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printerSettings/printerSettings1.bin" ContentType="application/vnd.openxmlformats-officedocument.spreadsheetml.printerSettings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 and Settings\liusiyuan\桌面\"/>
    </mc:Choice>
  </mc:AlternateContent>
  <bookViews>
    <workbookView xWindow="0" yWindow="0" windowWidth="20490" windowHeight="8820" tabRatio="911" firstSheet="35" activeTab="38"/>
  </bookViews>
  <sheets>
    <sheet name="封面" sheetId="74" r:id="rId1"/>
    <sheet name="目录" sheetId="73" r:id="rId2"/>
    <sheet name="合同额" sheetId="37" r:id="rId3"/>
    <sheet name="2020年全面预算主要指标汇总" sheetId="127" r:id="rId4"/>
    <sheet name="2020年主要指标解析（产值）" sheetId="128" r:id="rId5"/>
    <sheet name="2020年主要指标解析（利润）" sheetId="129" r:id="rId6"/>
    <sheet name="2020年产值收益情况汇总" sheetId="151" r:id="rId7"/>
    <sheet name="京内项目损益表(经营管控）" sheetId="109" r:id="rId8"/>
    <sheet name="京外项目损益表(经营管控）" sheetId="108" r:id="rId9"/>
    <sheet name="新接项目损益表（经营管控）" sheetId="101" r:id="rId10"/>
    <sheet name="总部零星收入" sheetId="77" r:id="rId11"/>
    <sheet name="股权投资" sheetId="76" r:id="rId12"/>
    <sheet name="资金收益" sheetId="75" r:id="rId13"/>
    <sheet name="投资预算表（投资建造)" sheetId="105" r:id="rId14"/>
    <sheet name="投资现金流预算表" sheetId="299" r:id="rId15"/>
    <sheet name="公司现金流分版块预算" sheetId="253" r:id="rId16"/>
    <sheet name="区域公司现金流预算" sheetId="300" r:id="rId17"/>
    <sheet name="总包项目现金流预算表" sheetId="252" r:id="rId18"/>
    <sheet name="华北分公司" sheetId="118" r:id="rId19"/>
    <sheet name="东北分公司" sheetId="117" r:id="rId20"/>
    <sheet name="华东分公司" sheetId="119" r:id="rId21"/>
    <sheet name="华南分公司" sheetId="116" r:id="rId22"/>
    <sheet name="西南分公司（以前年度含子公司费用）" sheetId="115" r:id="rId23"/>
    <sheet name="西部投资公司" sheetId="296" r:id="rId24"/>
    <sheet name="城市公司" sheetId="297" r:id="rId25"/>
    <sheet name="中建成都" sheetId="202" r:id="rId26"/>
    <sheet name="中建兴蓉" sheetId="203" r:id="rId27"/>
    <sheet name="中建锦成" sheetId="201" r:id="rId28"/>
    <sheet name="中建兴蜀" sheetId="200" r:id="rId29"/>
    <sheet name="天津工业化厂房" sheetId="141" r:id="rId30"/>
    <sheet name="一局钢构公司" sheetId="149" r:id="rId31"/>
    <sheet name="上海房地产公司" sheetId="144" r:id="rId32"/>
    <sheet name="中建一局智地有限公司" sheetId="249" r:id="rId33"/>
    <sheet name="常州天宁有限公司" sheetId="250" r:id="rId34"/>
    <sheet name="总部管理费" sheetId="78" r:id="rId35"/>
    <sheet name="福利费" sheetId="16" r:id="rId36"/>
    <sheet name="通讯费" sheetId="2" r:id="rId37"/>
    <sheet name="交通费" sheetId="152" r:id="rId38"/>
    <sheet name="业务招待费" sheetId="153" r:id="rId39"/>
    <sheet name="办公用品、印刷耗材" sheetId="1" r:id="rId40"/>
    <sheet name="工具用具购置及维修" sheetId="4" r:id="rId41"/>
    <sheet name="图书费" sheetId="52" r:id="rId42"/>
    <sheet name="会议费" sheetId="7" r:id="rId43"/>
    <sheet name="差旅费" sheetId="87" r:id="rId44"/>
    <sheet name="行业会费" sheetId="8" r:id="rId45"/>
    <sheet name="零星基建费用" sheetId="111" r:id="rId46"/>
    <sheet name="技术开发" sheetId="32" r:id="rId47"/>
    <sheet name="宣传费" sheetId="9" r:id="rId48"/>
    <sheet name="党团活动经费" sheetId="34" r:id="rId49"/>
    <sheet name="诉讼费用" sheetId="53" r:id="rId50"/>
    <sheet name="咨询服务费" sheetId="10" r:id="rId51"/>
    <sheet name="物业费" sheetId="55" r:id="rId52"/>
    <sheet name="电信化费用（整理）" sheetId="206" r:id="rId53"/>
    <sheet name="其他管理费" sheetId="56" r:id="rId54"/>
    <sheet name="社会保障费用" sheetId="13" r:id="rId55"/>
    <sheet name="商业保险" sheetId="14" r:id="rId56"/>
    <sheet name="固定资产折旧" sheetId="31" r:id="rId57"/>
    <sheet name="无形资产摊销" sheetId="86" r:id="rId58"/>
    <sheet name="消费基金" sheetId="12" r:id="rId59"/>
    <sheet name="教育经费" sheetId="18" r:id="rId60"/>
    <sheet name=" 办公资产购置预算表" sheetId="132" r:id="rId61"/>
    <sheet name="精算费用" sheetId="57" r:id="rId62"/>
    <sheet name="建筑设计院" sheetId="125" r:id="rId63"/>
    <sheet name="钢结构工作室" sheetId="126" r:id="rId64"/>
    <sheet name="机电设计工作室" sheetId="124" r:id="rId65"/>
    <sheet name="工业化建筑工作室" sheetId="123" r:id="rId66"/>
    <sheet name="综合服务中心" sheetId="138" r:id="rId67"/>
    <sheet name="岩土工作室" sheetId="145" r:id="rId68"/>
  </sheets>
  <externalReferences>
    <externalReference r:id="rId69"/>
  </externalReferences>
  <definedNames>
    <definedName name="_xlnm._FilterDatabase" localSheetId="60" hidden="1">' 办公资产购置预算表'!$A$97:$AM$119</definedName>
    <definedName name="_xlnm._FilterDatabase" localSheetId="19" hidden="1">东北分公司!$A$6:$AK$6</definedName>
    <definedName name="_xlnm._FilterDatabase" localSheetId="7" hidden="1">'京内项目损益表(经营管控）'!$A$5:$AA$119</definedName>
    <definedName name="_xlnm._FilterDatabase" localSheetId="8" hidden="1">'京外项目损益表(经营管控）'!$A$5:$AA$267</definedName>
    <definedName name="_xlnm._FilterDatabase" localSheetId="45" hidden="1">零星基建费用!$A$65:$BA$75</definedName>
    <definedName name="_xlnm._FilterDatabase" localSheetId="17" hidden="1">总包项目现金流预算表!$A$4:$W$362</definedName>
    <definedName name="_xlnm.Print_Titles" localSheetId="60">' 办公资产购置预算表'!$1:$4</definedName>
    <definedName name="_xlnm.Print_Titles" localSheetId="52">'电信化费用（整理）'!$1:$5</definedName>
    <definedName name="_xlnm.Print_Titles" localSheetId="19">东北分公司!$1:$6</definedName>
    <definedName name="_xlnm.Print_Titles" localSheetId="40">工具用具购置及维修!$1:$6</definedName>
    <definedName name="_xlnm.Print_Titles" localSheetId="18">华北分公司!$1:$6</definedName>
    <definedName name="_xlnm.Print_Titles" localSheetId="20">华东分公司!$1:$6</definedName>
    <definedName name="_xlnm.Print_Titles" localSheetId="21">华南分公司!$1:$6</definedName>
    <definedName name="_xlnm.Print_Titles" localSheetId="42">会议费!$1:$5</definedName>
    <definedName name="_xlnm.Print_Titles" localSheetId="37">交通费!$1:$8</definedName>
    <definedName name="_xlnm.Print_Titles" localSheetId="7">'京内项目损益表(经营管控）'!$1:$5</definedName>
    <definedName name="_xlnm.Print_Titles" localSheetId="8">'京外项目损益表(经营管控）'!$1:$5</definedName>
    <definedName name="_xlnm.Print_Titles" localSheetId="61">精算费用!$1:$5</definedName>
    <definedName name="_xlnm.Print_Titles" localSheetId="45">零星基建费用!$1:$5</definedName>
    <definedName name="_xlnm.Print_Titles" localSheetId="31">上海房地产公司!$1:$6</definedName>
    <definedName name="_xlnm.Print_Titles" localSheetId="29">天津工业化厂房!$1:$6</definedName>
    <definedName name="_xlnm.Print_Titles" localSheetId="13">'投资预算表（投资建造)'!$1:$4</definedName>
    <definedName name="_xlnm.Print_Titles" localSheetId="22">'西南分公司（以前年度含子公司费用）'!$2:$6</definedName>
    <definedName name="_xlnm.Print_Titles" localSheetId="47">宣传费!$1:$5</definedName>
    <definedName name="_xlnm.Print_Titles" localSheetId="38">业务招待费!$1:$8</definedName>
    <definedName name="_xlnm.Print_Titles" localSheetId="25">中建成都!$2:$6</definedName>
    <definedName name="_xlnm.Print_Titles" localSheetId="27">中建锦成!$2:$6</definedName>
    <definedName name="_xlnm.Print_Titles" localSheetId="26">中建兴蓉!$2:$6</definedName>
    <definedName name="_xlnm.Print_Titles" localSheetId="28">中建兴蜀!$2:$6</definedName>
    <definedName name="_xlnm.Print_Titles" localSheetId="34">总部管理费!$2:$5</definedName>
  </definedNames>
  <calcPr calcId="152511"/>
</workbook>
</file>

<file path=xl/calcChain.xml><?xml version="1.0" encoding="utf-8"?>
<calcChain xmlns="http://schemas.openxmlformats.org/spreadsheetml/2006/main">
  <c r="CT9" i="152" l="1"/>
  <c r="W119" i="132" l="1"/>
  <c r="R119" i="132"/>
  <c r="M119" i="132"/>
  <c r="J119" i="132"/>
  <c r="W118" i="132"/>
  <c r="R118" i="132"/>
  <c r="M118" i="132"/>
  <c r="J118" i="132"/>
  <c r="W117" i="132"/>
  <c r="R117" i="132"/>
  <c r="M117" i="132"/>
  <c r="J117" i="132"/>
  <c r="W116" i="132"/>
  <c r="R116" i="132"/>
  <c r="M116" i="132"/>
  <c r="C116" i="132"/>
  <c r="W115" i="132"/>
  <c r="R115" i="132"/>
  <c r="M115" i="132"/>
  <c r="J115" i="132"/>
  <c r="W114" i="132"/>
  <c r="R114" i="132"/>
  <c r="W113" i="132"/>
  <c r="R113" i="132"/>
  <c r="W112" i="132"/>
  <c r="R112" i="132"/>
  <c r="P112" i="132"/>
  <c r="W111" i="132"/>
  <c r="R111" i="132"/>
  <c r="M111" i="132"/>
  <c r="W110" i="132"/>
  <c r="R110" i="132"/>
  <c r="P110" i="132"/>
  <c r="W109" i="132"/>
  <c r="P109" i="132"/>
  <c r="R109" i="132" s="1"/>
  <c r="W108" i="132"/>
  <c r="U108" i="132"/>
  <c r="T108" i="132"/>
  <c r="W107" i="132"/>
  <c r="U107" i="132"/>
  <c r="W106" i="132"/>
  <c r="Q106" i="132"/>
  <c r="R106" i="132" s="1"/>
  <c r="P106" i="132"/>
  <c r="C106" i="132"/>
  <c r="C105" i="132"/>
  <c r="W103" i="132"/>
  <c r="W102" i="132"/>
  <c r="R102" i="132"/>
  <c r="M102" i="132"/>
  <c r="J102" i="132"/>
  <c r="W101" i="132"/>
  <c r="R101" i="132"/>
  <c r="M101" i="132"/>
  <c r="J101" i="132"/>
  <c r="W100" i="132"/>
  <c r="U100" i="132"/>
  <c r="T100" i="132"/>
  <c r="Q100" i="132"/>
  <c r="P100" i="132"/>
  <c r="R100" i="132" s="1"/>
  <c r="O100" i="132"/>
  <c r="C100" i="132"/>
  <c r="W99" i="132"/>
  <c r="T99" i="132"/>
  <c r="Q99" i="132"/>
  <c r="P99" i="132"/>
  <c r="O99" i="132"/>
  <c r="L99" i="132"/>
  <c r="J99" i="132"/>
  <c r="H99" i="132"/>
  <c r="G99" i="132"/>
  <c r="F99" i="132"/>
  <c r="C99" i="132"/>
  <c r="W98" i="132"/>
  <c r="R98" i="132"/>
  <c r="M98" i="132"/>
  <c r="W97" i="132"/>
  <c r="R97" i="132"/>
  <c r="M97" i="132"/>
  <c r="J97" i="132"/>
  <c r="G97" i="132"/>
  <c r="J50" i="12"/>
  <c r="J49" i="12"/>
  <c r="J51" i="12" s="1"/>
  <c r="BA26" i="13"/>
  <c r="AZ26" i="13"/>
  <c r="AW26" i="13"/>
  <c r="AT26" i="13"/>
  <c r="AR26" i="13"/>
  <c r="AQ26" i="13"/>
  <c r="AO26" i="13"/>
  <c r="AN26" i="13"/>
  <c r="AM26" i="13"/>
  <c r="AJ26" i="13"/>
  <c r="AU25" i="13"/>
  <c r="AU24" i="13"/>
  <c r="AU23" i="13"/>
  <c r="AP23" i="13"/>
  <c r="AU22" i="13"/>
  <c r="AP22" i="13"/>
  <c r="AK22" i="13"/>
  <c r="AU21" i="13"/>
  <c r="AP21" i="13"/>
  <c r="AU20" i="13"/>
  <c r="AP20" i="13"/>
  <c r="AU19" i="13"/>
  <c r="AP19" i="13"/>
  <c r="AU18" i="13"/>
  <c r="AP18" i="13"/>
  <c r="AU17" i="13"/>
  <c r="AP17" i="13"/>
  <c r="AU16" i="13"/>
  <c r="AV16" i="13" s="1"/>
  <c r="AV26" i="13" s="1"/>
  <c r="AS16" i="13"/>
  <c r="AP16" i="13"/>
  <c r="AY15" i="13"/>
  <c r="AU15" i="13"/>
  <c r="AS15" i="13"/>
  <c r="AP15" i="13"/>
  <c r="AY14" i="13"/>
  <c r="AU14" i="13"/>
  <c r="AS14" i="13"/>
  <c r="AY13" i="13"/>
  <c r="AU13" i="13"/>
  <c r="AS13" i="13"/>
  <c r="AP13" i="13"/>
  <c r="AK13" i="13"/>
  <c r="AY12" i="13"/>
  <c r="AU12" i="13"/>
  <c r="AS12" i="13"/>
  <c r="AP12" i="13"/>
  <c r="AY11" i="13"/>
  <c r="AU11" i="13"/>
  <c r="AY10" i="13"/>
  <c r="AU10" i="13"/>
  <c r="AS10" i="13"/>
  <c r="AP10" i="13"/>
  <c r="AK10" i="13"/>
  <c r="AY9" i="13"/>
  <c r="AU9" i="13"/>
  <c r="AS9" i="13"/>
  <c r="AP9" i="13"/>
  <c r="AK9" i="13"/>
  <c r="AY8" i="13"/>
  <c r="AU8" i="13"/>
  <c r="AS8" i="13"/>
  <c r="AP8" i="13"/>
  <c r="AK8" i="13"/>
  <c r="AY7" i="13"/>
  <c r="AW7" i="13"/>
  <c r="AU7" i="13"/>
  <c r="AS7" i="13"/>
  <c r="AP7" i="13"/>
  <c r="AL7" i="13"/>
  <c r="AL26" i="13" s="1"/>
  <c r="AK7" i="13"/>
  <c r="AY6" i="13"/>
  <c r="AY26" i="13" s="1"/>
  <c r="AX6" i="13"/>
  <c r="AX26" i="13" s="1"/>
  <c r="AW6" i="13"/>
  <c r="AU6" i="13"/>
  <c r="AS6" i="13"/>
  <c r="AP6" i="13"/>
  <c r="AK6" i="13"/>
  <c r="M110" i="206"/>
  <c r="D110" i="206"/>
  <c r="E110" i="206" s="1"/>
  <c r="M107" i="206"/>
  <c r="D107" i="206"/>
  <c r="E107" i="206" s="1"/>
  <c r="M106" i="206"/>
  <c r="D106" i="206"/>
  <c r="E106" i="206" s="1"/>
  <c r="J105" i="206"/>
  <c r="I105" i="206"/>
  <c r="H105" i="206"/>
  <c r="C105" i="206"/>
  <c r="N76" i="111"/>
  <c r="L76" i="111"/>
  <c r="G76" i="111"/>
  <c r="E76" i="111"/>
  <c r="N75" i="111"/>
  <c r="L75" i="111"/>
  <c r="G75" i="111"/>
  <c r="Q74" i="111"/>
  <c r="N74" i="111"/>
  <c r="L74" i="111"/>
  <c r="G74" i="111"/>
  <c r="U73" i="111"/>
  <c r="T73" i="111"/>
  <c r="S73" i="111"/>
  <c r="N73" i="111"/>
  <c r="L73" i="111"/>
  <c r="G73" i="111"/>
  <c r="U72" i="111"/>
  <c r="N72" i="111"/>
  <c r="L72" i="111"/>
  <c r="G72" i="111"/>
  <c r="D72" i="111"/>
  <c r="U71" i="111"/>
  <c r="N71" i="111"/>
  <c r="L71" i="111"/>
  <c r="G71" i="111"/>
  <c r="U70" i="111"/>
  <c r="N70" i="111"/>
  <c r="L70" i="111"/>
  <c r="G70" i="111"/>
  <c r="D70" i="111"/>
  <c r="U69" i="111"/>
  <c r="N69" i="111"/>
  <c r="L69" i="111"/>
  <c r="G69" i="111"/>
  <c r="U68" i="111"/>
  <c r="N68" i="111"/>
  <c r="L68" i="111"/>
  <c r="G68" i="111"/>
  <c r="U67" i="111"/>
  <c r="N67" i="111"/>
  <c r="L67" i="111"/>
  <c r="G67" i="111"/>
  <c r="D67" i="111"/>
  <c r="N66" i="111"/>
  <c r="L66" i="111"/>
  <c r="G66" i="111"/>
  <c r="N65" i="111"/>
  <c r="L65" i="111"/>
  <c r="G65" i="111"/>
  <c r="D65" i="111"/>
  <c r="M64" i="111"/>
  <c r="K64" i="111"/>
  <c r="J64" i="111"/>
  <c r="F64" i="111"/>
  <c r="E64" i="111"/>
  <c r="D64" i="111"/>
  <c r="C64" i="111"/>
  <c r="N62" i="111"/>
  <c r="L62" i="111"/>
  <c r="G62" i="111"/>
  <c r="N61" i="111"/>
  <c r="L61" i="111"/>
  <c r="G61" i="111"/>
  <c r="N60" i="111"/>
  <c r="L60" i="111"/>
  <c r="G60" i="111"/>
  <c r="N59" i="111"/>
  <c r="L59" i="111"/>
  <c r="G59" i="111"/>
  <c r="N58" i="111"/>
  <c r="L58" i="111"/>
  <c r="G58" i="111"/>
  <c r="N57" i="111"/>
  <c r="L57" i="111"/>
  <c r="G57" i="111"/>
  <c r="L56" i="111"/>
  <c r="N56" i="111" s="1"/>
  <c r="G56" i="111"/>
  <c r="D56" i="111"/>
  <c r="N54" i="111"/>
  <c r="L54" i="111"/>
  <c r="G54" i="111"/>
  <c r="D54" i="111"/>
  <c r="D50" i="111" s="1"/>
  <c r="N53" i="111"/>
  <c r="L53" i="111"/>
  <c r="G53" i="111"/>
  <c r="N52" i="111"/>
  <c r="L52" i="111"/>
  <c r="G52" i="111"/>
  <c r="D52" i="111"/>
  <c r="N51" i="111"/>
  <c r="L51" i="111"/>
  <c r="G51" i="111"/>
  <c r="D51" i="111"/>
  <c r="M50" i="111"/>
  <c r="K50" i="111"/>
  <c r="J50" i="111"/>
  <c r="G50" i="111"/>
  <c r="F50" i="111"/>
  <c r="E50" i="111"/>
  <c r="C50" i="111"/>
  <c r="K49" i="111"/>
  <c r="J49" i="111"/>
  <c r="F49" i="111"/>
  <c r="F78" i="111" s="1"/>
  <c r="N48" i="111"/>
  <c r="G48" i="111"/>
  <c r="N47" i="111"/>
  <c r="G47" i="111"/>
  <c r="N46" i="111"/>
  <c r="G46" i="111"/>
  <c r="N45" i="111"/>
  <c r="G45" i="111"/>
  <c r="N44" i="111"/>
  <c r="N43" i="111"/>
  <c r="G43" i="111"/>
  <c r="N42" i="111"/>
  <c r="N41" i="111"/>
  <c r="G41" i="111"/>
  <c r="M40" i="111"/>
  <c r="L40" i="111"/>
  <c r="K40" i="111"/>
  <c r="J40" i="111"/>
  <c r="G40" i="111"/>
  <c r="F40" i="111"/>
  <c r="E40" i="111"/>
  <c r="D40" i="111"/>
  <c r="C40" i="111"/>
  <c r="N39" i="111"/>
  <c r="L39" i="111"/>
  <c r="G39" i="111"/>
  <c r="D39" i="111"/>
  <c r="E39" i="111" s="1"/>
  <c r="L37" i="111"/>
  <c r="N36" i="111"/>
  <c r="L36" i="111"/>
  <c r="G36" i="111"/>
  <c r="D36" i="111"/>
  <c r="E36" i="111" s="1"/>
  <c r="N35" i="111"/>
  <c r="L35" i="111"/>
  <c r="D35" i="111"/>
  <c r="E35" i="111" s="1"/>
  <c r="G35" i="111" s="1"/>
  <c r="L33" i="111"/>
  <c r="L23" i="111" s="1"/>
  <c r="G33" i="111"/>
  <c r="N31" i="111"/>
  <c r="L31" i="111"/>
  <c r="G31" i="111"/>
  <c r="E31" i="111"/>
  <c r="D31" i="111"/>
  <c r="N26" i="111"/>
  <c r="L26" i="111"/>
  <c r="G26" i="111"/>
  <c r="E26" i="111"/>
  <c r="D26" i="111"/>
  <c r="N25" i="111"/>
  <c r="L25" i="111"/>
  <c r="G25" i="111"/>
  <c r="N24" i="111"/>
  <c r="L24" i="111"/>
  <c r="E24" i="111"/>
  <c r="M23" i="111"/>
  <c r="K23" i="111"/>
  <c r="J23" i="111"/>
  <c r="F23" i="111"/>
  <c r="C23" i="111"/>
  <c r="E19" i="111"/>
  <c r="G19" i="111" s="1"/>
  <c r="D19" i="111"/>
  <c r="N17" i="111"/>
  <c r="L17" i="111"/>
  <c r="E17" i="111"/>
  <c r="G17" i="111" s="1"/>
  <c r="D17" i="111"/>
  <c r="N16" i="111"/>
  <c r="L16" i="111"/>
  <c r="D16" i="111"/>
  <c r="E16" i="111" s="1"/>
  <c r="G16" i="111" s="1"/>
  <c r="N15" i="111"/>
  <c r="L15" i="111"/>
  <c r="D15" i="111"/>
  <c r="E15" i="111" s="1"/>
  <c r="N10" i="111"/>
  <c r="L10" i="111"/>
  <c r="G10" i="111"/>
  <c r="D10" i="111"/>
  <c r="E10" i="111" s="1"/>
  <c r="M9" i="111"/>
  <c r="L9" i="111"/>
  <c r="G9" i="111"/>
  <c r="E9" i="111"/>
  <c r="D9" i="111"/>
  <c r="N8" i="111"/>
  <c r="L8" i="111"/>
  <c r="D8" i="111"/>
  <c r="N7" i="111"/>
  <c r="L7" i="111"/>
  <c r="G7" i="111"/>
  <c r="E7" i="111"/>
  <c r="D7" i="111"/>
  <c r="Q75" i="111"/>
  <c r="M6" i="111"/>
  <c r="M49" i="111" s="1"/>
  <c r="K6" i="111"/>
  <c r="J6" i="111"/>
  <c r="F6" i="111"/>
  <c r="C6" i="111"/>
  <c r="C49" i="111" s="1"/>
  <c r="AL98" i="4"/>
  <c r="AI98" i="4"/>
  <c r="AF98" i="4"/>
  <c r="AL97" i="4"/>
  <c r="AI97" i="4"/>
  <c r="AF97" i="4"/>
  <c r="AL96" i="4"/>
  <c r="AI96" i="4"/>
  <c r="AF96" i="4"/>
  <c r="Z96" i="4"/>
  <c r="W96" i="4"/>
  <c r="T96" i="4"/>
  <c r="Q96" i="4"/>
  <c r="N96" i="4"/>
  <c r="AL95" i="4"/>
  <c r="AI95" i="4"/>
  <c r="AF95" i="4"/>
  <c r="Z95" i="4"/>
  <c r="W95" i="4"/>
  <c r="T95" i="4"/>
  <c r="Q95" i="4"/>
  <c r="N95" i="4"/>
  <c r="AL94" i="4"/>
  <c r="Z94" i="4"/>
  <c r="W94" i="4"/>
  <c r="T94" i="4"/>
  <c r="Q94" i="4"/>
  <c r="N94" i="4"/>
  <c r="AL93" i="4"/>
  <c r="Z93" i="4"/>
  <c r="W93" i="4"/>
  <c r="T93" i="4"/>
  <c r="Q93" i="4"/>
  <c r="N93" i="4"/>
  <c r="CB9" i="152"/>
  <c r="AP37" i="152"/>
  <c r="CV9" i="152"/>
  <c r="CU9" i="152"/>
  <c r="CS9" i="152"/>
  <c r="CQ9" i="152"/>
  <c r="CP9" i="152"/>
  <c r="CN9" i="152"/>
  <c r="CK9" i="152"/>
  <c r="CH9" i="152"/>
  <c r="CG9" i="152"/>
  <c r="CE9" i="152"/>
  <c r="CA9" i="152"/>
  <c r="BY9" i="152"/>
  <c r="BV9" i="152"/>
  <c r="BU9" i="152"/>
  <c r="BM9" i="152"/>
  <c r="AF11" i="2"/>
  <c r="V11" i="2"/>
  <c r="T11" i="2"/>
  <c r="Q11" i="2"/>
  <c r="O11" i="2"/>
  <c r="L11" i="2"/>
  <c r="E11" i="2"/>
  <c r="AF10" i="2"/>
  <c r="V10" i="2"/>
  <c r="T10" i="2"/>
  <c r="Q10" i="2"/>
  <c r="O10" i="2"/>
  <c r="L10" i="2"/>
  <c r="G10" i="2"/>
  <c r="AF9" i="2"/>
  <c r="V9" i="2"/>
  <c r="T9" i="2"/>
  <c r="Q9" i="2"/>
  <c r="O9" i="2"/>
  <c r="L9" i="2"/>
  <c r="G9" i="2"/>
  <c r="F9" i="2"/>
  <c r="E9" i="2"/>
  <c r="AF8" i="2"/>
  <c r="V8" i="2"/>
  <c r="T8" i="2"/>
  <c r="Q8" i="2"/>
  <c r="O8" i="2"/>
  <c r="L8" i="2"/>
  <c r="F8" i="2"/>
  <c r="F11" i="2" s="1"/>
  <c r="G11" i="2" s="1"/>
  <c r="E8" i="2"/>
  <c r="AD7" i="2"/>
  <c r="Y7" i="2"/>
  <c r="AA7" i="2" s="1"/>
  <c r="T7" i="2"/>
  <c r="Q7" i="2"/>
  <c r="O7" i="2"/>
  <c r="J7" i="2"/>
  <c r="L7" i="2" s="1"/>
  <c r="E7" i="2"/>
  <c r="AJ41" i="78"/>
  <c r="AJ9" i="78" s="1"/>
  <c r="AJ36" i="78"/>
  <c r="AJ8" i="78" s="1"/>
  <c r="AJ14" i="78"/>
  <c r="AJ11" i="78"/>
  <c r="AJ7" i="78"/>
  <c r="D40" i="297"/>
  <c r="D35" i="297" s="1"/>
  <c r="E35" i="297"/>
  <c r="C35" i="297"/>
  <c r="D31" i="297"/>
  <c r="C31" i="297"/>
  <c r="D30" i="297"/>
  <c r="D29" i="297"/>
  <c r="C29" i="297"/>
  <c r="D28" i="297"/>
  <c r="C28" i="297"/>
  <c r="D27" i="297"/>
  <c r="C27" i="297"/>
  <c r="D26" i="297"/>
  <c r="C26" i="297"/>
  <c r="D25" i="297"/>
  <c r="E24" i="297"/>
  <c r="E11" i="297" s="1"/>
  <c r="D24" i="297"/>
  <c r="D11" i="297" s="1"/>
  <c r="D22" i="297"/>
  <c r="D21" i="297"/>
  <c r="E12" i="297"/>
  <c r="D12" i="297"/>
  <c r="C12" i="297"/>
  <c r="C11" i="297"/>
  <c r="C58" i="297" s="1"/>
  <c r="E7" i="297"/>
  <c r="D7" i="297"/>
  <c r="C7" i="297"/>
  <c r="D50" i="296"/>
  <c r="Z60" i="118"/>
  <c r="B361" i="252"/>
  <c r="B360" i="252"/>
  <c r="B359" i="252"/>
  <c r="B358" i="252"/>
  <c r="B357" i="252"/>
  <c r="B356" i="252"/>
  <c r="B355" i="252"/>
  <c r="B354" i="252"/>
  <c r="B353" i="252"/>
  <c r="B352" i="252"/>
  <c r="B351" i="252"/>
  <c r="B350" i="252"/>
  <c r="B349" i="252"/>
  <c r="B348" i="252"/>
  <c r="B347" i="252"/>
  <c r="B346" i="252"/>
  <c r="B345" i="252"/>
  <c r="B344" i="252"/>
  <c r="B343" i="252"/>
  <c r="B342" i="252"/>
  <c r="B341" i="252"/>
  <c r="B340" i="252"/>
  <c r="B339" i="252"/>
  <c r="B338" i="252"/>
  <c r="B337" i="252"/>
  <c r="B336" i="252"/>
  <c r="B335" i="252"/>
  <c r="B334" i="252"/>
  <c r="B333" i="252"/>
  <c r="B332" i="252"/>
  <c r="B331" i="252"/>
  <c r="B330" i="252"/>
  <c r="B329" i="252"/>
  <c r="B328" i="252"/>
  <c r="B327" i="252"/>
  <c r="B326" i="252"/>
  <c r="B325" i="252"/>
  <c r="B324" i="252"/>
  <c r="B323" i="252"/>
  <c r="B322" i="252"/>
  <c r="B321" i="252"/>
  <c r="B320" i="252"/>
  <c r="B319" i="252"/>
  <c r="B318" i="252"/>
  <c r="B317" i="252"/>
  <c r="B316" i="252"/>
  <c r="B315" i="252"/>
  <c r="B314" i="252"/>
  <c r="B313" i="252"/>
  <c r="B312" i="252"/>
  <c r="B311" i="252"/>
  <c r="B310" i="252"/>
  <c r="B309" i="252"/>
  <c r="B308" i="252"/>
  <c r="B307" i="252"/>
  <c r="B306" i="252"/>
  <c r="B305" i="252"/>
  <c r="B304" i="252"/>
  <c r="B303" i="252"/>
  <c r="B302" i="252"/>
  <c r="B301" i="252"/>
  <c r="B300" i="252"/>
  <c r="B299" i="252"/>
  <c r="B298" i="252"/>
  <c r="B297" i="252"/>
  <c r="B296" i="252"/>
  <c r="B295" i="252"/>
  <c r="B294" i="252"/>
  <c r="B293" i="252"/>
  <c r="B292" i="252"/>
  <c r="B291" i="252"/>
  <c r="B290" i="252"/>
  <c r="B289" i="252"/>
  <c r="B288" i="252"/>
  <c r="B287" i="252"/>
  <c r="B286" i="252"/>
  <c r="B285" i="252"/>
  <c r="B284" i="252"/>
  <c r="B283" i="252"/>
  <c r="B282" i="252"/>
  <c r="B281" i="252"/>
  <c r="B280" i="252"/>
  <c r="B279" i="252"/>
  <c r="B278" i="252"/>
  <c r="B277" i="252"/>
  <c r="B276" i="252"/>
  <c r="B275" i="252"/>
  <c r="B274" i="252"/>
  <c r="B273" i="252"/>
  <c r="B272" i="252"/>
  <c r="B271" i="252"/>
  <c r="B270" i="252"/>
  <c r="B269" i="252"/>
  <c r="B268" i="252"/>
  <c r="B267" i="252"/>
  <c r="B266" i="252"/>
  <c r="B265" i="252"/>
  <c r="B264" i="252"/>
  <c r="B263" i="252"/>
  <c r="B262" i="252"/>
  <c r="B261" i="252"/>
  <c r="B260" i="252"/>
  <c r="B259" i="252"/>
  <c r="B258" i="252"/>
  <c r="B257" i="252"/>
  <c r="B256" i="252"/>
  <c r="B255" i="252"/>
  <c r="B254" i="252"/>
  <c r="B253" i="252"/>
  <c r="B252" i="252"/>
  <c r="B251" i="252"/>
  <c r="B250" i="252"/>
  <c r="B249" i="252"/>
  <c r="B248" i="252"/>
  <c r="B247" i="252"/>
  <c r="B246" i="252"/>
  <c r="B245" i="252"/>
  <c r="B244" i="252"/>
  <c r="B243" i="252"/>
  <c r="B242" i="252"/>
  <c r="B241" i="252"/>
  <c r="B240" i="252"/>
  <c r="B239" i="252"/>
  <c r="B238" i="252"/>
  <c r="B237" i="252"/>
  <c r="B236" i="252"/>
  <c r="B235" i="252"/>
  <c r="B234" i="252"/>
  <c r="B233" i="252"/>
  <c r="B232" i="252"/>
  <c r="B231" i="252"/>
  <c r="B230" i="252"/>
  <c r="B229" i="252"/>
  <c r="B228" i="252"/>
  <c r="B227" i="252"/>
  <c r="B226" i="252"/>
  <c r="B225" i="252"/>
  <c r="B224" i="252"/>
  <c r="B223" i="252"/>
  <c r="B222" i="252"/>
  <c r="B221" i="252"/>
  <c r="B220" i="252"/>
  <c r="B219" i="252"/>
  <c r="B218" i="252"/>
  <c r="B217" i="252"/>
  <c r="B216" i="252"/>
  <c r="B215" i="252"/>
  <c r="B214" i="252"/>
  <c r="B213" i="252"/>
  <c r="B212" i="252"/>
  <c r="B211" i="252"/>
  <c r="B210" i="252"/>
  <c r="B209" i="252"/>
  <c r="B208" i="252"/>
  <c r="B207" i="252"/>
  <c r="B206" i="252"/>
  <c r="B205" i="252"/>
  <c r="B204" i="252"/>
  <c r="B203" i="252"/>
  <c r="B202" i="252"/>
  <c r="B201" i="252"/>
  <c r="B200" i="252"/>
  <c r="B199" i="252"/>
  <c r="B198" i="252"/>
  <c r="B197" i="252"/>
  <c r="B196" i="252"/>
  <c r="B195" i="252"/>
  <c r="B194" i="252"/>
  <c r="B193" i="252"/>
  <c r="B192" i="252"/>
  <c r="B191" i="252"/>
  <c r="B190" i="252"/>
  <c r="B189" i="252"/>
  <c r="B188" i="252"/>
  <c r="B187" i="252"/>
  <c r="B186" i="252"/>
  <c r="B185" i="252"/>
  <c r="B184" i="252"/>
  <c r="B183" i="252"/>
  <c r="B182" i="252"/>
  <c r="B181" i="252"/>
  <c r="B180" i="252"/>
  <c r="B179" i="252"/>
  <c r="B178" i="252"/>
  <c r="B177" i="252"/>
  <c r="B176" i="252"/>
  <c r="B175" i="252"/>
  <c r="B174" i="252"/>
  <c r="B173" i="252"/>
  <c r="B172" i="252"/>
  <c r="B171" i="252"/>
  <c r="B170" i="252"/>
  <c r="B169" i="252"/>
  <c r="B168" i="252"/>
  <c r="B167" i="252"/>
  <c r="B166" i="252"/>
  <c r="B165" i="252"/>
  <c r="B164" i="252"/>
  <c r="B163" i="252"/>
  <c r="B162" i="252"/>
  <c r="B161" i="252"/>
  <c r="B160" i="252"/>
  <c r="B159" i="252"/>
  <c r="B158" i="252"/>
  <c r="B157" i="252"/>
  <c r="B156" i="252"/>
  <c r="B155" i="252"/>
  <c r="B154" i="252"/>
  <c r="B153" i="252"/>
  <c r="B152" i="252"/>
  <c r="B151" i="252"/>
  <c r="B150" i="252"/>
  <c r="B149" i="252"/>
  <c r="B148" i="252"/>
  <c r="B147" i="252"/>
  <c r="B146" i="252"/>
  <c r="B145" i="252"/>
  <c r="B144" i="252"/>
  <c r="B143" i="252"/>
  <c r="B142" i="252"/>
  <c r="B141" i="252"/>
  <c r="B140" i="252"/>
  <c r="B139" i="252"/>
  <c r="B138" i="252"/>
  <c r="B137" i="252"/>
  <c r="B136" i="252"/>
  <c r="B135" i="252"/>
  <c r="B134" i="252"/>
  <c r="B133" i="252"/>
  <c r="B132" i="252"/>
  <c r="B131" i="252"/>
  <c r="B130" i="252"/>
  <c r="B129" i="252"/>
  <c r="B128" i="252"/>
  <c r="B127" i="252"/>
  <c r="B126" i="252"/>
  <c r="B125" i="252"/>
  <c r="B124" i="252"/>
  <c r="B123" i="252"/>
  <c r="B122" i="252"/>
  <c r="B121" i="252"/>
  <c r="B120" i="252"/>
  <c r="B119" i="252"/>
  <c r="B118" i="252"/>
  <c r="B117" i="252"/>
  <c r="B116" i="252"/>
  <c r="B115" i="252"/>
  <c r="B114" i="252"/>
  <c r="B113" i="252"/>
  <c r="B112" i="252"/>
  <c r="B111" i="252"/>
  <c r="B110" i="252"/>
  <c r="B109" i="252"/>
  <c r="B108" i="252"/>
  <c r="B107" i="252"/>
  <c r="B106" i="252"/>
  <c r="B105" i="252"/>
  <c r="B104" i="252"/>
  <c r="B103" i="252"/>
  <c r="B102" i="252"/>
  <c r="B101" i="252"/>
  <c r="B100" i="252"/>
  <c r="B99" i="252"/>
  <c r="B98" i="252"/>
  <c r="B97" i="252"/>
  <c r="B96" i="252"/>
  <c r="B95" i="252"/>
  <c r="B94" i="252"/>
  <c r="B93" i="252"/>
  <c r="B92" i="252"/>
  <c r="B91" i="252"/>
  <c r="B90" i="252"/>
  <c r="B89" i="252"/>
  <c r="B88" i="252"/>
  <c r="B87" i="252"/>
  <c r="B86" i="252"/>
  <c r="B85" i="252"/>
  <c r="B84" i="252"/>
  <c r="B83" i="252"/>
  <c r="B82" i="252"/>
  <c r="B81" i="252"/>
  <c r="B80" i="252"/>
  <c r="B79" i="252"/>
  <c r="B78" i="252"/>
  <c r="B77" i="252"/>
  <c r="B76" i="252"/>
  <c r="B75" i="252"/>
  <c r="B74" i="252"/>
  <c r="B73" i="252"/>
  <c r="B72" i="252"/>
  <c r="B71" i="252"/>
  <c r="B70" i="252"/>
  <c r="B69" i="252"/>
  <c r="B68" i="252"/>
  <c r="B67" i="252"/>
  <c r="B66" i="252"/>
  <c r="B65" i="252"/>
  <c r="B64" i="252"/>
  <c r="B63" i="252"/>
  <c r="B62" i="252"/>
  <c r="B61" i="252"/>
  <c r="B60" i="252"/>
  <c r="B59" i="252"/>
  <c r="B58" i="252"/>
  <c r="B57" i="252"/>
  <c r="B56" i="252"/>
  <c r="B55" i="252"/>
  <c r="B54" i="252"/>
  <c r="B53" i="252"/>
  <c r="B52" i="252"/>
  <c r="B51" i="252"/>
  <c r="B50" i="252"/>
  <c r="B49" i="252"/>
  <c r="B48" i="252"/>
  <c r="B47" i="252"/>
  <c r="B46" i="252"/>
  <c r="B45" i="252"/>
  <c r="B44" i="252"/>
  <c r="B43" i="252"/>
  <c r="B42" i="252"/>
  <c r="B41" i="252"/>
  <c r="B40" i="252"/>
  <c r="B39" i="252"/>
  <c r="B38" i="252"/>
  <c r="B37" i="252"/>
  <c r="B36" i="252"/>
  <c r="B35" i="252"/>
  <c r="B34" i="252"/>
  <c r="B33" i="252"/>
  <c r="B32" i="252"/>
  <c r="B31" i="252"/>
  <c r="B30" i="252"/>
  <c r="B29" i="252"/>
  <c r="B28" i="252"/>
  <c r="B27" i="252"/>
  <c r="B26" i="252"/>
  <c r="B25" i="252"/>
  <c r="B24" i="252"/>
  <c r="B23" i="252"/>
  <c r="B22" i="252"/>
  <c r="B21" i="252"/>
  <c r="B20" i="252"/>
  <c r="B19" i="252"/>
  <c r="B18" i="252"/>
  <c r="B17" i="252"/>
  <c r="B16" i="252"/>
  <c r="B15" i="252"/>
  <c r="B14" i="252"/>
  <c r="B13" i="252"/>
  <c r="B12" i="252"/>
  <c r="B11" i="252"/>
  <c r="B10" i="252"/>
  <c r="B9" i="252"/>
  <c r="B8" i="252"/>
  <c r="B7" i="252"/>
  <c r="B6" i="252"/>
  <c r="B5" i="252"/>
  <c r="F90" i="300"/>
  <c r="D90" i="300"/>
  <c r="H90" i="300" s="1"/>
  <c r="H43" i="101"/>
  <c r="L41" i="101"/>
  <c r="I41" i="101"/>
  <c r="L40" i="101"/>
  <c r="I40" i="101"/>
  <c r="L39" i="101"/>
  <c r="L37" i="101" s="1"/>
  <c r="K39" i="101"/>
  <c r="K37" i="101" s="1"/>
  <c r="J39" i="101"/>
  <c r="H39" i="101"/>
  <c r="G39" i="101"/>
  <c r="G37" i="101" s="1"/>
  <c r="F39" i="101"/>
  <c r="E39" i="101"/>
  <c r="J37" i="101"/>
  <c r="H37" i="101"/>
  <c r="F37" i="101"/>
  <c r="E37" i="101"/>
  <c r="L34" i="101"/>
  <c r="I34" i="101"/>
  <c r="L33" i="101"/>
  <c r="I33" i="101"/>
  <c r="L32" i="101"/>
  <c r="I32" i="101"/>
  <c r="I31" i="101" s="1"/>
  <c r="I30" i="101" s="1"/>
  <c r="K31" i="101"/>
  <c r="K30" i="101" s="1"/>
  <c r="J31" i="101"/>
  <c r="J30" i="101" s="1"/>
  <c r="H31" i="101"/>
  <c r="G31" i="101"/>
  <c r="F31" i="101"/>
  <c r="E31" i="101"/>
  <c r="H30" i="101"/>
  <c r="G30" i="101"/>
  <c r="F30" i="101"/>
  <c r="E30" i="101"/>
  <c r="L27" i="101"/>
  <c r="I27" i="101"/>
  <c r="L26" i="101"/>
  <c r="L25" i="101" s="1"/>
  <c r="L24" i="101" s="1"/>
  <c r="I26" i="101"/>
  <c r="I25" i="101" s="1"/>
  <c r="I24" i="101" s="1"/>
  <c r="K25" i="101"/>
  <c r="J25" i="101"/>
  <c r="H25" i="101"/>
  <c r="G25" i="101"/>
  <c r="F25" i="101"/>
  <c r="E25" i="101"/>
  <c r="K24" i="101"/>
  <c r="J24" i="101"/>
  <c r="H24" i="101"/>
  <c r="G24" i="101"/>
  <c r="F24" i="101"/>
  <c r="F43" i="101" s="1"/>
  <c r="E24" i="101"/>
  <c r="L21" i="101"/>
  <c r="I21" i="101"/>
  <c r="L20" i="101"/>
  <c r="I20" i="101"/>
  <c r="L19" i="101"/>
  <c r="I19" i="101"/>
  <c r="I18" i="101" s="1"/>
  <c r="I17" i="101" s="1"/>
  <c r="L18" i="101"/>
  <c r="L17" i="101" s="1"/>
  <c r="K18" i="101"/>
  <c r="J18" i="101"/>
  <c r="H18" i="101"/>
  <c r="G18" i="101"/>
  <c r="G17" i="101" s="1"/>
  <c r="F18" i="101"/>
  <c r="E18" i="101"/>
  <c r="K17" i="101"/>
  <c r="J17" i="101"/>
  <c r="H17" i="101"/>
  <c r="F17" i="101"/>
  <c r="E17" i="101"/>
  <c r="L14" i="101"/>
  <c r="I14" i="101"/>
  <c r="L13" i="101"/>
  <c r="I13" i="101"/>
  <c r="L12" i="101"/>
  <c r="I12" i="101"/>
  <c r="L11" i="101"/>
  <c r="I11" i="101"/>
  <c r="L10" i="101"/>
  <c r="I10" i="101"/>
  <c r="L9" i="101"/>
  <c r="I9" i="101"/>
  <c r="L8" i="101"/>
  <c r="L7" i="101" s="1"/>
  <c r="L6" i="101" s="1"/>
  <c r="I8" i="101"/>
  <c r="K7" i="101"/>
  <c r="K6" i="101" s="1"/>
  <c r="J7" i="101"/>
  <c r="H7" i="101"/>
  <c r="H6" i="101" s="1"/>
  <c r="G7" i="101"/>
  <c r="F7" i="101"/>
  <c r="E7" i="101"/>
  <c r="E6" i="101" s="1"/>
  <c r="E43" i="101" s="1"/>
  <c r="J6" i="101"/>
  <c r="G6" i="101"/>
  <c r="F6" i="101"/>
  <c r="C266" i="108"/>
  <c r="C263" i="108"/>
  <c r="C262" i="108"/>
  <c r="C259" i="108"/>
  <c r="C258" i="108"/>
  <c r="C257" i="108"/>
  <c r="C256" i="108"/>
  <c r="C255" i="108"/>
  <c r="C254" i="108"/>
  <c r="C253" i="108"/>
  <c r="C252" i="108"/>
  <c r="C251" i="108"/>
  <c r="C250" i="108"/>
  <c r="C249" i="108"/>
  <c r="C248" i="108"/>
  <c r="C247" i="108"/>
  <c r="C246" i="108"/>
  <c r="C245" i="108"/>
  <c r="C244" i="108"/>
  <c r="C243" i="108"/>
  <c r="C242" i="108"/>
  <c r="C241" i="108"/>
  <c r="C240" i="108"/>
  <c r="C239" i="108"/>
  <c r="C238" i="108"/>
  <c r="C237" i="108"/>
  <c r="C236" i="108"/>
  <c r="C235" i="108"/>
  <c r="C234" i="108"/>
  <c r="C233" i="108"/>
  <c r="C232" i="108"/>
  <c r="C231" i="108"/>
  <c r="C230" i="108"/>
  <c r="C229" i="108"/>
  <c r="C228" i="108"/>
  <c r="C227" i="108"/>
  <c r="C226" i="108"/>
  <c r="C222" i="108"/>
  <c r="C221" i="108"/>
  <c r="C216" i="108"/>
  <c r="C215" i="108"/>
  <c r="C214" i="108"/>
  <c r="C213" i="108"/>
  <c r="C212" i="108"/>
  <c r="C211" i="108"/>
  <c r="C210" i="108"/>
  <c r="C209" i="108"/>
  <c r="C208" i="108"/>
  <c r="C207" i="108"/>
  <c r="C206" i="108"/>
  <c r="C205" i="108"/>
  <c r="C204" i="108"/>
  <c r="C203" i="108"/>
  <c r="C202" i="108"/>
  <c r="C201" i="108"/>
  <c r="C200" i="108"/>
  <c r="C199" i="108"/>
  <c r="C198" i="108"/>
  <c r="C197" i="108"/>
  <c r="C196" i="108"/>
  <c r="C195" i="108"/>
  <c r="C194" i="108"/>
  <c r="C193" i="108"/>
  <c r="C192" i="108"/>
  <c r="C191" i="108"/>
  <c r="C190" i="108"/>
  <c r="C189" i="108"/>
  <c r="C188" i="108"/>
  <c r="C187" i="108"/>
  <c r="C186" i="108"/>
  <c r="C185" i="108"/>
  <c r="C184" i="108"/>
  <c r="C183" i="108"/>
  <c r="C182" i="108"/>
  <c r="C181" i="108"/>
  <c r="C180" i="108"/>
  <c r="C179" i="108"/>
  <c r="C178" i="108"/>
  <c r="C177" i="108"/>
  <c r="C176" i="108"/>
  <c r="C175" i="108"/>
  <c r="C174" i="108"/>
  <c r="C173" i="108"/>
  <c r="C172" i="108"/>
  <c r="C171" i="108"/>
  <c r="C170" i="108"/>
  <c r="C169" i="108"/>
  <c r="C168" i="108"/>
  <c r="C167" i="108"/>
  <c r="C166" i="108"/>
  <c r="C165" i="108"/>
  <c r="C164" i="108"/>
  <c r="C163" i="108"/>
  <c r="C162" i="108"/>
  <c r="C161" i="108"/>
  <c r="C160" i="108"/>
  <c r="C159" i="108"/>
  <c r="C158" i="108"/>
  <c r="C157" i="108"/>
  <c r="C156" i="108"/>
  <c r="C155" i="108"/>
  <c r="C154" i="108"/>
  <c r="C153" i="108"/>
  <c r="C152" i="108"/>
  <c r="C151" i="108"/>
  <c r="C150" i="108"/>
  <c r="C149" i="108"/>
  <c r="C148" i="108"/>
  <c r="C147" i="108"/>
  <c r="C146" i="108"/>
  <c r="C145" i="108"/>
  <c r="C144" i="108"/>
  <c r="C143" i="108"/>
  <c r="C142" i="108"/>
  <c r="C141" i="108"/>
  <c r="C140" i="108"/>
  <c r="C136" i="108"/>
  <c r="C135" i="108"/>
  <c r="C134" i="108"/>
  <c r="C133" i="108"/>
  <c r="C132" i="108"/>
  <c r="C131" i="108"/>
  <c r="C130" i="108"/>
  <c r="C129" i="108"/>
  <c r="C128" i="108"/>
  <c r="C127" i="108"/>
  <c r="C124" i="108"/>
  <c r="C123" i="108"/>
  <c r="C122" i="108"/>
  <c r="C121" i="108"/>
  <c r="C120" i="108"/>
  <c r="C119" i="108"/>
  <c r="C118" i="108"/>
  <c r="C115" i="108"/>
  <c r="C114" i="108"/>
  <c r="C113" i="108"/>
  <c r="C112" i="108"/>
  <c r="C111" i="108"/>
  <c r="C110" i="108"/>
  <c r="C109" i="108"/>
  <c r="C108" i="108"/>
  <c r="C107" i="108"/>
  <c r="C106" i="108"/>
  <c r="C105" i="108"/>
  <c r="C104" i="108"/>
  <c r="C103" i="108"/>
  <c r="C102" i="108"/>
  <c r="C101" i="108"/>
  <c r="C100" i="108"/>
  <c r="C99" i="108"/>
  <c r="C98" i="108"/>
  <c r="C97" i="108"/>
  <c r="C96" i="108"/>
  <c r="C95" i="108"/>
  <c r="C94" i="108"/>
  <c r="C93" i="108"/>
  <c r="C92" i="108"/>
  <c r="C91" i="108"/>
  <c r="C90" i="108"/>
  <c r="C89" i="108"/>
  <c r="C88" i="108"/>
  <c r="C87" i="108"/>
  <c r="C86" i="108"/>
  <c r="C85" i="108"/>
  <c r="C84" i="108"/>
  <c r="C83" i="108"/>
  <c r="C82" i="108"/>
  <c r="C81" i="108"/>
  <c r="C80" i="108"/>
  <c r="C79" i="108"/>
  <c r="C78" i="108"/>
  <c r="C77" i="108"/>
  <c r="C76" i="108"/>
  <c r="C75" i="108"/>
  <c r="C74" i="108"/>
  <c r="C73" i="108"/>
  <c r="C72" i="108"/>
  <c r="C71" i="108"/>
  <c r="C70" i="108"/>
  <c r="C69" i="108"/>
  <c r="C68" i="108"/>
  <c r="C67" i="108"/>
  <c r="C66" i="108"/>
  <c r="C65" i="108"/>
  <c r="C64" i="108"/>
  <c r="C63" i="108"/>
  <c r="C62" i="108"/>
  <c r="C61" i="108"/>
  <c r="C60" i="108"/>
  <c r="C59" i="108"/>
  <c r="C58" i="108"/>
  <c r="C57" i="108"/>
  <c r="C56" i="108"/>
  <c r="C55" i="108"/>
  <c r="C54" i="108"/>
  <c r="C53" i="108"/>
  <c r="C52" i="108"/>
  <c r="C51" i="108"/>
  <c r="C50" i="108"/>
  <c r="C49" i="108"/>
  <c r="C48" i="108"/>
  <c r="C47" i="108"/>
  <c r="C46" i="108"/>
  <c r="C45" i="108"/>
  <c r="C44" i="108"/>
  <c r="C43" i="108"/>
  <c r="C42" i="108"/>
  <c r="C41" i="108"/>
  <c r="C40" i="108"/>
  <c r="C39" i="108"/>
  <c r="C38" i="108"/>
  <c r="C37" i="108"/>
  <c r="C36" i="108"/>
  <c r="C35" i="108"/>
  <c r="C34" i="108"/>
  <c r="C33" i="108"/>
  <c r="C32" i="108"/>
  <c r="C31" i="108"/>
  <c r="C30" i="108"/>
  <c r="C29" i="108"/>
  <c r="C28" i="108"/>
  <c r="C27" i="108"/>
  <c r="C26" i="108"/>
  <c r="C25" i="108"/>
  <c r="C24" i="108"/>
  <c r="C23" i="108"/>
  <c r="C22" i="108"/>
  <c r="C21" i="108"/>
  <c r="C20" i="108"/>
  <c r="C19" i="108"/>
  <c r="C18" i="108"/>
  <c r="C17" i="108"/>
  <c r="C16" i="108"/>
  <c r="C15" i="108"/>
  <c r="C14" i="108"/>
  <c r="C13" i="108"/>
  <c r="C12" i="108"/>
  <c r="C11" i="108"/>
  <c r="C10" i="108"/>
  <c r="C9" i="108"/>
  <c r="C8" i="108"/>
  <c r="C114" i="109"/>
  <c r="C113" i="109"/>
  <c r="C112" i="109"/>
  <c r="C111" i="109"/>
  <c r="C107" i="109"/>
  <c r="C103" i="109"/>
  <c r="C102" i="109"/>
  <c r="C101" i="109"/>
  <c r="C100" i="109"/>
  <c r="C99" i="109"/>
  <c r="C98" i="109"/>
  <c r="C97" i="109"/>
  <c r="C96" i="109"/>
  <c r="C95" i="109"/>
  <c r="C94" i="109"/>
  <c r="C93" i="109"/>
  <c r="C92" i="109"/>
  <c r="C91" i="109"/>
  <c r="C90" i="109"/>
  <c r="C89" i="109"/>
  <c r="C88" i="109"/>
  <c r="C87" i="109"/>
  <c r="C86" i="109"/>
  <c r="C85" i="109"/>
  <c r="C84" i="109"/>
  <c r="C83" i="109"/>
  <c r="C82" i="109"/>
  <c r="C81" i="109"/>
  <c r="C80" i="109"/>
  <c r="C79" i="109"/>
  <c r="C78" i="109"/>
  <c r="C77" i="109"/>
  <c r="C76" i="109"/>
  <c r="C75" i="109"/>
  <c r="C74" i="109"/>
  <c r="C73" i="109"/>
  <c r="C72" i="109"/>
  <c r="C68" i="109"/>
  <c r="C67" i="109"/>
  <c r="C65" i="109"/>
  <c r="C62" i="109"/>
  <c r="C61" i="109"/>
  <c r="C60" i="109"/>
  <c r="C59" i="109"/>
  <c r="C58" i="109"/>
  <c r="C57" i="109"/>
  <c r="C56" i="109"/>
  <c r="C55" i="109"/>
  <c r="C54" i="109"/>
  <c r="C53" i="109"/>
  <c r="C52" i="109"/>
  <c r="C51" i="109"/>
  <c r="C50" i="109"/>
  <c r="C49" i="109"/>
  <c r="C48" i="109"/>
  <c r="C47" i="109"/>
  <c r="C46" i="109"/>
  <c r="C45" i="109"/>
  <c r="C44" i="109"/>
  <c r="C43" i="109"/>
  <c r="C42" i="109"/>
  <c r="C41" i="109"/>
  <c r="C40" i="109"/>
  <c r="C39" i="109"/>
  <c r="C38" i="109"/>
  <c r="C37" i="109"/>
  <c r="C36" i="109"/>
  <c r="C35" i="109"/>
  <c r="C34" i="109"/>
  <c r="C33" i="109"/>
  <c r="C32" i="109"/>
  <c r="C31" i="109"/>
  <c r="C30" i="109"/>
  <c r="C29" i="109"/>
  <c r="C28" i="109"/>
  <c r="C27" i="109"/>
  <c r="C26" i="109"/>
  <c r="C25" i="109"/>
  <c r="C24" i="109"/>
  <c r="C23" i="109"/>
  <c r="C22" i="109"/>
  <c r="C21" i="109"/>
  <c r="C20" i="109"/>
  <c r="C19" i="109"/>
  <c r="C18" i="109"/>
  <c r="C17" i="109"/>
  <c r="C16" i="109"/>
  <c r="C15" i="109"/>
  <c r="C14" i="109"/>
  <c r="C13" i="109"/>
  <c r="C12" i="109"/>
  <c r="C11" i="109"/>
  <c r="C10" i="109"/>
  <c r="C9" i="109"/>
  <c r="C8" i="109"/>
  <c r="F19" i="37"/>
  <c r="M18" i="37"/>
  <c r="M19" i="37" s="1"/>
  <c r="F18" i="37"/>
  <c r="D18" i="37"/>
  <c r="C18" i="37"/>
  <c r="L19" i="37"/>
  <c r="K19" i="37"/>
  <c r="H18" i="37"/>
  <c r="H19" i="37" s="1"/>
  <c r="G19" i="37"/>
  <c r="CD9" i="152" l="1"/>
  <c r="CF9" i="152" s="1"/>
  <c r="BO9" i="152"/>
  <c r="BI9" i="152"/>
  <c r="BP9" i="152"/>
  <c r="BS9" i="152"/>
  <c r="BX9" i="152"/>
  <c r="E105" i="206"/>
  <c r="J18" i="37"/>
  <c r="AT66" i="111"/>
  <c r="AT65" i="111"/>
  <c r="V7" i="2"/>
  <c r="L43" i="101"/>
  <c r="P19" i="37"/>
  <c r="J43" i="101"/>
  <c r="E18" i="37"/>
  <c r="Q19" i="37"/>
  <c r="I7" i="101"/>
  <c r="I6" i="101" s="1"/>
  <c r="BQ9" i="152"/>
  <c r="D58" i="297"/>
  <c r="BZ9" i="152"/>
  <c r="CM9" i="152"/>
  <c r="CO9" i="152"/>
  <c r="BW9" i="152"/>
  <c r="G43" i="101"/>
  <c r="G7" i="2"/>
  <c r="K43" i="101"/>
  <c r="AJ64" i="78"/>
  <c r="AJ91" i="78" s="1"/>
  <c r="AJ6" i="78"/>
  <c r="AJ10" i="78" s="1"/>
  <c r="CJ9" i="152"/>
  <c r="CL9" i="152" s="1"/>
  <c r="L31" i="101"/>
  <c r="L30" i="101" s="1"/>
  <c r="E58" i="297"/>
  <c r="CC9" i="152"/>
  <c r="CI9" i="152"/>
  <c r="I39" i="101"/>
  <c r="I37" i="101" s="1"/>
  <c r="E50" i="296"/>
  <c r="G8" i="2"/>
  <c r="BR9" i="152"/>
  <c r="C50" i="296"/>
  <c r="CR9" i="152"/>
  <c r="R75" i="111"/>
  <c r="R74" i="111"/>
  <c r="E8" i="111"/>
  <c r="D6" i="111"/>
  <c r="D49" i="111" s="1"/>
  <c r="AS66" i="111"/>
  <c r="AS65" i="111"/>
  <c r="N9" i="111"/>
  <c r="G23" i="111"/>
  <c r="N33" i="111"/>
  <c r="F77" i="111"/>
  <c r="M78" i="111"/>
  <c r="M77" i="111"/>
  <c r="J77" i="111"/>
  <c r="J78" i="111"/>
  <c r="K78" i="111"/>
  <c r="K77" i="111"/>
  <c r="L6" i="111"/>
  <c r="L64" i="111"/>
  <c r="N64" i="111" s="1"/>
  <c r="C78" i="111"/>
  <c r="C77" i="111"/>
  <c r="T75" i="111"/>
  <c r="T74" i="111"/>
  <c r="G24" i="111"/>
  <c r="E23" i="111"/>
  <c r="G64" i="111"/>
  <c r="D23" i="111"/>
  <c r="N40" i="111"/>
  <c r="L50" i="111"/>
  <c r="N50" i="111" s="1"/>
  <c r="AU66" i="111"/>
  <c r="AU65" i="111"/>
  <c r="N23" i="111"/>
  <c r="D105" i="206"/>
  <c r="AP26" i="13"/>
  <c r="M99" i="132"/>
  <c r="AK26" i="13"/>
  <c r="AS26" i="13"/>
  <c r="AU26" i="13"/>
  <c r="R99" i="132"/>
  <c r="BK9" i="152" l="1"/>
  <c r="BL9" i="152"/>
  <c r="BN9" i="152" s="1"/>
  <c r="BT9" i="152"/>
  <c r="D77" i="111"/>
  <c r="D78" i="111"/>
  <c r="BJ9" i="152"/>
  <c r="L49" i="111"/>
  <c r="N6" i="111"/>
  <c r="G8" i="111"/>
  <c r="E6" i="111"/>
  <c r="S75" i="111"/>
  <c r="S74" i="111"/>
  <c r="U74" i="111" s="1"/>
  <c r="AE7" i="2"/>
  <c r="I43" i="101"/>
  <c r="L78" i="111" l="1"/>
  <c r="L77" i="111"/>
  <c r="N77" i="111" s="1"/>
  <c r="N49" i="111"/>
  <c r="C10" i="151"/>
  <c r="E49" i="111"/>
  <c r="G6" i="111"/>
  <c r="AF7" i="2"/>
  <c r="U75" i="111"/>
  <c r="D10" i="151"/>
  <c r="CB98" i="152"/>
  <c r="E77" i="111" l="1"/>
  <c r="G77" i="111" s="1"/>
  <c r="E78" i="111"/>
  <c r="G49" i="111"/>
  <c r="AA92" i="78"/>
  <c r="C20" i="151"/>
  <c r="C11" i="151"/>
  <c r="N78" i="111"/>
  <c r="G78" i="111" l="1"/>
  <c r="D20" i="151"/>
  <c r="G94" i="78"/>
  <c r="D11" i="151"/>
</calcChain>
</file>

<file path=xl/comments1.xml><?xml version="1.0" encoding="utf-8"?>
<comments xmlns="http://schemas.openxmlformats.org/spreadsheetml/2006/main">
  <authors>
    <author>作者</author>
    <author>asihan</author>
  </authors>
  <commentList>
    <comment ref="I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金融街月坛</t>
        </r>
        <r>
          <rPr>
            <sz val="9"/>
            <rFont val="Tahoma"/>
            <family val="2"/>
          </rPr>
          <t>22.55</t>
        </r>
        <r>
          <rPr>
            <sz val="9"/>
            <rFont val="宋体"/>
            <family val="3"/>
            <charset val="134"/>
          </rPr>
          <t>亿元，天通泰数码科技园</t>
        </r>
        <r>
          <rPr>
            <sz val="9"/>
            <rFont val="Tahoma"/>
            <family val="2"/>
          </rPr>
          <t>10.09</t>
        </r>
        <r>
          <rPr>
            <sz val="9"/>
            <rFont val="宋体"/>
            <family val="3"/>
            <charset val="134"/>
          </rPr>
          <t>亿元，国贸三期</t>
        </r>
        <r>
          <rPr>
            <sz val="9"/>
            <rFont val="Tahoma"/>
            <family val="2"/>
          </rPr>
          <t>B</t>
        </r>
        <r>
          <rPr>
            <sz val="9"/>
            <rFont val="宋体"/>
            <family val="3"/>
            <charset val="134"/>
          </rPr>
          <t>段</t>
        </r>
        <r>
          <rPr>
            <sz val="9"/>
            <rFont val="Tahoma"/>
            <family val="2"/>
          </rPr>
          <t>8.26</t>
        </r>
        <r>
          <rPr>
            <sz val="9"/>
            <rFont val="宋体"/>
            <family val="3"/>
            <charset val="134"/>
          </rPr>
          <t>亿元，联想总部一期</t>
        </r>
        <r>
          <rPr>
            <sz val="9"/>
            <rFont val="Tahoma"/>
            <family val="2"/>
          </rPr>
          <t>7.88</t>
        </r>
        <r>
          <rPr>
            <sz val="9"/>
            <rFont val="宋体"/>
            <family val="3"/>
            <charset val="134"/>
          </rPr>
          <t xml:space="preserve">亿元。
</t>
        </r>
      </text>
    </comment>
    <comment ref="I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天碱</t>
        </r>
        <r>
          <rPr>
            <sz val="9"/>
            <rFont val="Tahoma"/>
            <family val="2"/>
          </rPr>
          <t>14#</t>
        </r>
        <r>
          <rPr>
            <sz val="9"/>
            <rFont val="宋体"/>
            <family val="3"/>
            <charset val="134"/>
          </rPr>
          <t>地</t>
        </r>
        <r>
          <rPr>
            <sz val="9"/>
            <rFont val="Tahoma"/>
            <family val="2"/>
          </rPr>
          <t>5.75</t>
        </r>
        <r>
          <rPr>
            <sz val="9"/>
            <rFont val="宋体"/>
            <family val="3"/>
            <charset val="134"/>
          </rPr>
          <t>亿元，天津通用</t>
        </r>
        <r>
          <rPr>
            <sz val="9"/>
            <rFont val="Tahoma"/>
            <family val="2"/>
          </rPr>
          <t>2.29</t>
        </r>
        <r>
          <rPr>
            <sz val="9"/>
            <rFont val="宋体"/>
            <family val="3"/>
            <charset val="134"/>
          </rPr>
          <t>亿元，观湖花园二期</t>
        </r>
        <r>
          <rPr>
            <sz val="9"/>
            <rFont val="Tahoma"/>
            <family val="2"/>
          </rPr>
          <t>1.47</t>
        </r>
        <r>
          <rPr>
            <sz val="9"/>
            <rFont val="宋体"/>
            <family val="3"/>
            <charset val="134"/>
          </rPr>
          <t>亿元。</t>
        </r>
      </text>
    </comment>
    <comment ref="I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杭州理想银泰城</t>
        </r>
        <r>
          <rPr>
            <sz val="9"/>
            <rFont val="Tahoma"/>
            <family val="2"/>
          </rPr>
          <t>38.80</t>
        </r>
        <r>
          <rPr>
            <sz val="9"/>
            <rFont val="宋体"/>
            <family val="3"/>
            <charset val="134"/>
          </rPr>
          <t>亿元，泰州文体中心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family val="3"/>
            <charset val="134"/>
          </rPr>
          <t>亿元，合肥鑫晟触摸屏</t>
        </r>
        <r>
          <rPr>
            <sz val="9"/>
            <rFont val="Tahoma"/>
            <family val="2"/>
          </rPr>
          <t>11.32</t>
        </r>
        <r>
          <rPr>
            <sz val="9"/>
            <rFont val="宋体"/>
            <family val="3"/>
            <charset val="134"/>
          </rPr>
          <t>亿元，南京海峡城</t>
        </r>
        <r>
          <rPr>
            <sz val="9"/>
            <rFont val="Tahoma"/>
            <family val="2"/>
          </rPr>
          <t>9.82</t>
        </r>
        <r>
          <rPr>
            <sz val="9"/>
            <rFont val="宋体"/>
            <family val="3"/>
            <charset val="134"/>
          </rPr>
          <t>亿元。</t>
        </r>
      </text>
    </comment>
    <comment ref="N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含桂林万达旅游城</t>
        </r>
        <r>
          <rPr>
            <sz val="9"/>
            <rFont val="Tahoma"/>
            <family val="2"/>
          </rPr>
          <t>25.60</t>
        </r>
        <r>
          <rPr>
            <sz val="9"/>
            <rFont val="宋体"/>
            <family val="3"/>
            <charset val="134"/>
          </rPr>
          <t>亿元</t>
        </r>
      </text>
    </comment>
    <comment ref="I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重庆京东方总包</t>
        </r>
        <r>
          <rPr>
            <sz val="9"/>
            <rFont val="Tahoma"/>
            <family val="2"/>
          </rPr>
          <t>56.56</t>
        </r>
        <r>
          <rPr>
            <sz val="9"/>
            <rFont val="宋体"/>
            <family val="3"/>
            <charset val="134"/>
          </rPr>
          <t>亿元，大同安置房</t>
        </r>
        <r>
          <rPr>
            <sz val="9"/>
            <rFont val="Tahoma"/>
            <family val="2"/>
          </rPr>
          <t>21.40</t>
        </r>
        <r>
          <rPr>
            <sz val="9"/>
            <rFont val="宋体"/>
            <family val="3"/>
            <charset val="134"/>
          </rPr>
          <t>亿元，阿里巴巴</t>
        </r>
        <r>
          <rPr>
            <sz val="9"/>
            <rFont val="Tahoma"/>
            <family val="2"/>
          </rPr>
          <t>15.04</t>
        </r>
        <r>
          <rPr>
            <sz val="9"/>
            <rFont val="宋体"/>
            <family val="3"/>
            <charset val="134"/>
          </rPr>
          <t>亿元。</t>
        </r>
      </text>
    </comment>
    <comment ref="N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其中西南区域完成</t>
        </r>
        <r>
          <rPr>
            <sz val="9"/>
            <rFont val="Tahoma"/>
            <family val="2"/>
          </rPr>
          <t>12.19</t>
        </r>
        <r>
          <rPr>
            <sz val="9"/>
            <rFont val="宋体"/>
            <family val="3"/>
            <charset val="134"/>
          </rPr>
          <t>亿元，西北区域完成</t>
        </r>
        <r>
          <rPr>
            <sz val="9"/>
            <rFont val="Tahoma"/>
            <family val="2"/>
          </rPr>
          <t>0.96</t>
        </r>
        <r>
          <rPr>
            <sz val="9"/>
            <rFont val="宋体"/>
            <family val="3"/>
            <charset val="134"/>
          </rPr>
          <t>亿元</t>
        </r>
      </text>
    </comment>
    <comment ref="X15" authorId="1" shapeId="0">
      <text>
        <r>
          <rPr>
            <b/>
            <sz val="9"/>
            <rFont val="宋体"/>
            <family val="3"/>
            <charset val="134"/>
          </rPr>
          <t>甘肃 兰州项目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asihan</author>
    <author>作者</author>
    <author>刘思源</author>
  </authors>
  <commentList>
    <comment ref="U10" authorId="0" shapeId="0">
      <text>
        <r>
          <rPr>
            <b/>
            <sz val="9"/>
            <rFont val="宋体"/>
            <family val="3"/>
            <charset val="134"/>
          </rPr>
          <t>1008.00进管理费其他税费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58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含半年追加</t>
        </r>
        <r>
          <rPr>
            <sz val="9"/>
            <rFont val="Tahoma"/>
            <family val="2"/>
          </rPr>
          <t>0.38</t>
        </r>
        <r>
          <rPr>
            <sz val="9"/>
            <rFont val="宋体"/>
            <family val="3"/>
            <charset val="134"/>
          </rPr>
          <t>万元广联达软件购置费用</t>
        </r>
      </text>
    </comment>
    <comment ref="K58" authorId="2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年实际支出行业会费</t>
        </r>
        <r>
          <rPr>
            <sz val="9"/>
            <rFont val="Tahoma"/>
            <family val="2"/>
          </rPr>
          <t>4000</t>
        </r>
        <r>
          <rPr>
            <sz val="9"/>
            <rFont val="宋体"/>
            <family val="3"/>
            <charset val="134"/>
          </rPr>
          <t>元，其他零星费用</t>
        </r>
        <r>
          <rPr>
            <sz val="9"/>
            <rFont val="Tahoma"/>
            <family val="2"/>
          </rPr>
          <t>1558.85</t>
        </r>
        <r>
          <rPr>
            <sz val="9"/>
            <rFont val="宋体"/>
            <family val="3"/>
            <charset val="134"/>
          </rPr>
          <t>元。</t>
        </r>
      </text>
    </comment>
  </commentList>
</comments>
</file>

<file path=xl/comments11.xml><?xml version="1.0" encoding="utf-8"?>
<comments xmlns="http://schemas.openxmlformats.org/spreadsheetml/2006/main">
  <authors>
    <author>刘思源</author>
  </authors>
  <commentList>
    <comment ref="K55" authorId="0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年实际支出包括宣传片配音费及宣传展板制作工</t>
        </r>
        <r>
          <rPr>
            <sz val="9"/>
            <rFont val="Tahoma"/>
            <family val="2"/>
          </rPr>
          <t>20702.29</t>
        </r>
        <r>
          <rPr>
            <sz val="9"/>
            <rFont val="宋体"/>
            <family val="3"/>
            <charset val="134"/>
          </rPr>
          <t>元，银行手续费</t>
        </r>
        <r>
          <rPr>
            <sz val="9"/>
            <rFont val="Tahoma"/>
            <family val="2"/>
          </rPr>
          <t>3734.77</t>
        </r>
        <r>
          <rPr>
            <sz val="9"/>
            <rFont val="宋体"/>
            <family val="3"/>
            <charset val="134"/>
          </rPr>
          <t>元，其他零星费用</t>
        </r>
        <r>
          <rPr>
            <sz val="9"/>
            <rFont val="Tahoma"/>
            <family val="2"/>
          </rPr>
          <t>9298.42</t>
        </r>
        <r>
          <rPr>
            <sz val="9"/>
            <rFont val="宋体"/>
            <family val="3"/>
            <charset val="134"/>
          </rPr>
          <t>元。</t>
        </r>
      </text>
    </comment>
  </commentList>
</comments>
</file>

<file path=xl/comments12.xml><?xml version="1.0" encoding="utf-8"?>
<comments xmlns="http://schemas.openxmlformats.org/spreadsheetml/2006/main">
  <authors>
    <author>asihan</author>
  </authors>
  <commentList>
    <comment ref="U42" authorId="0" shapeId="0">
      <text>
        <r>
          <rPr>
            <b/>
            <sz val="9"/>
            <rFont val="宋体"/>
            <family val="3"/>
            <charset val="134"/>
          </rPr>
          <t>人员较年初增加近20人故导致补贴总额增多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44" authorId="0" shapeId="0">
      <text>
        <r>
          <rPr>
            <b/>
            <sz val="9"/>
            <rFont val="宋体"/>
            <family val="3"/>
            <charset val="134"/>
          </rPr>
          <t>人员较年初增加近20人故导致补贴总额增多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53" authorId="0" shapeId="0">
      <text>
        <r>
          <rPr>
            <b/>
            <sz val="9"/>
            <rFont val="宋体"/>
            <family val="3"/>
            <charset val="134"/>
          </rPr>
          <t>其中1万发生在中建成都账套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刘思源</author>
  </authors>
  <commentList>
    <comment ref="D49" authorId="0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年实际支出为银行手续费等</t>
        </r>
      </text>
    </comment>
  </commentList>
</comments>
</file>

<file path=xl/comments14.xml><?xml version="1.0" encoding="utf-8"?>
<comments xmlns="http://schemas.openxmlformats.org/spreadsheetml/2006/main">
  <authors>
    <author>asihan</author>
  </authors>
  <commentList>
    <comment ref="G65" authorId="0" shapeId="0">
      <text>
        <r>
          <rPr>
            <b/>
            <sz val="9"/>
            <rFont val="宋体"/>
            <family val="3"/>
            <charset val="134"/>
          </rPr>
          <t>含诉讼8.24万元。</t>
        </r>
      </text>
    </comment>
  </commentList>
</comments>
</file>

<file path=xl/comments15.xml><?xml version="1.0" encoding="utf-8"?>
<comments xmlns="http://schemas.openxmlformats.org/spreadsheetml/2006/main">
  <authors>
    <author>asihan</author>
  </authors>
  <commentList>
    <comment ref="F9" authorId="0" shapeId="0">
      <text>
        <r>
          <rPr>
            <sz val="9"/>
            <rFont val="宋体"/>
            <family val="3"/>
            <charset val="134"/>
          </rPr>
          <t xml:space="preserve">印花税
</t>
        </r>
      </text>
    </comment>
  </commentList>
</comments>
</file>

<file path=xl/comments16.xml><?xml version="1.0" encoding="utf-8"?>
<comments xmlns="http://schemas.openxmlformats.org/spreadsheetml/2006/main">
  <authors>
    <author>杨菲</author>
    <author>作者</author>
    <author>黄林坡</author>
  </authors>
  <commentList>
    <comment ref="V16" authorId="0" shapeId="0">
      <text>
        <r>
          <rPr>
            <b/>
            <sz val="9"/>
            <rFont val="宋体"/>
            <family val="3"/>
            <charset val="134"/>
          </rPr>
          <t>杨菲: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0"/>
            <rFont val="宋体"/>
            <family val="3"/>
            <charset val="134"/>
          </rPr>
          <t>2825万元奖金未在总部计提。</t>
        </r>
      </text>
    </comment>
    <comment ref="V18" authorId="0" shapeId="0">
      <text>
        <r>
          <rPr>
            <b/>
            <sz val="9"/>
            <rFont val="宋体"/>
            <family val="3"/>
            <charset val="134"/>
          </rPr>
          <t>杨菲：实际-389.09万</t>
        </r>
      </text>
    </comment>
    <comment ref="V19" authorId="0" shapeId="0">
      <text>
        <r>
          <rPr>
            <b/>
            <sz val="9"/>
            <rFont val="宋体"/>
            <family val="3"/>
            <charset val="134"/>
          </rPr>
          <t>杨菲:</t>
        </r>
        <r>
          <rPr>
            <sz val="9"/>
            <rFont val="宋体"/>
            <family val="3"/>
            <charset val="134"/>
          </rPr>
          <t xml:space="preserve">
实际-82.66万</t>
        </r>
      </text>
    </comment>
    <comment ref="G31" authorId="1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年多功能厅及公司礼堂改造预算</t>
        </r>
        <r>
          <rPr>
            <sz val="9"/>
            <rFont val="Tahoma"/>
            <family val="2"/>
          </rPr>
          <t>782.62</t>
        </r>
        <r>
          <rPr>
            <sz val="9"/>
            <rFont val="宋体"/>
            <family val="3"/>
            <charset val="134"/>
          </rPr>
          <t>万元，实际支出</t>
        </r>
        <r>
          <rPr>
            <sz val="9"/>
            <rFont val="Tahoma"/>
            <family val="2"/>
          </rPr>
          <t>782.52</t>
        </r>
        <r>
          <rPr>
            <sz val="9"/>
            <rFont val="宋体"/>
            <family val="3"/>
            <charset val="134"/>
          </rPr>
          <t>万元，其中装修验固</t>
        </r>
        <r>
          <rPr>
            <sz val="9"/>
            <rFont val="Tahoma"/>
            <family val="2"/>
          </rPr>
          <t>332.85</t>
        </r>
        <r>
          <rPr>
            <sz val="9"/>
            <rFont val="宋体"/>
            <family val="3"/>
            <charset val="134"/>
          </rPr>
          <t>万元，空调验固</t>
        </r>
        <r>
          <rPr>
            <sz val="9"/>
            <rFont val="Tahoma"/>
            <family val="2"/>
          </rPr>
          <t>53.17</t>
        </r>
        <r>
          <rPr>
            <sz val="9"/>
            <rFont val="宋体"/>
            <family val="3"/>
            <charset val="134"/>
          </rPr>
          <t>万元，多媒体设备验固</t>
        </r>
        <r>
          <rPr>
            <sz val="9"/>
            <rFont val="Tahoma"/>
            <family val="2"/>
          </rPr>
          <t>325</t>
        </r>
        <r>
          <rPr>
            <sz val="9"/>
            <rFont val="宋体"/>
            <family val="3"/>
            <charset val="134"/>
          </rPr>
          <t>万元，费用化</t>
        </r>
        <r>
          <rPr>
            <sz val="9"/>
            <rFont val="Tahoma"/>
            <family val="2"/>
          </rPr>
          <t>71.5</t>
        </r>
        <r>
          <rPr>
            <sz val="9"/>
            <rFont val="宋体"/>
            <family val="3"/>
            <charset val="134"/>
          </rPr>
          <t>万元。</t>
        </r>
      </text>
    </comment>
    <comment ref="G55" authorId="1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BIM</t>
        </r>
        <r>
          <rPr>
            <sz val="9"/>
            <rFont val="宋体"/>
            <family val="3"/>
            <charset val="134"/>
          </rPr>
          <t>中心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年预算核定</t>
        </r>
        <r>
          <rPr>
            <sz val="9"/>
            <rFont val="Tahoma"/>
            <family val="2"/>
          </rPr>
          <t>47</t>
        </r>
        <r>
          <rPr>
            <sz val="9"/>
            <rFont val="宋体"/>
            <family val="3"/>
            <charset val="134"/>
          </rPr>
          <t>万元，实际支出</t>
        </r>
        <r>
          <rPr>
            <sz val="9"/>
            <rFont val="Tahoma"/>
            <family val="2"/>
          </rPr>
          <t>14.16</t>
        </r>
        <r>
          <rPr>
            <sz val="9"/>
            <rFont val="宋体"/>
            <family val="3"/>
            <charset val="134"/>
          </rPr>
          <t>万元，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年财务部初审</t>
        </r>
        <r>
          <rPr>
            <sz val="9"/>
            <rFont val="Tahoma"/>
            <family val="2"/>
          </rPr>
          <t>20</t>
        </r>
        <r>
          <rPr>
            <sz val="9"/>
            <rFont val="宋体"/>
            <family val="3"/>
            <charset val="134"/>
          </rPr>
          <t>万元</t>
        </r>
      </text>
    </comment>
    <comment ref="AF59" authorId="2" shapeId="0">
      <text>
        <r>
          <rPr>
            <b/>
            <sz val="9"/>
            <rFont val="宋体"/>
            <family val="3"/>
            <charset val="134"/>
          </rPr>
          <t>黄林坡:含综合服务中心劳务费和房租抵消</t>
        </r>
      </text>
    </comment>
    <comment ref="G6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含调整精算费用</t>
        </r>
        <r>
          <rPr>
            <sz val="9"/>
            <rFont val="Tahoma"/>
            <family val="2"/>
          </rPr>
          <t>179</t>
        </r>
        <r>
          <rPr>
            <sz val="9"/>
            <rFont val="宋体"/>
            <family val="3"/>
            <charset val="134"/>
          </rPr>
          <t>万</t>
        </r>
      </text>
    </comment>
    <comment ref="V92" authorId="0" shapeId="0">
      <text>
        <r>
          <rPr>
            <b/>
            <sz val="9"/>
            <rFont val="宋体"/>
            <family val="3"/>
            <charset val="134"/>
          </rPr>
          <t>杨菲:</t>
        </r>
        <r>
          <rPr>
            <sz val="9"/>
            <rFont val="宋体"/>
            <family val="3"/>
            <charset val="134"/>
          </rPr>
          <t xml:space="preserve">
与账面实际（不考虑调整项，计提经费及离退休人员费用调整）</t>
        </r>
      </text>
    </comment>
  </commentList>
</comments>
</file>

<file path=xl/comments17.xml><?xml version="1.0" encoding="utf-8"?>
<comments xmlns="http://schemas.openxmlformats.org/spreadsheetml/2006/main">
  <authors>
    <author>asihan</author>
    <author>作者</author>
  </authors>
  <commentList>
    <comment ref="B8" authorId="0" shapeId="0">
      <text>
        <r>
          <rPr>
            <sz val="9"/>
            <rFont val="宋体"/>
            <family val="3"/>
            <charset val="134"/>
          </rPr>
          <t xml:space="preserve">不含工资表中物业、取暖
</t>
        </r>
      </text>
    </comment>
    <comment ref="F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总部员工防暑降温</t>
        </r>
        <r>
          <rPr>
            <sz val="9"/>
            <rFont val="Tahoma"/>
            <family val="2"/>
          </rPr>
          <t>56.04</t>
        </r>
        <r>
          <rPr>
            <sz val="9"/>
            <rFont val="宋体"/>
            <family val="3"/>
            <charset val="134"/>
          </rPr>
          <t>万元，新入职员工防暑降温</t>
        </r>
        <r>
          <rPr>
            <sz val="9"/>
            <rFont val="Tahoma"/>
            <family val="2"/>
          </rPr>
          <t>17.94</t>
        </r>
        <r>
          <rPr>
            <sz val="9"/>
            <rFont val="宋体"/>
            <family val="3"/>
            <charset val="134"/>
          </rPr>
          <t>万元</t>
        </r>
      </text>
    </comment>
    <comment ref="B10" authorId="0" shapeId="0">
      <text>
        <r>
          <rPr>
            <sz val="9"/>
            <rFont val="宋体"/>
            <family val="3"/>
            <charset val="134"/>
          </rPr>
          <t>2018年10月取消误餐补贴</t>
        </r>
      </text>
    </comment>
  </commentList>
</comments>
</file>

<file path=xl/comments18.xml><?xml version="1.0" encoding="utf-8"?>
<comments xmlns="http://schemas.openxmlformats.org/spreadsheetml/2006/main">
  <authors>
    <author>杨菲</author>
    <author>黄林坡</author>
  </authors>
  <commentList>
    <comment ref="B12" authorId="0" shapeId="0">
      <text>
        <r>
          <rPr>
            <b/>
            <sz val="9"/>
            <rFont val="宋体"/>
            <family val="3"/>
            <charset val="134"/>
          </rPr>
          <t>杨菲:</t>
        </r>
        <r>
          <rPr>
            <sz val="9"/>
            <rFont val="宋体"/>
            <family val="3"/>
            <charset val="134"/>
          </rPr>
          <t xml:space="preserve">
含钢筋计量工作室</t>
        </r>
      </text>
    </comment>
    <comment ref="BH86" authorId="1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离职？</t>
        </r>
      </text>
    </comment>
  </commentList>
</comments>
</file>

<file path=xl/comments19.xml><?xml version="1.0" encoding="utf-8"?>
<comments xmlns="http://schemas.openxmlformats.org/spreadsheetml/2006/main">
  <authors>
    <author>黄林坡</author>
    <author>asihan</author>
  </authors>
  <commentList>
    <comment ref="B14" authorId="0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2019年建立项目管理中心，下设资源保障中心与用户服务部</t>
        </r>
      </text>
    </comment>
    <comment ref="B23" authorId="0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2018年新成立</t>
        </r>
      </text>
    </comment>
    <comment ref="B25" authorId="1" shapeId="0">
      <text>
        <r>
          <rPr>
            <sz val="9"/>
            <rFont val="宋体"/>
            <family val="3"/>
            <charset val="134"/>
          </rPr>
          <t xml:space="preserve">含BIM工作室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刘思源</author>
    <author>asihan</author>
    <author>杨菲</author>
  </authors>
  <commentList>
    <comment ref="D6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年营销额局考核数据为</t>
        </r>
        <r>
          <rPr>
            <sz val="9"/>
            <rFont val="Tahoma"/>
            <family val="2"/>
          </rPr>
          <t>269.02</t>
        </r>
        <r>
          <rPr>
            <sz val="9"/>
            <rFont val="宋体"/>
            <family val="3"/>
            <charset val="134"/>
          </rPr>
          <t>亿，内部口径</t>
        </r>
        <r>
          <rPr>
            <sz val="9"/>
            <rFont val="Tahoma"/>
            <family val="2"/>
          </rPr>
          <t>228.34</t>
        </r>
        <r>
          <rPr>
            <sz val="9"/>
            <rFont val="宋体"/>
            <family val="3"/>
            <charset val="134"/>
          </rPr>
          <t>亿元不包含北京</t>
        </r>
        <r>
          <rPr>
            <sz val="9"/>
            <rFont val="Tahoma"/>
            <family val="2"/>
          </rPr>
          <t>CBD</t>
        </r>
        <r>
          <rPr>
            <sz val="9"/>
            <rFont val="宋体"/>
            <family val="3"/>
            <charset val="134"/>
          </rPr>
          <t>（</t>
        </r>
        <r>
          <rPr>
            <sz val="9"/>
            <rFont val="Tahoma"/>
            <family val="2"/>
          </rPr>
          <t>14.52</t>
        </r>
        <r>
          <rPr>
            <sz val="9"/>
            <rFont val="宋体"/>
            <family val="3"/>
            <charset val="134"/>
          </rPr>
          <t>亿元）、国贸三期</t>
        </r>
        <r>
          <rPr>
            <sz val="9"/>
            <rFont val="Tahoma"/>
            <family val="2"/>
          </rPr>
          <t>B</t>
        </r>
        <r>
          <rPr>
            <sz val="9"/>
            <rFont val="宋体"/>
            <family val="3"/>
            <charset val="134"/>
          </rPr>
          <t>地上部分（</t>
        </r>
        <r>
          <rPr>
            <sz val="9"/>
            <rFont val="Tahoma"/>
            <family val="2"/>
          </rPr>
          <t>12.31</t>
        </r>
        <r>
          <rPr>
            <sz val="9"/>
            <rFont val="宋体"/>
            <family val="3"/>
            <charset val="134"/>
          </rPr>
          <t>亿元）、无锡恒隆广场补充协议（</t>
        </r>
        <r>
          <rPr>
            <sz val="9"/>
            <rFont val="Tahoma"/>
            <family val="2"/>
          </rPr>
          <t>7.08</t>
        </r>
        <r>
          <rPr>
            <sz val="9"/>
            <rFont val="宋体"/>
            <family val="3"/>
            <charset val="134"/>
          </rPr>
          <t>亿元）等项目。</t>
        </r>
      </text>
    </comment>
    <comment ref="D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五家子公司</t>
        </r>
        <r>
          <rPr>
            <sz val="9"/>
            <rFont val="Tahoma"/>
            <family val="2"/>
          </rPr>
          <t>0.55</t>
        </r>
        <r>
          <rPr>
            <sz val="9"/>
            <rFont val="宋体"/>
            <family val="3"/>
            <charset val="134"/>
          </rPr>
          <t>亿元，总部零星收入</t>
        </r>
        <r>
          <rPr>
            <sz val="9"/>
            <rFont val="Tahoma"/>
            <family val="2"/>
          </rPr>
          <t>0.08</t>
        </r>
        <r>
          <rPr>
            <sz val="9"/>
            <rFont val="宋体"/>
            <family val="3"/>
            <charset val="134"/>
          </rPr>
          <t>亿元</t>
        </r>
      </text>
    </comment>
    <comment ref="D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含项目上缴履约保证金</t>
        </r>
        <r>
          <rPr>
            <sz val="9"/>
            <rFont val="Tahoma"/>
            <family val="2"/>
          </rPr>
          <t>23110.41</t>
        </r>
        <r>
          <rPr>
            <sz val="9"/>
            <rFont val="宋体"/>
            <family val="3"/>
            <charset val="134"/>
          </rPr>
          <t>万元</t>
        </r>
      </text>
    </comment>
    <comment ref="D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含项目当年上缴履约保证金</t>
        </r>
        <r>
          <rPr>
            <sz val="9"/>
            <rFont val="Tahoma"/>
            <family val="2"/>
          </rPr>
          <t>2.31</t>
        </r>
        <r>
          <rPr>
            <sz val="9"/>
            <rFont val="宋体"/>
            <family val="3"/>
            <charset val="134"/>
          </rPr>
          <t>亿元</t>
        </r>
      </text>
    </comment>
    <comment ref="D1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其中资金收益</t>
        </r>
        <r>
          <rPr>
            <sz val="9"/>
            <rFont val="Tahoma"/>
            <family val="2"/>
          </rPr>
          <t>18603</t>
        </r>
        <r>
          <rPr>
            <sz val="9"/>
            <rFont val="宋体"/>
            <family val="3"/>
            <charset val="134"/>
          </rPr>
          <t>万元，子公司收益</t>
        </r>
        <r>
          <rPr>
            <sz val="9"/>
            <rFont val="Tahoma"/>
            <family val="2"/>
          </rPr>
          <t>928</t>
        </r>
        <r>
          <rPr>
            <sz val="9"/>
            <rFont val="宋体"/>
            <family val="3"/>
            <charset val="134"/>
          </rPr>
          <t>万元，股权投资收益</t>
        </r>
        <r>
          <rPr>
            <sz val="9"/>
            <rFont val="Tahoma"/>
            <family val="2"/>
          </rPr>
          <t>3220</t>
        </r>
        <r>
          <rPr>
            <sz val="9"/>
            <rFont val="宋体"/>
            <family val="3"/>
            <charset val="134"/>
          </rPr>
          <t>万元。</t>
        </r>
      </text>
    </comment>
    <comment ref="I19" authorId="1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资金收益</t>
        </r>
        <r>
          <rPr>
            <sz val="9"/>
            <rFont val="Tahoma"/>
            <family val="2"/>
          </rPr>
          <t>17294</t>
        </r>
        <r>
          <rPr>
            <sz val="9"/>
            <rFont val="宋体"/>
            <family val="3"/>
            <charset val="134"/>
          </rPr>
          <t>万元；
资源保障中心</t>
        </r>
        <r>
          <rPr>
            <sz val="9"/>
            <rFont val="Tahoma"/>
            <family val="2"/>
          </rPr>
          <t>1035</t>
        </r>
        <r>
          <rPr>
            <sz val="9"/>
            <rFont val="宋体"/>
            <family val="3"/>
            <charset val="134"/>
          </rPr>
          <t>万元；
控股子公司利润</t>
        </r>
        <r>
          <rPr>
            <sz val="9"/>
            <rFont val="Tahoma"/>
            <family val="2"/>
          </rPr>
          <t>8938</t>
        </r>
        <r>
          <rPr>
            <sz val="9"/>
            <rFont val="宋体"/>
            <family val="3"/>
            <charset val="134"/>
          </rPr>
          <t>万元；
参股子公司投资收益</t>
        </r>
        <r>
          <rPr>
            <sz val="9"/>
            <rFont val="Tahoma"/>
            <family val="2"/>
          </rPr>
          <t>461</t>
        </r>
        <r>
          <rPr>
            <sz val="9"/>
            <rFont val="宋体"/>
            <family val="3"/>
            <charset val="134"/>
          </rPr>
          <t>万元；
股票收益</t>
        </r>
        <r>
          <rPr>
            <sz val="9"/>
            <rFont val="Tahoma"/>
            <family val="2"/>
          </rPr>
          <t>1791</t>
        </r>
        <r>
          <rPr>
            <sz val="9"/>
            <rFont val="宋体"/>
            <family val="3"/>
            <charset val="134"/>
          </rPr>
          <t>万元；
总部零星收入</t>
        </r>
        <r>
          <rPr>
            <sz val="9"/>
            <rFont val="Tahoma"/>
            <family val="2"/>
          </rPr>
          <t>740</t>
        </r>
        <r>
          <rPr>
            <sz val="9"/>
            <rFont val="宋体"/>
            <family val="3"/>
            <charset val="134"/>
          </rPr>
          <t>万元；
其他独立核算单位收益</t>
        </r>
        <r>
          <rPr>
            <sz val="9"/>
            <rFont val="Tahoma"/>
            <family val="2"/>
          </rPr>
          <t>-688</t>
        </r>
        <r>
          <rPr>
            <sz val="9"/>
            <rFont val="宋体"/>
            <family val="3"/>
            <charset val="134"/>
          </rPr>
          <t>万元。</t>
        </r>
      </text>
    </comment>
    <comment ref="X24" authorId="2" shapeId="0">
      <text>
        <r>
          <rPr>
            <b/>
            <sz val="9"/>
            <rFont val="宋体"/>
            <family val="3"/>
            <charset val="134"/>
          </rPr>
          <t>管理口径实际1.56亿元。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27" authorId="2" shapeId="0">
      <text>
        <r>
          <rPr>
            <b/>
            <sz val="9"/>
            <rFont val="宋体"/>
            <family val="3"/>
            <charset val="134"/>
          </rPr>
          <t>含房产土地使用税等21.72万元。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28" authorId="2" shapeId="0">
      <text>
        <r>
          <rPr>
            <b/>
            <sz val="9"/>
            <rFont val="宋体"/>
            <family val="3"/>
            <charset val="134"/>
          </rPr>
          <t>含房产土地使用税等17.77万元。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29" authorId="2" shapeId="0">
      <text>
        <r>
          <rPr>
            <b/>
            <sz val="9"/>
            <rFont val="宋体"/>
            <family val="3"/>
            <charset val="134"/>
          </rPr>
          <t>房产、土地使用税等9.54万元。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1" authorId="2" shapeId="0">
      <text>
        <r>
          <rPr>
            <b/>
            <sz val="9"/>
            <rFont val="宋体"/>
            <family val="3"/>
            <charset val="134"/>
          </rPr>
          <t>房产土地印花税45.66万元。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9" authorId="3" shapeId="0">
      <text>
        <r>
          <rPr>
            <b/>
            <sz val="9"/>
            <rFont val="宋体"/>
            <family val="3"/>
            <charset val="134"/>
          </rPr>
          <t>杨菲:含管理费用17.02万元。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41" authorId="2" shapeId="0">
      <text>
        <r>
          <rPr>
            <b/>
            <sz val="9"/>
            <rFont val="宋体"/>
            <family val="3"/>
            <charset val="134"/>
          </rPr>
          <t>含开发成本项目管理费356.61万元房产土地税等0.77万元。</t>
        </r>
      </text>
    </comment>
    <comment ref="X45" authorId="2" shapeId="0">
      <text>
        <r>
          <rPr>
            <b/>
            <sz val="9"/>
            <rFont val="宋体"/>
            <family val="3"/>
            <charset val="134"/>
          </rPr>
          <t>含子分公司开发成本项目管理费及房产、土地使用税等-452.07万元；独立核算单位206.13万元，母公司内部抵消-467.33万元，差额节点内部类抵消-631.94万元；总部管理费调整-2073.78万元。工业化厂房-188.14万元.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46" authorId="1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泰州文体中心</t>
        </r>
        <r>
          <rPr>
            <sz val="9"/>
            <rFont val="Tahoma"/>
            <family val="2"/>
          </rPr>
          <t>680</t>
        </r>
        <r>
          <rPr>
            <sz val="9"/>
            <rFont val="宋体"/>
            <family val="3"/>
            <charset val="134"/>
          </rPr>
          <t>万补偿款；
北京市质量监督局奖励经费</t>
        </r>
        <r>
          <rPr>
            <sz val="9"/>
            <rFont val="Tahoma"/>
            <family val="2"/>
          </rPr>
          <t>200</t>
        </r>
        <r>
          <rPr>
            <sz val="9"/>
            <rFont val="宋体"/>
            <family val="3"/>
            <charset val="134"/>
          </rPr>
          <t>万元；
个税返还</t>
        </r>
        <r>
          <rPr>
            <sz val="9"/>
            <rFont val="Tahoma"/>
            <family val="2"/>
          </rPr>
          <t>26.80</t>
        </r>
        <r>
          <rPr>
            <sz val="9"/>
            <rFont val="宋体"/>
            <family val="3"/>
            <charset val="134"/>
          </rPr>
          <t>万元。</t>
        </r>
      </text>
    </comment>
    <comment ref="X49" authorId="3" shapeId="0">
      <text>
        <r>
          <rPr>
            <b/>
            <sz val="9"/>
            <rFont val="宋体"/>
            <family val="3"/>
            <charset val="134"/>
          </rPr>
          <t>杨菲:天津工业化管理费17.02万元，上海房地产管理费559.34万元。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  <author>asihan</author>
  </authors>
  <commentList>
    <comment ref="D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实际已发生6.50万元</t>
        </r>
      </text>
    </comment>
    <comment ref="U10" authorId="1" shapeId="0">
      <text>
        <r>
          <rPr>
            <b/>
            <sz val="9"/>
            <rFont val="宋体"/>
            <family val="3"/>
            <charset val="134"/>
          </rPr>
          <t>2017年会议费用在2018年发生，2016年实际发生为2015/2016年两年费用。2015实际发生为2014年会议费用，依次递推。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实际已发生，按实际发生额核定</t>
        </r>
      </text>
    </comment>
    <comment ref="D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实际已发生，按实际发生额审定</t>
        </r>
      </text>
    </comment>
  </commentList>
</comments>
</file>

<file path=xl/comments21.xml><?xml version="1.0" encoding="utf-8"?>
<comments xmlns="http://schemas.openxmlformats.org/spreadsheetml/2006/main">
  <authors>
    <author>asihan</author>
    <author>作者</author>
  </authors>
  <commentList>
    <comment ref="T16" authorId="0" shapeId="0">
      <text>
        <r>
          <rPr>
            <b/>
            <sz val="9"/>
            <rFont val="宋体"/>
            <family val="3"/>
            <charset val="134"/>
          </rPr>
          <t>跨年做账，建议核定0.5万元即可。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2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已支付</t>
        </r>
      </text>
    </comment>
  </commentList>
</comments>
</file>

<file path=xl/comments22.xml><?xml version="1.0" encoding="utf-8"?>
<comments xmlns="http://schemas.openxmlformats.org/spreadsheetml/2006/main">
  <authors>
    <author>作者</author>
    <author>asihan</author>
    <author>刘思源</author>
  </authors>
  <commentList>
    <comment ref="D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已付</t>
        </r>
      </text>
    </comment>
    <comment ref="AV24" authorId="1" shapeId="0">
      <text>
        <r>
          <rPr>
            <sz val="9"/>
            <rFont val="宋体"/>
            <family val="3"/>
            <charset val="134"/>
          </rPr>
          <t xml:space="preserve">账面走公司基建
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已支付
</t>
        </r>
      </text>
    </comment>
    <comment ref="F4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年实际支出</t>
        </r>
        <r>
          <rPr>
            <sz val="9"/>
            <rFont val="Tahoma"/>
            <family val="2"/>
          </rPr>
          <t>782.52</t>
        </r>
        <r>
          <rPr>
            <sz val="9"/>
            <rFont val="宋体"/>
            <family val="3"/>
            <charset val="134"/>
          </rPr>
          <t>万元，其中装修验固</t>
        </r>
        <r>
          <rPr>
            <sz val="9"/>
            <rFont val="Tahoma"/>
            <family val="2"/>
          </rPr>
          <t>332.85</t>
        </r>
        <r>
          <rPr>
            <sz val="9"/>
            <rFont val="宋体"/>
            <family val="3"/>
            <charset val="134"/>
          </rPr>
          <t>万元，空调验固</t>
        </r>
        <r>
          <rPr>
            <sz val="9"/>
            <rFont val="Tahoma"/>
            <family val="2"/>
          </rPr>
          <t>53.17</t>
        </r>
        <r>
          <rPr>
            <sz val="9"/>
            <rFont val="宋体"/>
            <family val="3"/>
            <charset val="134"/>
          </rPr>
          <t>万元，多媒体设备验固</t>
        </r>
        <r>
          <rPr>
            <sz val="9"/>
            <rFont val="Tahoma"/>
            <family val="2"/>
          </rPr>
          <t>325</t>
        </r>
        <r>
          <rPr>
            <sz val="9"/>
            <rFont val="宋体"/>
            <family val="3"/>
            <charset val="134"/>
          </rPr>
          <t>万元，费用化</t>
        </r>
        <r>
          <rPr>
            <sz val="9"/>
            <rFont val="Tahoma"/>
            <family val="2"/>
          </rPr>
          <t>71.5</t>
        </r>
        <r>
          <rPr>
            <sz val="9"/>
            <rFont val="宋体"/>
            <family val="3"/>
            <charset val="134"/>
          </rPr>
          <t>万元。</t>
        </r>
      </text>
    </comment>
    <comment ref="M76" authorId="2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零星支出包括：幼儿园走廊加固</t>
        </r>
        <r>
          <rPr>
            <sz val="9"/>
            <rFont val="Tahoma"/>
            <family val="2"/>
          </rPr>
          <t>16.40</t>
        </r>
        <r>
          <rPr>
            <sz val="9"/>
            <rFont val="宋体"/>
            <family val="3"/>
            <charset val="134"/>
          </rPr>
          <t>万元，基地屋面防水维修</t>
        </r>
        <r>
          <rPr>
            <sz val="9"/>
            <rFont val="Tahoma"/>
            <family val="2"/>
          </rPr>
          <t>2.53</t>
        </r>
        <r>
          <rPr>
            <sz val="9"/>
            <rFont val="宋体"/>
            <family val="3"/>
            <charset val="134"/>
          </rPr>
          <t>万元等</t>
        </r>
      </text>
    </comment>
  </commentList>
</comments>
</file>

<file path=xl/comments23.xml><?xml version="1.0" encoding="utf-8"?>
<comments xmlns="http://schemas.openxmlformats.org/spreadsheetml/2006/main">
  <authors>
    <author>作者</author>
    <author>asihan</author>
  </authors>
  <commentList>
    <comment ref="B33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2013</t>
        </r>
        <r>
          <rPr>
            <sz val="9"/>
            <rFont val="宋体"/>
            <family val="3"/>
            <charset val="134"/>
          </rPr>
          <t>年底单独追加</t>
        </r>
      </text>
    </comment>
    <comment ref="B34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2013</t>
        </r>
        <r>
          <rPr>
            <sz val="9"/>
            <rFont val="宋体"/>
            <family val="3"/>
            <charset val="134"/>
          </rPr>
          <t xml:space="preserve">年底单独追加
</t>
        </r>
      </text>
    </comment>
    <comment ref="B68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2013</t>
        </r>
        <r>
          <rPr>
            <sz val="9"/>
            <rFont val="宋体"/>
            <family val="3"/>
            <charset val="134"/>
          </rPr>
          <t>年底单独追加，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年不再发生此项费用</t>
        </r>
      </text>
    </comment>
    <comment ref="C6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爱国者</t>
        </r>
        <r>
          <rPr>
            <sz val="9"/>
            <rFont val="Tahoma"/>
            <family val="2"/>
          </rPr>
          <t>200</t>
        </r>
        <r>
          <rPr>
            <sz val="9"/>
            <rFont val="宋体"/>
            <family val="3"/>
            <charset val="134"/>
          </rPr>
          <t>个，单价</t>
        </r>
        <r>
          <rPr>
            <sz val="9"/>
            <rFont val="Tahoma"/>
            <family val="2"/>
          </rPr>
          <t>102</t>
        </r>
        <r>
          <rPr>
            <sz val="9"/>
            <rFont val="宋体"/>
            <family val="3"/>
            <charset val="134"/>
          </rPr>
          <t>元，共计</t>
        </r>
        <r>
          <rPr>
            <sz val="9"/>
            <rFont val="Tahoma"/>
            <family val="2"/>
          </rPr>
          <t>20400</t>
        </r>
        <r>
          <rPr>
            <sz val="9"/>
            <rFont val="宋体"/>
            <family val="3"/>
            <charset val="134"/>
          </rPr>
          <t>元</t>
        </r>
        <r>
          <rPr>
            <sz val="9"/>
            <rFont val="Tahoma"/>
            <family val="2"/>
          </rPr>
          <t>;</t>
        </r>
        <r>
          <rPr>
            <sz val="9"/>
            <rFont val="宋体"/>
            <family val="3"/>
            <charset val="134"/>
          </rPr>
          <t>银质奖章</t>
        </r>
        <r>
          <rPr>
            <sz val="9"/>
            <rFont val="Tahoma"/>
            <family val="2"/>
          </rPr>
          <t>7</t>
        </r>
        <r>
          <rPr>
            <sz val="9"/>
            <rFont val="宋体"/>
            <family val="3"/>
            <charset val="134"/>
          </rPr>
          <t>个，单价</t>
        </r>
        <r>
          <rPr>
            <sz val="9"/>
            <rFont val="Tahoma"/>
            <family val="2"/>
          </rPr>
          <t>480</t>
        </r>
        <r>
          <rPr>
            <sz val="9"/>
            <rFont val="宋体"/>
            <family val="3"/>
            <charset val="134"/>
          </rPr>
          <t>元，共计</t>
        </r>
        <r>
          <rPr>
            <sz val="9"/>
            <rFont val="Tahoma"/>
            <family val="2"/>
          </rPr>
          <t>3360</t>
        </r>
        <r>
          <rPr>
            <sz val="9"/>
            <rFont val="宋体"/>
            <family val="3"/>
            <charset val="134"/>
          </rPr>
          <t>元。</t>
        </r>
      </text>
    </comment>
    <comment ref="D6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实际已支付</t>
        </r>
      </text>
    </comment>
    <comment ref="W99" authorId="1" shapeId="0">
      <text>
        <r>
          <rPr>
            <b/>
            <sz val="9"/>
            <rFont val="宋体"/>
            <family val="3"/>
            <charset val="134"/>
          </rPr>
          <t>含在诉讼费中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asihan</author>
    <author>作者</author>
  </authors>
  <commentList>
    <comment ref="B16" authorId="0" shapeId="0">
      <text>
        <r>
          <rPr>
            <b/>
            <sz val="9"/>
            <rFont val="宋体"/>
            <family val="3"/>
            <charset val="134"/>
          </rPr>
          <t>审计部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上报总额</t>
        </r>
        <r>
          <rPr>
            <sz val="9"/>
            <rFont val="Tahoma"/>
            <family val="2"/>
          </rPr>
          <t>30</t>
        </r>
        <r>
          <rPr>
            <sz val="9"/>
            <rFont val="宋体"/>
            <family val="3"/>
            <charset val="134"/>
          </rPr>
          <t>万，按照</t>
        </r>
        <r>
          <rPr>
            <sz val="9"/>
            <rFont val="Tahoma"/>
            <family val="2"/>
          </rPr>
          <t>13</t>
        </r>
        <r>
          <rPr>
            <sz val="9"/>
            <rFont val="宋体"/>
            <family val="3"/>
            <charset val="134"/>
          </rPr>
          <t>年预算审定数分项列示</t>
        </r>
      </text>
    </comment>
  </commentList>
</comments>
</file>

<file path=xl/comments25.xml><?xml version="1.0" encoding="utf-8"?>
<comments xmlns="http://schemas.openxmlformats.org/spreadsheetml/2006/main">
  <authors>
    <author>asihan</author>
    <author>杨菲</author>
  </authors>
  <commentList>
    <comment ref="Q14" authorId="0" shapeId="0">
      <text>
        <r>
          <rPr>
            <sz val="9"/>
            <rFont val="宋体"/>
            <family val="3"/>
            <charset val="134"/>
          </rPr>
          <t xml:space="preserve">考虑营改增税金增加影响
</t>
        </r>
      </text>
    </comment>
    <comment ref="AA14" authorId="1" shapeId="0">
      <text>
        <r>
          <rPr>
            <b/>
            <sz val="9"/>
            <rFont val="宋体"/>
            <family val="3"/>
            <charset val="134"/>
          </rPr>
          <t>杨菲:</t>
        </r>
        <r>
          <rPr>
            <sz val="9"/>
            <rFont val="宋体"/>
            <family val="3"/>
            <charset val="134"/>
          </rPr>
          <t xml:space="preserve">
汽车费用-租车费用</t>
        </r>
      </text>
    </comment>
  </commentList>
</comments>
</file>

<file path=xl/comments26.xml><?xml version="1.0" encoding="utf-8"?>
<comments xmlns="http://schemas.openxmlformats.org/spreadsheetml/2006/main">
  <authors>
    <author>asihan</author>
    <author>作者</author>
    <author>黄林坡</author>
  </authors>
  <commentList>
    <comment ref="P48" authorId="0" shapeId="0">
      <text>
        <r>
          <rPr>
            <b/>
            <sz val="9"/>
            <rFont val="宋体"/>
            <family val="3"/>
            <charset val="134"/>
          </rPr>
          <t>计入广联达资产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0" authorId="0" shapeId="0">
      <text>
        <r>
          <rPr>
            <b/>
            <sz val="9"/>
            <rFont val="宋体"/>
            <family val="3"/>
            <charset val="134"/>
          </rPr>
          <t>见资产</t>
        </r>
      </text>
    </comment>
    <comment ref="C5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其中</t>
        </r>
        <r>
          <rPr>
            <sz val="9"/>
            <rFont val="Tahoma"/>
            <family val="2"/>
          </rPr>
          <t>37.51</t>
        </r>
        <r>
          <rPr>
            <sz val="9"/>
            <rFont val="宋体"/>
            <family val="3"/>
            <charset val="134"/>
          </rPr>
          <t>为务虚会费用，核入会议费控制</t>
        </r>
      </text>
    </comment>
    <comment ref="B95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尾款
</t>
        </r>
      </text>
    </comment>
  </commentList>
</comments>
</file>

<file path=xl/comments27.xml><?xml version="1.0" encoding="utf-8"?>
<comments xmlns="http://schemas.openxmlformats.org/spreadsheetml/2006/main">
  <authors>
    <author>作者</author>
    <author>asihan</author>
  </authors>
  <commentList>
    <comment ref="D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已支付</t>
        </r>
      </text>
    </comment>
    <comment ref="B22" authorId="1" shapeId="0">
      <text>
        <r>
          <rPr>
            <b/>
            <sz val="9"/>
            <rFont val="宋体"/>
            <family val="3"/>
            <charset val="134"/>
          </rPr>
          <t>安全保证部</t>
        </r>
      </text>
    </comment>
  </commentList>
</comments>
</file>

<file path=xl/comments28.xml><?xml version="1.0" encoding="utf-8"?>
<comments xmlns="http://schemas.openxmlformats.org/spreadsheetml/2006/main">
  <authors>
    <author>asihan</author>
  </authors>
  <commentList>
    <comment ref="B17" authorId="0" shapeId="0">
      <text>
        <r>
          <rPr>
            <b/>
            <sz val="9"/>
            <rFont val="宋体"/>
            <family val="3"/>
            <charset val="134"/>
          </rPr>
          <t>asihan:总部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8" authorId="0" shapeId="0">
      <text>
        <r>
          <rPr>
            <b/>
            <sz val="9"/>
            <rFont val="宋体"/>
            <family val="3"/>
            <charset val="134"/>
          </rPr>
          <t>asihan:</t>
        </r>
        <r>
          <rPr>
            <sz val="9"/>
            <rFont val="宋体"/>
            <family val="3"/>
            <charset val="134"/>
          </rPr>
          <t xml:space="preserve">
总部</t>
        </r>
      </text>
    </comment>
    <comment ref="B19" authorId="0" shapeId="0">
      <text>
        <r>
          <rPr>
            <b/>
            <sz val="9"/>
            <rFont val="宋体"/>
            <family val="3"/>
            <charset val="134"/>
          </rPr>
          <t>asihan:总部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0" authorId="0" shapeId="0">
      <text>
        <r>
          <rPr>
            <b/>
            <sz val="9"/>
            <rFont val="宋体"/>
            <family val="3"/>
            <charset val="134"/>
          </rPr>
          <t>asihan境外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1" authorId="0" shapeId="0">
      <text>
        <r>
          <rPr>
            <b/>
            <sz val="9"/>
            <rFont val="宋体"/>
            <family val="3"/>
            <charset val="134"/>
          </rPr>
          <t>精算
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2" authorId="0" shapeId="0">
      <text>
        <r>
          <rPr>
            <b/>
            <sz val="9"/>
            <rFont val="宋体"/>
            <family val="3"/>
            <charset val="134"/>
          </rPr>
          <t>asihan:</t>
        </r>
        <r>
          <rPr>
            <sz val="9"/>
            <rFont val="宋体"/>
            <family val="3"/>
            <charset val="134"/>
          </rPr>
          <t xml:space="preserve">
项目</t>
        </r>
      </text>
    </comment>
    <comment ref="B23" authorId="0" shapeId="0">
      <text>
        <r>
          <rPr>
            <b/>
            <sz val="9"/>
            <rFont val="宋体"/>
            <family val="3"/>
            <charset val="134"/>
          </rPr>
          <t>asihan:境外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asihan:项目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5" authorId="0" shapeId="0">
      <text>
        <r>
          <rPr>
            <b/>
            <sz val="9"/>
            <rFont val="宋体"/>
            <family val="3"/>
            <charset val="134"/>
          </rPr>
          <t>asihan:项目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asihan</author>
    <author>作者</author>
    <author>黄林坡</author>
    <author>刘思源</author>
  </authors>
  <commentList>
    <comment ref="AC5" authorId="0" shapeId="0">
      <text>
        <r>
          <rPr>
            <b/>
            <sz val="9"/>
            <rFont val="宋体"/>
            <family val="3"/>
            <charset val="134"/>
          </rPr>
          <t>实际发放，实际计提，无预算执行率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H1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其中管理人员</t>
        </r>
        <r>
          <rPr>
            <sz val="9"/>
            <rFont val="Tahoma"/>
            <family val="2"/>
          </rPr>
          <t>467.29</t>
        </r>
        <r>
          <rPr>
            <sz val="9"/>
            <rFont val="宋体"/>
            <family val="3"/>
            <charset val="134"/>
          </rPr>
          <t>万元，现场人员</t>
        </r>
        <r>
          <rPr>
            <sz val="9"/>
            <rFont val="Tahoma"/>
            <family val="2"/>
          </rPr>
          <t>1123.71</t>
        </r>
        <r>
          <rPr>
            <sz val="9"/>
            <rFont val="宋体"/>
            <family val="3"/>
            <charset val="134"/>
          </rPr>
          <t>万元。</t>
        </r>
      </text>
    </comment>
    <comment ref="AS13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不含华衡华海金坤等</t>
        </r>
      </text>
    </comment>
    <comment ref="AW13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不含华海华衡等</t>
        </r>
      </text>
    </comment>
    <comment ref="J2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扣除总部转出年薪人员费用</t>
        </r>
        <r>
          <rPr>
            <sz val="9"/>
            <rFont val="Tahoma"/>
            <family val="2"/>
          </rPr>
          <t>535.22</t>
        </r>
        <r>
          <rPr>
            <sz val="9"/>
            <rFont val="宋体"/>
            <family val="3"/>
            <charset val="134"/>
          </rPr>
          <t>万元。</t>
        </r>
      </text>
    </comment>
    <comment ref="Q23" authorId="3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 xml:space="preserve">:
</t>
        </r>
        <r>
          <rPr>
            <sz val="9"/>
            <rFont val="宋体"/>
            <family val="3"/>
            <charset val="134"/>
          </rPr>
          <t>扣除转出年薪人员费用</t>
        </r>
        <r>
          <rPr>
            <sz val="9"/>
            <rFont val="Tahoma"/>
            <family val="2"/>
          </rPr>
          <t>587.54</t>
        </r>
        <r>
          <rPr>
            <sz val="9"/>
            <rFont val="宋体"/>
            <family val="3"/>
            <charset val="134"/>
          </rPr>
          <t>万元，含年底双薪</t>
        </r>
        <r>
          <rPr>
            <sz val="9"/>
            <rFont val="Tahoma"/>
            <family val="2"/>
          </rPr>
          <t>172.28</t>
        </r>
        <r>
          <rPr>
            <sz val="9"/>
            <rFont val="宋体"/>
            <family val="3"/>
            <charset val="134"/>
          </rPr>
          <t>万元</t>
        </r>
      </text>
    </comment>
    <comment ref="X23" authorId="0" shapeId="0">
      <text>
        <r>
          <rPr>
            <sz val="9"/>
            <rFont val="宋体"/>
            <family val="3"/>
            <charset val="134"/>
          </rPr>
          <t xml:space="preserve">扣除年薪人员费用8
58.41万元；生育津贴8.89万元；另含2015年年薪人员双薪2016年发放9.3万元
</t>
        </r>
      </text>
    </comment>
    <comment ref="AG23" authorId="0" shapeId="0">
      <text>
        <r>
          <rPr>
            <b/>
            <sz val="9"/>
            <rFont val="宋体"/>
            <family val="3"/>
            <charset val="134"/>
          </rPr>
          <t>含实习140.23万元。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I23" authorId="0" shapeId="0">
      <text>
        <r>
          <rPr>
            <b/>
            <sz val="9"/>
            <rFont val="宋体"/>
            <family val="3"/>
            <charset val="134"/>
          </rPr>
          <t>扣除年薪人员费用1300万元，2017年实际发生转出1299.85万元。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K23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扣除年薪人员工资1023.02万元
</t>
        </r>
      </text>
    </comment>
    <comment ref="AO23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扣除年薪人员费用1000万</t>
        </r>
      </text>
    </comment>
    <comment ref="AW23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扣除年薪人员1000万</t>
        </r>
      </text>
    </comment>
    <comment ref="J24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扣除精算人员费用</t>
        </r>
        <r>
          <rPr>
            <sz val="9"/>
            <rFont val="Tahoma"/>
            <family val="2"/>
          </rPr>
          <t>202.63</t>
        </r>
        <r>
          <rPr>
            <sz val="9"/>
            <rFont val="宋体"/>
            <family val="3"/>
            <charset val="134"/>
          </rPr>
          <t>万元</t>
        </r>
      </text>
    </comment>
    <comment ref="X24" authorId="0" shapeId="0">
      <text>
        <r>
          <rPr>
            <sz val="9"/>
            <rFont val="宋体"/>
            <family val="3"/>
            <charset val="134"/>
          </rPr>
          <t xml:space="preserve">扣除精算费用181.25万元
</t>
        </r>
      </text>
    </comment>
    <comment ref="AI24" authorId="0" shapeId="0">
      <text>
        <r>
          <rPr>
            <b/>
            <sz val="9"/>
            <rFont val="宋体"/>
            <family val="3"/>
            <charset val="134"/>
          </rPr>
          <t>扣除精算费用190万元，2017年实际发生转出190.11万元。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K24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扣除精算费用204.207万元</t>
        </r>
      </text>
    </comment>
    <comment ref="AO24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扣除精算费用180万</t>
        </r>
      </text>
    </comment>
    <comment ref="AW24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扣除精算费用180万元</t>
        </r>
      </text>
    </comment>
    <comment ref="J28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含总部报销奖励105万元</t>
        </r>
      </text>
    </comment>
    <comment ref="AS28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年终效益奖936.18+年度效益奖3009.42+总部。分公司效益奖6301.27
</t>
        </r>
      </text>
    </comment>
    <comment ref="H30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大客户费用</t>
        </r>
      </text>
    </comment>
    <comment ref="J30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含总部报销大客户费用</t>
        </r>
        <r>
          <rPr>
            <sz val="9"/>
            <rFont val="Tahoma"/>
            <family val="2"/>
          </rPr>
          <t>70.35</t>
        </r>
        <r>
          <rPr>
            <sz val="9"/>
            <rFont val="宋体"/>
            <family val="3"/>
            <charset val="134"/>
          </rPr>
          <t>万元</t>
        </r>
      </text>
    </comment>
    <comment ref="V41" authorId="0" shapeId="0">
      <text>
        <r>
          <rPr>
            <b/>
            <sz val="9"/>
            <rFont val="宋体"/>
            <family val="3"/>
            <charset val="134"/>
          </rPr>
          <t xml:space="preserve">
包含总部优秀员工、巾帼英雄、大项目团队、绩效面谈、知识竞赛奖励等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S41" authorId="2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安全创优19.62万元；</t>
        </r>
      </text>
    </comment>
  </commentList>
</comments>
</file>

<file path=xl/comments3.xml><?xml version="1.0" encoding="utf-8"?>
<comments xmlns="http://schemas.openxmlformats.org/spreadsheetml/2006/main">
  <authors>
    <author>刘思源</author>
    <author>asihan</author>
    <author>作者</author>
  </authors>
  <commentList>
    <comment ref="L7" authorId="0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年收入包括：
望花路基地</t>
        </r>
        <r>
          <rPr>
            <sz val="9"/>
            <rFont val="Tahoma"/>
            <family val="2"/>
          </rPr>
          <t>319.53</t>
        </r>
        <r>
          <rPr>
            <sz val="9"/>
            <rFont val="宋体"/>
            <family val="3"/>
            <charset val="134"/>
          </rPr>
          <t>万元；
天津创智大厦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间租金</t>
        </r>
        <r>
          <rPr>
            <sz val="9"/>
            <rFont val="Tahoma"/>
            <family val="2"/>
          </rPr>
          <t>6.05</t>
        </r>
        <r>
          <rPr>
            <sz val="9"/>
            <rFont val="宋体"/>
            <family val="3"/>
            <charset val="134"/>
          </rPr>
          <t>万元；
城市广场年租金</t>
        </r>
        <r>
          <rPr>
            <sz val="9"/>
            <rFont val="Tahoma"/>
            <family val="2"/>
          </rPr>
          <t>8.28</t>
        </r>
        <r>
          <rPr>
            <sz val="9"/>
            <rFont val="宋体"/>
            <family val="3"/>
            <charset val="134"/>
          </rPr>
          <t>万元；
计提华衡年租金</t>
        </r>
        <r>
          <rPr>
            <sz val="9"/>
            <rFont val="Tahoma"/>
            <family val="2"/>
          </rPr>
          <t>25.34</t>
        </r>
        <r>
          <rPr>
            <sz val="9"/>
            <rFont val="宋体"/>
            <family val="3"/>
            <charset val="134"/>
          </rPr>
          <t>万元；
收各分公司房租</t>
        </r>
        <r>
          <rPr>
            <sz val="9"/>
            <rFont val="Tahoma"/>
            <family val="2"/>
          </rPr>
          <t>88.73</t>
        </r>
        <r>
          <rPr>
            <sz val="9"/>
            <rFont val="宋体"/>
            <family val="3"/>
            <charset val="134"/>
          </rPr>
          <t xml:space="preserve">万元。
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包含：
望花路基地房租462万元；
天津创智大厦房租收入4.47万元；
收无锡房租3.90万元；            收城市广场1.1万元；
计提华衡房租26.42万元；          收各分公司房租87.97。</t>
        </r>
        <r>
          <rPr>
            <sz val="8"/>
            <rFont val="宋体"/>
            <family val="3"/>
            <charset val="134"/>
          </rPr>
          <t xml:space="preserve">
</t>
        </r>
      </text>
    </comment>
    <comment ref="L9" authorId="0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年收入包括：
望京大厦</t>
        </r>
        <r>
          <rPr>
            <sz val="9"/>
            <rFont val="Tahoma"/>
            <family val="2"/>
          </rPr>
          <t>D</t>
        </r>
        <r>
          <rPr>
            <sz val="9"/>
            <rFont val="宋体"/>
            <family val="3"/>
            <charset val="134"/>
          </rPr>
          <t>座</t>
        </r>
        <r>
          <rPr>
            <sz val="9"/>
            <rFont val="Tahoma"/>
            <family val="2"/>
          </rPr>
          <t>1-4</t>
        </r>
        <r>
          <rPr>
            <sz val="9"/>
            <rFont val="宋体"/>
            <family val="3"/>
            <charset val="134"/>
          </rPr>
          <t>层</t>
        </r>
        <r>
          <rPr>
            <sz val="9"/>
            <rFont val="Tahoma"/>
            <family val="2"/>
          </rPr>
          <t>83.31</t>
        </r>
        <r>
          <rPr>
            <sz val="9"/>
            <rFont val="宋体"/>
            <family val="3"/>
            <charset val="134"/>
          </rPr>
          <t>万元（租期到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31</t>
        </r>
        <r>
          <rPr>
            <sz val="9"/>
            <rFont val="宋体"/>
            <family val="3"/>
            <charset val="134"/>
          </rPr>
          <t>日止，应收租金</t>
        </r>
        <r>
          <rPr>
            <sz val="9"/>
            <rFont val="Tahoma"/>
            <family val="2"/>
          </rPr>
          <t>98.55</t>
        </r>
        <r>
          <rPr>
            <sz val="9"/>
            <rFont val="宋体"/>
            <family val="3"/>
            <charset val="134"/>
          </rPr>
          <t>万元，实际租至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日）；
望花路西里</t>
        </r>
        <r>
          <rPr>
            <sz val="9"/>
            <rFont val="Tahoma"/>
            <family val="2"/>
          </rPr>
          <t>14#</t>
        </r>
        <r>
          <rPr>
            <sz val="9"/>
            <rFont val="宋体"/>
            <family val="3"/>
            <charset val="134"/>
          </rPr>
          <t>、</t>
        </r>
        <r>
          <rPr>
            <sz val="9"/>
            <rFont val="Tahoma"/>
            <family val="2"/>
          </rPr>
          <t>16#</t>
        </r>
        <r>
          <rPr>
            <sz val="9"/>
            <rFont val="宋体"/>
            <family val="3"/>
            <charset val="134"/>
          </rPr>
          <t>楼等</t>
        </r>
        <r>
          <rPr>
            <sz val="9"/>
            <rFont val="Tahoma"/>
            <family val="2"/>
          </rPr>
          <t>141.45</t>
        </r>
        <r>
          <rPr>
            <sz val="9"/>
            <rFont val="宋体"/>
            <family val="3"/>
            <charset val="134"/>
          </rPr>
          <t>万元；
社区医院</t>
        </r>
        <r>
          <rPr>
            <sz val="9"/>
            <rFont val="Tahoma"/>
            <family val="2"/>
          </rPr>
          <t>24.68</t>
        </r>
        <r>
          <rPr>
            <sz val="9"/>
            <rFont val="宋体"/>
            <family val="3"/>
            <charset val="134"/>
          </rPr>
          <t>万元。</t>
        </r>
      </text>
    </comment>
    <comment ref="G11" authorId="2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年实际发生人事档案保管费</t>
        </r>
        <r>
          <rPr>
            <sz val="9"/>
            <rFont val="Tahoma"/>
            <family val="2"/>
          </rPr>
          <t>20.28</t>
        </r>
        <r>
          <rPr>
            <sz val="9"/>
            <rFont val="宋体"/>
            <family val="3"/>
            <charset val="134"/>
          </rPr>
          <t>万元</t>
        </r>
      </text>
    </comment>
  </commentList>
</comments>
</file>

<file path=xl/comments30.xml><?xml version="1.0" encoding="utf-8"?>
<comments xmlns="http://schemas.openxmlformats.org/spreadsheetml/2006/main">
  <authors>
    <author>asihan</author>
  </authors>
  <commentList>
    <comment ref="R37" authorId="0" shapeId="0">
      <text>
        <r>
          <rPr>
            <b/>
            <sz val="9"/>
            <rFont val="宋体"/>
            <family val="3"/>
            <charset val="134"/>
          </rPr>
          <t>新增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asihan</author>
    <author>作者</author>
  </authors>
  <commentList>
    <comment ref="X8" authorId="0" shapeId="0">
      <text>
        <r>
          <rPr>
            <sz val="9"/>
            <rFont val="宋体"/>
            <family val="3"/>
            <charset val="134"/>
          </rPr>
          <t xml:space="preserve">不含税金额能包住
</t>
        </r>
      </text>
    </comment>
    <comment ref="G3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杭州理想银泰城、贵阳万科、成都青白江安置房</t>
        </r>
      </text>
    </comment>
    <comment ref="B82" authorId="0" shapeId="0">
      <text>
        <r>
          <rPr>
            <b/>
            <sz val="10"/>
            <rFont val="宋体"/>
            <family val="3"/>
            <charset val="134"/>
          </rPr>
          <t xml:space="preserve">投资部上报新增
</t>
        </r>
      </text>
    </comment>
    <comment ref="V95" authorId="0" shapeId="0">
      <text>
        <r>
          <rPr>
            <b/>
            <sz val="9"/>
            <rFont val="宋体"/>
            <family val="3"/>
            <charset val="134"/>
          </rPr>
          <t>账面37万+8.8万2015年资产，2017年验固。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98" authorId="0" shapeId="0">
      <text>
        <r>
          <rPr>
            <b/>
            <sz val="9"/>
            <rFont val="宋体"/>
            <family val="3"/>
            <charset val="134"/>
          </rPr>
          <t>劳务人员实名考勤系统开发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14" authorId="0" shapeId="0">
      <text>
        <r>
          <rPr>
            <b/>
            <sz val="9"/>
            <rFont val="宋体"/>
            <family val="3"/>
            <charset val="134"/>
          </rPr>
          <t>计入电信化费用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rFont val="Tahoma"/>
            <family val="2"/>
          </rPr>
          <t>98</t>
        </r>
        <r>
          <rPr>
            <b/>
            <sz val="9"/>
            <rFont val="宋体"/>
            <family val="3"/>
            <charset val="134"/>
          </rPr>
          <t>内退人员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D15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月实际在岗人数</t>
        </r>
        <r>
          <rPr>
            <sz val="9"/>
            <rFont val="Tahoma"/>
            <family val="2"/>
          </rPr>
          <t>43</t>
        </r>
        <r>
          <rPr>
            <sz val="9"/>
            <rFont val="宋体"/>
            <family val="3"/>
            <charset val="134"/>
          </rPr>
          <t>人</t>
        </r>
      </text>
    </comment>
  </commentList>
</comments>
</file>

<file path=xl/comments34.xml><?xml version="1.0" encoding="utf-8"?>
<comments xmlns="http://schemas.openxmlformats.org/spreadsheetml/2006/main">
  <authors>
    <author>作者</author>
    <author>asihan</author>
  </authors>
  <commentList>
    <comment ref="D12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2013</t>
        </r>
        <r>
          <rPr>
            <sz val="9"/>
            <rFont val="宋体"/>
            <family val="3"/>
            <charset val="134"/>
          </rPr>
          <t>年核定人数</t>
        </r>
        <r>
          <rPr>
            <sz val="9"/>
            <rFont val="Tahoma"/>
            <family val="2"/>
          </rPr>
          <t>20</t>
        </r>
        <r>
          <rPr>
            <sz val="9"/>
            <rFont val="宋体"/>
            <family val="3"/>
            <charset val="134"/>
          </rPr>
          <t>人，实际在岗</t>
        </r>
        <r>
          <rPr>
            <sz val="9"/>
            <rFont val="Tahoma"/>
            <family val="2"/>
          </rPr>
          <t>34</t>
        </r>
        <r>
          <rPr>
            <sz val="9"/>
            <rFont val="宋体"/>
            <family val="3"/>
            <charset val="134"/>
          </rPr>
          <t>人，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年预计新增人员</t>
        </r>
        <r>
          <rPr>
            <sz val="9"/>
            <rFont val="Tahoma"/>
            <family val="2"/>
          </rPr>
          <t>10-12</t>
        </r>
        <r>
          <rPr>
            <sz val="9"/>
            <rFont val="宋体"/>
            <family val="3"/>
            <charset val="134"/>
          </rPr>
          <t>人，工资按新增</t>
        </r>
        <r>
          <rPr>
            <sz val="9"/>
            <rFont val="Tahoma"/>
            <family val="2"/>
          </rPr>
          <t>11</t>
        </r>
        <r>
          <rPr>
            <sz val="9"/>
            <rFont val="宋体"/>
            <family val="3"/>
            <charset val="134"/>
          </rPr>
          <t>人测算</t>
        </r>
      </text>
    </comment>
    <comment ref="P12" authorId="1" shapeId="0">
      <text>
        <r>
          <rPr>
            <sz val="9"/>
            <rFont val="宋体"/>
            <family val="3"/>
            <charset val="134"/>
          </rPr>
          <t xml:space="preserve">含税金-16.77万元
</t>
        </r>
      </text>
    </comment>
  </commentList>
</comments>
</file>

<file path=xl/comments35.xml><?xml version="1.0" encoding="utf-8"?>
<comments xmlns="http://schemas.openxmlformats.org/spreadsheetml/2006/main">
  <authors>
    <author>asihan</author>
  </authors>
  <commentList>
    <comment ref="P12" authorId="0" shapeId="0">
      <text>
        <r>
          <rPr>
            <sz val="9"/>
            <rFont val="宋体"/>
            <family val="3"/>
            <charset val="134"/>
          </rPr>
          <t xml:space="preserve">含税金-0.19万元，营业外支出0.074万元
</t>
        </r>
      </text>
    </comment>
  </commentList>
</comments>
</file>

<file path=xl/comments36.xml><?xml version="1.0" encoding="utf-8"?>
<comments xmlns="http://schemas.openxmlformats.org/spreadsheetml/2006/main">
  <authors>
    <author>asihan</author>
  </authors>
  <commentList>
    <comment ref="P12" authorId="0" shapeId="0">
      <text>
        <r>
          <rPr>
            <sz val="9"/>
            <rFont val="宋体"/>
            <family val="3"/>
            <charset val="134"/>
          </rPr>
          <t xml:space="preserve">含税金0.909万元，资产减值损失0.875万元
</t>
        </r>
      </text>
    </comment>
  </commentList>
</comments>
</file>

<file path=xl/comments37.xml><?xml version="1.0" encoding="utf-8"?>
<comments xmlns="http://schemas.openxmlformats.org/spreadsheetml/2006/main">
  <authors>
    <author>asihan</author>
  </authors>
  <commentList>
    <comment ref="K8" authorId="0" shapeId="0">
      <text>
        <r>
          <rPr>
            <b/>
            <sz val="9"/>
            <rFont val="宋体"/>
            <family val="3"/>
            <charset val="134"/>
          </rPr>
          <t>报表数</t>
        </r>
      </text>
    </comment>
    <comment ref="K12" authorId="0" shapeId="0">
      <text>
        <r>
          <rPr>
            <sz val="10"/>
            <rFont val="宋体"/>
            <family val="3"/>
            <charset val="134"/>
          </rPr>
          <t>含税金0.4870万元，管理费用166.22万元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asihan</author>
  </authors>
  <commentList>
    <comment ref="D11" authorId="0" shapeId="0">
      <text>
        <r>
          <rPr>
            <sz val="9"/>
            <rFont val="宋体"/>
            <family val="3"/>
            <charset val="134"/>
          </rPr>
          <t xml:space="preserve">半年追加刘卫未个人交通费
</t>
        </r>
      </text>
    </comment>
    <comment ref="F12" authorId="0" shapeId="0">
      <text>
        <r>
          <rPr>
            <sz val="9"/>
            <rFont val="宋体"/>
            <family val="3"/>
            <charset val="134"/>
          </rPr>
          <t xml:space="preserve">含税金-0.075万元，19.2万元为使用综合服务中心汽车费用
</t>
        </r>
      </text>
    </comment>
  </commentList>
</comments>
</file>

<file path=xl/comments4.xml><?xml version="1.0" encoding="utf-8"?>
<comments xmlns="http://schemas.openxmlformats.org/spreadsheetml/2006/main">
  <authors>
    <author>asihan</author>
    <author>zhangqi</author>
    <author>杨菲</author>
    <author>作者</author>
  </authors>
  <commentList>
    <comment ref="C13" authorId="0" shapeId="0">
      <text>
        <r>
          <rPr>
            <b/>
            <sz val="9"/>
            <rFont val="宋体"/>
            <family val="3"/>
            <charset val="134"/>
          </rPr>
          <t>含1%集团</t>
        </r>
      </text>
    </comment>
    <comment ref="C14" authorId="0" shapeId="0">
      <text>
        <r>
          <rPr>
            <b/>
            <sz val="9"/>
            <rFont val="宋体"/>
            <family val="3"/>
            <charset val="134"/>
          </rPr>
          <t>含1%集团。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1" authorId="1" shapeId="0">
      <text>
        <r>
          <rPr>
            <b/>
            <sz val="9"/>
            <rFont val="宋体"/>
            <family val="3"/>
            <charset val="134"/>
          </rPr>
          <t>金堂政府10%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2017年决算数尚未确定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4" authorId="0" shapeId="0">
      <text>
        <r>
          <rPr>
            <b/>
            <sz val="9"/>
            <rFont val="宋体"/>
            <family val="3"/>
            <charset val="134"/>
          </rPr>
          <t>未稀释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A24" authorId="2" shapeId="0">
      <text>
        <r>
          <rPr>
            <b/>
            <sz val="9"/>
            <rFont val="宋体"/>
            <family val="3"/>
            <charset val="134"/>
          </rPr>
          <t>杨菲:管理口径20130.15万元。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C24" authorId="2" shapeId="0">
      <text>
        <r>
          <rPr>
            <b/>
            <sz val="9"/>
            <rFont val="宋体"/>
            <family val="3"/>
            <charset val="134"/>
          </rPr>
          <t>杨菲:管理口径35000万元。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G24" authorId="2" shapeId="0">
      <text>
        <r>
          <rPr>
            <b/>
            <sz val="9"/>
            <rFont val="宋体"/>
            <family val="3"/>
            <charset val="134"/>
          </rPr>
          <t>杨菲:管理口径14885.13万元。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I24" authorId="2" shapeId="0">
      <text>
        <r>
          <rPr>
            <b/>
            <sz val="9"/>
            <rFont val="宋体"/>
            <family val="3"/>
            <charset val="134"/>
          </rPr>
          <t>杨菲:管理口径26250万元。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5" authorId="0" shapeId="0">
      <text>
        <r>
          <rPr>
            <b/>
            <sz val="9"/>
            <rFont val="宋体"/>
            <family val="3"/>
            <charset val="134"/>
          </rPr>
          <t>是否计入子公司序列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32" authorId="0" shapeId="0">
      <text>
        <r>
          <rPr>
            <b/>
            <sz val="9"/>
            <rFont val="宋体"/>
            <family val="3"/>
            <charset val="134"/>
          </rPr>
          <t>借款1.28亿，暂未入股。</t>
        </r>
      </text>
    </comment>
    <comment ref="C33" authorId="0" shapeId="0">
      <text>
        <r>
          <rPr>
            <b/>
            <sz val="9"/>
            <rFont val="宋体"/>
            <family val="3"/>
            <charset val="134"/>
          </rPr>
          <t>0.75%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Y33" authorId="3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2013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1488</t>
        </r>
        <r>
          <rPr>
            <sz val="9"/>
            <rFont val="宋体"/>
            <family val="3"/>
            <charset val="134"/>
          </rPr>
          <t>万元，</t>
        </r>
        <r>
          <rPr>
            <sz val="9"/>
            <rFont val="Tahoma"/>
            <family val="2"/>
          </rPr>
          <t>2012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792</t>
        </r>
        <r>
          <rPr>
            <sz val="9"/>
            <rFont val="宋体"/>
            <family val="3"/>
            <charset val="134"/>
          </rPr>
          <t>万元，</t>
        </r>
        <r>
          <rPr>
            <sz val="9"/>
            <rFont val="Tahoma"/>
            <family val="2"/>
          </rPr>
          <t>2011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633</t>
        </r>
        <r>
          <rPr>
            <sz val="9"/>
            <rFont val="宋体"/>
            <family val="3"/>
            <charset val="134"/>
          </rPr>
          <t>万元，</t>
        </r>
        <r>
          <rPr>
            <sz val="9"/>
            <rFont val="Tahoma"/>
            <family val="2"/>
          </rPr>
          <t>2010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411</t>
        </r>
        <r>
          <rPr>
            <sz val="9"/>
            <rFont val="宋体"/>
            <family val="3"/>
            <charset val="134"/>
          </rPr>
          <t>万元。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asihan</author>
  </authors>
  <commentList>
    <comment ref="C11" authorId="0" shapeId="0">
      <text>
        <r>
          <rPr>
            <b/>
            <sz val="9"/>
            <rFont val="宋体"/>
            <family val="3"/>
            <charset val="134"/>
          </rPr>
          <t xml:space="preserve">作者:
    资金部上报预算只计算当年投资资金1.51亿元产生的资金收益。
    截止2013年底已投1.36亿元，预计本年新投1.51亿元，结合项目回款期限，预计本年共产生资金收益2513万元。
</t>
        </r>
      </text>
    </comment>
    <comment ref="D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预计本年回收投资收益</t>
        </r>
      </text>
    </comment>
    <comment ref="E11" authorId="1" shapeId="0">
      <text>
        <r>
          <rPr>
            <b/>
            <sz val="9"/>
            <rFont val="宋体"/>
            <family val="3"/>
            <charset val="134"/>
          </rPr>
          <t xml:space="preserve">删减错误代码
</t>
        </r>
      </text>
    </comment>
  </commentList>
</comments>
</file>

<file path=xl/comments6.xml><?xml version="1.0" encoding="utf-8"?>
<comments xmlns="http://schemas.openxmlformats.org/spreadsheetml/2006/main">
  <authors>
    <author>asihan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整列以上报股份为准，理论上不含税金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6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8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9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</text>
    </comment>
    <comment ref="C11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15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19" authorId="0" shapeId="0">
      <text>
        <r>
          <rPr>
            <b/>
            <sz val="9"/>
            <rFont val="宋体"/>
            <family val="3"/>
            <charset val="134"/>
          </rPr>
          <t>蓉西新城B区新居工程一标段合同价48049万元、二标段合同价39227万元，合计87276万。本项目于2016年1月正式开工，累计确认产值37678万元，累计前期费用支出2135万元，累计支付项目部工程款23385万元。
2017年，本项目将竣工验收，工程款支付至70%，约30000万元；需支付前期费用8000万元。
另，预计2017年项目公司管理费300万元，税金2000万元，统借统贷利息未纳入预算。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0" authorId="0" shapeId="0">
      <text>
        <r>
          <rPr>
            <b/>
            <sz val="9"/>
            <rFont val="宋体"/>
            <family val="3"/>
            <charset val="134"/>
          </rPr>
          <t>最终结算建安费及代付水电气费用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20" authorId="0" shapeId="0">
      <text>
        <r>
          <rPr>
            <sz val="9"/>
            <rFont val="宋体"/>
            <family val="3"/>
            <charset val="134"/>
          </rPr>
          <t xml:space="preserve">含开票税金633.08万元
</t>
        </r>
      </text>
    </comment>
    <comment ref="C24" authorId="0" shapeId="0">
      <text>
        <r>
          <rPr>
            <b/>
            <sz val="9"/>
            <rFont val="宋体"/>
            <family val="3"/>
            <charset val="134"/>
          </rPr>
          <t>报股份总投资额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7" authorId="0" shapeId="0">
      <text>
        <r>
          <rPr>
            <b/>
            <sz val="9"/>
            <rFont val="宋体"/>
            <family val="3"/>
            <charset val="134"/>
          </rPr>
          <t>本年偿还2015年2000万借款。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I36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公积金贷款回款</t>
        </r>
      </text>
    </comment>
  </commentList>
</comments>
</file>

<file path=xl/comments8.xml><?xml version="1.0" encoding="utf-8"?>
<comments xmlns="http://schemas.openxmlformats.org/spreadsheetml/2006/main">
  <authors>
    <author>作者</author>
    <author>黄林坡</author>
    <author>刘思源</author>
  </authors>
  <commentList>
    <comment ref="D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人力资源部核定</t>
        </r>
      </text>
    </comment>
    <comment ref="B40" authorId="1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修理费</t>
        </r>
      </text>
    </comment>
    <comment ref="E40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年追加复印机租赁费</t>
        </r>
        <r>
          <rPr>
            <sz val="9"/>
            <rFont val="Tahoma"/>
            <family val="2"/>
          </rPr>
          <t>9000</t>
        </r>
        <r>
          <rPr>
            <sz val="9"/>
            <rFont val="宋体"/>
            <family val="3"/>
            <charset val="134"/>
          </rPr>
          <t>元</t>
        </r>
      </text>
    </comment>
    <comment ref="B47" authorId="1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维修、保养、路桥、保险</t>
        </r>
      </text>
    </comment>
    <comment ref="B55" authorId="1" shapeId="0">
      <text>
        <r>
          <rPr>
            <b/>
            <sz val="9"/>
            <rFont val="宋体"/>
            <family val="3"/>
            <charset val="134"/>
          </rPr>
          <t>黄林坡:</t>
        </r>
        <r>
          <rPr>
            <sz val="9"/>
            <rFont val="宋体"/>
            <family val="3"/>
            <charset val="134"/>
          </rPr>
          <t xml:space="preserve">
CI，刊物制作，广告、定制宣传品</t>
        </r>
      </text>
    </comment>
    <comment ref="E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含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年半年追加武清相关费用</t>
        </r>
        <r>
          <rPr>
            <sz val="9"/>
            <rFont val="Tahoma"/>
            <family val="2"/>
          </rPr>
          <t>3.5</t>
        </r>
        <r>
          <rPr>
            <sz val="9"/>
            <rFont val="宋体"/>
            <family val="3"/>
            <charset val="134"/>
          </rPr>
          <t>万元</t>
        </r>
      </text>
    </comment>
    <comment ref="K56" authorId="2" shapeId="0">
      <text>
        <r>
          <rPr>
            <b/>
            <sz val="9"/>
            <rFont val="宋体"/>
            <family val="3"/>
            <charset val="134"/>
          </rPr>
          <t>刘思源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2015</t>
        </r>
        <r>
          <rPr>
            <sz val="9"/>
            <rFont val="宋体"/>
            <family val="3"/>
            <charset val="134"/>
          </rPr>
          <t>年实际支出包括缴纳团体会费</t>
        </r>
        <r>
          <rPr>
            <sz val="9"/>
            <rFont val="Tahoma"/>
            <family val="2"/>
          </rPr>
          <t>9000</t>
        </r>
        <r>
          <rPr>
            <sz val="9"/>
            <rFont val="宋体"/>
            <family val="3"/>
            <charset val="134"/>
          </rPr>
          <t>元，外部参加会议</t>
        </r>
        <r>
          <rPr>
            <sz val="9"/>
            <rFont val="Tahoma"/>
            <family val="2"/>
          </rPr>
          <t>2699</t>
        </r>
        <r>
          <rPr>
            <sz val="9"/>
            <rFont val="宋体"/>
            <family val="3"/>
            <charset val="134"/>
          </rPr>
          <t>元，其他零星支出</t>
        </r>
        <r>
          <rPr>
            <sz val="9"/>
            <rFont val="Tahoma"/>
            <family val="2"/>
          </rPr>
          <t>2240</t>
        </r>
        <r>
          <rPr>
            <sz val="9"/>
            <rFont val="宋体"/>
            <family val="3"/>
            <charset val="134"/>
          </rPr>
          <t>元。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F43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年按照</t>
        </r>
        <r>
          <rPr>
            <sz val="9"/>
            <rFont val="Tahoma"/>
            <family val="2"/>
          </rPr>
          <t>10</t>
        </r>
        <r>
          <rPr>
            <sz val="9"/>
            <rFont val="宋体"/>
            <family val="3"/>
            <charset val="134"/>
          </rPr>
          <t>月交房核定</t>
        </r>
      </text>
    </comment>
    <comment ref="F45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2014</t>
        </r>
        <r>
          <rPr>
            <sz val="9"/>
            <rFont val="宋体"/>
            <family val="3"/>
            <charset val="134"/>
          </rPr>
          <t>年一次性缴纳全年物业费</t>
        </r>
        <r>
          <rPr>
            <sz val="9"/>
            <rFont val="Tahoma"/>
            <family val="2"/>
          </rPr>
          <t>31.54</t>
        </r>
        <r>
          <rPr>
            <sz val="9"/>
            <rFont val="宋体"/>
            <family val="3"/>
            <charset val="134"/>
          </rPr>
          <t>万元。
已向总部财务部说明情况，物业费为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9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-2015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9</t>
        </r>
        <r>
          <rPr>
            <sz val="9"/>
            <rFont val="宋体"/>
            <family val="3"/>
            <charset val="134"/>
          </rPr>
          <t>月费用。其中</t>
        </r>
        <r>
          <rPr>
            <sz val="9"/>
            <rFont val="Tahoma"/>
            <family val="2"/>
          </rPr>
          <t>2014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9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-2014</t>
        </r>
        <r>
          <rPr>
            <sz val="9"/>
            <rFont val="宋体"/>
            <family val="3"/>
            <charset val="134"/>
          </rPr>
          <t>年</t>
        </r>
        <r>
          <rPr>
            <sz val="9"/>
            <rFont val="Tahoma"/>
            <family val="2"/>
          </rPr>
          <t>12</t>
        </r>
        <r>
          <rPr>
            <sz val="9"/>
            <rFont val="宋体"/>
            <family val="3"/>
            <charset val="134"/>
          </rPr>
          <t>月物业费及暖气费用合计发生额为</t>
        </r>
        <r>
          <rPr>
            <sz val="9"/>
            <rFont val="Tahoma"/>
            <family val="2"/>
          </rPr>
          <t>13.11</t>
        </r>
        <r>
          <rPr>
            <sz val="9"/>
            <rFont val="宋体"/>
            <family val="3"/>
            <charset val="134"/>
          </rPr>
          <t>万元</t>
        </r>
      </text>
    </comment>
  </commentList>
</comments>
</file>

<file path=xl/sharedStrings.xml><?xml version="1.0" encoding="utf-8"?>
<sst xmlns="http://schemas.openxmlformats.org/spreadsheetml/2006/main" count="7758" uniqueCount="2620">
  <si>
    <t>中建一局集团建设发展有限公司</t>
  </si>
  <si>
    <t>2020年度公司全面预算草案</t>
  </si>
  <si>
    <t xml:space="preserve"> </t>
  </si>
  <si>
    <t>董事长：</t>
  </si>
  <si>
    <t>廖钢林</t>
  </si>
  <si>
    <t>总经理：</t>
  </si>
  <si>
    <t>林佐江</t>
  </si>
  <si>
    <t>财务总监：</t>
  </si>
  <si>
    <t>王戎</t>
  </si>
  <si>
    <t>编制单位：</t>
  </si>
  <si>
    <t xml:space="preserve">    财务资金管理中心</t>
  </si>
  <si>
    <t>编制日期：</t>
  </si>
  <si>
    <r>
      <rPr>
        <sz val="18"/>
        <rFont val="Times New Roman"/>
        <family val="1"/>
      </rPr>
      <t>2020</t>
    </r>
    <r>
      <rPr>
        <sz val="18"/>
        <rFont val="宋体"/>
        <family val="3"/>
        <charset val="134"/>
      </rPr>
      <t>年公司全面预算汇总—目录</t>
    </r>
  </si>
  <si>
    <t>序</t>
  </si>
  <si>
    <t>预算项目名称</t>
  </si>
  <si>
    <t>编号</t>
  </si>
  <si>
    <t>一</t>
  </si>
  <si>
    <t>损益预算</t>
  </si>
  <si>
    <t>通讯费预算</t>
  </si>
  <si>
    <t>主表五-2</t>
  </si>
  <si>
    <t>合同额</t>
  </si>
  <si>
    <t>主表一</t>
  </si>
  <si>
    <t>办公交通费预算</t>
  </si>
  <si>
    <t>主表五-3</t>
  </si>
  <si>
    <t>全面预算主要指标汇总</t>
  </si>
  <si>
    <t>主表二</t>
  </si>
  <si>
    <t>业务招待费预算</t>
  </si>
  <si>
    <t>主表五-4</t>
  </si>
  <si>
    <t>主要指标解析（产值）</t>
  </si>
  <si>
    <t>主表三-1</t>
  </si>
  <si>
    <t>办公用品、印刷耗材费用预算</t>
  </si>
  <si>
    <t>主表五-5</t>
  </si>
  <si>
    <t>主要指标解析（利润）</t>
  </si>
  <si>
    <t>主表三-2</t>
  </si>
  <si>
    <t>工具用具购置及维修预算</t>
  </si>
  <si>
    <t>主表五-6</t>
  </si>
  <si>
    <t>产值收益情况汇总</t>
  </si>
  <si>
    <t>主表三-3</t>
  </si>
  <si>
    <t>图书费用预算</t>
  </si>
  <si>
    <t>主表五-7</t>
  </si>
  <si>
    <t>京内项目收益预算</t>
  </si>
  <si>
    <t>主表三-4</t>
  </si>
  <si>
    <t>会议费预算</t>
  </si>
  <si>
    <t>主表五-8</t>
  </si>
  <si>
    <t>京外项目收益预算</t>
  </si>
  <si>
    <t>主表三-5</t>
  </si>
  <si>
    <t>差旅费预算</t>
  </si>
  <si>
    <t>主表五-9</t>
  </si>
  <si>
    <t>总部零星收入预算</t>
  </si>
  <si>
    <t>主表三-6</t>
  </si>
  <si>
    <t>行业会费预算</t>
  </si>
  <si>
    <t>主表五-10</t>
  </si>
  <si>
    <t>股权投资预算</t>
  </si>
  <si>
    <t>主表三-7</t>
  </si>
  <si>
    <t>零星基建费用预算</t>
  </si>
  <si>
    <t>主表五-11</t>
  </si>
  <si>
    <t>资金收益预算</t>
  </si>
  <si>
    <t>主表三-8</t>
  </si>
  <si>
    <t>技术开发费预算</t>
  </si>
  <si>
    <t>主表五-12</t>
  </si>
  <si>
    <t>投资预算（投资建造）</t>
  </si>
  <si>
    <t>主表三-9</t>
  </si>
  <si>
    <t>宣传费预算</t>
  </si>
  <si>
    <t>主表五-13</t>
  </si>
  <si>
    <t>公司现金流分版块预算</t>
  </si>
  <si>
    <t>主表三-10</t>
  </si>
  <si>
    <t>党、团活动费用预算</t>
  </si>
  <si>
    <t>主表五-14</t>
  </si>
  <si>
    <t>区域公司现金流预算</t>
  </si>
  <si>
    <t>主表三-11</t>
  </si>
  <si>
    <t>诉讼费、律师费预算</t>
  </si>
  <si>
    <t>主表五-15</t>
  </si>
  <si>
    <t>总包项目现金流预算表</t>
  </si>
  <si>
    <t>主表三-12</t>
  </si>
  <si>
    <t>咨询费预算</t>
  </si>
  <si>
    <t>主表五-16</t>
  </si>
  <si>
    <t>华北分公司管理费预算</t>
  </si>
  <si>
    <t>主表四-1</t>
  </si>
  <si>
    <t>办公物业费预算</t>
  </si>
  <si>
    <t>主表五-17</t>
  </si>
  <si>
    <t>东北分公司管理费预算</t>
  </si>
  <si>
    <t>主表四-2</t>
  </si>
  <si>
    <t>电信化费用预算</t>
  </si>
  <si>
    <t>主表五-18</t>
  </si>
  <si>
    <t>华东分公司管理费预算</t>
  </si>
  <si>
    <t>主表四-3</t>
  </si>
  <si>
    <t>其他费用预算</t>
  </si>
  <si>
    <t>主表五-19</t>
  </si>
  <si>
    <t>华南分公司管理费预算</t>
  </si>
  <si>
    <t>主表四-4</t>
  </si>
  <si>
    <t>社保统筹费用预算</t>
  </si>
  <si>
    <t>主表五-20</t>
  </si>
  <si>
    <t>西南分公司管理费预算</t>
  </si>
  <si>
    <t>主表四-5</t>
  </si>
  <si>
    <t>商业保险</t>
  </si>
  <si>
    <t>主表五-21</t>
  </si>
  <si>
    <t>西部投资公司管理费预算</t>
  </si>
  <si>
    <t>主表四-6</t>
  </si>
  <si>
    <t>固定资产折旧预算</t>
  </si>
  <si>
    <t>主表五-22</t>
  </si>
  <si>
    <t>城市公司管理费预算</t>
  </si>
  <si>
    <t>主表四-7</t>
  </si>
  <si>
    <t>无形资产摊销预算</t>
  </si>
  <si>
    <t>主表五-23</t>
  </si>
  <si>
    <t>中建成都公司管理费预算</t>
  </si>
  <si>
    <t>主表四-8</t>
  </si>
  <si>
    <t>中建兴蓉公司管理费预算</t>
  </si>
  <si>
    <t>主表四-9</t>
  </si>
  <si>
    <t>三</t>
  </si>
  <si>
    <t>其他预算</t>
  </si>
  <si>
    <t>中建锦城公司管理费预算</t>
  </si>
  <si>
    <t>主表四-10</t>
  </si>
  <si>
    <t>消费基金预算</t>
  </si>
  <si>
    <t>主表六</t>
  </si>
  <si>
    <t>中建兴蜀公司管理费预算</t>
  </si>
  <si>
    <t>主表四-11</t>
  </si>
  <si>
    <t>教育经费预算</t>
  </si>
  <si>
    <t>主表七</t>
  </si>
  <si>
    <t>天津工业化厂房管理费预算</t>
  </si>
  <si>
    <t>主表四-12</t>
  </si>
  <si>
    <t>办公资产投资预算</t>
  </si>
  <si>
    <t>主表八</t>
  </si>
  <si>
    <t>一局钢构公司管理费预算</t>
  </si>
  <si>
    <t>主表四-13</t>
  </si>
  <si>
    <t>离退办费用预算</t>
  </si>
  <si>
    <t>主表九</t>
  </si>
  <si>
    <t>上海房地产公司管理费预算</t>
  </si>
  <si>
    <t>主表四-14</t>
  </si>
  <si>
    <t>建筑设计院费用预算</t>
  </si>
  <si>
    <t>主表十</t>
  </si>
  <si>
    <t>中建一局智地有限公司</t>
  </si>
  <si>
    <t>主表四-15</t>
  </si>
  <si>
    <t>钢结构工作室室费用预算</t>
  </si>
  <si>
    <t>主表十一</t>
  </si>
  <si>
    <t>常州天宁有限公司</t>
  </si>
  <si>
    <t>主表四-16</t>
  </si>
  <si>
    <t>机电深化设计室费用预算</t>
  </si>
  <si>
    <t>主表十二</t>
  </si>
  <si>
    <t>二</t>
  </si>
  <si>
    <t>成本费用预算附表</t>
  </si>
  <si>
    <t>工业化建筑工作室费用预算</t>
  </si>
  <si>
    <t>主表十三</t>
  </si>
  <si>
    <t>总部管理费预算</t>
  </si>
  <si>
    <t>主表五</t>
  </si>
  <si>
    <t>综合服务中心费用预算</t>
  </si>
  <si>
    <t>主表十四</t>
  </si>
  <si>
    <t>福利费用预算</t>
  </si>
  <si>
    <t>主表五-1</t>
  </si>
  <si>
    <t>岩土工作室费用预算</t>
  </si>
  <si>
    <t>主表十五</t>
  </si>
  <si>
    <r>
      <rPr>
        <b/>
        <sz val="18"/>
        <rFont val="Times New Roman"/>
        <family val="1"/>
      </rPr>
      <t>2020</t>
    </r>
    <r>
      <rPr>
        <b/>
        <sz val="18"/>
        <rFont val="宋体"/>
        <family val="3"/>
        <charset val="134"/>
      </rPr>
      <t>年新签合同额预算</t>
    </r>
  </si>
  <si>
    <t>单位：亿元</t>
  </si>
  <si>
    <t>地区</t>
  </si>
  <si>
    <t>2012年预算</t>
  </si>
  <si>
    <t>2013年预算</t>
  </si>
  <si>
    <t>2014年预算</t>
  </si>
  <si>
    <t>2015年预算</t>
  </si>
  <si>
    <t>2016年预算</t>
  </si>
  <si>
    <t>2017年预算</t>
  </si>
  <si>
    <t>2018年预算（635亿）</t>
  </si>
  <si>
    <t>2019年预算（540亿）</t>
  </si>
  <si>
    <t>2020年预算</t>
  </si>
  <si>
    <t>备注</t>
  </si>
  <si>
    <t>2012年最终审定</t>
  </si>
  <si>
    <t>实际中标金额(营销提供）</t>
  </si>
  <si>
    <t>预算执行%</t>
  </si>
  <si>
    <t>2013年预算上报</t>
  </si>
  <si>
    <t>2013年预算初审</t>
  </si>
  <si>
    <t>2013年最终审定</t>
  </si>
  <si>
    <t>2013年实际执行</t>
  </si>
  <si>
    <t>预算执行率</t>
  </si>
  <si>
    <t>2014年上报</t>
  </si>
  <si>
    <t>2014年初审</t>
  </si>
  <si>
    <t>2014年最终审定</t>
  </si>
  <si>
    <t>2014年实际完成</t>
  </si>
  <si>
    <t>2015年预算上报</t>
  </si>
  <si>
    <t>2015年预算初审</t>
  </si>
  <si>
    <t>2015年最终审定</t>
  </si>
  <si>
    <t>2015年实际完成</t>
  </si>
  <si>
    <t>2016年预算上报</t>
  </si>
  <si>
    <t>2016年预算初审</t>
  </si>
  <si>
    <t>2016年最终审定</t>
  </si>
  <si>
    <t>2016年实际完成</t>
  </si>
  <si>
    <t>2017年预算上报</t>
  </si>
  <si>
    <t>2017年预算初审</t>
  </si>
  <si>
    <t>2017年
最终审定</t>
  </si>
  <si>
    <t>2017年
实际完成</t>
  </si>
  <si>
    <t>2018年
预算上报</t>
  </si>
  <si>
    <t>2018年
预算初审</t>
  </si>
  <si>
    <t>2018年
最终审定</t>
  </si>
  <si>
    <t>2018年实际完成</t>
  </si>
  <si>
    <t>2019年预算上报</t>
  </si>
  <si>
    <t>2019年预算初审</t>
  </si>
  <si>
    <t>2019年最终审定</t>
  </si>
  <si>
    <t>2019年实际完成</t>
  </si>
  <si>
    <t>2020年预算上报</t>
  </si>
  <si>
    <t>2020年预算初审</t>
  </si>
  <si>
    <t>2020年最终审定</t>
  </si>
  <si>
    <t>业务板块分类（450亿）</t>
  </si>
  <si>
    <t>境内市场</t>
  </si>
  <si>
    <t>北京地区</t>
  </si>
  <si>
    <t>华北分公司</t>
  </si>
  <si>
    <t>华东分公司</t>
  </si>
  <si>
    <t>东北分公司</t>
  </si>
  <si>
    <t>华南分公司</t>
  </si>
  <si>
    <t>西南分公司</t>
  </si>
  <si>
    <t>城市公司（广佛、郑州）</t>
  </si>
  <si>
    <t>高科技电子厂房事业部</t>
  </si>
  <si>
    <t>其他区域</t>
  </si>
  <si>
    <t>境外市场</t>
  </si>
  <si>
    <t>合同额总计</t>
  </si>
  <si>
    <t>预算建议值</t>
  </si>
  <si>
    <t>缺口</t>
  </si>
  <si>
    <t>注：</t>
  </si>
  <si>
    <t>合同额按年度指标核定。</t>
  </si>
  <si>
    <t>返回</t>
  </si>
  <si>
    <t>2019年全面预算主要指标汇总</t>
  </si>
  <si>
    <t>序号</t>
  </si>
  <si>
    <t>项目名称</t>
  </si>
  <si>
    <t xml:space="preserve">2017年预算 </t>
  </si>
  <si>
    <t>2018年预算</t>
  </si>
  <si>
    <t>2019年预算</t>
  </si>
  <si>
    <t>2014年
预算指标</t>
  </si>
  <si>
    <t>2014年
实际完成</t>
  </si>
  <si>
    <t>2015年
预算上报</t>
  </si>
  <si>
    <t>2015年
预算初审</t>
  </si>
  <si>
    <t>2015年
预算最终审定</t>
  </si>
  <si>
    <t>2015年
预算实际完成</t>
  </si>
  <si>
    <t>2016年
预算上报</t>
  </si>
  <si>
    <t>2016年
预算初审</t>
  </si>
  <si>
    <t>2016年预算
最终审定</t>
  </si>
  <si>
    <t>2016年预算
实际完成</t>
  </si>
  <si>
    <t>2017年
预算上报</t>
  </si>
  <si>
    <t>2017年预算
最终审定</t>
  </si>
  <si>
    <t>2017年预算
实际完成</t>
  </si>
  <si>
    <t>2018年预算初审</t>
  </si>
  <si>
    <t>2018年预算
最终审定</t>
  </si>
  <si>
    <t>2018年预算   实际完成</t>
  </si>
  <si>
    <t>2019年
预算上报</t>
  </si>
  <si>
    <t>2019年预算
最终审定</t>
  </si>
  <si>
    <t>2019年预算实际完成</t>
  </si>
  <si>
    <t>2020年
预算上报</t>
  </si>
  <si>
    <t>2020年预算
最终审定</t>
  </si>
  <si>
    <t>对应明细表</t>
  </si>
  <si>
    <t>业务板块</t>
  </si>
  <si>
    <t>合计</t>
  </si>
  <si>
    <t>其中：传统房建</t>
  </si>
  <si>
    <t>其中：投资建造</t>
  </si>
  <si>
    <t>其中：基础设施</t>
  </si>
  <si>
    <t>其中：设计业务</t>
  </si>
  <si>
    <t>其他</t>
  </si>
  <si>
    <t>其中：设计业务和新业务</t>
  </si>
  <si>
    <t>合同额（亿元）</t>
  </si>
  <si>
    <t>合同额!A1</t>
  </si>
  <si>
    <t>营业收入（亿元）</t>
  </si>
  <si>
    <t>2020年主要指标解析（产值）'!A1</t>
  </si>
  <si>
    <t>项目营业收入</t>
  </si>
  <si>
    <t xml:space="preserve">    其中：境内</t>
  </si>
  <si>
    <t>京内项目损益表</t>
  </si>
  <si>
    <t>京外项目损益表</t>
  </si>
  <si>
    <t xml:space="preserve">          境外</t>
  </si>
  <si>
    <t>其他营业收入</t>
  </si>
  <si>
    <t>股权投资!A1</t>
  </si>
  <si>
    <t>总部零星收入!A1</t>
  </si>
  <si>
    <t>营业收入调整</t>
  </si>
  <si>
    <t>利润总额(万元)</t>
  </si>
  <si>
    <t>产值、利润表!</t>
  </si>
  <si>
    <t>项目收益</t>
  </si>
  <si>
    <t>股权投资收益</t>
  </si>
  <si>
    <t>资金收益</t>
  </si>
  <si>
    <t>资金收益!A1</t>
  </si>
  <si>
    <t>设计收益</t>
  </si>
  <si>
    <t>其他收益</t>
  </si>
  <si>
    <t>项目履约收益</t>
  </si>
  <si>
    <t>管理费用（万元）</t>
  </si>
  <si>
    <t>（1）</t>
  </si>
  <si>
    <t>总部管理费</t>
  </si>
  <si>
    <t>总部管理费!A1</t>
  </si>
  <si>
    <t>（2）</t>
  </si>
  <si>
    <r>
      <rPr>
        <b/>
        <sz val="12"/>
        <color theme="1"/>
        <rFont val="宋体"/>
        <family val="3"/>
        <charset val="134"/>
      </rPr>
      <t>分公司管理费</t>
    </r>
    <r>
      <rPr>
        <b/>
        <sz val="12"/>
        <color rgb="FFC00000"/>
        <rFont val="宋体"/>
        <family val="3"/>
        <charset val="134"/>
      </rPr>
      <t>（待分公司实体化职数确定后再进一步核定）</t>
    </r>
  </si>
  <si>
    <t xml:space="preserve">其中：华北分公司  </t>
  </si>
  <si>
    <t>华北分公司!A1</t>
  </si>
  <si>
    <t xml:space="preserve">      东北分公司  </t>
  </si>
  <si>
    <t>东北分公司!A1</t>
  </si>
  <si>
    <t xml:space="preserve">      华东分公司  </t>
  </si>
  <si>
    <t>华东分公司!A1</t>
  </si>
  <si>
    <t xml:space="preserve">      华南分公司  </t>
  </si>
  <si>
    <t>华南分公司!A1</t>
  </si>
  <si>
    <t xml:space="preserve">      西南分公司                </t>
  </si>
  <si>
    <t>西南分公司（以前年度含子公司费用）'!A1</t>
  </si>
  <si>
    <t xml:space="preserve">      西部投资公司</t>
  </si>
  <si>
    <t>西部投资公司!A1</t>
  </si>
  <si>
    <t xml:space="preserve">      拟成立城市公司（西安、武汉、 珠海、青岛）</t>
  </si>
  <si>
    <t>城市公司!A1</t>
  </si>
  <si>
    <t xml:space="preserve">      中建成都</t>
  </si>
  <si>
    <t>中建成都!A1</t>
  </si>
  <si>
    <t xml:space="preserve">      中建兴蓉</t>
  </si>
  <si>
    <t>中建兴蓉!A1</t>
  </si>
  <si>
    <t xml:space="preserve">      中建兴蜀</t>
  </si>
  <si>
    <t>中建兴蜀!A1</t>
  </si>
  <si>
    <t xml:space="preserve">      中建锦成</t>
  </si>
  <si>
    <t>中建锦成!A1</t>
  </si>
  <si>
    <t xml:space="preserve">      成都公司项目挂账费用</t>
  </si>
  <si>
    <t>成都公司项目挂账费用!A1</t>
  </si>
  <si>
    <t xml:space="preserve">      天津工业化厂房</t>
  </si>
  <si>
    <t>天津工业化厂房!A1</t>
  </si>
  <si>
    <t xml:space="preserve">      一局钢构公司</t>
  </si>
  <si>
    <t>一局钢构公司!A1</t>
  </si>
  <si>
    <t xml:space="preserve">      上海房地产公司</t>
  </si>
  <si>
    <t>上海房地产公司!A1</t>
  </si>
  <si>
    <t xml:space="preserve">      中建一局智地有限公司</t>
  </si>
  <si>
    <t>中建一局智地有限公司!A1</t>
  </si>
  <si>
    <t xml:space="preserve">      常州天宁有限公司</t>
  </si>
  <si>
    <t>常州天宁有限公司!A1</t>
  </si>
  <si>
    <t>（3)</t>
  </si>
  <si>
    <t>子公司管理费</t>
  </si>
  <si>
    <t>（4)</t>
  </si>
  <si>
    <t>管理费调整项</t>
  </si>
  <si>
    <t>其他事项</t>
  </si>
  <si>
    <t>(1)</t>
  </si>
  <si>
    <t>国外项目挂账费用（埃及）</t>
  </si>
  <si>
    <t>国外项目前期费用!A1</t>
  </si>
  <si>
    <t>(2)</t>
  </si>
  <si>
    <t>对外捐赠事项</t>
  </si>
  <si>
    <t>(3)</t>
  </si>
  <si>
    <t>其他调整事项</t>
  </si>
  <si>
    <t>四</t>
  </si>
  <si>
    <t>专项预算（万元）</t>
  </si>
  <si>
    <t>投资预算</t>
  </si>
  <si>
    <t>投资预算表</t>
  </si>
  <si>
    <t>其中：投资建造业务</t>
  </si>
  <si>
    <t xml:space="preserve">      长期股权投资</t>
  </si>
  <si>
    <t>办公资产购置预算</t>
  </si>
  <si>
    <t xml:space="preserve"> 办公资产购置预算表'!A1</t>
  </si>
  <si>
    <t>职工教育经费预算</t>
  </si>
  <si>
    <t>教育经费!A1</t>
  </si>
  <si>
    <t>2020年主要指标解析（产值）</t>
  </si>
  <si>
    <t>内容</t>
  </si>
  <si>
    <t>局集团指标</t>
  </si>
  <si>
    <t>公司预算指标</t>
  </si>
  <si>
    <t>截止目前测算值及依据</t>
  </si>
  <si>
    <t>测算值</t>
  </si>
  <si>
    <t>测算依据</t>
  </si>
  <si>
    <t>产值</t>
  </si>
  <si>
    <t>1、项目产值合计</t>
  </si>
  <si>
    <t>传统房建</t>
  </si>
  <si>
    <t>投资建造</t>
  </si>
  <si>
    <t>基础设施</t>
  </si>
  <si>
    <t>在施结转</t>
  </si>
  <si>
    <t>京内项目</t>
  </si>
  <si>
    <t>京外项目（含境外）</t>
  </si>
  <si>
    <r>
      <rPr>
        <b/>
        <sz val="11"/>
        <rFont val="宋体"/>
        <family val="3"/>
        <charset val="134"/>
      </rPr>
      <t>小计</t>
    </r>
  </si>
  <si>
    <t>竣工项目</t>
  </si>
  <si>
    <t>京外项目</t>
  </si>
  <si>
    <t>小计</t>
  </si>
  <si>
    <t>新接</t>
  </si>
  <si>
    <t>预算内新接</t>
  </si>
  <si>
    <t>2、设计收入</t>
  </si>
  <si>
    <t>3、总部零星收入</t>
  </si>
  <si>
    <t>4、控股子公司产值</t>
  </si>
  <si>
    <t>2020年主要指标解析（利润）</t>
  </si>
  <si>
    <t>单位：万元</t>
  </si>
  <si>
    <t>利润总额</t>
  </si>
  <si>
    <t>1、项目收益合计</t>
  </si>
  <si>
    <t>缺口收益</t>
  </si>
  <si>
    <t>2、资金收益</t>
  </si>
  <si>
    <t>3、总部零星收益</t>
  </si>
  <si>
    <t>4、资源保障中心</t>
  </si>
  <si>
    <t>5、设计收益</t>
  </si>
  <si>
    <t>6、控股子公司</t>
  </si>
  <si>
    <t>7、参股子公司</t>
  </si>
  <si>
    <t>8、管理费用总额（减项）</t>
  </si>
  <si>
    <t>9、其他事项（减项）</t>
  </si>
  <si>
    <t>2020年产值收益情况汇总</t>
  </si>
  <si>
    <t>专业类别</t>
  </si>
  <si>
    <t>专业性质</t>
  </si>
  <si>
    <t>产值（亿元）</t>
  </si>
  <si>
    <t>收益（万元）</t>
  </si>
  <si>
    <t>综合收益率</t>
  </si>
  <si>
    <t>土建</t>
  </si>
  <si>
    <t>自施</t>
  </si>
  <si>
    <t>甲指</t>
  </si>
  <si>
    <t>机电</t>
  </si>
  <si>
    <t>所属区域</t>
  </si>
  <si>
    <t>发展直营</t>
  </si>
  <si>
    <t>华北区域</t>
  </si>
  <si>
    <t>东北区域</t>
  </si>
  <si>
    <t>华东区域</t>
  </si>
  <si>
    <t>华南区域</t>
  </si>
  <si>
    <t>西南区域</t>
  </si>
  <si>
    <t>境外</t>
  </si>
  <si>
    <t>单位</t>
  </si>
  <si>
    <t>其中</t>
  </si>
  <si>
    <t>成本降低额</t>
  </si>
  <si>
    <t>1</t>
  </si>
  <si>
    <t>资源保障中心</t>
  </si>
  <si>
    <t>建筑设计院</t>
  </si>
  <si>
    <t>钢结构工作室</t>
  </si>
  <si>
    <t>工业化建筑工作室</t>
  </si>
  <si>
    <t>综合服务中心</t>
  </si>
  <si>
    <t>岩土工作室</t>
  </si>
  <si>
    <t>2</t>
  </si>
  <si>
    <t>3</t>
  </si>
  <si>
    <t>4</t>
  </si>
  <si>
    <t>5</t>
  </si>
  <si>
    <t>6</t>
  </si>
  <si>
    <t>7</t>
  </si>
  <si>
    <t>2020年京内项目损益预算</t>
  </si>
  <si>
    <t>实现产值</t>
  </si>
  <si>
    <t>计划收益额</t>
  </si>
  <si>
    <t>综合收益</t>
  </si>
  <si>
    <t>核定收益率</t>
  </si>
  <si>
    <t>预计综合收益率</t>
  </si>
  <si>
    <t>自施土建</t>
  </si>
  <si>
    <t>自施机电</t>
  </si>
  <si>
    <t>甲指土建</t>
  </si>
  <si>
    <t>甲指机电</t>
  </si>
  <si>
    <t>一、在施项目</t>
  </si>
  <si>
    <t>（1）传统房建</t>
  </si>
  <si>
    <t>北京CBD核心区Z13地块商业金融</t>
  </si>
  <si>
    <t>北京Z12泰康大厦机电工程</t>
  </si>
  <si>
    <t>北京大兴国际机场噪声区安置房</t>
  </si>
  <si>
    <t>北京大学化学学院E区大楼项目</t>
  </si>
  <si>
    <t>北京大学教学科研楼</t>
  </si>
  <si>
    <t>北京大学图书馆改造</t>
  </si>
  <si>
    <t>北京电信亦庄云计算改造</t>
  </si>
  <si>
    <t>北京东城办公楼改扩建</t>
  </si>
  <si>
    <t>北京东小口安置住房及综合整治-发展授权</t>
  </si>
  <si>
    <t>北京房山华发中央公园</t>
  </si>
  <si>
    <t>北京房山龙湖煕悦天街</t>
  </si>
  <si>
    <t>北京纺织科研楼实验楼机电工程</t>
  </si>
  <si>
    <t>北京港澳中心改造</t>
  </si>
  <si>
    <t>北京高丽营三期03-31地块</t>
  </si>
  <si>
    <t>北京国家科技传播中心</t>
  </si>
  <si>
    <t>北京国家游泳中心改造三期</t>
  </si>
  <si>
    <t>北京国贸公寓改造</t>
  </si>
  <si>
    <t>北京和平村</t>
  </si>
  <si>
    <t>北京鸿坤云时代二期</t>
  </si>
  <si>
    <t>北京怀柔区雁栖湖柏崖厂村E2地块</t>
  </si>
  <si>
    <t>北京怀柔张各长村住宅</t>
  </si>
  <si>
    <t>北京环球度假区</t>
  </si>
  <si>
    <t>北京环球能源中心</t>
  </si>
  <si>
    <t>北京环球主题公园</t>
  </si>
  <si>
    <t>北京火神庙商业中心改造</t>
  </si>
  <si>
    <t>北京丽泽SOHO机电</t>
  </si>
  <si>
    <t>北京丽泽金融商务区E-13、E-14地块-发展授权</t>
  </si>
  <si>
    <t>北京利星行中心二期</t>
  </si>
  <si>
    <t>北京欧德宝商贸中心</t>
  </si>
  <si>
    <t>北京清华大学北体育馆</t>
  </si>
  <si>
    <t>北京生命科学实验室改造</t>
  </si>
  <si>
    <t>北京生命科学研究所扩建工程</t>
  </si>
  <si>
    <t>北京市CBD核心区Z2B地块商业金融</t>
  </si>
  <si>
    <t>北京首都医科大学临床科研楼改造</t>
  </si>
  <si>
    <t>北京顺义马头庄</t>
  </si>
  <si>
    <t>北京顺义新城第4街区保障性住房</t>
  </si>
  <si>
    <t>北京通州核心区运河项目Ⅱ-05地块</t>
  </si>
  <si>
    <t>北京万科翡翠公园机电</t>
  </si>
  <si>
    <t>北京万科翡翠云图项目</t>
  </si>
  <si>
    <t>北京万科七橡墅</t>
  </si>
  <si>
    <t>北京万科望溪</t>
  </si>
  <si>
    <t>北京望京办公楼三期</t>
  </si>
  <si>
    <t>北京霞光里5号.6号商业金融</t>
  </si>
  <si>
    <t>北京香山军队安置房</t>
  </si>
  <si>
    <t>北京祥筑万科长阳文娱创作中心</t>
  </si>
  <si>
    <t>北京新能源技术研究院维修</t>
  </si>
  <si>
    <t>北京盈创2#厂房等5项</t>
  </si>
  <si>
    <t>北京远洋瀛海项目</t>
  </si>
  <si>
    <t>北京中钞厂房</t>
  </si>
  <si>
    <t>北京中粮科技园标准厂房二期</t>
  </si>
  <si>
    <t>航天工程大学军事设施建设项目-发展授权</t>
  </si>
  <si>
    <t>花家地1号</t>
  </si>
  <si>
    <t>利星行广场外挂电梯</t>
  </si>
  <si>
    <t>五棵松冰上运动中心</t>
  </si>
  <si>
    <t>中国电信北京信息科技创新园数据中心</t>
  </si>
  <si>
    <t>…</t>
  </si>
  <si>
    <t>（2）投资建造</t>
  </si>
  <si>
    <t>北京顺义后沙峪共有产权房</t>
  </si>
  <si>
    <t>（3）基础设施</t>
  </si>
  <si>
    <t>北京环球度假区（集团）</t>
  </si>
  <si>
    <t>北京新机场道路及综合管廊</t>
  </si>
  <si>
    <t>二、已竣未结项目</t>
  </si>
  <si>
    <t>823工程</t>
  </si>
  <si>
    <t>北京Z15中国尊高区空调</t>
  </si>
  <si>
    <t>北京奥南4号地</t>
  </si>
  <si>
    <t>北京大学新建附属中学北校区综合教学楼</t>
  </si>
  <si>
    <t>北京观承别墅03-38地块二标段</t>
  </si>
  <si>
    <t>北京国贸东楼改造及交通一体化</t>
  </si>
  <si>
    <t>北京国锐广场机电</t>
  </si>
  <si>
    <t>北京凯特大厦</t>
  </si>
  <si>
    <t>北京联想总部园区二期</t>
  </si>
  <si>
    <t>北京绿城西山燕庐</t>
  </si>
  <si>
    <t>北京平安金融中心E05</t>
  </si>
  <si>
    <t>北京生命科学科研大楼</t>
  </si>
  <si>
    <t>北京台湖公园里008地块</t>
  </si>
  <si>
    <t>北京太极傲天信息技术研发基地</t>
  </si>
  <si>
    <t>北京五和万科长阳天地</t>
  </si>
  <si>
    <t>北京五棵松文化体育中心配套综合楼</t>
  </si>
  <si>
    <t>北京西大望路二期</t>
  </si>
  <si>
    <t>北京西华府商办楼通风空调工程</t>
  </si>
  <si>
    <t>北京祥筑万科长阳中央城</t>
  </si>
  <si>
    <t>北京新华保险大厦改造</t>
  </si>
  <si>
    <t>北京新机场南航航空食品设施-发展授权</t>
  </si>
  <si>
    <t>北京新机场信息中心</t>
  </si>
  <si>
    <t>京西商务中心（西区）商业金融用地</t>
  </si>
  <si>
    <t>来广营北路自住型商品房</t>
  </si>
  <si>
    <t>密云项目住宅工程</t>
  </si>
  <si>
    <t>首开万科中心</t>
  </si>
  <si>
    <t>泰康之家昌平新城一期工程</t>
  </si>
  <si>
    <t>泰康之家燕园二期项目</t>
  </si>
  <si>
    <t>望京办公楼二期</t>
  </si>
  <si>
    <t>西城区金融大街9号商业办公扩建（总承包）</t>
  </si>
  <si>
    <t>中国国际贸易中心三期阶段工程</t>
  </si>
  <si>
    <t>中粮科技园标准厂房</t>
  </si>
  <si>
    <t>北京永定河混合垃圾治理</t>
  </si>
  <si>
    <t>三、已竣已结项目</t>
  </si>
  <si>
    <t>北京首开万科天地机电</t>
  </si>
  <si>
    <t>北京太古里改造</t>
  </si>
  <si>
    <t>北京新机场安置房</t>
  </si>
  <si>
    <t>天通泰中以文化数码科技园</t>
  </si>
  <si>
    <r>
      <rPr>
        <b/>
        <sz val="11"/>
        <rFont val="宋体"/>
        <family val="3"/>
        <charset val="134"/>
      </rPr>
      <t>合计</t>
    </r>
  </si>
  <si>
    <t>2020年京外项目损益预算</t>
  </si>
  <si>
    <t>埃及新行政首都CBD项目P4标段项目部</t>
  </si>
  <si>
    <t>安徽芜湖皖南医学院弋矶山医院</t>
  </si>
  <si>
    <t>巴中光正实验学校</t>
  </si>
  <si>
    <t>成都528艺术东村产业展示中心总承包工程</t>
  </si>
  <si>
    <t>成都金牛人才公寓</t>
  </si>
  <si>
    <t>成都京东方第6代柔性AMOLED触控一体化显示器件</t>
  </si>
  <si>
    <t>成都乐天广场</t>
  </si>
  <si>
    <t>成都蒲江鹤山街道办社区综合体</t>
  </si>
  <si>
    <t>成都新都区成青苑及桂荷馨苑小区</t>
  </si>
  <si>
    <t>成都新津御宾府</t>
  </si>
  <si>
    <t>成都中粮·珑悦锦云</t>
  </si>
  <si>
    <t>成都紫光存储器制造基地项目</t>
  </si>
  <si>
    <t>大庆市八一农垦大学基础教学实验楼</t>
  </si>
  <si>
    <t>大庆豫港龙泉铝合金加工材</t>
  </si>
  <si>
    <t>东莞小天才生产中心</t>
  </si>
  <si>
    <t>佛山建鑫乐家花园</t>
  </si>
  <si>
    <t>佛山捷和广场二期</t>
  </si>
  <si>
    <t>佛山金融街融辰花园</t>
  </si>
  <si>
    <t>佛山金融街三水</t>
  </si>
  <si>
    <t>佛山市东亚项目西区EPC</t>
  </si>
  <si>
    <t>佛山顺德光正实验学校</t>
  </si>
  <si>
    <t>佛山怡翠尊堤嘉园D2区</t>
  </si>
  <si>
    <t>福州第6代AMOLED柔性生产线-发展授权</t>
  </si>
  <si>
    <t>广东阿里巴巴云计算数据中心河源源城区项目</t>
  </si>
  <si>
    <t>广东工商职业学院体育馆·图书馆项目</t>
  </si>
  <si>
    <t>广东惠州金融街巽寮湾海世界</t>
  </si>
  <si>
    <t>广州阿里巴巴华南运营中心</t>
  </si>
  <si>
    <t>广州保利三元里</t>
  </si>
  <si>
    <t>广州超视堺第10.5代TFT-LCD显示器件生产线（发展）</t>
  </si>
  <si>
    <t>广州超视堺第10.5代TFT-LCD显示器件生产线-发展授权</t>
  </si>
  <si>
    <t>广州第10.5代TFT-LCD显示器生产线玻璃工厂建设</t>
  </si>
  <si>
    <t>广州黄石路白云汇广场影城</t>
  </si>
  <si>
    <t>贵阳市贵州妇女儿童国际医院机电</t>
  </si>
  <si>
    <t>哈尔滨华润·欢乐颂</t>
  </si>
  <si>
    <t>哈尔滨深圳产业园科创总部</t>
  </si>
  <si>
    <t>海口塔</t>
  </si>
  <si>
    <t>杭州阿里云全球总部基地工程</t>
  </si>
  <si>
    <t>杭州仁和阿里云计算数据中心项目</t>
  </si>
  <si>
    <t>杭州中芯晶圆半导体股份有限公司半导体大硅片（200MM、300MM）</t>
  </si>
  <si>
    <t>合肥维信诺第六代AMOLED生产线（发展）</t>
  </si>
  <si>
    <t>合肥维信诺第六代AMOLED生产线项目</t>
  </si>
  <si>
    <t>合肥长鑫12吋存储器晶圆制造基地项目一期改扩建</t>
  </si>
  <si>
    <t>河南新乡中蓝商务地块自持办公</t>
  </si>
  <si>
    <t>呼和浩特凯德广场·诺和木勒改造项目机电</t>
  </si>
  <si>
    <t>吉林梅河口康美医疗健康中心物流园</t>
  </si>
  <si>
    <t>吉林梅河口康美医疗健康中心医疗园</t>
  </si>
  <si>
    <t>吉林梅河口康美医疗健康中心医养园</t>
  </si>
  <si>
    <t>嘉兴市文化艺术中心</t>
  </si>
  <si>
    <t>江门华发四季项目</t>
  </si>
  <si>
    <t>廊坊永清紫晶翡丽</t>
  </si>
  <si>
    <t>南昌高新微电子科技园</t>
  </si>
  <si>
    <t>南昌经开区LED电子信息孵化示范基地机电</t>
  </si>
  <si>
    <t>南昌市市民中心建设工程机电</t>
  </si>
  <si>
    <t>南京空港智能骨干网</t>
  </si>
  <si>
    <t>南京燕子矶G29B地块</t>
  </si>
  <si>
    <t>南通阿里云计算数据中心</t>
  </si>
  <si>
    <t>盘锦忠旺铝业一期一标段A区</t>
  </si>
  <si>
    <t>青岛华发四季</t>
  </si>
  <si>
    <t>青岛华能信息产业基地机电</t>
  </si>
  <si>
    <t>青岛万科翡翠长江</t>
  </si>
  <si>
    <t>山东滨州中医医院新院</t>
  </si>
  <si>
    <t>上海黄金交易所深圳运营中心</t>
  </si>
  <si>
    <t>上饶华熙LIVE·信江一期</t>
  </si>
  <si>
    <t>深圳大学西丽校区</t>
  </si>
  <si>
    <t>深圳光明区金融街项目</t>
  </si>
  <si>
    <t>深圳技术大学建设项目（一期）</t>
  </si>
  <si>
    <t>深圳嘉里商务中心</t>
  </si>
  <si>
    <t>深圳鹏鼎时代大厦机电</t>
  </si>
  <si>
    <t>深圳前湾信息枢纽中心</t>
  </si>
  <si>
    <t>深圳首创商务大厦</t>
  </si>
  <si>
    <t>深圳宇宏大厦机电</t>
  </si>
  <si>
    <t>深圳职业技术学院留仙洞校区</t>
  </si>
  <si>
    <t>深圳职业技术学院学生公寓拆建-发展授权</t>
  </si>
  <si>
    <t>沈阳嘉里中心B地块3A1、3A2期项目总承包工程</t>
  </si>
  <si>
    <t>沈阳绿城全运村四期</t>
  </si>
  <si>
    <t>沈阳首开如院</t>
  </si>
  <si>
    <t>沈阳泰康之家沈园</t>
  </si>
  <si>
    <t>沈阳中海和平之门5.1期</t>
  </si>
  <si>
    <t>苏州龙湖天街五期机电总包</t>
  </si>
  <si>
    <t>苏州泰康之家31703地块</t>
  </si>
  <si>
    <t>腾讯怀来瑞北云数据中心</t>
  </si>
  <si>
    <t>天津金海墅</t>
  </si>
  <si>
    <t>天津金融街东丽湖一期及展示区</t>
  </si>
  <si>
    <t>天津全运村代建东区小学幼儿园邻里中心</t>
  </si>
  <si>
    <t>天津首创中北镇</t>
  </si>
  <si>
    <t>天津中北镇居住区G区</t>
  </si>
  <si>
    <t>铜仁第二人民医院机电</t>
  </si>
  <si>
    <t>无锡河埒金融商务港</t>
  </si>
  <si>
    <t>无锡鸿坤理想湾</t>
  </si>
  <si>
    <t>无锡华发中南装饰城地块住宅</t>
  </si>
  <si>
    <t>武汉高世代薄膜晶体管液晶显示器件（TFT-LCD）生产线项目-发展授权</t>
  </si>
  <si>
    <t>武汉中国特种飞行器研发中心</t>
  </si>
  <si>
    <t>西安三星半导体二期UT栋</t>
  </si>
  <si>
    <t>徐州万科翡翠之光机电</t>
  </si>
  <si>
    <t>徐州万科铜山路项目A地块商业机电</t>
  </si>
  <si>
    <t>湛江华发新城花园</t>
  </si>
  <si>
    <t>张北阿里巴巴数据中心机电</t>
  </si>
  <si>
    <t>张北阿里巴巴数据中心机电小二台</t>
  </si>
  <si>
    <t>郑州建业中心</t>
  </si>
  <si>
    <t>郑州市建业拾捌壹期机电</t>
  </si>
  <si>
    <t>中建天津工业化预制厂房项目</t>
  </si>
  <si>
    <t>重庆华熙LIVE·鱼洞住宅</t>
  </si>
  <si>
    <t>重庆京东方第6代AMOLED柔性生产线</t>
  </si>
  <si>
    <t>重庆两江空港物流园</t>
  </si>
  <si>
    <t>重庆腾讯云计算中心二期消防工程</t>
  </si>
  <si>
    <t>重庆永川中船重工智能制造产业园</t>
  </si>
  <si>
    <t>珠海华发广场</t>
  </si>
  <si>
    <t>珠海臻林山庄</t>
  </si>
  <si>
    <t>常州青龙西路定销房</t>
  </si>
  <si>
    <t>成都黄甲尚善居C区-发展授权</t>
  </si>
  <si>
    <t>成都金堂县五凤镇新型城镇化PPP</t>
  </si>
  <si>
    <t>成都青白江区PPP·房建</t>
  </si>
  <si>
    <t>成都香榭林居二期</t>
  </si>
  <si>
    <t>上海浦东新区安置房11-01地块</t>
  </si>
  <si>
    <t>温江区水沐、天王等BLT（施工）</t>
  </si>
  <si>
    <t>成都金堂县五凤镇新型城镇化PPP-发展授权</t>
  </si>
  <si>
    <t>成都青白江区PPP·市政</t>
  </si>
  <si>
    <t>成都青白江区PPP·市政（局）</t>
  </si>
  <si>
    <t>高铁站片区外部输水管线</t>
  </si>
  <si>
    <t>杭州地铁3号线一期工程星桥车辆段-发展授权</t>
  </si>
  <si>
    <t>九江火车站广场及滨江路改造-发展授权</t>
  </si>
  <si>
    <t>九江新建快速路一期</t>
  </si>
  <si>
    <t>洛阳隋唐立交亮化（集团）</t>
  </si>
  <si>
    <t>容城县农村污水综合整治项目（EPC）一标--发展授权</t>
  </si>
  <si>
    <t>天津地铁7号线 一期工程PPP项目土建10标段（施工）</t>
  </si>
  <si>
    <t>阿里巴巴西部基地总承包工程-发展授权</t>
  </si>
  <si>
    <t>成都阿里巴巴西部基地四期机电</t>
  </si>
  <si>
    <t>成都京东方AMOLED工艺技术测试中心-发展授权</t>
  </si>
  <si>
    <t>成都泰康之家蜀园项目一期</t>
  </si>
  <si>
    <t>成都中海·御湖世家</t>
  </si>
  <si>
    <t>滁州惠科第8.6代薄膜晶体管液晶显示器件</t>
  </si>
  <si>
    <t>大连港湾街二号地块</t>
  </si>
  <si>
    <t>第10.5代薄膜晶体管液晶显示器件（TFT-LCD）项目临时设施及场内道路工程</t>
  </si>
  <si>
    <t>佛山国际体育文化演艺中心</t>
  </si>
  <si>
    <t>福建省晋华集成电路有限公司存储器生产线-发展授权</t>
  </si>
  <si>
    <t>福州第8.5代新型半导体显示器件生产线机电</t>
  </si>
  <si>
    <t>广州LG DISPLAY GP3</t>
  </si>
  <si>
    <t>广州金融街海珠区石岗路</t>
  </si>
  <si>
    <t>广州粤芯半导体</t>
  </si>
  <si>
    <t>杭州湖畔大学</t>
  </si>
  <si>
    <t>合肥联想研发基地</t>
  </si>
  <si>
    <t>合肥视涯OLED微型显示器件厂</t>
  </si>
  <si>
    <t>合肥邮件处理车间</t>
  </si>
  <si>
    <t>合肥邮件处理车间（发展）</t>
  </si>
  <si>
    <t>合肥整机智能制造生产线</t>
  </si>
  <si>
    <t>河北固安第6代有源矩阵AMOLED面板生产线-发展授权</t>
  </si>
  <si>
    <t>河北固安第6代有源矩阵AMOLED面板生产线装饰机电</t>
  </si>
  <si>
    <t>河北雄安新区万科实验室</t>
  </si>
  <si>
    <t>呼和浩特群众艺术馆-发展授权</t>
  </si>
  <si>
    <t>湖北襄阳正大一期</t>
  </si>
  <si>
    <t>辽宁天士力参茸厂区改造</t>
  </si>
  <si>
    <t>辽宁天士力现代中药示范工厂</t>
  </si>
  <si>
    <t>洛阳正大农牧有限公司（张村）种猪场项目部</t>
  </si>
  <si>
    <t>绿城佛山禅城项目建安总承包工程</t>
  </si>
  <si>
    <t>绵阳京东方第6代AMOLED（柔性）生产线项目-发展授权</t>
  </si>
  <si>
    <t>莫斯科中国贸易中心项目部</t>
  </si>
  <si>
    <t>南京海峡城E地块住宅</t>
  </si>
  <si>
    <t>南京台积电12吋晶圆厂与设计服务中心一期</t>
  </si>
  <si>
    <t>平安金融中心南塔</t>
  </si>
  <si>
    <t>泉州三安半导体研发与产业化</t>
  </si>
  <si>
    <t>三亚海棠湾国际购物中心物流基地</t>
  </si>
  <si>
    <t>三亚海棠湾河心岛</t>
  </si>
  <si>
    <t>山西大同正大一期</t>
  </si>
  <si>
    <t>上海古北SOHO机电工程</t>
  </si>
  <si>
    <t>上海泰康申园一期改造</t>
  </si>
  <si>
    <t>上海腾讯改扩建厂房</t>
  </si>
  <si>
    <t>上海万科莘闵综合机电</t>
  </si>
  <si>
    <t>深圳达实大厦改扩建</t>
  </si>
  <si>
    <t>深圳华星光电第11代TFT-LCD及AMOLED新型显示器件</t>
  </si>
  <si>
    <t>深圳华星光电第11代大宗气体站</t>
  </si>
  <si>
    <t>深圳机场开发区西区</t>
  </si>
  <si>
    <t>深圳平安财险大厦</t>
  </si>
  <si>
    <t>深圳平安国际金融中心总承包-发展授权</t>
  </si>
  <si>
    <t>深圳柔宇国际柔性显示产业园机电</t>
  </si>
  <si>
    <t>深圳水木一方大厦</t>
  </si>
  <si>
    <t>沈阳嘉里A2地块商业</t>
  </si>
  <si>
    <t>沈阳嘉里中心A2地块T2办公楼总承包工程</t>
  </si>
  <si>
    <t>四川广安富盈酒店机电改造</t>
  </si>
  <si>
    <t>四川广安富盈洋房及商业</t>
  </si>
  <si>
    <t>泰康松江养老社区08地块</t>
  </si>
  <si>
    <t>腾讯重庆云数据中心项-发展授权</t>
  </si>
  <si>
    <t>天津海河教育园区南开学校</t>
  </si>
  <si>
    <t>天津金唐大厦-建设发展</t>
  </si>
  <si>
    <t>天津天河城购物中心工程</t>
  </si>
  <si>
    <t>天津天阅海河一期</t>
  </si>
  <si>
    <t>天津中粮大道一期D地块精装</t>
  </si>
  <si>
    <t>万通大厦（信达二期）工程</t>
  </si>
  <si>
    <t>微软科通大厦-发展授权</t>
  </si>
  <si>
    <t>乌兰察布阿里云计算数据中心</t>
  </si>
  <si>
    <t>无锡SK海力士厂房扩建</t>
  </si>
  <si>
    <t>无锡恒隆广场办公楼2座</t>
  </si>
  <si>
    <t>无锡中关村软件园太湖分园二期</t>
  </si>
  <si>
    <t>武汉华星光电T4</t>
  </si>
  <si>
    <t>武汉华星光电T4机电A包</t>
  </si>
  <si>
    <t>武汉华星光电第6代显示面板生产线建设项目-发展授权</t>
  </si>
  <si>
    <t>武汉泰康之家▪楚园</t>
  </si>
  <si>
    <t>西安奕斯伟硅产业基地-发展授权</t>
  </si>
  <si>
    <t>中粮大道一期D地块</t>
  </si>
  <si>
    <t>重庆SK海力士二期</t>
  </si>
  <si>
    <t>重庆华熙LIVE·鱼洞体育馆</t>
  </si>
  <si>
    <t>重庆腾讯云计算中心二期-发展授权</t>
  </si>
  <si>
    <t>重庆腾讯云计算中心一期消防工程</t>
  </si>
  <si>
    <t>绵阳永兴污水处理厂扩建</t>
  </si>
  <si>
    <t>深圳石厦村综合管廊</t>
  </si>
  <si>
    <t>鞍山银座综合体</t>
  </si>
  <si>
    <t>成都贵阳银行成都分行空调改造</t>
  </si>
  <si>
    <t>成都国际铁路港展览中心</t>
  </si>
  <si>
    <t>成都江宇天府城</t>
  </si>
  <si>
    <t>成都京东方第6代生产线机电A标段</t>
  </si>
  <si>
    <t>成都京东方科技有限公司第6代LTPSAMOLED生产线项目</t>
  </si>
  <si>
    <t>成都泰达时代中心机电</t>
  </si>
  <si>
    <t>国际农业科技创新中心</t>
  </si>
  <si>
    <t>海口塔南塔试桩工程</t>
  </si>
  <si>
    <t>杭州理想银泰城</t>
  </si>
  <si>
    <t>合肥鑫晟触摸屏生产线项目</t>
  </si>
  <si>
    <t>合肥鑫晟电子器件厂房项目</t>
  </si>
  <si>
    <t>江苏镇江力信锂电池研发及产业化工程</t>
  </si>
  <si>
    <t>昆山友达L6K厂房改建</t>
  </si>
  <si>
    <t>三亚海棠湾君悦酒店</t>
  </si>
  <si>
    <t>沈阳华润置地橡树湾项目4期</t>
  </si>
  <si>
    <t>沈阳市嘉里中心（C地块）机电-发展授权</t>
  </si>
  <si>
    <t>沈阳中海商业二期</t>
  </si>
  <si>
    <t>唐山橡树湾</t>
  </si>
  <si>
    <t>天碱商业区14#地</t>
  </si>
  <si>
    <t>天津大悦城</t>
  </si>
  <si>
    <t>天津嘉里中心</t>
  </si>
  <si>
    <t>天津金融街(和平）中心</t>
  </si>
  <si>
    <t>天津宁宇家园二期</t>
  </si>
  <si>
    <t>天津天通泰观湖花园</t>
  </si>
  <si>
    <t>天津通用电气医疗系统生产基地</t>
  </si>
  <si>
    <t>天津阳光晶典苑</t>
  </si>
  <si>
    <t>天津于家堡金融区3-16地块</t>
  </si>
  <si>
    <t>无锡恒隆广场办公楼2座保护工程</t>
  </si>
  <si>
    <t>徐州云龙湖悦府三期总承包工程</t>
  </si>
  <si>
    <t>中海广场项目三期K地块</t>
  </si>
  <si>
    <t>中粮天津六纬路</t>
  </si>
  <si>
    <t>重庆巴南体育中心</t>
  </si>
  <si>
    <t>重庆京东方第8.5代半导体显示器件工程项目</t>
  </si>
  <si>
    <t>成都青白江区大同集中安置房（二期）</t>
  </si>
  <si>
    <t>蓉西新城B区新居工程项目投资建设施工一标段、二标段</t>
  </si>
  <si>
    <t>成都青白江区智慧大道</t>
  </si>
  <si>
    <t>北京华力国际大厦</t>
  </si>
  <si>
    <t>北京市仁和医院二期</t>
  </si>
  <si>
    <t>北京天竺万科中心</t>
  </si>
  <si>
    <t>北京招商嘉铭10地块商业办公</t>
  </si>
  <si>
    <t>北京招商嘉铭酒店</t>
  </si>
  <si>
    <t>五</t>
  </si>
  <si>
    <t>武汉国家存储器基地</t>
  </si>
  <si>
    <t>河南安阳内黄正大一期</t>
  </si>
  <si>
    <t>六</t>
  </si>
  <si>
    <t>七</t>
  </si>
  <si>
    <t>八</t>
  </si>
  <si>
    <t>九</t>
  </si>
  <si>
    <t>十</t>
  </si>
  <si>
    <t>总计</t>
  </si>
  <si>
    <t>2019年新接项目损益</t>
  </si>
  <si>
    <t>土建
核定收益率</t>
  </si>
  <si>
    <t>机电
核定收益率</t>
  </si>
  <si>
    <t>预计产值</t>
  </si>
  <si>
    <t>预计计划收益额</t>
  </si>
  <si>
    <t>（3）</t>
  </si>
  <si>
    <t>华中区域</t>
  </si>
  <si>
    <t>2020年零星收入预算</t>
  </si>
  <si>
    <t>范围</t>
  </si>
  <si>
    <t>项目</t>
  </si>
  <si>
    <t>最终审定</t>
  </si>
  <si>
    <t>实际完成</t>
  </si>
  <si>
    <t>预算上报</t>
  </si>
  <si>
    <t>预算初审</t>
  </si>
  <si>
    <t>责任主体上报说明</t>
  </si>
  <si>
    <t>初审说明</t>
  </si>
  <si>
    <t>上市部分</t>
  </si>
  <si>
    <t>房屋租赁业务收入</t>
  </si>
  <si>
    <t>望花路基地及其他</t>
  </si>
  <si>
    <t>医院租金（改扩建）</t>
  </si>
  <si>
    <t>投资性房地产</t>
  </si>
  <si>
    <t>京外（盐城）</t>
  </si>
  <si>
    <t>其他零星收入</t>
  </si>
  <si>
    <t>合计：</t>
  </si>
  <si>
    <t>主表二-5</t>
  </si>
  <si>
    <r>
      <rPr>
        <b/>
        <sz val="18"/>
        <color indexed="8"/>
        <rFont val="宋体"/>
        <family val="3"/>
        <charset val="134"/>
      </rPr>
      <t>2020</t>
    </r>
    <r>
      <rPr>
        <b/>
        <sz val="18"/>
        <rFont val="宋体"/>
        <family val="3"/>
        <charset val="134"/>
      </rPr>
      <t>年股权投资预算</t>
    </r>
  </si>
  <si>
    <r>
      <rPr>
        <b/>
        <sz val="11"/>
        <color indexed="8"/>
        <rFont val="宋体"/>
        <family val="3"/>
        <charset val="134"/>
      </rPr>
      <t>投资
比例</t>
    </r>
    <r>
      <rPr>
        <b/>
        <sz val="11"/>
        <rFont val="Times New Roman"/>
        <family val="1"/>
      </rPr>
      <t>%</t>
    </r>
  </si>
  <si>
    <t>营业收入</t>
  </si>
  <si>
    <t>净利润</t>
  </si>
  <si>
    <t>投资收益</t>
  </si>
  <si>
    <t>股利分红（待确认）</t>
  </si>
  <si>
    <t>2015年
最终审定</t>
  </si>
  <si>
    <t>2015年
实际完成</t>
  </si>
  <si>
    <t>2016年
最终审定</t>
  </si>
  <si>
    <t>2016年  实际完成</t>
  </si>
  <si>
    <t>2017年
预算初审</t>
  </si>
  <si>
    <t>2017年  实际完成</t>
  </si>
  <si>
    <t>2018年  实际完成</t>
  </si>
  <si>
    <t>2019年
预算初审</t>
  </si>
  <si>
    <t>2019年
最终审定</t>
  </si>
  <si>
    <t>2014利润总额上报</t>
  </si>
  <si>
    <t>2014年预算初审</t>
  </si>
  <si>
    <t>2016年   实际完成</t>
  </si>
  <si>
    <t>2018年
实际完成</t>
  </si>
  <si>
    <t>2014年净利润</t>
  </si>
  <si>
    <t>2015年
实际支出</t>
  </si>
  <si>
    <t>2016年  实际支出</t>
  </si>
  <si>
    <t>控股子公司</t>
  </si>
  <si>
    <t>华海测绘</t>
  </si>
  <si>
    <t>华衡实验</t>
  </si>
  <si>
    <t>金坤物业</t>
  </si>
  <si>
    <t>建兴劳务</t>
  </si>
  <si>
    <t>中建兴蓉</t>
  </si>
  <si>
    <t>中建成都</t>
  </si>
  <si>
    <t>中建锦成</t>
  </si>
  <si>
    <t>中建兴蜀</t>
  </si>
  <si>
    <t>上海房地产</t>
  </si>
  <si>
    <t>天津工业化</t>
  </si>
  <si>
    <t>常州天宁</t>
  </si>
  <si>
    <t>北京智地</t>
  </si>
  <si>
    <t>温江BLT项目公司（虚拟）</t>
  </si>
  <si>
    <t>青白江BLT项目公司(暂定)</t>
  </si>
  <si>
    <t>金堂项目公司（暂定）</t>
  </si>
  <si>
    <t>参股子公司</t>
  </si>
  <si>
    <t>第一工程公司（原上海中益）</t>
  </si>
  <si>
    <t>一局钢构</t>
  </si>
  <si>
    <t>企卫</t>
  </si>
  <si>
    <t>日立</t>
  </si>
  <si>
    <t>盐城市中建地产有限公司</t>
  </si>
  <si>
    <t>中建正大</t>
  </si>
  <si>
    <t>常州新北</t>
  </si>
  <si>
    <t>北辰房地产</t>
  </si>
  <si>
    <t>大连丰悦</t>
  </si>
  <si>
    <t>华夏银行</t>
  </si>
  <si>
    <t>子分公司合计</t>
  </si>
  <si>
    <t>2020年度资金收益预算</t>
  </si>
  <si>
    <t>项目内容</t>
  </si>
  <si>
    <t>2020年上报说明</t>
  </si>
  <si>
    <t>初审</t>
  </si>
  <si>
    <t>实际支出</t>
  </si>
  <si>
    <t>实际收入</t>
  </si>
  <si>
    <t>实际实现收益说明</t>
  </si>
  <si>
    <t>利息收入</t>
  </si>
  <si>
    <t>银行活期存款利息收入</t>
  </si>
  <si>
    <t>内部贷款利息收入</t>
  </si>
  <si>
    <t>局委贷利息等收入</t>
  </si>
  <si>
    <t>无锡国联利息收入</t>
  </si>
  <si>
    <t>盐城委贷利息收入</t>
  </si>
  <si>
    <t>无锡滨湖BT项目资金利息收入</t>
  </si>
  <si>
    <t>成都青白江大同安置房及文体中心</t>
  </si>
  <si>
    <t>利息支出</t>
  </si>
  <si>
    <t>银行贷款利息</t>
  </si>
  <si>
    <t>内部存款利息支出</t>
  </si>
  <si>
    <t>银行手续费</t>
  </si>
  <si>
    <t>预算完成率</t>
  </si>
  <si>
    <t>2016年实际支出</t>
  </si>
  <si>
    <t>2018年预算上报</t>
  </si>
  <si>
    <t>2018年实际支出</t>
  </si>
  <si>
    <t>单位：元</t>
  </si>
  <si>
    <t>费用名称</t>
  </si>
  <si>
    <t>固定不可控费用</t>
  </si>
  <si>
    <t>固定资产折旧及摊销</t>
  </si>
  <si>
    <t>固定可控费用</t>
  </si>
  <si>
    <t>总部人员费用</t>
  </si>
  <si>
    <t>工资总额</t>
  </si>
  <si>
    <t xml:space="preserve">  人数：</t>
  </si>
  <si>
    <t xml:space="preserve">    总经理</t>
  </si>
  <si>
    <t xml:space="preserve">    领导班子</t>
  </si>
  <si>
    <t xml:space="preserve">    普通员工</t>
  </si>
  <si>
    <t xml:space="preserve">    劳务人员</t>
  </si>
  <si>
    <t>福利费用</t>
  </si>
  <si>
    <t>属地化补贴</t>
  </si>
  <si>
    <t>提取工会经费</t>
  </si>
  <si>
    <t>提取教育经费</t>
  </si>
  <si>
    <t>员工劳保</t>
  </si>
  <si>
    <t>社会保障费用</t>
  </si>
  <si>
    <t>养老保险</t>
  </si>
  <si>
    <t>失业保险</t>
  </si>
  <si>
    <t>医疗保险</t>
  </si>
  <si>
    <t>工伤保险</t>
  </si>
  <si>
    <t>生育保险</t>
  </si>
  <si>
    <t>住房公积金</t>
  </si>
  <si>
    <t>企业年金</t>
  </si>
  <si>
    <t>残疾人保障金</t>
  </si>
  <si>
    <t>劳务派遣人员费用</t>
  </si>
  <si>
    <t>变动可控费用</t>
  </si>
  <si>
    <t>办公用品及耗材</t>
  </si>
  <si>
    <t>招投标费用</t>
  </si>
  <si>
    <t>办公用具购置及维修</t>
  </si>
  <si>
    <t>交通费</t>
  </si>
  <si>
    <t>水电费等（办公、生活）</t>
  </si>
  <si>
    <t>房租（生活、办公）</t>
  </si>
  <si>
    <t>车辆使用费用</t>
  </si>
  <si>
    <t>8</t>
  </si>
  <si>
    <t>物业费、暖气费</t>
  </si>
  <si>
    <t>9</t>
  </si>
  <si>
    <t>固定电话费用</t>
  </si>
  <si>
    <t>10</t>
  </si>
  <si>
    <t>国内差旅费</t>
  </si>
  <si>
    <t>11</t>
  </si>
  <si>
    <t>邮寄费</t>
  </si>
  <si>
    <t>12</t>
  </si>
  <si>
    <t>业务招待费</t>
  </si>
  <si>
    <t>13</t>
  </si>
  <si>
    <t>党团活动经费</t>
  </si>
  <si>
    <t>14</t>
  </si>
  <si>
    <t>资料及规范购买费</t>
  </si>
  <si>
    <t>15</t>
  </si>
  <si>
    <t>培训费</t>
  </si>
  <si>
    <t>16</t>
  </si>
  <si>
    <t>中介机构费</t>
  </si>
  <si>
    <t>17</t>
  </si>
  <si>
    <t>营销费用</t>
  </si>
  <si>
    <t>18</t>
  </si>
  <si>
    <t>十一</t>
  </si>
  <si>
    <t>十二</t>
  </si>
  <si>
    <t>十三</t>
  </si>
  <si>
    <t>十四</t>
  </si>
  <si>
    <t>十五</t>
  </si>
  <si>
    <t>十六</t>
  </si>
  <si>
    <t>2020投资建造预算表</t>
  </si>
  <si>
    <t>计划总投资支出</t>
  </si>
  <si>
    <t>分类</t>
  </si>
  <si>
    <t>数量</t>
  </si>
  <si>
    <t>自开工累计已投资支出</t>
  </si>
  <si>
    <t>其中：
2014年投资额</t>
  </si>
  <si>
    <t>2015年计划投资额</t>
  </si>
  <si>
    <r>
      <rPr>
        <b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 xml:space="preserve">015年
</t>
    </r>
    <r>
      <rPr>
        <b/>
        <sz val="12"/>
        <rFont val="宋体"/>
        <family val="3"/>
        <charset val="134"/>
      </rPr>
      <t>最终审定</t>
    </r>
  </si>
  <si>
    <r>
      <rPr>
        <b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>015年
实际投资额</t>
    </r>
  </si>
  <si>
    <r>
      <rPr>
        <b/>
        <sz val="12"/>
        <rFont val="宋体"/>
        <family val="3"/>
        <charset val="134"/>
      </rPr>
      <t>201</t>
    </r>
    <r>
      <rPr>
        <b/>
        <sz val="12"/>
        <rFont val="宋体"/>
        <family val="3"/>
        <charset val="134"/>
      </rPr>
      <t>6年
计划投资支出</t>
    </r>
  </si>
  <si>
    <r>
      <rPr>
        <b/>
        <sz val="12"/>
        <rFont val="宋体"/>
        <family val="3"/>
        <charset val="134"/>
      </rPr>
      <t>201</t>
    </r>
    <r>
      <rPr>
        <b/>
        <sz val="12"/>
        <rFont val="宋体"/>
        <family val="3"/>
        <charset val="134"/>
      </rPr>
      <t>6</t>
    </r>
    <r>
      <rPr>
        <b/>
        <sz val="12"/>
        <rFont val="宋体"/>
        <family val="3"/>
        <charset val="134"/>
      </rPr>
      <t>年
预算初审</t>
    </r>
  </si>
  <si>
    <t>需结转</t>
  </si>
  <si>
    <t>2016年实际投资支出</t>
  </si>
  <si>
    <t>2017年
计划投资支出</t>
  </si>
  <si>
    <r>
      <rPr>
        <b/>
        <sz val="12"/>
        <rFont val="宋体"/>
        <family val="3"/>
        <charset val="134"/>
      </rPr>
      <t>201</t>
    </r>
    <r>
      <rPr>
        <b/>
        <sz val="12"/>
        <rFont val="宋体"/>
        <family val="3"/>
        <charset val="134"/>
      </rPr>
      <t>7年
预算初审</t>
    </r>
  </si>
  <si>
    <r>
      <rPr>
        <b/>
        <sz val="12"/>
        <rFont val="宋体"/>
        <family val="3"/>
        <charset val="134"/>
      </rPr>
      <t>201</t>
    </r>
    <r>
      <rPr>
        <b/>
        <sz val="12"/>
        <rFont val="宋体"/>
        <family val="3"/>
        <charset val="134"/>
      </rPr>
      <t>7</t>
    </r>
    <r>
      <rPr>
        <b/>
        <sz val="12"/>
        <rFont val="宋体"/>
        <family val="3"/>
        <charset val="134"/>
      </rPr>
      <t>年
最终审定</t>
    </r>
  </si>
  <si>
    <r>
      <rPr>
        <b/>
        <sz val="12"/>
        <rFont val="宋体"/>
        <family val="3"/>
        <charset val="134"/>
      </rPr>
      <t>201</t>
    </r>
    <r>
      <rPr>
        <b/>
        <sz val="12"/>
        <rFont val="宋体"/>
        <family val="3"/>
        <charset val="134"/>
      </rPr>
      <t>7</t>
    </r>
    <r>
      <rPr>
        <b/>
        <sz val="12"/>
        <rFont val="宋体"/>
        <family val="3"/>
        <charset val="134"/>
      </rPr>
      <t>年实际投资支出</t>
    </r>
  </si>
  <si>
    <t>2018年
计划投资支出</t>
  </si>
  <si>
    <t>2018年实际投资支出</t>
  </si>
  <si>
    <t>2019年
计划投资支出</t>
  </si>
  <si>
    <t>2019年实际投资额</t>
  </si>
  <si>
    <t>2020年
计划投资额</t>
  </si>
  <si>
    <t>2020年
预算初审</t>
  </si>
  <si>
    <t>2020年
最终审定</t>
  </si>
  <si>
    <t>责任主体预算上报说明</t>
  </si>
  <si>
    <t>房建工程投资项目</t>
  </si>
  <si>
    <t>成都青白江区大同集中安置房（一期、二期）</t>
  </si>
  <si>
    <t>成都青白江区文体中心</t>
  </si>
  <si>
    <t>成都市温江区蓉西新城B区新居工程</t>
  </si>
  <si>
    <t>成都市温江区BLT项目（含房建与基础设施）</t>
  </si>
  <si>
    <t>成都市大同北片区安置房等7个PPP打捆项目</t>
  </si>
  <si>
    <t>成都市金堂县五凤镇新型城镇化PPP项目</t>
  </si>
  <si>
    <t>双流安置房项目</t>
  </si>
  <si>
    <t>工程款延期收款项目</t>
  </si>
  <si>
    <t>四川省成都市新都区安置房小区PPP项目</t>
  </si>
  <si>
    <t>北京通州西集工业大院项目</t>
  </si>
  <si>
    <t>成都市青白江区BLT项目（含房建与基础设施）</t>
  </si>
  <si>
    <t>成都市温江区基础设施及保障房项目</t>
  </si>
  <si>
    <t>成都市青白江区基础设施及保障房项目</t>
  </si>
  <si>
    <t>北京市西城区枣林前街棚改项目</t>
  </si>
  <si>
    <t>大连海景项目</t>
  </si>
  <si>
    <t>无锡市滨湖区原河埒中学分部地块征地拆迁安置房工程一标段</t>
  </si>
  <si>
    <t>北京市房山区政策项目</t>
  </si>
  <si>
    <t>其他拓展项目</t>
  </si>
  <si>
    <t>房地产开发投资项目</t>
  </si>
  <si>
    <t>上海市浦东新区区级征收安置房曹路基地一期项目</t>
  </si>
  <si>
    <t xml:space="preserve">江苏省常州市天宁区青龙西路北侧虹景路东侧保障房地块项目
</t>
  </si>
  <si>
    <t xml:space="preserve">江苏省常州市新北区泰山路东侧珠江路南侧地块项目
</t>
  </si>
  <si>
    <t xml:space="preserve">北京市顺义区后沙峪镇第19街区共有产权住房项目
</t>
  </si>
  <si>
    <t>北京市顺义区后沙峪镇第13街区共有产权住房项目</t>
  </si>
  <si>
    <t>上海市浦东新区区级征收安置房曹路基地二期项目</t>
  </si>
  <si>
    <t>常州、南京、九江、无锡等地多个房地产项目</t>
  </si>
  <si>
    <t>基础设施投资项目</t>
  </si>
  <si>
    <t>新拓展项目（九江快速路）</t>
  </si>
  <si>
    <t>天津地铁7号线</t>
  </si>
  <si>
    <t>新投</t>
  </si>
  <si>
    <t>成都市温江区市政基础设施及保障房BLT项目（基础设施）</t>
  </si>
  <si>
    <t>续投</t>
  </si>
  <si>
    <t>广东省梅州市省道S223线梅县区松源至雁洋段（ 出省通道）改建工程政府与社会资本合作（PPP）项目</t>
  </si>
  <si>
    <t>长期股权投资项目</t>
  </si>
  <si>
    <t>中建（天津）工业化建筑工程有限公司</t>
  </si>
  <si>
    <t>中建正大科技有限公司</t>
  </si>
  <si>
    <t>2020年现金流预算（分版块）</t>
  </si>
  <si>
    <t>板块类型</t>
  </si>
  <si>
    <t>2020年预计</t>
  </si>
  <si>
    <t>经营性</t>
  </si>
  <si>
    <t>现金流入</t>
  </si>
  <si>
    <t>现金流出</t>
  </si>
  <si>
    <t>现金净流量</t>
  </si>
  <si>
    <t xml:space="preserve"> 建筑主业</t>
  </si>
  <si>
    <t>房建业务</t>
  </si>
  <si>
    <t>投资 板块</t>
  </si>
  <si>
    <t>2020年现金流预算（区域分公司）</t>
  </si>
  <si>
    <t>区域分公司</t>
  </si>
  <si>
    <t>2020年现金流量预计</t>
  </si>
  <si>
    <t>期初</t>
  </si>
  <si>
    <t>当年资金流入</t>
  </si>
  <si>
    <t>其中：</t>
  </si>
  <si>
    <t>当年资金流出</t>
  </si>
  <si>
    <t>当期净现金流</t>
  </si>
  <si>
    <t>期末</t>
  </si>
  <si>
    <t>货币资金余额</t>
  </si>
  <si>
    <t>内部贷款流入</t>
  </si>
  <si>
    <t>内部还款流出</t>
  </si>
  <si>
    <t>总部直营</t>
  </si>
  <si>
    <t>2020年公司总分包项目现金流预算明细表</t>
  </si>
  <si>
    <t>当期现金净流量</t>
  </si>
  <si>
    <t>累计现金净流量</t>
  </si>
  <si>
    <t>当期借款情况</t>
  </si>
  <si>
    <t>借、还款后当期净流量</t>
  </si>
  <si>
    <t>期末内行资金情况</t>
  </si>
  <si>
    <t>工程款回收</t>
  </si>
  <si>
    <t>其他现金流入（手填）</t>
  </si>
  <si>
    <t>分包支出</t>
  </si>
  <si>
    <t>材料支出</t>
  </si>
  <si>
    <t>机械费支出</t>
  </si>
  <si>
    <t>其他直接费支出（租赁、安全等费用支出）</t>
  </si>
  <si>
    <t>项目间接费支出</t>
  </si>
  <si>
    <t>其中：现场管理费</t>
  </si>
  <si>
    <t>存贷款利息费用（利息收入为负数填列）</t>
  </si>
  <si>
    <t>支付税金</t>
  </si>
  <si>
    <t>其它支出</t>
  </si>
  <si>
    <t>上缴公司收益（2020年度上缴应与第一部分A14计划收益额相等）</t>
  </si>
  <si>
    <t>公司借款流入</t>
  </si>
  <si>
    <t>归还公司借款</t>
  </si>
  <si>
    <t>北京天利德厂房一期</t>
  </si>
  <si>
    <t>北京亦庄云计算中心</t>
  </si>
  <si>
    <t>北京招商嘉铭珑原CY07</t>
  </si>
  <si>
    <t>北汽动力总成基地</t>
  </si>
  <si>
    <t>朝阳门SOHO中心南区商业加层</t>
  </si>
  <si>
    <t>金融街（月坛）中心</t>
  </si>
  <si>
    <t>金融街A5改扩建</t>
  </si>
  <si>
    <t>金隅万科城三期</t>
  </si>
  <si>
    <t>联想总部（北京）园区一期</t>
  </si>
  <si>
    <t>青白江区文体体育中心建设项目</t>
  </si>
  <si>
    <t>清华大学苏世民书院</t>
  </si>
  <si>
    <t>石景山区南宫住宅小区</t>
  </si>
  <si>
    <t>首都机场2号航站楼改造工程</t>
  </si>
  <si>
    <t>望京SOHO中心</t>
  </si>
  <si>
    <t>五棵松篮球公园施工总承包</t>
  </si>
  <si>
    <t>住总万科广场</t>
  </si>
  <si>
    <t>天津分公司：职数23个，费用核定21个，其中1人关系在项目。</t>
  </si>
  <si>
    <t>天津分公司：职数24个，费用核定23.5个,其中1人关系在项目。</t>
  </si>
  <si>
    <t>天津分公司：2015年核定职数24个，截止到2016年7月底实际在岗20人，其中公司自有员工16人，劳务派遣人员4人，1人工资关系在项目。</t>
  </si>
  <si>
    <t>华北分公司：截至2017年5月，分公司上报、人力资源部核定19人，其中自有员工15人，劳务派遣4人；职数19。</t>
  </si>
  <si>
    <t>核定原则：未到岗人员按7月到岗测算。</t>
  </si>
  <si>
    <t>核定原则：未到岗人员按5月到岗计算。</t>
  </si>
  <si>
    <t>核定原则：已到岗人员核定全年费用，未到岗人员暂不核定，待相应岗位人员就位后按照标准进行调整。</t>
  </si>
  <si>
    <t>核定原则：已到岗人员核定全年费用，未到岗人员暂按6月份到岗计算。</t>
  </si>
  <si>
    <t>上报说明</t>
  </si>
  <si>
    <t>固定资产折旧</t>
  </si>
  <si>
    <t>房产税、土地使用税</t>
  </si>
  <si>
    <t xml:space="preserve">      人数：</t>
  </si>
  <si>
    <t xml:space="preserve">          总经理</t>
  </si>
  <si>
    <t xml:space="preserve">          领导班子</t>
  </si>
  <si>
    <t xml:space="preserve">          普通员工</t>
  </si>
  <si>
    <t xml:space="preserve">          劳务人员</t>
  </si>
  <si>
    <t>劳务人员费用合计</t>
  </si>
  <si>
    <t>总部日常办公用品</t>
  </si>
  <si>
    <t>书报资料费</t>
  </si>
  <si>
    <t>网络使用费</t>
  </si>
  <si>
    <t>会议费</t>
  </si>
  <si>
    <t>软件费</t>
  </si>
  <si>
    <t>招投标费</t>
  </si>
  <si>
    <t>办公室改造资产购置</t>
  </si>
  <si>
    <t>办公室改造装修</t>
  </si>
  <si>
    <t>房屋维修费</t>
  </si>
  <si>
    <t>汽车费用</t>
  </si>
  <si>
    <t>通讯费</t>
  </si>
  <si>
    <t>团体会费</t>
  </si>
  <si>
    <t>宣传费</t>
  </si>
  <si>
    <t>辽宁分公司：职数22个，费用核定16.5个，其中6人关系在项目。</t>
  </si>
  <si>
    <t>东北分公司：职数22个，费用核定20.5个，其中3人关系在项目。</t>
  </si>
  <si>
    <t>东北分公司：2015年核定职数22个，截止到2016年7月底实际在岗17人，其中公司自有员工11人，劳务派遣人员6人，3人工资关系在项目。</t>
  </si>
  <si>
    <t>东北分公司：截至2017年5月，分公司上报、人力资源部核定27人，其中自有员工18人，劳务派遣9人；职数23.25。</t>
  </si>
  <si>
    <t>摊销费</t>
  </si>
  <si>
    <t>总部日常办公耗材</t>
  </si>
  <si>
    <t>19</t>
  </si>
  <si>
    <t>调整项（大连房产物业费及税金等）</t>
  </si>
  <si>
    <t>财务报表</t>
  </si>
  <si>
    <r>
      <rPr>
        <sz val="11"/>
        <color indexed="8"/>
        <rFont val="宋体"/>
        <family val="3"/>
        <charset val="134"/>
      </rPr>
      <t>主表四-</t>
    </r>
    <r>
      <rPr>
        <sz val="11"/>
        <color indexed="8"/>
        <rFont val="宋体"/>
        <family val="3"/>
        <charset val="134"/>
      </rPr>
      <t>3</t>
    </r>
  </si>
  <si>
    <t>华东分公司：职数24个，费用核定22个，其中2人关系在项目。</t>
  </si>
  <si>
    <t>华东分公司：职数24个，费用核定24个。</t>
  </si>
  <si>
    <t>华东分公司：2015年核定职数24个，截止到2016年7月底实际在岗22人，其中公司自有员工15人，劳务派遣人员7人。</t>
  </si>
  <si>
    <t>华东分公司：截至2017年5月，分公司上报、人力资源部核定25人，其中自有员工19人，劳务派遣6人；职数25。</t>
  </si>
  <si>
    <t>折旧摊销费用</t>
  </si>
  <si>
    <t>印花税等</t>
  </si>
  <si>
    <t>地方垃圾清运费（税务局代收）</t>
  </si>
  <si>
    <t>提取工会经费（2）</t>
  </si>
  <si>
    <t>提取教育经费（1.5）</t>
  </si>
  <si>
    <t>日常办公用品费</t>
  </si>
  <si>
    <t>办公费其他</t>
  </si>
  <si>
    <t>印刷耗材</t>
  </si>
  <si>
    <t>投标报价费</t>
  </si>
  <si>
    <t>办公装修改造</t>
  </si>
  <si>
    <t>20</t>
  </si>
  <si>
    <t>活动经费</t>
  </si>
  <si>
    <t>21</t>
  </si>
  <si>
    <t>22</t>
  </si>
  <si>
    <t>华南分公司2020年管理费用预算</t>
  </si>
  <si>
    <t>华南分公司：职数18个，费用核定12个，其中8人工资关系在项目。</t>
  </si>
  <si>
    <t>华南分公司：职数18个，费用核定15个，其中6人工资关系在项目。</t>
  </si>
  <si>
    <t>华南分公司：2015年核定职数18个，截止到20165年7月底实际在岗17人，其中公司自有员工12人，劳务派遣人员5人，6人工资关系在项目。</t>
  </si>
  <si>
    <t>华南分公司：截至2017年5月，分公司上报、人力资源部核定45，其中自有员工38人，劳务派遣7人；职数30。</t>
  </si>
  <si>
    <t>绿化绿植费</t>
  </si>
  <si>
    <t>办公费\会议费</t>
  </si>
  <si>
    <t>冲晒印刷费</t>
  </si>
  <si>
    <t>信息系统维护费</t>
  </si>
  <si>
    <t>办公用具（家具）购置及维修</t>
  </si>
  <si>
    <t>西南分公司2020年管理费用预算</t>
  </si>
  <si>
    <t>西南分公司：截至2017年5月，分公司上报、人力资源部核定57，其中自有员工52人，劳务派遣5人；职数57。</t>
  </si>
  <si>
    <t>人员重新匹分</t>
  </si>
  <si>
    <t>2014年1-6月实际</t>
  </si>
  <si>
    <t>2014年预算上报</t>
  </si>
  <si>
    <t>财务部初审(08.01)</t>
  </si>
  <si>
    <t>财务部审定</t>
  </si>
  <si>
    <t>预算调整（09.03）</t>
  </si>
  <si>
    <t>调整后预算</t>
  </si>
  <si>
    <t>房产、土地税</t>
  </si>
  <si>
    <t>印花税</t>
  </si>
  <si>
    <t>招标代理费用</t>
  </si>
  <si>
    <t>办公用品</t>
  </si>
  <si>
    <t>修理费</t>
  </si>
  <si>
    <t>办公改造装修、家具购置</t>
  </si>
  <si>
    <t>因2014年新成立，考虑需新购部分资料，2015年不再核定此项费用</t>
  </si>
  <si>
    <t>广告宣传</t>
  </si>
  <si>
    <t>建议核进机动费用统一控制，宣传费用不再单独核定</t>
  </si>
  <si>
    <t>西部投资公司2020年管理费用预算</t>
  </si>
  <si>
    <t>城市公司2020年管理费用预算</t>
  </si>
  <si>
    <t>中建成都2020年管理费用预算</t>
  </si>
  <si>
    <t>中建兴蓉2020年管理费用预算</t>
  </si>
  <si>
    <t>中建锦成2020年管理费用预算</t>
  </si>
  <si>
    <t>冲晒印刷</t>
  </si>
  <si>
    <t>中建兴蜀2020年管理费用预算</t>
  </si>
  <si>
    <t>办公改造装修</t>
  </si>
  <si>
    <t>天津工业化厂房2020年管理费用预算</t>
  </si>
  <si>
    <t>天津工业化：截止到2016年7月底实际在岗13人，其中公司自有员工11人，劳务派遣人员2人，1人工资关系在总部。</t>
  </si>
  <si>
    <t>工业化厂房：截止到2017年4月实际在岗11人，其中自有员工8人，劳务派遣3人，工资关系均在工业化厂房。</t>
  </si>
  <si>
    <t>房产税、土地使用税、印花税</t>
  </si>
  <si>
    <t>保险费</t>
  </si>
  <si>
    <t>中介结构费</t>
  </si>
  <si>
    <t>一局钢构公司2020年管理费用预算</t>
  </si>
  <si>
    <t>实际发生</t>
  </si>
  <si>
    <t xml:space="preserve">
预算初审</t>
  </si>
  <si>
    <t>奖金</t>
  </si>
  <si>
    <t>补充医疗保险</t>
  </si>
  <si>
    <t>离退休费用</t>
  </si>
  <si>
    <t>检验费</t>
  </si>
  <si>
    <t>23</t>
  </si>
  <si>
    <t>24</t>
  </si>
  <si>
    <t>25</t>
  </si>
  <si>
    <t>26</t>
  </si>
  <si>
    <t>27</t>
  </si>
  <si>
    <t>28</t>
  </si>
  <si>
    <t>主表4-14</t>
  </si>
  <si>
    <t>上海房地产公司2020年管理费用预算</t>
  </si>
  <si>
    <t>上海房地产公司：目前实际在岗3人</t>
  </si>
  <si>
    <t>上海房地产公司：截止到2017年4月实际在岗20人，其中自有员工18人，劳务派遣2人，工资关系均在上海房地产公司。</t>
  </si>
  <si>
    <t>房产税、土地使用税、印花税等</t>
  </si>
  <si>
    <t>离退休人员费用</t>
  </si>
  <si>
    <t>招聘费</t>
  </si>
  <si>
    <t>物料消耗</t>
  </si>
  <si>
    <t>29</t>
  </si>
  <si>
    <t>30</t>
  </si>
  <si>
    <t>31</t>
  </si>
  <si>
    <t>32</t>
  </si>
  <si>
    <t>主表4-15</t>
  </si>
  <si>
    <t>中建一局智地有限公司2020年管理费用预算</t>
  </si>
  <si>
    <t>主表4-16</t>
  </si>
  <si>
    <t>常州天宁有限公司2020年管理费用预算</t>
  </si>
  <si>
    <t>此部分为项目管理费计入开发成本</t>
  </si>
  <si>
    <t>（一）</t>
  </si>
  <si>
    <t>（二）</t>
  </si>
  <si>
    <t>水电费</t>
  </si>
  <si>
    <t>差旅费</t>
  </si>
  <si>
    <t>（4）</t>
  </si>
  <si>
    <t>维修费</t>
  </si>
  <si>
    <t>（5）</t>
  </si>
  <si>
    <t>人员费用</t>
  </si>
  <si>
    <t>福利费</t>
  </si>
  <si>
    <t>办公费用</t>
  </si>
  <si>
    <t>办公交通费</t>
  </si>
  <si>
    <t>翻译费</t>
  </si>
  <si>
    <t>管理费用</t>
  </si>
  <si>
    <t>零星基建</t>
  </si>
  <si>
    <t>行业会费</t>
  </si>
  <si>
    <t>图书费</t>
  </si>
  <si>
    <t>研发费用</t>
  </si>
  <si>
    <t>电信化费用</t>
  </si>
  <si>
    <t>物业费</t>
  </si>
  <si>
    <t>其他管理费</t>
  </si>
  <si>
    <t>诉讼费</t>
  </si>
  <si>
    <t>教育经费</t>
  </si>
  <si>
    <t>无形资产摊销</t>
  </si>
  <si>
    <t>机动费用</t>
  </si>
  <si>
    <t>筹备组费用</t>
  </si>
  <si>
    <t>资源保障中心调进</t>
  </si>
  <si>
    <t>营业外支出</t>
  </si>
  <si>
    <t>调整项</t>
  </si>
  <si>
    <t>2020年总部管理费用预算</t>
  </si>
  <si>
    <t>费用性质</t>
  </si>
  <si>
    <r>
      <rPr>
        <b/>
        <sz val="11"/>
        <color indexed="8"/>
        <rFont val="宋体"/>
        <family val="3"/>
        <charset val="134"/>
      </rPr>
      <t>2</t>
    </r>
    <r>
      <rPr>
        <b/>
        <sz val="11"/>
        <color indexed="8"/>
        <rFont val="宋体"/>
        <family val="3"/>
        <charset val="134"/>
      </rPr>
      <t>015年预算</t>
    </r>
  </si>
  <si>
    <r>
      <rPr>
        <b/>
        <sz val="11"/>
        <color indexed="8"/>
        <rFont val="宋体"/>
        <family val="3"/>
        <charset val="134"/>
      </rPr>
      <t>2</t>
    </r>
    <r>
      <rPr>
        <b/>
        <sz val="11"/>
        <color indexed="8"/>
        <rFont val="宋体"/>
        <family val="3"/>
        <charset val="134"/>
      </rPr>
      <t>016年预算</t>
    </r>
  </si>
  <si>
    <r>
      <rPr>
        <b/>
        <sz val="11"/>
        <color indexed="8"/>
        <rFont val="宋体"/>
        <family val="3"/>
        <charset val="134"/>
      </rPr>
      <t>2</t>
    </r>
    <r>
      <rPr>
        <b/>
        <sz val="11"/>
        <color indexed="8"/>
        <rFont val="宋体"/>
        <family val="3"/>
        <charset val="134"/>
      </rPr>
      <t>017年预算</t>
    </r>
  </si>
  <si>
    <r>
      <rPr>
        <b/>
        <sz val="11"/>
        <color indexed="8"/>
        <rFont val="宋体"/>
        <family val="3"/>
        <charset val="134"/>
      </rPr>
      <t>2</t>
    </r>
    <r>
      <rPr>
        <b/>
        <sz val="11"/>
        <color indexed="8"/>
        <rFont val="宋体"/>
        <family val="3"/>
        <charset val="134"/>
      </rPr>
      <t>012年预算</t>
    </r>
  </si>
  <si>
    <r>
      <rPr>
        <b/>
        <sz val="11"/>
        <color indexed="8"/>
        <rFont val="宋体"/>
        <family val="3"/>
        <charset val="134"/>
      </rPr>
      <t>2</t>
    </r>
    <r>
      <rPr>
        <b/>
        <sz val="11"/>
        <color indexed="8"/>
        <rFont val="宋体"/>
        <family val="3"/>
        <charset val="134"/>
      </rPr>
      <t>014预算上报</t>
    </r>
  </si>
  <si>
    <t>对应表</t>
  </si>
  <si>
    <t>2020年上报及初审说明</t>
  </si>
  <si>
    <t>变动不可控费用</t>
  </si>
  <si>
    <t>费用项目</t>
  </si>
  <si>
    <t>固定资产折旧!A1</t>
  </si>
  <si>
    <t>无形资产摊销!A1</t>
  </si>
  <si>
    <t>工资及奖励</t>
  </si>
  <si>
    <t>消费基金!A1</t>
  </si>
  <si>
    <t>福利费!A1</t>
  </si>
  <si>
    <t>精算费用!A1</t>
  </si>
  <si>
    <t>社保统筹!A1</t>
  </si>
  <si>
    <t>商业保险!A1</t>
  </si>
  <si>
    <t>五七工基本养老保险</t>
  </si>
  <si>
    <t>零星基建费用!A1</t>
  </si>
  <si>
    <t>办公水电费</t>
  </si>
  <si>
    <t>物业费!A1</t>
  </si>
  <si>
    <t>班车运营费用</t>
  </si>
  <si>
    <t>物业费（含经警保安费）</t>
  </si>
  <si>
    <t>暖气费</t>
  </si>
  <si>
    <t>诉讼费用!A1</t>
  </si>
  <si>
    <t>项目投标动画制作费</t>
  </si>
  <si>
    <t>印花税、车船税、房产税、土地使用税</t>
  </si>
  <si>
    <t>办公用品 印刷耗材'!A1</t>
  </si>
  <si>
    <t>电信化费用（整理）'!A1</t>
  </si>
  <si>
    <t>工具用具购置及维修!A1</t>
  </si>
  <si>
    <t>图书费!A1</t>
  </si>
  <si>
    <t>通讯费!A1</t>
  </si>
  <si>
    <t>交通费!A1</t>
  </si>
  <si>
    <t>小车班</t>
  </si>
  <si>
    <t>会议费!A1</t>
  </si>
  <si>
    <t>行业会费!A1</t>
  </si>
  <si>
    <t>业务招待费!A1</t>
  </si>
  <si>
    <t>咨询费</t>
  </si>
  <si>
    <t>技术开发费</t>
  </si>
  <si>
    <t>技术开发!A1</t>
  </si>
  <si>
    <t>宣传费!A1</t>
  </si>
  <si>
    <t>党、团活动经费!A1</t>
  </si>
  <si>
    <t>物业费用!A1</t>
  </si>
  <si>
    <t>物业费（含住宅区）</t>
  </si>
  <si>
    <t>公司总部管理费用合计</t>
  </si>
  <si>
    <t>报表调整项</t>
  </si>
  <si>
    <t>调入项目人员工资</t>
  </si>
  <si>
    <t>项目工资附加费</t>
  </si>
  <si>
    <t xml:space="preserve">   其中：业务招待费</t>
  </si>
  <si>
    <t xml:space="preserve">         交通费</t>
  </si>
  <si>
    <t xml:space="preserve">  其中：业务招待费</t>
  </si>
  <si>
    <t xml:space="preserve">        交通费</t>
  </si>
  <si>
    <t xml:space="preserve">        汽车费用</t>
  </si>
  <si>
    <t xml:space="preserve">        差旅费</t>
  </si>
  <si>
    <t xml:space="preserve">        疗养费用</t>
  </si>
  <si>
    <t xml:space="preserve">       项目季度检查</t>
  </si>
  <si>
    <t xml:space="preserve">       税务咨询</t>
  </si>
  <si>
    <t xml:space="preserve">       车辆折旧</t>
  </si>
  <si>
    <t>总部营销奖(-)</t>
  </si>
  <si>
    <t>总经理嘉奖(-)</t>
  </si>
  <si>
    <t>汽车租赁协议</t>
  </si>
  <si>
    <t>内部租金收入</t>
  </si>
  <si>
    <t>财务报表数据</t>
  </si>
  <si>
    <t>工资</t>
  </si>
  <si>
    <t>爱心基金</t>
  </si>
  <si>
    <t>双青竞赛</t>
  </si>
  <si>
    <t>团内达标竞赛</t>
  </si>
  <si>
    <r>
      <rPr>
        <sz val="10"/>
        <color indexed="8"/>
        <rFont val="宋体"/>
        <family val="3"/>
        <charset val="134"/>
      </rPr>
      <t>主表五-</t>
    </r>
    <r>
      <rPr>
        <sz val="10"/>
        <color indexed="8"/>
        <rFont val="宋体"/>
        <family val="3"/>
        <charset val="134"/>
      </rPr>
      <t>1</t>
    </r>
  </si>
  <si>
    <t>2020年福利性费用预算表</t>
  </si>
  <si>
    <t>疗养费用</t>
  </si>
  <si>
    <t>住房、劳动保护、交通费等补贴</t>
  </si>
  <si>
    <t>住房补贴</t>
  </si>
  <si>
    <t>劳动保护费用</t>
  </si>
  <si>
    <t>属地、计算机补贴</t>
  </si>
  <si>
    <t>其中：总部高管</t>
  </si>
  <si>
    <t xml:space="preserve">      总部机构员工</t>
  </si>
  <si>
    <t>员工食堂费用</t>
  </si>
  <si>
    <t>交通费补贴</t>
  </si>
  <si>
    <t>误餐补贴</t>
  </si>
  <si>
    <t>办公室</t>
  </si>
  <si>
    <t>人力资源部</t>
  </si>
  <si>
    <t>法律事务部</t>
  </si>
  <si>
    <t>信息管理室</t>
  </si>
  <si>
    <t>经营管控中心</t>
  </si>
  <si>
    <t>营销管理中心</t>
  </si>
  <si>
    <t>技术中心</t>
  </si>
  <si>
    <t>项目管理中心</t>
  </si>
  <si>
    <t>投资建造与资产运营部</t>
  </si>
  <si>
    <t>机电事业部</t>
  </si>
  <si>
    <t>基础设施部</t>
  </si>
  <si>
    <t>质量保证部</t>
  </si>
  <si>
    <t>安全生产监督管理部</t>
  </si>
  <si>
    <t>党委工作部/工会工作部/品牌管理部</t>
  </si>
  <si>
    <t>BIM中心</t>
  </si>
  <si>
    <t>钢结构与建筑工业化部</t>
  </si>
  <si>
    <t>国际业务部</t>
  </si>
  <si>
    <t>审计部</t>
  </si>
  <si>
    <t>纪检监察部</t>
  </si>
  <si>
    <t>社会服务部</t>
  </si>
  <si>
    <t>设计中心</t>
  </si>
  <si>
    <t>财务资金管理中心</t>
  </si>
  <si>
    <t>计划生育补贴</t>
  </si>
  <si>
    <t>职工体检费</t>
  </si>
  <si>
    <t xml:space="preserve">     总部机构员工</t>
  </si>
  <si>
    <t>探亲差旅费</t>
  </si>
  <si>
    <t>慰问费用</t>
  </si>
  <si>
    <t>其中：党群慰问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</si>
  <si>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居委会慰问</t>
    </r>
  </si>
  <si>
    <t>丧葬费</t>
  </si>
  <si>
    <t>劳动合同补偿金</t>
  </si>
  <si>
    <t>医药费</t>
  </si>
  <si>
    <t>工装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</si>
  <si>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019.10.11</t>
    </r>
  </si>
  <si>
    <t>金秋奖学金</t>
  </si>
  <si>
    <t>员工关怀</t>
  </si>
  <si>
    <t>2020年通讯费预算</t>
  </si>
  <si>
    <t>名称</t>
  </si>
  <si>
    <t>手机补贴</t>
  </si>
  <si>
    <t>此部分不单独列示</t>
  </si>
  <si>
    <t>宅电</t>
  </si>
  <si>
    <t>手机</t>
  </si>
  <si>
    <t>领导</t>
  </si>
  <si>
    <r>
      <rPr>
        <sz val="10"/>
        <color indexed="8"/>
        <rFont val="宋体"/>
        <family val="3"/>
        <charset val="134"/>
      </rPr>
      <t>为了保证</t>
    </r>
    <r>
      <rPr>
        <sz val="11"/>
        <rFont val="Times New Roman"/>
        <family val="1"/>
      </rPr>
      <t>2011</t>
    </r>
    <r>
      <rPr>
        <sz val="11"/>
        <rFont val="宋体"/>
        <family val="3"/>
        <charset val="134"/>
      </rPr>
      <t>年预算完整性。</t>
    </r>
  </si>
  <si>
    <t>总部直拨电话</t>
  </si>
  <si>
    <t>员工通讯费</t>
  </si>
  <si>
    <r>
      <rPr>
        <sz val="12"/>
        <rFont val="宋体"/>
        <family val="3"/>
        <charset val="134"/>
      </rPr>
      <t>主表五</t>
    </r>
    <r>
      <rPr>
        <sz val="12"/>
        <rFont val="Times New Roman"/>
        <family val="1"/>
      </rPr>
      <t>-3</t>
    </r>
  </si>
  <si>
    <t>2020年总部交通费预算</t>
  </si>
  <si>
    <t>责任主体</t>
  </si>
  <si>
    <r>
      <rPr>
        <b/>
        <sz val="11"/>
        <color indexed="8"/>
        <rFont val="宋体"/>
        <family val="3"/>
        <charset val="134"/>
        <scheme val="minor"/>
      </rPr>
      <t>2014</t>
    </r>
    <r>
      <rPr>
        <b/>
        <sz val="11"/>
        <rFont val="宋体"/>
        <family val="3"/>
        <charset val="134"/>
        <scheme val="minor"/>
      </rPr>
      <t>年预算</t>
    </r>
  </si>
  <si>
    <t>姓名</t>
  </si>
  <si>
    <t>总额</t>
  </si>
  <si>
    <t>其中：
部门经理</t>
  </si>
  <si>
    <t>其中：
高级经理</t>
  </si>
  <si>
    <t>部门其他</t>
  </si>
  <si>
    <t>其中：
主/分管领导</t>
  </si>
  <si>
    <t>其中：
业务经理</t>
  </si>
  <si>
    <t>其中：
总部承担</t>
  </si>
  <si>
    <t>部门经理</t>
  </si>
  <si>
    <t>高级经理</t>
  </si>
  <si>
    <t>总部承担</t>
  </si>
  <si>
    <t>部门</t>
  </si>
  <si>
    <t>高管</t>
  </si>
  <si>
    <t>王连峰</t>
  </si>
  <si>
    <t>樊飞军</t>
  </si>
  <si>
    <t>胡蓬</t>
  </si>
  <si>
    <t>侯本才</t>
  </si>
  <si>
    <t>黄殿来</t>
  </si>
  <si>
    <t>周予启</t>
  </si>
  <si>
    <t>张丽梅</t>
  </si>
  <si>
    <t>宋煜</t>
  </si>
  <si>
    <t>缪军</t>
  </si>
  <si>
    <t>吴瑞</t>
  </si>
  <si>
    <t>王春</t>
  </si>
  <si>
    <t>陈明</t>
  </si>
  <si>
    <t>冯世伟</t>
  </si>
  <si>
    <t>王东宇</t>
  </si>
  <si>
    <t>关跃建</t>
  </si>
  <si>
    <t>李浩</t>
  </si>
  <si>
    <t>于峰</t>
  </si>
  <si>
    <t>辛建设</t>
  </si>
  <si>
    <t>孔祥忠</t>
  </si>
  <si>
    <t>项目管理部</t>
  </si>
  <si>
    <t>赵宇石</t>
  </si>
  <si>
    <t>刘景建</t>
  </si>
  <si>
    <t>用户服务部</t>
  </si>
  <si>
    <t>王景辉</t>
  </si>
  <si>
    <t>居委会（取消）</t>
  </si>
  <si>
    <t>韩弋戈</t>
  </si>
  <si>
    <t>离退办（取消）</t>
  </si>
  <si>
    <t>徐巍</t>
  </si>
  <si>
    <t>陈越男</t>
  </si>
  <si>
    <t>刘常魁</t>
  </si>
  <si>
    <t>韩锐</t>
  </si>
  <si>
    <t>詹必雄</t>
  </si>
  <si>
    <t>赵海涛</t>
  </si>
  <si>
    <t>左强</t>
  </si>
  <si>
    <t>葛冬云</t>
  </si>
  <si>
    <t>徐阁新</t>
  </si>
  <si>
    <t>巨天鸣</t>
  </si>
  <si>
    <t>杨春山</t>
  </si>
  <si>
    <t>李元朝</t>
  </si>
  <si>
    <t>乔传颉</t>
  </si>
  <si>
    <t>技术专家</t>
  </si>
  <si>
    <t>高惠润</t>
  </si>
  <si>
    <t>丰伟中</t>
  </si>
  <si>
    <t>张胜良</t>
  </si>
  <si>
    <t>董事及子公司领导</t>
  </si>
  <si>
    <t>范沛君</t>
  </si>
  <si>
    <t>梁建军</t>
  </si>
  <si>
    <t>杨永波</t>
  </si>
  <si>
    <t>卢德志</t>
  </si>
  <si>
    <t>高级项目总监</t>
  </si>
  <si>
    <t>王小兵</t>
  </si>
  <si>
    <t>黄锋</t>
  </si>
  <si>
    <t>宋伟</t>
  </si>
  <si>
    <t>陈卫国</t>
  </si>
  <si>
    <t>刘锁柱</t>
  </si>
  <si>
    <t>陈维德</t>
  </si>
  <si>
    <t>张晔</t>
  </si>
  <si>
    <t>刘庆利</t>
  </si>
  <si>
    <t>王成忠</t>
  </si>
  <si>
    <t>于戈</t>
  </si>
  <si>
    <t>黄烨</t>
  </si>
  <si>
    <t>郭超</t>
  </si>
  <si>
    <t>高级专业人才</t>
  </si>
  <si>
    <t>杨家和</t>
  </si>
  <si>
    <t>王红霞</t>
  </si>
  <si>
    <t>张菊霞</t>
  </si>
  <si>
    <t>蒋茜</t>
  </si>
  <si>
    <t>牛艳林</t>
  </si>
  <si>
    <t>安红印</t>
  </si>
  <si>
    <t>郝建刚</t>
  </si>
  <si>
    <t>李洪海</t>
  </si>
  <si>
    <t>王忠</t>
  </si>
  <si>
    <t>王维迎</t>
  </si>
  <si>
    <t>邓持越</t>
  </si>
  <si>
    <t>郝蓓蓓</t>
  </si>
  <si>
    <t>郝伶俐</t>
  </si>
  <si>
    <t>薛连建</t>
  </si>
  <si>
    <t>刘卫未</t>
  </si>
  <si>
    <t>唐泽芳</t>
  </si>
  <si>
    <t>黄勇</t>
  </si>
  <si>
    <t>冯志海</t>
  </si>
  <si>
    <t>邢艳荣</t>
  </si>
  <si>
    <t>卜楠楠</t>
  </si>
  <si>
    <t>党工品</t>
  </si>
  <si>
    <t>2020年总部业务招待费预算</t>
  </si>
  <si>
    <r>
      <rPr>
        <b/>
        <sz val="11"/>
        <color indexed="8"/>
        <rFont val="宋体"/>
        <family val="3"/>
        <charset val="134"/>
      </rPr>
      <t>2014</t>
    </r>
    <r>
      <rPr>
        <b/>
        <sz val="11"/>
        <rFont val="宋体"/>
        <family val="3"/>
        <charset val="134"/>
      </rPr>
      <t>年预算</t>
    </r>
  </si>
  <si>
    <t>其中：      总部承担</t>
  </si>
  <si>
    <t>其中：      总部领导</t>
  </si>
  <si>
    <t>预算初审合计</t>
  </si>
  <si>
    <t>最终核定</t>
  </si>
  <si>
    <t>胡慧</t>
  </si>
  <si>
    <t>黄  锋</t>
  </si>
  <si>
    <t>宋  伟</t>
  </si>
  <si>
    <t>黄  烨</t>
  </si>
  <si>
    <t>董事</t>
  </si>
  <si>
    <t>主表5-5</t>
  </si>
  <si>
    <t>2020年度部门办公用品、印刷耗材预算表</t>
  </si>
  <si>
    <r>
      <rPr>
        <b/>
        <sz val="11"/>
        <color indexed="8"/>
        <rFont val="宋体"/>
        <family val="3"/>
        <charset val="134"/>
      </rPr>
      <t>部门</t>
    </r>
  </si>
  <si>
    <t>办公用品（160元/人/年）</t>
  </si>
  <si>
    <t>办公用品（30元/人/年）</t>
  </si>
  <si>
    <t>人数</t>
  </si>
  <si>
    <t>2014上报</t>
  </si>
  <si>
    <t>2014年核定</t>
  </si>
  <si>
    <t>2014年实际</t>
  </si>
  <si>
    <t>2015年上报</t>
  </si>
  <si>
    <t>2015年初审</t>
  </si>
  <si>
    <t>2015年核定</t>
  </si>
  <si>
    <t>2015年实际</t>
  </si>
  <si>
    <t>预算实行率</t>
  </si>
  <si>
    <t>2016年职数</t>
  </si>
  <si>
    <t>2016年上报</t>
  </si>
  <si>
    <t>2016年初审</t>
  </si>
  <si>
    <t>2016年核定</t>
  </si>
  <si>
    <t>2016年实际</t>
  </si>
  <si>
    <t>2017年职数</t>
  </si>
  <si>
    <t>2017年上报</t>
  </si>
  <si>
    <t>2017年初审</t>
  </si>
  <si>
    <t>2017年核定</t>
  </si>
  <si>
    <t>2017年实际</t>
  </si>
  <si>
    <t>2018年职数</t>
  </si>
  <si>
    <t>2018年上报</t>
  </si>
  <si>
    <t>2018年初审</t>
  </si>
  <si>
    <t>2018年核定</t>
  </si>
  <si>
    <t>2018年实际</t>
  </si>
  <si>
    <t>2019年职数</t>
  </si>
  <si>
    <t>2019年上报</t>
  </si>
  <si>
    <t>2019年初审</t>
  </si>
  <si>
    <t>2019年核定</t>
  </si>
  <si>
    <t>2019年实际</t>
  </si>
  <si>
    <t>2020年职数</t>
  </si>
  <si>
    <t>2020年上报</t>
  </si>
  <si>
    <t>2020年初审</t>
  </si>
  <si>
    <t>2020年核定</t>
  </si>
  <si>
    <t>2014初审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</si>
  <si>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IM中心</t>
    </r>
  </si>
  <si>
    <t>居委会</t>
  </si>
  <si>
    <t>离退办</t>
  </si>
  <si>
    <t>财务部</t>
  </si>
  <si>
    <t>资金部</t>
  </si>
  <si>
    <t>党群工作部</t>
  </si>
  <si>
    <t>部门费用小计</t>
  </si>
  <si>
    <t>营销印刷</t>
  </si>
  <si>
    <t>公共费用</t>
  </si>
  <si>
    <t>总部费用小计</t>
  </si>
  <si>
    <t>说明：暂按2015年总部职数（过渡方案）核定。</t>
  </si>
  <si>
    <t>2020年购置工具用具费用预算表</t>
  </si>
  <si>
    <t>编制部门：办公室、项目管理部</t>
  </si>
  <si>
    <t>需求部门</t>
  </si>
  <si>
    <t>工具名称</t>
  </si>
  <si>
    <t>单价</t>
  </si>
  <si>
    <t>金额小计</t>
  </si>
  <si>
    <t>办公设备</t>
  </si>
  <si>
    <t>分体空调1.5P</t>
  </si>
  <si>
    <t>复印机租赁</t>
  </si>
  <si>
    <t>总部</t>
  </si>
  <si>
    <t>电话机</t>
  </si>
  <si>
    <t>电话机（来电显示）</t>
  </si>
  <si>
    <t>碎纸机</t>
  </si>
  <si>
    <t>饮水机</t>
  </si>
  <si>
    <t>咖啡机</t>
  </si>
  <si>
    <t>监控摄像头</t>
  </si>
  <si>
    <t>柜式空调3P</t>
  </si>
  <si>
    <t>分体空调2P</t>
  </si>
  <si>
    <t>冰箱</t>
  </si>
  <si>
    <t>微波炉</t>
  </si>
  <si>
    <t>装订机</t>
  </si>
  <si>
    <t>开水器净化器</t>
  </si>
  <si>
    <t>对讲机</t>
  </si>
  <si>
    <t>传真机1</t>
  </si>
  <si>
    <t>传真机2</t>
  </si>
  <si>
    <t>打卡机</t>
  </si>
  <si>
    <t>多联体空调</t>
  </si>
  <si>
    <t>空气净化器</t>
  </si>
  <si>
    <t>办公家具</t>
  </si>
  <si>
    <t>老板椅</t>
  </si>
  <si>
    <t>领导办公桌</t>
  </si>
  <si>
    <t>领导办公椅</t>
  </si>
  <si>
    <t>领导文件柜</t>
  </si>
  <si>
    <t>班前椅</t>
  </si>
  <si>
    <t>保险柜</t>
  </si>
  <si>
    <t>单人沙发</t>
  </si>
  <si>
    <t>三人沙发</t>
  </si>
  <si>
    <t>餐椅</t>
  </si>
  <si>
    <t>四腿椅</t>
  </si>
  <si>
    <t>折叠椅</t>
  </si>
  <si>
    <t>电脑椅（员工）</t>
  </si>
  <si>
    <t>电脑椅（部门经理）</t>
  </si>
  <si>
    <t>柜式文件柜（铁皮文件柜）</t>
  </si>
  <si>
    <t>文件柜（定制）</t>
  </si>
  <si>
    <t>节式文件柜</t>
  </si>
  <si>
    <t>货架</t>
  </si>
  <si>
    <t>防盗门</t>
  </si>
  <si>
    <t>工位（含椅子）</t>
  </si>
  <si>
    <t>员工办公桌</t>
  </si>
  <si>
    <t>员工办公桌椅</t>
  </si>
  <si>
    <t>节式文件柜（180度开）</t>
  </si>
  <si>
    <t>抽屉柜</t>
  </si>
  <si>
    <t>木柜</t>
  </si>
  <si>
    <t>总部车队车库门</t>
  </si>
  <si>
    <t>BIM中心电脑桌椅</t>
  </si>
  <si>
    <t>防磁柜</t>
  </si>
  <si>
    <t>接待椅、茶几</t>
  </si>
  <si>
    <t>员工办公家具</t>
  </si>
  <si>
    <t>多功能折叠桌</t>
  </si>
  <si>
    <t>大堂服务站</t>
  </si>
  <si>
    <t>员工活动室费用</t>
  </si>
  <si>
    <t>计量器具</t>
  </si>
  <si>
    <t>微压计</t>
  </si>
  <si>
    <t>声级计</t>
  </si>
  <si>
    <t>转速计</t>
  </si>
  <si>
    <t>照度计</t>
  </si>
  <si>
    <t>点温枪</t>
  </si>
  <si>
    <t>电能质量分析仪</t>
  </si>
  <si>
    <t>漏风量测试仪</t>
  </si>
  <si>
    <t>手持红外线测距仪</t>
  </si>
  <si>
    <t>多功能混凝土超声波检测仪</t>
  </si>
  <si>
    <t>伸缩小锤</t>
  </si>
  <si>
    <t>扫描检测仪</t>
  </si>
  <si>
    <t>电子吊秤</t>
  </si>
  <si>
    <t>计量器检定、测试、校准费、修理配件费及标识</t>
  </si>
  <si>
    <t>漏电保护器测量仪</t>
  </si>
  <si>
    <t>温度记录仪</t>
  </si>
  <si>
    <t>霍尔钳形电流表</t>
  </si>
  <si>
    <t>L型拐尺（250*500*2mm）</t>
  </si>
  <si>
    <t>用于钢构件检查</t>
  </si>
  <si>
    <t>钢直尺（15*158*0.6mm）</t>
  </si>
  <si>
    <t>激光测距仪</t>
  </si>
  <si>
    <t>数字风速仪</t>
  </si>
  <si>
    <t>叶轮风速仪</t>
  </si>
  <si>
    <t>高强回弹仪</t>
  </si>
  <si>
    <t>综合测试仪</t>
  </si>
  <si>
    <t>总部复印机租赁</t>
  </si>
  <si>
    <t>办公维修费</t>
  </si>
  <si>
    <t>金坤物业转帐及其他低值易耗品</t>
  </si>
  <si>
    <t>总部家具设备保养维修</t>
  </si>
  <si>
    <t>总部部门合计</t>
  </si>
  <si>
    <t>独立核算</t>
  </si>
  <si>
    <t>探伤仪标准试块</t>
  </si>
  <si>
    <t>TT130探头</t>
  </si>
  <si>
    <t>千分尺（0-25）*300</t>
  </si>
  <si>
    <t>钢板厚度、焊丝直径、高强螺栓、栓钉直径检测，质量异议处理</t>
  </si>
  <si>
    <t>千分尺（25-50）*300</t>
  </si>
  <si>
    <t>钢板厚度检测、质量异议处理</t>
  </si>
  <si>
    <t>千分尺（50-75）*300</t>
  </si>
  <si>
    <t>千分尺（75-105）*300</t>
  </si>
  <si>
    <r>
      <rPr>
        <b/>
        <sz val="16"/>
        <color indexed="8"/>
        <rFont val="宋体"/>
        <family val="3"/>
        <charset val="134"/>
      </rPr>
      <t>2020</t>
    </r>
    <r>
      <rPr>
        <b/>
        <sz val="16"/>
        <rFont val="宋体"/>
        <family val="3"/>
        <charset val="134"/>
      </rPr>
      <t>年图书费预算</t>
    </r>
  </si>
  <si>
    <t xml:space="preserve">单位：万元 </t>
  </si>
  <si>
    <t>费用预算项目</t>
  </si>
  <si>
    <t>技术类图书、报刊</t>
  </si>
  <si>
    <t>专项资料、报刊</t>
  </si>
  <si>
    <t>信息室（档案室）</t>
  </si>
  <si>
    <t>管理类报刊、图书</t>
  </si>
  <si>
    <r>
      <rPr>
        <sz val="10"/>
        <color indexed="8"/>
        <rFont val="宋体"/>
        <family val="3"/>
        <charset val="134"/>
      </rPr>
      <t>主表五-</t>
    </r>
    <r>
      <rPr>
        <sz val="10"/>
        <color indexed="8"/>
        <rFont val="宋体"/>
        <family val="3"/>
        <charset val="134"/>
      </rPr>
      <t>8</t>
    </r>
  </si>
  <si>
    <r>
      <rPr>
        <b/>
        <sz val="14"/>
        <color indexed="8"/>
        <rFont val="宋体"/>
        <family val="3"/>
        <charset val="134"/>
      </rPr>
      <t>2020</t>
    </r>
    <r>
      <rPr>
        <b/>
        <sz val="14"/>
        <rFont val="宋体"/>
        <family val="3"/>
        <charset val="134"/>
      </rPr>
      <t>年会议费预算表</t>
    </r>
  </si>
  <si>
    <r>
      <rPr>
        <sz val="10"/>
        <rFont val="仿宋体"/>
        <charset val="134"/>
      </rPr>
      <t>单位：</t>
    </r>
    <r>
      <rPr>
        <sz val="10"/>
        <rFont val="Times New Roman"/>
        <family val="1"/>
      </rPr>
      <t xml:space="preserve">  </t>
    </r>
    <r>
      <rPr>
        <sz val="10"/>
        <rFont val="仿宋体"/>
        <charset val="134"/>
      </rPr>
      <t>万元</t>
    </r>
  </si>
  <si>
    <t>责任部门</t>
  </si>
  <si>
    <t>年度专题工作会</t>
  </si>
  <si>
    <t>市场营销工作会</t>
  </si>
  <si>
    <t>年度工作会</t>
  </si>
  <si>
    <t>年中工作会</t>
  </si>
  <si>
    <t>高管研讨会（务虚会）</t>
  </si>
  <si>
    <t>“营改增”工作推进会</t>
  </si>
  <si>
    <t>协力队伍表彰会</t>
  </si>
  <si>
    <t>务虚会</t>
  </si>
  <si>
    <t>年度表彰及联欢</t>
  </si>
  <si>
    <t>公司企业战略研讨会</t>
  </si>
  <si>
    <t>十二五规划</t>
  </si>
  <si>
    <t>观摩交流</t>
  </si>
  <si>
    <t>项目管理中心：观摩交流</t>
  </si>
  <si>
    <t>BIM中心：对外观摩</t>
  </si>
  <si>
    <t>钢结构与建筑工业化部：观摩交流</t>
  </si>
  <si>
    <t>技术中心：科技论坛、观摩会办会及宣传费</t>
  </si>
  <si>
    <t>承接专项活动</t>
  </si>
  <si>
    <t>行业系统会议</t>
  </si>
  <si>
    <t>系统会议、行业会议</t>
  </si>
  <si>
    <t>新生培训会议</t>
  </si>
  <si>
    <t>总部会议费</t>
  </si>
  <si>
    <t>望花路西里变电站高压耐压试验</t>
  </si>
  <si>
    <t>总部A座办公室装修改造</t>
  </si>
  <si>
    <t>总部A、B、C办公楼外墙清洗维护</t>
  </si>
  <si>
    <t>申请保密资质费用</t>
  </si>
  <si>
    <t>团组织建设</t>
  </si>
  <si>
    <t>职业资格资质年审及培训费用</t>
  </si>
  <si>
    <t>安全宣传及标志牌</t>
  </si>
  <si>
    <t>标准制定及维护费</t>
  </si>
  <si>
    <t>经警保安费</t>
  </si>
  <si>
    <t>党团宣传经费</t>
  </si>
  <si>
    <t>日常差旅费</t>
  </si>
  <si>
    <t>动画制作费</t>
  </si>
  <si>
    <t>项目观摩交流</t>
  </si>
  <si>
    <t>部门宣传册</t>
  </si>
  <si>
    <t>班车费用</t>
  </si>
  <si>
    <t>普法宣传</t>
  </si>
  <si>
    <t>业务宣传画册</t>
  </si>
  <si>
    <t>非精算费用</t>
  </si>
  <si>
    <t>领导班子</t>
  </si>
  <si>
    <t>项目承担</t>
  </si>
  <si>
    <t>公司级培训</t>
  </si>
  <si>
    <t>第三届雄安装配式建筑及绿色建材展览会</t>
  </si>
  <si>
    <t>体系认证费</t>
  </si>
  <si>
    <t>业务系统专业培训</t>
  </si>
  <si>
    <t>2020年度差旅费预算</t>
  </si>
  <si>
    <r>
      <rPr>
        <b/>
        <sz val="11"/>
        <color indexed="8"/>
        <rFont val="宋体"/>
        <family val="3"/>
        <charset val="134"/>
        <scheme val="minor"/>
      </rPr>
      <t>2</t>
    </r>
    <r>
      <rPr>
        <b/>
        <sz val="11"/>
        <rFont val="宋体"/>
        <family val="3"/>
        <charset val="134"/>
        <scheme val="minor"/>
      </rPr>
      <t>014年预算</t>
    </r>
  </si>
  <si>
    <t>部门日常</t>
  </si>
  <si>
    <t>高管人员</t>
  </si>
  <si>
    <t>季度检查</t>
  </si>
  <si>
    <t>海外营销开拓</t>
  </si>
  <si>
    <r>
      <rPr>
        <b/>
        <sz val="12"/>
        <rFont val="宋体"/>
        <family val="3"/>
        <charset val="134"/>
        <scheme val="minor"/>
      </rPr>
      <t>2016-2019年总部差旅费实际支出分析</t>
    </r>
    <r>
      <rPr>
        <b/>
        <sz val="10"/>
        <rFont val="宋体"/>
        <family val="3"/>
        <charset val="134"/>
        <scheme val="minor"/>
      </rPr>
      <t>（单位：万元）</t>
    </r>
  </si>
  <si>
    <t>2015年支出</t>
  </si>
  <si>
    <t>2016年支出</t>
  </si>
  <si>
    <t>2017年支出</t>
  </si>
  <si>
    <t>2018年支出</t>
  </si>
  <si>
    <t>2019年支出</t>
  </si>
  <si>
    <t>增长百分比</t>
  </si>
  <si>
    <t>管理</t>
  </si>
  <si>
    <t>营销</t>
  </si>
  <si>
    <t>总部部门（不含高管及以上人员）</t>
  </si>
  <si>
    <t>高管及以上人员</t>
  </si>
  <si>
    <t>2018年</t>
  </si>
  <si>
    <t>增值税税票认证系统服务费</t>
  </si>
  <si>
    <t>2020年度行业会费预算</t>
  </si>
  <si>
    <t>人力资源系统</t>
  </si>
  <si>
    <t>营销系统</t>
  </si>
  <si>
    <t>党建系统</t>
  </si>
  <si>
    <t>质量系统</t>
  </si>
  <si>
    <t>技术系统</t>
  </si>
  <si>
    <t>机电系统</t>
  </si>
  <si>
    <t>钢结构系统</t>
  </si>
  <si>
    <t>财务系统</t>
  </si>
  <si>
    <t>经营系统</t>
  </si>
  <si>
    <t>法律系统</t>
  </si>
  <si>
    <t>安全系统</t>
  </si>
  <si>
    <t>项目管理系统</t>
  </si>
  <si>
    <t>BIM协会关系维护费</t>
  </si>
  <si>
    <t>设计中心行业会费</t>
  </si>
  <si>
    <t>劳务系统</t>
  </si>
  <si>
    <t>用户服务</t>
  </si>
  <si>
    <t>居委会行业会费</t>
  </si>
  <si>
    <t>党群系统行业会费</t>
  </si>
  <si>
    <r>
      <rPr>
        <b/>
        <sz val="12"/>
        <rFont val="Times New Roman"/>
        <family val="1"/>
      </rPr>
      <t>2020</t>
    </r>
    <r>
      <rPr>
        <b/>
        <sz val="12"/>
        <rFont val="宋体"/>
        <family val="3"/>
        <charset val="134"/>
      </rPr>
      <t>年零星基建费用预算表</t>
    </r>
  </si>
  <si>
    <r>
      <rPr>
        <sz val="10"/>
        <rFont val="宋体"/>
        <family val="3"/>
        <charset val="134"/>
      </rPr>
      <t>单位：</t>
    </r>
    <r>
      <rPr>
        <sz val="11"/>
        <rFont val="仿宋体"/>
        <charset val="134"/>
      </rPr>
      <t>万元</t>
    </r>
  </si>
  <si>
    <t>费用预算科目</t>
  </si>
  <si>
    <t>基建项目保修款</t>
  </si>
  <si>
    <t>2013年生活基地屋面防水维修</t>
  </si>
  <si>
    <r>
      <rPr>
        <sz val="9"/>
        <rFont val="Times New Roman"/>
        <family val="1"/>
      </rPr>
      <t>2008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/2009</t>
    </r>
    <r>
      <rPr>
        <sz val="9"/>
        <rFont val="宋体"/>
        <family val="3"/>
        <charset val="134"/>
      </rPr>
      <t>年生活基地屋面防水维修</t>
    </r>
  </si>
  <si>
    <t>2013年基地零星防水维修</t>
  </si>
  <si>
    <t>2013年基地4项机电维修改造工程</t>
  </si>
  <si>
    <r>
      <rPr>
        <sz val="9"/>
        <rFont val="Times New Roman"/>
        <family val="1"/>
      </rPr>
      <t>2013</t>
    </r>
    <r>
      <rPr>
        <sz val="9"/>
        <rFont val="宋体"/>
        <family val="3"/>
        <charset val="134"/>
      </rPr>
      <t>年基地</t>
    </r>
    <r>
      <rPr>
        <sz val="9"/>
        <rFont val="Times New Roman"/>
        <family val="1"/>
      </rPr>
      <t>4</t>
    </r>
    <r>
      <rPr>
        <sz val="9"/>
        <rFont val="宋体"/>
        <family val="3"/>
        <charset val="134"/>
      </rPr>
      <t>项机电维修改造工程</t>
    </r>
  </si>
  <si>
    <t>公司礼堂屋面防水维修</t>
  </si>
  <si>
    <t>望花路东里2#楼（男生公寓）宿舍翻新改造</t>
  </si>
  <si>
    <t>望花路西里社区公共部位更换塑钢窗工程</t>
  </si>
  <si>
    <t>2014年基地屋面防水翻修</t>
  </si>
  <si>
    <t>望花路西里16#楼6层淋浴间改造</t>
  </si>
  <si>
    <r>
      <rPr>
        <sz val="9"/>
        <rFont val="宋体"/>
        <family val="3"/>
        <charset val="134"/>
      </rPr>
      <t>公司总部</t>
    </r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座项目管理部办公室改造装修及办公室二层卫生间装修改造工程</t>
    </r>
  </si>
  <si>
    <t>2015年基地防水维修</t>
  </si>
  <si>
    <t>公司活动室杂物电梯玻璃包围和不锈钢门套</t>
  </si>
  <si>
    <t>公司幼儿园钢楼梯制作</t>
  </si>
  <si>
    <t>公司A座办公楼更换窗户</t>
  </si>
  <si>
    <t>公司活动室和技术中心外墙堵洞修复</t>
  </si>
  <si>
    <t>望花路西里19#、23#、24#楼暖气管道改造</t>
  </si>
  <si>
    <t>基地大院塑钢窗工程</t>
  </si>
  <si>
    <t>总部大院大门道闸车牌识别系统安装</t>
  </si>
  <si>
    <t>望花路西里18#楼5、6层装修</t>
  </si>
  <si>
    <t>公司总部办公楼电气改造工程</t>
  </si>
  <si>
    <t>望花路西里社区伐树补植及公司大院移树</t>
  </si>
  <si>
    <t>望花路西里17#楼办公室装修改造二期</t>
  </si>
  <si>
    <r>
      <rPr>
        <sz val="9"/>
        <rFont val="宋体"/>
        <family val="3"/>
        <charset val="134"/>
      </rPr>
      <t>望花路西里</t>
    </r>
    <r>
      <rPr>
        <sz val="9"/>
        <rFont val="Times New Roman"/>
        <family val="1"/>
      </rPr>
      <t>19</t>
    </r>
    <r>
      <rPr>
        <sz val="9"/>
        <rFont val="宋体"/>
        <family val="3"/>
        <charset val="134"/>
      </rPr>
      <t>号楼</t>
    </r>
    <r>
      <rPr>
        <sz val="9"/>
        <rFont val="Times New Roman"/>
        <family val="1"/>
      </rPr>
      <t>21</t>
    </r>
    <r>
      <rPr>
        <sz val="9"/>
        <rFont val="宋体"/>
        <family val="3"/>
        <charset val="134"/>
      </rPr>
      <t>层市内屋顶结构加固工程</t>
    </r>
  </si>
  <si>
    <t>2020年基建项目</t>
  </si>
  <si>
    <t>总部A座206会议室及办公室装修改造</t>
  </si>
  <si>
    <t>2019公司基地防水维修</t>
  </si>
  <si>
    <t>屋面防水维修（常规支出预计）</t>
  </si>
  <si>
    <t>基建项目</t>
  </si>
  <si>
    <t>2015年基建项目</t>
  </si>
  <si>
    <t>公司礼堂外围维修及测量楼改造</t>
  </si>
  <si>
    <t>望花路东里1#楼卫生间、水房改造</t>
  </si>
  <si>
    <t>总部行政党群与品牌管理部办公室改造装修</t>
  </si>
  <si>
    <t>总部A座卫生间局部维修改造</t>
  </si>
  <si>
    <t>总部D座六层电梯厅展柜及模型制作安装</t>
  </si>
  <si>
    <t>公司总部C座办公楼改造</t>
  </si>
  <si>
    <t>公司单身宿舍安装空调</t>
  </si>
  <si>
    <t>总部A座办公室消防改造</t>
  </si>
  <si>
    <t>公司A座办公楼门厅玻璃幕墙改造</t>
  </si>
  <si>
    <t>望花路东里1#楼室内供暖系统更换</t>
  </si>
  <si>
    <t>总部办公楼卫生间台盆供热水改造</t>
  </si>
  <si>
    <t>公司食堂后厨室外上下水及主电缆安装</t>
  </si>
  <si>
    <t>望花路西里16#楼上水、暖气管道更换</t>
  </si>
  <si>
    <t>女生公寓装修改造</t>
  </si>
  <si>
    <r>
      <rPr>
        <sz val="9"/>
        <rFont val="宋体"/>
        <family val="3"/>
        <charset val="134"/>
      </rPr>
      <t>望花路东里</t>
    </r>
    <r>
      <rPr>
        <sz val="9"/>
        <rFont val="Times New Roman"/>
        <family val="1"/>
      </rPr>
      <t>1#</t>
    </r>
    <r>
      <rPr>
        <sz val="9"/>
        <rFont val="宋体"/>
        <family val="3"/>
        <charset val="134"/>
      </rPr>
      <t>楼卫生间、水房改造</t>
    </r>
  </si>
  <si>
    <t>望花路西里基地暖气管道维修</t>
  </si>
  <si>
    <t>201会议室和多功能厅视频墙改造</t>
  </si>
  <si>
    <t>A座203、205室装修改造</t>
  </si>
  <si>
    <t>公司基地地形测量</t>
  </si>
  <si>
    <r>
      <rPr>
        <sz val="9"/>
        <rFont val="宋体"/>
        <family val="3"/>
        <charset val="134"/>
      </rPr>
      <t>总部办公楼</t>
    </r>
    <r>
      <rPr>
        <sz val="9"/>
        <rFont val="Times New Roman"/>
        <family val="1"/>
      </rPr>
      <t>AB</t>
    </r>
    <r>
      <rPr>
        <sz val="9"/>
        <rFont val="宋体"/>
        <family val="3"/>
        <charset val="134"/>
      </rPr>
      <t>连廊安装遮光帘</t>
    </r>
  </si>
  <si>
    <t>专项维修改造费用</t>
  </si>
  <si>
    <t>礼堂一层档案室改造</t>
  </si>
  <si>
    <t>望花路东里2#楼卫生间暖气系统更换</t>
  </si>
  <si>
    <t>职工活动中心走廊加装雨棚及室外绿化</t>
  </si>
  <si>
    <t>技术中心供暖主管道更换</t>
  </si>
  <si>
    <t>屋面防水维修</t>
  </si>
  <si>
    <t>公司食堂排烟管道改造</t>
  </si>
  <si>
    <t>老办公楼楼道、卫生间改造</t>
  </si>
  <si>
    <t>公司多功能厅、报告厅装修改造</t>
  </si>
  <si>
    <t>公司2013年总部办公楼改造之内院场地改造工程尾款</t>
  </si>
  <si>
    <r>
      <rPr>
        <sz val="9"/>
        <rFont val="Times New Roman"/>
        <family val="1"/>
      </rPr>
      <t>2014</t>
    </r>
    <r>
      <rPr>
        <sz val="9"/>
        <rFont val="宋体"/>
        <family val="3"/>
        <charset val="134"/>
      </rPr>
      <t>年总部大堂改造款</t>
    </r>
  </si>
  <si>
    <t>公司2015年安置新员工宿舍翻新改造</t>
  </si>
  <si>
    <t>实业部分基建费用</t>
  </si>
  <si>
    <t>总部D座三四层、A座407、C座320改造</t>
  </si>
  <si>
    <t>总部A座办公楼大堂装修改造</t>
  </si>
  <si>
    <t>礼堂装修改造</t>
  </si>
  <si>
    <t>多功能厅改造</t>
  </si>
  <si>
    <t>维修基金</t>
  </si>
  <si>
    <t>来广营基地改造</t>
  </si>
  <si>
    <t>来广营基地供水系统改造（水塔）</t>
  </si>
  <si>
    <t>变电站高压耐压试验</t>
  </si>
  <si>
    <t>来广营、芍药居变电站高压耐压试验</t>
  </si>
  <si>
    <t>望花路东里3号楼供暖主管道更换</t>
  </si>
  <si>
    <t>来广营基地排水系统改造</t>
  </si>
  <si>
    <t>芍药居九号院上水主管道更换</t>
  </si>
  <si>
    <t>芍药居9号院上水主管道更换</t>
  </si>
  <si>
    <t>芍药居8号楼36户外墙保温</t>
  </si>
  <si>
    <t>不可预见费用</t>
  </si>
  <si>
    <t>望花路东里3#楼车库望花路西里22＃楼地下供暖管道更换</t>
  </si>
  <si>
    <t>2019年生活基地零星维修（机电）</t>
  </si>
  <si>
    <t>来广营基地配电室设备年检</t>
  </si>
  <si>
    <t>归属上市部分预算</t>
  </si>
  <si>
    <t>上下水管线更新改造</t>
  </si>
  <si>
    <t>芍药居6#楼公共部位供电线路改造</t>
  </si>
  <si>
    <t>芍药居9号院配电室设备年检</t>
  </si>
  <si>
    <t>供暖管线维修</t>
  </si>
  <si>
    <t>芍药居4#、5#楼卫生间、水房改造</t>
  </si>
  <si>
    <t>芍药居6＃楼室内供暖系统更换</t>
  </si>
  <si>
    <t>望花路社区树木砍伐补种</t>
  </si>
  <si>
    <t>芍药居6#楼增加楼内消火栓</t>
  </si>
  <si>
    <t>芍药居九号院路面维修</t>
  </si>
  <si>
    <t>制品厂院内雨水管道更换</t>
  </si>
  <si>
    <t>望花路西里12＃楼二次供水系统改造</t>
  </si>
  <si>
    <t>望花路东里2、4、5、6#楼用电报装</t>
  </si>
  <si>
    <t>生活基地所有能通行的暖气沟主暖气沟清理修复</t>
  </si>
  <si>
    <t>望花路西里12＃楼地下室墙壁渗漏</t>
  </si>
  <si>
    <r>
      <rPr>
        <sz val="9"/>
        <rFont val="宋体"/>
        <family val="3"/>
        <charset val="134"/>
      </rPr>
      <t>2015</t>
    </r>
    <r>
      <rPr>
        <sz val="11"/>
        <rFont val="宋体"/>
        <family val="3"/>
        <charset val="134"/>
      </rPr>
      <t>年生活基地屋面防水维修</t>
    </r>
  </si>
  <si>
    <t>望花路西里18#楼~19#楼之间、望花路西里10#~11#楼地下室消防主管道更换</t>
  </si>
  <si>
    <t>望花路西里基地污、雨水管道维修</t>
  </si>
  <si>
    <t>望花路东里、西里树木摘帽</t>
  </si>
  <si>
    <t>望花路西里社区上水主管道更换</t>
  </si>
  <si>
    <t>芍药居9＃楼消防水箱更换</t>
  </si>
  <si>
    <t>望花路西里基地消防管道维修</t>
  </si>
  <si>
    <t>望花路东里、西里太阳能路灯维修</t>
  </si>
  <si>
    <t>望花路西里树木摘帽</t>
  </si>
  <si>
    <t>望花路西里配电室设备年检</t>
  </si>
  <si>
    <t>望花路西里社区路灯改造</t>
  </si>
  <si>
    <t>望花路西里10#、11#楼污水排气管道更换</t>
  </si>
  <si>
    <t>望花路西里1#楼至市政管道雨水主管道改造</t>
  </si>
  <si>
    <t>望花路东里、西里交通设施改造</t>
  </si>
  <si>
    <t>注：经与用户服务部核实，暂核定2015年必须发生的基建费用。</t>
  </si>
  <si>
    <t>主表5-12</t>
  </si>
  <si>
    <r>
      <rPr>
        <b/>
        <sz val="14"/>
        <color indexed="8"/>
        <rFont val="宋体"/>
        <family val="3"/>
        <charset val="134"/>
      </rPr>
      <t>2020</t>
    </r>
    <r>
      <rPr>
        <b/>
        <sz val="14"/>
        <rFont val="宋体"/>
        <family val="3"/>
        <charset val="134"/>
      </rPr>
      <t>年度技术开发预算表</t>
    </r>
  </si>
  <si>
    <t>编制部门：技术中心、BIM中心</t>
  </si>
  <si>
    <r>
      <rPr>
        <sz val="10"/>
        <rFont val="宋体"/>
        <family val="3"/>
        <charset val="134"/>
      </rPr>
      <t>单位：</t>
    </r>
    <r>
      <rPr>
        <sz val="10"/>
        <rFont val="Times New Roman"/>
        <family val="1"/>
      </rPr>
      <t xml:space="preserve">  </t>
    </r>
    <r>
      <rPr>
        <sz val="10"/>
        <rFont val="仿宋体"/>
        <charset val="134"/>
      </rPr>
      <t>万元</t>
    </r>
  </si>
  <si>
    <t>科学技术奖申报</t>
  </si>
  <si>
    <t>专利</t>
  </si>
  <si>
    <t>成果鉴定费</t>
  </si>
  <si>
    <t>工法及课题</t>
  </si>
  <si>
    <t>核心期刊发表论文费用</t>
  </si>
  <si>
    <t>专业技术领域活动经费</t>
  </si>
  <si>
    <t>示范工程验收</t>
  </si>
  <si>
    <t>技术研发</t>
  </si>
  <si>
    <t>高新企业复审</t>
  </si>
  <si>
    <t>公司级课题研发费</t>
  </si>
  <si>
    <t>资质升级</t>
  </si>
  <si>
    <t>股份课题配套资金</t>
  </si>
  <si>
    <t>科技攻关项目</t>
  </si>
  <si>
    <t>混凝土及钢骨混凝土技术研究</t>
  </si>
  <si>
    <t>申报国家级技术中心分中心</t>
  </si>
  <si>
    <t>技术开发</t>
  </si>
  <si>
    <t>技术课题申报</t>
  </si>
  <si>
    <t>技术服务费</t>
  </si>
  <si>
    <t>岩土工程设计资质费用</t>
  </si>
  <si>
    <t>第二届高层与超高层建筑论坛会</t>
  </si>
  <si>
    <t>新特级资质增聘人员</t>
  </si>
  <si>
    <t>高新技术企业专项费用</t>
  </si>
  <si>
    <t>技术中心维护费用</t>
  </si>
  <si>
    <t>技术研讨观摩</t>
  </si>
  <si>
    <t>专业技术领域</t>
  </si>
  <si>
    <t>资料管理</t>
  </si>
  <si>
    <t>总公司课题</t>
  </si>
  <si>
    <t>公司BIM竞赛</t>
  </si>
  <si>
    <t>广联达技术服务费</t>
  </si>
  <si>
    <t>企业文化宣讲</t>
  </si>
  <si>
    <t>其他零星支出</t>
  </si>
  <si>
    <r>
      <rPr>
        <b/>
        <sz val="14"/>
        <color indexed="8"/>
        <rFont val="宋体"/>
        <family val="3"/>
        <charset val="134"/>
      </rPr>
      <t>2020</t>
    </r>
    <r>
      <rPr>
        <b/>
        <sz val="14"/>
        <rFont val="宋体"/>
        <family val="3"/>
        <charset val="134"/>
      </rPr>
      <t>年度CI、宣传费预算</t>
    </r>
  </si>
  <si>
    <r>
      <rPr>
        <sz val="10"/>
        <color indexed="8"/>
        <rFont val="宋体"/>
        <family val="3"/>
        <charset val="134"/>
      </rPr>
      <t>单位：</t>
    </r>
    <r>
      <rPr>
        <sz val="10"/>
        <rFont val="Times New Roman"/>
        <family val="1"/>
      </rPr>
      <t xml:space="preserve">  </t>
    </r>
    <r>
      <rPr>
        <sz val="10"/>
        <rFont val="仿宋体"/>
        <charset val="134"/>
      </rPr>
      <t>万元</t>
    </r>
  </si>
  <si>
    <t>2019年预算（在党团活动经费中列示）</t>
  </si>
  <si>
    <t>总体形象策划</t>
  </si>
  <si>
    <t>宣传片制作：品牌营销建设</t>
  </si>
  <si>
    <t>行业内外媒体宣传</t>
  </si>
  <si>
    <t>公司外网改版</t>
  </si>
  <si>
    <t>参加公共关系活动</t>
  </si>
  <si>
    <t>危机公关</t>
  </si>
  <si>
    <t>公司视频、照片外出拍摄</t>
  </si>
  <si>
    <t>文化产品设计与推广：品牌形象塑造</t>
  </si>
  <si>
    <t>品牌活动宣传</t>
  </si>
  <si>
    <t>建筑工业化宣传片</t>
  </si>
  <si>
    <t>中国国际养老产业发展论坛</t>
  </si>
  <si>
    <t>企业文化标志版权及使用标准购买</t>
  </si>
  <si>
    <t>企业文化产品制作</t>
  </si>
  <si>
    <t>“十三五“规划制作</t>
  </si>
  <si>
    <t>微电影制作</t>
  </si>
  <si>
    <t>雄安CI费用</t>
  </si>
  <si>
    <t>幸福工程手册</t>
  </si>
  <si>
    <t>中建正大签约仪式</t>
  </si>
  <si>
    <t>国企开放日活动</t>
  </si>
  <si>
    <t>毛主席纪念堂活动</t>
  </si>
  <si>
    <t>市场营销宣传</t>
  </si>
  <si>
    <t>CI品牌墙设计（中秋贺卡、台历）</t>
  </si>
  <si>
    <t>SOHO视频制作宣传</t>
  </si>
  <si>
    <t>CTBUH超高层展会宣传费</t>
  </si>
  <si>
    <t>平安项目工程节点宣传片</t>
  </si>
  <si>
    <t>公司大型宣传</t>
  </si>
  <si>
    <t>公司宣传视频制作</t>
  </si>
  <si>
    <t>企业发展历史专题片</t>
  </si>
  <si>
    <t>媒体集萃制作</t>
  </si>
  <si>
    <t>思创：品牌文化延伸</t>
  </si>
  <si>
    <t>（三）</t>
  </si>
  <si>
    <t>新闻媒体维护：品牌传播推广</t>
  </si>
  <si>
    <t>（四）</t>
  </si>
  <si>
    <t>系统内宣传费用</t>
  </si>
  <si>
    <t>新闻写作、摄影指导书编制与印发</t>
  </si>
  <si>
    <t>影音工作坊</t>
  </si>
  <si>
    <t>CI用品及制作费</t>
  </si>
  <si>
    <t>照片冲洗</t>
  </si>
  <si>
    <t>视频配音费</t>
  </si>
  <si>
    <t>相机三脚架</t>
  </si>
  <si>
    <t>设备耗材</t>
  </si>
  <si>
    <t>高质量录音设备</t>
  </si>
  <si>
    <t>航拍器</t>
  </si>
  <si>
    <t>通讯员奖励及对外投稿稿费</t>
  </si>
  <si>
    <t>电视台维修费</t>
  </si>
  <si>
    <t>微型摄像设备</t>
  </si>
  <si>
    <t>新非线设备购置</t>
  </si>
  <si>
    <t>（五）</t>
  </si>
  <si>
    <t>引进外部媒体及公关公司</t>
  </si>
  <si>
    <t>画册：品牌营销建设</t>
  </si>
  <si>
    <t>超高层画册</t>
  </si>
  <si>
    <t>综合画册改版</t>
  </si>
  <si>
    <t>形象画册改版</t>
  </si>
  <si>
    <t>其他专题画册设计出版</t>
  </si>
  <si>
    <t>大厂房画册设计出版</t>
  </si>
  <si>
    <t>机电画册改版</t>
  </si>
  <si>
    <t>其他宣传费</t>
  </si>
  <si>
    <t>公司宣传邮册</t>
  </si>
  <si>
    <t>（七）</t>
  </si>
  <si>
    <t>其他宣传费用</t>
  </si>
  <si>
    <t>宣传画册</t>
  </si>
  <si>
    <t>公司级创优费</t>
  </si>
  <si>
    <t>安全管理网站服务费</t>
  </si>
  <si>
    <t>优秀项目管理成果/优秀企业</t>
  </si>
  <si>
    <t>优秀项目经理评优</t>
  </si>
  <si>
    <t>环保宣传及标志牌</t>
  </si>
  <si>
    <t>信用修复费（信用培训+信用报告）</t>
  </si>
  <si>
    <t>节能减排、计量宣传费</t>
  </si>
  <si>
    <t>地方协会年会费及培训费</t>
  </si>
  <si>
    <t>总公司项目管理论坛汇报短片</t>
  </si>
  <si>
    <t>国家优质奖奖牌制作</t>
  </si>
  <si>
    <t>央视鲁班奖专辑制作费</t>
  </si>
  <si>
    <t>鲁班奖奖牌制作</t>
  </si>
  <si>
    <t>质量宣传费</t>
  </si>
  <si>
    <t>鲁班奖十周年</t>
  </si>
  <si>
    <t>出版论文版面费</t>
  </si>
  <si>
    <t>宣传教育展板、宣传册</t>
  </si>
  <si>
    <t>全国用户满意度调查</t>
  </si>
  <si>
    <t>计划生育宣传</t>
  </si>
  <si>
    <t>文化站活动</t>
  </si>
  <si>
    <t>特殊费用</t>
  </si>
  <si>
    <t>满意工程评奖费</t>
  </si>
  <si>
    <t>新机场管廊项目专项经费</t>
  </si>
  <si>
    <t>企业宣传品</t>
  </si>
  <si>
    <t>视频制作费</t>
  </si>
  <si>
    <t>合   计</t>
  </si>
  <si>
    <t>形象宣传策划</t>
  </si>
  <si>
    <t>团员、团干主题教育</t>
  </si>
  <si>
    <r>
      <rPr>
        <b/>
        <sz val="16"/>
        <color indexed="8"/>
        <rFont val="宋体"/>
        <family val="3"/>
        <charset val="134"/>
        <scheme val="minor"/>
      </rPr>
      <t>2020</t>
    </r>
    <r>
      <rPr>
        <b/>
        <sz val="16"/>
        <rFont val="宋体"/>
        <family val="3"/>
        <charset val="134"/>
        <scheme val="minor"/>
      </rPr>
      <t>年党团活动经费预算</t>
    </r>
  </si>
  <si>
    <r>
      <rPr>
        <sz val="11"/>
        <color indexed="8"/>
        <rFont val="宋体"/>
        <family val="3"/>
        <charset val="134"/>
      </rPr>
      <t>编制部门：党委工作部/工会工作部</t>
    </r>
    <r>
      <rPr>
        <sz val="11"/>
        <color indexed="8"/>
        <rFont val="宋体"/>
        <family val="3"/>
        <charset val="134"/>
      </rPr>
      <t>/品牌管理部</t>
    </r>
  </si>
  <si>
    <t>党活动经费</t>
  </si>
  <si>
    <t>专项党建活动</t>
  </si>
  <si>
    <t>集团“三联创”（标准化红旗党支部、职工之家、书香项目）奖励费</t>
  </si>
  <si>
    <t>项目党支部管理论坛</t>
  </si>
  <si>
    <t>党建工作责任制优秀单位奖励</t>
  </si>
  <si>
    <t>入党积极分子培训</t>
  </si>
  <si>
    <t>公司党委换届</t>
  </si>
  <si>
    <t>党支部“一肩挑”书记培训</t>
  </si>
  <si>
    <t>分公司总党支工作经费</t>
  </si>
  <si>
    <t>党建引领支持生产经营</t>
  </si>
  <si>
    <t>支部活动经费</t>
  </si>
  <si>
    <t>党员活动经费</t>
  </si>
  <si>
    <t>党群管理工作例会/综合系统管理工作例会</t>
  </si>
  <si>
    <t>党员主题活动费用</t>
  </si>
  <si>
    <t>"重走长征路"体验活动</t>
  </si>
  <si>
    <t>党内双十佳评优</t>
  </si>
  <si>
    <t>党支部书记培训班</t>
  </si>
  <si>
    <t>《党课60分》光盘制作</t>
  </si>
  <si>
    <t>党的群众路线教育活动</t>
  </si>
  <si>
    <t>《党支部工作直通车》</t>
  </si>
  <si>
    <t>团活动经费</t>
  </si>
  <si>
    <t>团青活动费用</t>
  </si>
  <si>
    <t>五四主题活动（青年论坛、诗词大会、青年突击队授旗等）</t>
  </si>
  <si>
    <t>参加上级活动</t>
  </si>
  <si>
    <t>团委换届</t>
  </si>
  <si>
    <t>专题品牌党建活动</t>
  </si>
  <si>
    <t>思创</t>
  </si>
  <si>
    <t>党团媒体宣传</t>
  </si>
  <si>
    <t>党团系统内宣传</t>
  </si>
  <si>
    <r>
      <rPr>
        <b/>
        <sz val="14"/>
        <color indexed="8"/>
        <rFont val="宋体"/>
        <family val="3"/>
        <charset val="134"/>
      </rPr>
      <t>2020</t>
    </r>
    <r>
      <rPr>
        <b/>
        <sz val="14"/>
        <rFont val="宋体"/>
        <family val="3"/>
        <charset val="134"/>
      </rPr>
      <t>年律师、诉讼费用预算</t>
    </r>
  </si>
  <si>
    <r>
      <rPr>
        <sz val="12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 xml:space="preserve">编制部门：法律事务部    </t>
    </r>
  </si>
  <si>
    <t>北京青年会大厦转让款纠纷争议仲裁案</t>
  </si>
  <si>
    <t>根据案件实际实施情况，一事一议，暂不核定</t>
  </si>
  <si>
    <t>上海昌本货款纠纷案件</t>
  </si>
  <si>
    <t>2014年实际发生诉讼费22.8万元总部承担，2019年预计此项诉讼费不发生。</t>
  </si>
  <si>
    <t>沈阳河畔新城六期业主拖欠工程款案</t>
  </si>
  <si>
    <t>无锡国联项目拖欠工程款案</t>
  </si>
  <si>
    <t>大同医院项目拖欠工程款案</t>
  </si>
  <si>
    <t>军乐团项目拖欠工程款案</t>
  </si>
  <si>
    <t>杭州中芯案件</t>
  </si>
  <si>
    <t>杭州理想银泰城诉讼费</t>
  </si>
  <si>
    <t>北京中建方圆房地产公司抽逃出资起诉案件</t>
  </si>
  <si>
    <t>天津远洋大厦项目争议仲裁案</t>
  </si>
  <si>
    <t>天津阳光100项目拖欠工程款案</t>
  </si>
  <si>
    <t>泰州BT项目争议仲裁案</t>
  </si>
  <si>
    <t>首特八区三期诉讼费</t>
  </si>
  <si>
    <t>唐山传媒大厦项目执行</t>
  </si>
  <si>
    <r>
      <rPr>
        <sz val="11"/>
        <color indexed="8"/>
        <rFont val="宋体"/>
        <family val="3"/>
        <charset val="134"/>
      </rPr>
      <t>案件已在进展过程中，暂按总部承担6</t>
    </r>
    <r>
      <rPr>
        <sz val="11"/>
        <color indexed="8"/>
        <rFont val="宋体"/>
        <family val="3"/>
        <charset val="134"/>
      </rPr>
      <t>0万元核定。</t>
    </r>
  </si>
  <si>
    <t>法律尽职调查费用</t>
  </si>
  <si>
    <t>考虑2019年法律顾问费实际发生，案件逐渐增加，建议核定30万元。</t>
  </si>
  <si>
    <t>零星诉讼费、公证费</t>
  </si>
  <si>
    <t>零星诉讼费考虑以往年度发生较少，按照实际发生额暂核定5万元。</t>
  </si>
  <si>
    <t>法律顾问费</t>
  </si>
  <si>
    <r>
      <rPr>
        <sz val="11"/>
        <color indexed="8"/>
        <rFont val="宋体"/>
        <family val="3"/>
        <charset val="134"/>
      </rPr>
      <t>考虑2</t>
    </r>
    <r>
      <rPr>
        <sz val="11"/>
        <color indexed="8"/>
        <rFont val="宋体"/>
        <family val="3"/>
        <charset val="134"/>
      </rPr>
      <t>019年法律顾问费实际发生，案件逐渐增加，建议核定100万元。</t>
    </r>
  </si>
  <si>
    <r>
      <rPr>
        <b/>
        <sz val="16"/>
        <color indexed="8"/>
        <rFont val="宋体"/>
        <family val="3"/>
        <charset val="134"/>
      </rPr>
      <t>2020</t>
    </r>
    <r>
      <rPr>
        <b/>
        <sz val="16"/>
        <rFont val="宋体"/>
        <family val="3"/>
        <charset val="134"/>
      </rPr>
      <t>年咨询服务费预算</t>
    </r>
  </si>
  <si>
    <t>体系认证SA8000</t>
  </si>
  <si>
    <t>管理咨询费</t>
  </si>
  <si>
    <t>北京质量管理奖咨询中介费</t>
  </si>
  <si>
    <r>
      <rPr>
        <b/>
        <sz val="11"/>
        <color indexed="8"/>
        <rFont val="宋体"/>
        <family val="3"/>
        <charset val="134"/>
      </rPr>
      <t xml:space="preserve">设计中心
</t>
    </r>
    <r>
      <rPr>
        <b/>
        <sz val="9"/>
        <color indexed="8"/>
        <rFont val="宋体"/>
        <family val="3"/>
        <charset val="134"/>
      </rPr>
      <t>（城乡规划编制单位乙级资质申报）</t>
    </r>
  </si>
  <si>
    <r>
      <rPr>
        <b/>
        <sz val="11"/>
        <color indexed="8"/>
        <rFont val="宋体"/>
        <family val="3"/>
        <charset val="134"/>
      </rPr>
      <t xml:space="preserve">审计部
</t>
    </r>
    <r>
      <rPr>
        <b/>
        <sz val="9"/>
        <color indexed="8"/>
        <rFont val="宋体"/>
        <family val="3"/>
        <charset val="134"/>
      </rPr>
      <t>（专项审计费）</t>
    </r>
  </si>
  <si>
    <t>高新技术企业咨询</t>
  </si>
  <si>
    <t>税务服务费</t>
  </si>
  <si>
    <t>增加资质申报费用</t>
  </si>
  <si>
    <t>浙江省招投标企业信用评级费用</t>
  </si>
  <si>
    <t>技术中心甲级岩土资质咨询费</t>
  </si>
  <si>
    <t>甲级岩土资质咨询费</t>
  </si>
  <si>
    <t>高新技术咨询费</t>
  </si>
  <si>
    <t>项目咨询费</t>
  </si>
  <si>
    <t>三维动画、建模及渲染</t>
  </si>
  <si>
    <t>动画配音</t>
  </si>
  <si>
    <t>股份公司内控及专项审计费</t>
  </si>
  <si>
    <t>高新技术企业申报费用</t>
  </si>
  <si>
    <t>固废处理调研报告、咨询费</t>
  </si>
  <si>
    <t>打印机</t>
  </si>
  <si>
    <t>扫描仪</t>
  </si>
  <si>
    <t>照相机</t>
  </si>
  <si>
    <t>消耗材料</t>
  </si>
  <si>
    <r>
      <rPr>
        <sz val="11"/>
        <color indexed="8"/>
        <rFont val="宋体"/>
        <family val="3"/>
        <charset val="134"/>
      </rPr>
      <t>主表五-</t>
    </r>
    <r>
      <rPr>
        <sz val="11"/>
        <color indexed="8"/>
        <rFont val="宋体"/>
        <family val="3"/>
        <charset val="134"/>
      </rPr>
      <t>17</t>
    </r>
  </si>
  <si>
    <t>2020年度物业等相关管理费用预算表</t>
  </si>
  <si>
    <t>上市部分小计</t>
  </si>
  <si>
    <t>员工物业</t>
  </si>
  <si>
    <t>员工取暖</t>
  </si>
  <si>
    <t>综合服务中心劳务费及房租</t>
  </si>
  <si>
    <t>协力人员物业费</t>
  </si>
  <si>
    <t>2020年度电脑用品、设备及网络信息预算</t>
  </si>
  <si>
    <t>预 算 项 目</t>
  </si>
  <si>
    <t>设备类</t>
  </si>
  <si>
    <r>
      <rPr>
        <b/>
        <sz val="11"/>
        <rFont val="宋体"/>
        <family val="3"/>
        <charset val="134"/>
      </rPr>
      <t>台式机</t>
    </r>
  </si>
  <si>
    <r>
      <rPr>
        <b/>
        <sz val="11"/>
        <rFont val="宋体"/>
        <family val="3"/>
        <charset val="134"/>
      </rPr>
      <t>其中：单价</t>
    </r>
    <r>
      <rPr>
        <b/>
        <sz val="11"/>
        <rFont val="Times New Roman"/>
        <family val="1"/>
      </rPr>
      <t>5000</t>
    </r>
    <r>
      <rPr>
        <b/>
        <sz val="11"/>
        <rFont val="宋体"/>
        <family val="3"/>
        <charset val="134"/>
      </rPr>
      <t>元以上</t>
    </r>
  </si>
  <si>
    <r>
      <rPr>
        <b/>
        <sz val="11"/>
        <rFont val="Times New Roman"/>
        <family val="1"/>
      </rPr>
      <t xml:space="preserve">           </t>
    </r>
    <r>
      <rPr>
        <b/>
        <sz val="11"/>
        <rFont val="宋体"/>
        <family val="3"/>
        <charset val="134"/>
      </rPr>
      <t>单价</t>
    </r>
    <r>
      <rPr>
        <b/>
        <sz val="11"/>
        <rFont val="Times New Roman"/>
        <family val="1"/>
      </rPr>
      <t>5000</t>
    </r>
    <r>
      <rPr>
        <b/>
        <sz val="11"/>
        <rFont val="宋体"/>
        <family val="3"/>
        <charset val="134"/>
      </rPr>
      <t>元以下</t>
    </r>
  </si>
  <si>
    <r>
      <rPr>
        <b/>
        <sz val="11"/>
        <rFont val="宋体"/>
        <family val="3"/>
        <charset val="134"/>
      </rPr>
      <t>笔记本</t>
    </r>
  </si>
  <si>
    <r>
      <rPr>
        <sz val="11"/>
        <rFont val="宋体"/>
        <family val="3"/>
        <charset val="134"/>
      </rPr>
      <t>其中：单价</t>
    </r>
    <r>
      <rPr>
        <sz val="11"/>
        <rFont val="Times New Roman"/>
        <family val="1"/>
      </rPr>
      <t>5000</t>
    </r>
    <r>
      <rPr>
        <sz val="11"/>
        <rFont val="宋体"/>
        <family val="3"/>
        <charset val="134"/>
      </rPr>
      <t>元以上</t>
    </r>
  </si>
  <si>
    <r>
      <rPr>
        <sz val="11"/>
        <rFont val="Times New Roman"/>
        <family val="1"/>
      </rPr>
      <t xml:space="preserve">           </t>
    </r>
    <r>
      <rPr>
        <sz val="11"/>
        <rFont val="宋体"/>
        <family val="3"/>
        <charset val="134"/>
      </rPr>
      <t>单价</t>
    </r>
    <r>
      <rPr>
        <sz val="11"/>
        <rFont val="Times New Roman"/>
        <family val="1"/>
      </rPr>
      <t>5000</t>
    </r>
    <r>
      <rPr>
        <sz val="11"/>
        <rFont val="宋体"/>
        <family val="3"/>
        <charset val="134"/>
      </rPr>
      <t>元以下</t>
    </r>
  </si>
  <si>
    <r>
      <rPr>
        <b/>
        <sz val="11"/>
        <color indexed="8"/>
        <rFont val="宋体"/>
        <family val="3"/>
        <charset val="134"/>
      </rPr>
      <t>投影仪</t>
    </r>
  </si>
  <si>
    <r>
      <rPr>
        <sz val="11"/>
        <color indexed="8"/>
        <rFont val="宋体"/>
        <family val="3"/>
        <charset val="134"/>
      </rPr>
      <t>其中：单价</t>
    </r>
    <r>
      <rPr>
        <sz val="11"/>
        <color indexed="8"/>
        <rFont val="Times New Roman"/>
        <family val="1"/>
      </rPr>
      <t>5000</t>
    </r>
    <r>
      <rPr>
        <sz val="11"/>
        <color indexed="8"/>
        <rFont val="宋体"/>
        <family val="3"/>
        <charset val="134"/>
      </rPr>
      <t>元以上</t>
    </r>
  </si>
  <si>
    <r>
      <rPr>
        <sz val="11"/>
        <color indexed="8"/>
        <rFont val="Times New Roman"/>
        <family val="1"/>
      </rPr>
      <t xml:space="preserve">            </t>
    </r>
    <r>
      <rPr>
        <sz val="11"/>
        <color indexed="8"/>
        <rFont val="宋体"/>
        <family val="3"/>
        <charset val="134"/>
      </rPr>
      <t>单价</t>
    </r>
    <r>
      <rPr>
        <sz val="11"/>
        <color indexed="8"/>
        <rFont val="Times New Roman"/>
        <family val="1"/>
      </rPr>
      <t>5000</t>
    </r>
    <r>
      <rPr>
        <sz val="11"/>
        <color indexed="8"/>
        <rFont val="宋体"/>
        <family val="3"/>
        <charset val="134"/>
      </rPr>
      <t>元以下</t>
    </r>
  </si>
  <si>
    <r>
      <rPr>
        <b/>
        <sz val="11"/>
        <rFont val="宋体"/>
        <family val="3"/>
        <charset val="134"/>
      </rPr>
      <t xml:space="preserve">扫描仪
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单价</t>
    </r>
    <r>
      <rPr>
        <b/>
        <sz val="11"/>
        <rFont val="Times New Roman"/>
        <family val="1"/>
      </rPr>
      <t>5000</t>
    </r>
    <r>
      <rPr>
        <b/>
        <sz val="11"/>
        <rFont val="宋体"/>
        <family val="3"/>
        <charset val="134"/>
      </rPr>
      <t>元以下</t>
    </r>
    <r>
      <rPr>
        <b/>
        <sz val="11"/>
        <rFont val="Times New Roman"/>
        <family val="1"/>
      </rPr>
      <t>)</t>
    </r>
  </si>
  <si>
    <t>摄影器材（照相机、无人机）</t>
  </si>
  <si>
    <r>
      <rPr>
        <sz val="11"/>
        <rFont val="宋体"/>
        <family val="3"/>
        <charset val="134"/>
      </rPr>
      <t>其中：</t>
    </r>
    <r>
      <rPr>
        <sz val="11"/>
        <rFont val="宋体"/>
        <family val="3"/>
        <charset val="134"/>
      </rPr>
      <t>单价</t>
    </r>
    <r>
      <rPr>
        <sz val="11"/>
        <rFont val="Times New Roman"/>
        <family val="1"/>
      </rPr>
      <t>5000</t>
    </r>
    <r>
      <rPr>
        <sz val="11"/>
        <rFont val="宋体"/>
        <family val="3"/>
        <charset val="134"/>
      </rPr>
      <t>元以上</t>
    </r>
  </si>
  <si>
    <t>平板电脑</t>
  </si>
  <si>
    <t>照相记录仪</t>
  </si>
  <si>
    <r>
      <rPr>
        <b/>
        <sz val="11"/>
        <rFont val="宋体"/>
        <family val="3"/>
        <charset val="134"/>
      </rPr>
      <t>华三</t>
    </r>
    <r>
      <rPr>
        <b/>
        <sz val="11"/>
        <rFont val="Times New Roman"/>
        <family val="1"/>
      </rPr>
      <t>H3C</t>
    </r>
    <r>
      <rPr>
        <b/>
        <sz val="11"/>
        <rFont val="宋体"/>
        <family val="3"/>
        <charset val="134"/>
      </rPr>
      <t>无线</t>
    </r>
    <r>
      <rPr>
        <b/>
        <sz val="11"/>
        <rFont val="Times New Roman"/>
        <family val="1"/>
      </rPr>
      <t>AP</t>
    </r>
  </si>
  <si>
    <t>设备维修</t>
  </si>
  <si>
    <t>硬件维修</t>
  </si>
  <si>
    <t>服务器及网络设备服务费</t>
  </si>
  <si>
    <t>网络行为管理设备升级费</t>
  </si>
  <si>
    <t>UPS维保费用</t>
  </si>
  <si>
    <t>机房空调维保</t>
  </si>
  <si>
    <t>电脑用品类</t>
  </si>
  <si>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</si>
  <si>
    <t>软件升级</t>
  </si>
  <si>
    <t>企业防病毒软件升级</t>
  </si>
  <si>
    <r>
      <rPr>
        <sz val="10"/>
        <rFont val="宋体"/>
        <family val="3"/>
        <charset val="134"/>
      </rPr>
      <t>中小型算量软件(工具软件升级费</t>
    </r>
    <r>
      <rPr>
        <sz val="10"/>
        <rFont val="宋体"/>
        <family val="3"/>
        <charset val="134"/>
      </rPr>
      <t>)</t>
    </r>
  </si>
  <si>
    <t>微软产品升级</t>
  </si>
  <si>
    <r>
      <rPr>
        <sz val="10"/>
        <rFont val="Times New Roman"/>
        <family val="1"/>
      </rPr>
      <t>MSDN</t>
    </r>
    <r>
      <rPr>
        <sz val="10"/>
        <rFont val="宋体"/>
        <family val="3"/>
        <charset val="134"/>
      </rPr>
      <t>宇宙版</t>
    </r>
  </si>
  <si>
    <t>银企直联系统</t>
  </si>
  <si>
    <t>一局安全质量现场管理手机APP软件系统费用</t>
  </si>
  <si>
    <t>公司级项目管理系统技术服务费</t>
  </si>
  <si>
    <t>移动端应用功能扩展开发技术服务费</t>
  </si>
  <si>
    <t>X5系统与企业门户系统集成技术服务费</t>
  </si>
  <si>
    <t>用友NC数据库取数、报表开发技术支持服务</t>
  </si>
  <si>
    <t>数据库维护技术服务费</t>
  </si>
  <si>
    <t>金山WPS软件</t>
  </si>
  <si>
    <t>广联达营改增版广材信息服务费</t>
  </si>
  <si>
    <t>技术软件</t>
  </si>
  <si>
    <t>广联达软件升级费用</t>
  </si>
  <si>
    <r>
      <rPr>
        <sz val="10"/>
        <rFont val="宋体"/>
        <family val="3"/>
        <charset val="134"/>
      </rPr>
      <t>理正</t>
    </r>
    <r>
      <rPr>
        <sz val="10"/>
        <rFont val="Times New Roman"/>
        <family val="1"/>
      </rPr>
      <t>BIM</t>
    </r>
    <r>
      <rPr>
        <sz val="10"/>
        <rFont val="宋体"/>
        <family val="3"/>
        <charset val="134"/>
      </rPr>
      <t>软件、创筑</t>
    </r>
    <r>
      <rPr>
        <sz val="10"/>
        <rFont val="宋体"/>
        <family val="3"/>
        <charset val="134"/>
      </rPr>
      <t>升级</t>
    </r>
  </si>
  <si>
    <t>劳务人员实名考勤系统开发</t>
  </si>
  <si>
    <t>云视频软件租赁费</t>
  </si>
  <si>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</si>
  <si>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三</t>
    </r>
    <r>
      <rPr>
        <sz val="10"/>
        <rFont val="Times New Roman"/>
        <family val="1"/>
      </rPr>
      <t>)</t>
    </r>
  </si>
  <si>
    <t>打印机租赁费</t>
  </si>
  <si>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四</t>
    </r>
    <r>
      <rPr>
        <sz val="10"/>
        <rFont val="Times New Roman"/>
        <family val="1"/>
      </rPr>
      <t>)</t>
    </r>
  </si>
  <si>
    <t>租用联想网盘</t>
  </si>
  <si>
    <t>网络通讯费小计</t>
  </si>
  <si>
    <t>专线费用</t>
  </si>
  <si>
    <t>互联网域名费及短信</t>
  </si>
  <si>
    <t>国际电子邮件中继服务费</t>
  </si>
  <si>
    <t>云视频会议系统租赁费（视频会议终端软件服务）</t>
  </si>
  <si>
    <t>电子邮件反垃圾网关服务费</t>
  </si>
  <si>
    <t>OA系统升级服务费</t>
  </si>
  <si>
    <t>“营改增”过渡性方案X5平台管理模块</t>
  </si>
  <si>
    <t>档案电子化费用</t>
  </si>
  <si>
    <t>206、201会议室改造</t>
  </si>
  <si>
    <t>信息化系统建设完善</t>
  </si>
  <si>
    <t>各系统技术服务费</t>
  </si>
  <si>
    <t>起步科技X5业务平台采购</t>
  </si>
  <si>
    <t>中小型应用系统</t>
  </si>
  <si>
    <t>广联达软件租赁费</t>
  </si>
  <si>
    <t>企业门户平台系统建设服务器及硬件配置</t>
  </si>
  <si>
    <t>企业门户平台系统建设采购及开发</t>
  </si>
  <si>
    <t>视频会议终端</t>
  </si>
  <si>
    <t>财务管理系统</t>
  </si>
  <si>
    <t>大数据分析系统</t>
  </si>
  <si>
    <t>容器化微服务平台架构改造</t>
  </si>
  <si>
    <t>OA系统运维年服务费</t>
  </si>
  <si>
    <t>知识管理系统</t>
  </si>
  <si>
    <t>NAS 服务器</t>
  </si>
  <si>
    <t>企业邮箱改进开发费用</t>
  </si>
  <si>
    <t>会议管理系统</t>
  </si>
  <si>
    <t>链路均衡</t>
  </si>
  <si>
    <t>网络行为管理设备</t>
  </si>
  <si>
    <t>应用访问防护设备</t>
  </si>
  <si>
    <t>公司项目管理系统改造升级</t>
  </si>
  <si>
    <t>结转2014年合同余款，预计12月份购买</t>
  </si>
  <si>
    <t>项目现场管理系统</t>
  </si>
  <si>
    <t>合同签订金额47万元，实际已支付预付款28.20万元，结转2014年合同余款，预计12月份购买</t>
  </si>
  <si>
    <t>劳务进出场管理系统</t>
  </si>
  <si>
    <t>资源保障中心结转合同余款。</t>
  </si>
  <si>
    <t>增值税开票软件推送服务费</t>
  </si>
  <si>
    <t>新中大X5系统接口</t>
  </si>
  <si>
    <t>OA系统集成开发费用</t>
  </si>
  <si>
    <t>服务器</t>
  </si>
  <si>
    <t>视频会议终端呼叫许可及集成服务费</t>
  </si>
  <si>
    <t>招聘微网站软件开发费用</t>
  </si>
  <si>
    <t>BIM中心软件租赁费</t>
  </si>
  <si>
    <t>资产维护培训等费用</t>
  </si>
  <si>
    <t>公司党费、团费管理系统开发费用</t>
  </si>
  <si>
    <t>其中：资产购置</t>
  </si>
  <si>
    <r>
      <rPr>
        <b/>
        <sz val="10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     管理费用</t>
    </r>
  </si>
  <si>
    <t>机电深化设计室</t>
  </si>
  <si>
    <t>预计新增4台BIM用工作站，每台单价3.0万元。合计：3.0*4=12.0万元
机电设计工作室预计以维修费1.0万元，耗材费1.0万元。总计：1.0+1.0=2.0万元</t>
  </si>
  <si>
    <t>建议由设计室预算统一控制</t>
  </si>
  <si>
    <t>预计新增3台图形工作站，每台单价1.0万元。合计：1.0*3=3.0万元
钢结构工作室预计网络存储服务器1台，每台单价约为0.4万元，维修费0.5万元；耗材3.3万。总计3.3+0.5+0.4*1=4.2万元</t>
  </si>
  <si>
    <t>建议由工作室预算统一控制</t>
  </si>
  <si>
    <t>工业化建筑工作室预计维修费0.03万元；耗材0.06万元， 总计：0.03+0.06=0.09万元</t>
  </si>
  <si>
    <t>综合服务中心预计新增1名员工，需新购1台台式机，单价约为0.4万元，新购打印机1台，单价约为0.2万元。周转调配1台台式机，单价约为0.15万元。维修费0.5万元；耗材0.8万元总计：0.4*1+0.2*1+0.15*1+0.8+0.5=2.05万元</t>
  </si>
  <si>
    <t>预计新增6台笔记本电脑，每台单价0.6万元。合计：0.6*6=3.6万元
建筑设计院预计新增扫描仪2台，其中手持式A4扫描仪1台，单价约为0.1万元，高速拍照式A3扫描仪1台，单价约为0.3万元。维修费4.5万元；耗材6.0万元总计：0.10*1+0.30*1+4.5+6.0=10.90万元</t>
  </si>
  <si>
    <t>建议由设计院预算统一控制</t>
  </si>
  <si>
    <r>
      <rPr>
        <b/>
        <sz val="16"/>
        <color indexed="8"/>
        <rFont val="宋体"/>
        <family val="3"/>
        <charset val="134"/>
        <scheme val="minor"/>
      </rPr>
      <t>2020</t>
    </r>
    <r>
      <rPr>
        <b/>
        <sz val="16"/>
        <rFont val="宋体"/>
        <family val="3"/>
        <charset val="134"/>
        <scheme val="minor"/>
      </rPr>
      <t>年度其他管理费用预算表</t>
    </r>
  </si>
  <si>
    <r>
      <rPr>
        <b/>
        <sz val="10"/>
        <color indexed="8"/>
        <rFont val="宋体"/>
        <family val="3"/>
        <charset val="134"/>
        <scheme val="minor"/>
      </rPr>
      <t>2</t>
    </r>
    <r>
      <rPr>
        <b/>
        <sz val="10"/>
        <rFont val="宋体"/>
        <family val="3"/>
        <charset val="134"/>
        <scheme val="minor"/>
      </rPr>
      <t>014年预算</t>
    </r>
  </si>
  <si>
    <t>劳务派遣人员费用（总部）</t>
  </si>
  <si>
    <t>雄安装修等费用</t>
  </si>
  <si>
    <t>工程质量检测费(用户服务部)</t>
  </si>
  <si>
    <t>股份业财一体化上线专项费用</t>
  </si>
  <si>
    <t>安全指导手册费用</t>
  </si>
  <si>
    <t>安全先锋实训营费用</t>
  </si>
  <si>
    <t>租花费、传统节日灯光景观及布置</t>
  </si>
  <si>
    <t>总部员工活动室费用</t>
  </si>
  <si>
    <t>总部机构员工工卡</t>
  </si>
  <si>
    <t>BIM中心对外观摩</t>
  </si>
  <si>
    <t>“安康杯”奖励</t>
  </si>
  <si>
    <t>安全创新奖励费</t>
  </si>
  <si>
    <t>计量器具修理配件费及标识</t>
  </si>
  <si>
    <t>劳动能力鉴定费</t>
  </si>
  <si>
    <t>杰出团队、特别提名</t>
  </si>
  <si>
    <t>公积金、社保系统年费</t>
  </si>
  <si>
    <t>人才管理系统软件使用费</t>
  </si>
  <si>
    <t>信息室档案室库房改造及购置用品</t>
  </si>
  <si>
    <t>总部预算表20</t>
  </si>
  <si>
    <r>
      <rPr>
        <b/>
        <sz val="16"/>
        <color indexed="8"/>
        <rFont val="宋体"/>
        <family val="3"/>
        <charset val="134"/>
      </rPr>
      <t>2020</t>
    </r>
    <r>
      <rPr>
        <b/>
        <sz val="16"/>
        <rFont val="宋体"/>
        <family val="3"/>
        <charset val="134"/>
      </rPr>
      <t>年度社会保险费用预算表</t>
    </r>
  </si>
  <si>
    <t>编制单位：人力资源部</t>
  </si>
  <si>
    <t xml:space="preserve">单位 </t>
  </si>
  <si>
    <t>缴费基数</t>
  </si>
  <si>
    <t>养老统筹16%</t>
  </si>
  <si>
    <t>医疗统筹9%+1%</t>
  </si>
  <si>
    <t>工伤保险1.44%</t>
  </si>
  <si>
    <t>生育保险0.8%</t>
  </si>
  <si>
    <t>失业保险0.8%</t>
  </si>
  <si>
    <t>住房公积金12%</t>
  </si>
  <si>
    <t>残疾人保障金1.7%</t>
  </si>
  <si>
    <t>编制说明</t>
  </si>
  <si>
    <t>主管领导意见</t>
  </si>
  <si>
    <t>2019年实际发生</t>
  </si>
  <si>
    <t>2020年实际发生</t>
  </si>
  <si>
    <r>
      <rPr>
        <b/>
        <sz val="9"/>
        <color indexed="8"/>
        <rFont val="宋体"/>
        <family val="3"/>
        <charset val="134"/>
      </rPr>
      <t>2012</t>
    </r>
    <r>
      <rPr>
        <b/>
        <sz val="9"/>
        <rFont val="宋体"/>
        <family val="3"/>
        <charset val="134"/>
      </rPr>
      <t>年</t>
    </r>
  </si>
  <si>
    <t>2013年实际</t>
  </si>
  <si>
    <t>2016年 实际支出</t>
  </si>
  <si>
    <t>2017年 预算上报</t>
  </si>
  <si>
    <t>2017年 最终审定</t>
  </si>
  <si>
    <t>2017年 实际支出</t>
  </si>
  <si>
    <t>2018年 预算上报</t>
  </si>
  <si>
    <t>2018年 最终审定</t>
  </si>
  <si>
    <t>2016年   实际支出</t>
  </si>
  <si>
    <t>2017年   预算上报</t>
  </si>
  <si>
    <t>2017年   最终审定</t>
  </si>
  <si>
    <t>2017年 
实际支出</t>
  </si>
  <si>
    <t>2018年   预算上报</t>
  </si>
  <si>
    <t>2018年   最终审定</t>
  </si>
  <si>
    <t>2017年   实际发生</t>
  </si>
  <si>
    <t>2018年   实际发生</t>
  </si>
  <si>
    <t>2019年   预算上报</t>
  </si>
  <si>
    <t>2019年   最终审定</t>
  </si>
  <si>
    <t>2017年       预算上报</t>
  </si>
  <si>
    <t>2018年       预算上报</t>
  </si>
  <si>
    <t>2019年       预算上报</t>
  </si>
  <si>
    <t>2012年实际</t>
  </si>
  <si>
    <t>2017年   
预算上报</t>
  </si>
  <si>
    <t>2018年   
预算上报</t>
  </si>
  <si>
    <t>2019年   
预算上报</t>
  </si>
  <si>
    <t>子、分公司</t>
  </si>
  <si>
    <t>总部机电设计工作室</t>
  </si>
  <si>
    <t>公司建筑设计院</t>
  </si>
  <si>
    <t>总部工业化建筑工作室</t>
  </si>
  <si>
    <t>精算</t>
  </si>
  <si>
    <t>总部资源保障中心</t>
  </si>
  <si>
    <t>总部-项目管理部协力公司</t>
  </si>
  <si>
    <t>借调</t>
  </si>
  <si>
    <t>职工幼儿园</t>
  </si>
  <si>
    <t>巴哈马大型海岛度假村</t>
  </si>
  <si>
    <t>总部-天伦事业部98休养人员</t>
  </si>
  <si>
    <t>中建成都投资有限公司</t>
  </si>
  <si>
    <t>莫斯科华铭园</t>
  </si>
  <si>
    <t>澳大利亚珠宝三塔</t>
  </si>
  <si>
    <t>中建（天津）工业化</t>
  </si>
  <si>
    <r>
      <rPr>
        <b/>
        <sz val="9"/>
        <rFont val="宋体"/>
        <family val="3"/>
        <charset val="134"/>
      </rPr>
      <t>合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计</t>
    </r>
  </si>
  <si>
    <t>注：1、缴费基数为上一年工资总额</t>
  </si>
  <si>
    <r>
      <rPr>
        <sz val="10"/>
        <color indexed="8"/>
        <rFont val="宋体"/>
        <family val="3"/>
        <charset val="134"/>
      </rPr>
      <t>主表五</t>
    </r>
    <r>
      <rPr>
        <sz val="10"/>
        <color indexed="8"/>
        <rFont val="Verdana"/>
        <family val="2"/>
      </rPr>
      <t>-21</t>
    </r>
  </si>
  <si>
    <r>
      <rPr>
        <b/>
        <sz val="16"/>
        <color indexed="8"/>
        <rFont val="宋体"/>
        <family val="3"/>
        <charset val="134"/>
        <scheme val="minor"/>
      </rPr>
      <t>2020</t>
    </r>
    <r>
      <rPr>
        <b/>
        <sz val="16"/>
        <rFont val="宋体"/>
        <family val="3"/>
        <charset val="134"/>
        <scheme val="minor"/>
      </rPr>
      <t>年度企业年金预算表</t>
    </r>
  </si>
  <si>
    <r>
      <rPr>
        <b/>
        <sz val="11"/>
        <rFont val="宋体"/>
        <family val="3"/>
        <charset val="134"/>
        <scheme val="minor"/>
      </rPr>
      <t>序</t>
    </r>
  </si>
  <si>
    <r>
      <rPr>
        <b/>
        <sz val="11"/>
        <rFont val="宋体"/>
        <family val="3"/>
        <charset val="134"/>
        <scheme val="minor"/>
      </rPr>
      <t xml:space="preserve">单位 </t>
    </r>
  </si>
  <si>
    <r>
      <rPr>
        <b/>
        <sz val="11"/>
        <rFont val="宋体"/>
        <family val="3"/>
        <charset val="134"/>
        <scheme val="minor"/>
      </rPr>
      <t>缴费基数</t>
    </r>
  </si>
  <si>
    <r>
      <rPr>
        <b/>
        <sz val="11"/>
        <rFont val="宋体"/>
        <family val="3"/>
        <charset val="134"/>
        <scheme val="minor"/>
      </rPr>
      <t>企业年金</t>
    </r>
  </si>
  <si>
    <r>
      <rPr>
        <b/>
        <sz val="11"/>
        <rFont val="宋体"/>
        <family val="3"/>
        <charset val="134"/>
        <scheme val="minor"/>
      </rPr>
      <t>编制说明</t>
    </r>
  </si>
  <si>
    <r>
      <rPr>
        <b/>
        <sz val="11"/>
        <rFont val="宋体"/>
        <family val="3"/>
        <charset val="134"/>
        <scheme val="minor"/>
      </rPr>
      <t>主管领导意见</t>
    </r>
  </si>
  <si>
    <t>2012年</t>
  </si>
  <si>
    <t>2017年审定</t>
  </si>
  <si>
    <t>2018年审定</t>
  </si>
  <si>
    <t>2019年审定</t>
  </si>
  <si>
    <t>2020年审定</t>
  </si>
  <si>
    <t>2020年实际</t>
  </si>
  <si>
    <t>2015年审定</t>
  </si>
  <si>
    <t>2016年审定</t>
  </si>
  <si>
    <t>属于精算费用的人员（内退、特退）</t>
  </si>
  <si>
    <t>总部项目管理部协力公司</t>
  </si>
  <si>
    <t xml:space="preserve">中建成都投资有限公司 </t>
  </si>
  <si>
    <t>借调人员（央视机电）</t>
  </si>
  <si>
    <t>幼儿园</t>
  </si>
  <si>
    <t>巴哈马项目</t>
  </si>
  <si>
    <t>莫斯科项目</t>
  </si>
  <si>
    <t>澳大利亚项目</t>
  </si>
  <si>
    <t>合 计</t>
  </si>
  <si>
    <r>
      <rPr>
        <sz val="10"/>
        <rFont val="宋体"/>
        <family val="3"/>
        <charset val="134"/>
      </rPr>
      <t>注：仅统计当年实际支付的企业需负担部分</t>
    </r>
  </si>
  <si>
    <r>
      <rPr>
        <b/>
        <sz val="16"/>
        <color indexed="8"/>
        <rFont val="宋体"/>
        <family val="3"/>
        <charset val="134"/>
        <scheme val="minor"/>
      </rPr>
      <t>2020</t>
    </r>
    <r>
      <rPr>
        <b/>
        <sz val="16"/>
        <rFont val="宋体"/>
        <family val="3"/>
        <charset val="134"/>
        <scheme val="minor"/>
      </rPr>
      <t>年固定资产折旧预算</t>
    </r>
  </si>
  <si>
    <t>资产名称</t>
  </si>
  <si>
    <t>原值</t>
  </si>
  <si>
    <r>
      <rPr>
        <b/>
        <sz val="11"/>
        <rFont val="宋体"/>
        <family val="3"/>
        <charset val="134"/>
      </rPr>
      <t>截止</t>
    </r>
    <r>
      <rPr>
        <b/>
        <sz val="11"/>
        <rFont val="Dialog"/>
        <family val="1"/>
      </rPr>
      <t>2014</t>
    </r>
    <r>
      <rPr>
        <b/>
        <sz val="11"/>
        <rFont val="宋体"/>
        <family val="3"/>
        <charset val="134"/>
      </rPr>
      <t>年</t>
    </r>
    <r>
      <rPr>
        <b/>
        <sz val="11"/>
        <rFont val="Dialog"/>
        <family val="1"/>
      </rPr>
      <t>12</t>
    </r>
    <r>
      <rPr>
        <b/>
        <sz val="11"/>
        <rFont val="宋体"/>
        <family val="3"/>
        <charset val="134"/>
      </rPr>
      <t>月累计折旧额</t>
    </r>
  </si>
  <si>
    <t>预计2015年折旧额</t>
  </si>
  <si>
    <t>其中：
总部承担部分</t>
  </si>
  <si>
    <t>转项目折旧/租金/使用费</t>
  </si>
  <si>
    <t>截止2015年12月累计折旧额</t>
  </si>
  <si>
    <r>
      <rPr>
        <b/>
        <sz val="11"/>
        <rFont val="宋体"/>
        <family val="3"/>
        <charset val="134"/>
      </rPr>
      <t>预计201</t>
    </r>
    <r>
      <rPr>
        <b/>
        <sz val="11"/>
        <rFont val="宋体"/>
        <family val="3"/>
        <charset val="134"/>
      </rPr>
      <t>6</t>
    </r>
    <r>
      <rPr>
        <b/>
        <sz val="11"/>
        <rFont val="宋体"/>
        <family val="3"/>
        <charset val="134"/>
      </rPr>
      <t>年折旧额</t>
    </r>
  </si>
  <si>
    <t>截止2016年12月累计折旧额</t>
  </si>
  <si>
    <t>预计2017年折旧额</t>
  </si>
  <si>
    <t>截止2017年12月累计折旧额</t>
  </si>
  <si>
    <t>预计2018年折旧额</t>
  </si>
  <si>
    <t>截止2018年12月累计折旧额</t>
  </si>
  <si>
    <t>预计2019年折旧额</t>
  </si>
  <si>
    <t>其中：总部承担部分</t>
  </si>
  <si>
    <t>截止2019年12月累计折旧额</t>
  </si>
  <si>
    <t>预计2020年折旧额</t>
  </si>
  <si>
    <t>审核意见</t>
  </si>
  <si>
    <t xml:space="preserve">  0101 房屋</t>
  </si>
  <si>
    <t xml:space="preserve">  0201 起重机械</t>
  </si>
  <si>
    <t xml:space="preserve">  0206 钢筋及砼机械</t>
  </si>
  <si>
    <t xml:space="preserve">  0209 泵类</t>
  </si>
  <si>
    <t xml:space="preserve">  0302 小型车辆</t>
  </si>
  <si>
    <t xml:space="preserve">  0406 动能设备</t>
  </si>
  <si>
    <t xml:space="preserve">  0504 温湿度测定仪器</t>
  </si>
  <si>
    <t xml:space="preserve">  0507 电工测定仪器</t>
  </si>
  <si>
    <t xml:space="preserve">  0508 计量仪器</t>
  </si>
  <si>
    <t xml:space="preserve">  0509 测绘仪器</t>
  </si>
  <si>
    <t xml:space="preserve">  0512 其他实验分析设备</t>
  </si>
  <si>
    <t xml:space="preserve">  0601 管理用具</t>
  </si>
  <si>
    <t xml:space="preserve">  0602 交通车船</t>
  </si>
  <si>
    <t xml:space="preserve">  0603 文体宣传器具</t>
  </si>
  <si>
    <t xml:space="preserve">  0606 消防设备</t>
  </si>
  <si>
    <t xml:space="preserve">  0607 其他</t>
  </si>
  <si>
    <t xml:space="preserve">  0701 房屋装修</t>
  </si>
  <si>
    <t xml:space="preserve">合计 </t>
  </si>
  <si>
    <t>其中总部承担</t>
  </si>
  <si>
    <r>
      <rPr>
        <sz val="10"/>
        <color indexed="8"/>
        <rFont val="宋体"/>
        <family val="3"/>
        <charset val="134"/>
      </rPr>
      <t>主表五-</t>
    </r>
    <r>
      <rPr>
        <sz val="10"/>
        <color indexed="8"/>
        <rFont val="宋体"/>
        <family val="3"/>
        <charset val="134"/>
      </rPr>
      <t>23</t>
    </r>
  </si>
  <si>
    <r>
      <rPr>
        <b/>
        <sz val="16"/>
        <color indexed="8"/>
        <rFont val="宋体"/>
        <family val="3"/>
        <charset val="134"/>
      </rPr>
      <t>2020</t>
    </r>
    <r>
      <rPr>
        <b/>
        <sz val="16"/>
        <rFont val="宋体"/>
        <family val="3"/>
        <charset val="134"/>
      </rPr>
      <t>年无形资产摊销预算</t>
    </r>
  </si>
  <si>
    <r>
      <rPr>
        <b/>
        <sz val="11"/>
        <rFont val="宋体"/>
        <family val="3"/>
        <charset val="134"/>
      </rPr>
      <t>截止20</t>
    </r>
    <r>
      <rPr>
        <b/>
        <sz val="11"/>
        <color indexed="8"/>
        <rFont val="宋体"/>
        <family val="3"/>
        <charset val="134"/>
      </rPr>
      <t>14</t>
    </r>
    <r>
      <rPr>
        <b/>
        <sz val="11"/>
        <rFont val="宋体"/>
        <family val="3"/>
        <charset val="134"/>
      </rPr>
      <t>年12月累计摊销额</t>
    </r>
  </si>
  <si>
    <r>
      <rPr>
        <b/>
        <sz val="11"/>
        <rFont val="宋体"/>
        <family val="3"/>
        <charset val="134"/>
      </rPr>
      <t>预计20</t>
    </r>
    <r>
      <rPr>
        <b/>
        <sz val="11"/>
        <color indexed="8"/>
        <rFont val="宋体"/>
        <family val="3"/>
        <charset val="134"/>
      </rPr>
      <t>15</t>
    </r>
    <r>
      <rPr>
        <b/>
        <sz val="11"/>
        <rFont val="宋体"/>
        <family val="3"/>
        <charset val="134"/>
      </rPr>
      <t>年摊销额</t>
    </r>
  </si>
  <si>
    <t>转项目摊销额</t>
  </si>
  <si>
    <r>
      <rPr>
        <b/>
        <sz val="11"/>
        <color indexed="8"/>
        <rFont val="宋体"/>
        <family val="3"/>
        <charset val="134"/>
      </rPr>
      <t>截止201</t>
    </r>
    <r>
      <rPr>
        <b/>
        <sz val="11"/>
        <color indexed="8"/>
        <rFont val="宋体"/>
        <family val="3"/>
        <charset val="134"/>
      </rPr>
      <t>5</t>
    </r>
    <r>
      <rPr>
        <b/>
        <sz val="11"/>
        <color indexed="8"/>
        <rFont val="宋体"/>
        <family val="3"/>
        <charset val="134"/>
      </rPr>
      <t>年12月累计摊销额</t>
    </r>
  </si>
  <si>
    <r>
      <rPr>
        <b/>
        <sz val="11"/>
        <color indexed="8"/>
        <rFont val="宋体"/>
        <family val="3"/>
        <charset val="134"/>
      </rPr>
      <t>预计201</t>
    </r>
    <r>
      <rPr>
        <b/>
        <sz val="11"/>
        <color indexed="8"/>
        <rFont val="宋体"/>
        <family val="3"/>
        <charset val="134"/>
      </rPr>
      <t>6</t>
    </r>
    <r>
      <rPr>
        <b/>
        <sz val="11"/>
        <color indexed="8"/>
        <rFont val="宋体"/>
        <family val="3"/>
        <charset val="134"/>
      </rPr>
      <t>年摊销额</t>
    </r>
  </si>
  <si>
    <r>
      <rPr>
        <b/>
        <sz val="11"/>
        <color indexed="8"/>
        <rFont val="宋体"/>
        <family val="3"/>
        <charset val="134"/>
      </rPr>
      <t>截止201</t>
    </r>
    <r>
      <rPr>
        <b/>
        <sz val="11"/>
        <color indexed="8"/>
        <rFont val="宋体"/>
        <family val="3"/>
        <charset val="134"/>
      </rPr>
      <t>6</t>
    </r>
    <r>
      <rPr>
        <b/>
        <sz val="11"/>
        <color indexed="8"/>
        <rFont val="宋体"/>
        <family val="3"/>
        <charset val="134"/>
      </rPr>
      <t>年12月累计摊销额</t>
    </r>
  </si>
  <si>
    <t>预计2017年摊销额</t>
  </si>
  <si>
    <t>截止2017年12月累计摊销额</t>
  </si>
  <si>
    <t>预计2018年摊销额</t>
  </si>
  <si>
    <r>
      <rPr>
        <b/>
        <sz val="11"/>
        <color indexed="8"/>
        <rFont val="宋体"/>
        <family val="3"/>
        <charset val="134"/>
      </rPr>
      <t>截止2</t>
    </r>
    <r>
      <rPr>
        <b/>
        <sz val="11"/>
        <color indexed="8"/>
        <rFont val="宋体"/>
        <family val="3"/>
        <charset val="134"/>
      </rPr>
      <t>018年12月累计摊销额</t>
    </r>
  </si>
  <si>
    <t>预计2019年摊销额</t>
  </si>
  <si>
    <t>截止2019年12月累计摊销额</t>
  </si>
  <si>
    <t>预计2020年摊销额</t>
  </si>
  <si>
    <t>土地使用权</t>
  </si>
  <si>
    <t>软件</t>
  </si>
  <si>
    <t>2020年全公司消费基金预算</t>
  </si>
  <si>
    <r>
      <rPr>
        <sz val="11"/>
        <color indexed="8"/>
        <rFont val="宋体"/>
        <family val="3"/>
        <charset val="134"/>
      </rPr>
      <t>2</t>
    </r>
    <r>
      <rPr>
        <b/>
        <sz val="11"/>
        <rFont val="宋体"/>
        <family val="3"/>
        <charset val="134"/>
      </rPr>
      <t>014年预算</t>
    </r>
  </si>
  <si>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014年预计计提</t>
    </r>
  </si>
  <si>
    <t>其中：总部承担</t>
  </si>
  <si>
    <t>预计发放</t>
  </si>
  <si>
    <t>预计计提</t>
  </si>
  <si>
    <t>实际发放</t>
  </si>
  <si>
    <t>实际计提</t>
  </si>
  <si>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014年预计发放</t>
    </r>
  </si>
  <si>
    <r>
      <rPr>
        <b/>
        <sz val="10"/>
        <rFont val="宋体"/>
        <family val="3"/>
        <charset val="134"/>
      </rPr>
      <t>子(</t>
    </r>
    <r>
      <rPr>
        <b/>
        <sz val="10"/>
        <color indexed="8"/>
        <rFont val="宋体"/>
        <family val="3"/>
        <charset val="134"/>
      </rPr>
      <t>分</t>
    </r>
    <r>
      <rPr>
        <b/>
        <sz val="10"/>
        <rFont val="宋体"/>
        <family val="3"/>
        <charset val="134"/>
      </rPr>
      <t>)</t>
    </r>
    <r>
      <rPr>
        <b/>
        <sz val="10"/>
        <color indexed="8"/>
        <rFont val="宋体"/>
        <family val="3"/>
        <charset val="134"/>
      </rPr>
      <t>公司等独立核算单位</t>
    </r>
  </si>
  <si>
    <t>分公司（东北、华东、华北、华南、西南分公司）</t>
  </si>
  <si>
    <t>子公司（华衡、华海、金坤、建兴劳务、中建成都、中建兴蓉、上海房地产）</t>
  </si>
  <si>
    <t>一局钢结构公司</t>
  </si>
  <si>
    <t>内部退养</t>
  </si>
  <si>
    <r>
      <rPr>
        <sz val="10"/>
        <rFont val="宋体"/>
        <family val="3"/>
        <charset val="134"/>
      </rPr>
      <t>其它人员(</t>
    </r>
    <r>
      <rPr>
        <sz val="10"/>
        <color indexed="8"/>
        <rFont val="宋体"/>
        <family val="3"/>
        <charset val="134"/>
      </rPr>
      <t>待岗</t>
    </r>
    <r>
      <rPr>
        <sz val="10"/>
        <rFont val="宋体"/>
        <family val="3"/>
        <charset val="134"/>
      </rPr>
      <t>)</t>
    </r>
  </si>
  <si>
    <t>返聘</t>
  </si>
  <si>
    <t>奖励</t>
  </si>
  <si>
    <t>总部绩效奖等（总部）</t>
  </si>
  <si>
    <t>营销奖</t>
  </si>
  <si>
    <t>综合管理奖（项目）</t>
  </si>
  <si>
    <t>项目竣工兑现奖（项目）</t>
  </si>
  <si>
    <t>安全奖（项目）</t>
  </si>
  <si>
    <t>科技奖（总部）</t>
  </si>
  <si>
    <t>利息奖（项目）</t>
  </si>
  <si>
    <t>清欠奖（项目）</t>
  </si>
  <si>
    <t>两金压降奖</t>
  </si>
  <si>
    <t>鹰才计划嘉奖（总部）</t>
  </si>
  <si>
    <t>质量奖（项目）</t>
  </si>
  <si>
    <t>其他奖励（总部）</t>
  </si>
  <si>
    <t>全国“用户满意工程”奖</t>
  </si>
  <si>
    <t>科技创优奖</t>
  </si>
  <si>
    <t>当年消费基金合计</t>
  </si>
  <si>
    <t>其他调整项(+)</t>
  </si>
  <si>
    <t>还原数据</t>
  </si>
  <si>
    <t>财务报表数据NC</t>
  </si>
  <si>
    <r>
      <rPr>
        <b/>
        <sz val="16"/>
        <color indexed="8"/>
        <rFont val="宋体"/>
        <family val="3"/>
        <charset val="134"/>
      </rPr>
      <t>2020</t>
    </r>
    <r>
      <rPr>
        <b/>
        <sz val="16"/>
        <rFont val="宋体"/>
        <family val="3"/>
        <charset val="134"/>
      </rPr>
      <t>年教育经费预算表</t>
    </r>
  </si>
  <si>
    <t>执业资格奖励费用</t>
  </si>
  <si>
    <t>①</t>
  </si>
  <si>
    <t>公司其他人员培训费</t>
  </si>
  <si>
    <t>②</t>
  </si>
  <si>
    <t>领导班子培训费</t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</si>
  <si>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</si>
  <si>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2)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</si>
  <si>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3)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</si>
  <si>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4)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</si>
  <si>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5)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</si>
  <si>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6)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</si>
  <si>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7)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</si>
  <si>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8)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</si>
  <si>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9)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</si>
  <si>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10)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</si>
  <si>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11)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</si>
  <si>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12)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</si>
  <si>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13)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</si>
  <si>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14)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</si>
  <si>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15)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</si>
  <si>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16)</t>
    </r>
  </si>
  <si>
    <r>
      <rPr>
        <sz val="10"/>
        <color indexed="8"/>
        <rFont val="宋体"/>
        <family val="3"/>
        <charset val="134"/>
      </rPr>
      <t>(</t>
    </r>
    <r>
      <rPr>
        <sz val="10"/>
        <color indexed="8"/>
        <rFont val="宋体"/>
        <family val="3"/>
        <charset val="134"/>
      </rPr>
      <t>17)</t>
    </r>
  </si>
  <si>
    <t>区域分公司培训</t>
  </si>
  <si>
    <t>新员工培训费</t>
  </si>
  <si>
    <t>招聘费（从新员工培训单独提出）</t>
  </si>
  <si>
    <t>员工培训培养奖励</t>
  </si>
  <si>
    <t>教学用具及培训资料费等</t>
  </si>
  <si>
    <t>赋能学习基金</t>
  </si>
  <si>
    <t>公司安全教育活动费用     （ 安全生产监督管理部）</t>
  </si>
  <si>
    <t>建议按照17年核定数控制</t>
  </si>
  <si>
    <t>安培在线网络安全教育费用</t>
  </si>
  <si>
    <t>领导人员出国签证办理费</t>
  </si>
  <si>
    <t>签证费用在其他管理费列支，不再单独核定</t>
  </si>
  <si>
    <t>中高层培训费</t>
  </si>
  <si>
    <t>2016、2017年无此项</t>
  </si>
  <si>
    <t>网络平台维护及内部课件制作费</t>
  </si>
  <si>
    <t>内/外部讲师费</t>
  </si>
  <si>
    <r>
      <rPr>
        <sz val="10"/>
        <color indexed="8"/>
        <rFont val="宋体"/>
        <family val="3"/>
        <charset val="134"/>
      </rPr>
      <t>此项费用2</t>
    </r>
    <r>
      <rPr>
        <sz val="10"/>
        <color indexed="8"/>
        <rFont val="宋体"/>
        <family val="3"/>
        <charset val="134"/>
      </rPr>
      <t>014年核入员工培训费统一核定</t>
    </r>
  </si>
  <si>
    <t>合     计</t>
  </si>
  <si>
    <t>2020年办公资产购置预算表</t>
  </si>
  <si>
    <t>总投资支出</t>
  </si>
  <si>
    <t>其中：
2014年预算</t>
  </si>
  <si>
    <t>其中：
2014年实际支出</t>
  </si>
  <si>
    <t>2015年
最终核定</t>
  </si>
  <si>
    <t>2016年
最终核定</t>
  </si>
  <si>
    <t>2017年
最终核定</t>
  </si>
  <si>
    <t>2017
实际支出</t>
  </si>
  <si>
    <t>2018年
最终核定</t>
  </si>
  <si>
    <t>2018
实际支出</t>
  </si>
  <si>
    <t>2019年
最终核定</t>
  </si>
  <si>
    <t>2019年  实际支出</t>
  </si>
  <si>
    <t>2020年
最终核定</t>
  </si>
  <si>
    <t>固定资产投资项目</t>
  </si>
  <si>
    <t>网络设备</t>
  </si>
  <si>
    <t>购置前单独提交需求报告。</t>
  </si>
  <si>
    <t>网络存储服务器</t>
  </si>
  <si>
    <t>OA系统扩容及升级费用</t>
  </si>
  <si>
    <t>公司与局NC系统对接服务器</t>
  </si>
  <si>
    <t>网络链路负载均衡设备</t>
  </si>
  <si>
    <t>该项费用已于2016年年底申请追加获批，今年拆分细项核定控制。</t>
  </si>
  <si>
    <t>VPN硬件设备费用</t>
  </si>
  <si>
    <t>数据安全备份设备</t>
  </si>
  <si>
    <t>X5系统升级硬件</t>
  </si>
  <si>
    <t>恒温恒湿机</t>
  </si>
  <si>
    <t>思科视频会议系统</t>
  </si>
  <si>
    <t>光纤存储设备</t>
  </si>
  <si>
    <t>光纤阵列</t>
  </si>
  <si>
    <t>网络存储盘阵</t>
  </si>
  <si>
    <t>办公资产设备</t>
  </si>
  <si>
    <t>车辆</t>
  </si>
  <si>
    <t>装修办公家具</t>
  </si>
  <si>
    <t>总部食堂厨房设备购置</t>
  </si>
  <si>
    <t>总部活动室资产</t>
  </si>
  <si>
    <t>会议室电视机</t>
  </si>
  <si>
    <t>LED室外屏</t>
  </si>
  <si>
    <t>多媒体LED屏幕</t>
  </si>
  <si>
    <t>复印机</t>
  </si>
  <si>
    <t>空调</t>
  </si>
  <si>
    <t>数字监控设备</t>
  </si>
  <si>
    <t>绘图仪</t>
  </si>
  <si>
    <t>全彩显示屏会议系统</t>
  </si>
  <si>
    <t>证卡制作设备</t>
  </si>
  <si>
    <t>其他固定资产设备</t>
  </si>
  <si>
    <t>专业摄影设备、器材</t>
  </si>
  <si>
    <t>公司总部闸机及大门道闸机车牌识别改造</t>
  </si>
  <si>
    <t>安全培训多媒体工具箱</t>
  </si>
  <si>
    <t>松下摄影机、影棚灯及配件</t>
  </si>
  <si>
    <t>视频剪辑工作站及配套显示器、磁盘</t>
  </si>
  <si>
    <t>全站仪器</t>
  </si>
  <si>
    <t>项目打卡机</t>
  </si>
  <si>
    <t>新购动臂塔（1000吨米）</t>
  </si>
  <si>
    <t>液压力矩扳手</t>
  </si>
  <si>
    <t>叉车</t>
  </si>
  <si>
    <t>喷漆设施</t>
  </si>
  <si>
    <t>八频程噪声仪</t>
  </si>
  <si>
    <t>红外线热成像仪</t>
  </si>
  <si>
    <t>电缆探伤仪</t>
  </si>
  <si>
    <t>钢管调直机</t>
  </si>
  <si>
    <t>电箱检测仪</t>
  </si>
  <si>
    <t>噪声仪</t>
  </si>
  <si>
    <t>高压蒸汽清洗机</t>
  </si>
  <si>
    <t>风管漏风量测试仪/风量罩</t>
  </si>
  <si>
    <t>新购动臂塔（650吨米）</t>
  </si>
  <si>
    <t>航天吊</t>
  </si>
  <si>
    <t>3吨小型门架吊</t>
  </si>
  <si>
    <t>超声波流量计</t>
  </si>
  <si>
    <t>房产投资</t>
  </si>
  <si>
    <t>建设发展吴江房产</t>
  </si>
  <si>
    <t>建设发展上海办公室</t>
  </si>
  <si>
    <t>广州房产</t>
  </si>
  <si>
    <t>龙湖天琅房产、通州大都会滨江房产（抵入）</t>
  </si>
  <si>
    <t>无锡河埒金融港办公室</t>
  </si>
  <si>
    <t>深圳房产</t>
  </si>
  <si>
    <t>沈阳房产</t>
  </si>
  <si>
    <t>成都房产</t>
  </si>
  <si>
    <t>上海房产</t>
  </si>
  <si>
    <t>无形资产投资项目</t>
  </si>
  <si>
    <t>技术管理手册APP软件开发</t>
  </si>
  <si>
    <t>技术中心软件</t>
  </si>
  <si>
    <t>人力资源部管理系统</t>
  </si>
  <si>
    <t>设计中心软件开发</t>
  </si>
  <si>
    <t>钢结构与建筑工业化软件</t>
  </si>
  <si>
    <t>钢结构工作室软件</t>
  </si>
  <si>
    <t>BIM工具类软件</t>
  </si>
  <si>
    <t>建筑设计院软件</t>
  </si>
  <si>
    <t>续投结转</t>
  </si>
  <si>
    <t>结转2014年合同余款，预计7月购买。</t>
  </si>
  <si>
    <t>项目经理部管理系统，各类中、小型管理系统、机房监控系统及工具类软件。</t>
  </si>
  <si>
    <t>广联达BIM5D平台</t>
  </si>
  <si>
    <t>BIM工作室预计新增项目BIM管理平台。</t>
  </si>
  <si>
    <t>已立项，已签合同，已获批追加预付款58万元。</t>
  </si>
  <si>
    <t>已立项，已签合同，已获批追加预付款28.20万元。</t>
  </si>
  <si>
    <t>信息管理室，结转2017年合同余款，根据合同条款约定，已支付60%，剩余40%未支付，预计5月份采购。</t>
  </si>
  <si>
    <t>2017.8.21追加90万元，已签字获批。</t>
  </si>
  <si>
    <t>财务报表管理系统</t>
  </si>
  <si>
    <t>公司财务报表管理系统，预计5月份采购。</t>
  </si>
  <si>
    <t>呼叫控制系统</t>
  </si>
  <si>
    <t>结转2017年合同余款,用于公司各分公司（包括天津分公司、华南分公司、华东分公司、西南分公司、东北分公司）视频会议。预计2月份采购。</t>
  </si>
  <si>
    <t>中小型算量软件(工具软件升级费</t>
  </si>
  <si>
    <t>岩土资质软件</t>
  </si>
  <si>
    <t>岩土资质专用软件采购0.5万元（技术中心）</t>
  </si>
  <si>
    <t>投标软件</t>
  </si>
  <si>
    <t>投标软件3套不带算量1.58*3=4.74元（基础设施部）</t>
  </si>
  <si>
    <t>鹏业预算通工程量清单计价软件</t>
  </si>
  <si>
    <t>业主招标文件要求，成都528项目申请购置</t>
  </si>
  <si>
    <t>深基坑支护结构设计软件</t>
  </si>
  <si>
    <t>资产管理系统</t>
  </si>
  <si>
    <t>资源保障中心需求较迫切，拟2016年立项开发</t>
  </si>
  <si>
    <t>施工现场管理云平台</t>
  </si>
  <si>
    <t>施工现场管理云平台及APP，霞光里项目追加</t>
  </si>
  <si>
    <t>增值税税票比对系统</t>
  </si>
  <si>
    <t>用于“营改增”后增值税票比对，暂估50万元，购买时单独提交审批报告。</t>
  </si>
  <si>
    <t>WPS正版软件</t>
  </si>
  <si>
    <t>上级单位要求，需购买正版软件，2016.07.29追加</t>
  </si>
  <si>
    <t>钢结构部部门业务管理系统</t>
  </si>
  <si>
    <t>深圳平安项目管理系统</t>
  </si>
  <si>
    <t>结转2014年合同余款：深圳平安项项目管理系统项目验收一年后，支付合同尾款即合同款项的5%，3.65万元。</t>
  </si>
  <si>
    <t>人力资源系统迁移改造</t>
  </si>
  <si>
    <t>预计12月购买。</t>
  </si>
  <si>
    <t>业务数据统计分析系统</t>
  </si>
  <si>
    <t>结合公司信息系统数据，为公司提供各类综合统计分析数据</t>
  </si>
  <si>
    <t>机电设计院业务软件系统</t>
  </si>
  <si>
    <t>1、目前公司REVIT MEP网络版软件仅有2个节点，如有项目必须使用，无法满足水、空调、电气三个专业同时使用的要求，需再增加4个机电节点；2、BIM技术机电专业设计及项目管理还须配合其它软件，如鸿业、MagiCAD（REVIT MEP的4个节点1.60x4=6.40万元，鸿业、MagiCAD软件共计14.50万元。20.90万元。</t>
  </si>
  <si>
    <t>2020年离退休费用预算</t>
  </si>
  <si>
    <t>编制部门：离退办</t>
  </si>
  <si>
    <t>2015年</t>
  </si>
  <si>
    <t>2016年</t>
  </si>
  <si>
    <t>2017年</t>
  </si>
  <si>
    <t>精算费用</t>
  </si>
  <si>
    <t>离退休养老金</t>
  </si>
  <si>
    <t>离退休金</t>
  </si>
  <si>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8内退</t>
    </r>
  </si>
  <si>
    <t>遗属费</t>
  </si>
  <si>
    <t>长期病员工资</t>
  </si>
  <si>
    <r>
      <rPr>
        <sz val="11"/>
        <color indexed="8"/>
        <rFont val="宋体"/>
        <family val="3"/>
        <charset val="134"/>
      </rPr>
      <t>医药费</t>
    </r>
    <r>
      <rPr>
        <sz val="10"/>
        <rFont val="Times New Roman"/>
        <family val="1"/>
      </rPr>
      <t xml:space="preserve"> </t>
    </r>
  </si>
  <si>
    <t>医疗保险统筹费用</t>
  </si>
  <si>
    <t>医疗补贴</t>
  </si>
  <si>
    <t>退养零时工公保费</t>
  </si>
  <si>
    <t>丧葬费及抚恤金</t>
  </si>
  <si>
    <t>困难补助</t>
  </si>
  <si>
    <t>离退休活动经费</t>
  </si>
  <si>
    <t>节日补助及慰问款</t>
  </si>
  <si>
    <t>离退休人员物业费</t>
  </si>
  <si>
    <t>离退休人员取暖费</t>
  </si>
  <si>
    <t>办公费</t>
  </si>
  <si>
    <t>办公物业</t>
  </si>
  <si>
    <t>办公暖气</t>
  </si>
  <si>
    <t>租赁费</t>
  </si>
  <si>
    <t>计提精算费用</t>
  </si>
  <si>
    <t>离退休费用合计</t>
  </si>
  <si>
    <t>98内休工资</t>
  </si>
  <si>
    <t>建筑设计院2020年预算</t>
  </si>
  <si>
    <t>2014年实际支出</t>
  </si>
  <si>
    <t>收入</t>
  </si>
  <si>
    <t>营业收入（内部）</t>
  </si>
  <si>
    <t>营业收入（外部）</t>
  </si>
  <si>
    <t>上缴管理费（含税）</t>
  </si>
  <si>
    <t>其中纯上缴收益</t>
  </si>
  <si>
    <t>公司补贴</t>
  </si>
  <si>
    <t>公司损益</t>
  </si>
  <si>
    <t>费用（业务招待费+交通费）</t>
  </si>
  <si>
    <t>其中：1</t>
  </si>
  <si>
    <r>
      <rPr>
        <sz val="11"/>
        <rFont val="宋体"/>
        <family val="3"/>
        <charset val="134"/>
      </rPr>
      <t>备注：1、按照合作协议</t>
    </r>
    <r>
      <rPr>
        <sz val="11"/>
        <rFont val="宋体"/>
        <family val="3"/>
        <charset val="134"/>
      </rPr>
      <t>对设计院进行补贴。</t>
    </r>
  </si>
  <si>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     </t>
    </r>
    <r>
      <rPr>
        <sz val="11"/>
        <color indexed="8"/>
        <rFont val="宋体"/>
        <family val="3"/>
        <charset val="134"/>
      </rPr>
      <t>2、按照公司目前对建筑设计院的管理模式，在确保其正常上交收益的同时，控制业务招待费和市内交通费的支出，差旅费支出额度不控制，但是必须符合公司出差管理要求。</t>
    </r>
  </si>
  <si>
    <t>钢结构工作室2020年预算</t>
  </si>
  <si>
    <t>费用</t>
  </si>
  <si>
    <t>利润</t>
  </si>
  <si>
    <t>备注：1、按照合作协议，2015年起公司不再对工作室进行补贴。</t>
  </si>
  <si>
    <t>机电设计工作室2020年预算</t>
  </si>
  <si>
    <t>工业化建筑工作室2020年预算</t>
  </si>
  <si>
    <t>综合服务中心2020年预算</t>
  </si>
  <si>
    <t>食堂</t>
  </si>
  <si>
    <t>其他业务支出</t>
  </si>
  <si>
    <t>主营业务成本</t>
  </si>
  <si>
    <t>管理费用福利费</t>
  </si>
  <si>
    <t>岩土工作室2020年预算</t>
  </si>
  <si>
    <t>2020年投资建造类项目投资支出月度滚动计划（统一口径：支出包含支付的工程款、管理费用、税金、财务费用）</t>
  </si>
  <si>
    <t>单位（万元）</t>
  </si>
  <si>
    <t>权益比例（%）</t>
  </si>
  <si>
    <t>1月实际
投资支出</t>
  </si>
  <si>
    <t>2月预计
投资支出</t>
  </si>
  <si>
    <t>3月预计
投资支出</t>
  </si>
  <si>
    <t>4月预计
投资支出</t>
  </si>
  <si>
    <t>5月预计
投资支出</t>
  </si>
  <si>
    <t>6月预计
投资支出</t>
  </si>
  <si>
    <t>7月预计
投资支出</t>
  </si>
  <si>
    <t>8月预计
投资支出</t>
  </si>
  <si>
    <t>9月预计
投资支出</t>
  </si>
  <si>
    <t>10月预计
投资支出</t>
  </si>
  <si>
    <t>11月预计
投资支出</t>
  </si>
  <si>
    <t>12月预计
投资支出</t>
  </si>
  <si>
    <t>全年合计数</t>
  </si>
  <si>
    <t>房地产开发项目</t>
  </si>
  <si>
    <t>上海曹路一期</t>
  </si>
  <si>
    <t>常州天宁保障房项目</t>
  </si>
  <si>
    <t>常州艺术公园商品房项目</t>
  </si>
  <si>
    <t>北京顺义19街区共有产权房项目</t>
  </si>
  <si>
    <t>北京顺义13街区共有产权房项目</t>
  </si>
  <si>
    <t>房地产开发项目合计</t>
  </si>
  <si>
    <t>投资建造项目</t>
  </si>
  <si>
    <t>大同集中安置房及文体中心项目</t>
  </si>
  <si>
    <t>蓉西新城项目</t>
  </si>
  <si>
    <r>
      <rPr>
        <sz val="12"/>
        <rFont val="宋体"/>
        <family val="3"/>
        <charset val="134"/>
      </rPr>
      <t>金堂县五凤镇新型城镇化</t>
    </r>
    <r>
      <rPr>
        <sz val="12"/>
        <rFont val="Times New Roman"/>
        <family val="1"/>
      </rPr>
      <t>PPP</t>
    </r>
    <r>
      <rPr>
        <sz val="12"/>
        <rFont val="宋体"/>
        <family val="3"/>
        <charset val="134"/>
      </rPr>
      <t>项目</t>
    </r>
  </si>
  <si>
    <r>
      <rPr>
        <sz val="12"/>
        <rFont val="宋体"/>
        <family val="3"/>
        <charset val="134"/>
      </rPr>
      <t>青白江区大同北片区安置房</t>
    </r>
    <r>
      <rPr>
        <sz val="12"/>
        <rFont val="Times New Roman"/>
        <family val="1"/>
      </rPr>
      <t>BLT</t>
    </r>
    <r>
      <rPr>
        <sz val="12"/>
        <rFont val="宋体"/>
        <family val="3"/>
        <charset val="134"/>
      </rPr>
      <t>项目</t>
    </r>
  </si>
  <si>
    <r>
      <rPr>
        <sz val="12"/>
        <rFont val="宋体"/>
        <family val="3"/>
        <charset val="134"/>
      </rPr>
      <t>温江</t>
    </r>
    <r>
      <rPr>
        <sz val="12"/>
        <rFont val="Times New Roman"/>
        <family val="1"/>
      </rPr>
      <t>BLT</t>
    </r>
    <r>
      <rPr>
        <sz val="12"/>
        <rFont val="宋体"/>
        <family val="3"/>
        <charset val="134"/>
      </rPr>
      <t>项目</t>
    </r>
  </si>
  <si>
    <r>
      <rPr>
        <sz val="12"/>
        <rFont val="宋体"/>
        <family val="3"/>
        <charset val="134"/>
      </rPr>
      <t>天津地铁</t>
    </r>
    <r>
      <rPr>
        <sz val="12"/>
        <rFont val="Times New Roman"/>
        <family val="1"/>
      </rPr>
      <t>7</t>
    </r>
    <r>
      <rPr>
        <sz val="12"/>
        <rFont val="宋体"/>
        <family val="3"/>
        <charset val="134"/>
      </rPr>
      <t>号线</t>
    </r>
  </si>
  <si>
    <t>投资建造项目合计</t>
  </si>
  <si>
    <r>
      <rPr>
        <b/>
        <sz val="12"/>
        <rFont val="宋体"/>
        <family val="3"/>
        <charset val="134"/>
      </rPr>
      <t>工程款延期收款项目</t>
    </r>
  </si>
  <si>
    <t>双流安置房</t>
  </si>
  <si>
    <t>成都香榭林居</t>
  </si>
  <si>
    <t>成都黄甲尚善居C区</t>
  </si>
  <si>
    <t>九江快速路</t>
  </si>
  <si>
    <t>工程款延期收款项目合计</t>
  </si>
  <si>
    <t>合    计</t>
  </si>
  <si>
    <t>2020年投资建造类项目回款额月度滚动计划</t>
  </si>
  <si>
    <t>1月实际完成回款额</t>
  </si>
  <si>
    <t>2月预计完成回款额</t>
  </si>
  <si>
    <t>3月预计完成回款额</t>
  </si>
  <si>
    <t>4月预计完成回款额</t>
  </si>
  <si>
    <t>5月预计完成回款额</t>
  </si>
  <si>
    <t>6月预计完成回款额</t>
  </si>
  <si>
    <t>7月预计完成回款额</t>
  </si>
  <si>
    <t>8月预计完成回款额</t>
  </si>
  <si>
    <t>9月预计完成回款额</t>
  </si>
  <si>
    <t>10月预计完成回款额</t>
  </si>
  <si>
    <t>11月预计完成回款额</t>
  </si>
  <si>
    <t>12月预计完成回款额</t>
  </si>
  <si>
    <t>正版化软件</t>
  </si>
  <si>
    <t>无线控制器</t>
    <phoneticPr fontId="169" type="noConversion"/>
  </si>
  <si>
    <t>华北分公司2020年管理费用预算</t>
    <phoneticPr fontId="169" type="noConversion"/>
  </si>
  <si>
    <t>东北分公司2020年管理费用预算</t>
    <phoneticPr fontId="169" type="noConversion"/>
  </si>
  <si>
    <t>华东分公司2020年管理费用预算</t>
    <phoneticPr fontId="169" type="noConversion"/>
  </si>
  <si>
    <t>（4）</t>
    <phoneticPr fontId="169" type="noConversion"/>
  </si>
  <si>
    <t>安全防护用品检测费及专项检查费</t>
    <phoneticPr fontId="169" type="noConversion"/>
  </si>
  <si>
    <t>公司食堂后厨、餐厅装修改造</t>
    <phoneticPr fontId="169" type="noConversion"/>
  </si>
  <si>
    <t>广联达钢筋点数模块（含集成费用）</t>
    <phoneticPr fontId="169" type="noConversion"/>
  </si>
  <si>
    <t>主表四</t>
    <phoneticPr fontId="169" type="noConversion"/>
  </si>
  <si>
    <t>子分公司管理费测算表</t>
    <phoneticPr fontId="169" type="noConversion"/>
  </si>
  <si>
    <t>企业门户平台系统建设采购及开发</t>
    <phoneticPr fontId="169" type="noConversion"/>
  </si>
  <si>
    <t>宣传画册</t>
    <phoneticPr fontId="169" type="noConversion"/>
  </si>
  <si>
    <t>体系认证咨询费</t>
    <phoneticPr fontId="169" type="noConversion"/>
  </si>
  <si>
    <t>企业门户平台系统建设服务器及硬件配置</t>
    <phoneticPr fontId="169" type="noConversion"/>
  </si>
  <si>
    <t>投资建造与资产运营部</t>
    <phoneticPr fontId="169" type="noConversion"/>
  </si>
  <si>
    <t>基础设施部</t>
    <phoneticPr fontId="169" type="noConversion"/>
  </si>
  <si>
    <t>机电事业部</t>
    <phoneticPr fontId="169" type="noConversion"/>
  </si>
  <si>
    <t>设计中心</t>
    <phoneticPr fontId="169" type="noConversion"/>
  </si>
  <si>
    <t>刘现伟</t>
    <phoneticPr fontId="169" type="noConversion"/>
  </si>
  <si>
    <t>张  晔</t>
    <phoneticPr fontId="169" type="noConversion"/>
  </si>
  <si>
    <t>于  戈</t>
    <phoneticPr fontId="169" type="noConversion"/>
  </si>
  <si>
    <t>李琰</t>
    <phoneticPr fontId="169" type="noConversion"/>
  </si>
  <si>
    <t>黄锋</t>
    <phoneticPr fontId="169" type="noConversion"/>
  </si>
  <si>
    <t>薛连建</t>
    <phoneticPr fontId="169" type="noConversion"/>
  </si>
  <si>
    <t>李琰</t>
    <phoneticPr fontId="169" type="noConversion"/>
  </si>
  <si>
    <t>局视频会议云注册服务费</t>
    <phoneticPr fontId="169" type="noConversion"/>
  </si>
  <si>
    <t>咨询服务费!A1</t>
    <phoneticPr fontId="1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</si>
</sst>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 * #,##0_ ;_ * \-#,##0_ ;_ * &quot;-&quot;_ ;_ @_ "/>
    <numFmt numFmtId="43" formatCode="_ * #,##0.00_ ;_ * \-#,##0.00_ ;_ * &quot;-&quot;??_ ;_ @_ "/>
    <numFmt numFmtId="178" formatCode="#,##0.00_);[Red]\(#,##0.00\)"/>
    <numFmt numFmtId="179" formatCode="0.00_ "/>
    <numFmt numFmtId="180" formatCode="_ * #,##0.0000_ ;_ * \-#,##0.0000_ ;_ * &quot;-&quot;????_ ;_ @_ "/>
    <numFmt numFmtId="181" formatCode="#,##0_ "/>
    <numFmt numFmtId="182" formatCode="#,##0.00_ ;[Red]\-#,##0.00\ "/>
    <numFmt numFmtId="183" formatCode="_(* #,##0.00_);_(* \(#,##0.00\);_(* &quot;-&quot;??_);_(@_)"/>
    <numFmt numFmtId="184" formatCode="_ * #,##0.0000_ ;_ * \-#,##0.0000_ ;_ * &quot;-&quot;??_ ;_ @_ "/>
    <numFmt numFmtId="185" formatCode="_ * #,##0.00000000_ ;_ * \-#,##0.00000000_ ;_ * &quot;-&quot;????????_ ;_ @_ "/>
    <numFmt numFmtId="187" formatCode="_-* #,##0.00_-;\-* #,##0.00_-;_-* &quot;-&quot;_-;_-@_-"/>
    <numFmt numFmtId="188" formatCode="_(* #,##0_);_(* \(#,##0\);_(* &quot;-&quot;??_);_(@_)"/>
    <numFmt numFmtId="189" formatCode="#,##0_);[Red]\(#,##0\)"/>
    <numFmt numFmtId="190" formatCode="#,##0.000_);\(#,##0.000\)"/>
    <numFmt numFmtId="191" formatCode="_ * #,##0.0_ ;_ * \-#,##0.0_ ;_ * &quot;-&quot;??_ ;_ @_ "/>
    <numFmt numFmtId="192" formatCode="0.0%"/>
    <numFmt numFmtId="193" formatCode="_ * #,##0.000000_ ;_ * \-#,##0.000000_ ;_ * &quot;-&quot;??????_ ;_ @_ "/>
    <numFmt numFmtId="194" formatCode="_ * #,##0.00_ ;_ * \-#,##0.00_ ;_ * &quot;-&quot;_ ;_ @_ "/>
    <numFmt numFmtId="196" formatCode="_ * #,##0.000000_ ;_ * \-#,##0.000000_ ;_ * &quot;-&quot;??_ ;_ @_ "/>
    <numFmt numFmtId="197" formatCode="_-* #,##0.00_-;\-* #,##0.00_-;_-* &quot;-&quot;??_-;_-@_-"/>
    <numFmt numFmtId="199" formatCode="_ \¥* #,##0.00_ ;_ \¥* \-#,##0.00_ ;_ \¥* &quot;-&quot;??_ ;_ @_ "/>
    <numFmt numFmtId="200" formatCode="0_);[Red]\(0\)"/>
    <numFmt numFmtId="201" formatCode="0.000000_ "/>
    <numFmt numFmtId="202" formatCode="0.00_);[Red]\(0.00\)"/>
    <numFmt numFmtId="204" formatCode="_ * #,##0.000_ ;_ * \-#,##0.000_ ;_ * &quot;-&quot;???_ ;_ @_ "/>
    <numFmt numFmtId="205" formatCode="0.000_);[Red]\(0.000\)"/>
    <numFmt numFmtId="207" formatCode="0_ "/>
    <numFmt numFmtId="208" formatCode="#,##0.0000_ "/>
    <numFmt numFmtId="209" formatCode="_ * #,##0_ ;_ * \-#,##0_ ;_ * &quot;-&quot;??_ ;_ @_ "/>
    <numFmt numFmtId="210" formatCode="#,##0.00_ "/>
    <numFmt numFmtId="211" formatCode="0.0000_ "/>
    <numFmt numFmtId="212" formatCode="0.00;[Red]0.00"/>
    <numFmt numFmtId="213" formatCode="yyyy&quot;年&quot;m&quot;月&quot;;@"/>
    <numFmt numFmtId="214" formatCode="_ * #,##0.000_ ;_ * \-#,##0.000_ ;_ * &quot;-&quot;_ ;_ @_ "/>
    <numFmt numFmtId="215" formatCode="_ * #,##0.0000000000_ ;_ * \-#,##0.0000000000_ ;_ * &quot;-&quot;??_ ;_ @_ "/>
  </numFmts>
  <fonts count="180">
    <font>
      <sz val="11"/>
      <color indexed="8"/>
      <name val="宋体"/>
      <charset val="134"/>
    </font>
    <font>
      <b/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3"/>
      <name val="Times New Roman"/>
      <family val="1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Times New Roman"/>
      <family val="1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b/>
      <sz val="16"/>
      <color theme="1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6"/>
      <name val="Times New Roman"/>
      <family val="1"/>
    </font>
    <font>
      <sz val="2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宋体"/>
      <family val="3"/>
      <charset val="134"/>
    </font>
    <font>
      <sz val="10"/>
      <name val="Arial"/>
      <family val="2"/>
    </font>
    <font>
      <u/>
      <sz val="11"/>
      <color indexed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Arial"/>
      <family val="2"/>
    </font>
    <font>
      <b/>
      <sz val="16"/>
      <name val="宋体"/>
      <family val="3"/>
      <charset val="134"/>
      <scheme val="minor"/>
    </font>
    <font>
      <b/>
      <sz val="14"/>
      <color indexed="8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4"/>
      <name val="黑体"/>
      <family val="3"/>
      <charset val="134"/>
    </font>
    <font>
      <b/>
      <sz val="11"/>
      <name val="黑体"/>
      <family val="3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0"/>
      <name val="黑体"/>
      <family val="3"/>
      <charset val="134"/>
    </font>
    <font>
      <b/>
      <sz val="11"/>
      <name val="仿宋体"/>
      <charset val="134"/>
    </font>
    <font>
      <sz val="9"/>
      <color theme="1"/>
      <name val="宋体"/>
      <family val="3"/>
      <charset val="134"/>
    </font>
    <font>
      <sz val="7"/>
      <color indexed="8"/>
      <name val="宋体"/>
      <family val="3"/>
      <charset val="134"/>
    </font>
    <font>
      <b/>
      <sz val="13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仿宋体"/>
      <charset val="134"/>
    </font>
    <font>
      <b/>
      <sz val="12"/>
      <color indexed="8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indexed="8"/>
      <name val="宋体"/>
      <family val="3"/>
      <charset val="134"/>
    </font>
    <font>
      <sz val="11"/>
      <color rgb="FFFF0000"/>
      <name val="Times New Roman"/>
      <family val="1"/>
    </font>
    <font>
      <b/>
      <sz val="20"/>
      <name val="宋体"/>
      <family val="3"/>
      <charset val="134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indexed="8"/>
      <name val="Verdana"/>
      <family val="2"/>
    </font>
    <font>
      <sz val="9"/>
      <color theme="1"/>
      <name val="Times New Roman"/>
      <family val="1"/>
    </font>
    <font>
      <sz val="11"/>
      <name val="仿宋体"/>
      <charset val="134"/>
    </font>
    <font>
      <sz val="14"/>
      <name val="仿宋体"/>
      <charset val="134"/>
    </font>
    <font>
      <sz val="10"/>
      <name val="仿宋体"/>
      <charset val="134"/>
    </font>
    <font>
      <b/>
      <sz val="10"/>
      <name val="仿宋体"/>
      <charset val="134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24"/>
      <name val="Times New Roman"/>
      <family val="1"/>
    </font>
    <font>
      <b/>
      <sz val="12"/>
      <name val="仿宋体"/>
      <charset val="134"/>
    </font>
    <font>
      <sz val="14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4"/>
      <name val="仿宋体"/>
      <charset val="134"/>
    </font>
    <font>
      <sz val="10"/>
      <color theme="1"/>
      <name val="仿宋体"/>
      <charset val="134"/>
    </font>
    <font>
      <sz val="9"/>
      <name val="仿宋体"/>
      <charset val="134"/>
    </font>
    <font>
      <sz val="8"/>
      <name val="仿宋体"/>
      <charset val="134"/>
    </font>
    <font>
      <sz val="8"/>
      <color indexed="10"/>
      <name val="仿宋体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16"/>
      <name val="宋体"/>
      <family val="3"/>
      <charset val="134"/>
    </font>
    <font>
      <sz val="7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C0000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0"/>
      <color rgb="FFC00000"/>
      <name val="Times New Roman"/>
      <family val="1"/>
    </font>
    <font>
      <sz val="11"/>
      <color indexed="12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name val="仿宋体"/>
      <charset val="134"/>
    </font>
    <font>
      <b/>
      <sz val="9"/>
      <color rgb="FFFF0000"/>
      <name val="仿宋体"/>
      <charset val="134"/>
    </font>
    <font>
      <b/>
      <sz val="10"/>
      <color theme="1"/>
      <name val="仿宋体"/>
      <charset val="134"/>
    </font>
    <font>
      <sz val="18"/>
      <name val="宋体"/>
      <family val="3"/>
      <charset val="134"/>
    </font>
    <font>
      <b/>
      <sz val="15"/>
      <name val="宋体"/>
      <family val="3"/>
      <charset val="134"/>
    </font>
    <font>
      <b/>
      <sz val="10"/>
      <color rgb="FFFF0000"/>
      <name val="Times New Roman"/>
      <family val="1"/>
    </font>
    <font>
      <b/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4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10"/>
      <color rgb="FFC00000"/>
      <name val="微软雅黑"/>
      <family val="2"/>
      <charset val="134"/>
    </font>
    <font>
      <sz val="10"/>
      <color rgb="FFFF0000"/>
      <name val="Times New Roman"/>
      <family val="1"/>
    </font>
    <font>
      <sz val="18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sz val="9"/>
      <color indexed="8"/>
      <name val="Times New Roman"/>
      <family val="1"/>
    </font>
    <font>
      <b/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7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8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8"/>
      <name val="Times New Roman"/>
      <family val="1"/>
    </font>
    <font>
      <b/>
      <sz val="18"/>
      <color indexed="8"/>
      <name val="宋体"/>
      <family val="3"/>
      <charset val="134"/>
    </font>
    <font>
      <b/>
      <sz val="14"/>
      <name val="宋体"/>
      <family val="3"/>
      <charset val="134"/>
      <scheme val="minor"/>
    </font>
    <font>
      <b/>
      <sz val="11"/>
      <color rgb="FFFF0000"/>
      <name val="Times New Roman"/>
      <family val="1"/>
    </font>
    <font>
      <b/>
      <sz val="11"/>
      <color rgb="FFC00000"/>
      <name val="宋体"/>
      <family val="3"/>
      <charset val="134"/>
      <scheme val="minor"/>
    </font>
    <font>
      <b/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u/>
      <sz val="12"/>
      <color indexed="12"/>
      <name val="宋体"/>
      <family val="3"/>
      <charset val="134"/>
    </font>
    <font>
      <b/>
      <sz val="18"/>
      <name val="Times New Roman"/>
      <family val="1"/>
    </font>
    <font>
      <sz val="12"/>
      <color rgb="FFFF0000"/>
      <name val="宋体"/>
      <family val="3"/>
      <charset val="134"/>
    </font>
    <font>
      <sz val="18"/>
      <name val="Times New Roman"/>
      <family val="1"/>
    </font>
    <font>
      <b/>
      <sz val="36"/>
      <color indexed="8"/>
      <name val="宋体"/>
      <family val="3"/>
      <charset val="134"/>
    </font>
    <font>
      <sz val="28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1"/>
      <name val="Dialog"/>
      <family val="1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10"/>
      <color theme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5F828"/>
        <bgColor indexed="64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79989013336588644"/>
      </right>
      <top style="thin">
        <color theme="9" tint="0.79992065187536243"/>
      </top>
      <bottom style="thin">
        <color theme="9" tint="0.79992065187536243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theme="9" tint="0.79995117038483843"/>
      </bottom>
      <diagonal/>
    </border>
    <border>
      <left/>
      <right style="thin">
        <color theme="9" tint="0.79992065187536243"/>
      </right>
      <top style="thin">
        <color theme="9" tint="0.79995117038483843"/>
      </top>
      <bottom style="thin">
        <color theme="9" tint="0.79995117038483843"/>
      </bottom>
      <diagonal/>
    </border>
    <border>
      <left style="thin">
        <color theme="9" tint="0.79992065187536243"/>
      </left>
      <right style="thin">
        <color theme="9" tint="0.79992065187536243"/>
      </right>
      <top style="thin">
        <color theme="9" tint="0.79995117038483843"/>
      </top>
      <bottom style="thin">
        <color theme="9" tint="0.79995117038483843"/>
      </bottom>
      <diagonal/>
    </border>
    <border>
      <left/>
      <right style="thin">
        <color theme="9" tint="0.79992065187536243"/>
      </right>
      <top style="thin">
        <color theme="9" tint="0.79995117038483843"/>
      </top>
      <bottom style="thin">
        <color theme="9"/>
      </bottom>
      <diagonal/>
    </border>
    <border>
      <left/>
      <right/>
      <top style="thin">
        <color theme="9" tint="0.79995117038483843"/>
      </top>
      <bottom style="thin">
        <color theme="9"/>
      </bottom>
      <diagonal/>
    </border>
    <border>
      <left style="thin">
        <color theme="9" tint="0.79992065187536243"/>
      </left>
      <right/>
      <top style="thin">
        <color theme="9" tint="0.79995117038483843"/>
      </top>
      <bottom style="thin">
        <color theme="9"/>
      </bottom>
      <diagonal/>
    </border>
    <border>
      <left style="thin">
        <color theme="9" tint="0.79992065187536243"/>
      </left>
      <right style="thin">
        <color theme="9" tint="0.79992065187536243"/>
      </right>
      <top style="thin">
        <color theme="9" tint="0.79995117038483843"/>
      </top>
      <bottom style="thin">
        <color theme="9"/>
      </bottom>
      <diagonal/>
    </border>
    <border>
      <left/>
      <right/>
      <top style="thin">
        <color theme="9" tint="0.79995117038483843"/>
      </top>
      <bottom style="thin">
        <color theme="9" tint="0.79995117038483843"/>
      </bottom>
      <diagonal/>
    </border>
    <border>
      <left style="thin">
        <color theme="9" tint="0.79992065187536243"/>
      </left>
      <right/>
      <top style="thin">
        <color theme="9" tint="0.79995117038483843"/>
      </top>
      <bottom style="thin">
        <color theme="9" tint="0.79995117038483843"/>
      </bottom>
      <diagonal/>
    </border>
    <border>
      <left/>
      <right style="thin">
        <color theme="9" tint="0.79992065187536243"/>
      </right>
      <top style="thin">
        <color theme="9"/>
      </top>
      <bottom style="thin">
        <color theme="9"/>
      </bottom>
      <diagonal/>
    </border>
    <border>
      <left style="thin">
        <color theme="9" tint="0.79992065187536243"/>
      </left>
      <right/>
      <top style="thin">
        <color theme="9"/>
      </top>
      <bottom style="thin">
        <color theme="9"/>
      </bottom>
      <diagonal/>
    </border>
    <border>
      <left style="thin">
        <color theme="9" tint="0.79992065187536243"/>
      </left>
      <right style="thin">
        <color theme="9" tint="0.79992065187536243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/>
      </top>
      <bottom/>
      <diagonal/>
    </border>
  </borders>
  <cellStyleXfs count="31">
    <xf numFmtId="0" fontId="0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43" fontId="5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9" fontId="58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183" fontId="6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9" fillId="0" borderId="0"/>
    <xf numFmtId="0" fontId="5" fillId="0" borderId="0"/>
    <xf numFmtId="183" fontId="10" fillId="0" borderId="0" applyProtection="0">
      <alignment vertical="center"/>
    </xf>
    <xf numFmtId="0" fontId="10" fillId="0" borderId="0"/>
    <xf numFmtId="0" fontId="10" fillId="0" borderId="0"/>
    <xf numFmtId="183" fontId="69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10" fillId="0" borderId="0" applyProtection="0">
      <alignment vertical="center"/>
    </xf>
    <xf numFmtId="0" fontId="10" fillId="0" borderId="0" applyProtection="0">
      <alignment vertical="center"/>
    </xf>
  </cellStyleXfs>
  <cellXfs count="5483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18"/>
    <xf numFmtId="0" fontId="5" fillId="2" borderId="0" xfId="18" applyFill="1"/>
    <xf numFmtId="0" fontId="7" fillId="0" borderId="0" xfId="18" applyFont="1" applyAlignment="1" applyProtection="1">
      <alignment horizontal="center" vertical="center"/>
      <protection locked="0"/>
    </xf>
    <xf numFmtId="0" fontId="5" fillId="2" borderId="0" xfId="18" applyFill="1" applyAlignment="1" applyProtection="1">
      <alignment horizontal="right" vertical="center" wrapText="1"/>
      <protection locked="0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4" borderId="2" xfId="0" applyFont="1" applyFill="1" applyBorder="1" applyAlignment="1">
      <alignment horizontal="center" vertical="center"/>
    </xf>
    <xf numFmtId="9" fontId="9" fillId="4" borderId="2" xfId="18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2" xfId="18" applyBorder="1" applyAlignment="1" applyProtection="1">
      <alignment horizontal="center" vertical="center"/>
      <protection locked="0"/>
    </xf>
    <xf numFmtId="0" fontId="5" fillId="0" borderId="2" xfId="12" applyBorder="1" applyAlignment="1">
      <alignment horizontal="left" vertical="center" wrapText="1"/>
    </xf>
    <xf numFmtId="9" fontId="5" fillId="0" borderId="2" xfId="12" applyNumberFormat="1" applyBorder="1" applyAlignment="1">
      <alignment horizontal="center" vertical="center" wrapText="1"/>
    </xf>
    <xf numFmtId="38" fontId="10" fillId="2" borderId="2" xfId="18" applyNumberFormat="1" applyFont="1" applyFill="1" applyBorder="1" applyAlignment="1">
      <alignment horizontal="right" vertical="center"/>
    </xf>
    <xf numFmtId="38" fontId="11" fillId="0" borderId="2" xfId="8" applyNumberFormat="1" applyFont="1" applyBorder="1" applyAlignment="1">
      <alignment horizontal="right" vertical="center"/>
    </xf>
    <xf numFmtId="9" fontId="10" fillId="0" borderId="2" xfId="12" applyNumberFormat="1" applyFont="1" applyBorder="1" applyAlignment="1">
      <alignment horizontal="center" vertical="center" wrapText="1"/>
    </xf>
    <xf numFmtId="0" fontId="5" fillId="0" borderId="2" xfId="18" applyFill="1" applyBorder="1" applyAlignment="1" applyProtection="1">
      <alignment horizontal="center" vertical="center"/>
      <protection locked="0"/>
    </xf>
    <xf numFmtId="0" fontId="10" fillId="0" borderId="2" xfId="12" applyFont="1" applyFill="1" applyBorder="1" applyAlignment="1">
      <alignment horizontal="left" vertical="center" wrapText="1"/>
    </xf>
    <xf numFmtId="9" fontId="10" fillId="0" borderId="2" xfId="12" applyNumberFormat="1" applyFont="1" applyFill="1" applyBorder="1" applyAlignment="1">
      <alignment horizontal="center" vertical="center" wrapText="1"/>
    </xf>
    <xf numFmtId="38" fontId="10" fillId="0" borderId="2" xfId="18" applyNumberFormat="1" applyFont="1" applyFill="1" applyBorder="1" applyAlignment="1">
      <alignment horizontal="right" vertical="center"/>
    </xf>
    <xf numFmtId="0" fontId="5" fillId="0" borderId="2" xfId="12" applyFill="1" applyBorder="1" applyAlignment="1">
      <alignment horizontal="left" vertical="center" wrapText="1"/>
    </xf>
    <xf numFmtId="38" fontId="11" fillId="0" borderId="2" xfId="8" applyNumberFormat="1" applyFont="1" applyFill="1" applyBorder="1" applyAlignment="1">
      <alignment horizontal="right" vertical="center"/>
    </xf>
    <xf numFmtId="0" fontId="13" fillId="4" borderId="2" xfId="18" applyFont="1" applyFill="1" applyBorder="1" applyAlignment="1">
      <alignment horizontal="center" vertical="center"/>
    </xf>
    <xf numFmtId="38" fontId="14" fillId="4" borderId="2" xfId="18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9" fillId="0" borderId="2" xfId="12" applyFont="1" applyBorder="1" applyAlignment="1">
      <alignment horizontal="center" vertical="center" wrapText="1"/>
    </xf>
    <xf numFmtId="0" fontId="0" fillId="0" borderId="2" xfId="0" applyFont="1" applyBorder="1">
      <alignment vertical="center"/>
    </xf>
    <xf numFmtId="9" fontId="0" fillId="0" borderId="2" xfId="0" applyNumberFormat="1" applyFont="1" applyBorder="1" applyAlignment="1">
      <alignment horizontal="center" vertical="center"/>
    </xf>
    <xf numFmtId="189" fontId="10" fillId="2" borderId="2" xfId="18" applyNumberFormat="1" applyFont="1" applyFill="1" applyBorder="1" applyAlignment="1">
      <alignment horizontal="right" vertical="center"/>
    </xf>
    <xf numFmtId="0" fontId="10" fillId="0" borderId="2" xfId="12" applyFont="1" applyBorder="1" applyAlignment="1">
      <alignment horizontal="left" vertical="center" wrapText="1"/>
    </xf>
    <xf numFmtId="192" fontId="0" fillId="0" borderId="2" xfId="0" applyNumberFormat="1" applyFont="1" applyBorder="1" applyAlignment="1">
      <alignment horizontal="center" vertical="center"/>
    </xf>
    <xf numFmtId="0" fontId="0" fillId="4" borderId="2" xfId="0" applyFill="1" applyBorder="1">
      <alignment vertical="center"/>
    </xf>
    <xf numFmtId="189" fontId="17" fillId="4" borderId="2" xfId="0" applyNumberFormat="1" applyFont="1" applyFill="1" applyBorder="1">
      <alignment vertical="center"/>
    </xf>
    <xf numFmtId="0" fontId="18" fillId="0" borderId="2" xfId="12" applyFont="1" applyBorder="1" applyAlignment="1">
      <alignment horizontal="center" vertical="center" wrapText="1"/>
    </xf>
    <xf numFmtId="0" fontId="5" fillId="2" borderId="2" xfId="18" applyFill="1" applyBorder="1" applyAlignment="1" applyProtection="1">
      <alignment horizontal="center" vertical="center"/>
      <protection locked="0"/>
    </xf>
    <xf numFmtId="0" fontId="5" fillId="2" borderId="2" xfId="12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/>
    </xf>
    <xf numFmtId="38" fontId="20" fillId="4" borderId="2" xfId="0" applyNumberFormat="1" applyFont="1" applyFill="1" applyBorder="1">
      <alignment vertical="center"/>
    </xf>
    <xf numFmtId="9" fontId="21" fillId="0" borderId="2" xfId="12" applyNumberFormat="1" applyFont="1" applyBorder="1" applyAlignment="1">
      <alignment horizontal="center" vertical="center" wrapText="1"/>
    </xf>
    <xf numFmtId="38" fontId="10" fillId="0" borderId="2" xfId="18" applyNumberFormat="1" applyFont="1" applyBorder="1" applyAlignment="1">
      <alignment horizontal="right" vertical="center"/>
    </xf>
    <xf numFmtId="9" fontId="22" fillId="0" borderId="2" xfId="12" applyNumberFormat="1" applyFont="1" applyBorder="1" applyAlignment="1">
      <alignment horizontal="center" vertical="center" wrapText="1"/>
    </xf>
    <xf numFmtId="9" fontId="22" fillId="0" borderId="2" xfId="12" applyNumberFormat="1" applyFont="1" applyFill="1" applyBorder="1" applyAlignment="1">
      <alignment horizontal="center" vertical="center" wrapText="1"/>
    </xf>
    <xf numFmtId="0" fontId="9" fillId="2" borderId="2" xfId="18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9" fontId="21" fillId="2" borderId="2" xfId="18" applyNumberFormat="1" applyFont="1" applyFill="1" applyBorder="1" applyAlignment="1">
      <alignment horizontal="center" vertical="center"/>
    </xf>
    <xf numFmtId="0" fontId="10" fillId="2" borderId="2" xfId="12" applyFont="1" applyFill="1" applyBorder="1" applyAlignment="1">
      <alignment horizontal="left" vertical="center" wrapText="1"/>
    </xf>
    <xf numFmtId="0" fontId="23" fillId="4" borderId="2" xfId="18" applyFont="1" applyFill="1" applyBorder="1" applyAlignment="1">
      <alignment vertical="center"/>
    </xf>
    <xf numFmtId="189" fontId="14" fillId="4" borderId="2" xfId="18" applyNumberFormat="1" applyFont="1" applyFill="1" applyBorder="1" applyAlignment="1">
      <alignment vertical="center"/>
    </xf>
    <xf numFmtId="0" fontId="23" fillId="2" borderId="2" xfId="18" applyFont="1" applyFill="1" applyBorder="1" applyAlignment="1">
      <alignment horizontal="center" vertical="center"/>
    </xf>
    <xf numFmtId="38" fontId="24" fillId="4" borderId="2" xfId="18" applyNumberFormat="1" applyFont="1" applyFill="1" applyBorder="1" applyAlignment="1">
      <alignment vertical="center"/>
    </xf>
    <xf numFmtId="0" fontId="25" fillId="0" borderId="0" xfId="18" applyFont="1"/>
    <xf numFmtId="0" fontId="9" fillId="0" borderId="1" xfId="18" applyFont="1" applyBorder="1" applyAlignment="1" applyProtection="1">
      <alignment vertical="center" wrapText="1"/>
      <protection locked="0"/>
    </xf>
    <xf numFmtId="189" fontId="10" fillId="0" borderId="2" xfId="18" applyNumberFormat="1" applyFont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43" fontId="0" fillId="0" borderId="2" xfId="2" applyFont="1" applyFill="1" applyBorder="1">
      <alignment vertical="center"/>
    </xf>
    <xf numFmtId="43" fontId="0" fillId="0" borderId="12" xfId="2" applyFont="1" applyFill="1" applyBorder="1">
      <alignment vertical="center"/>
    </xf>
    <xf numFmtId="43" fontId="0" fillId="0" borderId="0" xfId="0" applyNumberFormat="1">
      <alignment vertical="center"/>
    </xf>
    <xf numFmtId="43" fontId="0" fillId="0" borderId="0" xfId="2" applyFont="1" applyFill="1" applyBorder="1">
      <alignment vertical="center"/>
    </xf>
    <xf numFmtId="189" fontId="0" fillId="0" borderId="0" xfId="0" applyNumberFormat="1">
      <alignment vertical="center"/>
    </xf>
    <xf numFmtId="0" fontId="26" fillId="0" borderId="0" xfId="18" applyFont="1"/>
    <xf numFmtId="0" fontId="26" fillId="0" borderId="2" xfId="18" applyFont="1" applyBorder="1"/>
    <xf numFmtId="0" fontId="5" fillId="0" borderId="2" xfId="18" applyBorder="1" applyAlignment="1">
      <alignment vertical="center"/>
    </xf>
    <xf numFmtId="0" fontId="5" fillId="0" borderId="0" xfId="18" applyAlignment="1">
      <alignment vertical="center"/>
    </xf>
    <xf numFmtId="0" fontId="5" fillId="0" borderId="2" xfId="18" applyFill="1" applyBorder="1" applyAlignment="1">
      <alignment vertical="center"/>
    </xf>
    <xf numFmtId="0" fontId="5" fillId="0" borderId="0" xfId="18" applyFill="1" applyAlignment="1">
      <alignment vertical="center"/>
    </xf>
    <xf numFmtId="0" fontId="5" fillId="4" borderId="2" xfId="18" applyFill="1" applyBorder="1" applyAlignment="1">
      <alignment vertical="center"/>
    </xf>
    <xf numFmtId="0" fontId="5" fillId="5" borderId="2" xfId="18" applyFill="1" applyBorder="1" applyAlignment="1">
      <alignment vertical="center"/>
    </xf>
    <xf numFmtId="0" fontId="5" fillId="5" borderId="0" xfId="18" applyFill="1" applyAlignment="1">
      <alignment vertical="center"/>
    </xf>
    <xf numFmtId="0" fontId="5" fillId="0" borderId="2" xfId="18" applyBorder="1"/>
    <xf numFmtId="0" fontId="5" fillId="4" borderId="2" xfId="18" applyFill="1" applyBorder="1"/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189" fontId="5" fillId="0" borderId="0" xfId="18" applyNumberFormat="1" applyFill="1"/>
    <xf numFmtId="38" fontId="5" fillId="4" borderId="2" xfId="18" applyNumberFormat="1" applyFill="1" applyBorder="1" applyAlignment="1">
      <alignment horizontal="center" vertical="center"/>
    </xf>
    <xf numFmtId="0" fontId="26" fillId="5" borderId="0" xfId="0" applyFont="1" applyFill="1" applyAlignment="1"/>
    <xf numFmtId="0" fontId="12" fillId="5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0" fontId="23" fillId="5" borderId="0" xfId="0" applyFont="1" applyFill="1" applyAlignment="1">
      <alignment horizontal="center" wrapText="1"/>
    </xf>
    <xf numFmtId="0" fontId="27" fillId="5" borderId="0" xfId="0" applyFont="1" applyFill="1" applyAlignment="1"/>
    <xf numFmtId="0" fontId="27" fillId="5" borderId="0" xfId="0" applyFont="1" applyFill="1" applyAlignme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5" borderId="0" xfId="0" applyFont="1" applyFill="1" applyBorder="1" applyAlignment="1"/>
    <xf numFmtId="182" fontId="30" fillId="5" borderId="0" xfId="29" applyFont="1" applyFill="1">
      <alignment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center" vertical="center" wrapText="1"/>
    </xf>
    <xf numFmtId="0" fontId="27" fillId="8" borderId="2" xfId="0" applyNumberFormat="1" applyFont="1" applyFill="1" applyBorder="1" applyAlignment="1">
      <alignment horizontal="center" vertical="center" wrapText="1"/>
    </xf>
    <xf numFmtId="194" fontId="31" fillId="7" borderId="2" xfId="1" applyNumberFormat="1" applyFont="1" applyFill="1" applyBorder="1" applyAlignment="1">
      <alignment horizontal="center" vertical="center" wrapText="1"/>
    </xf>
    <xf numFmtId="194" fontId="27" fillId="7" borderId="2" xfId="1" applyNumberFormat="1" applyFont="1" applyFill="1" applyBorder="1" applyAlignment="1">
      <alignment horizontal="center" vertical="center" wrapText="1"/>
    </xf>
    <xf numFmtId="10" fontId="27" fillId="7" borderId="2" xfId="1" applyNumberFormat="1" applyFont="1" applyFill="1" applyBorder="1" applyAlignment="1">
      <alignment horizontal="center" vertical="center" wrapText="1"/>
    </xf>
    <xf numFmtId="0" fontId="26" fillId="5" borderId="2" xfId="0" applyNumberFormat="1" applyFont="1" applyFill="1" applyBorder="1" applyAlignment="1">
      <alignment horizontal="center" vertical="center" wrapText="1"/>
    </xf>
    <xf numFmtId="0" fontId="26" fillId="5" borderId="2" xfId="0" applyNumberFormat="1" applyFont="1" applyFill="1" applyBorder="1" applyAlignment="1">
      <alignment horizontal="left" vertical="center" wrapText="1"/>
    </xf>
    <xf numFmtId="194" fontId="32" fillId="0" borderId="2" xfId="1" applyNumberFormat="1" applyFont="1" applyFill="1" applyBorder="1" applyAlignment="1">
      <alignment horizontal="right" vertical="center"/>
    </xf>
    <xf numFmtId="194" fontId="26" fillId="0" borderId="2" xfId="1" applyNumberFormat="1" applyFont="1" applyFill="1" applyBorder="1" applyAlignment="1">
      <alignment horizontal="right" vertical="center"/>
    </xf>
    <xf numFmtId="10" fontId="27" fillId="2" borderId="2" xfId="1" applyNumberFormat="1" applyFont="1" applyFill="1" applyBorder="1" applyAlignment="1">
      <alignment horizontal="center" vertical="center" wrapText="1"/>
    </xf>
    <xf numFmtId="0" fontId="29" fillId="8" borderId="2" xfId="0" applyNumberFormat="1" applyFont="1" applyFill="1" applyBorder="1" applyAlignment="1">
      <alignment horizontal="center" vertical="center" wrapText="1"/>
    </xf>
    <xf numFmtId="43" fontId="31" fillId="7" borderId="2" xfId="23" applyNumberFormat="1" applyFont="1" applyFill="1" applyBorder="1" applyAlignment="1">
      <alignment horizontal="right" vertical="center"/>
    </xf>
    <xf numFmtId="43" fontId="27" fillId="7" borderId="2" xfId="23" applyNumberFormat="1" applyFont="1" applyFill="1" applyBorder="1" applyAlignment="1">
      <alignment horizontal="right" vertical="center"/>
    </xf>
    <xf numFmtId="194" fontId="33" fillId="0" borderId="2" xfId="0" applyNumberFormat="1" applyFont="1" applyFill="1" applyBorder="1" applyAlignment="1">
      <alignment vertical="center"/>
    </xf>
    <xf numFmtId="194" fontId="29" fillId="0" borderId="2" xfId="0" applyNumberFormat="1" applyFont="1" applyFill="1" applyBorder="1" applyAlignment="1">
      <alignment vertical="center"/>
    </xf>
    <xf numFmtId="0" fontId="28" fillId="8" borderId="2" xfId="0" applyNumberFormat="1" applyFont="1" applyFill="1" applyBorder="1" applyAlignment="1">
      <alignment horizontal="center" vertical="center" wrapText="1"/>
    </xf>
    <xf numFmtId="197" fontId="34" fillId="7" borderId="2" xfId="0" applyNumberFormat="1" applyFont="1" applyFill="1" applyBorder="1" applyAlignment="1">
      <alignment vertical="center"/>
    </xf>
    <xf numFmtId="197" fontId="28" fillId="7" borderId="2" xfId="0" applyNumberFormat="1" applyFont="1" applyFill="1" applyBorder="1" applyAlignment="1">
      <alignment vertical="center"/>
    </xf>
    <xf numFmtId="43" fontId="34" fillId="7" borderId="2" xfId="0" applyNumberFormat="1" applyFont="1" applyFill="1" applyBorder="1" applyAlignment="1">
      <alignment vertical="center"/>
    </xf>
    <xf numFmtId="43" fontId="28" fillId="7" borderId="2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194" fontId="35" fillId="7" borderId="2" xfId="1" applyNumberFormat="1" applyFont="1" applyFill="1" applyBorder="1" applyAlignment="1">
      <alignment horizontal="center" vertical="center" wrapText="1"/>
    </xf>
    <xf numFmtId="10" fontId="35" fillId="7" borderId="2" xfId="1" applyNumberFormat="1" applyFont="1" applyFill="1" applyBorder="1" applyAlignment="1">
      <alignment horizontal="center" vertical="center" wrapText="1"/>
    </xf>
    <xf numFmtId="43" fontId="35" fillId="7" borderId="2" xfId="2" applyFont="1" applyFill="1" applyBorder="1" applyAlignment="1">
      <alignment horizontal="center" vertical="center" wrapText="1"/>
    </xf>
    <xf numFmtId="194" fontId="30" fillId="0" borderId="2" xfId="1" applyNumberFormat="1" applyFont="1" applyFill="1" applyBorder="1" applyAlignment="1">
      <alignment horizontal="right" vertical="center"/>
    </xf>
    <xf numFmtId="194" fontId="30" fillId="2" borderId="2" xfId="1" applyNumberFormat="1" applyFont="1" applyFill="1" applyBorder="1" applyAlignment="1">
      <alignment horizontal="right" vertical="center"/>
    </xf>
    <xf numFmtId="10" fontId="30" fillId="0" borderId="2" xfId="1" applyNumberFormat="1" applyFont="1" applyFill="1" applyBorder="1" applyAlignment="1">
      <alignment horizontal="right" vertical="center"/>
    </xf>
    <xf numFmtId="43" fontId="30" fillId="0" borderId="2" xfId="2" applyFont="1" applyFill="1" applyBorder="1" applyAlignment="1">
      <alignment horizontal="right" vertical="center"/>
    </xf>
    <xf numFmtId="43" fontId="35" fillId="7" borderId="2" xfId="23" applyNumberFormat="1" applyFont="1" applyFill="1" applyBorder="1" applyAlignment="1">
      <alignment horizontal="right" vertical="center"/>
    </xf>
    <xf numFmtId="10" fontId="35" fillId="7" borderId="2" xfId="23" applyNumberFormat="1" applyFont="1" applyFill="1" applyBorder="1" applyAlignment="1">
      <alignment horizontal="right" vertical="center"/>
    </xf>
    <xf numFmtId="43" fontId="35" fillId="7" borderId="2" xfId="2" applyFont="1" applyFill="1" applyBorder="1" applyAlignment="1">
      <alignment horizontal="right" vertical="center"/>
    </xf>
    <xf numFmtId="194" fontId="36" fillId="0" borderId="2" xfId="0" applyNumberFormat="1" applyFont="1" applyFill="1" applyBorder="1" applyAlignment="1">
      <alignment vertical="center"/>
    </xf>
    <xf numFmtId="10" fontId="36" fillId="0" borderId="2" xfId="0" applyNumberFormat="1" applyFont="1" applyFill="1" applyBorder="1" applyAlignment="1">
      <alignment vertical="center"/>
    </xf>
    <xf numFmtId="43" fontId="36" fillId="0" borderId="2" xfId="2" applyFont="1" applyFill="1" applyBorder="1" applyAlignment="1">
      <alignment vertical="center"/>
    </xf>
    <xf numFmtId="194" fontId="36" fillId="2" borderId="2" xfId="0" applyNumberFormat="1" applyFont="1" applyFill="1" applyBorder="1" applyAlignment="1">
      <alignment vertical="center"/>
    </xf>
    <xf numFmtId="197" fontId="37" fillId="7" borderId="2" xfId="0" applyNumberFormat="1" applyFont="1" applyFill="1" applyBorder="1" applyAlignment="1">
      <alignment vertical="center"/>
    </xf>
    <xf numFmtId="10" fontId="37" fillId="7" borderId="2" xfId="0" applyNumberFormat="1" applyFont="1" applyFill="1" applyBorder="1" applyAlignment="1">
      <alignment vertical="center"/>
    </xf>
    <xf numFmtId="43" fontId="37" fillId="7" borderId="2" xfId="2" applyFont="1" applyFill="1" applyBorder="1" applyAlignment="1">
      <alignment vertical="center"/>
    </xf>
    <xf numFmtId="43" fontId="37" fillId="7" borderId="2" xfId="0" applyNumberFormat="1" applyFont="1" applyFill="1" applyBorder="1" applyAlignment="1">
      <alignment vertical="center"/>
    </xf>
    <xf numFmtId="43" fontId="37" fillId="7" borderId="2" xfId="0" applyNumberFormat="1" applyFont="1" applyFill="1" applyBorder="1" applyAlignment="1">
      <alignment horizontal="right" vertical="center"/>
    </xf>
    <xf numFmtId="0" fontId="2" fillId="6" borderId="11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10" fontId="35" fillId="7" borderId="2" xfId="4" applyNumberFormat="1" applyFont="1" applyFill="1" applyBorder="1" applyAlignment="1">
      <alignment horizontal="right" vertical="center" wrapText="1"/>
    </xf>
    <xf numFmtId="10" fontId="35" fillId="7" borderId="2" xfId="4" applyNumberFormat="1" applyFont="1" applyFill="1" applyBorder="1" applyAlignment="1">
      <alignment horizontal="center" vertical="center" wrapText="1"/>
    </xf>
    <xf numFmtId="43" fontId="35" fillId="8" borderId="11" xfId="2" applyFont="1" applyFill="1" applyBorder="1" applyAlignment="1">
      <alignment horizontal="center" vertical="center" wrapText="1"/>
    </xf>
    <xf numFmtId="43" fontId="35" fillId="8" borderId="2" xfId="2" applyFont="1" applyFill="1" applyBorder="1" applyAlignment="1">
      <alignment horizontal="center" vertical="center" wrapText="1"/>
    </xf>
    <xf numFmtId="10" fontId="30" fillId="0" borderId="2" xfId="4" applyNumberFormat="1" applyFont="1" applyFill="1" applyBorder="1" applyAlignment="1">
      <alignment horizontal="right" vertical="center"/>
    </xf>
    <xf numFmtId="10" fontId="35" fillId="0" borderId="2" xfId="4" applyNumberFormat="1" applyFont="1" applyFill="1" applyBorder="1" applyAlignment="1">
      <alignment horizontal="center" vertical="center" wrapText="1"/>
    </xf>
    <xf numFmtId="43" fontId="35" fillId="0" borderId="2" xfId="2" applyFont="1" applyFill="1" applyBorder="1" applyAlignment="1">
      <alignment horizontal="center" vertical="center" wrapText="1"/>
    </xf>
    <xf numFmtId="43" fontId="35" fillId="0" borderId="2" xfId="4" applyNumberFormat="1" applyFont="1" applyFill="1" applyBorder="1" applyAlignment="1">
      <alignment horizontal="center" vertical="center" wrapText="1"/>
    </xf>
    <xf numFmtId="10" fontId="35" fillId="7" borderId="2" xfId="4" applyNumberFormat="1" applyFont="1" applyFill="1" applyBorder="1" applyAlignment="1">
      <alignment horizontal="right" vertical="center"/>
    </xf>
    <xf numFmtId="43" fontId="35" fillId="8" borderId="2" xfId="2" applyFont="1" applyFill="1" applyBorder="1" applyAlignment="1">
      <alignment horizontal="right" vertical="center"/>
    </xf>
    <xf numFmtId="10" fontId="36" fillId="0" borderId="2" xfId="4" applyNumberFormat="1" applyFont="1" applyFill="1" applyBorder="1" applyAlignment="1">
      <alignment horizontal="right" vertical="center"/>
    </xf>
    <xf numFmtId="10" fontId="37" fillId="7" borderId="2" xfId="4" applyNumberFormat="1" applyFont="1" applyFill="1" applyBorder="1" applyAlignment="1">
      <alignment horizontal="right" vertical="center"/>
    </xf>
    <xf numFmtId="43" fontId="37" fillId="8" borderId="2" xfId="2" applyFont="1" applyFill="1" applyBorder="1" applyAlignment="1">
      <alignment vertical="center"/>
    </xf>
    <xf numFmtId="10" fontId="37" fillId="7" borderId="2" xfId="4" applyNumberFormat="1" applyFont="1" applyFill="1" applyBorder="1" applyAlignment="1">
      <alignment vertical="center"/>
    </xf>
    <xf numFmtId="10" fontId="35" fillId="8" borderId="2" xfId="4" applyNumberFormat="1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right"/>
    </xf>
    <xf numFmtId="0" fontId="26" fillId="5" borderId="0" xfId="0" applyFont="1" applyFill="1" applyBorder="1" applyAlignment="1">
      <alignment horizontal="right"/>
    </xf>
    <xf numFmtId="0" fontId="2" fillId="6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/>
    <xf numFmtId="0" fontId="29" fillId="5" borderId="2" xfId="0" applyFont="1" applyFill="1" applyBorder="1" applyAlignment="1">
      <alignment vertical="center" wrapText="1"/>
    </xf>
    <xf numFmtId="0" fontId="29" fillId="5" borderId="2" xfId="0" applyFont="1" applyFill="1" applyBorder="1" applyAlignment="1"/>
    <xf numFmtId="0" fontId="29" fillId="8" borderId="2" xfId="0" applyFont="1" applyFill="1" applyBorder="1" applyAlignment="1">
      <alignment vertical="center" wrapText="1"/>
    </xf>
    <xf numFmtId="0" fontId="29" fillId="8" borderId="2" xfId="0" applyFont="1" applyFill="1" applyBorder="1" applyAlignment="1">
      <alignment vertical="center"/>
    </xf>
    <xf numFmtId="0" fontId="29" fillId="5" borderId="2" xfId="0" applyFont="1" applyFill="1" applyBorder="1" applyAlignment="1">
      <alignment vertical="top" wrapText="1"/>
    </xf>
    <xf numFmtId="0" fontId="29" fillId="0" borderId="2" xfId="0" applyNumberFormat="1" applyFont="1" applyBorder="1" applyAlignment="1">
      <alignment vertical="center" wrapText="1"/>
    </xf>
    <xf numFmtId="0" fontId="38" fillId="0" borderId="2" xfId="0" applyNumberFormat="1" applyFont="1" applyBorder="1" applyAlignment="1">
      <alignment vertical="center" wrapText="1"/>
    </xf>
    <xf numFmtId="0" fontId="29" fillId="8" borderId="2" xfId="0" applyFont="1" applyFill="1" applyBorder="1">
      <alignment vertical="center"/>
    </xf>
    <xf numFmtId="0" fontId="39" fillId="9" borderId="2" xfId="0" applyFont="1" applyFill="1" applyBorder="1" applyAlignment="1">
      <alignment vertical="center" wrapText="1"/>
    </xf>
    <xf numFmtId="0" fontId="40" fillId="0" borderId="0" xfId="3" applyAlignment="1" applyProtection="1">
      <alignment vertical="center"/>
    </xf>
    <xf numFmtId="10" fontId="29" fillId="0" borderId="0" xfId="0" applyNumberFormat="1" applyFont="1" applyAlignment="1">
      <alignment vertical="center"/>
    </xf>
    <xf numFmtId="10" fontId="30" fillId="5" borderId="0" xfId="29" applyNumberFormat="1" applyFont="1" applyFill="1" applyAlignment="1">
      <alignment vertical="center"/>
    </xf>
    <xf numFmtId="10" fontId="26" fillId="5" borderId="0" xfId="0" applyNumberFormat="1" applyFont="1" applyFill="1" applyBorder="1" applyAlignment="1">
      <alignment vertical="center"/>
    </xf>
    <xf numFmtId="10" fontId="2" fillId="7" borderId="2" xfId="0" applyNumberFormat="1" applyFont="1" applyFill="1" applyBorder="1" applyAlignment="1">
      <alignment horizontal="center" vertical="center" wrapText="1"/>
    </xf>
    <xf numFmtId="10" fontId="31" fillId="7" borderId="2" xfId="1" applyNumberFormat="1" applyFont="1" applyFill="1" applyBorder="1" applyAlignment="1">
      <alignment vertical="center" wrapText="1"/>
    </xf>
    <xf numFmtId="10" fontId="32" fillId="0" borderId="2" xfId="1" applyNumberFormat="1" applyFont="1" applyFill="1" applyBorder="1" applyAlignment="1">
      <alignment vertical="center"/>
    </xf>
    <xf numFmtId="10" fontId="31" fillId="7" borderId="2" xfId="23" applyNumberFormat="1" applyFont="1" applyFill="1" applyBorder="1" applyAlignment="1">
      <alignment vertical="center"/>
    </xf>
    <xf numFmtId="10" fontId="33" fillId="0" borderId="2" xfId="0" applyNumberFormat="1" applyFont="1" applyFill="1" applyBorder="1" applyAlignment="1">
      <alignment vertical="center"/>
    </xf>
    <xf numFmtId="10" fontId="29" fillId="0" borderId="2" xfId="0" applyNumberFormat="1" applyFont="1" applyFill="1" applyBorder="1" applyAlignment="1">
      <alignment vertical="center"/>
    </xf>
    <xf numFmtId="10" fontId="34" fillId="7" borderId="2" xfId="0" applyNumberFormat="1" applyFont="1" applyFill="1" applyBorder="1" applyAlignment="1">
      <alignment vertical="center"/>
    </xf>
    <xf numFmtId="10" fontId="0" fillId="0" borderId="13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31" fillId="7" borderId="2" xfId="1" applyNumberFormat="1" applyFont="1" applyFill="1" applyBorder="1" applyAlignment="1">
      <alignment horizontal="center" vertical="center" wrapText="1"/>
    </xf>
    <xf numFmtId="43" fontId="41" fillId="7" borderId="2" xfId="2" applyFont="1" applyFill="1" applyBorder="1" applyAlignment="1">
      <alignment horizontal="center" vertical="center" wrapText="1"/>
    </xf>
    <xf numFmtId="10" fontId="26" fillId="2" borderId="2" xfId="1" applyNumberFormat="1" applyFont="1" applyFill="1" applyBorder="1" applyAlignment="1">
      <alignment horizontal="center" vertical="center" wrapText="1"/>
    </xf>
    <xf numFmtId="201" fontId="29" fillId="0" borderId="0" xfId="0" applyNumberFormat="1" applyFont="1">
      <alignment vertical="center"/>
    </xf>
    <xf numFmtId="10" fontId="41" fillId="7" borderId="2" xfId="2" applyNumberFormat="1" applyFont="1" applyFill="1" applyBorder="1" applyAlignment="1">
      <alignment horizontal="center" vertical="center" wrapText="1"/>
    </xf>
    <xf numFmtId="10" fontId="41" fillId="7" borderId="2" xfId="4" applyNumberFormat="1" applyFont="1" applyFill="1" applyBorder="1" applyAlignment="1">
      <alignment horizontal="right" vertical="center" wrapText="1"/>
    </xf>
    <xf numFmtId="10" fontId="30" fillId="0" borderId="2" xfId="2" applyNumberFormat="1" applyFont="1" applyFill="1" applyBorder="1" applyAlignment="1">
      <alignment horizontal="right" vertical="center"/>
    </xf>
    <xf numFmtId="10" fontId="42" fillId="0" borderId="2" xfId="4" applyNumberFormat="1" applyFont="1" applyFill="1" applyBorder="1" applyAlignment="1">
      <alignment horizontal="right" vertical="center" wrapText="1"/>
    </xf>
    <xf numFmtId="10" fontId="41" fillId="0" borderId="2" xfId="4" applyNumberFormat="1" applyFont="1" applyFill="1" applyBorder="1" applyAlignment="1">
      <alignment horizontal="right" vertical="center" wrapText="1"/>
    </xf>
    <xf numFmtId="10" fontId="35" fillId="7" borderId="2" xfId="2" applyNumberFormat="1" applyFont="1" applyFill="1" applyBorder="1" applyAlignment="1">
      <alignment horizontal="right" vertical="center"/>
    </xf>
    <xf numFmtId="10" fontId="36" fillId="0" borderId="2" xfId="2" applyNumberFormat="1" applyFont="1" applyFill="1" applyBorder="1" applyAlignment="1">
      <alignment vertical="center"/>
    </xf>
    <xf numFmtId="10" fontId="37" fillId="7" borderId="2" xfId="2" applyNumberFormat="1" applyFont="1" applyFill="1" applyBorder="1" applyAlignment="1">
      <alignment vertical="center"/>
    </xf>
    <xf numFmtId="10" fontId="41" fillId="7" borderId="2" xfId="4" applyNumberFormat="1" applyFont="1" applyFill="1" applyBorder="1" applyAlignment="1">
      <alignment horizontal="center" vertical="center" wrapText="1"/>
    </xf>
    <xf numFmtId="43" fontId="41" fillId="8" borderId="2" xfId="2" applyFont="1" applyFill="1" applyBorder="1" applyAlignment="1">
      <alignment horizontal="center" vertical="center" wrapText="1"/>
    </xf>
    <xf numFmtId="0" fontId="0" fillId="8" borderId="2" xfId="0" applyFont="1" applyFill="1" applyBorder="1" applyAlignment="1"/>
    <xf numFmtId="10" fontId="41" fillId="0" borderId="2" xfId="4" applyNumberFormat="1" applyFont="1" applyFill="1" applyBorder="1" applyAlignment="1">
      <alignment horizontal="center" vertical="center" wrapText="1"/>
    </xf>
    <xf numFmtId="43" fontId="41" fillId="0" borderId="2" xfId="2" applyFont="1" applyFill="1" applyBorder="1" applyAlignment="1">
      <alignment horizontal="center" vertical="center" wrapText="1"/>
    </xf>
    <xf numFmtId="43" fontId="41" fillId="0" borderId="2" xfId="4" applyNumberFormat="1" applyFont="1" applyFill="1" applyBorder="1" applyAlignment="1">
      <alignment horizontal="center" vertical="center" wrapText="1"/>
    </xf>
    <xf numFmtId="0" fontId="0" fillId="5" borderId="2" xfId="0" applyFont="1" applyFill="1" applyBorder="1" applyAlignment="1"/>
    <xf numFmtId="0" fontId="0" fillId="8" borderId="2" xfId="0" applyFont="1" applyFill="1" applyBorder="1" applyAlignment="1">
      <alignment vertical="center"/>
    </xf>
    <xf numFmtId="0" fontId="43" fillId="0" borderId="2" xfId="0" applyNumberFormat="1" applyFont="1" applyBorder="1" applyAlignment="1">
      <alignment vertical="center" wrapText="1"/>
    </xf>
    <xf numFmtId="0" fontId="44" fillId="0" borderId="2" xfId="0" applyNumberFormat="1" applyFont="1" applyBorder="1" applyAlignment="1">
      <alignment vertical="center" wrapText="1"/>
    </xf>
    <xf numFmtId="0" fontId="0" fillId="8" borderId="2" xfId="0" applyFont="1" applyFill="1" applyBorder="1">
      <alignment vertical="center"/>
    </xf>
    <xf numFmtId="10" fontId="41" fillId="8" borderId="2" xfId="4" applyNumberFormat="1" applyFont="1" applyFill="1" applyBorder="1" applyAlignment="1">
      <alignment horizontal="center" vertical="center" wrapText="1"/>
    </xf>
    <xf numFmtId="0" fontId="45" fillId="9" borderId="2" xfId="0" applyFont="1" applyFill="1" applyBorder="1" applyAlignment="1">
      <alignment vertical="center" wrapText="1"/>
    </xf>
    <xf numFmtId="10" fontId="29" fillId="0" borderId="0" xfId="0" applyNumberFormat="1" applyFont="1" applyAlignment="1">
      <alignment horizontal="center" vertical="center"/>
    </xf>
    <xf numFmtId="10" fontId="29" fillId="0" borderId="0" xfId="0" applyNumberFormat="1" applyFont="1">
      <alignment vertical="center"/>
    </xf>
    <xf numFmtId="10" fontId="30" fillId="5" borderId="0" xfId="29" applyNumberFormat="1" applyFont="1" applyFill="1" applyAlignment="1">
      <alignment horizontal="center" vertical="center"/>
    </xf>
    <xf numFmtId="10" fontId="26" fillId="5" borderId="0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94" fontId="26" fillId="5" borderId="2" xfId="0" applyNumberFormat="1" applyFont="1" applyFill="1" applyBorder="1" applyAlignment="1">
      <alignment horizontal="center" vertical="center" wrapText="1"/>
    </xf>
    <xf numFmtId="10" fontId="26" fillId="0" borderId="2" xfId="1" applyNumberFormat="1" applyFont="1" applyFill="1" applyBorder="1" applyAlignment="1">
      <alignment horizontal="center" vertical="center"/>
    </xf>
    <xf numFmtId="10" fontId="27" fillId="7" borderId="2" xfId="23" applyNumberFormat="1" applyFont="1" applyFill="1" applyBorder="1" applyAlignment="1">
      <alignment horizontal="center" vertical="center"/>
    </xf>
    <xf numFmtId="194" fontId="26" fillId="0" borderId="2" xfId="0" applyNumberFormat="1" applyFont="1" applyFill="1" applyBorder="1" applyAlignment="1">
      <alignment horizontal="center" vertical="center" wrapText="1"/>
    </xf>
    <xf numFmtId="10" fontId="29" fillId="0" borderId="2" xfId="0" applyNumberFormat="1" applyFont="1" applyFill="1" applyBorder="1" applyAlignment="1">
      <alignment horizontal="center" vertical="center"/>
    </xf>
    <xf numFmtId="10" fontId="28" fillId="7" borderId="2" xfId="0" applyNumberFormat="1" applyFont="1" applyFill="1" applyBorder="1" applyAlignment="1">
      <alignment horizontal="center" vertical="center"/>
    </xf>
    <xf numFmtId="43" fontId="29" fillId="7" borderId="2" xfId="23" applyNumberFormat="1" applyFont="1" applyFill="1" applyBorder="1" applyAlignment="1">
      <alignment vertical="center"/>
    </xf>
    <xf numFmtId="10" fontId="0" fillId="0" borderId="1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97" fontId="29" fillId="0" borderId="0" xfId="0" applyNumberFormat="1" applyFont="1">
      <alignment vertical="center"/>
    </xf>
    <xf numFmtId="43" fontId="29" fillId="0" borderId="0" xfId="0" applyNumberFormat="1" applyFont="1">
      <alignment vertical="center"/>
    </xf>
    <xf numFmtId="10" fontId="30" fillId="5" borderId="0" xfId="29" applyNumberFormat="1" applyFont="1" applyFill="1">
      <alignment vertical="center"/>
    </xf>
    <xf numFmtId="10" fontId="26" fillId="0" borderId="2" xfId="1" applyNumberFormat="1" applyFont="1" applyFill="1" applyBorder="1" applyAlignment="1">
      <alignment horizontal="right" vertical="center"/>
    </xf>
    <xf numFmtId="10" fontId="27" fillId="7" borderId="2" xfId="23" applyNumberFormat="1" applyFont="1" applyFill="1" applyBorder="1" applyAlignment="1">
      <alignment horizontal="right" vertical="center"/>
    </xf>
    <xf numFmtId="194" fontId="29" fillId="2" borderId="2" xfId="0" applyNumberFormat="1" applyFont="1" applyFill="1" applyBorder="1" applyAlignment="1">
      <alignment vertical="center"/>
    </xf>
    <xf numFmtId="10" fontId="28" fillId="7" borderId="2" xfId="0" applyNumberFormat="1" applyFont="1" applyFill="1" applyBorder="1" applyAlignment="1">
      <alignment vertical="center"/>
    </xf>
    <xf numFmtId="10" fontId="35" fillId="7" borderId="2" xfId="1" applyNumberFormat="1" applyFont="1" applyFill="1" applyBorder="1" applyAlignment="1">
      <alignment horizontal="right" vertical="center" wrapText="1"/>
    </xf>
    <xf numFmtId="185" fontId="0" fillId="0" borderId="0" xfId="0" applyNumberFormat="1" applyAlignment="1">
      <alignment vertical="center"/>
    </xf>
    <xf numFmtId="4" fontId="29" fillId="0" borderId="0" xfId="0" applyNumberFormat="1" applyFont="1">
      <alignment vertical="center"/>
    </xf>
    <xf numFmtId="43" fontId="29" fillId="0" borderId="0" xfId="2" applyFont="1" applyAlignment="1">
      <alignment horizontal="right" vertical="center"/>
    </xf>
    <xf numFmtId="10" fontId="35" fillId="0" borderId="2" xfId="4" applyNumberFormat="1" applyFont="1" applyFill="1" applyBorder="1" applyAlignment="1">
      <alignment horizontal="right" vertical="center" wrapText="1"/>
    </xf>
    <xf numFmtId="43" fontId="21" fillId="0" borderId="2" xfId="27" applyNumberFormat="1" applyFont="1" applyFill="1" applyBorder="1" applyAlignment="1">
      <alignment horizontal="center" vertical="center"/>
    </xf>
    <xf numFmtId="43" fontId="21" fillId="0" borderId="2" xfId="27" applyNumberFormat="1" applyFont="1" applyFill="1" applyBorder="1" applyAlignment="1">
      <alignment horizontal="right" vertical="center"/>
    </xf>
    <xf numFmtId="43" fontId="30" fillId="0" borderId="2" xfId="4" applyNumberFormat="1" applyFont="1" applyFill="1" applyBorder="1" applyAlignment="1">
      <alignment horizontal="right" vertical="center"/>
    </xf>
    <xf numFmtId="0" fontId="21" fillId="5" borderId="0" xfId="0" applyFont="1" applyFill="1" applyAlignment="1"/>
    <xf numFmtId="0" fontId="46" fillId="5" borderId="0" xfId="0" applyFont="1" applyFill="1" applyAlignment="1">
      <alignment horizontal="center"/>
    </xf>
    <xf numFmtId="0" fontId="23" fillId="5" borderId="0" xfId="0" applyFont="1" applyFill="1" applyAlignment="1"/>
    <xf numFmtId="0" fontId="2" fillId="0" borderId="0" xfId="0" applyFont="1">
      <alignment vertical="center"/>
    </xf>
    <xf numFmtId="0" fontId="21" fillId="5" borderId="0" xfId="0" applyFont="1" applyFill="1" applyBorder="1" applyAlignment="1"/>
    <xf numFmtId="182" fontId="10" fillId="5" borderId="0" xfId="29" applyFont="1" applyFill="1">
      <alignment vertical="center"/>
    </xf>
    <xf numFmtId="10" fontId="10" fillId="5" borderId="0" xfId="29" applyNumberFormat="1" applyFont="1" applyFill="1" applyAlignment="1">
      <alignment horizontal="center" vertical="center"/>
    </xf>
    <xf numFmtId="194" fontId="30" fillId="5" borderId="2" xfId="0" applyNumberFormat="1" applyFont="1" applyFill="1" applyBorder="1" applyAlignment="1">
      <alignment horizontal="center" vertical="center" wrapText="1"/>
    </xf>
    <xf numFmtId="10" fontId="30" fillId="0" borderId="2" xfId="1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 wrapText="1"/>
    </xf>
    <xf numFmtId="10" fontId="35" fillId="7" borderId="2" xfId="23" applyNumberFormat="1" applyFont="1" applyFill="1" applyBorder="1" applyAlignment="1">
      <alignment horizontal="center" vertical="center"/>
    </xf>
    <xf numFmtId="43" fontId="30" fillId="5" borderId="2" xfId="23" applyNumberFormat="1" applyFont="1" applyFill="1" applyBorder="1" applyAlignment="1">
      <alignment horizontal="right" vertical="center"/>
    </xf>
    <xf numFmtId="43" fontId="36" fillId="0" borderId="2" xfId="0" applyNumberFormat="1" applyFont="1" applyFill="1" applyBorder="1" applyAlignment="1">
      <alignment vertical="center"/>
    </xf>
    <xf numFmtId="10" fontId="36" fillId="0" borderId="2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 wrapText="1"/>
    </xf>
    <xf numFmtId="10" fontId="37" fillId="7" borderId="2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top"/>
    </xf>
    <xf numFmtId="197" fontId="0" fillId="0" borderId="0" xfId="0" applyNumberFormat="1">
      <alignment vertical="center"/>
    </xf>
    <xf numFmtId="10" fontId="10" fillId="5" borderId="0" xfId="29" applyNumberFormat="1" applyFont="1" applyFill="1" applyAlignment="1">
      <alignment vertical="center"/>
    </xf>
    <xf numFmtId="10" fontId="35" fillId="7" borderId="2" xfId="1" applyNumberFormat="1" applyFont="1" applyFill="1" applyBorder="1" applyAlignment="1">
      <alignment vertical="center" wrapText="1"/>
    </xf>
    <xf numFmtId="194" fontId="48" fillId="7" borderId="2" xfId="1" applyNumberFormat="1" applyFont="1" applyFill="1" applyBorder="1" applyAlignment="1">
      <alignment horizontal="center" vertical="center" wrapText="1"/>
    </xf>
    <xf numFmtId="10" fontId="30" fillId="0" borderId="2" xfId="1" applyNumberFormat="1" applyFont="1" applyFill="1" applyBorder="1" applyAlignment="1">
      <alignment vertical="center"/>
    </xf>
    <xf numFmtId="194" fontId="49" fillId="0" borderId="2" xfId="1" applyNumberFormat="1" applyFont="1" applyFill="1" applyBorder="1" applyAlignment="1">
      <alignment horizontal="right" vertical="center"/>
    </xf>
    <xf numFmtId="10" fontId="35" fillId="7" borderId="2" xfId="23" applyNumberFormat="1" applyFont="1" applyFill="1" applyBorder="1" applyAlignment="1">
      <alignment vertical="center"/>
    </xf>
    <xf numFmtId="43" fontId="48" fillId="7" borderId="2" xfId="23" applyNumberFormat="1" applyFont="1" applyFill="1" applyBorder="1" applyAlignment="1">
      <alignment horizontal="right" vertical="center"/>
    </xf>
    <xf numFmtId="43" fontId="50" fillId="0" borderId="2" xfId="0" applyNumberFormat="1" applyFont="1" applyFill="1" applyBorder="1" applyAlignment="1">
      <alignment vertical="center"/>
    </xf>
    <xf numFmtId="194" fontId="50" fillId="0" borderId="2" xfId="0" applyNumberFormat="1" applyFont="1" applyFill="1" applyBorder="1" applyAlignment="1">
      <alignment vertical="center"/>
    </xf>
    <xf numFmtId="197" fontId="51" fillId="7" borderId="2" xfId="0" applyNumberFormat="1" applyFont="1" applyFill="1" applyBorder="1" applyAlignment="1">
      <alignment vertical="center"/>
    </xf>
    <xf numFmtId="10" fontId="48" fillId="7" borderId="2" xfId="1" applyNumberFormat="1" applyFont="1" applyFill="1" applyBorder="1" applyAlignment="1">
      <alignment horizontal="center" vertical="center" wrapText="1"/>
    </xf>
    <xf numFmtId="10" fontId="48" fillId="2" borderId="2" xfId="1" applyNumberFormat="1" applyFont="1" applyFill="1" applyBorder="1" applyAlignment="1">
      <alignment horizontal="center" vertical="center" wrapText="1"/>
    </xf>
    <xf numFmtId="194" fontId="49" fillId="2" borderId="2" xfId="1" applyNumberFormat="1" applyFont="1" applyFill="1" applyBorder="1" applyAlignment="1">
      <alignment horizontal="right" vertical="center"/>
    </xf>
    <xf numFmtId="10" fontId="30" fillId="2" borderId="2" xfId="1" applyNumberFormat="1" applyFont="1" applyFill="1" applyBorder="1" applyAlignment="1">
      <alignment horizontal="right" vertical="center"/>
    </xf>
    <xf numFmtId="43" fontId="30" fillId="2" borderId="2" xfId="2" applyFont="1" applyFill="1" applyBorder="1" applyAlignment="1">
      <alignment horizontal="right" vertical="center"/>
    </xf>
    <xf numFmtId="0" fontId="2" fillId="7" borderId="11" xfId="0" applyNumberFormat="1" applyFont="1" applyFill="1" applyBorder="1" applyAlignment="1">
      <alignment horizontal="center" vertical="center" wrapText="1"/>
    </xf>
    <xf numFmtId="10" fontId="30" fillId="2" borderId="2" xfId="4" applyNumberFormat="1" applyFont="1" applyFill="1" applyBorder="1" applyAlignment="1">
      <alignment horizontal="right" vertical="center"/>
    </xf>
    <xf numFmtId="0" fontId="21" fillId="5" borderId="0" xfId="0" applyFont="1" applyFill="1" applyAlignment="1">
      <alignment horizontal="right"/>
    </xf>
    <xf numFmtId="0" fontId="26" fillId="5" borderId="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center" vertical="center"/>
    </xf>
    <xf numFmtId="0" fontId="27" fillId="8" borderId="2" xfId="0" applyFont="1" applyFill="1" applyBorder="1" applyAlignment="1"/>
    <xf numFmtId="43" fontId="30" fillId="2" borderId="2" xfId="4" applyNumberFormat="1" applyFont="1" applyFill="1" applyBorder="1" applyAlignment="1">
      <alignment horizontal="right" vertical="center"/>
    </xf>
    <xf numFmtId="0" fontId="29" fillId="5" borderId="2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2" xfId="0" applyFont="1" applyBorder="1">
      <alignment vertical="center"/>
    </xf>
    <xf numFmtId="0" fontId="38" fillId="0" borderId="2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26" fillId="9" borderId="2" xfId="0" applyFont="1" applyFill="1" applyBorder="1" applyAlignment="1">
      <alignment horizontal="left" vertical="center" wrapText="1"/>
    </xf>
    <xf numFmtId="10" fontId="31" fillId="7" borderId="2" xfId="23" applyNumberFormat="1" applyFont="1" applyFill="1" applyBorder="1" applyAlignment="1">
      <alignment horizontal="center" vertical="center"/>
    </xf>
    <xf numFmtId="10" fontId="26" fillId="0" borderId="2" xfId="1" applyNumberFormat="1" applyFont="1" applyFill="1" applyBorder="1" applyAlignment="1">
      <alignment vertical="center"/>
    </xf>
    <xf numFmtId="10" fontId="36" fillId="0" borderId="2" xfId="0" applyNumberFormat="1" applyFont="1" applyFill="1" applyBorder="1" applyAlignment="1">
      <alignment horizontal="right" vertical="center"/>
    </xf>
    <xf numFmtId="43" fontId="36" fillId="0" borderId="2" xfId="2" applyFont="1" applyFill="1" applyBorder="1" applyAlignment="1">
      <alignment horizontal="right" vertical="center"/>
    </xf>
    <xf numFmtId="10" fontId="37" fillId="7" borderId="2" xfId="0" applyNumberFormat="1" applyFont="1" applyFill="1" applyBorder="1" applyAlignment="1">
      <alignment horizontal="right" vertical="center"/>
    </xf>
    <xf numFmtId="43" fontId="37" fillId="8" borderId="2" xfId="2" applyFont="1" applyFill="1" applyBorder="1" applyAlignment="1">
      <alignment horizontal="right" vertical="center"/>
    </xf>
    <xf numFmtId="43" fontId="42" fillId="0" borderId="2" xfId="2" applyFont="1" applyFill="1" applyBorder="1" applyAlignment="1">
      <alignment horizontal="right" vertical="center"/>
    </xf>
    <xf numFmtId="10" fontId="42" fillId="0" borderId="2" xfId="4" applyNumberFormat="1" applyFont="1" applyFill="1" applyBorder="1" applyAlignment="1">
      <alignment horizontal="right" vertical="center"/>
    </xf>
    <xf numFmtId="43" fontId="41" fillId="7" borderId="2" xfId="2" applyFont="1" applyFill="1" applyBorder="1" applyAlignment="1">
      <alignment horizontal="right" vertical="center"/>
    </xf>
    <xf numFmtId="10" fontId="41" fillId="7" borderId="2" xfId="4" applyNumberFormat="1" applyFont="1" applyFill="1" applyBorder="1" applyAlignment="1">
      <alignment horizontal="right" vertical="center"/>
    </xf>
    <xf numFmtId="43" fontId="37" fillId="7" borderId="2" xfId="2" applyFont="1" applyFill="1" applyBorder="1" applyAlignment="1">
      <alignment horizontal="right" vertical="center"/>
    </xf>
    <xf numFmtId="43" fontId="35" fillId="9" borderId="2" xfId="2" applyFont="1" applyFill="1" applyBorder="1" applyAlignment="1">
      <alignment horizontal="center" vertical="center" wrapText="1"/>
    </xf>
    <xf numFmtId="43" fontId="42" fillId="0" borderId="2" xfId="4" applyNumberFormat="1" applyFont="1" applyFill="1" applyBorder="1" applyAlignment="1">
      <alignment horizontal="right" vertical="center"/>
    </xf>
    <xf numFmtId="0" fontId="0" fillId="5" borderId="2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26" fillId="0" borderId="2" xfId="14" applyFont="1" applyFill="1" applyBorder="1" applyAlignment="1">
      <alignment horizontal="left" vertical="center" wrapText="1"/>
    </xf>
    <xf numFmtId="0" fontId="26" fillId="9" borderId="2" xfId="0" applyFont="1" applyFill="1" applyBorder="1" applyAlignment="1">
      <alignment vertical="center" wrapText="1"/>
    </xf>
    <xf numFmtId="0" fontId="31" fillId="5" borderId="0" xfId="0" applyFont="1" applyFill="1" applyAlignment="1">
      <alignment horizontal="center"/>
    </xf>
    <xf numFmtId="0" fontId="0" fillId="5" borderId="0" xfId="0" applyFont="1" applyFill="1" applyAlignment="1"/>
    <xf numFmtId="0" fontId="0" fillId="5" borderId="0" xfId="0" applyFont="1" applyFill="1" applyAlignment="1">
      <alignment vertical="center"/>
    </xf>
    <xf numFmtId="0" fontId="21" fillId="0" borderId="0" xfId="0" applyFont="1" applyFill="1">
      <alignment vertical="center"/>
    </xf>
    <xf numFmtId="0" fontId="2" fillId="10" borderId="2" xfId="0" applyFont="1" applyFill="1" applyBorder="1" applyAlignment="1">
      <alignment horizontal="center" vertical="center"/>
    </xf>
    <xf numFmtId="0" fontId="34" fillId="7" borderId="2" xfId="0" applyNumberFormat="1" applyFont="1" applyFill="1" applyBorder="1" applyAlignment="1">
      <alignment horizontal="center" vertical="center" wrapText="1"/>
    </xf>
    <xf numFmtId="0" fontId="34" fillId="7" borderId="4" xfId="0" applyNumberFormat="1" applyFont="1" applyFill="1" applyBorder="1" applyAlignment="1">
      <alignment horizontal="center" vertical="center" wrapText="1"/>
    </xf>
    <xf numFmtId="10" fontId="34" fillId="7" borderId="4" xfId="0" applyNumberFormat="1" applyFont="1" applyFill="1" applyBorder="1" applyAlignment="1">
      <alignment horizontal="center" vertical="center" wrapText="1"/>
    </xf>
    <xf numFmtId="194" fontId="29" fillId="7" borderId="2" xfId="1" applyNumberFormat="1" applyFont="1" applyFill="1" applyBorder="1" applyAlignment="1">
      <alignment horizontal="center" vertical="center" wrapText="1"/>
    </xf>
    <xf numFmtId="10" fontId="29" fillId="7" borderId="2" xfId="1" applyNumberFormat="1" applyFont="1" applyFill="1" applyBorder="1" applyAlignment="1">
      <alignment horizontal="center" vertical="center" wrapText="1"/>
    </xf>
    <xf numFmtId="0" fontId="29" fillId="5" borderId="2" xfId="0" applyNumberFormat="1" applyFont="1" applyFill="1" applyBorder="1" applyAlignment="1">
      <alignment horizontal="center" vertical="center" wrapText="1"/>
    </xf>
    <xf numFmtId="0" fontId="29" fillId="5" borderId="2" xfId="0" applyNumberFormat="1" applyFont="1" applyFill="1" applyBorder="1" applyAlignment="1">
      <alignment horizontal="left" vertical="center" wrapText="1"/>
    </xf>
    <xf numFmtId="194" fontId="29" fillId="0" borderId="2" xfId="1" applyNumberFormat="1" applyFont="1" applyFill="1" applyBorder="1" applyAlignment="1">
      <alignment horizontal="right" vertical="center"/>
    </xf>
    <xf numFmtId="10" fontId="29" fillId="0" borderId="2" xfId="1" applyNumberFormat="1" applyFont="1" applyFill="1" applyBorder="1" applyAlignment="1">
      <alignment horizontal="center" vertical="center"/>
    </xf>
    <xf numFmtId="194" fontId="29" fillId="7" borderId="2" xfId="0" applyNumberFormat="1" applyFont="1" applyFill="1" applyBorder="1" applyAlignment="1">
      <alignment horizontal="center" vertical="center" wrapText="1"/>
    </xf>
    <xf numFmtId="10" fontId="29" fillId="7" borderId="2" xfId="0" applyNumberFormat="1" applyFont="1" applyFill="1" applyBorder="1" applyAlignment="1">
      <alignment horizontal="center" vertical="center" wrapText="1"/>
    </xf>
    <xf numFmtId="194" fontId="29" fillId="7" borderId="2" xfId="1" applyNumberFormat="1" applyFont="1" applyFill="1" applyBorder="1" applyAlignment="1">
      <alignment horizontal="right" vertical="center"/>
    </xf>
    <xf numFmtId="10" fontId="29" fillId="7" borderId="2" xfId="1" applyNumberFormat="1" applyFont="1" applyFill="1" applyBorder="1" applyAlignment="1">
      <alignment horizontal="center" vertical="center"/>
    </xf>
    <xf numFmtId="0" fontId="29" fillId="8" borderId="2" xfId="0" applyNumberFormat="1" applyFont="1" applyFill="1" applyBorder="1" applyAlignment="1">
      <alignment horizontal="left" vertical="center" wrapText="1"/>
    </xf>
    <xf numFmtId="43" fontId="29" fillId="7" borderId="2" xfId="23" applyNumberFormat="1" applyFont="1" applyFill="1" applyBorder="1" applyAlignment="1">
      <alignment horizontal="right" vertical="center"/>
    </xf>
    <xf numFmtId="10" fontId="29" fillId="7" borderId="2" xfId="23" applyNumberFormat="1" applyFont="1" applyFill="1" applyBorder="1" applyAlignment="1">
      <alignment horizontal="center" vertical="center"/>
    </xf>
    <xf numFmtId="0" fontId="29" fillId="5" borderId="2" xfId="0" applyNumberFormat="1" applyFont="1" applyFill="1" applyBorder="1" applyAlignment="1">
      <alignment horizontal="right" vertical="center" wrapText="1"/>
    </xf>
    <xf numFmtId="194" fontId="29" fillId="0" borderId="2" xfId="0" applyNumberFormat="1" applyFont="1" applyBorder="1" applyAlignment="1">
      <alignment vertical="center"/>
    </xf>
    <xf numFmtId="10" fontId="29" fillId="0" borderId="2" xfId="0" applyNumberFormat="1" applyFont="1" applyBorder="1" applyAlignment="1">
      <alignment horizontal="center" vertical="center"/>
    </xf>
    <xf numFmtId="0" fontId="21" fillId="0" borderId="13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10" fontId="34" fillId="7" borderId="2" xfId="0" applyNumberFormat="1" applyFont="1" applyFill="1" applyBorder="1" applyAlignment="1">
      <alignment horizontal="center" vertical="center" wrapText="1"/>
    </xf>
    <xf numFmtId="10" fontId="29" fillId="7" borderId="2" xfId="1" applyNumberFormat="1" applyFont="1" applyFill="1" applyBorder="1" applyAlignment="1">
      <alignment vertical="center" wrapText="1"/>
    </xf>
    <xf numFmtId="10" fontId="29" fillId="0" borderId="2" xfId="1" applyNumberFormat="1" applyFont="1" applyFill="1" applyBorder="1" applyAlignment="1">
      <alignment vertical="center"/>
    </xf>
    <xf numFmtId="10" fontId="29" fillId="7" borderId="2" xfId="1" applyNumberFormat="1" applyFont="1" applyFill="1" applyBorder="1" applyAlignment="1">
      <alignment vertical="center"/>
    </xf>
    <xf numFmtId="10" fontId="29" fillId="0" borderId="2" xfId="0" applyNumberFormat="1" applyFont="1" applyBorder="1" applyAlignment="1">
      <alignment vertical="center"/>
    </xf>
    <xf numFmtId="10" fontId="21" fillId="0" borderId="13" xfId="0" applyNumberFormat="1" applyFont="1" applyFill="1" applyBorder="1" applyAlignment="1">
      <alignment vertical="center"/>
    </xf>
    <xf numFmtId="10" fontId="0" fillId="0" borderId="0" xfId="0" applyNumberFormat="1" applyAlignment="1">
      <alignment vertical="center" wrapText="1"/>
    </xf>
    <xf numFmtId="194" fontId="36" fillId="7" borderId="2" xfId="1" applyNumberFormat="1" applyFont="1" applyFill="1" applyBorder="1" applyAlignment="1">
      <alignment horizontal="center" vertical="center" wrapText="1"/>
    </xf>
    <xf numFmtId="10" fontId="36" fillId="7" borderId="2" xfId="1" applyNumberFormat="1" applyFont="1" applyFill="1" applyBorder="1" applyAlignment="1">
      <alignment horizontal="right" vertical="center" wrapText="1"/>
    </xf>
    <xf numFmtId="43" fontId="36" fillId="7" borderId="2" xfId="2" applyFont="1" applyFill="1" applyBorder="1" applyAlignment="1">
      <alignment horizontal="right" vertical="center" wrapText="1"/>
    </xf>
    <xf numFmtId="10" fontId="29" fillId="2" borderId="2" xfId="1" applyNumberFormat="1" applyFont="1" applyFill="1" applyBorder="1" applyAlignment="1">
      <alignment horizontal="center" vertical="center" wrapText="1"/>
    </xf>
    <xf numFmtId="194" fontId="36" fillId="2" borderId="2" xfId="1" applyNumberFormat="1" applyFont="1" applyFill="1" applyBorder="1" applyAlignment="1">
      <alignment horizontal="center" vertical="center" wrapText="1"/>
    </xf>
    <xf numFmtId="10" fontId="36" fillId="2" borderId="2" xfId="1" applyNumberFormat="1" applyFont="1" applyFill="1" applyBorder="1" applyAlignment="1">
      <alignment horizontal="right" vertical="center" wrapText="1"/>
    </xf>
    <xf numFmtId="43" fontId="36" fillId="2" borderId="2" xfId="2" applyFont="1" applyFill="1" applyBorder="1" applyAlignment="1">
      <alignment horizontal="right" vertical="center" wrapText="1"/>
    </xf>
    <xf numFmtId="194" fontId="36" fillId="7" borderId="2" xfId="1" applyNumberFormat="1" applyFont="1" applyFill="1" applyBorder="1" applyAlignment="1">
      <alignment horizontal="right" vertical="center"/>
    </xf>
    <xf numFmtId="10" fontId="36" fillId="7" borderId="2" xfId="1" applyNumberFormat="1" applyFont="1" applyFill="1" applyBorder="1" applyAlignment="1">
      <alignment horizontal="right" vertical="center"/>
    </xf>
    <xf numFmtId="43" fontId="36" fillId="7" borderId="2" xfId="2" applyFont="1" applyFill="1" applyBorder="1" applyAlignment="1">
      <alignment horizontal="right" vertical="center"/>
    </xf>
    <xf numFmtId="194" fontId="29" fillId="2" borderId="2" xfId="1" applyNumberFormat="1" applyFont="1" applyFill="1" applyBorder="1" applyAlignment="1">
      <alignment horizontal="center" vertical="center" wrapText="1"/>
    </xf>
    <xf numFmtId="10" fontId="29" fillId="2" borderId="2" xfId="1" applyNumberFormat="1" applyFont="1" applyFill="1" applyBorder="1" applyAlignment="1">
      <alignment horizontal="right" vertical="center" wrapText="1"/>
    </xf>
    <xf numFmtId="43" fontId="29" fillId="2" borderId="2" xfId="2" applyFont="1" applyFill="1" applyBorder="1" applyAlignment="1">
      <alignment horizontal="right" vertical="center" wrapText="1"/>
    </xf>
    <xf numFmtId="0" fontId="40" fillId="0" borderId="0" xfId="3" applyAlignment="1" applyProtection="1">
      <alignment vertical="center" wrapText="1"/>
    </xf>
    <xf numFmtId="10" fontId="36" fillId="7" borderId="2" xfId="4" applyNumberFormat="1" applyFont="1" applyFill="1" applyBorder="1" applyAlignment="1">
      <alignment horizontal="right" vertical="center" wrapText="1"/>
    </xf>
    <xf numFmtId="10" fontId="36" fillId="2" borderId="2" xfId="4" applyNumberFormat="1" applyFont="1" applyFill="1" applyBorder="1" applyAlignment="1">
      <alignment horizontal="right" vertical="center" wrapText="1"/>
    </xf>
    <xf numFmtId="10" fontId="36" fillId="7" borderId="2" xfId="4" applyNumberFormat="1" applyFont="1" applyFill="1" applyBorder="1" applyAlignment="1">
      <alignment horizontal="right" vertical="center"/>
    </xf>
    <xf numFmtId="10" fontId="29" fillId="2" borderId="2" xfId="4" applyNumberFormat="1" applyFont="1" applyFill="1" applyBorder="1" applyAlignment="1">
      <alignment horizontal="right" vertical="center" wrapText="1"/>
    </xf>
    <xf numFmtId="0" fontId="34" fillId="10" borderId="2" xfId="0" applyNumberFormat="1" applyFont="1" applyFill="1" applyBorder="1" applyAlignment="1">
      <alignment horizontal="center" vertical="center" wrapText="1"/>
    </xf>
    <xf numFmtId="43" fontId="36" fillId="8" borderId="2" xfId="2" applyFont="1" applyFill="1" applyBorder="1" applyAlignment="1">
      <alignment horizontal="right" vertical="center" wrapText="1"/>
    </xf>
    <xf numFmtId="43" fontId="36" fillId="2" borderId="2" xfId="4" applyNumberFormat="1" applyFont="1" applyFill="1" applyBorder="1" applyAlignment="1">
      <alignment horizontal="right" vertical="center" wrapText="1"/>
    </xf>
    <xf numFmtId="43" fontId="36" fillId="8" borderId="2" xfId="2" applyFont="1" applyFill="1" applyBorder="1" applyAlignment="1">
      <alignment horizontal="right" vertical="center"/>
    </xf>
    <xf numFmtId="43" fontId="36" fillId="8" borderId="2" xfId="4" applyNumberFormat="1" applyFont="1" applyFill="1" applyBorder="1" applyAlignment="1">
      <alignment horizontal="right" vertical="center" wrapText="1"/>
    </xf>
    <xf numFmtId="10" fontId="36" fillId="8" borderId="2" xfId="4" applyNumberFormat="1" applyFont="1" applyFill="1" applyBorder="1" applyAlignment="1">
      <alignment horizontal="right" vertical="center" wrapText="1"/>
    </xf>
    <xf numFmtId="0" fontId="29" fillId="0" borderId="2" xfId="0" applyFont="1" applyBorder="1" applyAlignment="1">
      <alignment vertical="center"/>
    </xf>
    <xf numFmtId="0" fontId="46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8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197" fontId="10" fillId="0" borderId="0" xfId="0" applyNumberFormat="1" applyFont="1" applyFill="1" applyAlignment="1"/>
    <xf numFmtId="10" fontId="10" fillId="0" borderId="0" xfId="0" applyNumberFormat="1" applyFont="1" applyFill="1" applyAlignment="1"/>
    <xf numFmtId="0" fontId="10" fillId="2" borderId="0" xfId="0" applyFont="1" applyFill="1" applyAlignment="1"/>
    <xf numFmtId="0" fontId="18" fillId="2" borderId="0" xfId="0" applyFont="1" applyFill="1" applyAlignment="1">
      <alignment horizontal="center"/>
    </xf>
    <xf numFmtId="0" fontId="18" fillId="2" borderId="0" xfId="0" applyFont="1" applyFill="1" applyAlignment="1"/>
    <xf numFmtId="197" fontId="10" fillId="2" borderId="0" xfId="0" applyNumberFormat="1" applyFont="1" applyFill="1" applyAlignment="1"/>
    <xf numFmtId="10" fontId="10" fillId="2" borderId="0" xfId="0" applyNumberFormat="1" applyFont="1" applyFill="1" applyAlignment="1"/>
    <xf numFmtId="3" fontId="0" fillId="2" borderId="0" xfId="22" applyNumberFormat="1" applyFont="1" applyFill="1" applyAlignment="1">
      <alignment horizontal="left"/>
    </xf>
    <xf numFmtId="3" fontId="0" fillId="2" borderId="0" xfId="22" applyNumberFormat="1" applyFont="1" applyFill="1" applyAlignment="1">
      <alignment horizontal="center"/>
    </xf>
    <xf numFmtId="183" fontId="10" fillId="2" borderId="0" xfId="22" applyFont="1" applyFill="1" applyAlignment="1">
      <alignment horizontal="center"/>
    </xf>
    <xf numFmtId="197" fontId="54" fillId="7" borderId="11" xfId="0" applyNumberFormat="1" applyFont="1" applyFill="1" applyBorder="1" applyAlignment="1">
      <alignment horizontal="center" vertical="center"/>
    </xf>
    <xf numFmtId="197" fontId="52" fillId="7" borderId="2" xfId="22" applyNumberFormat="1" applyFont="1" applyFill="1" applyBorder="1" applyAlignment="1">
      <alignment horizontal="center" vertical="center" wrapText="1"/>
    </xf>
    <xf numFmtId="10" fontId="52" fillId="7" borderId="2" xfId="2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textRotation="255"/>
    </xf>
    <xf numFmtId="183" fontId="0" fillId="0" borderId="2" xfId="22" applyFont="1" applyFill="1" applyBorder="1" applyAlignment="1">
      <alignment horizontal="center" wrapText="1"/>
    </xf>
    <xf numFmtId="49" fontId="0" fillId="0" borderId="2" xfId="11" applyNumberFormat="1" applyFont="1" applyFill="1" applyBorder="1" applyAlignment="1">
      <alignment wrapText="1"/>
    </xf>
    <xf numFmtId="197" fontId="0" fillId="0" borderId="2" xfId="1" applyNumberFormat="1" applyFont="1" applyFill="1" applyBorder="1" applyAlignment="1">
      <alignment horizontal="right" wrapText="1"/>
    </xf>
    <xf numFmtId="10" fontId="0" fillId="0" borderId="2" xfId="1" applyNumberFormat="1" applyFont="1" applyFill="1" applyBorder="1" applyAlignment="1">
      <alignment horizontal="right" wrapText="1"/>
    </xf>
    <xf numFmtId="0" fontId="30" fillId="0" borderId="2" xfId="0" applyNumberFormat="1" applyFont="1" applyFill="1" applyBorder="1" applyAlignment="1">
      <alignment horizontal="center" wrapText="1"/>
    </xf>
    <xf numFmtId="0" fontId="0" fillId="0" borderId="2" xfId="0" applyBorder="1">
      <alignment vertical="center"/>
    </xf>
    <xf numFmtId="188" fontId="35" fillId="10" borderId="2" xfId="22" applyNumberFormat="1" applyFont="1" applyFill="1" applyBorder="1" applyAlignment="1">
      <alignment horizontal="center" wrapText="1"/>
    </xf>
    <xf numFmtId="49" fontId="0" fillId="10" borderId="2" xfId="11" applyNumberFormat="1" applyFont="1" applyFill="1" applyBorder="1" applyAlignment="1">
      <alignment wrapText="1"/>
    </xf>
    <xf numFmtId="197" fontId="0" fillId="7" borderId="2" xfId="1" applyNumberFormat="1" applyFont="1" applyFill="1" applyBorder="1" applyAlignment="1">
      <alignment horizontal="right" wrapText="1"/>
    </xf>
    <xf numFmtId="10" fontId="0" fillId="7" borderId="2" xfId="1" applyNumberFormat="1" applyFont="1" applyFill="1" applyBorder="1" applyAlignment="1">
      <alignment horizontal="right" wrapText="1"/>
    </xf>
    <xf numFmtId="183" fontId="0" fillId="10" borderId="2" xfId="22" applyFont="1" applyFill="1" applyBorder="1" applyAlignment="1">
      <alignment horizontal="center" vertical="center" wrapText="1"/>
    </xf>
    <xf numFmtId="197" fontId="0" fillId="7" borderId="2" xfId="0" applyNumberFormat="1" applyFill="1" applyBorder="1">
      <alignment vertical="center"/>
    </xf>
    <xf numFmtId="10" fontId="0" fillId="7" borderId="2" xfId="0" applyNumberFormat="1" applyFill="1" applyBorder="1">
      <alignment vertical="center"/>
    </xf>
    <xf numFmtId="197" fontId="21" fillId="0" borderId="2" xfId="1" applyNumberFormat="1" applyFont="1" applyFill="1" applyBorder="1" applyAlignment="1">
      <alignment horizontal="right" wrapText="1"/>
    </xf>
    <xf numFmtId="0" fontId="18" fillId="10" borderId="2" xfId="0" applyFont="1" applyFill="1" applyBorder="1" applyAlignment="1">
      <alignment wrapText="1"/>
    </xf>
    <xf numFmtId="197" fontId="0" fillId="7" borderId="2" xfId="11" applyNumberFormat="1" applyFont="1" applyFill="1" applyBorder="1" applyAlignment="1">
      <alignment horizontal="center" wrapText="1"/>
    </xf>
    <xf numFmtId="10" fontId="0" fillId="7" borderId="2" xfId="11" applyNumberFormat="1" applyFont="1" applyFill="1" applyBorder="1" applyAlignment="1">
      <alignment horizontal="center" wrapText="1"/>
    </xf>
    <xf numFmtId="0" fontId="0" fillId="6" borderId="2" xfId="0" applyFill="1" applyBorder="1">
      <alignment vertical="center"/>
    </xf>
    <xf numFmtId="10" fontId="0" fillId="0" borderId="0" xfId="0" applyNumberFormat="1">
      <alignment vertical="center"/>
    </xf>
    <xf numFmtId="197" fontId="55" fillId="0" borderId="2" xfId="1" applyNumberFormat="1" applyFont="1" applyFill="1" applyBorder="1" applyAlignment="1">
      <alignment horizontal="right" wrapText="1"/>
    </xf>
    <xf numFmtId="10" fontId="55" fillId="0" borderId="2" xfId="1" applyNumberFormat="1" applyFont="1" applyFill="1" applyBorder="1" applyAlignment="1">
      <alignment horizontal="right" wrapText="1"/>
    </xf>
    <xf numFmtId="202" fontId="55" fillId="0" borderId="2" xfId="1" applyNumberFormat="1" applyFont="1" applyFill="1" applyBorder="1" applyAlignment="1">
      <alignment horizontal="right" wrapText="1"/>
    </xf>
    <xf numFmtId="43" fontId="56" fillId="2" borderId="11" xfId="22" applyNumberFormat="1" applyFont="1" applyFill="1" applyBorder="1" applyAlignment="1">
      <alignment wrapText="1"/>
    </xf>
    <xf numFmtId="43" fontId="56" fillId="2" borderId="4" xfId="22" applyNumberFormat="1" applyFont="1" applyFill="1" applyBorder="1" applyAlignment="1">
      <alignment wrapText="1"/>
    </xf>
    <xf numFmtId="0" fontId="56" fillId="2" borderId="2" xfId="0" applyFont="1" applyFill="1" applyBorder="1" applyAlignment="1"/>
    <xf numFmtId="43" fontId="56" fillId="2" borderId="2" xfId="22" applyNumberFormat="1" applyFont="1" applyFill="1" applyBorder="1" applyAlignment="1">
      <alignment wrapText="1"/>
    </xf>
    <xf numFmtId="197" fontId="55" fillId="7" borderId="2" xfId="1" applyNumberFormat="1" applyFont="1" applyFill="1" applyBorder="1" applyAlignment="1">
      <alignment horizontal="right" wrapText="1"/>
    </xf>
    <xf numFmtId="10" fontId="55" fillId="7" borderId="2" xfId="1" applyNumberFormat="1" applyFont="1" applyFill="1" applyBorder="1" applyAlignment="1">
      <alignment horizontal="right" wrapText="1"/>
    </xf>
    <xf numFmtId="202" fontId="55" fillId="6" borderId="2" xfId="1" applyNumberFormat="1" applyFont="1" applyFill="1" applyBorder="1" applyAlignment="1">
      <alignment horizontal="right" wrapText="1"/>
    </xf>
    <xf numFmtId="197" fontId="55" fillId="7" borderId="2" xfId="0" applyNumberFormat="1" applyFont="1" applyFill="1" applyBorder="1">
      <alignment vertical="center"/>
    </xf>
    <xf numFmtId="10" fontId="55" fillId="7" borderId="2" xfId="0" applyNumberFormat="1" applyFont="1" applyFill="1" applyBorder="1" applyAlignment="1">
      <alignment horizontal="right" vertical="center"/>
    </xf>
    <xf numFmtId="202" fontId="55" fillId="6" borderId="2" xfId="0" applyNumberFormat="1" applyFont="1" applyFill="1" applyBorder="1" applyAlignment="1">
      <alignment horizontal="right" vertical="center"/>
    </xf>
    <xf numFmtId="10" fontId="0" fillId="2" borderId="2" xfId="1" applyNumberFormat="1" applyFont="1" applyFill="1" applyBorder="1" applyAlignment="1">
      <alignment horizontal="right" wrapText="1"/>
    </xf>
    <xf numFmtId="43" fontId="57" fillId="2" borderId="2" xfId="22" applyNumberFormat="1" applyFont="1" applyFill="1" applyBorder="1" applyAlignment="1">
      <alignment horizontal="right" wrapText="1"/>
    </xf>
    <xf numFmtId="43" fontId="56" fillId="2" borderId="2" xfId="22" applyNumberFormat="1" applyFont="1" applyFill="1" applyBorder="1" applyAlignment="1">
      <alignment horizontal="right" wrapText="1"/>
    </xf>
    <xf numFmtId="43" fontId="56" fillId="2" borderId="2" xfId="22" applyNumberFormat="1" applyFont="1" applyFill="1" applyBorder="1" applyAlignment="1">
      <alignment horizontal="center" wrapText="1"/>
    </xf>
    <xf numFmtId="197" fontId="55" fillId="7" borderId="2" xfId="11" applyNumberFormat="1" applyFont="1" applyFill="1" applyBorder="1" applyAlignment="1">
      <alignment horizontal="center" wrapText="1"/>
    </xf>
    <xf numFmtId="10" fontId="55" fillId="7" borderId="2" xfId="11" applyNumberFormat="1" applyFont="1" applyFill="1" applyBorder="1" applyAlignment="1">
      <alignment horizontal="right" wrapText="1"/>
    </xf>
    <xf numFmtId="202" fontId="55" fillId="6" borderId="2" xfId="11" applyNumberFormat="1" applyFont="1" applyFill="1" applyBorder="1" applyAlignment="1">
      <alignment horizontal="right" wrapText="1"/>
    </xf>
    <xf numFmtId="10" fontId="55" fillId="0" borderId="2" xfId="4" applyNumberFormat="1" applyFont="1" applyFill="1" applyBorder="1" applyAlignment="1">
      <alignment horizontal="right" wrapText="1"/>
    </xf>
    <xf numFmtId="43" fontId="30" fillId="2" borderId="2" xfId="22" applyNumberFormat="1" applyFont="1" applyFill="1" applyBorder="1" applyAlignment="1">
      <alignment wrapText="1"/>
    </xf>
    <xf numFmtId="202" fontId="55" fillId="2" borderId="2" xfId="1" applyNumberFormat="1" applyFont="1" applyFill="1" applyBorder="1" applyAlignment="1">
      <alignment horizontal="right" wrapText="1"/>
    </xf>
    <xf numFmtId="202" fontId="55" fillId="7" borderId="2" xfId="1" applyNumberFormat="1" applyFont="1" applyFill="1" applyBorder="1" applyAlignment="1">
      <alignment horizontal="right" wrapText="1"/>
    </xf>
    <xf numFmtId="10" fontId="55" fillId="7" borderId="2" xfId="4" applyNumberFormat="1" applyFont="1" applyFill="1" applyBorder="1" applyAlignment="1">
      <alignment horizontal="right" wrapText="1"/>
    </xf>
    <xf numFmtId="202" fontId="55" fillId="7" borderId="2" xfId="0" applyNumberFormat="1" applyFont="1" applyFill="1" applyBorder="1" applyAlignment="1">
      <alignment horizontal="right" vertical="center"/>
    </xf>
    <xf numFmtId="202" fontId="29" fillId="2" borderId="2" xfId="11" applyNumberFormat="1" applyFont="1" applyFill="1" applyBorder="1" applyAlignment="1">
      <alignment horizontal="right" wrapText="1"/>
    </xf>
    <xf numFmtId="202" fontId="55" fillId="7" borderId="2" xfId="11" applyNumberFormat="1" applyFont="1" applyFill="1" applyBorder="1" applyAlignment="1">
      <alignment horizontal="right" wrapText="1"/>
    </xf>
    <xf numFmtId="0" fontId="58" fillId="2" borderId="0" xfId="0" applyFont="1" applyFill="1" applyAlignment="1">
      <alignment horizontal="right"/>
    </xf>
    <xf numFmtId="43" fontId="10" fillId="2" borderId="0" xfId="0" applyNumberFormat="1" applyFont="1" applyFill="1" applyAlignment="1"/>
    <xf numFmtId="183" fontId="0" fillId="2" borderId="0" xfId="22" applyFont="1" applyFill="1" applyAlignment="1">
      <alignment horizontal="right"/>
    </xf>
    <xf numFmtId="0" fontId="54" fillId="6" borderId="2" xfId="0" applyFont="1" applyFill="1" applyBorder="1" applyAlignment="1">
      <alignment horizontal="center" vertical="center"/>
    </xf>
    <xf numFmtId="197" fontId="52" fillId="6" borderId="2" xfId="22" applyNumberFormat="1" applyFont="1" applyFill="1" applyBorder="1" applyAlignment="1">
      <alignment horizontal="center" vertical="center" wrapText="1"/>
    </xf>
    <xf numFmtId="43" fontId="30" fillId="0" borderId="2" xfId="22" applyNumberFormat="1" applyFont="1" applyFill="1" applyBorder="1" applyAlignment="1">
      <alignment horizontal="center"/>
    </xf>
    <xf numFmtId="179" fontId="0" fillId="0" borderId="2" xfId="11" applyNumberFormat="1" applyFont="1" applyFill="1" applyBorder="1" applyAlignment="1"/>
    <xf numFmtId="43" fontId="55" fillId="0" borderId="2" xfId="2" applyFont="1" applyFill="1" applyBorder="1" applyAlignment="1">
      <alignment horizontal="right" wrapText="1"/>
    </xf>
    <xf numFmtId="43" fontId="55" fillId="0" borderId="2" xfId="4" applyNumberFormat="1" applyFont="1" applyFill="1" applyBorder="1" applyAlignment="1">
      <alignment horizontal="right" wrapText="1"/>
    </xf>
    <xf numFmtId="43" fontId="30" fillId="0" borderId="2" xfId="22" applyNumberFormat="1" applyFont="1" applyFill="1" applyBorder="1" applyAlignment="1"/>
    <xf numFmtId="0" fontId="0" fillId="0" borderId="2" xfId="0" applyFont="1" applyFill="1" applyBorder="1" applyAlignment="1"/>
    <xf numFmtId="43" fontId="10" fillId="0" borderId="0" xfId="0" applyNumberFormat="1" applyFont="1" applyFill="1" applyAlignment="1"/>
    <xf numFmtId="43" fontId="30" fillId="0" borderId="2" xfId="22" applyNumberFormat="1" applyFont="1" applyFill="1" applyBorder="1" applyAlignment="1">
      <alignment horizontal="left"/>
    </xf>
    <xf numFmtId="43" fontId="30" fillId="0" borderId="2" xfId="22" applyNumberFormat="1" applyFont="1" applyFill="1" applyBorder="1" applyAlignment="1">
      <alignment horizontal="left" wrapText="1"/>
    </xf>
    <xf numFmtId="43" fontId="35" fillId="10" borderId="2" xfId="22" applyNumberFormat="1" applyFont="1" applyFill="1" applyBorder="1" applyAlignment="1">
      <alignment horizontal="left"/>
    </xf>
    <xf numFmtId="0" fontId="0" fillId="10" borderId="2" xfId="0" applyFont="1" applyFill="1" applyBorder="1" applyAlignment="1"/>
    <xf numFmtId="43" fontId="10" fillId="0" borderId="2" xfId="22" applyNumberFormat="1" applyFont="1" applyFill="1" applyBorder="1" applyAlignment="1">
      <alignment horizontal="left"/>
    </xf>
    <xf numFmtId="43" fontId="5" fillId="0" borderId="2" xfId="22" applyNumberFormat="1" applyFont="1" applyFill="1" applyBorder="1" applyAlignment="1">
      <alignment horizontal="left"/>
    </xf>
    <xf numFmtId="43" fontId="18" fillId="10" borderId="2" xfId="22" applyNumberFormat="1" applyFont="1" applyFill="1" applyBorder="1" applyAlignment="1">
      <alignment horizontal="left"/>
    </xf>
    <xf numFmtId="43" fontId="18" fillId="6" borderId="2" xfId="22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2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5" borderId="0" xfId="0" applyFont="1" applyFill="1" applyAlignment="1"/>
    <xf numFmtId="0" fontId="0" fillId="5" borderId="0" xfId="0" applyFill="1" applyAlignment="1"/>
    <xf numFmtId="0" fontId="0" fillId="5" borderId="0" xfId="0" applyFont="1" applyFill="1" applyAlignment="1">
      <alignment horizontal="right" vertical="center"/>
    </xf>
    <xf numFmtId="10" fontId="0" fillId="5" borderId="0" xfId="0" applyNumberFormat="1" applyFont="1" applyFill="1" applyAlignment="1">
      <alignment vertical="center"/>
    </xf>
    <xf numFmtId="43" fontId="0" fillId="5" borderId="0" xfId="0" applyNumberFormat="1" applyFont="1" applyFill="1" applyAlignment="1">
      <alignment horizontal="right" vertical="center"/>
    </xf>
    <xf numFmtId="0" fontId="0" fillId="5" borderId="2" xfId="0" applyFill="1" applyBorder="1" applyAlignment="1"/>
    <xf numFmtId="0" fontId="0" fillId="5" borderId="0" xfId="0" applyFont="1" applyFill="1" applyBorder="1" applyAlignment="1">
      <alignment horizontal="right" vertical="center"/>
    </xf>
    <xf numFmtId="10" fontId="0" fillId="5" borderId="0" xfId="0" applyNumberFormat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202" fontId="2" fillId="7" borderId="2" xfId="22" applyNumberFormat="1" applyFont="1" applyFill="1" applyBorder="1" applyAlignment="1">
      <alignment horizontal="center" vertical="center" wrapText="1"/>
    </xf>
    <xf numFmtId="10" fontId="2" fillId="7" borderId="2" xfId="22" applyNumberFormat="1" applyFont="1" applyFill="1" applyBorder="1" applyAlignment="1">
      <alignment horizontal="center" vertical="center" wrapText="1"/>
    </xf>
    <xf numFmtId="43" fontId="2" fillId="7" borderId="2" xfId="22" applyNumberFormat="1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/>
    </xf>
    <xf numFmtId="43" fontId="35" fillId="7" borderId="9" xfId="1" applyNumberFormat="1" applyFont="1" applyFill="1" applyBorder="1" applyAlignment="1">
      <alignment horizontal="center" vertical="center"/>
    </xf>
    <xf numFmtId="10" fontId="61" fillId="7" borderId="9" xfId="1" applyNumberFormat="1" applyFont="1" applyFill="1" applyBorder="1" applyAlignment="1">
      <alignment vertical="center"/>
    </xf>
    <xf numFmtId="0" fontId="61" fillId="0" borderId="2" xfId="14" applyFont="1" applyFill="1" applyBorder="1" applyAlignment="1">
      <alignment horizontal="center" vertical="center"/>
    </xf>
    <xf numFmtId="0" fontId="61" fillId="0" borderId="2" xfId="14" applyFont="1" applyFill="1" applyBorder="1" applyAlignment="1">
      <alignment horizontal="left" vertical="center"/>
    </xf>
    <xf numFmtId="194" fontId="61" fillId="0" borderId="9" xfId="1" applyNumberFormat="1" applyFont="1" applyFill="1" applyBorder="1" applyAlignment="1">
      <alignment horizontal="right" vertical="center"/>
    </xf>
    <xf numFmtId="10" fontId="61" fillId="0" borderId="9" xfId="1" applyNumberFormat="1" applyFont="1" applyFill="1" applyBorder="1" applyAlignment="1">
      <alignment vertical="center"/>
    </xf>
    <xf numFmtId="0" fontId="30" fillId="0" borderId="2" xfId="14" applyFont="1" applyFill="1" applyBorder="1" applyAlignment="1">
      <alignment horizontal="center" vertical="center"/>
    </xf>
    <xf numFmtId="0" fontId="22" fillId="0" borderId="2" xfId="14" applyFont="1" applyFill="1" applyBorder="1" applyAlignment="1">
      <alignment horizontal="left" vertical="center"/>
    </xf>
    <xf numFmtId="194" fontId="35" fillId="0" borderId="9" xfId="1" applyNumberFormat="1" applyFont="1" applyFill="1" applyBorder="1" applyAlignment="1">
      <alignment horizontal="right" vertical="center"/>
    </xf>
    <xf numFmtId="10" fontId="35" fillId="0" borderId="9" xfId="1" applyNumberFormat="1" applyFont="1" applyFill="1" applyBorder="1" applyAlignment="1">
      <alignment vertical="center"/>
    </xf>
    <xf numFmtId="43" fontId="35" fillId="0" borderId="9" xfId="1" applyNumberFormat="1" applyFont="1" applyFill="1" applyBorder="1" applyAlignment="1">
      <alignment horizontal="center" vertical="center"/>
    </xf>
    <xf numFmtId="0" fontId="62" fillId="0" borderId="2" xfId="14" applyFont="1" applyFill="1" applyBorder="1" applyAlignment="1">
      <alignment horizontal="left" vertical="center"/>
    </xf>
    <xf numFmtId="0" fontId="55" fillId="0" borderId="2" xfId="14" applyFont="1" applyFill="1" applyBorder="1" applyAlignment="1">
      <alignment horizontal="left" vertical="center"/>
    </xf>
    <xf numFmtId="0" fontId="61" fillId="0" borderId="2" xfId="14" applyFont="1" applyFill="1" applyBorder="1" applyAlignment="1">
      <alignment horizontal="left" vertical="center" wrapText="1"/>
    </xf>
    <xf numFmtId="194" fontId="22" fillId="0" borderId="9" xfId="1" applyNumberFormat="1" applyFont="1" applyFill="1" applyBorder="1" applyAlignment="1">
      <alignment horizontal="right" vertical="center"/>
    </xf>
    <xf numFmtId="43" fontId="61" fillId="0" borderId="9" xfId="1" applyNumberFormat="1" applyFont="1" applyFill="1" applyBorder="1" applyAlignment="1">
      <alignment horizontal="center" vertical="center"/>
    </xf>
    <xf numFmtId="0" fontId="61" fillId="2" borderId="2" xfId="14" applyFont="1" applyFill="1" applyBorder="1" applyAlignment="1">
      <alignment horizontal="center" vertical="center"/>
    </xf>
    <xf numFmtId="0" fontId="23" fillId="2" borderId="2" xfId="14" applyFont="1" applyFill="1" applyBorder="1" applyAlignment="1">
      <alignment horizontal="left" vertical="center" wrapText="1"/>
    </xf>
    <xf numFmtId="194" fontId="22" fillId="2" borderId="9" xfId="1" applyNumberFormat="1" applyFont="1" applyFill="1" applyBorder="1" applyAlignment="1">
      <alignment horizontal="right" vertical="center"/>
    </xf>
    <xf numFmtId="194" fontId="61" fillId="2" borderId="9" xfId="1" applyNumberFormat="1" applyFont="1" applyFill="1" applyBorder="1" applyAlignment="1">
      <alignment horizontal="right" vertical="center"/>
    </xf>
    <xf numFmtId="10" fontId="61" fillId="2" borderId="9" xfId="1" applyNumberFormat="1" applyFont="1" applyFill="1" applyBorder="1" applyAlignment="1">
      <alignment vertical="center"/>
    </xf>
    <xf numFmtId="43" fontId="61" fillId="2" borderId="9" xfId="1" applyNumberFormat="1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vertical="center"/>
    </xf>
    <xf numFmtId="194" fontId="35" fillId="7" borderId="9" xfId="1" applyNumberFormat="1" applyFont="1" applyFill="1" applyBorder="1" applyAlignment="1">
      <alignment horizontal="right" vertical="center"/>
    </xf>
    <xf numFmtId="10" fontId="35" fillId="7" borderId="9" xfId="1" applyNumberFormat="1" applyFont="1" applyFill="1" applyBorder="1" applyAlignment="1">
      <alignment vertical="center"/>
    </xf>
    <xf numFmtId="0" fontId="26" fillId="0" borderId="2" xfId="14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/>
    </xf>
    <xf numFmtId="0" fontId="30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vertical="center"/>
    </xf>
    <xf numFmtId="0" fontId="26" fillId="2" borderId="2" xfId="7" applyFont="1" applyFill="1" applyBorder="1" applyAlignment="1">
      <alignment horizontal="left" vertical="center"/>
    </xf>
    <xf numFmtId="0" fontId="30" fillId="2" borderId="2" xfId="7" applyFont="1" applyFill="1" applyBorder="1" applyAlignment="1">
      <alignment horizontal="left" vertical="center"/>
    </xf>
    <xf numFmtId="194" fontId="35" fillId="2" borderId="9" xfId="1" applyNumberFormat="1" applyFont="1" applyFill="1" applyBorder="1" applyAlignment="1">
      <alignment horizontal="right" vertical="center"/>
    </xf>
    <xf numFmtId="10" fontId="35" fillId="2" borderId="9" xfId="1" applyNumberFormat="1" applyFont="1" applyFill="1" applyBorder="1" applyAlignment="1">
      <alignment vertical="center"/>
    </xf>
    <xf numFmtId="43" fontId="35" fillId="2" borderId="9" xfId="1" applyNumberFormat="1" applyFont="1" applyFill="1" applyBorder="1" applyAlignment="1">
      <alignment horizontal="center" vertical="center"/>
    </xf>
    <xf numFmtId="0" fontId="26" fillId="0" borderId="2" xfId="7" applyFont="1" applyFill="1" applyBorder="1" applyAlignment="1">
      <alignment horizontal="left" vertical="center"/>
    </xf>
    <xf numFmtId="0" fontId="27" fillId="0" borderId="2" xfId="0" applyFont="1" applyFill="1" applyBorder="1" applyAlignment="1">
      <alignment vertical="center"/>
    </xf>
    <xf numFmtId="0" fontId="26" fillId="8" borderId="2" xfId="0" applyFont="1" applyFill="1" applyBorder="1" applyAlignment="1">
      <alignment horizontal="center" vertical="center"/>
    </xf>
    <xf numFmtId="194" fontId="0" fillId="7" borderId="9" xfId="1" applyNumberFormat="1" applyFont="1" applyFill="1" applyBorder="1" applyAlignment="1">
      <alignment horizontal="right" vertical="center"/>
    </xf>
    <xf numFmtId="0" fontId="26" fillId="5" borderId="2" xfId="0" applyFont="1" applyFill="1" applyBorder="1" applyAlignment="1">
      <alignment horizontal="center" vertical="center"/>
    </xf>
    <xf numFmtId="0" fontId="38" fillId="0" borderId="2" xfId="14" applyFont="1" applyFill="1" applyBorder="1" applyAlignment="1">
      <alignment horizontal="left" vertical="center"/>
    </xf>
    <xf numFmtId="0" fontId="26" fillId="10" borderId="2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vertical="center"/>
    </xf>
    <xf numFmtId="43" fontId="2" fillId="10" borderId="2" xfId="22" applyNumberFormat="1" applyFont="1" applyFill="1" applyBorder="1" applyAlignment="1">
      <alignment horizontal="center" vertical="center" wrapText="1"/>
    </xf>
    <xf numFmtId="10" fontId="35" fillId="7" borderId="9" xfId="1" applyNumberFormat="1" applyFont="1" applyFill="1" applyBorder="1" applyAlignment="1">
      <alignment horizontal="center" vertical="center"/>
    </xf>
    <xf numFmtId="10" fontId="35" fillId="7" borderId="9" xfId="1" applyNumberFormat="1" applyFont="1" applyFill="1" applyBorder="1" applyAlignment="1">
      <alignment horizontal="right" vertical="center"/>
    </xf>
    <xf numFmtId="202" fontId="35" fillId="8" borderId="9" xfId="1" applyNumberFormat="1" applyFont="1" applyFill="1" applyBorder="1" applyAlignment="1">
      <alignment horizontal="right" vertical="center"/>
    </xf>
    <xf numFmtId="10" fontId="35" fillId="2" borderId="9" xfId="1" applyNumberFormat="1" applyFont="1" applyFill="1" applyBorder="1" applyAlignment="1">
      <alignment horizontal="center" vertical="center"/>
    </xf>
    <xf numFmtId="10" fontId="61" fillId="0" borderId="9" xfId="1" applyNumberFormat="1" applyFont="1" applyFill="1" applyBorder="1" applyAlignment="1">
      <alignment horizontal="right" vertical="center"/>
    </xf>
    <xf numFmtId="202" fontId="61" fillId="0" borderId="9" xfId="1" applyNumberFormat="1" applyFont="1" applyFill="1" applyBorder="1" applyAlignment="1">
      <alignment horizontal="right" vertical="center"/>
    </xf>
    <xf numFmtId="10" fontId="35" fillId="0" borderId="9" xfId="1" applyNumberFormat="1" applyFont="1" applyFill="1" applyBorder="1" applyAlignment="1">
      <alignment horizontal="right" vertical="center"/>
    </xf>
    <xf numFmtId="202" fontId="35" fillId="2" borderId="9" xfId="1" applyNumberFormat="1" applyFont="1" applyFill="1" applyBorder="1" applyAlignment="1">
      <alignment horizontal="right" vertical="center"/>
    </xf>
    <xf numFmtId="202" fontId="35" fillId="0" borderId="9" xfId="1" applyNumberFormat="1" applyFont="1" applyFill="1" applyBorder="1" applyAlignment="1">
      <alignment horizontal="right" vertical="center"/>
    </xf>
    <xf numFmtId="43" fontId="35" fillId="0" borderId="9" xfId="2" applyFont="1" applyFill="1" applyBorder="1" applyAlignment="1">
      <alignment horizontal="right" vertical="center"/>
    </xf>
    <xf numFmtId="10" fontId="35" fillId="2" borderId="9" xfId="1" applyNumberFormat="1" applyFont="1" applyFill="1" applyBorder="1" applyAlignment="1">
      <alignment horizontal="right" vertical="center"/>
    </xf>
    <xf numFmtId="43" fontId="35" fillId="2" borderId="9" xfId="2" applyFont="1" applyFill="1" applyBorder="1" applyAlignment="1">
      <alignment horizontal="right" vertical="center"/>
    </xf>
    <xf numFmtId="202" fontId="35" fillId="6" borderId="9" xfId="1" applyNumberFormat="1" applyFont="1" applyFill="1" applyBorder="1" applyAlignment="1">
      <alignment horizontal="right" vertical="center"/>
    </xf>
    <xf numFmtId="179" fontId="23" fillId="10" borderId="2" xfId="0" applyNumberFormat="1" applyFont="1" applyFill="1" applyBorder="1" applyAlignment="1">
      <alignment horizontal="center" vertical="center"/>
    </xf>
    <xf numFmtId="179" fontId="23" fillId="10" borderId="11" xfId="0" applyNumberFormat="1" applyFont="1" applyFill="1" applyBorder="1" applyAlignment="1">
      <alignment horizontal="center" vertical="center"/>
    </xf>
    <xf numFmtId="183" fontId="64" fillId="10" borderId="2" xfId="22" applyFont="1" applyFill="1" applyBorder="1" applyAlignment="1">
      <alignment horizontal="center" vertical="center"/>
    </xf>
    <xf numFmtId="183" fontId="64" fillId="10" borderId="6" xfId="22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3" fillId="0" borderId="9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43" fontId="23" fillId="0" borderId="0" xfId="0" applyNumberFormat="1" applyFont="1" applyFill="1" applyAlignment="1">
      <alignment vertical="center"/>
    </xf>
    <xf numFmtId="0" fontId="65" fillId="0" borderId="9" xfId="0" applyFont="1" applyFill="1" applyBorder="1" applyAlignment="1">
      <alignment vertical="center" wrapText="1"/>
    </xf>
    <xf numFmtId="0" fontId="32" fillId="0" borderId="2" xfId="0" applyFont="1" applyFill="1" applyBorder="1" applyAlignment="1">
      <alignment vertical="center" wrapText="1"/>
    </xf>
    <xf numFmtId="43" fontId="21" fillId="5" borderId="0" xfId="0" applyNumberFormat="1" applyFont="1" applyFill="1" applyAlignment="1">
      <alignment vertical="center"/>
    </xf>
    <xf numFmtId="0" fontId="32" fillId="0" borderId="9" xfId="0" applyFont="1" applyFill="1" applyBorder="1" applyAlignment="1">
      <alignment vertical="center" wrapText="1"/>
    </xf>
    <xf numFmtId="43" fontId="21" fillId="0" borderId="0" xfId="0" applyNumberFormat="1" applyFont="1" applyFill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65" fillId="0" borderId="9" xfId="0" applyFont="1" applyFill="1" applyBorder="1" applyAlignment="1">
      <alignment horizontal="left" vertical="center" wrapText="1"/>
    </xf>
    <xf numFmtId="43" fontId="0" fillId="5" borderId="0" xfId="0" applyNumberFormat="1" applyFill="1" applyAlignment="1">
      <alignment vertical="center"/>
    </xf>
    <xf numFmtId="0" fontId="32" fillId="2" borderId="9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vertical="center" wrapText="1"/>
    </xf>
    <xf numFmtId="178" fontId="32" fillId="8" borderId="2" xfId="0" applyNumberFormat="1" applyFont="1" applyFill="1" applyBorder="1" applyAlignment="1">
      <alignment vertical="center"/>
    </xf>
    <xf numFmtId="0" fontId="66" fillId="8" borderId="2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66" fillId="5" borderId="2" xfId="0" applyFont="1" applyFill="1" applyBorder="1" applyAlignment="1">
      <alignment vertical="center"/>
    </xf>
    <xf numFmtId="0" fontId="32" fillId="2" borderId="2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vertical="center"/>
    </xf>
    <xf numFmtId="178" fontId="66" fillId="10" borderId="2" xfId="0" applyNumberFormat="1" applyFont="1" applyFill="1" applyBorder="1" applyAlignment="1">
      <alignment vertical="center"/>
    </xf>
    <xf numFmtId="0" fontId="66" fillId="10" borderId="2" xfId="0" applyFont="1" applyFill="1" applyBorder="1" applyAlignment="1">
      <alignment vertical="center"/>
    </xf>
    <xf numFmtId="194" fontId="0" fillId="7" borderId="2" xfId="1" applyNumberFormat="1" applyFont="1" applyFill="1" applyBorder="1" applyAlignment="1">
      <alignment horizontal="right" vertical="center"/>
    </xf>
    <xf numFmtId="10" fontId="35" fillId="7" borderId="2" xfId="1" applyNumberFormat="1" applyFont="1" applyFill="1" applyBorder="1" applyAlignment="1">
      <alignment vertical="center"/>
    </xf>
    <xf numFmtId="43" fontId="35" fillId="7" borderId="2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94" fontId="0" fillId="0" borderId="0" xfId="1" applyNumberFormat="1" applyFont="1" applyFill="1" applyBorder="1" applyAlignment="1">
      <alignment horizontal="right" vertical="center"/>
    </xf>
    <xf numFmtId="10" fontId="35" fillId="0" borderId="0" xfId="1" applyNumberFormat="1" applyFont="1" applyFill="1" applyBorder="1" applyAlignment="1">
      <alignment vertical="center"/>
    </xf>
    <xf numFmtId="43" fontId="35" fillId="0" borderId="0" xfId="1" applyNumberFormat="1" applyFont="1" applyFill="1" applyBorder="1" applyAlignment="1">
      <alignment horizontal="center" vertical="center"/>
    </xf>
    <xf numFmtId="0" fontId="67" fillId="10" borderId="4" xfId="16" applyFont="1" applyFill="1" applyBorder="1" applyAlignment="1">
      <alignment horizontal="center" wrapText="1"/>
    </xf>
    <xf numFmtId="43" fontId="67" fillId="10" borderId="4" xfId="16" applyNumberFormat="1" applyFont="1" applyFill="1" applyBorder="1" applyAlignment="1">
      <alignment wrapText="1"/>
    </xf>
    <xf numFmtId="194" fontId="2" fillId="7" borderId="7" xfId="1" applyNumberFormat="1" applyFont="1" applyFill="1" applyBorder="1" applyAlignment="1">
      <alignment horizontal="right" vertical="center"/>
    </xf>
    <xf numFmtId="10" fontId="2" fillId="7" borderId="7" xfId="1" applyNumberFormat="1" applyFont="1" applyFill="1" applyBorder="1" applyAlignment="1">
      <alignment vertical="center"/>
    </xf>
    <xf numFmtId="43" fontId="2" fillId="7" borderId="7" xfId="1" applyNumberFormat="1" applyFont="1" applyFill="1" applyBorder="1" applyAlignment="1">
      <alignment horizontal="right" vertical="center"/>
    </xf>
    <xf numFmtId="0" fontId="11" fillId="0" borderId="2" xfId="14" applyFont="1" applyFill="1" applyBorder="1" applyAlignment="1">
      <alignment horizontal="center" vertical="center"/>
    </xf>
    <xf numFmtId="0" fontId="0" fillId="0" borderId="2" xfId="16" applyFont="1" applyFill="1" applyBorder="1" applyAlignment="1">
      <alignment horizontal="left" vertical="center" wrapText="1"/>
    </xf>
    <xf numFmtId="43" fontId="35" fillId="0" borderId="9" xfId="1" applyNumberFormat="1" applyFont="1" applyFill="1" applyBorder="1" applyAlignment="1">
      <alignment horizontal="right" vertical="center"/>
    </xf>
    <xf numFmtId="43" fontId="2" fillId="7" borderId="2" xfId="1" applyNumberFormat="1" applyFont="1" applyFill="1" applyBorder="1" applyAlignment="1">
      <alignment horizontal="right" vertical="center"/>
    </xf>
    <xf numFmtId="10" fontId="2" fillId="7" borderId="2" xfId="1" applyNumberFormat="1" applyFont="1" applyFill="1" applyBorder="1" applyAlignment="1">
      <alignment vertical="center"/>
    </xf>
    <xf numFmtId="43" fontId="2" fillId="10" borderId="2" xfId="1" applyNumberFormat="1" applyFont="1" applyFill="1" applyBorder="1" applyAlignment="1">
      <alignment horizontal="right" vertical="center"/>
    </xf>
    <xf numFmtId="43" fontId="40" fillId="5" borderId="0" xfId="3" applyNumberFormat="1" applyFill="1" applyAlignment="1" applyProtection="1">
      <alignment horizontal="right" vertical="center"/>
    </xf>
    <xf numFmtId="10" fontId="40" fillId="5" borderId="0" xfId="3" applyNumberFormat="1" applyFill="1" applyAlignment="1" applyProtection="1">
      <alignment vertical="center"/>
    </xf>
    <xf numFmtId="10" fontId="35" fillId="7" borderId="2" xfId="1" applyNumberFormat="1" applyFont="1" applyFill="1" applyBorder="1" applyAlignment="1">
      <alignment horizontal="right" vertical="center"/>
    </xf>
    <xf numFmtId="202" fontId="35" fillId="6" borderId="2" xfId="1" applyNumberFormat="1" applyFont="1" applyFill="1" applyBorder="1" applyAlignment="1">
      <alignment horizontal="right" vertical="center"/>
    </xf>
    <xf numFmtId="178" fontId="66" fillId="0" borderId="0" xfId="0" applyNumberFormat="1" applyFont="1" applyFill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2" fillId="10" borderId="2" xfId="0" applyFont="1" applyFill="1" applyBorder="1" applyAlignment="1"/>
    <xf numFmtId="182" fontId="32" fillId="5" borderId="2" xfId="0" applyNumberFormat="1" applyFont="1" applyFill="1" applyBorder="1" applyAlignment="1">
      <alignment vertical="center" wrapText="1"/>
    </xf>
    <xf numFmtId="0" fontId="0" fillId="5" borderId="0" xfId="0" applyFill="1" applyBorder="1" applyAlignment="1"/>
    <xf numFmtId="0" fontId="5" fillId="5" borderId="0" xfId="0" applyFont="1" applyFill="1" applyAlignment="1"/>
    <xf numFmtId="0" fontId="29" fillId="5" borderId="0" xfId="0" applyFont="1" applyFill="1" applyAlignment="1">
      <alignment horizontal="right"/>
    </xf>
    <xf numFmtId="188" fontId="21" fillId="5" borderId="0" xfId="0" applyNumberFormat="1" applyFont="1" applyFill="1" applyAlignment="1">
      <alignment horizontal="left"/>
    </xf>
    <xf numFmtId="0" fontId="21" fillId="5" borderId="0" xfId="0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5" borderId="0" xfId="0" applyFont="1" applyFill="1" applyAlignment="1">
      <alignment horizontal="center"/>
    </xf>
    <xf numFmtId="0" fontId="0" fillId="0" borderId="2" xfId="0" applyFont="1" applyFill="1" applyBorder="1" applyAlignment="1">
      <alignment vertical="center"/>
    </xf>
    <xf numFmtId="4" fontId="0" fillId="0" borderId="0" xfId="0" applyNumberFormat="1" applyAlignment="1">
      <alignment horizontal="right" vertical="top"/>
    </xf>
    <xf numFmtId="0" fontId="46" fillId="5" borderId="0" xfId="18" applyFont="1" applyFill="1" applyBorder="1" applyAlignment="1">
      <alignment horizontal="center" vertical="center"/>
    </xf>
    <xf numFmtId="0" fontId="23" fillId="5" borderId="0" xfId="18" applyFont="1" applyFill="1" applyBorder="1" applyAlignment="1">
      <alignment vertical="center"/>
    </xf>
    <xf numFmtId="0" fontId="9" fillId="5" borderId="0" xfId="18" applyFont="1" applyFill="1" applyBorder="1" applyAlignment="1">
      <alignment vertical="center"/>
    </xf>
    <xf numFmtId="0" fontId="21" fillId="5" borderId="0" xfId="18" applyFont="1" applyFill="1" applyBorder="1" applyAlignment="1">
      <alignment vertical="center"/>
    </xf>
    <xf numFmtId="0" fontId="9" fillId="0" borderId="0" xfId="18" applyFont="1" applyFill="1" applyBorder="1" applyAlignment="1">
      <alignment vertical="center"/>
    </xf>
    <xf numFmtId="0" fontId="5" fillId="0" borderId="0" xfId="18" applyFont="1" applyFill="1" applyBorder="1" applyAlignment="1">
      <alignment vertical="center"/>
    </xf>
    <xf numFmtId="0" fontId="5" fillId="2" borderId="0" xfId="18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5" fillId="5" borderId="0" xfId="18" applyFont="1" applyFill="1" applyBorder="1" applyAlignment="1">
      <alignment horizontal="center" vertical="center"/>
    </xf>
    <xf numFmtId="0" fontId="5" fillId="5" borderId="0" xfId="18" applyFont="1" applyFill="1" applyBorder="1" applyAlignment="1">
      <alignment vertical="center" wrapText="1"/>
    </xf>
    <xf numFmtId="0" fontId="5" fillId="5" borderId="0" xfId="18" applyFont="1" applyFill="1" applyBorder="1" applyAlignment="1">
      <alignment vertical="center"/>
    </xf>
    <xf numFmtId="200" fontId="5" fillId="5" borderId="0" xfId="18" applyNumberFormat="1" applyFont="1" applyFill="1" applyBorder="1" applyAlignment="1">
      <alignment horizontal="center" vertical="center"/>
    </xf>
    <xf numFmtId="10" fontId="5" fillId="5" borderId="0" xfId="18" applyNumberFormat="1" applyFont="1" applyFill="1" applyBorder="1" applyAlignment="1">
      <alignment vertical="center"/>
    </xf>
    <xf numFmtId="0" fontId="32" fillId="5" borderId="0" xfId="18" applyFont="1" applyFill="1" applyBorder="1" applyAlignment="1">
      <alignment vertical="center"/>
    </xf>
    <xf numFmtId="0" fontId="74" fillId="5" borderId="0" xfId="13" applyFont="1" applyFill="1" applyBorder="1" applyAlignment="1">
      <alignment horizontal="left" vertical="center" wrapText="1"/>
    </xf>
    <xf numFmtId="0" fontId="74" fillId="5" borderId="0" xfId="13" applyFont="1" applyFill="1" applyBorder="1" applyAlignment="1">
      <alignment horizontal="left" vertical="center"/>
    </xf>
    <xf numFmtId="0" fontId="74" fillId="5" borderId="0" xfId="13" applyFont="1" applyFill="1" applyBorder="1" applyAlignment="1">
      <alignment horizontal="center" vertical="center"/>
    </xf>
    <xf numFmtId="200" fontId="74" fillId="5" borderId="0" xfId="13" applyNumberFormat="1" applyFont="1" applyFill="1" applyBorder="1" applyAlignment="1">
      <alignment horizontal="center" vertical="center"/>
    </xf>
    <xf numFmtId="0" fontId="23" fillId="10" borderId="9" xfId="18" applyFont="1" applyFill="1" applyBorder="1" applyAlignment="1">
      <alignment horizontal="center" vertical="center" wrapText="1"/>
    </xf>
    <xf numFmtId="0" fontId="23" fillId="11" borderId="9" xfId="18" applyFont="1" applyFill="1" applyBorder="1" applyAlignment="1">
      <alignment horizontal="center" vertical="center" wrapText="1"/>
    </xf>
    <xf numFmtId="200" fontId="23" fillId="11" borderId="9" xfId="18" applyNumberFormat="1" applyFont="1" applyFill="1" applyBorder="1" applyAlignment="1">
      <alignment horizontal="center" vertical="center" wrapText="1"/>
    </xf>
    <xf numFmtId="0" fontId="23" fillId="7" borderId="9" xfId="18" applyFont="1" applyFill="1" applyBorder="1" applyAlignment="1">
      <alignment horizontal="center" vertical="center" wrapText="1"/>
    </xf>
    <xf numFmtId="0" fontId="23" fillId="8" borderId="2" xfId="18" applyFont="1" applyFill="1" applyBorder="1" applyAlignment="1">
      <alignment vertical="center"/>
    </xf>
    <xf numFmtId="0" fontId="23" fillId="8" borderId="2" xfId="18" applyFont="1" applyFill="1" applyBorder="1" applyAlignment="1">
      <alignment horizontal="center" vertical="center" wrapText="1"/>
    </xf>
    <xf numFmtId="43" fontId="61" fillId="9" borderId="2" xfId="18" applyNumberFormat="1" applyFont="1" applyFill="1" applyBorder="1" applyAlignment="1">
      <alignment vertical="center"/>
    </xf>
    <xf numFmtId="43" fontId="23" fillId="9" borderId="2" xfId="18" applyNumberFormat="1" applyFont="1" applyFill="1" applyBorder="1" applyAlignment="1">
      <alignment horizontal="right" vertical="center"/>
    </xf>
    <xf numFmtId="200" fontId="61" fillId="9" borderId="2" xfId="18" applyNumberFormat="1" applyFont="1" applyFill="1" applyBorder="1" applyAlignment="1">
      <alignment horizontal="center" vertical="center"/>
    </xf>
    <xf numFmtId="197" fontId="61" fillId="7" borderId="2" xfId="18" applyNumberFormat="1" applyFont="1" applyFill="1" applyBorder="1" applyAlignment="1">
      <alignment horizontal="center" vertical="center"/>
    </xf>
    <xf numFmtId="43" fontId="61" fillId="7" borderId="2" xfId="18" applyNumberFormat="1" applyFont="1" applyFill="1" applyBorder="1" applyAlignment="1">
      <alignment vertical="center"/>
    </xf>
    <xf numFmtId="0" fontId="23" fillId="8" borderId="2" xfId="18" applyFont="1" applyFill="1" applyBorder="1" applyAlignment="1">
      <alignment horizontal="center" vertical="center"/>
    </xf>
    <xf numFmtId="0" fontId="23" fillId="8" borderId="2" xfId="18" applyFont="1" applyFill="1" applyBorder="1" applyAlignment="1">
      <alignment vertical="center" wrapText="1"/>
    </xf>
    <xf numFmtId="0" fontId="9" fillId="0" borderId="2" xfId="18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187" fontId="61" fillId="0" borderId="2" xfId="18" applyNumberFormat="1" applyFont="1" applyFill="1" applyBorder="1" applyAlignment="1">
      <alignment horizontal="right" vertical="center"/>
    </xf>
    <xf numFmtId="187" fontId="61" fillId="0" borderId="2" xfId="18" applyNumberFormat="1" applyFont="1" applyFill="1" applyBorder="1" applyAlignment="1">
      <alignment vertical="center"/>
    </xf>
    <xf numFmtId="200" fontId="61" fillId="0" borderId="2" xfId="18" applyNumberFormat="1" applyFont="1" applyFill="1" applyBorder="1" applyAlignment="1">
      <alignment horizontal="center" vertical="center"/>
    </xf>
    <xf numFmtId="187" fontId="61" fillId="0" borderId="9" xfId="18" applyNumberFormat="1" applyFont="1" applyFill="1" applyBorder="1" applyAlignment="1">
      <alignment horizontal="right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43" fontId="55" fillId="5" borderId="3" xfId="2" applyNumberFormat="1" applyFont="1" applyFill="1" applyBorder="1" applyAlignment="1">
      <alignment horizontal="center" vertical="center"/>
    </xf>
    <xf numFmtId="202" fontId="21" fillId="0" borderId="2" xfId="18" applyNumberFormat="1" applyFont="1" applyFill="1" applyBorder="1" applyAlignment="1">
      <alignment horizontal="center" vertical="center"/>
    </xf>
    <xf numFmtId="200" fontId="10" fillId="0" borderId="2" xfId="18" applyNumberFormat="1" applyFont="1" applyFill="1" applyBorder="1" applyAlignment="1">
      <alignment horizontal="center" vertical="center"/>
    </xf>
    <xf numFmtId="187" fontId="22" fillId="0" borderId="9" xfId="18" applyNumberFormat="1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left" vertical="center" wrapText="1"/>
    </xf>
    <xf numFmtId="43" fontId="55" fillId="2" borderId="3" xfId="2" applyNumberFormat="1" applyFont="1" applyFill="1" applyBorder="1" applyAlignment="1">
      <alignment horizontal="center" vertical="center"/>
    </xf>
    <xf numFmtId="202" fontId="21" fillId="2" borderId="2" xfId="18" applyNumberFormat="1" applyFont="1" applyFill="1" applyBorder="1" applyAlignment="1">
      <alignment horizontal="center" vertical="center"/>
    </xf>
    <xf numFmtId="200" fontId="10" fillId="2" borderId="2" xfId="18" applyNumberFormat="1" applyFont="1" applyFill="1" applyBorder="1" applyAlignment="1">
      <alignment horizontal="center" vertical="center"/>
    </xf>
    <xf numFmtId="187" fontId="22" fillId="2" borderId="9" xfId="18" applyNumberFormat="1" applyFont="1" applyFill="1" applyBorder="1" applyAlignment="1">
      <alignment horizontal="right" vertical="center"/>
    </xf>
    <xf numFmtId="0" fontId="72" fillId="2" borderId="3" xfId="0" applyFont="1" applyFill="1" applyBorder="1" applyAlignment="1">
      <alignment horizontal="left" vertical="center" wrapText="1"/>
    </xf>
    <xf numFmtId="187" fontId="61" fillId="0" borderId="2" xfId="18" applyNumberFormat="1" applyFont="1" applyFill="1" applyBorder="1" applyAlignment="1">
      <alignment horizontal="center" vertical="center"/>
    </xf>
    <xf numFmtId="0" fontId="5" fillId="0" borderId="2" xfId="18" applyFont="1" applyFill="1" applyBorder="1" applyAlignment="1">
      <alignment horizontal="center" vertical="center"/>
    </xf>
    <xf numFmtId="0" fontId="21" fillId="2" borderId="2" xfId="18" applyFont="1" applyFill="1" applyBorder="1" applyAlignment="1">
      <alignment vertical="center" wrapText="1"/>
    </xf>
    <xf numFmtId="187" fontId="22" fillId="0" borderId="2" xfId="18" applyNumberFormat="1" applyFont="1" applyFill="1" applyBorder="1" applyAlignment="1">
      <alignment horizontal="right" vertical="center"/>
    </xf>
    <xf numFmtId="187" fontId="22" fillId="2" borderId="2" xfId="18" applyNumberFormat="1" applyFont="1" applyFill="1" applyBorder="1" applyAlignment="1">
      <alignment horizontal="right" vertical="center"/>
    </xf>
    <xf numFmtId="0" fontId="21" fillId="0" borderId="2" xfId="18" applyFont="1" applyFill="1" applyBorder="1" applyAlignment="1">
      <alignment vertical="center" wrapText="1"/>
    </xf>
    <xf numFmtId="0" fontId="23" fillId="0" borderId="2" xfId="18" applyFont="1" applyFill="1" applyBorder="1" applyAlignment="1">
      <alignment horizontal="left" vertical="center" wrapText="1"/>
    </xf>
    <xf numFmtId="200" fontId="18" fillId="0" borderId="2" xfId="18" applyNumberFormat="1" applyFont="1" applyFill="1" applyBorder="1" applyAlignment="1">
      <alignment horizontal="center" vertical="center"/>
    </xf>
    <xf numFmtId="0" fontId="72" fillId="0" borderId="2" xfId="18" applyFont="1" applyFill="1" applyBorder="1" applyAlignment="1">
      <alignment vertical="center" wrapText="1"/>
    </xf>
    <xf numFmtId="43" fontId="22" fillId="0" borderId="2" xfId="18" applyNumberFormat="1" applyFont="1" applyFill="1" applyBorder="1" applyAlignment="1">
      <alignment horizontal="right" vertical="center"/>
    </xf>
    <xf numFmtId="200" fontId="10" fillId="0" borderId="4" xfId="18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200" fontId="22" fillId="0" borderId="4" xfId="22" applyNumberFormat="1" applyFont="1" applyBorder="1" applyAlignment="1">
      <alignment horizontal="center" vertical="center"/>
    </xf>
    <xf numFmtId="200" fontId="22" fillId="0" borderId="2" xfId="22" applyNumberFormat="1" applyFont="1" applyBorder="1" applyAlignment="1">
      <alignment horizontal="center" vertical="center"/>
    </xf>
    <xf numFmtId="0" fontId="0" fillId="0" borderId="2" xfId="18" applyFont="1" applyFill="1" applyBorder="1" applyAlignment="1">
      <alignment vertical="center" wrapText="1"/>
    </xf>
    <xf numFmtId="200" fontId="22" fillId="0" borderId="2" xfId="22" applyNumberFormat="1" applyFont="1" applyFill="1" applyBorder="1" applyAlignment="1">
      <alignment horizontal="center" vertical="center"/>
    </xf>
    <xf numFmtId="10" fontId="23" fillId="7" borderId="9" xfId="18" applyNumberFormat="1" applyFont="1" applyFill="1" applyBorder="1" applyAlignment="1">
      <alignment horizontal="center" vertical="center" wrapText="1"/>
    </xf>
    <xf numFmtId="10" fontId="61" fillId="7" borderId="2" xfId="18" applyNumberFormat="1" applyFont="1" applyFill="1" applyBorder="1" applyAlignment="1">
      <alignment vertical="center"/>
    </xf>
    <xf numFmtId="10" fontId="61" fillId="0" borderId="2" xfId="18" applyNumberFormat="1" applyFont="1" applyFill="1" applyBorder="1" applyAlignment="1">
      <alignment horizontal="right" vertical="center"/>
    </xf>
    <xf numFmtId="10" fontId="22" fillId="0" borderId="9" xfId="18" applyNumberFormat="1" applyFont="1" applyFill="1" applyBorder="1" applyAlignment="1">
      <alignment horizontal="right" vertical="center"/>
    </xf>
    <xf numFmtId="3" fontId="22" fillId="2" borderId="9" xfId="18" applyNumberFormat="1" applyFont="1" applyFill="1" applyBorder="1" applyAlignment="1">
      <alignment horizontal="right" vertical="center"/>
    </xf>
    <xf numFmtId="10" fontId="22" fillId="2" borderId="9" xfId="18" applyNumberFormat="1" applyFont="1" applyFill="1" applyBorder="1" applyAlignment="1">
      <alignment horizontal="right" vertical="center"/>
    </xf>
    <xf numFmtId="3" fontId="22" fillId="0" borderId="9" xfId="18" applyNumberFormat="1" applyFont="1" applyFill="1" applyBorder="1" applyAlignment="1">
      <alignment horizontal="right" vertical="center"/>
    </xf>
    <xf numFmtId="10" fontId="61" fillId="0" borderId="9" xfId="18" applyNumberFormat="1" applyFont="1" applyFill="1" applyBorder="1" applyAlignment="1">
      <alignment horizontal="right" vertical="center"/>
    </xf>
    <xf numFmtId="202" fontId="22" fillId="0" borderId="9" xfId="18" applyNumberFormat="1" applyFont="1" applyFill="1" applyBorder="1" applyAlignment="1">
      <alignment vertical="center"/>
    </xf>
    <xf numFmtId="10" fontId="22" fillId="0" borderId="9" xfId="18" applyNumberFormat="1" applyFont="1" applyFill="1" applyBorder="1" applyAlignment="1">
      <alignment vertical="center"/>
    </xf>
    <xf numFmtId="202" fontId="22" fillId="2" borderId="9" xfId="18" applyNumberFormat="1" applyFont="1" applyFill="1" applyBorder="1" applyAlignment="1">
      <alignment vertical="center"/>
    </xf>
    <xf numFmtId="10" fontId="22" fillId="2" borderId="9" xfId="18" applyNumberFormat="1" applyFont="1" applyFill="1" applyBorder="1" applyAlignment="1">
      <alignment vertical="center"/>
    </xf>
    <xf numFmtId="43" fontId="22" fillId="0" borderId="9" xfId="18" applyNumberFormat="1" applyFont="1" applyFill="1" applyBorder="1" applyAlignment="1">
      <alignment horizontal="right" vertical="center"/>
    </xf>
    <xf numFmtId="202" fontId="22" fillId="0" borderId="2" xfId="18" applyNumberFormat="1" applyFont="1" applyFill="1" applyBorder="1" applyAlignment="1">
      <alignment vertical="center"/>
    </xf>
    <xf numFmtId="10" fontId="22" fillId="0" borderId="2" xfId="18" applyNumberFormat="1" applyFont="1" applyFill="1" applyBorder="1" applyAlignment="1">
      <alignment vertical="center"/>
    </xf>
    <xf numFmtId="10" fontId="22" fillId="0" borderId="2" xfId="18" applyNumberFormat="1" applyFont="1" applyFill="1" applyBorder="1" applyAlignment="1">
      <alignment horizontal="right" vertical="center"/>
    </xf>
    <xf numFmtId="43" fontId="22" fillId="12" borderId="2" xfId="18" applyNumberFormat="1" applyFont="1" applyFill="1" applyBorder="1" applyAlignment="1">
      <alignment horizontal="right" vertical="center"/>
    </xf>
    <xf numFmtId="43" fontId="22" fillId="2" borderId="2" xfId="18" applyNumberFormat="1" applyFont="1" applyFill="1" applyBorder="1" applyAlignment="1">
      <alignment horizontal="right" vertical="center"/>
    </xf>
    <xf numFmtId="202" fontId="61" fillId="9" borderId="2" xfId="18" applyNumberFormat="1" applyFont="1" applyFill="1" applyBorder="1" applyAlignment="1">
      <alignment vertical="center"/>
    </xf>
    <xf numFmtId="10" fontId="61" fillId="2" borderId="2" xfId="18" applyNumberFormat="1" applyFont="1" applyFill="1" applyBorder="1" applyAlignment="1">
      <alignment vertical="center"/>
    </xf>
    <xf numFmtId="43" fontId="61" fillId="0" borderId="2" xfId="2" applyFont="1" applyFill="1" applyBorder="1" applyAlignment="1">
      <alignment horizontal="right" vertical="center"/>
    </xf>
    <xf numFmtId="43" fontId="22" fillId="2" borderId="9" xfId="2" applyFont="1" applyFill="1" applyBorder="1" applyAlignment="1">
      <alignment horizontal="right" vertical="center"/>
    </xf>
    <xf numFmtId="43" fontId="22" fillId="0" borderId="9" xfId="2" applyFont="1" applyFill="1" applyBorder="1" applyAlignment="1">
      <alignment horizontal="right" vertical="center"/>
    </xf>
    <xf numFmtId="202" fontId="22" fillId="0" borderId="9" xfId="18" applyNumberFormat="1" applyFont="1" applyFill="1" applyBorder="1" applyAlignment="1">
      <alignment horizontal="right" vertical="center"/>
    </xf>
    <xf numFmtId="202" fontId="61" fillId="0" borderId="9" xfId="18" applyNumberFormat="1" applyFont="1" applyFill="1" applyBorder="1" applyAlignment="1">
      <alignment horizontal="right" vertical="center"/>
    </xf>
    <xf numFmtId="10" fontId="61" fillId="0" borderId="2" xfId="18" applyNumberFormat="1" applyFont="1" applyFill="1" applyBorder="1" applyAlignment="1">
      <alignment vertical="center"/>
    </xf>
    <xf numFmtId="43" fontId="22" fillId="0" borderId="9" xfId="2" applyFont="1" applyFill="1" applyBorder="1" applyAlignment="1">
      <alignment vertical="center"/>
    </xf>
    <xf numFmtId="43" fontId="22" fillId="2" borderId="9" xfId="2" applyFont="1" applyFill="1" applyBorder="1" applyAlignment="1">
      <alignment vertical="center"/>
    </xf>
    <xf numFmtId="43" fontId="61" fillId="0" borderId="9" xfId="2" applyFont="1" applyFill="1" applyBorder="1" applyAlignment="1">
      <alignment horizontal="right" vertical="center"/>
    </xf>
    <xf numFmtId="43" fontId="75" fillId="0" borderId="9" xfId="2" applyFont="1" applyFill="1" applyBorder="1" applyAlignment="1">
      <alignment horizontal="right" vertical="center"/>
    </xf>
    <xf numFmtId="202" fontId="22" fillId="2" borderId="2" xfId="18" applyNumberFormat="1" applyFont="1" applyFill="1" applyBorder="1" applyAlignment="1">
      <alignment vertical="center"/>
    </xf>
    <xf numFmtId="43" fontId="22" fillId="0" borderId="2" xfId="2" applyFont="1" applyFill="1" applyBorder="1" applyAlignment="1">
      <alignment vertical="center"/>
    </xf>
    <xf numFmtId="43" fontId="61" fillId="7" borderId="2" xfId="2" applyFont="1" applyFill="1" applyBorder="1" applyAlignment="1">
      <alignment vertical="center"/>
    </xf>
    <xf numFmtId="10" fontId="61" fillId="7" borderId="2" xfId="4" applyNumberFormat="1" applyFont="1" applyFill="1" applyBorder="1" applyAlignment="1">
      <alignment vertical="center"/>
    </xf>
    <xf numFmtId="10" fontId="61" fillId="0" borderId="9" xfId="4" applyNumberFormat="1" applyFont="1" applyFill="1" applyBorder="1" applyAlignment="1">
      <alignment horizontal="right" vertical="center"/>
    </xf>
    <xf numFmtId="0" fontId="50" fillId="5" borderId="0" xfId="0" applyFont="1" applyFill="1" applyBorder="1" applyAlignment="1">
      <alignment horizontal="center" vertical="center"/>
    </xf>
    <xf numFmtId="0" fontId="32" fillId="5" borderId="0" xfId="18" applyFont="1" applyFill="1" applyBorder="1" applyAlignment="1">
      <alignment horizontal="left" vertical="center"/>
    </xf>
    <xf numFmtId="0" fontId="23" fillId="10" borderId="2" xfId="18" applyFont="1" applyFill="1" applyBorder="1" applyAlignment="1">
      <alignment horizontal="center" vertical="center" wrapText="1"/>
    </xf>
    <xf numFmtId="0" fontId="23" fillId="10" borderId="2" xfId="18" applyFont="1" applyFill="1" applyBorder="1" applyAlignment="1">
      <alignment horizontal="center" vertical="center"/>
    </xf>
    <xf numFmtId="43" fontId="61" fillId="9" borderId="2" xfId="2" applyFont="1" applyFill="1" applyBorder="1" applyAlignment="1">
      <alignment vertical="center"/>
    </xf>
    <xf numFmtId="43" fontId="61" fillId="8" borderId="2" xfId="18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wrapText="1"/>
    </xf>
    <xf numFmtId="0" fontId="0" fillId="0" borderId="2" xfId="18" applyFont="1" applyFill="1" applyBorder="1" applyAlignment="1">
      <alignment vertical="center"/>
    </xf>
    <xf numFmtId="0" fontId="9" fillId="0" borderId="2" xfId="18" applyFont="1" applyFill="1" applyBorder="1" applyAlignment="1">
      <alignment vertical="center"/>
    </xf>
    <xf numFmtId="0" fontId="0" fillId="0" borderId="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21" fillId="2" borderId="2" xfId="18" applyFont="1" applyFill="1" applyBorder="1" applyAlignment="1">
      <alignment horizontal="left" vertical="center" wrapText="1"/>
    </xf>
    <xf numFmtId="0" fontId="0" fillId="2" borderId="2" xfId="18" applyFont="1" applyFill="1" applyBorder="1" applyAlignment="1">
      <alignment vertical="center"/>
    </xf>
    <xf numFmtId="0" fontId="72" fillId="2" borderId="9" xfId="0" applyFont="1" applyFill="1" applyBorder="1" applyAlignment="1">
      <alignment horizontal="left" vertical="center" wrapText="1"/>
    </xf>
    <xf numFmtId="0" fontId="21" fillId="5" borderId="2" xfId="18" applyFont="1" applyFill="1" applyBorder="1" applyAlignment="1">
      <alignment horizontal="left" vertical="center" wrapText="1"/>
    </xf>
    <xf numFmtId="0" fontId="2" fillId="0" borderId="2" xfId="18" applyFont="1" applyFill="1" applyBorder="1" applyAlignment="1">
      <alignment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0" borderId="2" xfId="18" applyFont="1" applyFill="1" applyBorder="1" applyAlignment="1">
      <alignment horizontal="left" vertical="center" wrapText="1"/>
    </xf>
    <xf numFmtId="0" fontId="32" fillId="0" borderId="2" xfId="18" applyFont="1" applyFill="1" applyBorder="1" applyAlignment="1">
      <alignment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72" fillId="0" borderId="9" xfId="0" applyFont="1" applyFill="1" applyBorder="1" applyAlignment="1">
      <alignment horizontal="left" vertical="center" wrapText="1"/>
    </xf>
    <xf numFmtId="43" fontId="61" fillId="0" borderId="9" xfId="4" applyNumberFormat="1" applyFont="1" applyFill="1" applyBorder="1" applyAlignment="1">
      <alignment horizontal="right" vertical="center"/>
    </xf>
    <xf numFmtId="0" fontId="34" fillId="0" borderId="9" xfId="0" applyFont="1" applyFill="1" applyBorder="1" applyAlignment="1">
      <alignment horizontal="left" vertical="center" wrapText="1"/>
    </xf>
    <xf numFmtId="0" fontId="21" fillId="0" borderId="9" xfId="10" applyFont="1" applyFill="1" applyBorder="1" applyAlignment="1">
      <alignment vertical="center" wrapText="1"/>
    </xf>
    <xf numFmtId="0" fontId="0" fillId="0" borderId="9" xfId="10" applyFont="1" applyFill="1" applyBorder="1" applyAlignment="1">
      <alignment vertical="center" wrapText="1"/>
    </xf>
    <xf numFmtId="0" fontId="21" fillId="0" borderId="2" xfId="18" applyFont="1" applyFill="1" applyBorder="1" applyAlignment="1">
      <alignment vertical="center"/>
    </xf>
    <xf numFmtId="200" fontId="22" fillId="5" borderId="2" xfId="2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43" fontId="61" fillId="0" borderId="2" xfId="18" applyNumberFormat="1" applyFont="1" applyFill="1" applyBorder="1" applyAlignment="1">
      <alignment horizontal="right" vertical="center"/>
    </xf>
    <xf numFmtId="202" fontId="23" fillId="0" borderId="2" xfId="18" applyNumberFormat="1" applyFont="1" applyFill="1" applyBorder="1" applyAlignment="1">
      <alignment horizontal="center" vertical="center"/>
    </xf>
    <xf numFmtId="200" fontId="76" fillId="0" borderId="2" xfId="18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200" fontId="22" fillId="2" borderId="2" xfId="22" applyNumberFormat="1" applyFont="1" applyFill="1" applyBorder="1" applyAlignment="1">
      <alignment horizontal="center" vertical="center"/>
    </xf>
    <xf numFmtId="0" fontId="9" fillId="8" borderId="2" xfId="18" applyFont="1" applyFill="1" applyBorder="1" applyAlignment="1">
      <alignment horizontal="center" vertical="center"/>
    </xf>
    <xf numFmtId="43" fontId="61" fillId="9" borderId="2" xfId="18" applyNumberFormat="1" applyFont="1" applyFill="1" applyBorder="1" applyAlignment="1">
      <alignment horizontal="center" vertical="center"/>
    </xf>
    <xf numFmtId="187" fontId="61" fillId="9" borderId="2" xfId="18" applyNumberFormat="1" applyFont="1" applyFill="1" applyBorder="1" applyAlignment="1">
      <alignment horizontal="right" vertical="center"/>
    </xf>
    <xf numFmtId="187" fontId="61" fillId="7" borderId="2" xfId="18" applyNumberFormat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/>
    </xf>
    <xf numFmtId="202" fontId="21" fillId="5" borderId="2" xfId="18" applyNumberFormat="1" applyFont="1" applyFill="1" applyBorder="1" applyAlignment="1">
      <alignment horizontal="center" vertical="center"/>
    </xf>
    <xf numFmtId="200" fontId="10" fillId="5" borderId="2" xfId="18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200" fontId="5" fillId="5" borderId="2" xfId="18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 wrapText="1"/>
    </xf>
    <xf numFmtId="200" fontId="5" fillId="2" borderId="2" xfId="18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9" fillId="5" borderId="0" xfId="18" applyFont="1" applyFill="1" applyBorder="1" applyAlignment="1">
      <alignment horizontal="left" vertical="center" wrapText="1"/>
    </xf>
    <xf numFmtId="0" fontId="9" fillId="5" borderId="0" xfId="18" applyFont="1" applyFill="1" applyBorder="1" applyAlignment="1">
      <alignment horizontal="left" vertical="center"/>
    </xf>
    <xf numFmtId="0" fontId="9" fillId="5" borderId="0" xfId="18" applyFont="1" applyFill="1" applyBorder="1" applyAlignment="1">
      <alignment horizontal="center" vertical="center"/>
    </xf>
    <xf numFmtId="200" fontId="9" fillId="5" borderId="0" xfId="18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200" fontId="30" fillId="0" borderId="0" xfId="0" applyNumberFormat="1" applyFont="1" applyFill="1" applyBorder="1" applyAlignment="1">
      <alignment horizontal="center" vertical="center"/>
    </xf>
    <xf numFmtId="43" fontId="26" fillId="5" borderId="0" xfId="2" applyNumberFormat="1" applyFont="1" applyFill="1" applyAlignment="1">
      <alignment vertical="center"/>
    </xf>
    <xf numFmtId="0" fontId="10" fillId="5" borderId="0" xfId="0" applyFont="1" applyFill="1" applyBorder="1" applyAlignment="1">
      <alignment vertical="center" wrapText="1"/>
    </xf>
    <xf numFmtId="200" fontId="10" fillId="5" borderId="0" xfId="0" applyNumberFormat="1" applyFont="1" applyFill="1" applyBorder="1" applyAlignment="1">
      <alignment horizontal="center" vertical="center"/>
    </xf>
    <xf numFmtId="43" fontId="30" fillId="5" borderId="0" xfId="2" applyNumberFormat="1" applyFont="1" applyFill="1" applyAlignment="1">
      <alignment vertical="center"/>
    </xf>
    <xf numFmtId="202" fontId="22" fillId="3" borderId="2" xfId="18" applyNumberFormat="1" applyFont="1" applyFill="1" applyBorder="1" applyAlignment="1">
      <alignment vertical="center"/>
    </xf>
    <xf numFmtId="10" fontId="22" fillId="2" borderId="2" xfId="18" applyNumberFormat="1" applyFont="1" applyFill="1" applyBorder="1" applyAlignment="1">
      <alignment vertical="center"/>
    </xf>
    <xf numFmtId="10" fontId="61" fillId="7" borderId="2" xfId="18" applyNumberFormat="1" applyFont="1" applyFill="1" applyBorder="1" applyAlignment="1">
      <alignment horizontal="right" vertical="center"/>
    </xf>
    <xf numFmtId="3" fontId="22" fillId="5" borderId="2" xfId="18" applyNumberFormat="1" applyFont="1" applyFill="1" applyBorder="1" applyAlignment="1">
      <alignment horizontal="right" vertical="center"/>
    </xf>
    <xf numFmtId="10" fontId="22" fillId="5" borderId="2" xfId="18" applyNumberFormat="1" applyFont="1" applyFill="1" applyBorder="1" applyAlignment="1">
      <alignment horizontal="right" vertical="center"/>
    </xf>
    <xf numFmtId="187" fontId="22" fillId="12" borderId="2" xfId="18" applyNumberFormat="1" applyFont="1" applyFill="1" applyBorder="1" applyAlignment="1">
      <alignment horizontal="right" vertical="center"/>
    </xf>
    <xf numFmtId="3" fontId="22" fillId="0" borderId="2" xfId="18" applyNumberFormat="1" applyFont="1" applyFill="1" applyBorder="1" applyAlignment="1">
      <alignment horizontal="right" vertical="center"/>
    </xf>
    <xf numFmtId="3" fontId="22" fillId="2" borderId="2" xfId="18" applyNumberFormat="1" applyFont="1" applyFill="1" applyBorder="1" applyAlignment="1">
      <alignment horizontal="right" vertical="center"/>
    </xf>
    <xf numFmtId="10" fontId="22" fillId="2" borderId="2" xfId="18" applyNumberFormat="1" applyFont="1" applyFill="1" applyBorder="1" applyAlignment="1">
      <alignment horizontal="right" vertical="center"/>
    </xf>
    <xf numFmtId="3" fontId="22" fillId="5" borderId="9" xfId="18" applyNumberFormat="1" applyFont="1" applyFill="1" applyBorder="1" applyAlignment="1">
      <alignment horizontal="right" vertical="center"/>
    </xf>
    <xf numFmtId="10" fontId="22" fillId="5" borderId="9" xfId="18" applyNumberFormat="1" applyFont="1" applyFill="1" applyBorder="1" applyAlignment="1">
      <alignment horizontal="right" vertical="center"/>
    </xf>
    <xf numFmtId="187" fontId="22" fillId="12" borderId="9" xfId="18" applyNumberFormat="1" applyFont="1" applyFill="1" applyBorder="1" applyAlignment="1">
      <alignment horizontal="right" vertical="center"/>
    </xf>
    <xf numFmtId="10" fontId="9" fillId="5" borderId="0" xfId="18" applyNumberFormat="1" applyFont="1" applyFill="1" applyBorder="1" applyAlignment="1">
      <alignment horizontal="left" vertical="center"/>
    </xf>
    <xf numFmtId="10" fontId="26" fillId="5" borderId="0" xfId="2" applyNumberFormat="1" applyFont="1" applyFill="1" applyAlignment="1">
      <alignment vertical="center"/>
    </xf>
    <xf numFmtId="10" fontId="30" fillId="5" borderId="0" xfId="2" applyNumberFormat="1" applyFont="1" applyFill="1" applyAlignment="1">
      <alignment vertical="center"/>
    </xf>
    <xf numFmtId="10" fontId="10" fillId="5" borderId="0" xfId="0" applyNumberFormat="1" applyFont="1" applyFill="1" applyBorder="1" applyAlignment="1">
      <alignment horizontal="center" vertical="center"/>
    </xf>
    <xf numFmtId="202" fontId="61" fillId="9" borderId="9" xfId="18" applyNumberFormat="1" applyFont="1" applyFill="1" applyBorder="1" applyAlignment="1">
      <alignment horizontal="right" vertical="center"/>
    </xf>
    <xf numFmtId="202" fontId="22" fillId="2" borderId="9" xfId="18" applyNumberFormat="1" applyFont="1" applyFill="1" applyBorder="1" applyAlignment="1">
      <alignment horizontal="right" vertical="center"/>
    </xf>
    <xf numFmtId="43" fontId="61" fillId="7" borderId="9" xfId="2" applyFont="1" applyFill="1" applyBorder="1" applyAlignment="1">
      <alignment horizontal="right" vertical="center"/>
    </xf>
    <xf numFmtId="10" fontId="61" fillId="7" borderId="9" xfId="4" applyNumberFormat="1" applyFont="1" applyFill="1" applyBorder="1" applyAlignment="1">
      <alignment horizontal="right" vertical="center"/>
    </xf>
    <xf numFmtId="10" fontId="22" fillId="0" borderId="9" xfId="4" applyNumberFormat="1" applyFont="1" applyFill="1" applyBorder="1" applyAlignment="1">
      <alignment horizontal="right" vertical="center"/>
    </xf>
    <xf numFmtId="0" fontId="2" fillId="0" borderId="9" xfId="10" applyFont="1" applyFill="1" applyBorder="1" applyAlignment="1">
      <alignment vertical="center" wrapText="1"/>
    </xf>
    <xf numFmtId="0" fontId="72" fillId="0" borderId="9" xfId="10" applyFont="1" applyFill="1" applyBorder="1" applyAlignment="1">
      <alignment vertical="center" wrapText="1"/>
    </xf>
    <xf numFmtId="0" fontId="21" fillId="2" borderId="9" xfId="18" applyFont="1" applyFill="1" applyBorder="1" applyAlignment="1">
      <alignment horizontal="left" vertical="center" wrapText="1"/>
    </xf>
    <xf numFmtId="0" fontId="0" fillId="0" borderId="2" xfId="10" applyFont="1" applyFill="1" applyBorder="1" applyAlignment="1">
      <alignment vertical="center" wrapText="1"/>
    </xf>
    <xf numFmtId="10" fontId="22" fillId="0" borderId="9" xfId="4" applyNumberFormat="1" applyFont="1" applyFill="1" applyBorder="1" applyAlignment="1">
      <alignment vertical="center"/>
    </xf>
    <xf numFmtId="43" fontId="61" fillId="9" borderId="9" xfId="2" applyFont="1" applyFill="1" applyBorder="1" applyAlignment="1">
      <alignment horizontal="right" vertical="center"/>
    </xf>
    <xf numFmtId="0" fontId="31" fillId="8" borderId="9" xfId="18" applyFont="1" applyFill="1" applyBorder="1" applyAlignment="1">
      <alignment vertical="center"/>
    </xf>
    <xf numFmtId="0" fontId="31" fillId="8" borderId="2" xfId="18" applyFont="1" applyFill="1" applyBorder="1" applyAlignment="1">
      <alignment vertical="center"/>
    </xf>
    <xf numFmtId="0" fontId="72" fillId="5" borderId="2" xfId="18" applyFont="1" applyFill="1" applyBorder="1" applyAlignment="1">
      <alignment horizontal="left" vertical="center" wrapText="1"/>
    </xf>
    <xf numFmtId="0" fontId="5" fillId="5" borderId="2" xfId="18" applyFont="1" applyFill="1" applyBorder="1" applyAlignment="1">
      <alignment vertical="center" wrapText="1"/>
    </xf>
    <xf numFmtId="0" fontId="5" fillId="5" borderId="2" xfId="18" applyFont="1" applyFill="1" applyBorder="1" applyAlignment="1">
      <alignment vertical="center"/>
    </xf>
    <xf numFmtId="0" fontId="40" fillId="5" borderId="0" xfId="3" applyFill="1" applyBorder="1" applyAlignment="1" applyProtection="1">
      <alignment horizontal="left" vertical="center"/>
    </xf>
    <xf numFmtId="0" fontId="31" fillId="5" borderId="0" xfId="18" applyFont="1" applyFill="1" applyBorder="1" applyAlignment="1">
      <alignment horizontal="left" vertical="center"/>
    </xf>
    <xf numFmtId="43" fontId="42" fillId="5" borderId="0" xfId="2" applyNumberFormat="1" applyFont="1" applyFill="1" applyBorder="1" applyAlignment="1">
      <alignment vertical="center"/>
    </xf>
    <xf numFmtId="43" fontId="32" fillId="5" borderId="0" xfId="2" applyNumberFormat="1" applyFont="1" applyFill="1" applyBorder="1" applyAlignment="1">
      <alignment vertical="center"/>
    </xf>
    <xf numFmtId="182" fontId="42" fillId="5" borderId="0" xfId="0" applyNumberFormat="1" applyFont="1" applyFill="1" applyBorder="1" applyAlignment="1">
      <alignment horizontal="right" vertical="center"/>
    </xf>
    <xf numFmtId="0" fontId="42" fillId="5" borderId="0" xfId="0" applyFont="1" applyFill="1" applyBorder="1" applyAlignment="1">
      <alignment vertical="center"/>
    </xf>
    <xf numFmtId="183" fontId="77" fillId="5" borderId="0" xfId="22" applyNumberFormat="1" applyFont="1" applyFill="1" applyAlignment="1">
      <alignment horizontal="center" vertical="center"/>
    </xf>
    <xf numFmtId="183" fontId="29" fillId="5" borderId="0" xfId="22" applyNumberFormat="1" applyFont="1" applyFill="1" applyAlignment="1">
      <alignment horizontal="center" vertical="center"/>
    </xf>
    <xf numFmtId="183" fontId="28" fillId="5" borderId="0" xfId="22" applyNumberFormat="1" applyFont="1" applyFill="1" applyAlignment="1">
      <alignment horizontal="center" vertical="center"/>
    </xf>
    <xf numFmtId="183" fontId="0" fillId="5" borderId="0" xfId="22" applyNumberFormat="1" applyFont="1" applyFill="1" applyAlignment="1">
      <alignment horizontal="center" vertical="center"/>
    </xf>
    <xf numFmtId="183" fontId="0" fillId="5" borderId="0" xfId="22" applyNumberFormat="1" applyFont="1" applyFill="1" applyAlignment="1">
      <alignment horizontal="center" vertical="center" wrapText="1"/>
    </xf>
    <xf numFmtId="10" fontId="0" fillId="5" borderId="0" xfId="22" applyNumberFormat="1" applyFont="1" applyFill="1" applyAlignment="1">
      <alignment vertical="center"/>
    </xf>
    <xf numFmtId="43" fontId="0" fillId="5" borderId="0" xfId="22" applyNumberFormat="1" applyFont="1" applyFill="1" applyAlignment="1">
      <alignment vertical="center"/>
    </xf>
    <xf numFmtId="183" fontId="33" fillId="5" borderId="0" xfId="22" applyNumberFormat="1" applyFont="1" applyFill="1" applyAlignment="1">
      <alignment horizontal="left" vertical="center" wrapText="1"/>
    </xf>
    <xf numFmtId="205" fontId="52" fillId="7" borderId="2" xfId="22" applyNumberFormat="1" applyFont="1" applyFill="1" applyBorder="1" applyAlignment="1">
      <alignment horizontal="center" vertical="center" wrapText="1"/>
    </xf>
    <xf numFmtId="43" fontId="52" fillId="7" borderId="2" xfId="22" applyNumberFormat="1" applyFont="1" applyFill="1" applyBorder="1" applyAlignment="1">
      <alignment horizontal="center" vertical="center" wrapText="1"/>
    </xf>
    <xf numFmtId="0" fontId="28" fillId="8" borderId="2" xfId="22" applyNumberFormat="1" applyFont="1" applyFill="1" applyBorder="1" applyAlignment="1">
      <alignment horizontal="center" vertical="center"/>
    </xf>
    <xf numFmtId="183" fontId="28" fillId="8" borderId="2" xfId="22" applyNumberFormat="1" applyFont="1" applyFill="1" applyBorder="1" applyAlignment="1">
      <alignment horizontal="left" vertical="center" wrapText="1"/>
    </xf>
    <xf numFmtId="43" fontId="27" fillId="7" borderId="2" xfId="2" applyNumberFormat="1" applyFont="1" applyFill="1" applyBorder="1" applyAlignment="1">
      <alignment horizontal="center" vertical="center" wrapText="1"/>
    </xf>
    <xf numFmtId="10" fontId="27" fillId="7" borderId="2" xfId="2" applyNumberFormat="1" applyFont="1" applyFill="1" applyBorder="1" applyAlignment="1">
      <alignment vertical="center" wrapText="1"/>
    </xf>
    <xf numFmtId="43" fontId="27" fillId="7" borderId="2" xfId="2" applyNumberFormat="1" applyFont="1" applyFill="1" applyBorder="1" applyAlignment="1">
      <alignment vertical="center" wrapText="1"/>
    </xf>
    <xf numFmtId="0" fontId="29" fillId="5" borderId="2" xfId="22" applyNumberFormat="1" applyFont="1" applyFill="1" applyBorder="1" applyAlignment="1">
      <alignment horizontal="center" vertical="center"/>
    </xf>
    <xf numFmtId="49" fontId="29" fillId="5" borderId="2" xfId="11" applyNumberFormat="1" applyFont="1" applyFill="1" applyBorder="1" applyAlignment="1">
      <alignment horizontal="left" vertical="center" wrapText="1"/>
    </xf>
    <xf numFmtId="43" fontId="0" fillId="5" borderId="2" xfId="2" applyNumberFormat="1" applyFont="1" applyFill="1" applyBorder="1" applyAlignment="1">
      <alignment horizontal="right" vertical="center"/>
    </xf>
    <xf numFmtId="10" fontId="0" fillId="5" borderId="2" xfId="2" applyNumberFormat="1" applyFont="1" applyFill="1" applyBorder="1" applyAlignment="1">
      <alignment vertical="center"/>
    </xf>
    <xf numFmtId="43" fontId="0" fillId="5" borderId="2" xfId="2" applyNumberFormat="1" applyFont="1" applyFill="1" applyBorder="1" applyAlignment="1">
      <alignment vertical="center"/>
    </xf>
    <xf numFmtId="49" fontId="29" fillId="5" borderId="2" xfId="2" applyNumberFormat="1" applyFont="1" applyFill="1" applyBorder="1" applyAlignment="1">
      <alignment horizontal="center" vertical="center"/>
    </xf>
    <xf numFmtId="183" fontId="29" fillId="5" borderId="2" xfId="22" applyNumberFormat="1" applyFont="1" applyFill="1" applyBorder="1" applyAlignment="1">
      <alignment horizontal="left" vertical="center"/>
    </xf>
    <xf numFmtId="49" fontId="26" fillId="5" borderId="2" xfId="11" applyNumberFormat="1" applyFont="1" applyFill="1" applyBorder="1" applyAlignment="1">
      <alignment horizontal="left" vertical="center" wrapText="1"/>
    </xf>
    <xf numFmtId="49" fontId="29" fillId="2" borderId="2" xfId="11" applyNumberFormat="1" applyFont="1" applyFill="1" applyBorder="1" applyAlignment="1">
      <alignment horizontal="left" vertical="center" wrapText="1"/>
    </xf>
    <xf numFmtId="49" fontId="44" fillId="2" borderId="2" xfId="11" applyNumberFormat="1" applyFont="1" applyFill="1" applyBorder="1" applyAlignment="1">
      <alignment horizontal="left" vertical="center" wrapText="1"/>
    </xf>
    <xf numFmtId="43" fontId="0" fillId="0" borderId="2" xfId="2" applyNumberFormat="1" applyFont="1" applyFill="1" applyBorder="1" applyAlignment="1">
      <alignment horizontal="right" vertical="center"/>
    </xf>
    <xf numFmtId="188" fontId="28" fillId="10" borderId="2" xfId="22" applyNumberFormat="1" applyFont="1" applyFill="1" applyBorder="1" applyAlignment="1">
      <alignment horizontal="center" vertical="center"/>
    </xf>
    <xf numFmtId="49" fontId="28" fillId="10" borderId="2" xfId="11" applyNumberFormat="1" applyFont="1" applyFill="1" applyBorder="1" applyAlignment="1">
      <alignment horizontal="left" vertical="center" wrapText="1"/>
    </xf>
    <xf numFmtId="202" fontId="28" fillId="7" borderId="8" xfId="11" applyNumberFormat="1" applyFont="1" applyFill="1" applyBorder="1" applyAlignment="1">
      <alignment horizontal="right" vertical="center"/>
    </xf>
    <xf numFmtId="10" fontId="28" fillId="7" borderId="8" xfId="11" applyNumberFormat="1" applyFont="1" applyFill="1" applyBorder="1" applyAlignment="1">
      <alignment vertical="center"/>
    </xf>
    <xf numFmtId="43" fontId="0" fillId="5" borderId="0" xfId="22" applyNumberFormat="1" applyFont="1" applyFill="1" applyAlignment="1">
      <alignment horizontal="center" vertical="center"/>
    </xf>
    <xf numFmtId="43" fontId="0" fillId="0" borderId="2" xfId="2" applyNumberFormat="1" applyFont="1" applyFill="1" applyBorder="1" applyAlignment="1">
      <alignment vertical="center"/>
    </xf>
    <xf numFmtId="183" fontId="0" fillId="5" borderId="2" xfId="22" applyNumberFormat="1" applyFont="1" applyFill="1" applyBorder="1" applyAlignment="1">
      <alignment horizontal="center" vertical="center"/>
    </xf>
    <xf numFmtId="43" fontId="0" fillId="2" borderId="2" xfId="2" applyNumberFormat="1" applyFont="1" applyFill="1" applyBorder="1" applyAlignment="1">
      <alignment vertical="center"/>
    </xf>
    <xf numFmtId="43" fontId="0" fillId="5" borderId="8" xfId="2" applyNumberFormat="1" applyFont="1" applyFill="1" applyBorder="1" applyAlignment="1">
      <alignment vertical="center"/>
    </xf>
    <xf numFmtId="43" fontId="29" fillId="2" borderId="8" xfId="22" applyNumberFormat="1" applyFont="1" applyFill="1" applyBorder="1" applyAlignment="1">
      <alignment vertical="center"/>
    </xf>
    <xf numFmtId="43" fontId="35" fillId="7" borderId="2" xfId="2" applyNumberFormat="1" applyFont="1" applyFill="1" applyBorder="1" applyAlignment="1">
      <alignment vertical="center" wrapText="1"/>
    </xf>
    <xf numFmtId="10" fontId="35" fillId="7" borderId="2" xfId="2" applyNumberFormat="1" applyFont="1" applyFill="1" applyBorder="1" applyAlignment="1">
      <alignment vertical="center" wrapText="1"/>
    </xf>
    <xf numFmtId="202" fontId="35" fillId="7" borderId="2" xfId="2" applyNumberFormat="1" applyFont="1" applyFill="1" applyBorder="1" applyAlignment="1">
      <alignment vertical="center" wrapText="1"/>
    </xf>
    <xf numFmtId="10" fontId="27" fillId="2" borderId="2" xfId="2" applyNumberFormat="1" applyFont="1" applyFill="1" applyBorder="1" applyAlignment="1">
      <alignment vertical="center" wrapText="1"/>
    </xf>
    <xf numFmtId="43" fontId="55" fillId="5" borderId="2" xfId="2" applyNumberFormat="1" applyFont="1" applyFill="1" applyBorder="1" applyAlignment="1">
      <alignment vertical="center"/>
    </xf>
    <xf numFmtId="43" fontId="55" fillId="2" borderId="2" xfId="2" applyNumberFormat="1" applyFont="1" applyFill="1" applyBorder="1" applyAlignment="1">
      <alignment vertical="center"/>
    </xf>
    <xf numFmtId="10" fontId="22" fillId="5" borderId="8" xfId="2" applyNumberFormat="1" applyFont="1" applyFill="1" applyBorder="1" applyAlignment="1">
      <alignment vertical="center"/>
    </xf>
    <xf numFmtId="202" fontId="22" fillId="5" borderId="8" xfId="2" applyNumberFormat="1" applyFont="1" applyFill="1" applyBorder="1" applyAlignment="1">
      <alignment vertical="center"/>
    </xf>
    <xf numFmtId="183" fontId="55" fillId="5" borderId="2" xfId="22" applyNumberFormat="1" applyFont="1" applyFill="1" applyBorder="1" applyAlignment="1">
      <alignment horizontal="center" vertical="center"/>
    </xf>
    <xf numFmtId="202" fontId="22" fillId="2" borderId="8" xfId="2" applyNumberFormat="1" applyFont="1" applyFill="1" applyBorder="1" applyAlignment="1">
      <alignment vertical="center"/>
    </xf>
    <xf numFmtId="10" fontId="55" fillId="5" borderId="2" xfId="2" applyNumberFormat="1" applyFont="1" applyFill="1" applyBorder="1" applyAlignment="1">
      <alignment vertical="center"/>
    </xf>
    <xf numFmtId="202" fontId="55" fillId="5" borderId="2" xfId="2" applyNumberFormat="1" applyFont="1" applyFill="1" applyBorder="1" applyAlignment="1">
      <alignment vertical="center"/>
    </xf>
    <xf numFmtId="202" fontId="55" fillId="2" borderId="2" xfId="2" applyNumberFormat="1" applyFont="1" applyFill="1" applyBorder="1" applyAlignment="1">
      <alignment vertical="center"/>
    </xf>
    <xf numFmtId="43" fontId="55" fillId="5" borderId="2" xfId="2" applyFont="1" applyFill="1" applyBorder="1" applyAlignment="1">
      <alignment vertical="center"/>
    </xf>
    <xf numFmtId="43" fontId="0" fillId="2" borderId="8" xfId="2" applyNumberFormat="1" applyFont="1" applyFill="1" applyBorder="1" applyAlignment="1">
      <alignment vertical="center"/>
    </xf>
    <xf numFmtId="43" fontId="78" fillId="5" borderId="2" xfId="2" applyFont="1" applyFill="1" applyBorder="1" applyAlignment="1">
      <alignment vertical="center"/>
    </xf>
    <xf numFmtId="43" fontId="27" fillId="8" borderId="2" xfId="2" applyNumberFormat="1" applyFont="1" applyFill="1" applyBorder="1" applyAlignment="1">
      <alignment vertical="center" wrapText="1"/>
    </xf>
    <xf numFmtId="43" fontId="35" fillId="8" borderId="2" xfId="2" applyNumberFormat="1" applyFont="1" applyFill="1" applyBorder="1" applyAlignment="1">
      <alignment vertical="center" wrapText="1"/>
    </xf>
    <xf numFmtId="10" fontId="35" fillId="8" borderId="2" xfId="2" applyNumberFormat="1" applyFont="1" applyFill="1" applyBorder="1" applyAlignment="1">
      <alignment vertical="center" wrapText="1"/>
    </xf>
    <xf numFmtId="202" fontId="35" fillId="8" borderId="2" xfId="2" applyNumberFormat="1" applyFont="1" applyFill="1" applyBorder="1" applyAlignment="1">
      <alignment vertical="center" wrapText="1"/>
    </xf>
    <xf numFmtId="10" fontId="37" fillId="7" borderId="8" xfId="11" applyNumberFormat="1" applyFont="1" applyFill="1" applyBorder="1" applyAlignment="1">
      <alignment vertical="center"/>
    </xf>
    <xf numFmtId="43" fontId="35" fillId="7" borderId="2" xfId="2" applyFont="1" applyFill="1" applyBorder="1" applyAlignment="1">
      <alignment vertical="center" wrapText="1"/>
    </xf>
    <xf numFmtId="43" fontId="22" fillId="5" borderId="8" xfId="2" applyFont="1" applyFill="1" applyBorder="1" applyAlignment="1">
      <alignment vertical="center"/>
    </xf>
    <xf numFmtId="202" fontId="75" fillId="5" borderId="8" xfId="2" applyNumberFormat="1" applyFont="1" applyFill="1" applyBorder="1" applyAlignment="1">
      <alignment vertical="center"/>
    </xf>
    <xf numFmtId="43" fontId="22" fillId="0" borderId="8" xfId="2" applyFont="1" applyFill="1" applyBorder="1" applyAlignment="1">
      <alignment vertical="center"/>
    </xf>
    <xf numFmtId="10" fontId="22" fillId="0" borderId="8" xfId="2" applyNumberFormat="1" applyFont="1" applyFill="1" applyBorder="1" applyAlignment="1">
      <alignment vertical="center"/>
    </xf>
    <xf numFmtId="202" fontId="22" fillId="0" borderId="8" xfId="2" applyNumberFormat="1" applyFont="1" applyFill="1" applyBorder="1" applyAlignment="1">
      <alignment vertical="center"/>
    </xf>
    <xf numFmtId="202" fontId="0" fillId="5" borderId="2" xfId="2" applyNumberFormat="1" applyFont="1" applyFill="1" applyBorder="1" applyAlignment="1">
      <alignment vertical="center"/>
    </xf>
    <xf numFmtId="202" fontId="27" fillId="8" borderId="2" xfId="2" applyNumberFormat="1" applyFont="1" applyFill="1" applyBorder="1" applyAlignment="1">
      <alignment vertical="center" wrapText="1"/>
    </xf>
    <xf numFmtId="10" fontId="27" fillId="8" borderId="2" xfId="2" applyNumberFormat="1" applyFont="1" applyFill="1" applyBorder="1" applyAlignment="1">
      <alignment vertical="center" wrapText="1"/>
    </xf>
    <xf numFmtId="10" fontId="28" fillId="7" borderId="8" xfId="2" applyNumberFormat="1" applyFont="1" applyFill="1" applyBorder="1" applyAlignment="1">
      <alignment horizontal="right" vertical="center"/>
    </xf>
    <xf numFmtId="43" fontId="52" fillId="6" borderId="2" xfId="22" applyNumberFormat="1" applyFont="1" applyFill="1" applyBorder="1" applyAlignment="1">
      <alignment horizontal="center" vertical="center" wrapText="1"/>
    </xf>
    <xf numFmtId="183" fontId="29" fillId="8" borderId="2" xfId="22" applyNumberFormat="1" applyFont="1" applyFill="1" applyBorder="1" applyAlignment="1">
      <alignment horizontal="center" vertical="center" wrapText="1"/>
    </xf>
    <xf numFmtId="183" fontId="29" fillId="8" borderId="3" xfId="22" applyNumberFormat="1" applyFont="1" applyFill="1" applyBorder="1" applyAlignment="1">
      <alignment horizontal="center" vertical="center" wrapText="1"/>
    </xf>
    <xf numFmtId="43" fontId="29" fillId="5" borderId="2" xfId="22" applyNumberFormat="1" applyFont="1" applyFill="1" applyBorder="1" applyAlignment="1">
      <alignment horizontal="left" vertical="center" wrapText="1"/>
    </xf>
    <xf numFmtId="43" fontId="38" fillId="2" borderId="2" xfId="22" applyNumberFormat="1" applyFont="1" applyFill="1" applyBorder="1" applyAlignment="1">
      <alignment horizontal="left" vertical="center" wrapText="1"/>
    </xf>
    <xf numFmtId="0" fontId="26" fillId="5" borderId="2" xfId="0" applyFont="1" applyFill="1" applyBorder="1" applyAlignment="1">
      <alignment vertical="center" wrapText="1"/>
    </xf>
    <xf numFmtId="43" fontId="26" fillId="5" borderId="2" xfId="22" applyNumberFormat="1" applyFont="1" applyFill="1" applyBorder="1" applyAlignment="1">
      <alignment horizontal="left" vertical="center" wrapText="1"/>
    </xf>
    <xf numFmtId="0" fontId="26" fillId="5" borderId="2" xfId="0" applyFont="1" applyFill="1" applyBorder="1" applyAlignment="1">
      <alignment horizontal="left" vertical="center" wrapText="1"/>
    </xf>
    <xf numFmtId="0" fontId="26" fillId="5" borderId="2" xfId="22" applyNumberFormat="1" applyFont="1" applyFill="1" applyBorder="1" applyAlignment="1">
      <alignment vertical="center" wrapText="1"/>
    </xf>
    <xf numFmtId="207" fontId="29" fillId="5" borderId="2" xfId="22" applyNumberFormat="1" applyFont="1" applyFill="1" applyBorder="1" applyAlignment="1">
      <alignment horizontal="left" vertical="center" wrapText="1"/>
    </xf>
    <xf numFmtId="0" fontId="29" fillId="5" borderId="2" xfId="0" applyFont="1" applyFill="1" applyBorder="1" applyAlignment="1">
      <alignment vertical="center"/>
    </xf>
    <xf numFmtId="43" fontId="44" fillId="5" borderId="2" xfId="22" applyNumberFormat="1" applyFont="1" applyFill="1" applyBorder="1" applyAlignment="1">
      <alignment horizontal="left" vertical="center" wrapText="1"/>
    </xf>
    <xf numFmtId="43" fontId="29" fillId="5" borderId="2" xfId="22" applyNumberFormat="1" applyFont="1" applyFill="1" applyBorder="1" applyAlignment="1">
      <alignment vertical="center" wrapText="1"/>
    </xf>
    <xf numFmtId="202" fontId="28" fillId="6" borderId="8" xfId="11" applyNumberFormat="1" applyFont="1" applyFill="1" applyBorder="1" applyAlignment="1">
      <alignment horizontal="right" vertical="center"/>
    </xf>
    <xf numFmtId="43" fontId="28" fillId="10" borderId="8" xfId="22" applyNumberFormat="1" applyFont="1" applyFill="1" applyBorder="1" applyAlignment="1">
      <alignment horizontal="left" vertical="center" wrapText="1"/>
    </xf>
    <xf numFmtId="0" fontId="29" fillId="10" borderId="4" xfId="0" applyFont="1" applyFill="1" applyBorder="1" applyAlignment="1">
      <alignment vertical="center"/>
    </xf>
    <xf numFmtId="43" fontId="33" fillId="5" borderId="0" xfId="22" applyNumberFormat="1" applyFont="1" applyFill="1" applyAlignment="1">
      <alignment horizontal="left" vertical="center" wrapText="1"/>
    </xf>
    <xf numFmtId="183" fontId="40" fillId="5" borderId="0" xfId="3" applyNumberFormat="1" applyFill="1" applyAlignment="1" applyProtection="1">
      <alignment horizontal="left" vertical="center" wrapText="1"/>
    </xf>
    <xf numFmtId="0" fontId="21" fillId="5" borderId="0" xfId="15" applyFont="1" applyFill="1" applyAlignment="1">
      <alignment horizontal="center"/>
    </xf>
    <xf numFmtId="0" fontId="27" fillId="5" borderId="0" xfId="15" applyFont="1" applyFill="1" applyAlignment="1">
      <alignment horizontal="center"/>
    </xf>
    <xf numFmtId="0" fontId="26" fillId="0" borderId="0" xfId="15" applyFont="1" applyFill="1" applyAlignment="1">
      <alignment horizontal="center"/>
    </xf>
    <xf numFmtId="0" fontId="26" fillId="5" borderId="0" xfId="15" applyFont="1" applyFill="1" applyAlignment="1">
      <alignment horizontal="center"/>
    </xf>
    <xf numFmtId="0" fontId="26" fillId="5" borderId="0" xfId="15" applyNumberFormat="1" applyFont="1" applyFill="1" applyAlignment="1">
      <alignment horizontal="center"/>
    </xf>
    <xf numFmtId="43" fontId="26" fillId="5" borderId="0" xfId="15" applyNumberFormat="1" applyFont="1" applyFill="1" applyAlignment="1">
      <alignment horizontal="center"/>
    </xf>
    <xf numFmtId="0" fontId="26" fillId="5" borderId="0" xfId="15" applyFont="1" applyFill="1" applyAlignment="1">
      <alignment horizontal="center" wrapText="1"/>
    </xf>
    <xf numFmtId="0" fontId="27" fillId="7" borderId="3" xfId="15" applyFont="1" applyFill="1" applyBorder="1" applyAlignment="1">
      <alignment horizontal="center" vertical="center"/>
    </xf>
    <xf numFmtId="0" fontId="27" fillId="7" borderId="15" xfId="15" applyFont="1" applyFill="1" applyBorder="1" applyAlignment="1">
      <alignment horizontal="center" vertical="center"/>
    </xf>
    <xf numFmtId="0" fontId="27" fillId="7" borderId="4" xfId="15" applyFont="1" applyFill="1" applyBorder="1" applyAlignment="1">
      <alignment horizontal="center" vertical="center"/>
    </xf>
    <xf numFmtId="0" fontId="27" fillId="5" borderId="2" xfId="15" applyNumberFormat="1" applyFont="1" applyFill="1" applyBorder="1" applyAlignment="1">
      <alignment horizontal="center" vertical="center"/>
    </xf>
    <xf numFmtId="0" fontId="27" fillId="5" borderId="2" xfId="15" applyFont="1" applyFill="1" applyBorder="1" applyAlignment="1">
      <alignment horizontal="left" vertical="center"/>
    </xf>
    <xf numFmtId="43" fontId="27" fillId="5" borderId="4" xfId="23" applyNumberFormat="1" applyFont="1" applyFill="1" applyBorder="1" applyAlignment="1">
      <alignment horizontal="right" vertical="center"/>
    </xf>
    <xf numFmtId="0" fontId="26" fillId="5" borderId="2" xfId="15" applyNumberFormat="1" applyFont="1" applyFill="1" applyBorder="1" applyAlignment="1">
      <alignment horizontal="center" vertical="center"/>
    </xf>
    <xf numFmtId="0" fontId="26" fillId="5" borderId="2" xfId="15" applyFont="1" applyFill="1" applyBorder="1" applyAlignment="1">
      <alignment horizontal="left" vertical="center"/>
    </xf>
    <xf numFmtId="43" fontId="26" fillId="5" borderId="4" xfId="23" applyNumberFormat="1" applyFont="1" applyFill="1" applyBorder="1" applyAlignment="1">
      <alignment horizontal="right" vertical="center"/>
    </xf>
    <xf numFmtId="43" fontId="26" fillId="5" borderId="2" xfId="23" applyNumberFormat="1" applyFont="1" applyFill="1" applyBorder="1" applyAlignment="1">
      <alignment horizontal="right" vertical="center"/>
    </xf>
    <xf numFmtId="0" fontId="26" fillId="5" borderId="2" xfId="15" applyFont="1" applyFill="1" applyBorder="1" applyAlignment="1">
      <alignment horizontal="left" vertical="center" wrapText="1"/>
    </xf>
    <xf numFmtId="0" fontId="26" fillId="2" borderId="9" xfId="15" applyFont="1" applyFill="1" applyBorder="1" applyAlignment="1">
      <alignment wrapText="1"/>
    </xf>
    <xf numFmtId="0" fontId="26" fillId="2" borderId="9" xfId="15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43" fontId="27" fillId="7" borderId="2" xfId="15" applyNumberFormat="1" applyFont="1" applyFill="1" applyBorder="1" applyAlignment="1">
      <alignment horizontal="right" vertical="center"/>
    </xf>
    <xf numFmtId="0" fontId="27" fillId="5" borderId="2" xfId="15" applyFont="1" applyFill="1" applyBorder="1" applyAlignment="1">
      <alignment horizontal="left" vertical="center" wrapText="1"/>
    </xf>
    <xf numFmtId="43" fontId="26" fillId="5" borderId="2" xfId="15" applyNumberFormat="1" applyFont="1" applyFill="1" applyBorder="1" applyAlignment="1">
      <alignment horizontal="left" vertical="center"/>
    </xf>
    <xf numFmtId="0" fontId="21" fillId="5" borderId="2" xfId="15" applyFont="1" applyFill="1" applyBorder="1" applyAlignment="1">
      <alignment horizontal="center" vertical="center"/>
    </xf>
    <xf numFmtId="0" fontId="26" fillId="5" borderId="2" xfId="15" applyFont="1" applyFill="1" applyBorder="1" applyAlignment="1">
      <alignment horizontal="center" vertical="center"/>
    </xf>
    <xf numFmtId="0" fontId="27" fillId="2" borderId="2" xfId="15" applyFont="1" applyFill="1" applyBorder="1" applyAlignment="1">
      <alignment horizontal="left" vertical="center" wrapText="1"/>
    </xf>
    <xf numFmtId="0" fontId="27" fillId="2" borderId="2" xfId="15" applyFont="1" applyFill="1" applyBorder="1" applyAlignment="1">
      <alignment horizontal="left" vertical="center"/>
    </xf>
    <xf numFmtId="0" fontId="26" fillId="0" borderId="2" xfId="15" applyNumberFormat="1" applyFont="1" applyFill="1" applyBorder="1" applyAlignment="1">
      <alignment horizontal="center" vertical="center"/>
    </xf>
    <xf numFmtId="0" fontId="27" fillId="0" borderId="2" xfId="15" applyFont="1" applyFill="1" applyBorder="1" applyAlignment="1">
      <alignment horizontal="left" vertical="center"/>
    </xf>
    <xf numFmtId="43" fontId="26" fillId="0" borderId="4" xfId="23" applyNumberFormat="1" applyFont="1" applyFill="1" applyBorder="1" applyAlignment="1">
      <alignment horizontal="right" vertical="center"/>
    </xf>
    <xf numFmtId="43" fontId="27" fillId="7" borderId="2" xfId="15" applyNumberFormat="1" applyFont="1" applyFill="1" applyBorder="1" applyAlignment="1">
      <alignment horizontal="left" vertical="center"/>
    </xf>
    <xf numFmtId="197" fontId="27" fillId="7" borderId="2" xfId="15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vertical="center"/>
    </xf>
    <xf numFmtId="197" fontId="27" fillId="10" borderId="2" xfId="15" applyNumberFormat="1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197" fontId="26" fillId="5" borderId="0" xfId="15" applyNumberFormat="1" applyFont="1" applyFill="1" applyAlignment="1">
      <alignment horizontal="center"/>
    </xf>
    <xf numFmtId="0" fontId="44" fillId="0" borderId="0" xfId="15" applyFont="1" applyFill="1" applyAlignment="1">
      <alignment horizontal="center"/>
    </xf>
    <xf numFmtId="0" fontId="44" fillId="0" borderId="0" xfId="15" applyFont="1" applyFill="1" applyAlignment="1">
      <alignment horizontal="left"/>
    </xf>
    <xf numFmtId="43" fontId="21" fillId="5" borderId="0" xfId="15" applyNumberFormat="1" applyFont="1" applyFill="1" applyAlignment="1">
      <alignment horizontal="center"/>
    </xf>
    <xf numFmtId="43" fontId="27" fillId="5" borderId="4" xfId="23" applyNumberFormat="1" applyFont="1" applyFill="1" applyBorder="1" applyAlignment="1">
      <alignment horizontal="center" vertical="center"/>
    </xf>
    <xf numFmtId="43" fontId="26" fillId="5" borderId="2" xfId="23" applyNumberFormat="1" applyFont="1" applyFill="1" applyBorder="1" applyAlignment="1">
      <alignment horizontal="center" vertical="center"/>
    </xf>
    <xf numFmtId="43" fontId="26" fillId="5" borderId="4" xfId="23" applyNumberFormat="1" applyFont="1" applyFill="1" applyBorder="1" applyAlignment="1">
      <alignment horizontal="center" vertical="center"/>
    </xf>
    <xf numFmtId="43" fontId="27" fillId="7" borderId="2" xfId="15" applyNumberFormat="1" applyFont="1" applyFill="1" applyBorder="1" applyAlignment="1">
      <alignment horizontal="center" vertical="center"/>
    </xf>
    <xf numFmtId="43" fontId="26" fillId="5" borderId="2" xfId="15" applyNumberFormat="1" applyFont="1" applyFill="1" applyBorder="1" applyAlignment="1">
      <alignment horizontal="center" vertical="center"/>
    </xf>
    <xf numFmtId="43" fontId="26" fillId="0" borderId="2" xfId="15" applyNumberFormat="1" applyFont="1" applyFill="1" applyBorder="1" applyAlignment="1">
      <alignment horizontal="center" vertical="center"/>
    </xf>
    <xf numFmtId="43" fontId="26" fillId="0" borderId="2" xfId="15" applyNumberFormat="1" applyFont="1" applyFill="1" applyBorder="1" applyAlignment="1">
      <alignment vertical="center"/>
    </xf>
    <xf numFmtId="43" fontId="26" fillId="0" borderId="4" xfId="23" applyNumberFormat="1" applyFont="1" applyFill="1" applyBorder="1" applyAlignment="1">
      <alignment horizontal="center" vertical="center"/>
    </xf>
    <xf numFmtId="43" fontId="27" fillId="7" borderId="2" xfId="15" applyNumberFormat="1" applyFont="1" applyFill="1" applyBorder="1" applyAlignment="1">
      <alignment horizontal="center"/>
    </xf>
    <xf numFmtId="43" fontId="27" fillId="10" borderId="2" xfId="15" applyNumberFormat="1" applyFont="1" applyFill="1" applyBorder="1" applyAlignment="1">
      <alignment horizontal="center"/>
    </xf>
    <xf numFmtId="43" fontId="27" fillId="2" borderId="4" xfId="23" applyNumberFormat="1" applyFont="1" applyFill="1" applyBorder="1" applyAlignment="1">
      <alignment horizontal="center" vertical="center"/>
    </xf>
    <xf numFmtId="43" fontId="26" fillId="2" borderId="2" xfId="23" applyNumberFormat="1" applyFont="1" applyFill="1" applyBorder="1" applyAlignment="1">
      <alignment horizontal="center" vertical="center"/>
    </xf>
    <xf numFmtId="43" fontId="26" fillId="2" borderId="4" xfId="23" applyNumberFormat="1" applyFont="1" applyFill="1" applyBorder="1" applyAlignment="1">
      <alignment horizontal="center" vertical="center"/>
    </xf>
    <xf numFmtId="43" fontId="26" fillId="2" borderId="2" xfId="15" applyNumberFormat="1" applyFont="1" applyFill="1" applyBorder="1" applyAlignment="1">
      <alignment horizontal="center" vertical="center"/>
    </xf>
    <xf numFmtId="43" fontId="26" fillId="3" borderId="2" xfId="15" applyNumberFormat="1" applyFont="1" applyFill="1" applyBorder="1" applyAlignment="1">
      <alignment horizontal="center" vertical="center"/>
    </xf>
    <xf numFmtId="43" fontId="26" fillId="3" borderId="4" xfId="23" applyNumberFormat="1" applyFont="1" applyFill="1" applyBorder="1" applyAlignment="1">
      <alignment horizontal="center" vertical="center"/>
    </xf>
    <xf numFmtId="43" fontId="26" fillId="5" borderId="4" xfId="15" applyNumberFormat="1" applyFont="1" applyFill="1" applyBorder="1" applyAlignment="1">
      <alignment horizontal="center" vertical="center"/>
    </xf>
    <xf numFmtId="43" fontId="35" fillId="5" borderId="4" xfId="2" applyFont="1" applyFill="1" applyBorder="1" applyAlignment="1">
      <alignment horizontal="center" vertical="center"/>
    </xf>
    <xf numFmtId="10" fontId="35" fillId="5" borderId="4" xfId="2" applyNumberFormat="1" applyFont="1" applyFill="1" applyBorder="1" applyAlignment="1">
      <alignment horizontal="right" vertical="center"/>
    </xf>
    <xf numFmtId="43" fontId="30" fillId="5" borderId="2" xfId="2" applyFont="1" applyFill="1" applyBorder="1" applyAlignment="1">
      <alignment horizontal="center" vertical="center"/>
    </xf>
    <xf numFmtId="10" fontId="30" fillId="5" borderId="2" xfId="2" applyNumberFormat="1" applyFont="1" applyFill="1" applyBorder="1" applyAlignment="1">
      <alignment horizontal="right" vertical="center"/>
    </xf>
    <xf numFmtId="43" fontId="38" fillId="2" borderId="4" xfId="23" applyNumberFormat="1" applyFont="1" applyFill="1" applyBorder="1" applyAlignment="1">
      <alignment horizontal="center" vertical="center"/>
    </xf>
    <xf numFmtId="43" fontId="30" fillId="5" borderId="4" xfId="2" applyFont="1" applyFill="1" applyBorder="1" applyAlignment="1">
      <alignment horizontal="center" vertical="center"/>
    </xf>
    <xf numFmtId="10" fontId="30" fillId="5" borderId="4" xfId="2" applyNumberFormat="1" applyFont="1" applyFill="1" applyBorder="1" applyAlignment="1">
      <alignment horizontal="right" vertical="center"/>
    </xf>
    <xf numFmtId="43" fontId="35" fillId="7" borderId="2" xfId="2" applyFont="1" applyFill="1" applyBorder="1" applyAlignment="1">
      <alignment horizontal="center" vertical="center"/>
    </xf>
    <xf numFmtId="43" fontId="30" fillId="0" borderId="4" xfId="2" applyFont="1" applyFill="1" applyBorder="1" applyAlignment="1">
      <alignment horizontal="center" vertical="center"/>
    </xf>
    <xf numFmtId="43" fontId="35" fillId="7" borderId="2" xfId="2" applyFont="1" applyFill="1" applyBorder="1" applyAlignment="1">
      <alignment horizontal="center"/>
    </xf>
    <xf numFmtId="10" fontId="35" fillId="7" borderId="2" xfId="2" applyNumberFormat="1" applyFont="1" applyFill="1" applyBorder="1" applyAlignment="1">
      <alignment horizontal="right"/>
    </xf>
    <xf numFmtId="10" fontId="30" fillId="5" borderId="4" xfId="2" applyNumberFormat="1" applyFont="1" applyFill="1" applyBorder="1" applyAlignment="1">
      <alignment horizontal="center" vertical="center"/>
    </xf>
    <xf numFmtId="43" fontId="35" fillId="5" borderId="4" xfId="2" applyFont="1" applyFill="1" applyBorder="1" applyAlignment="1">
      <alignment horizontal="right" vertical="center"/>
    </xf>
    <xf numFmtId="43" fontId="30" fillId="5" borderId="4" xfId="2" applyFont="1" applyFill="1" applyBorder="1" applyAlignment="1">
      <alignment horizontal="right" vertical="center"/>
    </xf>
    <xf numFmtId="43" fontId="35" fillId="10" borderId="2" xfId="2" applyFont="1" applyFill="1" applyBorder="1" applyAlignment="1">
      <alignment horizontal="right" vertical="center"/>
    </xf>
    <xf numFmtId="43" fontId="30" fillId="5" borderId="2" xfId="2" applyFont="1" applyFill="1" applyBorder="1" applyAlignment="1">
      <alignment horizontal="right" vertical="center"/>
    </xf>
    <xf numFmtId="43" fontId="30" fillId="2" borderId="4" xfId="2" applyFont="1" applyFill="1" applyBorder="1" applyAlignment="1">
      <alignment horizontal="right" vertical="center"/>
    </xf>
    <xf numFmtId="43" fontId="30" fillId="0" borderId="4" xfId="2" applyFont="1" applyFill="1" applyBorder="1" applyAlignment="1">
      <alignment horizontal="right" vertical="center"/>
    </xf>
    <xf numFmtId="43" fontId="35" fillId="10" borderId="2" xfId="2" applyFont="1" applyFill="1" applyBorder="1" applyAlignment="1">
      <alignment horizontal="right"/>
    </xf>
    <xf numFmtId="43" fontId="35" fillId="7" borderId="2" xfId="2" applyFont="1" applyFill="1" applyBorder="1" applyAlignment="1">
      <alignment horizontal="right"/>
    </xf>
    <xf numFmtId="10" fontId="35" fillId="10" borderId="2" xfId="2" applyNumberFormat="1" applyFont="1" applyFill="1" applyBorder="1" applyAlignment="1">
      <alignment horizontal="right" vertical="center"/>
    </xf>
    <xf numFmtId="43" fontId="30" fillId="5" borderId="4" xfId="2" applyFont="1" applyFill="1" applyBorder="1" applyAlignment="1">
      <alignment horizontal="left" vertical="center" wrapText="1"/>
    </xf>
    <xf numFmtId="10" fontId="35" fillId="10" borderId="2" xfId="2" applyNumberFormat="1" applyFont="1" applyFill="1" applyBorder="1" applyAlignment="1">
      <alignment horizontal="right"/>
    </xf>
    <xf numFmtId="0" fontId="29" fillId="5" borderId="0" xfId="0" applyFont="1" applyFill="1" applyAlignment="1">
      <alignment horizontal="right" wrapText="1"/>
    </xf>
    <xf numFmtId="0" fontId="26" fillId="5" borderId="0" xfId="15" applyFont="1" applyFill="1" applyAlignment="1">
      <alignment horizontal="right" wrapText="1"/>
    </xf>
    <xf numFmtId="0" fontId="27" fillId="5" borderId="4" xfId="15" applyNumberFormat="1" applyFont="1" applyFill="1" applyBorder="1" applyAlignment="1">
      <alignment horizontal="left" vertical="center"/>
    </xf>
    <xf numFmtId="0" fontId="26" fillId="5" borderId="4" xfId="15" applyNumberFormat="1" applyFont="1" applyFill="1" applyBorder="1" applyAlignment="1">
      <alignment vertical="center" wrapText="1"/>
    </xf>
    <xf numFmtId="43" fontId="30" fillId="5" borderId="2" xfId="2" applyNumberFormat="1" applyFont="1" applyFill="1" applyBorder="1" applyAlignment="1">
      <alignment horizontal="right" vertical="center"/>
    </xf>
    <xf numFmtId="0" fontId="26" fillId="5" borderId="2" xfId="15" applyNumberFormat="1" applyFont="1" applyFill="1" applyBorder="1" applyAlignment="1">
      <alignment vertical="center" wrapText="1"/>
    </xf>
    <xf numFmtId="0" fontId="27" fillId="5" borderId="2" xfId="15" applyNumberFormat="1" applyFont="1" applyFill="1" applyBorder="1" applyAlignment="1">
      <alignment horizontal="left" vertical="center" wrapText="1"/>
    </xf>
    <xf numFmtId="0" fontId="26" fillId="5" borderId="2" xfId="15" applyFont="1" applyFill="1" applyBorder="1" applyAlignment="1">
      <alignment vertical="center" wrapText="1"/>
    </xf>
    <xf numFmtId="0" fontId="26" fillId="5" borderId="2" xfId="15" applyNumberFormat="1" applyFont="1" applyFill="1" applyBorder="1" applyAlignment="1">
      <alignment horizontal="left" vertical="center" wrapText="1"/>
    </xf>
    <xf numFmtId="211" fontId="26" fillId="5" borderId="2" xfId="15" applyNumberFormat="1" applyFont="1" applyFill="1" applyBorder="1" applyAlignment="1">
      <alignment vertical="center" wrapText="1"/>
    </xf>
    <xf numFmtId="0" fontId="26" fillId="5" borderId="2" xfId="15" applyNumberFormat="1" applyFont="1" applyFill="1" applyBorder="1" applyAlignment="1">
      <alignment horizontal="left" vertical="center"/>
    </xf>
    <xf numFmtId="43" fontId="30" fillId="5" borderId="4" xfId="2" applyNumberFormat="1" applyFont="1" applyFill="1" applyBorder="1" applyAlignment="1">
      <alignment horizontal="right" vertical="center"/>
    </xf>
    <xf numFmtId="43" fontId="27" fillId="5" borderId="2" xfId="15" applyNumberFormat="1" applyFont="1" applyFill="1" applyBorder="1" applyAlignment="1">
      <alignment horizontal="left" vertical="center" wrapText="1"/>
    </xf>
    <xf numFmtId="43" fontId="35" fillId="5" borderId="4" xfId="2" applyNumberFormat="1" applyFont="1" applyFill="1" applyBorder="1" applyAlignment="1">
      <alignment horizontal="right" vertical="center"/>
    </xf>
    <xf numFmtId="0" fontId="26" fillId="5" borderId="2" xfId="15" applyNumberFormat="1" applyFont="1" applyFill="1" applyBorder="1" applyAlignment="1">
      <alignment vertical="center"/>
    </xf>
    <xf numFmtId="0" fontId="26" fillId="10" borderId="2" xfId="15" applyFont="1" applyFill="1" applyBorder="1" applyAlignment="1">
      <alignment horizontal="center" vertical="center"/>
    </xf>
    <xf numFmtId="0" fontId="26" fillId="10" borderId="2" xfId="15" applyFont="1" applyFill="1" applyBorder="1" applyAlignment="1">
      <alignment vertical="center" wrapText="1"/>
    </xf>
    <xf numFmtId="43" fontId="26" fillId="5" borderId="2" xfId="15" applyNumberFormat="1" applyFont="1" applyFill="1" applyBorder="1" applyAlignment="1">
      <alignment vertical="center" wrapText="1"/>
    </xf>
    <xf numFmtId="0" fontId="0" fillId="5" borderId="2" xfId="15" applyFont="1" applyFill="1" applyBorder="1" applyAlignment="1">
      <alignment horizontal="left" vertical="center" wrapText="1"/>
    </xf>
    <xf numFmtId="43" fontId="26" fillId="0" borderId="2" xfId="15" applyNumberFormat="1" applyFont="1" applyFill="1" applyBorder="1" applyAlignment="1">
      <alignment vertical="center" wrapText="1"/>
    </xf>
    <xf numFmtId="0" fontId="33" fillId="5" borderId="2" xfId="15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65" fillId="5" borderId="2" xfId="23" applyNumberFormat="1" applyFont="1" applyFill="1" applyBorder="1" applyAlignment="1">
      <alignment horizontal="left" vertical="center" wrapText="1"/>
    </xf>
    <xf numFmtId="0" fontId="33" fillId="5" borderId="2" xfId="23" applyNumberFormat="1" applyFont="1" applyFill="1" applyBorder="1" applyAlignment="1">
      <alignment vertical="top" wrapText="1"/>
    </xf>
    <xf numFmtId="0" fontId="32" fillId="5" borderId="2" xfId="15" applyFont="1" applyFill="1" applyBorder="1" applyAlignment="1">
      <alignment horizontal="left" vertical="center"/>
    </xf>
    <xf numFmtId="0" fontId="32" fillId="0" borderId="2" xfId="15" applyFont="1" applyFill="1" applyBorder="1" applyAlignment="1">
      <alignment horizontal="left" vertical="center" wrapText="1"/>
    </xf>
    <xf numFmtId="0" fontId="26" fillId="0" borderId="2" xfId="15" applyFont="1" applyFill="1" applyBorder="1" applyAlignment="1">
      <alignment horizontal="left" vertical="center" wrapText="1"/>
    </xf>
    <xf numFmtId="0" fontId="65" fillId="5" borderId="2" xfId="15" applyFont="1" applyFill="1" applyBorder="1" applyAlignment="1">
      <alignment horizontal="left" vertical="center" wrapText="1"/>
    </xf>
    <xf numFmtId="0" fontId="32" fillId="2" borderId="2" xfId="15" applyFont="1" applyFill="1" applyBorder="1" applyAlignment="1">
      <alignment horizontal="left" vertical="center" wrapText="1"/>
    </xf>
    <xf numFmtId="0" fontId="32" fillId="5" borderId="2" xfId="15" applyFont="1" applyFill="1" applyBorder="1" applyAlignment="1">
      <alignment horizontal="left" vertical="center" wrapText="1"/>
    </xf>
    <xf numFmtId="0" fontId="27" fillId="10" borderId="2" xfId="15" applyFont="1" applyFill="1" applyBorder="1" applyAlignment="1">
      <alignment horizontal="left" vertical="center"/>
    </xf>
    <xf numFmtId="0" fontId="27" fillId="10" borderId="2" xfId="15" applyFont="1" applyFill="1" applyBorder="1" applyAlignment="1">
      <alignment horizontal="left" vertical="center" wrapText="1"/>
    </xf>
    <xf numFmtId="10" fontId="27" fillId="10" borderId="2" xfId="6" applyNumberFormat="1" applyFont="1" applyFill="1" applyBorder="1" applyAlignment="1">
      <alignment horizontal="center"/>
    </xf>
    <xf numFmtId="0" fontId="27" fillId="10" borderId="2" xfId="15" applyFont="1" applyFill="1" applyBorder="1" applyAlignment="1">
      <alignment wrapText="1"/>
    </xf>
    <xf numFmtId="0" fontId="27" fillId="10" borderId="2" xfId="15" applyFont="1" applyFill="1" applyBorder="1" applyAlignment="1">
      <alignment horizontal="center" wrapText="1"/>
    </xf>
    <xf numFmtId="0" fontId="40" fillId="5" borderId="0" xfId="3" applyFill="1" applyAlignment="1" applyProtection="1">
      <alignment horizontal="center"/>
    </xf>
    <xf numFmtId="0" fontId="77" fillId="5" borderId="0" xfId="0" applyFont="1" applyFill="1" applyAlignment="1">
      <alignment horizontal="center"/>
    </xf>
    <xf numFmtId="0" fontId="23" fillId="5" borderId="0" xfId="0" applyFont="1" applyFill="1" applyAlignment="1">
      <alignment horizontal="center" vertical="center"/>
    </xf>
    <xf numFmtId="0" fontId="23" fillId="0" borderId="0" xfId="0" applyFont="1" applyFill="1" applyAlignment="1"/>
    <xf numFmtId="0" fontId="0" fillId="5" borderId="0" xfId="0" applyFont="1" applyFill="1" applyBorder="1" applyAlignment="1"/>
    <xf numFmtId="0" fontId="0" fillId="5" borderId="0" xfId="0" applyFont="1" applyFill="1" applyAlignment="1">
      <alignment horizontal="left"/>
    </xf>
    <xf numFmtId="188" fontId="0" fillId="5" borderId="0" xfId="0" applyNumberFormat="1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23" fillId="10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197" fontId="2" fillId="7" borderId="9" xfId="2" applyNumberFormat="1" applyFont="1" applyFill="1" applyBorder="1" applyAlignment="1" applyProtection="1">
      <alignment horizontal="center" vertical="center" wrapText="1"/>
      <protection locked="0"/>
    </xf>
    <xf numFmtId="197" fontId="2" fillId="7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197" fontId="0" fillId="5" borderId="2" xfId="2" applyNumberFormat="1" applyFont="1" applyFill="1" applyBorder="1" applyAlignment="1">
      <alignment horizontal="left"/>
    </xf>
    <xf numFmtId="197" fontId="0" fillId="5" borderId="2" xfId="2" applyNumberFormat="1" applyFont="1" applyFill="1" applyBorder="1" applyAlignment="1">
      <alignment horizontal="center"/>
    </xf>
    <xf numFmtId="197" fontId="21" fillId="5" borderId="2" xfId="2" applyNumberFormat="1" applyFont="1" applyFill="1" applyBorder="1" applyAlignment="1">
      <alignment horizontal="left"/>
    </xf>
    <xf numFmtId="0" fontId="23" fillId="10" borderId="2" xfId="0" applyNumberFormat="1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197" fontId="23" fillId="10" borderId="2" xfId="2" applyNumberFormat="1" applyFont="1" applyFill="1" applyBorder="1" applyAlignment="1">
      <alignment horizontal="left"/>
    </xf>
    <xf numFmtId="197" fontId="23" fillId="13" borderId="2" xfId="2" applyNumberFormat="1" applyFont="1" applyFill="1" applyBorder="1" applyAlignment="1">
      <alignment horizontal="left"/>
    </xf>
    <xf numFmtId="197" fontId="23" fillId="7" borderId="2" xfId="2" applyNumberFormat="1" applyFont="1" applyFill="1" applyBorder="1" applyAlignment="1">
      <alignment horizontal="left"/>
    </xf>
    <xf numFmtId="0" fontId="23" fillId="0" borderId="2" xfId="0" applyNumberFormat="1" applyFont="1" applyFill="1" applyBorder="1" applyAlignment="1">
      <alignment horizontal="center"/>
    </xf>
    <xf numFmtId="0" fontId="23" fillId="0" borderId="2" xfId="0" applyFont="1" applyFill="1" applyBorder="1" applyAlignment="1" applyProtection="1">
      <alignment vertical="center" wrapText="1"/>
      <protection locked="0"/>
    </xf>
    <xf numFmtId="197" fontId="23" fillId="0" borderId="2" xfId="2" applyNumberFormat="1" applyFont="1" applyFill="1" applyBorder="1" applyAlignment="1">
      <alignment horizontal="left"/>
    </xf>
    <xf numFmtId="197" fontId="2" fillId="0" borderId="2" xfId="2" applyNumberFormat="1" applyFont="1" applyFill="1" applyBorder="1" applyAlignment="1">
      <alignment horizontal="left"/>
    </xf>
    <xf numFmtId="197" fontId="0" fillId="5" borderId="0" xfId="2" applyNumberFormat="1" applyFont="1" applyFill="1" applyBorder="1" applyAlignment="1">
      <alignment horizontal="left"/>
    </xf>
    <xf numFmtId="197" fontId="5" fillId="5" borderId="0" xfId="2" applyNumberFormat="1" applyFont="1" applyFill="1" applyAlignment="1"/>
    <xf numFmtId="197" fontId="40" fillId="5" borderId="0" xfId="3" applyNumberFormat="1" applyFill="1" applyAlignment="1" applyProtection="1"/>
    <xf numFmtId="197" fontId="55" fillId="5" borderId="2" xfId="2" applyNumberFormat="1" applyFont="1" applyFill="1" applyBorder="1" applyAlignment="1">
      <alignment horizontal="center"/>
    </xf>
    <xf numFmtId="197" fontId="61" fillId="7" borderId="2" xfId="2" applyNumberFormat="1" applyFont="1" applyFill="1" applyBorder="1" applyAlignment="1">
      <alignment horizontal="left"/>
    </xf>
    <xf numFmtId="197" fontId="61" fillId="0" borderId="2" xfId="2" applyNumberFormat="1" applyFont="1" applyFill="1" applyBorder="1" applyAlignment="1">
      <alignment horizontal="left"/>
    </xf>
    <xf numFmtId="0" fontId="40" fillId="5" borderId="0" xfId="3" applyFill="1" applyBorder="1" applyAlignment="1" applyProtection="1"/>
    <xf numFmtId="0" fontId="77" fillId="5" borderId="0" xfId="0" applyFont="1" applyFill="1" applyBorder="1" applyAlignment="1">
      <alignment horizontal="center"/>
    </xf>
    <xf numFmtId="197" fontId="2" fillId="10" borderId="5" xfId="2" applyNumberFormat="1" applyFont="1" applyFill="1" applyBorder="1" applyAlignment="1" applyProtection="1">
      <alignment horizontal="center" vertical="center" wrapText="1"/>
      <protection locked="0"/>
    </xf>
    <xf numFmtId="0" fontId="23" fillId="5" borderId="0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97" fontId="61" fillId="10" borderId="2" xfId="2" applyNumberFormat="1" applyFont="1" applyFill="1" applyBorder="1" applyAlignment="1">
      <alignment horizontal="left"/>
    </xf>
    <xf numFmtId="197" fontId="23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23" fillId="5" borderId="0" xfId="0" applyFont="1" applyFill="1" applyBorder="1" applyAlignment="1"/>
    <xf numFmtId="197" fontId="23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5" fillId="5" borderId="0" xfId="15" applyFont="1" applyFill="1"/>
    <xf numFmtId="0" fontId="53" fillId="5" borderId="0" xfId="0" applyFont="1" applyFill="1" applyAlignment="1">
      <alignment horizontal="center"/>
    </xf>
    <xf numFmtId="0" fontId="23" fillId="10" borderId="2" xfId="0" applyFont="1" applyFill="1" applyBorder="1" applyAlignment="1">
      <alignment horizontal="center" vertical="center"/>
    </xf>
    <xf numFmtId="183" fontId="23" fillId="13" borderId="2" xfId="2" applyNumberFormat="1" applyFont="1" applyFill="1" applyBorder="1" applyAlignment="1" applyProtection="1">
      <alignment horizontal="center" vertical="center" wrapText="1"/>
      <protection locked="0"/>
    </xf>
    <xf numFmtId="0" fontId="23" fillId="7" borderId="2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 wrapText="1"/>
    </xf>
    <xf numFmtId="183" fontId="23" fillId="7" borderId="9" xfId="2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0" applyFont="1" applyFill="1" applyBorder="1" applyAlignment="1">
      <alignment horizontal="center"/>
    </xf>
    <xf numFmtId="0" fontId="21" fillId="0" borderId="2" xfId="0" applyFont="1" applyBorder="1" applyAlignment="1" applyProtection="1">
      <alignment horizontal="left" vertical="top" wrapText="1"/>
      <protection locked="0"/>
    </xf>
    <xf numFmtId="183" fontId="22" fillId="0" borderId="2" xfId="2" applyNumberFormat="1" applyFont="1" applyBorder="1" applyAlignment="1" applyProtection="1">
      <alignment horizontal="right" vertical="top" wrapText="1"/>
      <protection locked="0"/>
    </xf>
    <xf numFmtId="0" fontId="21" fillId="10" borderId="2" xfId="0" applyFont="1" applyFill="1" applyBorder="1" applyAlignment="1"/>
    <xf numFmtId="0" fontId="23" fillId="10" borderId="2" xfId="0" applyFont="1" applyFill="1" applyBorder="1" applyAlignment="1" applyProtection="1">
      <alignment horizontal="center" vertical="top" wrapText="1"/>
      <protection locked="0"/>
    </xf>
    <xf numFmtId="183" fontId="61" fillId="10" borderId="2" xfId="2" applyNumberFormat="1" applyFont="1" applyFill="1" applyBorder="1" applyAlignment="1"/>
    <xf numFmtId="183" fontId="62" fillId="14" borderId="2" xfId="2" applyNumberFormat="1" applyFont="1" applyFill="1" applyBorder="1" applyAlignment="1"/>
    <xf numFmtId="183" fontId="61" fillId="7" borderId="2" xfId="2" applyNumberFormat="1" applyFont="1" applyFill="1" applyBorder="1" applyAlignment="1"/>
    <xf numFmtId="0" fontId="23" fillId="5" borderId="2" xfId="0" applyFont="1" applyFill="1" applyBorder="1" applyAlignment="1"/>
    <xf numFmtId="0" fontId="23" fillId="5" borderId="2" xfId="0" applyFont="1" applyFill="1" applyBorder="1" applyAlignment="1" applyProtection="1">
      <alignment horizontal="center" vertical="top" wrapText="1"/>
      <protection locked="0"/>
    </xf>
    <xf numFmtId="183" fontId="61" fillId="5" borderId="2" xfId="2" applyNumberFormat="1" applyFont="1" applyFill="1" applyBorder="1" applyAlignment="1"/>
    <xf numFmtId="183" fontId="62" fillId="5" borderId="2" xfId="2" applyNumberFormat="1" applyFont="1" applyFill="1" applyBorder="1" applyAlignment="1"/>
    <xf numFmtId="183" fontId="62" fillId="0" borderId="2" xfId="2" applyNumberFormat="1" applyFont="1" applyFill="1" applyBorder="1" applyAlignment="1"/>
    <xf numFmtId="0" fontId="9" fillId="5" borderId="13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43" fontId="9" fillId="5" borderId="0" xfId="2" applyFont="1" applyFill="1" applyAlignment="1">
      <alignment vertical="center" wrapText="1"/>
    </xf>
    <xf numFmtId="43" fontId="0" fillId="5" borderId="0" xfId="0" applyNumberFormat="1" applyFont="1" applyFill="1" applyBorder="1" applyAlignment="1">
      <alignment horizontal="left"/>
    </xf>
    <xf numFmtId="183" fontId="21" fillId="5" borderId="0" xfId="2" applyNumberFormat="1" applyFont="1" applyFill="1" applyBorder="1" applyAlignment="1"/>
    <xf numFmtId="0" fontId="40" fillId="5" borderId="0" xfId="3" applyFill="1" applyBorder="1" applyAlignment="1" applyProtection="1">
      <alignment vertical="center" wrapText="1"/>
    </xf>
    <xf numFmtId="43" fontId="5" fillId="5" borderId="0" xfId="15" applyNumberFormat="1" applyFont="1" applyFill="1"/>
    <xf numFmtId="183" fontId="21" fillId="5" borderId="0" xfId="2" applyNumberFormat="1" applyFont="1" applyFill="1" applyBorder="1" applyAlignment="1">
      <alignment horizontal="left"/>
    </xf>
    <xf numFmtId="183" fontId="22" fillId="0" borderId="2" xfId="2" applyNumberFormat="1" applyFont="1" applyFill="1" applyBorder="1" applyAlignment="1" applyProtection="1">
      <alignment horizontal="right" vertical="top" wrapText="1"/>
      <protection locked="0"/>
    </xf>
    <xf numFmtId="0" fontId="40" fillId="5" borderId="0" xfId="3" applyFill="1" applyAlignment="1" applyProtection="1">
      <alignment vertical="center" wrapText="1"/>
    </xf>
    <xf numFmtId="0" fontId="53" fillId="5" borderId="0" xfId="0" applyFont="1" applyFill="1" applyBorder="1" applyAlignment="1">
      <alignment horizontal="center"/>
    </xf>
    <xf numFmtId="183" fontId="23" fillId="10" borderId="9" xfId="2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0" applyFont="1" applyFill="1" applyBorder="1" applyAlignment="1"/>
    <xf numFmtId="199" fontId="21" fillId="5" borderId="0" xfId="0" applyNumberFormat="1" applyFont="1" applyFill="1" applyBorder="1" applyAlignment="1"/>
    <xf numFmtId="183" fontId="23" fillId="10" borderId="2" xfId="0" applyNumberFormat="1" applyFont="1" applyFill="1" applyBorder="1" applyAlignment="1"/>
    <xf numFmtId="0" fontId="23" fillId="10" borderId="2" xfId="0" applyFont="1" applyFill="1" applyBorder="1" applyAlignment="1"/>
    <xf numFmtId="183" fontId="23" fillId="5" borderId="2" xfId="0" applyNumberFormat="1" applyFont="1" applyFill="1" applyBorder="1" applyAlignment="1"/>
    <xf numFmtId="0" fontId="46" fillId="5" borderId="0" xfId="15" applyFont="1" applyFill="1" applyAlignment="1">
      <alignment horizontal="center"/>
    </xf>
    <xf numFmtId="0" fontId="26" fillId="5" borderId="0" xfId="15" applyFont="1" applyFill="1"/>
    <xf numFmtId="0" fontId="80" fillId="5" borderId="0" xfId="15" applyFont="1" applyFill="1" applyAlignment="1">
      <alignment horizontal="center" vertical="center"/>
    </xf>
    <xf numFmtId="0" fontId="81" fillId="5" borderId="0" xfId="15" applyFont="1" applyFill="1" applyAlignment="1">
      <alignment vertical="center"/>
    </xf>
    <xf numFmtId="0" fontId="81" fillId="0" borderId="0" xfId="15" applyFont="1" applyFill="1" applyAlignment="1">
      <alignment vertical="center"/>
    </xf>
    <xf numFmtId="0" fontId="81" fillId="5" borderId="0" xfId="15" applyFont="1" applyFill="1"/>
    <xf numFmtId="0" fontId="82" fillId="5" borderId="0" xfId="15" applyFont="1" applyFill="1" applyAlignment="1">
      <alignment horizontal="center"/>
    </xf>
    <xf numFmtId="0" fontId="82" fillId="5" borderId="0" xfId="15" applyFont="1" applyFill="1"/>
    <xf numFmtId="0" fontId="52" fillId="10" borderId="2" xfId="15" applyFont="1" applyFill="1" applyBorder="1" applyAlignment="1">
      <alignment horizontal="center" vertical="center" wrapText="1"/>
    </xf>
    <xf numFmtId="0" fontId="52" fillId="13" borderId="2" xfId="15" applyFont="1" applyFill="1" applyBorder="1" applyAlignment="1">
      <alignment horizontal="center" vertical="center" wrapText="1"/>
    </xf>
    <xf numFmtId="0" fontId="52" fillId="7" borderId="2" xfId="15" applyFont="1" applyFill="1" applyBorder="1" applyAlignment="1">
      <alignment horizontal="center" vertical="center" wrapText="1"/>
    </xf>
    <xf numFmtId="0" fontId="81" fillId="5" borderId="4" xfId="15" applyFont="1" applyFill="1" applyBorder="1" applyAlignment="1">
      <alignment horizontal="center" vertical="center"/>
    </xf>
    <xf numFmtId="0" fontId="83" fillId="5" borderId="4" xfId="15" applyFont="1" applyFill="1" applyBorder="1" applyAlignment="1">
      <alignment vertical="center"/>
    </xf>
    <xf numFmtId="0" fontId="35" fillId="2" borderId="2" xfId="15" applyFont="1" applyFill="1" applyBorder="1" applyAlignment="1">
      <alignment horizontal="center" vertical="center"/>
    </xf>
    <xf numFmtId="194" fontId="30" fillId="5" borderId="2" xfId="1" applyNumberFormat="1" applyFont="1" applyFill="1" applyBorder="1" applyAlignment="1">
      <alignment vertical="center"/>
    </xf>
    <xf numFmtId="194" fontId="35" fillId="5" borderId="2" xfId="1" applyNumberFormat="1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30" fillId="2" borderId="2" xfId="15" applyFont="1" applyFill="1" applyBorder="1" applyAlignment="1">
      <alignment horizontal="center" vertical="center"/>
    </xf>
    <xf numFmtId="0" fontId="21" fillId="5" borderId="2" xfId="15" applyFont="1" applyFill="1" applyBorder="1" applyAlignment="1">
      <alignment vertical="center"/>
    </xf>
    <xf numFmtId="0" fontId="83" fillId="5" borderId="2" xfId="15" applyFont="1" applyFill="1" applyBorder="1" applyAlignment="1">
      <alignment horizontal="left" vertical="center"/>
    </xf>
    <xf numFmtId="0" fontId="81" fillId="2" borderId="2" xfId="15" applyFont="1" applyFill="1" applyBorder="1" applyAlignment="1">
      <alignment horizontal="left" vertical="center"/>
    </xf>
    <xf numFmtId="0" fontId="83" fillId="0" borderId="2" xfId="15" applyFont="1" applyFill="1" applyBorder="1" applyAlignment="1">
      <alignment vertical="center"/>
    </xf>
    <xf numFmtId="194" fontId="30" fillId="0" borderId="2" xfId="1" applyNumberFormat="1" applyFont="1" applyFill="1" applyBorder="1" applyAlignment="1">
      <alignment vertical="center"/>
    </xf>
    <xf numFmtId="0" fontId="81" fillId="5" borderId="2" xfId="15" applyFont="1" applyFill="1" applyBorder="1" applyAlignment="1">
      <alignment horizontal="left" vertical="center"/>
    </xf>
    <xf numFmtId="0" fontId="81" fillId="0" borderId="2" xfId="15" applyFont="1" applyFill="1" applyBorder="1" applyAlignment="1">
      <alignment vertical="center"/>
    </xf>
    <xf numFmtId="0" fontId="30" fillId="0" borderId="2" xfId="15" applyFont="1" applyFill="1" applyBorder="1" applyAlignment="1">
      <alignment horizontal="center" vertical="center"/>
    </xf>
    <xf numFmtId="194" fontId="35" fillId="13" borderId="2" xfId="1" applyNumberFormat="1" applyFont="1" applyFill="1" applyBorder="1" applyAlignment="1">
      <alignment vertical="center"/>
    </xf>
    <xf numFmtId="194" fontId="35" fillId="7" borderId="2" xfId="1" applyNumberFormat="1" applyFont="1" applyFill="1" applyBorder="1" applyAlignment="1">
      <alignment vertical="center"/>
    </xf>
    <xf numFmtId="0" fontId="81" fillId="5" borderId="0" xfId="15" applyFont="1" applyFill="1" applyAlignment="1">
      <alignment horizontal="center"/>
    </xf>
    <xf numFmtId="194" fontId="35" fillId="2" borderId="2" xfId="1" applyNumberFormat="1" applyFont="1" applyFill="1" applyBorder="1" applyAlignment="1">
      <alignment vertical="center"/>
    </xf>
    <xf numFmtId="194" fontId="35" fillId="2" borderId="8" xfId="1" applyNumberFormat="1" applyFont="1" applyFill="1" applyBorder="1" applyAlignment="1">
      <alignment vertical="center"/>
    </xf>
    <xf numFmtId="0" fontId="35" fillId="2" borderId="2" xfId="15" applyFont="1" applyFill="1" applyBorder="1" applyAlignment="1">
      <alignment vertical="center"/>
    </xf>
    <xf numFmtId="194" fontId="35" fillId="5" borderId="8" xfId="1" applyNumberFormat="1" applyFont="1" applyFill="1" applyBorder="1" applyAlignment="1">
      <alignment vertical="center"/>
    </xf>
    <xf numFmtId="194" fontId="30" fillId="2" borderId="2" xfId="1" applyNumberFormat="1" applyFont="1" applyFill="1" applyBorder="1" applyAlignment="1">
      <alignment vertical="center"/>
    </xf>
    <xf numFmtId="194" fontId="30" fillId="2" borderId="11" xfId="1" applyNumberFormat="1" applyFont="1" applyFill="1" applyBorder="1" applyAlignment="1">
      <alignment vertical="center"/>
    </xf>
    <xf numFmtId="0" fontId="30" fillId="2" borderId="2" xfId="15" applyFont="1" applyFill="1" applyBorder="1" applyAlignment="1">
      <alignment vertical="center"/>
    </xf>
    <xf numFmtId="194" fontId="30" fillId="5" borderId="8" xfId="1" applyNumberFormat="1" applyFont="1" applyFill="1" applyBorder="1" applyAlignment="1">
      <alignment vertical="center"/>
    </xf>
    <xf numFmtId="194" fontId="30" fillId="5" borderId="11" xfId="1" applyNumberFormat="1" applyFont="1" applyFill="1" applyBorder="1" applyAlignment="1">
      <alignment vertical="center"/>
    </xf>
    <xf numFmtId="194" fontId="35" fillId="7" borderId="9" xfId="1" applyNumberFormat="1" applyFont="1" applyFill="1" applyBorder="1" applyAlignment="1">
      <alignment vertical="center"/>
    </xf>
    <xf numFmtId="43" fontId="81" fillId="5" borderId="0" xfId="15" applyNumberFormat="1" applyFont="1" applyFill="1"/>
    <xf numFmtId="194" fontId="30" fillId="0" borderId="11" xfId="1" applyNumberFormat="1" applyFont="1" applyFill="1" applyBorder="1" applyAlignment="1">
      <alignment vertical="center"/>
    </xf>
    <xf numFmtId="194" fontId="35" fillId="10" borderId="9" xfId="1" applyNumberFormat="1" applyFont="1" applyFill="1" applyBorder="1" applyAlignment="1">
      <alignment vertical="center"/>
    </xf>
    <xf numFmtId="194" fontId="35" fillId="13" borderId="9" xfId="1" applyNumberFormat="1" applyFont="1" applyFill="1" applyBorder="1" applyAlignment="1">
      <alignment vertical="center"/>
    </xf>
    <xf numFmtId="194" fontId="35" fillId="0" borderId="7" xfId="1" applyNumberFormat="1" applyFont="1" applyFill="1" applyBorder="1" applyAlignment="1">
      <alignment vertical="center"/>
    </xf>
    <xf numFmtId="194" fontId="35" fillId="0" borderId="4" xfId="1" applyNumberFormat="1" applyFont="1" applyFill="1" applyBorder="1" applyAlignment="1">
      <alignment vertical="center"/>
    </xf>
    <xf numFmtId="194" fontId="35" fillId="2" borderId="4" xfId="1" applyNumberFormat="1" applyFont="1" applyFill="1" applyBorder="1" applyAlignment="1">
      <alignment vertical="center"/>
    </xf>
    <xf numFmtId="194" fontId="30" fillId="5" borderId="9" xfId="1" applyNumberFormat="1" applyFont="1" applyFill="1" applyBorder="1" applyAlignment="1">
      <alignment vertical="center"/>
    </xf>
    <xf numFmtId="194" fontId="30" fillId="0" borderId="9" xfId="1" applyNumberFormat="1" applyFont="1" applyFill="1" applyBorder="1" applyAlignment="1">
      <alignment vertical="center"/>
    </xf>
    <xf numFmtId="0" fontId="82" fillId="5" borderId="0" xfId="15" applyFont="1" applyFill="1" applyAlignment="1">
      <alignment horizontal="left"/>
    </xf>
    <xf numFmtId="0" fontId="40" fillId="5" borderId="0" xfId="3" applyFill="1" applyAlignment="1" applyProtection="1">
      <alignment horizontal="left"/>
    </xf>
    <xf numFmtId="0" fontId="40" fillId="5" borderId="0" xfId="3" applyFill="1" applyAlignment="1" applyProtection="1"/>
    <xf numFmtId="194" fontId="30" fillId="2" borderId="8" xfId="1" applyNumberFormat="1" applyFont="1" applyFill="1" applyBorder="1" applyAlignment="1">
      <alignment vertical="center"/>
    </xf>
    <xf numFmtId="2" fontId="26" fillId="5" borderId="11" xfId="15" applyNumberFormat="1" applyFont="1" applyFill="1" applyBorder="1" applyAlignment="1">
      <alignment vertical="center"/>
    </xf>
    <xf numFmtId="2" fontId="26" fillId="0" borderId="11" xfId="15" applyNumberFormat="1" applyFont="1" applyFill="1" applyBorder="1" applyAlignment="1">
      <alignment vertical="center"/>
    </xf>
    <xf numFmtId="194" fontId="35" fillId="6" borderId="9" xfId="1" applyNumberFormat="1" applyFont="1" applyFill="1" applyBorder="1" applyAlignment="1">
      <alignment vertical="center"/>
    </xf>
    <xf numFmtId="0" fontId="26" fillId="5" borderId="2" xfId="15" applyFont="1" applyFill="1" applyBorder="1" applyAlignment="1">
      <alignment vertical="center"/>
    </xf>
    <xf numFmtId="0" fontId="84" fillId="5" borderId="0" xfId="0" applyFont="1" applyFill="1" applyAlignment="1">
      <alignment horizontal="right"/>
    </xf>
    <xf numFmtId="0" fontId="26" fillId="5" borderId="0" xfId="15" applyFont="1" applyFill="1" applyAlignment="1">
      <alignment horizontal="right"/>
    </xf>
    <xf numFmtId="0" fontId="0" fillId="0" borderId="11" xfId="0" applyBorder="1" applyAlignment="1">
      <alignment vertical="center"/>
    </xf>
    <xf numFmtId="0" fontId="13" fillId="5" borderId="0" xfId="15" applyFont="1" applyFill="1" applyAlignment="1">
      <alignment horizontal="center"/>
    </xf>
    <xf numFmtId="0" fontId="34" fillId="0" borderId="0" xfId="15" applyFont="1" applyFill="1" applyBorder="1" applyAlignment="1">
      <alignment horizontal="center" vertical="center"/>
    </xf>
    <xf numFmtId="0" fontId="0" fillId="2" borderId="0" xfId="15" applyFont="1" applyFill="1" applyAlignment="1">
      <alignment horizontal="right" vertical="center"/>
    </xf>
    <xf numFmtId="0" fontId="26" fillId="5" borderId="0" xfId="15" applyFont="1" applyFill="1" applyAlignment="1">
      <alignment horizontal="right" vertical="center"/>
    </xf>
    <xf numFmtId="0" fontId="38" fillId="5" borderId="0" xfId="15" applyFont="1" applyFill="1" applyAlignment="1">
      <alignment horizontal="right" vertical="center"/>
    </xf>
    <xf numFmtId="0" fontId="42" fillId="5" borderId="0" xfId="15" applyFont="1" applyFill="1" applyAlignment="1">
      <alignment horizontal="right" vertical="center"/>
    </xf>
    <xf numFmtId="200" fontId="5" fillId="5" borderId="0" xfId="15" applyNumberFormat="1" applyFont="1" applyFill="1" applyAlignment="1">
      <alignment horizontal="right"/>
    </xf>
    <xf numFmtId="202" fontId="5" fillId="5" borderId="0" xfId="15" applyNumberFormat="1" applyFont="1" applyFill="1" applyAlignment="1">
      <alignment horizontal="center" wrapText="1"/>
    </xf>
    <xf numFmtId="200" fontId="5" fillId="5" borderId="0" xfId="15" applyNumberFormat="1" applyFont="1" applyFill="1" applyAlignment="1">
      <alignment horizontal="center" vertical="center"/>
    </xf>
    <xf numFmtId="202" fontId="5" fillId="5" borderId="0" xfId="15" applyNumberFormat="1" applyFont="1" applyFill="1" applyAlignment="1">
      <alignment horizontal="right" vertical="center"/>
    </xf>
    <xf numFmtId="202" fontId="5" fillId="5" borderId="0" xfId="15" applyNumberFormat="1" applyFont="1" applyFill="1" applyAlignment="1">
      <alignment horizontal="right"/>
    </xf>
    <xf numFmtId="0" fontId="5" fillId="5" borderId="0" xfId="15" applyFont="1" applyFill="1" applyAlignment="1">
      <alignment horizontal="right"/>
    </xf>
    <xf numFmtId="202" fontId="26" fillId="5" borderId="0" xfId="15" applyNumberFormat="1" applyFont="1" applyFill="1" applyBorder="1" applyAlignment="1"/>
    <xf numFmtId="202" fontId="26" fillId="5" borderId="0" xfId="15" applyNumberFormat="1" applyFont="1" applyFill="1" applyBorder="1" applyAlignment="1">
      <alignment wrapText="1"/>
    </xf>
    <xf numFmtId="200" fontId="26" fillId="5" borderId="0" xfId="15" applyNumberFormat="1" applyFont="1" applyFill="1" applyAlignment="1">
      <alignment horizontal="center" vertical="center"/>
    </xf>
    <xf numFmtId="202" fontId="26" fillId="5" borderId="0" xfId="15" applyNumberFormat="1" applyFont="1" applyFill="1" applyAlignment="1">
      <alignment horizontal="right" vertical="center"/>
    </xf>
    <xf numFmtId="202" fontId="26" fillId="5" borderId="0" xfId="15" applyNumberFormat="1" applyFont="1" applyFill="1" applyAlignment="1">
      <alignment horizontal="right"/>
    </xf>
    <xf numFmtId="200" fontId="34" fillId="10" borderId="2" xfId="15" applyNumberFormat="1" applyFont="1" applyFill="1" applyBorder="1" applyAlignment="1">
      <alignment horizontal="center" vertical="center" wrapText="1"/>
    </xf>
    <xf numFmtId="202" fontId="34" fillId="7" borderId="2" xfId="15" applyNumberFormat="1" applyFont="1" applyFill="1" applyBorder="1" applyAlignment="1">
      <alignment horizontal="center" vertical="center" wrapText="1"/>
    </xf>
    <xf numFmtId="200" fontId="0" fillId="2" borderId="2" xfId="15" applyNumberFormat="1" applyFont="1" applyFill="1" applyBorder="1" applyAlignment="1">
      <alignment horizontal="right" vertical="center"/>
    </xf>
    <xf numFmtId="202" fontId="2" fillId="2" borderId="2" xfId="15" applyNumberFormat="1" applyFont="1" applyFill="1" applyBorder="1" applyAlignment="1">
      <alignment horizontal="left" vertical="center" wrapText="1"/>
    </xf>
    <xf numFmtId="202" fontId="35" fillId="2" borderId="2" xfId="15" applyNumberFormat="1" applyFont="1" applyFill="1" applyBorder="1" applyAlignment="1">
      <alignment vertical="center"/>
    </xf>
    <xf numFmtId="202" fontId="0" fillId="5" borderId="2" xfId="15" applyNumberFormat="1" applyFont="1" applyFill="1" applyBorder="1" applyAlignment="1">
      <alignment horizontal="left" vertical="center" wrapText="1"/>
    </xf>
    <xf numFmtId="202" fontId="30" fillId="2" borderId="2" xfId="15" applyNumberFormat="1" applyFont="1" applyFill="1" applyBorder="1" applyAlignment="1">
      <alignment vertical="center"/>
    </xf>
    <xf numFmtId="202" fontId="72" fillId="5" borderId="2" xfId="15" applyNumberFormat="1" applyFont="1" applyFill="1" applyBorder="1" applyAlignment="1">
      <alignment horizontal="left" vertical="center" wrapText="1"/>
    </xf>
    <xf numFmtId="0" fontId="56" fillId="2" borderId="2" xfId="15" applyFont="1" applyFill="1" applyBorder="1" applyAlignment="1">
      <alignment horizontal="center" vertical="center"/>
    </xf>
    <xf numFmtId="0" fontId="56" fillId="2" borderId="2" xfId="15" applyFont="1" applyFill="1" applyBorder="1" applyAlignment="1">
      <alignment vertical="center"/>
    </xf>
    <xf numFmtId="202" fontId="56" fillId="2" borderId="2" xfId="15" applyNumberFormat="1" applyFont="1" applyFill="1" applyBorder="1" applyAlignment="1">
      <alignment vertical="center"/>
    </xf>
    <xf numFmtId="200" fontId="30" fillId="2" borderId="2" xfId="15" applyNumberFormat="1" applyFont="1" applyFill="1" applyBorder="1" applyAlignment="1">
      <alignment horizontal="center" vertical="center"/>
    </xf>
    <xf numFmtId="202" fontId="0" fillId="2" borderId="2" xfId="15" applyNumberFormat="1" applyFont="1" applyFill="1" applyBorder="1" applyAlignment="1">
      <alignment horizontal="left" vertical="center" wrapText="1"/>
    </xf>
    <xf numFmtId="200" fontId="26" fillId="5" borderId="2" xfId="15" applyNumberFormat="1" applyFont="1" applyFill="1" applyBorder="1" applyAlignment="1">
      <alignment horizontal="right" vertical="center"/>
    </xf>
    <xf numFmtId="202" fontId="0" fillId="15" borderId="2" xfId="15" applyNumberFormat="1" applyFont="1" applyFill="1" applyBorder="1" applyAlignment="1">
      <alignment horizontal="left" vertical="center" wrapText="1"/>
    </xf>
    <xf numFmtId="202" fontId="30" fillId="5" borderId="2" xfId="15" applyNumberFormat="1" applyFont="1" applyFill="1" applyBorder="1" applyAlignment="1">
      <alignment vertical="center"/>
    </xf>
    <xf numFmtId="200" fontId="42" fillId="10" borderId="2" xfId="15" applyNumberFormat="1" applyFont="1" applyFill="1" applyBorder="1" applyAlignment="1">
      <alignment horizontal="right" vertical="center"/>
    </xf>
    <xf numFmtId="202" fontId="41" fillId="10" borderId="2" xfId="15" applyNumberFormat="1" applyFont="1" applyFill="1" applyBorder="1" applyAlignment="1">
      <alignment horizontal="center" vertical="center" wrapText="1"/>
    </xf>
    <xf numFmtId="200" fontId="41" fillId="10" borderId="2" xfId="15" applyNumberFormat="1" applyFont="1" applyFill="1" applyBorder="1" applyAlignment="1">
      <alignment horizontal="center" vertical="center"/>
    </xf>
    <xf numFmtId="202" fontId="41" fillId="7" borderId="2" xfId="15" applyNumberFormat="1" applyFont="1" applyFill="1" applyBorder="1" applyAlignment="1">
      <alignment vertical="center"/>
    </xf>
    <xf numFmtId="202" fontId="34" fillId="7" borderId="4" xfId="15" applyNumberFormat="1" applyFont="1" applyFill="1" applyBorder="1" applyAlignment="1">
      <alignment horizontal="center" vertical="center" wrapText="1"/>
    </xf>
    <xf numFmtId="202" fontId="34" fillId="6" borderId="2" xfId="15" applyNumberFormat="1" applyFont="1" applyFill="1" applyBorder="1" applyAlignment="1">
      <alignment horizontal="center" vertical="center" wrapText="1"/>
    </xf>
    <xf numFmtId="202" fontId="34" fillId="10" borderId="2" xfId="15" applyNumberFormat="1" applyFont="1" applyFill="1" applyBorder="1" applyAlignment="1">
      <alignment horizontal="center" vertical="center" wrapText="1"/>
    </xf>
    <xf numFmtId="202" fontId="34" fillId="10" borderId="4" xfId="15" applyNumberFormat="1" applyFont="1" applyFill="1" applyBorder="1" applyAlignment="1">
      <alignment horizontal="center" vertical="center" wrapText="1"/>
    </xf>
    <xf numFmtId="0" fontId="34" fillId="13" borderId="2" xfId="15" applyFont="1" applyFill="1" applyBorder="1" applyAlignment="1">
      <alignment horizontal="center" vertical="center" wrapText="1"/>
    </xf>
    <xf numFmtId="202" fontId="34" fillId="13" borderId="2" xfId="15" applyNumberFormat="1" applyFont="1" applyFill="1" applyBorder="1" applyAlignment="1">
      <alignment horizontal="center" vertical="center" wrapText="1"/>
    </xf>
    <xf numFmtId="202" fontId="35" fillId="2" borderId="2" xfId="15" applyNumberFormat="1" applyFont="1" applyFill="1" applyBorder="1" applyAlignment="1">
      <alignment horizontal="right" vertical="center" wrapText="1"/>
    </xf>
    <xf numFmtId="202" fontId="56" fillId="5" borderId="2" xfId="15" applyNumberFormat="1" applyFont="1" applyFill="1" applyBorder="1" applyAlignment="1">
      <alignment vertical="center"/>
    </xf>
    <xf numFmtId="202" fontId="41" fillId="10" borderId="2" xfId="15" applyNumberFormat="1" applyFont="1" applyFill="1" applyBorder="1" applyAlignment="1">
      <alignment vertical="center"/>
    </xf>
    <xf numFmtId="179" fontId="35" fillId="2" borderId="2" xfId="15" applyNumberFormat="1" applyFont="1" applyFill="1" applyBorder="1" applyAlignment="1">
      <alignment vertical="center"/>
    </xf>
    <xf numFmtId="179" fontId="30" fillId="2" borderId="2" xfId="15" applyNumberFormat="1" applyFont="1" applyFill="1" applyBorder="1" applyAlignment="1">
      <alignment vertical="center"/>
    </xf>
    <xf numFmtId="179" fontId="56" fillId="2" borderId="2" xfId="15" applyNumberFormat="1" applyFont="1" applyFill="1" applyBorder="1" applyAlignment="1">
      <alignment vertical="center"/>
    </xf>
    <xf numFmtId="202" fontId="41" fillId="6" borderId="2" xfId="15" applyNumberFormat="1" applyFont="1" applyFill="1" applyBorder="1" applyAlignment="1">
      <alignment vertical="center"/>
    </xf>
    <xf numFmtId="202" fontId="42" fillId="2" borderId="2" xfId="15" applyNumberFormat="1" applyFont="1" applyFill="1" applyBorder="1" applyAlignment="1">
      <alignment vertical="center"/>
    </xf>
    <xf numFmtId="202" fontId="85" fillId="2" borderId="2" xfId="15" applyNumberFormat="1" applyFont="1" applyFill="1" applyBorder="1" applyAlignment="1">
      <alignment vertical="center"/>
    </xf>
    <xf numFmtId="202" fontId="41" fillId="2" borderId="2" xfId="15" applyNumberFormat="1" applyFont="1" applyFill="1" applyBorder="1" applyAlignment="1">
      <alignment vertical="center"/>
    </xf>
    <xf numFmtId="194" fontId="56" fillId="5" borderId="2" xfId="1" applyNumberFormat="1" applyFont="1" applyFill="1" applyBorder="1" applyAlignment="1">
      <alignment vertical="center"/>
    </xf>
    <xf numFmtId="194" fontId="41" fillId="2" borderId="2" xfId="1" applyNumberFormat="1" applyFont="1" applyFill="1" applyBorder="1" applyAlignment="1">
      <alignment vertical="center"/>
    </xf>
    <xf numFmtId="194" fontId="42" fillId="2" borderId="2" xfId="1" applyNumberFormat="1" applyFont="1" applyFill="1" applyBorder="1" applyAlignment="1">
      <alignment vertical="center"/>
    </xf>
    <xf numFmtId="194" fontId="85" fillId="2" borderId="2" xfId="1" applyNumberFormat="1" applyFont="1" applyFill="1" applyBorder="1" applyAlignment="1">
      <alignment vertical="center"/>
    </xf>
    <xf numFmtId="202" fontId="41" fillId="2" borderId="2" xfId="15" applyNumberFormat="1" applyFont="1" applyFill="1" applyBorder="1" applyAlignment="1">
      <alignment horizontal="right" vertical="center" wrapText="1"/>
    </xf>
    <xf numFmtId="202" fontId="40" fillId="5" borderId="0" xfId="3" applyNumberFormat="1" applyFill="1" applyAlignment="1" applyProtection="1">
      <alignment horizontal="right"/>
    </xf>
    <xf numFmtId="194" fontId="56" fillId="2" borderId="2" xfId="1" applyNumberFormat="1" applyFont="1" applyFill="1" applyBorder="1" applyAlignment="1">
      <alignment vertical="center"/>
    </xf>
    <xf numFmtId="0" fontId="34" fillId="13" borderId="4" xfId="15" applyFont="1" applyFill="1" applyBorder="1" applyAlignment="1">
      <alignment horizontal="center" vertical="center" wrapText="1"/>
    </xf>
    <xf numFmtId="202" fontId="34" fillId="13" borderId="4" xfId="15" applyNumberFormat="1" applyFont="1" applyFill="1" applyBorder="1" applyAlignment="1">
      <alignment horizontal="center" vertical="center" wrapText="1"/>
    </xf>
    <xf numFmtId="202" fontId="29" fillId="5" borderId="0" xfId="0" applyNumberFormat="1" applyFont="1" applyFill="1" applyAlignment="1">
      <alignment horizontal="right"/>
    </xf>
    <xf numFmtId="194" fontId="30" fillId="5" borderId="15" xfId="1" applyNumberFormat="1" applyFont="1" applyFill="1" applyBorder="1" applyAlignment="1">
      <alignment vertical="center"/>
    </xf>
    <xf numFmtId="194" fontId="30" fillId="5" borderId="4" xfId="1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72" fillId="0" borderId="2" xfId="0" applyFont="1" applyBorder="1" applyAlignment="1">
      <alignment vertical="center"/>
    </xf>
    <xf numFmtId="194" fontId="0" fillId="0" borderId="2" xfId="1" applyNumberFormat="1" applyFont="1" applyFill="1" applyBorder="1" applyAlignment="1">
      <alignment horizontal="right" vertical="center" wrapText="1"/>
    </xf>
    <xf numFmtId="0" fontId="42" fillId="5" borderId="2" xfId="15" applyFont="1" applyFill="1" applyBorder="1" applyAlignment="1">
      <alignment horizontal="right" vertical="center"/>
    </xf>
    <xf numFmtId="210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52" fillId="5" borderId="0" xfId="0" applyFont="1" applyFill="1" applyAlignment="1">
      <alignment horizontal="center"/>
    </xf>
    <xf numFmtId="0" fontId="5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5" fillId="5" borderId="0" xfId="0" applyFont="1" applyFill="1" applyAlignment="1">
      <alignment wrapText="1"/>
    </xf>
    <xf numFmtId="10" fontId="5" fillId="5" borderId="0" xfId="0" applyNumberFormat="1" applyFont="1" applyFill="1" applyAlignment="1"/>
    <xf numFmtId="43" fontId="5" fillId="5" borderId="0" xfId="0" applyNumberFormat="1" applyFont="1" applyFill="1" applyAlignment="1"/>
    <xf numFmtId="3" fontId="86" fillId="5" borderId="0" xfId="22" applyNumberFormat="1" applyFont="1" applyFill="1" applyAlignment="1"/>
    <xf numFmtId="183" fontId="87" fillId="5" borderId="0" xfId="22" applyFont="1" applyFill="1" applyAlignment="1">
      <alignment wrapText="1"/>
    </xf>
    <xf numFmtId="183" fontId="87" fillId="5" borderId="0" xfId="22" applyFont="1" applyFill="1" applyAlignment="1"/>
    <xf numFmtId="10" fontId="87" fillId="5" borderId="0" xfId="22" applyNumberFormat="1" applyFont="1" applyFill="1" applyAlignment="1"/>
    <xf numFmtId="43" fontId="87" fillId="5" borderId="0" xfId="22" applyNumberFormat="1" applyFont="1" applyFill="1" applyAlignment="1"/>
    <xf numFmtId="205" fontId="48" fillId="7" borderId="4" xfId="22" applyNumberFormat="1" applyFont="1" applyFill="1" applyBorder="1" applyAlignment="1">
      <alignment horizontal="center" vertical="center" wrapText="1"/>
    </xf>
    <xf numFmtId="10" fontId="48" fillId="7" borderId="4" xfId="22" applyNumberFormat="1" applyFont="1" applyFill="1" applyBorder="1" applyAlignment="1">
      <alignment horizontal="center" vertical="center" wrapText="1"/>
    </xf>
    <xf numFmtId="43" fontId="48" fillId="7" borderId="2" xfId="22" applyNumberFormat="1" applyFont="1" applyFill="1" applyBorder="1" applyAlignment="1">
      <alignment horizontal="center" vertical="center" wrapText="1"/>
    </xf>
    <xf numFmtId="0" fontId="88" fillId="5" borderId="4" xfId="22" applyNumberFormat="1" applyFont="1" applyFill="1" applyBorder="1" applyAlignment="1">
      <alignment horizontal="center" vertical="center"/>
    </xf>
    <xf numFmtId="49" fontId="26" fillId="5" borderId="2" xfId="11" applyNumberFormat="1" applyFont="1" applyFill="1" applyBorder="1" applyAlignment="1">
      <alignment vertical="center" wrapText="1"/>
    </xf>
    <xf numFmtId="202" fontId="26" fillId="0" borderId="2" xfId="4" applyNumberFormat="1" applyFont="1" applyFill="1" applyBorder="1" applyAlignment="1">
      <alignment horizontal="right" vertical="center"/>
    </xf>
    <xf numFmtId="10" fontId="29" fillId="0" borderId="4" xfId="4" applyNumberFormat="1" applyFont="1" applyFill="1" applyBorder="1" applyAlignment="1">
      <alignment horizontal="right" vertical="center"/>
    </xf>
    <xf numFmtId="43" fontId="29" fillId="0" borderId="4" xfId="4" applyNumberFormat="1" applyFont="1" applyFill="1" applyBorder="1" applyAlignment="1">
      <alignment horizontal="right" vertical="center"/>
    </xf>
    <xf numFmtId="202" fontId="29" fillId="0" borderId="2" xfId="4" applyNumberFormat="1" applyFont="1" applyFill="1" applyBorder="1" applyAlignment="1">
      <alignment horizontal="right" vertical="center"/>
    </xf>
    <xf numFmtId="49" fontId="29" fillId="5" borderId="2" xfId="11" applyNumberFormat="1" applyFont="1" applyFill="1" applyBorder="1" applyAlignment="1">
      <alignment vertical="center" wrapText="1"/>
    </xf>
    <xf numFmtId="43" fontId="26" fillId="5" borderId="2" xfId="23" applyNumberFormat="1" applyFont="1" applyFill="1" applyBorder="1" applyAlignment="1">
      <alignment horizontal="left" vertical="center" wrapText="1"/>
    </xf>
    <xf numFmtId="49" fontId="26" fillId="2" borderId="2" xfId="11" applyNumberFormat="1" applyFont="1" applyFill="1" applyBorder="1" applyAlignment="1">
      <alignment vertical="center" wrapText="1"/>
    </xf>
    <xf numFmtId="202" fontId="29" fillId="2" borderId="2" xfId="4" applyNumberFormat="1" applyFont="1" applyFill="1" applyBorder="1" applyAlignment="1">
      <alignment horizontal="right" vertical="center"/>
    </xf>
    <xf numFmtId="10" fontId="29" fillId="2" borderId="4" xfId="4" applyNumberFormat="1" applyFont="1" applyFill="1" applyBorder="1" applyAlignment="1">
      <alignment horizontal="right" vertical="center"/>
    </xf>
    <xf numFmtId="43" fontId="29" fillId="2" borderId="4" xfId="4" applyNumberFormat="1" applyFont="1" applyFill="1" applyBorder="1" applyAlignment="1">
      <alignment horizontal="right" vertical="center"/>
    </xf>
    <xf numFmtId="202" fontId="26" fillId="2" borderId="2" xfId="4" applyNumberFormat="1" applyFont="1" applyFill="1" applyBorder="1" applyAlignment="1">
      <alignment horizontal="right" vertical="center"/>
    </xf>
    <xf numFmtId="49" fontId="26" fillId="5" borderId="4" xfId="11" applyNumberFormat="1" applyFont="1" applyFill="1" applyBorder="1" applyAlignment="1">
      <alignment vertical="center" wrapText="1"/>
    </xf>
    <xf numFmtId="202" fontId="29" fillId="0" borderId="4" xfId="4" applyNumberFormat="1" applyFont="1" applyFill="1" applyBorder="1" applyAlignment="1">
      <alignment horizontal="right" vertical="center"/>
    </xf>
    <xf numFmtId="202" fontId="26" fillId="0" borderId="4" xfId="4" applyNumberFormat="1" applyFont="1" applyFill="1" applyBorder="1" applyAlignment="1">
      <alignment horizontal="right" vertical="center"/>
    </xf>
    <xf numFmtId="49" fontId="26" fillId="0" borderId="2" xfId="11" applyNumberFormat="1" applyFont="1" applyFill="1" applyBorder="1" applyAlignment="1">
      <alignment vertical="center" wrapText="1"/>
    </xf>
    <xf numFmtId="49" fontId="38" fillId="2" borderId="2" xfId="11" applyNumberFormat="1" applyFont="1" applyFill="1" applyBorder="1" applyAlignment="1">
      <alignment vertical="center" wrapText="1"/>
    </xf>
    <xf numFmtId="49" fontId="29" fillId="2" borderId="2" xfId="11" applyNumberFormat="1" applyFont="1" applyFill="1" applyBorder="1" applyAlignment="1">
      <alignment vertical="center" wrapText="1"/>
    </xf>
    <xf numFmtId="43" fontId="30" fillId="5" borderId="2" xfId="23" applyNumberFormat="1" applyFont="1" applyFill="1" applyBorder="1" applyAlignment="1">
      <alignment horizontal="left" vertical="center" wrapText="1"/>
    </xf>
    <xf numFmtId="49" fontId="89" fillId="10" borderId="2" xfId="22" applyNumberFormat="1" applyFont="1" applyFill="1" applyBorder="1" applyAlignment="1">
      <alignment horizontal="center" vertical="center"/>
    </xf>
    <xf numFmtId="49" fontId="89" fillId="10" borderId="2" xfId="11" applyNumberFormat="1" applyFont="1" applyFill="1" applyBorder="1" applyAlignment="1">
      <alignment horizontal="center" vertical="center" wrapText="1"/>
    </xf>
    <xf numFmtId="202" fontId="89" fillId="7" borderId="2" xfId="4" applyNumberFormat="1" applyFont="1" applyFill="1" applyBorder="1" applyAlignment="1">
      <alignment vertical="center"/>
    </xf>
    <xf numFmtId="10" fontId="28" fillId="7" borderId="4" xfId="4" applyNumberFormat="1" applyFont="1" applyFill="1" applyBorder="1" applyAlignment="1">
      <alignment horizontal="right" vertical="center"/>
    </xf>
    <xf numFmtId="43" fontId="28" fillId="7" borderId="4" xfId="4" applyNumberFormat="1" applyFont="1" applyFill="1" applyBorder="1" applyAlignment="1">
      <alignment horizontal="right" vertical="center"/>
    </xf>
    <xf numFmtId="183" fontId="69" fillId="5" borderId="0" xfId="22" applyFont="1" applyFill="1" applyAlignment="1">
      <alignment vertical="center"/>
    </xf>
    <xf numFmtId="183" fontId="69" fillId="5" borderId="0" xfId="22" applyFont="1" applyFill="1" applyAlignment="1">
      <alignment vertical="center" wrapText="1"/>
    </xf>
    <xf numFmtId="10" fontId="69" fillId="5" borderId="0" xfId="22" applyNumberFormat="1" applyFont="1" applyFill="1" applyAlignment="1">
      <alignment vertical="center"/>
    </xf>
    <xf numFmtId="43" fontId="69" fillId="5" borderId="0" xfId="22" applyNumberFormat="1" applyFont="1" applyFill="1" applyAlignment="1">
      <alignment vertical="center"/>
    </xf>
    <xf numFmtId="10" fontId="48" fillId="7" borderId="2" xfId="22" applyNumberFormat="1" applyFont="1" applyFill="1" applyBorder="1" applyAlignment="1">
      <alignment horizontal="center" vertical="center" wrapText="1"/>
    </xf>
    <xf numFmtId="43" fontId="29" fillId="12" borderId="4" xfId="4" applyNumberFormat="1" applyFont="1" applyFill="1" applyBorder="1" applyAlignment="1">
      <alignment horizontal="right" vertical="center"/>
    </xf>
    <xf numFmtId="43" fontId="48" fillId="7" borderId="4" xfId="22" applyNumberFormat="1" applyFont="1" applyFill="1" applyBorder="1" applyAlignment="1">
      <alignment horizontal="center" vertical="center" wrapText="1"/>
    </xf>
    <xf numFmtId="43" fontId="36" fillId="2" borderId="4" xfId="4" applyNumberFormat="1" applyFont="1" applyFill="1" applyBorder="1" applyAlignment="1">
      <alignment horizontal="right" vertical="center"/>
    </xf>
    <xf numFmtId="10" fontId="36" fillId="2" borderId="4" xfId="4" applyNumberFormat="1" applyFont="1" applyFill="1" applyBorder="1" applyAlignment="1">
      <alignment horizontal="right" vertical="center"/>
    </xf>
    <xf numFmtId="202" fontId="36" fillId="2" borderId="4" xfId="4" applyNumberFormat="1" applyFont="1" applyFill="1" applyBorder="1" applyAlignment="1">
      <alignment horizontal="right" vertical="center"/>
    </xf>
    <xf numFmtId="43" fontId="36" fillId="0" borderId="4" xfId="4" applyNumberFormat="1" applyFont="1" applyFill="1" applyBorder="1" applyAlignment="1">
      <alignment horizontal="right" vertical="center"/>
    </xf>
    <xf numFmtId="10" fontId="36" fillId="0" borderId="4" xfId="4" applyNumberFormat="1" applyFont="1" applyFill="1" applyBorder="1" applyAlignment="1">
      <alignment horizontal="right" vertical="center"/>
    </xf>
    <xf numFmtId="202" fontId="36" fillId="0" borderId="4" xfId="4" applyNumberFormat="1" applyFont="1" applyFill="1" applyBorder="1" applyAlignment="1">
      <alignment horizontal="right" vertical="center"/>
    </xf>
    <xf numFmtId="43" fontId="36" fillId="0" borderId="4" xfId="2" applyFont="1" applyFill="1" applyBorder="1" applyAlignment="1">
      <alignment horizontal="right" vertical="center"/>
    </xf>
    <xf numFmtId="43" fontId="36" fillId="2" borderId="4" xfId="2" applyFont="1" applyFill="1" applyBorder="1" applyAlignment="1">
      <alignment horizontal="right" vertical="center"/>
    </xf>
    <xf numFmtId="43" fontId="29" fillId="2" borderId="2" xfId="4" applyNumberFormat="1" applyFont="1" applyFill="1" applyBorder="1" applyAlignment="1">
      <alignment horizontal="right" vertical="center"/>
    </xf>
    <xf numFmtId="43" fontId="37" fillId="7" borderId="4" xfId="4" applyNumberFormat="1" applyFont="1" applyFill="1" applyBorder="1" applyAlignment="1">
      <alignment horizontal="right" vertical="center"/>
    </xf>
    <xf numFmtId="10" fontId="37" fillId="7" borderId="4" xfId="4" applyNumberFormat="1" applyFont="1" applyFill="1" applyBorder="1" applyAlignment="1">
      <alignment horizontal="right" vertical="center"/>
    </xf>
    <xf numFmtId="202" fontId="37" fillId="7" borderId="4" xfId="4" applyNumberFormat="1" applyFont="1" applyFill="1" applyBorder="1" applyAlignment="1">
      <alignment horizontal="right" vertical="center"/>
    </xf>
    <xf numFmtId="202" fontId="56" fillId="2" borderId="4" xfId="4" applyNumberFormat="1" applyFont="1" applyFill="1" applyBorder="1" applyAlignment="1">
      <alignment horizontal="right" vertical="center"/>
    </xf>
    <xf numFmtId="10" fontId="36" fillId="2" borderId="4" xfId="2" applyNumberFormat="1" applyFont="1" applyFill="1" applyBorder="1" applyAlignment="1">
      <alignment horizontal="right" vertical="center"/>
    </xf>
    <xf numFmtId="202" fontId="56" fillId="0" borderId="4" xfId="4" applyNumberFormat="1" applyFont="1" applyFill="1" applyBorder="1" applyAlignment="1">
      <alignment horizontal="right" vertical="center"/>
    </xf>
    <xf numFmtId="43" fontId="37" fillId="7" borderId="4" xfId="2" applyFont="1" applyFill="1" applyBorder="1" applyAlignment="1">
      <alignment horizontal="right" vertical="center"/>
    </xf>
    <xf numFmtId="10" fontId="37" fillId="7" borderId="4" xfId="2" applyNumberFormat="1" applyFont="1" applyFill="1" applyBorder="1" applyAlignment="1">
      <alignment horizontal="right" vertical="center"/>
    </xf>
    <xf numFmtId="43" fontId="48" fillId="6" borderId="4" xfId="22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26" fillId="2" borderId="2" xfId="0" applyFont="1" applyFill="1" applyBorder="1" applyAlignment="1">
      <alignment vertical="center" wrapText="1"/>
    </xf>
    <xf numFmtId="183" fontId="88" fillId="5" borderId="2" xfId="22" applyFont="1" applyFill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43" fontId="29" fillId="5" borderId="2" xfId="23" applyNumberFormat="1" applyFont="1" applyFill="1" applyBorder="1" applyAlignment="1">
      <alignment horizontal="left" vertical="center" wrapText="1"/>
    </xf>
    <xf numFmtId="183" fontId="86" fillId="5" borderId="2" xfId="22" applyFont="1" applyFill="1" applyBorder="1" applyAlignment="1">
      <alignment horizontal="left" vertical="center" wrapText="1"/>
    </xf>
    <xf numFmtId="0" fontId="21" fillId="0" borderId="4" xfId="0" applyFont="1" applyBorder="1" applyAlignment="1">
      <alignment vertical="center" wrapText="1"/>
    </xf>
    <xf numFmtId="0" fontId="86" fillId="2" borderId="2" xfId="22" applyNumberFormat="1" applyFont="1" applyFill="1" applyBorder="1" applyAlignment="1">
      <alignment vertical="center" wrapText="1"/>
    </xf>
    <xf numFmtId="202" fontId="5" fillId="16" borderId="0" xfId="0" applyNumberFormat="1" applyFont="1" applyFill="1" applyAlignment="1">
      <alignment vertical="center"/>
    </xf>
    <xf numFmtId="0" fontId="29" fillId="2" borderId="2" xfId="0" applyFont="1" applyFill="1" applyBorder="1" applyAlignment="1">
      <alignment vertical="center" wrapText="1"/>
    </xf>
    <xf numFmtId="202" fontId="5" fillId="5" borderId="0" xfId="0" applyNumberFormat="1" applyFont="1" applyFill="1" applyAlignment="1">
      <alignment vertical="center"/>
    </xf>
    <xf numFmtId="43" fontId="30" fillId="5" borderId="2" xfId="22" applyNumberFormat="1" applyFont="1" applyFill="1" applyBorder="1" applyAlignment="1">
      <alignment horizontal="left" vertical="center" wrapText="1"/>
    </xf>
    <xf numFmtId="43" fontId="56" fillId="2" borderId="2" xfId="22" applyNumberFormat="1" applyFont="1" applyFill="1" applyBorder="1" applyAlignment="1">
      <alignment horizontal="left" vertical="center" wrapText="1"/>
    </xf>
    <xf numFmtId="43" fontId="26" fillId="2" borderId="2" xfId="22" applyNumberFormat="1" applyFont="1" applyFill="1" applyBorder="1" applyAlignment="1">
      <alignment horizontal="left" vertical="center" wrapText="1"/>
    </xf>
    <xf numFmtId="0" fontId="86" fillId="5" borderId="2" xfId="22" applyNumberFormat="1" applyFont="1" applyFill="1" applyBorder="1" applyAlignment="1">
      <alignment vertical="center" wrapText="1"/>
    </xf>
    <xf numFmtId="183" fontId="86" fillId="2" borderId="2" xfId="22" applyFont="1" applyFill="1" applyBorder="1" applyAlignment="1">
      <alignment vertical="center" wrapText="1"/>
    </xf>
    <xf numFmtId="43" fontId="30" fillId="0" borderId="2" xfId="22" applyNumberFormat="1" applyFont="1" applyFill="1" applyBorder="1" applyAlignment="1">
      <alignment horizontal="left" vertical="center" wrapText="1"/>
    </xf>
    <xf numFmtId="43" fontId="22" fillId="0" borderId="2" xfId="22" applyNumberFormat="1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vertical="center" wrapText="1"/>
    </xf>
    <xf numFmtId="183" fontId="86" fillId="0" borderId="2" xfId="22" applyFont="1" applyFill="1" applyBorder="1" applyAlignment="1">
      <alignment vertical="center" wrapText="1"/>
    </xf>
    <xf numFmtId="43" fontId="37" fillId="6" borderId="4" xfId="2" applyFont="1" applyFill="1" applyBorder="1" applyAlignment="1">
      <alignment horizontal="right" vertical="center"/>
    </xf>
    <xf numFmtId="49" fontId="89" fillId="10" borderId="2" xfId="11" applyNumberFormat="1" applyFont="1" applyFill="1" applyBorder="1" applyAlignment="1">
      <alignment vertical="center"/>
    </xf>
    <xf numFmtId="183" fontId="64" fillId="10" borderId="2" xfId="22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59" fillId="2" borderId="0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10" fontId="0" fillId="2" borderId="0" xfId="0" applyNumberFormat="1" applyFont="1" applyFill="1" applyBorder="1" applyAlignment="1">
      <alignment vertical="center"/>
    </xf>
    <xf numFmtId="43" fontId="0" fillId="2" borderId="0" xfId="0" applyNumberFormat="1" applyFont="1" applyFill="1" applyBorder="1" applyAlignment="1">
      <alignment horizontal="right" vertical="center"/>
    </xf>
    <xf numFmtId="0" fontId="27" fillId="8" borderId="2" xfId="0" applyFont="1" applyFill="1" applyBorder="1" applyAlignment="1">
      <alignment horizontal="left" vertical="center"/>
    </xf>
    <xf numFmtId="0" fontId="23" fillId="0" borderId="2" xfId="14" applyFont="1" applyFill="1" applyBorder="1" applyAlignment="1">
      <alignment horizontal="left" vertical="center" wrapText="1"/>
    </xf>
    <xf numFmtId="0" fontId="22" fillId="0" borderId="2" xfId="14" applyFont="1" applyFill="1" applyBorder="1" applyAlignment="1">
      <alignment horizontal="left" vertical="center" wrapText="1"/>
    </xf>
    <xf numFmtId="202" fontId="35" fillId="7" borderId="9" xfId="1" applyNumberFormat="1" applyFont="1" applyFill="1" applyBorder="1" applyAlignment="1">
      <alignment horizontal="right" vertical="center"/>
    </xf>
    <xf numFmtId="10" fontId="35" fillId="0" borderId="9" xfId="1" applyNumberFormat="1" applyFont="1" applyFill="1" applyBorder="1" applyAlignment="1">
      <alignment horizontal="center" vertical="center"/>
    </xf>
    <xf numFmtId="43" fontId="35" fillId="7" borderId="9" xfId="2" applyFont="1" applyFill="1" applyBorder="1" applyAlignment="1">
      <alignment horizontal="right" vertical="center"/>
    </xf>
    <xf numFmtId="10" fontId="35" fillId="7" borderId="9" xfId="2" applyNumberFormat="1" applyFont="1" applyFill="1" applyBorder="1" applyAlignment="1">
      <alignment horizontal="right" vertical="center"/>
    </xf>
    <xf numFmtId="10" fontId="61" fillId="0" borderId="9" xfId="2" applyNumberFormat="1" applyFont="1" applyFill="1" applyBorder="1" applyAlignment="1">
      <alignment horizontal="right" vertical="center"/>
    </xf>
    <xf numFmtId="202" fontId="90" fillId="0" borderId="9" xfId="1" applyNumberFormat="1" applyFont="1" applyFill="1" applyBorder="1" applyAlignment="1">
      <alignment horizontal="right" vertical="center"/>
    </xf>
    <xf numFmtId="10" fontId="35" fillId="0" borderId="9" xfId="2" applyNumberFormat="1" applyFont="1" applyFill="1" applyBorder="1" applyAlignment="1">
      <alignment horizontal="right" vertical="center"/>
    </xf>
    <xf numFmtId="10" fontId="35" fillId="2" borderId="9" xfId="2" applyNumberFormat="1" applyFont="1" applyFill="1" applyBorder="1" applyAlignment="1">
      <alignment horizontal="right" vertical="center"/>
    </xf>
    <xf numFmtId="202" fontId="91" fillId="7" borderId="9" xfId="1" applyNumberFormat="1" applyFont="1" applyFill="1" applyBorder="1" applyAlignment="1">
      <alignment horizontal="right" vertical="center"/>
    </xf>
    <xf numFmtId="0" fontId="29" fillId="2" borderId="0" xfId="0" applyFont="1" applyFill="1" applyAlignment="1">
      <alignment horizontal="right" vertical="center"/>
    </xf>
    <xf numFmtId="0" fontId="63" fillId="2" borderId="0" xfId="0" applyFont="1" applyFill="1" applyBorder="1" applyAlignment="1">
      <alignment horizontal="right" vertical="center"/>
    </xf>
    <xf numFmtId="0" fontId="49" fillId="2" borderId="0" xfId="0" applyFont="1" applyFill="1" applyBorder="1" applyAlignment="1">
      <alignment horizontal="right" vertical="center"/>
    </xf>
    <xf numFmtId="43" fontId="35" fillId="8" borderId="9" xfId="2" applyFont="1" applyFill="1" applyBorder="1" applyAlignment="1">
      <alignment horizontal="right" vertical="center"/>
    </xf>
    <xf numFmtId="178" fontId="32" fillId="8" borderId="2" xfId="0" applyNumberFormat="1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left" vertical="center" wrapText="1"/>
    </xf>
    <xf numFmtId="178" fontId="32" fillId="5" borderId="2" xfId="0" applyNumberFormat="1" applyFont="1" applyFill="1" applyBorder="1" applyAlignment="1">
      <alignment vertical="center" wrapText="1"/>
    </xf>
    <xf numFmtId="178" fontId="32" fillId="8" borderId="2" xfId="0" applyNumberFormat="1" applyFont="1" applyFill="1" applyBorder="1" applyAlignment="1">
      <alignment vertical="center" wrapText="1"/>
    </xf>
    <xf numFmtId="0" fontId="33" fillId="5" borderId="2" xfId="0" applyFont="1" applyFill="1" applyBorder="1" applyAlignment="1">
      <alignment vertical="center"/>
    </xf>
    <xf numFmtId="0" fontId="33" fillId="8" borderId="2" xfId="0" applyFont="1" applyFill="1" applyBorder="1" applyAlignment="1">
      <alignment vertical="center" wrapText="1"/>
    </xf>
    <xf numFmtId="0" fontId="27" fillId="2" borderId="2" xfId="14" applyFont="1" applyFill="1" applyBorder="1" applyAlignment="1">
      <alignment horizontal="left" vertical="center"/>
    </xf>
    <xf numFmtId="0" fontId="27" fillId="0" borderId="2" xfId="14" applyFont="1" applyFill="1" applyBorder="1" applyAlignment="1">
      <alignment horizontal="left" vertical="center"/>
    </xf>
    <xf numFmtId="43" fontId="91" fillId="7" borderId="9" xfId="2" applyFont="1" applyFill="1" applyBorder="1" applyAlignment="1">
      <alignment horizontal="right" vertical="center"/>
    </xf>
    <xf numFmtId="202" fontId="35" fillId="7" borderId="2" xfId="1" applyNumberFormat="1" applyFont="1" applyFill="1" applyBorder="1" applyAlignment="1">
      <alignment horizontal="right" vertical="center"/>
    </xf>
    <xf numFmtId="43" fontId="35" fillId="6" borderId="9" xfId="2" applyFont="1" applyFill="1" applyBorder="1" applyAlignment="1">
      <alignment horizontal="right" vertical="center"/>
    </xf>
    <xf numFmtId="43" fontId="35" fillId="6" borderId="2" xfId="2" applyFont="1" applyFill="1" applyBorder="1" applyAlignment="1">
      <alignment horizontal="right" vertical="center"/>
    </xf>
    <xf numFmtId="0" fontId="0" fillId="2" borderId="2" xfId="0" applyFont="1" applyFill="1" applyBorder="1" applyAlignment="1">
      <alignment vertical="center"/>
    </xf>
    <xf numFmtId="0" fontId="54" fillId="5" borderId="0" xfId="0" applyFont="1" applyFill="1" applyAlignment="1">
      <alignment horizontal="center"/>
    </xf>
    <xf numFmtId="0" fontId="9" fillId="5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9" fillId="5" borderId="0" xfId="0" applyFont="1" applyFill="1" applyAlignment="1"/>
    <xf numFmtId="0" fontId="0" fillId="5" borderId="0" xfId="0" applyFill="1" applyAlignment="1">
      <alignment horizontal="right"/>
    </xf>
    <xf numFmtId="10" fontId="0" fillId="5" borderId="0" xfId="0" applyNumberFormat="1" applyFill="1" applyAlignment="1">
      <alignment horizontal="right"/>
    </xf>
    <xf numFmtId="197" fontId="0" fillId="5" borderId="0" xfId="0" applyNumberFormat="1" applyFill="1" applyAlignment="1">
      <alignment horizontal="right"/>
    </xf>
    <xf numFmtId="3" fontId="88" fillId="5" borderId="0" xfId="22" applyNumberFormat="1" applyFont="1" applyFill="1" applyAlignment="1"/>
    <xf numFmtId="183" fontId="88" fillId="5" borderId="0" xfId="22" applyNumberFormat="1" applyFont="1" applyFill="1" applyAlignment="1"/>
    <xf numFmtId="183" fontId="88" fillId="5" borderId="0" xfId="22" applyNumberFormat="1" applyFont="1" applyFill="1" applyAlignment="1">
      <alignment horizontal="right"/>
    </xf>
    <xf numFmtId="10" fontId="88" fillId="5" borderId="0" xfId="22" applyNumberFormat="1" applyFont="1" applyFill="1" applyAlignment="1">
      <alignment horizontal="right"/>
    </xf>
    <xf numFmtId="0" fontId="48" fillId="8" borderId="2" xfId="22" applyNumberFormat="1" applyFont="1" applyFill="1" applyBorder="1" applyAlignment="1">
      <alignment horizontal="center" vertical="center" wrapText="1"/>
    </xf>
    <xf numFmtId="183" fontId="48" fillId="8" borderId="2" xfId="22" applyNumberFormat="1" applyFont="1" applyFill="1" applyBorder="1" applyAlignment="1">
      <alignment horizontal="center" vertical="center"/>
    </xf>
    <xf numFmtId="43" fontId="48" fillId="7" borderId="2" xfId="23" applyFont="1" applyFill="1" applyBorder="1" applyAlignment="1">
      <alignment horizontal="right" vertical="center"/>
    </xf>
    <xf numFmtId="10" fontId="48" fillId="7" borderId="2" xfId="23" applyNumberFormat="1" applyFont="1" applyFill="1" applyBorder="1" applyAlignment="1">
      <alignment horizontal="right" vertical="center"/>
    </xf>
    <xf numFmtId="0" fontId="48" fillId="0" borderId="2" xfId="22" applyNumberFormat="1" applyFont="1" applyFill="1" applyBorder="1" applyAlignment="1">
      <alignment horizontal="center" vertical="center" wrapText="1"/>
    </xf>
    <xf numFmtId="183" fontId="48" fillId="0" borderId="2" xfId="22" applyNumberFormat="1" applyFont="1" applyFill="1" applyBorder="1" applyAlignment="1">
      <alignment horizontal="left" vertical="center"/>
    </xf>
    <xf numFmtId="43" fontId="48" fillId="0" borderId="2" xfId="23" applyFont="1" applyFill="1" applyBorder="1" applyAlignment="1">
      <alignment horizontal="right" vertical="center"/>
    </xf>
    <xf numFmtId="10" fontId="48" fillId="0" borderId="2" xfId="23" applyNumberFormat="1" applyFont="1" applyFill="1" applyBorder="1" applyAlignment="1">
      <alignment horizontal="right" vertical="center"/>
    </xf>
    <xf numFmtId="49" fontId="49" fillId="0" borderId="2" xfId="22" applyNumberFormat="1" applyFont="1" applyFill="1" applyBorder="1" applyAlignment="1">
      <alignment horizontal="center" vertical="center"/>
    </xf>
    <xf numFmtId="49" fontId="49" fillId="0" borderId="2" xfId="11" applyNumberFormat="1" applyFont="1" applyFill="1" applyBorder="1" applyAlignment="1">
      <alignment vertical="center"/>
    </xf>
    <xf numFmtId="43" fontId="49" fillId="0" borderId="2" xfId="23" applyFont="1" applyFill="1" applyBorder="1" applyAlignment="1">
      <alignment horizontal="right" vertical="center"/>
    </xf>
    <xf numFmtId="10" fontId="49" fillId="0" borderId="2" xfId="23" applyNumberFormat="1" applyFont="1" applyFill="1" applyBorder="1" applyAlignment="1">
      <alignment horizontal="right" vertical="center"/>
    </xf>
    <xf numFmtId="49" fontId="49" fillId="0" borderId="2" xfId="11" applyNumberFormat="1" applyFont="1" applyFill="1" applyBorder="1" applyAlignment="1">
      <alignment vertical="center" wrapText="1"/>
    </xf>
    <xf numFmtId="49" fontId="54" fillId="5" borderId="4" xfId="22" applyNumberFormat="1" applyFont="1" applyFill="1" applyBorder="1" applyAlignment="1">
      <alignment horizontal="center" vertical="center"/>
    </xf>
    <xf numFmtId="179" fontId="48" fillId="0" borderId="3" xfId="11" applyNumberFormat="1" applyFont="1" applyFill="1" applyBorder="1" applyAlignment="1">
      <alignment horizontal="right" vertical="center"/>
    </xf>
    <xf numFmtId="10" fontId="48" fillId="0" borderId="3" xfId="11" applyNumberFormat="1" applyFont="1" applyFill="1" applyBorder="1" applyAlignment="1">
      <alignment horizontal="right" vertical="center"/>
    </xf>
    <xf numFmtId="0" fontId="49" fillId="0" borderId="2" xfId="22" applyNumberFormat="1" applyFont="1" applyFill="1" applyBorder="1" applyAlignment="1">
      <alignment horizontal="center" vertical="center" wrapText="1"/>
    </xf>
    <xf numFmtId="49" fontId="49" fillId="0" borderId="2" xfId="11" applyNumberFormat="1" applyFont="1" applyFill="1" applyBorder="1" applyAlignment="1">
      <alignment horizontal="left" vertical="center"/>
    </xf>
    <xf numFmtId="0" fontId="49" fillId="5" borderId="2" xfId="22" applyNumberFormat="1" applyFont="1" applyFill="1" applyBorder="1" applyAlignment="1">
      <alignment horizontal="center" vertical="center" wrapText="1"/>
    </xf>
    <xf numFmtId="49" fontId="49" fillId="5" borderId="2" xfId="11" applyNumberFormat="1" applyFont="1" applyFill="1" applyBorder="1" applyAlignment="1">
      <alignment horizontal="left" vertical="center"/>
    </xf>
    <xf numFmtId="49" fontId="49" fillId="5" borderId="2" xfId="11" applyNumberFormat="1" applyFont="1" applyFill="1" applyBorder="1" applyAlignment="1">
      <alignment horizontal="left" vertical="center" wrapText="1"/>
    </xf>
    <xf numFmtId="49" fontId="49" fillId="10" borderId="2" xfId="22" applyNumberFormat="1" applyFont="1" applyFill="1" applyBorder="1" applyAlignment="1">
      <alignment horizontal="center" vertical="center"/>
    </xf>
    <xf numFmtId="0" fontId="49" fillId="10" borderId="2" xfId="22" applyNumberFormat="1" applyFont="1" applyFill="1" applyBorder="1" applyAlignment="1">
      <alignment horizontal="center" vertical="center"/>
    </xf>
    <xf numFmtId="49" fontId="48" fillId="10" borderId="2" xfId="11" applyNumberFormat="1" applyFont="1" applyFill="1" applyBorder="1" applyAlignment="1">
      <alignment horizontal="center" vertical="center"/>
    </xf>
    <xf numFmtId="43" fontId="48" fillId="7" borderId="4" xfId="23" applyFont="1" applyFill="1" applyBorder="1" applyAlignment="1">
      <alignment horizontal="right" vertical="center"/>
    </xf>
    <xf numFmtId="10" fontId="48" fillId="7" borderId="4" xfId="23" applyNumberFormat="1" applyFont="1" applyFill="1" applyBorder="1" applyAlignment="1">
      <alignment horizontal="right" vertical="center"/>
    </xf>
    <xf numFmtId="43" fontId="0" fillId="5" borderId="0" xfId="0" applyNumberFormat="1" applyFill="1" applyAlignment="1">
      <alignment horizontal="right"/>
    </xf>
    <xf numFmtId="197" fontId="88" fillId="5" borderId="0" xfId="22" applyNumberFormat="1" applyFont="1" applyFill="1" applyAlignment="1">
      <alignment horizontal="right"/>
    </xf>
    <xf numFmtId="197" fontId="54" fillId="7" borderId="2" xfId="0" applyNumberFormat="1" applyFont="1" applyFill="1" applyBorder="1" applyAlignment="1">
      <alignment horizontal="center" vertical="center"/>
    </xf>
    <xf numFmtId="197" fontId="52" fillId="7" borderId="4" xfId="22" applyNumberFormat="1" applyFont="1" applyFill="1" applyBorder="1" applyAlignment="1">
      <alignment horizontal="center" vertical="center" wrapText="1"/>
    </xf>
    <xf numFmtId="10" fontId="52" fillId="7" borderId="4" xfId="22" applyNumberFormat="1" applyFont="1" applyFill="1" applyBorder="1" applyAlignment="1">
      <alignment horizontal="center" vertical="center" wrapText="1"/>
    </xf>
    <xf numFmtId="197" fontId="48" fillId="7" borderId="2" xfId="23" applyNumberFormat="1" applyFont="1" applyFill="1" applyBorder="1" applyAlignment="1">
      <alignment horizontal="right" vertical="center"/>
    </xf>
    <xf numFmtId="197" fontId="48" fillId="0" borderId="2" xfId="23" applyNumberFormat="1" applyFont="1" applyFill="1" applyBorder="1" applyAlignment="1">
      <alignment horizontal="right" vertical="center"/>
    </xf>
    <xf numFmtId="197" fontId="49" fillId="0" borderId="2" xfId="23" applyNumberFormat="1" applyFont="1" applyFill="1" applyBorder="1" applyAlignment="1">
      <alignment horizontal="right" vertical="center"/>
    </xf>
    <xf numFmtId="197" fontId="48" fillId="0" borderId="3" xfId="11" applyNumberFormat="1" applyFont="1" applyFill="1" applyBorder="1" applyAlignment="1">
      <alignment horizontal="right" vertical="center"/>
    </xf>
    <xf numFmtId="197" fontId="48" fillId="7" borderId="4" xfId="23" applyNumberFormat="1" applyFont="1" applyFill="1" applyBorder="1" applyAlignment="1">
      <alignment horizontal="right" vertical="center"/>
    </xf>
    <xf numFmtId="197" fontId="35" fillId="7" borderId="2" xfId="23" applyNumberFormat="1" applyFont="1" applyFill="1" applyBorder="1" applyAlignment="1">
      <alignment horizontal="right" vertical="center"/>
    </xf>
    <xf numFmtId="202" fontId="35" fillId="7" borderId="2" xfId="23" applyNumberFormat="1" applyFont="1" applyFill="1" applyBorder="1" applyAlignment="1">
      <alignment horizontal="right" vertical="center"/>
    </xf>
    <xf numFmtId="10" fontId="48" fillId="2" borderId="2" xfId="23" applyNumberFormat="1" applyFont="1" applyFill="1" applyBorder="1" applyAlignment="1">
      <alignment horizontal="right" vertical="center"/>
    </xf>
    <xf numFmtId="197" fontId="35" fillId="0" borderId="2" xfId="23" applyNumberFormat="1" applyFont="1" applyFill="1" applyBorder="1" applyAlignment="1">
      <alignment horizontal="right" vertical="center"/>
    </xf>
    <xf numFmtId="10" fontId="35" fillId="0" borderId="2" xfId="23" applyNumberFormat="1" applyFont="1" applyFill="1" applyBorder="1" applyAlignment="1">
      <alignment horizontal="right" vertical="center"/>
    </xf>
    <xf numFmtId="202" fontId="35" fillId="0" borderId="2" xfId="23" applyNumberFormat="1" applyFont="1" applyFill="1" applyBorder="1" applyAlignment="1">
      <alignment horizontal="right" vertical="center"/>
    </xf>
    <xf numFmtId="197" fontId="49" fillId="2" borderId="2" xfId="23" applyNumberFormat="1" applyFont="1" applyFill="1" applyBorder="1" applyAlignment="1">
      <alignment horizontal="right" vertical="center"/>
    </xf>
    <xf numFmtId="197" fontId="30" fillId="0" borderId="2" xfId="23" applyNumberFormat="1" applyFont="1" applyFill="1" applyBorder="1" applyAlignment="1">
      <alignment horizontal="right" vertical="center"/>
    </xf>
    <xf numFmtId="10" fontId="30" fillId="0" borderId="2" xfId="23" applyNumberFormat="1" applyFont="1" applyFill="1" applyBorder="1" applyAlignment="1">
      <alignment horizontal="right" vertical="center"/>
    </xf>
    <xf numFmtId="202" fontId="30" fillId="0" borderId="2" xfId="23" applyNumberFormat="1" applyFont="1" applyFill="1" applyBorder="1" applyAlignment="1">
      <alignment horizontal="right" vertical="center"/>
    </xf>
    <xf numFmtId="197" fontId="30" fillId="2" borderId="2" xfId="23" applyNumberFormat="1" applyFont="1" applyFill="1" applyBorder="1" applyAlignment="1">
      <alignment horizontal="right" vertical="center"/>
    </xf>
    <xf numFmtId="10" fontId="30" fillId="2" borderId="2" xfId="23" applyNumberFormat="1" applyFont="1" applyFill="1" applyBorder="1" applyAlignment="1">
      <alignment horizontal="right" vertical="center"/>
    </xf>
    <xf numFmtId="202" fontId="30" fillId="2" borderId="2" xfId="23" applyNumberFormat="1" applyFont="1" applyFill="1" applyBorder="1" applyAlignment="1">
      <alignment horizontal="right" vertical="center"/>
    </xf>
    <xf numFmtId="197" fontId="35" fillId="0" borderId="3" xfId="11" applyNumberFormat="1" applyFont="1" applyFill="1" applyBorder="1" applyAlignment="1">
      <alignment horizontal="right" vertical="center"/>
    </xf>
    <xf numFmtId="10" fontId="35" fillId="0" borderId="3" xfId="11" applyNumberFormat="1" applyFont="1" applyFill="1" applyBorder="1" applyAlignment="1">
      <alignment horizontal="right" vertical="center"/>
    </xf>
    <xf numFmtId="202" fontId="35" fillId="0" borderId="3" xfId="11" applyNumberFormat="1" applyFont="1" applyFill="1" applyBorder="1" applyAlignment="1">
      <alignment horizontal="right" vertical="center"/>
    </xf>
    <xf numFmtId="197" fontId="35" fillId="7" borderId="4" xfId="23" applyNumberFormat="1" applyFont="1" applyFill="1" applyBorder="1" applyAlignment="1">
      <alignment horizontal="right" vertical="center"/>
    </xf>
    <xf numFmtId="10" fontId="35" fillId="7" borderId="4" xfId="23" applyNumberFormat="1" applyFont="1" applyFill="1" applyBorder="1" applyAlignment="1">
      <alignment horizontal="right" vertical="center"/>
    </xf>
    <xf numFmtId="202" fontId="35" fillId="10" borderId="4" xfId="23" applyNumberFormat="1" applyFont="1" applyFill="1" applyBorder="1" applyAlignment="1">
      <alignment horizontal="right" vertical="center"/>
    </xf>
    <xf numFmtId="43" fontId="35" fillId="0" borderId="2" xfId="2" applyFont="1" applyFill="1" applyBorder="1" applyAlignment="1">
      <alignment horizontal="right" vertical="center"/>
    </xf>
    <xf numFmtId="10" fontId="35" fillId="0" borderId="2" xfId="2" applyNumberFormat="1" applyFont="1" applyFill="1" applyBorder="1" applyAlignment="1">
      <alignment horizontal="right" vertical="center"/>
    </xf>
    <xf numFmtId="43" fontId="35" fillId="0" borderId="3" xfId="2" applyFont="1" applyFill="1" applyBorder="1" applyAlignment="1">
      <alignment horizontal="right" vertical="center"/>
    </xf>
    <xf numFmtId="10" fontId="35" fillId="0" borderId="3" xfId="2" applyNumberFormat="1" applyFont="1" applyFill="1" applyBorder="1" applyAlignment="1">
      <alignment horizontal="right" vertical="center"/>
    </xf>
    <xf numFmtId="43" fontId="35" fillId="7" borderId="4" xfId="2" applyFont="1" applyFill="1" applyBorder="1" applyAlignment="1">
      <alignment horizontal="right" vertical="center"/>
    </xf>
    <xf numFmtId="10" fontId="35" fillId="7" borderId="4" xfId="2" applyNumberFormat="1" applyFont="1" applyFill="1" applyBorder="1" applyAlignment="1">
      <alignment horizontal="right" vertical="center"/>
    </xf>
    <xf numFmtId="202" fontId="35" fillId="7" borderId="4" xfId="23" applyNumberFormat="1" applyFont="1" applyFill="1" applyBorder="1" applyAlignment="1">
      <alignment horizontal="right" vertical="center"/>
    </xf>
    <xf numFmtId="0" fontId="0" fillId="5" borderId="0" xfId="0" applyFont="1" applyFill="1" applyAlignment="1">
      <alignment horizontal="right"/>
    </xf>
    <xf numFmtId="197" fontId="52" fillId="6" borderId="4" xfId="22" applyNumberFormat="1" applyFont="1" applyFill="1" applyBorder="1" applyAlignment="1">
      <alignment horizontal="center" vertical="center" wrapText="1"/>
    </xf>
    <xf numFmtId="183" fontId="27" fillId="8" borderId="2" xfId="22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vertical="center"/>
    </xf>
    <xf numFmtId="183" fontId="27" fillId="0" borderId="2" xfId="22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38" fillId="0" borderId="2" xfId="22" applyNumberFormat="1" applyFont="1" applyFill="1" applyBorder="1" applyAlignment="1">
      <alignment horizontal="left" vertical="center" wrapText="1"/>
    </xf>
    <xf numFmtId="0" fontId="0" fillId="0" borderId="2" xfId="22" applyNumberFormat="1" applyFont="1" applyFill="1" applyBorder="1" applyAlignment="1">
      <alignment horizontal="center" vertical="center"/>
    </xf>
    <xf numFmtId="179" fontId="9" fillId="0" borderId="2" xfId="0" applyNumberFormat="1" applyFont="1" applyFill="1" applyBorder="1" applyAlignment="1">
      <alignment vertical="center"/>
    </xf>
    <xf numFmtId="0" fontId="88" fillId="0" borderId="2" xfId="22" applyNumberFormat="1" applyFont="1" applyFill="1" applyBorder="1" applyAlignment="1">
      <alignment horizontal="left" vertical="center" wrapText="1"/>
    </xf>
    <xf numFmtId="183" fontId="88" fillId="0" borderId="2" xfId="22" applyNumberFormat="1" applyFont="1" applyFill="1" applyBorder="1" applyAlignment="1">
      <alignment horizontal="left" vertical="center" wrapText="1"/>
    </xf>
    <xf numFmtId="202" fontId="9" fillId="0" borderId="0" xfId="0" applyNumberFormat="1" applyFont="1" applyFill="1" applyAlignment="1">
      <alignment vertical="center"/>
    </xf>
    <xf numFmtId="0" fontId="26" fillId="5" borderId="2" xfId="11" applyNumberFormat="1" applyFont="1" applyFill="1" applyBorder="1" applyAlignment="1">
      <alignment horizontal="left" vertical="center" wrapText="1"/>
    </xf>
    <xf numFmtId="179" fontId="26" fillId="5" borderId="2" xfId="11" applyNumberFormat="1" applyFont="1" applyFill="1" applyBorder="1" applyAlignment="1">
      <alignment horizontal="left" vertical="center" wrapText="1"/>
    </xf>
    <xf numFmtId="43" fontId="0" fillId="5" borderId="0" xfId="0" applyNumberFormat="1" applyFont="1" applyFill="1" applyAlignment="1">
      <alignment vertical="center"/>
    </xf>
    <xf numFmtId="43" fontId="35" fillId="10" borderId="4" xfId="2" applyFont="1" applyFill="1" applyBorder="1" applyAlignment="1">
      <alignment horizontal="right" vertical="center"/>
    </xf>
    <xf numFmtId="0" fontId="88" fillId="10" borderId="2" xfId="22" applyNumberFormat="1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54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10" fontId="0" fillId="5" borderId="0" xfId="0" applyNumberFormat="1" applyFill="1" applyAlignment="1"/>
    <xf numFmtId="197" fontId="0" fillId="5" borderId="0" xfId="0" applyNumberFormat="1" applyFill="1" applyAlignment="1"/>
    <xf numFmtId="0" fontId="0" fillId="5" borderId="0" xfId="0" applyFill="1" applyAlignment="1">
      <alignment wrapText="1"/>
    </xf>
    <xf numFmtId="183" fontId="5" fillId="5" borderId="0" xfId="22" applyFont="1" applyFill="1"/>
    <xf numFmtId="0" fontId="71" fillId="5" borderId="0" xfId="0" applyFont="1" applyFill="1" applyAlignment="1"/>
    <xf numFmtId="183" fontId="52" fillId="6" borderId="2" xfId="22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  <xf numFmtId="0" fontId="33" fillId="5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183" fontId="69" fillId="5" borderId="0" xfId="22" applyFont="1" applyFill="1"/>
    <xf numFmtId="0" fontId="0" fillId="0" borderId="2" xfId="0" applyFont="1" applyBorder="1" applyAlignment="1">
      <alignment vertical="center"/>
    </xf>
    <xf numFmtId="0" fontId="10" fillId="5" borderId="0" xfId="0" applyFont="1" applyFill="1" applyAlignment="1"/>
    <xf numFmtId="10" fontId="18" fillId="5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right"/>
    </xf>
    <xf numFmtId="10" fontId="10" fillId="5" borderId="0" xfId="0" applyNumberFormat="1" applyFont="1" applyFill="1" applyAlignment="1">
      <alignment horizontal="right"/>
    </xf>
    <xf numFmtId="43" fontId="10" fillId="5" borderId="0" xfId="0" applyNumberFormat="1" applyFont="1" applyFill="1" applyAlignment="1">
      <alignment horizontal="right"/>
    </xf>
    <xf numFmtId="205" fontId="64" fillId="7" borderId="2" xfId="22" applyNumberFormat="1" applyFont="1" applyFill="1" applyBorder="1" applyAlignment="1">
      <alignment horizontal="center" vertical="center" wrapText="1"/>
    </xf>
    <xf numFmtId="10" fontId="64" fillId="7" borderId="2" xfId="22" applyNumberFormat="1" applyFont="1" applyFill="1" applyBorder="1" applyAlignment="1">
      <alignment horizontal="center" vertical="center" wrapText="1"/>
    </xf>
    <xf numFmtId="43" fontId="64" fillId="7" borderId="2" xfId="22" applyNumberFormat="1" applyFont="1" applyFill="1" applyBorder="1" applyAlignment="1">
      <alignment horizontal="center" vertical="center" wrapText="1"/>
    </xf>
    <xf numFmtId="202" fontId="0" fillId="0" borderId="2" xfId="4" applyNumberFormat="1" applyFont="1" applyFill="1" applyBorder="1" applyAlignment="1">
      <alignment horizontal="right" vertical="center"/>
    </xf>
    <xf numFmtId="10" fontId="0" fillId="0" borderId="2" xfId="4" applyNumberFormat="1" applyFont="1" applyFill="1" applyBorder="1" applyAlignment="1">
      <alignment horizontal="right" vertical="center"/>
    </xf>
    <xf numFmtId="43" fontId="0" fillId="0" borderId="2" xfId="4" applyNumberFormat="1" applyFont="1" applyFill="1" applyBorder="1" applyAlignment="1">
      <alignment horizontal="right" vertical="center"/>
    </xf>
    <xf numFmtId="43" fontId="9" fillId="10" borderId="2" xfId="26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205" fontId="23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wrapText="1"/>
    </xf>
    <xf numFmtId="182" fontId="10" fillId="5" borderId="0" xfId="0" applyNumberFormat="1" applyFont="1" applyFill="1" applyAlignment="1"/>
    <xf numFmtId="10" fontId="10" fillId="5" borderId="0" xfId="0" applyNumberFormat="1" applyFont="1" applyFill="1" applyAlignment="1"/>
    <xf numFmtId="43" fontId="10" fillId="5" borderId="0" xfId="0" applyNumberFormat="1" applyFont="1" applyFill="1" applyAlignment="1"/>
    <xf numFmtId="182" fontId="10" fillId="5" borderId="0" xfId="0" applyNumberFormat="1" applyFont="1" applyFill="1" applyAlignment="1">
      <alignment horizontal="right"/>
    </xf>
    <xf numFmtId="0" fontId="92" fillId="5" borderId="0" xfId="0" applyFont="1" applyFill="1" applyAlignment="1">
      <alignment vertical="center"/>
    </xf>
    <xf numFmtId="182" fontId="92" fillId="5" borderId="0" xfId="0" applyNumberFormat="1" applyFont="1" applyFill="1" applyAlignment="1"/>
    <xf numFmtId="10" fontId="92" fillId="5" borderId="0" xfId="0" applyNumberFormat="1" applyFont="1" applyFill="1" applyAlignment="1"/>
    <xf numFmtId="43" fontId="92" fillId="5" borderId="0" xfId="0" applyNumberFormat="1" applyFont="1" applyFill="1" applyAlignment="1"/>
    <xf numFmtId="188" fontId="21" fillId="5" borderId="0" xfId="0" applyNumberFormat="1" applyFont="1" applyFill="1" applyAlignment="1">
      <alignment vertical="center"/>
    </xf>
    <xf numFmtId="0" fontId="27" fillId="8" borderId="2" xfId="0" applyFont="1" applyFill="1" applyBorder="1" applyAlignment="1">
      <alignment vertical="center" wrapText="1"/>
    </xf>
    <xf numFmtId="49" fontId="2" fillId="8" borderId="2" xfId="11" applyNumberFormat="1" applyFont="1" applyFill="1" applyBorder="1" applyAlignment="1">
      <alignment vertical="center" wrapText="1"/>
    </xf>
    <xf numFmtId="202" fontId="64" fillId="7" borderId="2" xfId="22" applyNumberFormat="1" applyFont="1" applyFill="1" applyBorder="1" applyAlignment="1">
      <alignment horizontal="right" vertical="center" wrapText="1"/>
    </xf>
    <xf numFmtId="10" fontId="64" fillId="7" borderId="2" xfId="22" applyNumberFormat="1" applyFont="1" applyFill="1" applyBorder="1" applyAlignment="1">
      <alignment horizontal="right" vertical="center" wrapText="1"/>
    </xf>
    <xf numFmtId="43" fontId="64" fillId="7" borderId="2" xfId="22" applyNumberFormat="1" applyFont="1" applyFill="1" applyBorder="1" applyAlignment="1">
      <alignment horizontal="right" vertical="center" wrapText="1"/>
    </xf>
    <xf numFmtId="0" fontId="35" fillId="5" borderId="2" xfId="0" applyFont="1" applyFill="1" applyBorder="1" applyAlignment="1">
      <alignment vertical="center"/>
    </xf>
    <xf numFmtId="202" fontId="26" fillId="0" borderId="2" xfId="4" applyNumberFormat="1" applyFont="1" applyFill="1" applyBorder="1" applyAlignment="1">
      <alignment vertical="center" wrapText="1"/>
    </xf>
    <xf numFmtId="10" fontId="26" fillId="0" borderId="2" xfId="4" applyNumberFormat="1" applyFont="1" applyFill="1" applyBorder="1" applyAlignment="1">
      <alignment vertical="center" wrapText="1"/>
    </xf>
    <xf numFmtId="43" fontId="26" fillId="0" borderId="2" xfId="4" applyNumberFormat="1" applyFont="1" applyFill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202" fontId="26" fillId="2" borderId="2" xfId="4" applyNumberFormat="1" applyFont="1" applyFill="1" applyBorder="1" applyAlignment="1">
      <alignment vertical="center" wrapText="1"/>
    </xf>
    <xf numFmtId="49" fontId="23" fillId="8" borderId="2" xfId="11" applyNumberFormat="1" applyFont="1" applyFill="1" applyBorder="1" applyAlignment="1">
      <alignment vertical="center"/>
    </xf>
    <xf numFmtId="202" fontId="64" fillId="7" borderId="2" xfId="22" applyNumberFormat="1" applyFont="1" applyFill="1" applyBorder="1" applyAlignment="1">
      <alignment vertical="center" wrapText="1"/>
    </xf>
    <xf numFmtId="10" fontId="64" fillId="7" borderId="2" xfId="22" applyNumberFormat="1" applyFont="1" applyFill="1" applyBorder="1" applyAlignment="1">
      <alignment vertical="center" wrapText="1"/>
    </xf>
    <xf numFmtId="43" fontId="64" fillId="7" borderId="2" xfId="22" applyNumberFormat="1" applyFont="1" applyFill="1" applyBorder="1" applyAlignment="1">
      <alignment vertical="center" wrapText="1"/>
    </xf>
    <xf numFmtId="49" fontId="23" fillId="9" borderId="2" xfId="11" applyNumberFormat="1" applyFont="1" applyFill="1" applyBorder="1" applyAlignment="1">
      <alignment vertical="center" wrapText="1"/>
    </xf>
    <xf numFmtId="49" fontId="2" fillId="9" borderId="2" xfId="11" applyNumberFormat="1" applyFont="1" applyFill="1" applyBorder="1" applyAlignment="1">
      <alignment vertical="center" wrapText="1"/>
    </xf>
    <xf numFmtId="202" fontId="27" fillId="7" borderId="2" xfId="22" applyNumberFormat="1" applyFont="1" applyFill="1" applyBorder="1" applyAlignment="1">
      <alignment horizontal="right" vertical="center" wrapText="1"/>
    </xf>
    <xf numFmtId="10" fontId="27" fillId="7" borderId="2" xfId="22" applyNumberFormat="1" applyFont="1" applyFill="1" applyBorder="1" applyAlignment="1">
      <alignment horizontal="right" vertical="center" wrapText="1"/>
    </xf>
    <xf numFmtId="43" fontId="27" fillId="7" borderId="2" xfId="22" applyNumberFormat="1" applyFont="1" applyFill="1" applyBorder="1" applyAlignment="1">
      <alignment horizontal="right" vertical="center" wrapText="1"/>
    </xf>
    <xf numFmtId="0" fontId="27" fillId="10" borderId="2" xfId="0" applyFont="1" applyFill="1" applyBorder="1" applyAlignment="1">
      <alignment horizontal="center" wrapText="1"/>
    </xf>
    <xf numFmtId="202" fontId="35" fillId="7" borderId="2" xfId="0" applyNumberFormat="1" applyFont="1" applyFill="1" applyBorder="1" applyAlignment="1">
      <alignment horizontal="right"/>
    </xf>
    <xf numFmtId="202" fontId="61" fillId="7" borderId="2" xfId="0" applyNumberFormat="1" applyFont="1" applyFill="1" applyBorder="1" applyAlignment="1">
      <alignment horizontal="right"/>
    </xf>
    <xf numFmtId="10" fontId="61" fillId="7" borderId="2" xfId="0" applyNumberFormat="1" applyFont="1" applyFill="1" applyBorder="1" applyAlignment="1">
      <alignment horizontal="right"/>
    </xf>
    <xf numFmtId="43" fontId="35" fillId="7" borderId="2" xfId="0" applyNumberFormat="1" applyFont="1" applyFill="1" applyBorder="1" applyAlignment="1">
      <alignment horizontal="right"/>
    </xf>
    <xf numFmtId="0" fontId="30" fillId="5" borderId="0" xfId="0" applyFont="1" applyFill="1" applyAlignment="1">
      <alignment vertical="center"/>
    </xf>
    <xf numFmtId="0" fontId="26" fillId="5" borderId="0" xfId="0" applyFont="1" applyFill="1" applyAlignment="1">
      <alignment wrapText="1"/>
    </xf>
    <xf numFmtId="0" fontId="30" fillId="5" borderId="0" xfId="0" applyFont="1" applyFill="1" applyAlignment="1">
      <alignment wrapText="1"/>
    </xf>
    <xf numFmtId="43" fontId="26" fillId="5" borderId="0" xfId="2" applyFont="1" applyFill="1" applyAlignment="1"/>
    <xf numFmtId="10" fontId="26" fillId="5" borderId="0" xfId="2" applyNumberFormat="1" applyFont="1" applyFill="1" applyAlignment="1"/>
    <xf numFmtId="43" fontId="26" fillId="5" borderId="0" xfId="2" applyNumberFormat="1" applyFont="1" applyFill="1" applyAlignment="1"/>
    <xf numFmtId="43" fontId="30" fillId="5" borderId="0" xfId="2" applyFont="1" applyFill="1" applyAlignment="1"/>
    <xf numFmtId="10" fontId="30" fillId="5" borderId="0" xfId="2" applyNumberFormat="1" applyFont="1" applyFill="1" applyAlignment="1"/>
    <xf numFmtId="43" fontId="30" fillId="5" borderId="0" xfId="2" applyNumberFormat="1" applyFont="1" applyFill="1" applyAlignment="1"/>
    <xf numFmtId="43" fontId="64" fillId="3" borderId="2" xfId="22" applyNumberFormat="1" applyFont="1" applyFill="1" applyBorder="1" applyAlignment="1">
      <alignment vertical="center" wrapText="1"/>
    </xf>
    <xf numFmtId="43" fontId="26" fillId="7" borderId="2" xfId="4" applyNumberFormat="1" applyFont="1" applyFill="1" applyBorder="1" applyAlignment="1">
      <alignment vertical="center" wrapText="1"/>
    </xf>
    <xf numFmtId="10" fontId="35" fillId="7" borderId="2" xfId="0" applyNumberFormat="1" applyFont="1" applyFill="1" applyBorder="1" applyAlignment="1">
      <alignment horizontal="right"/>
    </xf>
    <xf numFmtId="43" fontId="52" fillId="7" borderId="4" xfId="22" applyNumberFormat="1" applyFont="1" applyFill="1" applyBorder="1" applyAlignment="1">
      <alignment horizontal="center" vertical="center" wrapText="1"/>
    </xf>
    <xf numFmtId="43" fontId="61" fillId="7" borderId="2" xfId="22" applyNumberFormat="1" applyFont="1" applyFill="1" applyBorder="1" applyAlignment="1">
      <alignment horizontal="right" vertical="center" wrapText="1"/>
    </xf>
    <xf numFmtId="10" fontId="61" fillId="7" borderId="2" xfId="22" applyNumberFormat="1" applyFont="1" applyFill="1" applyBorder="1" applyAlignment="1">
      <alignment horizontal="right" vertical="center" wrapText="1"/>
    </xf>
    <xf numFmtId="202" fontId="61" fillId="7" borderId="2" xfId="22" applyNumberFormat="1" applyFont="1" applyFill="1" applyBorder="1" applyAlignment="1">
      <alignment horizontal="right" vertical="center" wrapText="1"/>
    </xf>
    <xf numFmtId="10" fontId="64" fillId="2" borderId="2" xfId="22" applyNumberFormat="1" applyFont="1" applyFill="1" applyBorder="1" applyAlignment="1">
      <alignment horizontal="right" vertical="center" wrapText="1"/>
    </xf>
    <xf numFmtId="43" fontId="30" fillId="0" borderId="2" xfId="4" applyNumberFormat="1" applyFont="1" applyFill="1" applyBorder="1" applyAlignment="1">
      <alignment vertical="center" wrapText="1"/>
    </xf>
    <xf numFmtId="43" fontId="30" fillId="0" borderId="2" xfId="4" applyNumberFormat="1" applyFont="1" applyFill="1" applyBorder="1" applyAlignment="1">
      <alignment horizontal="right" vertical="center" wrapText="1"/>
    </xf>
    <xf numFmtId="10" fontId="30" fillId="0" borderId="2" xfId="4" applyNumberFormat="1" applyFont="1" applyFill="1" applyBorder="1" applyAlignment="1">
      <alignment vertical="center" wrapText="1"/>
    </xf>
    <xf numFmtId="202" fontId="30" fillId="0" borderId="2" xfId="4" applyNumberFormat="1" applyFont="1" applyFill="1" applyBorder="1" applyAlignment="1">
      <alignment vertical="center" wrapText="1"/>
    </xf>
    <xf numFmtId="43" fontId="26" fillId="2" borderId="2" xfId="4" applyNumberFormat="1" applyFont="1" applyFill="1" applyBorder="1" applyAlignment="1">
      <alignment vertical="center" wrapText="1"/>
    </xf>
    <xf numFmtId="202" fontId="30" fillId="2" borderId="2" xfId="4" applyNumberFormat="1" applyFont="1" applyFill="1" applyBorder="1" applyAlignment="1">
      <alignment vertical="center" wrapText="1"/>
    </xf>
    <xf numFmtId="10" fontId="61" fillId="7" borderId="2" xfId="22" applyNumberFormat="1" applyFont="1" applyFill="1" applyBorder="1" applyAlignment="1">
      <alignment vertical="center" wrapText="1"/>
    </xf>
    <xf numFmtId="202" fontId="61" fillId="7" borderId="2" xfId="22" applyNumberFormat="1" applyFont="1" applyFill="1" applyBorder="1" applyAlignment="1">
      <alignment vertical="center" wrapText="1"/>
    </xf>
    <xf numFmtId="43" fontId="61" fillId="7" borderId="2" xfId="2" applyFont="1" applyFill="1" applyBorder="1" applyAlignment="1">
      <alignment vertical="center" wrapText="1"/>
    </xf>
    <xf numFmtId="202" fontId="61" fillId="9" borderId="2" xfId="22" applyNumberFormat="1" applyFont="1" applyFill="1" applyBorder="1" applyAlignment="1">
      <alignment vertical="center" wrapText="1"/>
    </xf>
    <xf numFmtId="43" fontId="61" fillId="9" borderId="2" xfId="2" applyFont="1" applyFill="1" applyBorder="1" applyAlignment="1">
      <alignment vertical="center" wrapText="1"/>
    </xf>
    <xf numFmtId="43" fontId="35" fillId="7" borderId="2" xfId="22" applyNumberFormat="1" applyFont="1" applyFill="1" applyBorder="1" applyAlignment="1">
      <alignment horizontal="right" vertical="center" wrapText="1"/>
    </xf>
    <xf numFmtId="43" fontId="26" fillId="7" borderId="2" xfId="4" applyNumberFormat="1" applyFont="1" applyFill="1" applyBorder="1" applyAlignment="1">
      <alignment horizontal="right" vertical="center" wrapText="1"/>
    </xf>
    <xf numFmtId="43" fontId="30" fillId="7" borderId="2" xfId="4" applyNumberFormat="1" applyFont="1" applyFill="1" applyBorder="1" applyAlignment="1">
      <alignment horizontal="right" vertical="center" wrapText="1"/>
    </xf>
    <xf numFmtId="43" fontId="61" fillId="7" borderId="2" xfId="22" applyNumberFormat="1" applyFont="1" applyFill="1" applyBorder="1" applyAlignment="1">
      <alignment vertical="center" wrapText="1"/>
    </xf>
    <xf numFmtId="43" fontId="18" fillId="7" borderId="2" xfId="0" applyNumberFormat="1" applyFont="1" applyFill="1" applyBorder="1" applyAlignment="1">
      <alignment horizontal="right"/>
    </xf>
    <xf numFmtId="10" fontId="18" fillId="7" borderId="2" xfId="0" applyNumberFormat="1" applyFont="1" applyFill="1" applyBorder="1" applyAlignment="1">
      <alignment horizontal="right"/>
    </xf>
    <xf numFmtId="202" fontId="18" fillId="7" borderId="2" xfId="0" applyNumberFormat="1" applyFont="1" applyFill="1" applyBorder="1" applyAlignment="1">
      <alignment horizontal="right"/>
    </xf>
    <xf numFmtId="43" fontId="61" fillId="7" borderId="2" xfId="2" applyFont="1" applyFill="1" applyBorder="1" applyAlignment="1">
      <alignment horizontal="right" vertical="center" wrapText="1"/>
    </xf>
    <xf numFmtId="10" fontId="61" fillId="7" borderId="2" xfId="2" applyNumberFormat="1" applyFont="1" applyFill="1" applyBorder="1" applyAlignment="1">
      <alignment horizontal="right" vertical="center" wrapText="1"/>
    </xf>
    <xf numFmtId="202" fontId="56" fillId="0" borderId="2" xfId="4" applyNumberFormat="1" applyFont="1" applyFill="1" applyBorder="1" applyAlignment="1">
      <alignment vertical="center" wrapText="1"/>
    </xf>
    <xf numFmtId="202" fontId="90" fillId="7" borderId="2" xfId="22" applyNumberFormat="1" applyFont="1" applyFill="1" applyBorder="1" applyAlignment="1">
      <alignment vertical="center" wrapText="1"/>
    </xf>
    <xf numFmtId="10" fontId="61" fillId="7" borderId="2" xfId="2" applyNumberFormat="1" applyFont="1" applyFill="1" applyBorder="1" applyAlignment="1">
      <alignment vertical="center" wrapText="1"/>
    </xf>
    <xf numFmtId="10" fontId="61" fillId="9" borderId="2" xfId="2" applyNumberFormat="1" applyFont="1" applyFill="1" applyBorder="1" applyAlignment="1">
      <alignment vertical="center" wrapText="1"/>
    </xf>
    <xf numFmtId="10" fontId="61" fillId="9" borderId="2" xfId="22" applyNumberFormat="1" applyFont="1" applyFill="1" applyBorder="1" applyAlignment="1">
      <alignment vertical="center" wrapText="1"/>
    </xf>
    <xf numFmtId="43" fontId="18" fillId="7" borderId="2" xfId="2" applyFont="1" applyFill="1" applyBorder="1" applyAlignment="1">
      <alignment horizontal="right"/>
    </xf>
    <xf numFmtId="10" fontId="18" fillId="7" borderId="2" xfId="2" applyNumberFormat="1" applyFont="1" applyFill="1" applyBorder="1" applyAlignment="1">
      <alignment horizontal="right"/>
    </xf>
    <xf numFmtId="43" fontId="52" fillId="10" borderId="4" xfId="22" applyNumberFormat="1" applyFont="1" applyFill="1" applyBorder="1" applyAlignment="1">
      <alignment horizontal="center" vertical="center" wrapText="1"/>
    </xf>
    <xf numFmtId="43" fontId="61" fillId="8" borderId="2" xfId="2" applyFont="1" applyFill="1" applyBorder="1" applyAlignment="1">
      <alignment horizontal="right" vertical="center" wrapText="1"/>
    </xf>
    <xf numFmtId="182" fontId="23" fillId="8" borderId="2" xfId="2" applyNumberFormat="1" applyFont="1" applyFill="1" applyBorder="1" applyAlignment="1">
      <alignment horizontal="center" vertical="center" wrapText="1"/>
    </xf>
    <xf numFmtId="183" fontId="86" fillId="8" borderId="2" xfId="22" applyFont="1" applyFill="1" applyBorder="1" applyAlignment="1">
      <alignment vertical="center" wrapText="1"/>
    </xf>
    <xf numFmtId="43" fontId="30" fillId="0" borderId="2" xfId="2" applyFont="1" applyFill="1" applyBorder="1" applyAlignment="1">
      <alignment vertical="center" wrapText="1"/>
    </xf>
    <xf numFmtId="49" fontId="29" fillId="8" borderId="2" xfId="11" applyNumberFormat="1" applyFont="1" applyFill="1" applyBorder="1" applyAlignment="1">
      <alignment vertical="top" wrapText="1"/>
    </xf>
    <xf numFmtId="49" fontId="26" fillId="8" borderId="2" xfId="11" applyNumberFormat="1" applyFont="1" applyFill="1" applyBorder="1" applyAlignment="1">
      <alignment vertical="center" wrapText="1"/>
    </xf>
    <xf numFmtId="49" fontId="26" fillId="9" borderId="2" xfId="11" applyNumberFormat="1" applyFont="1" applyFill="1" applyBorder="1" applyAlignment="1">
      <alignment vertical="center" wrapText="1"/>
    </xf>
    <xf numFmtId="49" fontId="38" fillId="8" borderId="2" xfId="11" applyNumberFormat="1" applyFont="1" applyFill="1" applyBorder="1" applyAlignment="1">
      <alignment vertical="center" wrapText="1"/>
    </xf>
    <xf numFmtId="49" fontId="29" fillId="8" borderId="2" xfId="11" applyNumberFormat="1" applyFont="1" applyFill="1" applyBorder="1" applyAlignment="1">
      <alignment vertical="center" wrapText="1"/>
    </xf>
    <xf numFmtId="43" fontId="61" fillId="9" borderId="2" xfId="2" applyNumberFormat="1" applyFont="1" applyFill="1" applyBorder="1" applyAlignment="1">
      <alignment vertical="center" wrapText="1"/>
    </xf>
    <xf numFmtId="183" fontId="0" fillId="0" borderId="2" xfId="22" applyFont="1" applyFill="1" applyBorder="1" applyAlignment="1">
      <alignment vertical="center" wrapText="1"/>
    </xf>
    <xf numFmtId="183" fontId="86" fillId="5" borderId="2" xfId="22" applyFont="1" applyFill="1" applyBorder="1" applyAlignment="1">
      <alignment vertical="center" wrapText="1"/>
    </xf>
    <xf numFmtId="202" fontId="18" fillId="10" borderId="2" xfId="0" applyNumberFormat="1" applyFont="1" applyFill="1" applyBorder="1" applyAlignment="1">
      <alignment horizontal="right"/>
    </xf>
    <xf numFmtId="182" fontId="35" fillId="10" borderId="2" xfId="0" applyNumberFormat="1" applyFont="1" applyFill="1" applyBorder="1" applyAlignment="1">
      <alignment horizontal="right"/>
    </xf>
    <xf numFmtId="183" fontId="64" fillId="10" borderId="2" xfId="22" applyFont="1" applyFill="1" applyBorder="1" applyAlignment="1">
      <alignment horizontal="center" vertical="center" wrapText="1"/>
    </xf>
    <xf numFmtId="182" fontId="40" fillId="5" borderId="0" xfId="3" applyNumberFormat="1" applyFill="1" applyAlignment="1" applyProtection="1">
      <alignment horizontal="left"/>
    </xf>
    <xf numFmtId="0" fontId="54" fillId="0" borderId="0" xfId="0" applyFont="1" applyAlignment="1">
      <alignment horizontal="center" vertical="center"/>
    </xf>
    <xf numFmtId="0" fontId="9" fillId="5" borderId="0" xfId="0" applyFont="1" applyFill="1" applyAlignment="1"/>
    <xf numFmtId="197" fontId="5" fillId="5" borderId="0" xfId="0" applyNumberFormat="1" applyFont="1" applyFill="1" applyAlignment="1">
      <alignment horizontal="right"/>
    </xf>
    <xf numFmtId="10" fontId="5" fillId="5" borderId="0" xfId="0" applyNumberFormat="1" applyFont="1" applyFill="1" applyAlignment="1">
      <alignment horizontal="right"/>
    </xf>
    <xf numFmtId="183" fontId="26" fillId="5" borderId="0" xfId="22" applyFont="1" applyFill="1"/>
    <xf numFmtId="197" fontId="26" fillId="5" borderId="0" xfId="22" applyNumberFormat="1" applyFont="1" applyFill="1" applyAlignment="1">
      <alignment horizontal="right"/>
    </xf>
    <xf numFmtId="3" fontId="5" fillId="5" borderId="0" xfId="22" applyNumberFormat="1" applyFont="1" applyFill="1" applyAlignment="1">
      <alignment horizontal="center"/>
    </xf>
    <xf numFmtId="197" fontId="5" fillId="5" borderId="0" xfId="22" applyNumberFormat="1" applyFont="1" applyFill="1" applyAlignment="1">
      <alignment horizontal="right"/>
    </xf>
    <xf numFmtId="0" fontId="54" fillId="10" borderId="2" xfId="0" applyFont="1" applyFill="1" applyBorder="1" applyAlignment="1">
      <alignment horizontal="center" vertical="center"/>
    </xf>
    <xf numFmtId="188" fontId="69" fillId="5" borderId="2" xfId="22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197" fontId="93" fillId="0" borderId="9" xfId="22" applyNumberFormat="1" applyFont="1" applyFill="1" applyBorder="1" applyAlignment="1">
      <alignment horizontal="right" vertical="center" wrapText="1"/>
    </xf>
    <xf numFmtId="0" fontId="74" fillId="5" borderId="2" xfId="0" applyFont="1" applyFill="1" applyBorder="1" applyAlignment="1">
      <alignment horizontal="left" vertical="center" wrapText="1"/>
    </xf>
    <xf numFmtId="197" fontId="93" fillId="2" borderId="9" xfId="22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vertical="center" wrapText="1"/>
    </xf>
    <xf numFmtId="49" fontId="69" fillId="5" borderId="2" xfId="11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 wrapText="1"/>
    </xf>
    <xf numFmtId="197" fontId="9" fillId="7" borderId="2" xfId="0" applyNumberFormat="1" applyFont="1" applyFill="1" applyBorder="1" applyAlignment="1">
      <alignment horizontal="right" vertical="center" wrapText="1"/>
    </xf>
    <xf numFmtId="0" fontId="94" fillId="5" borderId="0" xfId="0" applyFont="1" applyFill="1" applyAlignment="1"/>
    <xf numFmtId="197" fontId="94" fillId="5" borderId="0" xfId="0" applyNumberFormat="1" applyFont="1" applyFill="1" applyAlignment="1">
      <alignment horizontal="right"/>
    </xf>
    <xf numFmtId="10" fontId="26" fillId="5" borderId="0" xfId="22" applyNumberFormat="1" applyFont="1" applyFill="1" applyAlignment="1">
      <alignment horizontal="right"/>
    </xf>
    <xf numFmtId="10" fontId="5" fillId="5" borderId="0" xfId="22" applyNumberFormat="1" applyFont="1" applyFill="1" applyAlignment="1">
      <alignment horizontal="right"/>
    </xf>
    <xf numFmtId="10" fontId="54" fillId="7" borderId="2" xfId="0" applyNumberFormat="1" applyFont="1" applyFill="1" applyBorder="1" applyAlignment="1">
      <alignment horizontal="center" vertical="center"/>
    </xf>
    <xf numFmtId="10" fontId="54" fillId="7" borderId="11" xfId="0" applyNumberFormat="1" applyFont="1" applyFill="1" applyBorder="1" applyAlignment="1">
      <alignment horizontal="center" vertical="center"/>
    </xf>
    <xf numFmtId="197" fontId="54" fillId="7" borderId="4" xfId="0" applyNumberFormat="1" applyFont="1" applyFill="1" applyBorder="1" applyAlignment="1">
      <alignment horizontal="center" vertical="center"/>
    </xf>
    <xf numFmtId="10" fontId="93" fillId="0" borderId="9" xfId="22" applyNumberFormat="1" applyFont="1" applyFill="1" applyBorder="1" applyAlignment="1">
      <alignment horizontal="right" vertical="center" wrapText="1"/>
    </xf>
    <xf numFmtId="10" fontId="93" fillId="7" borderId="9" xfId="22" applyNumberFormat="1" applyFont="1" applyFill="1" applyBorder="1" applyAlignment="1">
      <alignment horizontal="right" vertical="center" wrapText="1"/>
    </xf>
    <xf numFmtId="197" fontId="93" fillId="7" borderId="9" xfId="22" applyNumberFormat="1" applyFont="1" applyFill="1" applyBorder="1" applyAlignment="1">
      <alignment horizontal="right" vertical="center" wrapText="1"/>
    </xf>
    <xf numFmtId="10" fontId="94" fillId="5" borderId="0" xfId="0" applyNumberFormat="1" applyFont="1" applyFill="1" applyAlignment="1">
      <alignment horizontal="right"/>
    </xf>
    <xf numFmtId="197" fontId="10" fillId="0" borderId="9" xfId="22" applyNumberFormat="1" applyFont="1" applyFill="1" applyBorder="1" applyAlignment="1">
      <alignment horizontal="right" vertical="center" wrapText="1"/>
    </xf>
    <xf numFmtId="10" fontId="10" fillId="0" borderId="9" xfId="22" applyNumberFormat="1" applyFont="1" applyFill="1" applyBorder="1" applyAlignment="1">
      <alignment horizontal="right" vertical="center" wrapText="1"/>
    </xf>
    <xf numFmtId="202" fontId="10" fillId="0" borderId="9" xfId="22" applyNumberFormat="1" applyFont="1" applyFill="1" applyBorder="1" applyAlignment="1">
      <alignment horizontal="right" vertical="center" wrapText="1"/>
    </xf>
    <xf numFmtId="202" fontId="10" fillId="2" borderId="9" xfId="22" applyNumberFormat="1" applyFont="1" applyFill="1" applyBorder="1" applyAlignment="1">
      <alignment horizontal="right" vertical="center" wrapText="1"/>
    </xf>
    <xf numFmtId="197" fontId="10" fillId="7" borderId="9" xfId="22" applyNumberFormat="1" applyFont="1" applyFill="1" applyBorder="1" applyAlignment="1">
      <alignment horizontal="right" vertical="center" wrapText="1"/>
    </xf>
    <xf numFmtId="10" fontId="10" fillId="7" borderId="9" xfId="22" applyNumberFormat="1" applyFont="1" applyFill="1" applyBorder="1" applyAlignment="1">
      <alignment horizontal="right" vertical="center" wrapText="1"/>
    </xf>
    <xf numFmtId="202" fontId="10" fillId="7" borderId="9" xfId="22" applyNumberFormat="1" applyFont="1" applyFill="1" applyBorder="1" applyAlignment="1">
      <alignment horizontal="right" vertical="center" wrapText="1"/>
    </xf>
    <xf numFmtId="202" fontId="18" fillId="0" borderId="9" xfId="22" applyNumberFormat="1" applyFont="1" applyFill="1" applyBorder="1" applyAlignment="1">
      <alignment horizontal="right" vertical="center" wrapText="1"/>
    </xf>
    <xf numFmtId="43" fontId="10" fillId="0" borderId="9" xfId="2" applyFont="1" applyFill="1" applyBorder="1" applyAlignment="1">
      <alignment horizontal="right" vertical="center" wrapText="1"/>
    </xf>
    <xf numFmtId="43" fontId="18" fillId="0" borderId="9" xfId="2" applyFont="1" applyFill="1" applyBorder="1" applyAlignment="1">
      <alignment horizontal="right" vertical="center" wrapText="1"/>
    </xf>
    <xf numFmtId="10" fontId="18" fillId="0" borderId="9" xfId="2" applyNumberFormat="1" applyFont="1" applyFill="1" applyBorder="1" applyAlignment="1">
      <alignment horizontal="right" vertical="center" wrapText="1"/>
    </xf>
    <xf numFmtId="202" fontId="18" fillId="2" borderId="9" xfId="22" applyNumberFormat="1" applyFont="1" applyFill="1" applyBorder="1" applyAlignment="1">
      <alignment horizontal="right" vertical="center" wrapText="1"/>
    </xf>
    <xf numFmtId="202" fontId="18" fillId="7" borderId="9" xfId="22" applyNumberFormat="1" applyFont="1" applyFill="1" applyBorder="1" applyAlignment="1">
      <alignment horizontal="right" vertical="center" wrapText="1"/>
    </xf>
    <xf numFmtId="43" fontId="18" fillId="7" borderId="9" xfId="2" applyFont="1" applyFill="1" applyBorder="1" applyAlignment="1">
      <alignment horizontal="right" vertical="center" wrapText="1"/>
    </xf>
    <xf numFmtId="10" fontId="18" fillId="7" borderId="9" xfId="2" applyNumberFormat="1" applyFont="1" applyFill="1" applyBorder="1" applyAlignment="1">
      <alignment horizontal="right" vertical="center" wrapText="1"/>
    </xf>
    <xf numFmtId="197" fontId="54" fillId="6" borderId="2" xfId="0" applyNumberFormat="1" applyFont="1" applyFill="1" applyBorder="1" applyAlignment="1">
      <alignment horizontal="center" vertical="center"/>
    </xf>
    <xf numFmtId="43" fontId="18" fillId="6" borderId="9" xfId="2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/>
    </xf>
    <xf numFmtId="43" fontId="5" fillId="5" borderId="0" xfId="22" applyNumberFormat="1" applyFont="1" applyFill="1"/>
    <xf numFmtId="2" fontId="0" fillId="0" borderId="9" xfId="0" applyNumberFormat="1" applyFont="1" applyBorder="1" applyAlignment="1">
      <alignment horizontal="left" vertical="center" wrapText="1"/>
    </xf>
    <xf numFmtId="0" fontId="58" fillId="5" borderId="2" xfId="22" applyNumberFormat="1" applyFont="1" applyFill="1" applyBorder="1" applyAlignment="1">
      <alignment horizontal="left" vertical="center" wrapText="1"/>
    </xf>
    <xf numFmtId="2" fontId="86" fillId="5" borderId="9" xfId="22" applyNumberFormat="1" applyFont="1" applyFill="1" applyBorder="1" applyAlignment="1">
      <alignment horizontal="left" vertical="center" wrapText="1"/>
    </xf>
    <xf numFmtId="0" fontId="0" fillId="5" borderId="2" xfId="22" applyNumberFormat="1" applyFont="1" applyFill="1" applyBorder="1" applyAlignment="1">
      <alignment horizontal="left" vertical="center" wrapText="1"/>
    </xf>
    <xf numFmtId="0" fontId="95" fillId="5" borderId="2" xfId="0" applyFont="1" applyFill="1" applyBorder="1" applyAlignment="1">
      <alignment horizontal="left" vertical="center" wrapText="1"/>
    </xf>
    <xf numFmtId="2" fontId="0" fillId="0" borderId="9" xfId="0" applyNumberFormat="1" applyFont="1" applyBorder="1" applyAlignment="1">
      <alignment horizontal="left" vertical="top" wrapText="1"/>
    </xf>
    <xf numFmtId="0" fontId="0" fillId="5" borderId="2" xfId="0" applyFill="1" applyBorder="1" applyAlignment="1">
      <alignment horizontal="left" vertical="center" wrapText="1"/>
    </xf>
    <xf numFmtId="2" fontId="0" fillId="2" borderId="9" xfId="0" applyNumberFormat="1" applyFont="1" applyFill="1" applyBorder="1" applyAlignment="1">
      <alignment horizontal="left" vertical="center" wrapText="1"/>
    </xf>
    <xf numFmtId="2" fontId="86" fillId="0" borderId="9" xfId="22" applyNumberFormat="1" applyFont="1" applyBorder="1" applyAlignment="1">
      <alignment horizontal="left" vertical="center" wrapText="1"/>
    </xf>
    <xf numFmtId="183" fontId="0" fillId="5" borderId="2" xfId="22" applyFont="1" applyFill="1" applyBorder="1" applyAlignment="1">
      <alignment horizontal="left" vertical="center" wrapText="1"/>
    </xf>
    <xf numFmtId="2" fontId="86" fillId="5" borderId="9" xfId="22" applyNumberFormat="1" applyFont="1" applyFill="1" applyBorder="1" applyAlignment="1">
      <alignment vertical="center" wrapText="1"/>
    </xf>
    <xf numFmtId="0" fontId="58" fillId="5" borderId="2" xfId="0" applyFont="1" applyFill="1" applyBorder="1" applyAlignment="1">
      <alignment horizontal="left" vertical="center" wrapText="1"/>
    </xf>
    <xf numFmtId="2" fontId="86" fillId="5" borderId="2" xfId="22" applyNumberFormat="1" applyFont="1" applyFill="1" applyBorder="1" applyAlignment="1">
      <alignment vertical="center" wrapText="1"/>
    </xf>
    <xf numFmtId="0" fontId="58" fillId="2" borderId="2" xfId="0" applyFont="1" applyFill="1" applyBorder="1" applyAlignment="1">
      <alignment horizontal="left" vertical="center" wrapText="1"/>
    </xf>
    <xf numFmtId="0" fontId="53" fillId="5" borderId="0" xfId="0" applyFont="1" applyFill="1" applyAlignment="1">
      <alignment horizontal="center" vertical="center" wrapText="1"/>
    </xf>
    <xf numFmtId="0" fontId="5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10" fontId="0" fillId="5" borderId="0" xfId="0" applyNumberFormat="1" applyFill="1" applyAlignment="1">
      <alignment horizontal="center" vertical="center" wrapText="1"/>
    </xf>
    <xf numFmtId="197" fontId="0" fillId="5" borderId="0" xfId="0" applyNumberFormat="1" applyFill="1" applyAlignment="1">
      <alignment horizontal="center" vertical="center" wrapText="1"/>
    </xf>
    <xf numFmtId="3" fontId="0" fillId="5" borderId="0" xfId="22" applyNumberFormat="1" applyFont="1" applyFill="1" applyAlignment="1">
      <alignment vertical="center"/>
    </xf>
    <xf numFmtId="3" fontId="0" fillId="5" borderId="0" xfId="22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0" fontId="10" fillId="5" borderId="0" xfId="0" applyNumberFormat="1" applyFont="1" applyFill="1" applyAlignment="1">
      <alignment horizontal="center" vertical="center" wrapText="1"/>
    </xf>
    <xf numFmtId="197" fontId="10" fillId="5" borderId="0" xfId="0" applyNumberFormat="1" applyFont="1" applyFill="1" applyAlignment="1">
      <alignment horizontal="center" vertical="center" wrapText="1"/>
    </xf>
    <xf numFmtId="0" fontId="28" fillId="8" borderId="2" xfId="0" applyFont="1" applyFill="1" applyBorder="1" applyAlignment="1">
      <alignment horizontal="center" vertical="center" wrapText="1"/>
    </xf>
    <xf numFmtId="197" fontId="28" fillId="7" borderId="3" xfId="23" applyNumberFormat="1" applyFont="1" applyFill="1" applyBorder="1" applyAlignment="1">
      <alignment horizontal="right" vertical="center" wrapText="1"/>
    </xf>
    <xf numFmtId="10" fontId="27" fillId="7" borderId="2" xfId="23" applyNumberFormat="1" applyFont="1" applyFill="1" applyBorder="1" applyAlignment="1">
      <alignment horizontal="right" vertical="center" wrapText="1"/>
    </xf>
    <xf numFmtId="0" fontId="29" fillId="5" borderId="2" xfId="0" applyFont="1" applyFill="1" applyBorder="1" applyAlignment="1">
      <alignment horizontal="center" vertical="center" wrapText="1"/>
    </xf>
    <xf numFmtId="210" fontId="29" fillId="0" borderId="2" xfId="23" applyNumberFormat="1" applyFont="1" applyFill="1" applyBorder="1" applyAlignment="1">
      <alignment horizontal="right" vertical="center" wrapText="1"/>
    </xf>
    <xf numFmtId="10" fontId="29" fillId="0" borderId="2" xfId="23" applyNumberFormat="1" applyFont="1" applyFill="1" applyBorder="1" applyAlignment="1">
      <alignment horizontal="right" vertical="center" wrapText="1"/>
    </xf>
    <xf numFmtId="197" fontId="29" fillId="0" borderId="2" xfId="23" applyNumberFormat="1" applyFont="1" applyFill="1" applyBorder="1" applyAlignment="1">
      <alignment horizontal="right" vertical="center" wrapText="1"/>
    </xf>
    <xf numFmtId="210" fontId="26" fillId="0" borderId="2" xfId="23" applyNumberFormat="1" applyFont="1" applyFill="1" applyBorder="1" applyAlignment="1">
      <alignment horizontal="right" vertical="center" wrapText="1"/>
    </xf>
    <xf numFmtId="10" fontId="26" fillId="0" borderId="2" xfId="23" applyNumberFormat="1" applyFont="1" applyFill="1" applyBorder="1" applyAlignment="1">
      <alignment horizontal="right" vertical="center" wrapText="1"/>
    </xf>
    <xf numFmtId="197" fontId="26" fillId="0" borderId="2" xfId="23" applyNumberFormat="1" applyFont="1" applyFill="1" applyBorder="1" applyAlignment="1">
      <alignment horizontal="right" vertical="center" wrapText="1"/>
    </xf>
    <xf numFmtId="0" fontId="29" fillId="8" borderId="2" xfId="0" applyFont="1" applyFill="1" applyBorder="1" applyAlignment="1">
      <alignment horizontal="center" vertical="center" wrapText="1"/>
    </xf>
    <xf numFmtId="210" fontId="28" fillId="7" borderId="2" xfId="23" applyNumberFormat="1" applyFont="1" applyFill="1" applyBorder="1" applyAlignment="1">
      <alignment horizontal="right" vertical="center" wrapText="1"/>
    </xf>
    <xf numFmtId="10" fontId="28" fillId="7" borderId="2" xfId="23" applyNumberFormat="1" applyFont="1" applyFill="1" applyBorder="1" applyAlignment="1">
      <alignment horizontal="right" vertical="center" wrapText="1"/>
    </xf>
    <xf numFmtId="197" fontId="28" fillId="7" borderId="2" xfId="23" applyNumberFormat="1" applyFont="1" applyFill="1" applyBorder="1" applyAlignment="1">
      <alignment horizontal="right" vertical="center" wrapText="1"/>
    </xf>
    <xf numFmtId="210" fontId="29" fillId="0" borderId="2" xfId="23" applyNumberFormat="1" applyFont="1" applyFill="1" applyBorder="1" applyAlignment="1">
      <alignment vertical="center" wrapText="1"/>
    </xf>
    <xf numFmtId="10" fontId="29" fillId="0" borderId="2" xfId="23" applyNumberFormat="1" applyFont="1" applyFill="1" applyBorder="1" applyAlignment="1">
      <alignment vertical="center" wrapText="1"/>
    </xf>
    <xf numFmtId="197" fontId="29" fillId="0" borderId="2" xfId="23" applyNumberFormat="1" applyFont="1" applyFill="1" applyBorder="1" applyAlignment="1">
      <alignment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2" fillId="10" borderId="2" xfId="15" applyFont="1" applyFill="1" applyBorder="1" applyAlignment="1">
      <alignment vertical="center" wrapText="1"/>
    </xf>
    <xf numFmtId="210" fontId="2" fillId="7" borderId="2" xfId="0" applyNumberFormat="1" applyFont="1" applyFill="1" applyBorder="1" applyAlignment="1">
      <alignment horizontal="right" vertical="center" wrapText="1"/>
    </xf>
    <xf numFmtId="10" fontId="2" fillId="7" borderId="2" xfId="0" applyNumberFormat="1" applyFont="1" applyFill="1" applyBorder="1" applyAlignment="1">
      <alignment horizontal="right" vertical="center" wrapText="1"/>
    </xf>
    <xf numFmtId="197" fontId="2" fillId="7" borderId="2" xfId="0" applyNumberFormat="1" applyFont="1" applyFill="1" applyBorder="1" applyAlignment="1">
      <alignment horizontal="right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vertical="center" wrapText="1"/>
    </xf>
    <xf numFmtId="10" fontId="29" fillId="5" borderId="0" xfId="0" applyNumberFormat="1" applyFont="1" applyFill="1" applyAlignment="1">
      <alignment horizontal="center" vertical="center" wrapText="1"/>
    </xf>
    <xf numFmtId="197" fontId="29" fillId="5" borderId="0" xfId="0" applyNumberFormat="1" applyFont="1" applyFill="1" applyAlignment="1">
      <alignment horizontal="center" vertical="center" wrapText="1"/>
    </xf>
    <xf numFmtId="0" fontId="96" fillId="5" borderId="0" xfId="15" applyFont="1" applyFill="1" applyAlignment="1">
      <alignment vertical="center" wrapText="1"/>
    </xf>
    <xf numFmtId="0" fontId="71" fillId="5" borderId="0" xfId="0" applyFont="1" applyFill="1" applyAlignment="1">
      <alignment vertical="center" wrapText="1"/>
    </xf>
    <xf numFmtId="10" fontId="28" fillId="7" borderId="3" xfId="23" applyNumberFormat="1" applyFont="1" applyFill="1" applyBorder="1" applyAlignment="1">
      <alignment horizontal="right" vertical="center" wrapText="1"/>
    </xf>
    <xf numFmtId="197" fontId="37" fillId="7" borderId="3" xfId="23" applyNumberFormat="1" applyFont="1" applyFill="1" applyBorder="1" applyAlignment="1">
      <alignment horizontal="right" vertical="center" wrapText="1"/>
    </xf>
    <xf numFmtId="10" fontId="37" fillId="7" borderId="3" xfId="23" applyNumberFormat="1" applyFont="1" applyFill="1" applyBorder="1" applyAlignment="1">
      <alignment horizontal="right" vertical="center" wrapText="1"/>
    </xf>
    <xf numFmtId="202" fontId="37" fillId="7" borderId="3" xfId="23" applyNumberFormat="1" applyFont="1" applyFill="1" applyBorder="1" applyAlignment="1">
      <alignment horizontal="right" vertical="center" wrapText="1"/>
    </xf>
    <xf numFmtId="10" fontId="28" fillId="2" borderId="3" xfId="23" applyNumberFormat="1" applyFont="1" applyFill="1" applyBorder="1" applyAlignment="1">
      <alignment horizontal="right" vertical="center" wrapText="1"/>
    </xf>
    <xf numFmtId="197" fontId="36" fillId="0" borderId="2" xfId="23" applyNumberFormat="1" applyFont="1" applyFill="1" applyBorder="1" applyAlignment="1">
      <alignment horizontal="right" vertical="center" wrapText="1"/>
    </xf>
    <xf numFmtId="10" fontId="36" fillId="0" borderId="2" xfId="23" applyNumberFormat="1" applyFont="1" applyFill="1" applyBorder="1" applyAlignment="1">
      <alignment horizontal="right" vertical="center" wrapText="1"/>
    </xf>
    <xf numFmtId="202" fontId="36" fillId="0" borderId="2" xfId="23" applyNumberFormat="1" applyFont="1" applyFill="1" applyBorder="1" applyAlignment="1">
      <alignment horizontal="right" vertical="center" wrapText="1"/>
    </xf>
    <xf numFmtId="43" fontId="36" fillId="0" borderId="2" xfId="2" applyFont="1" applyFill="1" applyBorder="1" applyAlignment="1">
      <alignment horizontal="right" vertical="center" wrapText="1"/>
    </xf>
    <xf numFmtId="197" fontId="37" fillId="7" borderId="2" xfId="23" applyNumberFormat="1" applyFont="1" applyFill="1" applyBorder="1" applyAlignment="1">
      <alignment horizontal="right" vertical="center" wrapText="1"/>
    </xf>
    <xf numFmtId="10" fontId="37" fillId="7" borderId="2" xfId="23" applyNumberFormat="1" applyFont="1" applyFill="1" applyBorder="1" applyAlignment="1">
      <alignment horizontal="right" vertical="center" wrapText="1"/>
    </xf>
    <xf numFmtId="202" fontId="37" fillId="7" borderId="2" xfId="23" applyNumberFormat="1" applyFont="1" applyFill="1" applyBorder="1" applyAlignment="1">
      <alignment horizontal="right" vertical="center" wrapText="1"/>
    </xf>
    <xf numFmtId="197" fontId="36" fillId="0" borderId="2" xfId="23" applyNumberFormat="1" applyFont="1" applyFill="1" applyBorder="1" applyAlignment="1">
      <alignment vertical="center" wrapText="1"/>
    </xf>
    <xf numFmtId="10" fontId="36" fillId="0" borderId="2" xfId="23" applyNumberFormat="1" applyFont="1" applyFill="1" applyBorder="1" applyAlignment="1">
      <alignment vertical="center" wrapText="1"/>
    </xf>
    <xf numFmtId="202" fontId="36" fillId="0" borderId="2" xfId="23" applyNumberFormat="1" applyFont="1" applyFill="1" applyBorder="1" applyAlignment="1">
      <alignment vertical="center" wrapText="1"/>
    </xf>
    <xf numFmtId="10" fontId="28" fillId="0" borderId="3" xfId="23" applyNumberFormat="1" applyFont="1" applyFill="1" applyBorder="1" applyAlignment="1">
      <alignment horizontal="right" vertical="center" wrapText="1"/>
    </xf>
    <xf numFmtId="197" fontId="62" fillId="7" borderId="2" xfId="0" applyNumberFormat="1" applyFont="1" applyFill="1" applyBorder="1" applyAlignment="1">
      <alignment horizontal="right" vertical="center" wrapText="1"/>
    </xf>
    <xf numFmtId="10" fontId="62" fillId="7" borderId="2" xfId="0" applyNumberFormat="1" applyFont="1" applyFill="1" applyBorder="1" applyAlignment="1">
      <alignment horizontal="right" vertical="center" wrapText="1"/>
    </xf>
    <xf numFmtId="202" fontId="62" fillId="7" borderId="2" xfId="0" applyNumberFormat="1" applyFont="1" applyFill="1" applyBorder="1" applyAlignment="1">
      <alignment horizontal="right" vertical="center" wrapText="1"/>
    </xf>
    <xf numFmtId="43" fontId="37" fillId="7" borderId="3" xfId="2" applyFont="1" applyFill="1" applyBorder="1" applyAlignment="1">
      <alignment horizontal="right" vertical="center" wrapText="1"/>
    </xf>
    <xf numFmtId="10" fontId="37" fillId="7" borderId="3" xfId="2" applyNumberFormat="1" applyFont="1" applyFill="1" applyBorder="1" applyAlignment="1">
      <alignment horizontal="right" vertical="center" wrapText="1"/>
    </xf>
    <xf numFmtId="202" fontId="30" fillId="0" borderId="2" xfId="23" applyNumberFormat="1" applyFont="1" applyFill="1" applyBorder="1" applyAlignment="1">
      <alignment horizontal="right" vertical="center" wrapText="1"/>
    </xf>
    <xf numFmtId="43" fontId="37" fillId="7" borderId="2" xfId="2" applyFont="1" applyFill="1" applyBorder="1" applyAlignment="1">
      <alignment horizontal="right" vertical="center" wrapText="1"/>
    </xf>
    <xf numFmtId="10" fontId="37" fillId="7" borderId="2" xfId="2" applyNumberFormat="1" applyFont="1" applyFill="1" applyBorder="1" applyAlignment="1">
      <alignment horizontal="right" vertical="center" wrapText="1"/>
    </xf>
    <xf numFmtId="43" fontId="36" fillId="0" borderId="2" xfId="2" applyFont="1" applyFill="1" applyBorder="1" applyAlignment="1">
      <alignment vertical="center" wrapText="1"/>
    </xf>
    <xf numFmtId="202" fontId="36" fillId="7" borderId="2" xfId="23" applyNumberFormat="1" applyFont="1" applyFill="1" applyBorder="1" applyAlignment="1">
      <alignment vertical="center" wrapText="1"/>
    </xf>
    <xf numFmtId="10" fontId="36" fillId="7" borderId="2" xfId="23" applyNumberFormat="1" applyFont="1" applyFill="1" applyBorder="1" applyAlignment="1">
      <alignment vertical="center" wrapText="1"/>
    </xf>
    <xf numFmtId="43" fontId="37" fillId="7" borderId="2" xfId="2" applyFont="1" applyFill="1" applyBorder="1" applyAlignment="1">
      <alignment vertical="center" wrapText="1"/>
    </xf>
    <xf numFmtId="43" fontId="62" fillId="7" borderId="2" xfId="2" applyFont="1" applyFill="1" applyBorder="1" applyAlignment="1">
      <alignment horizontal="right" vertical="center" wrapText="1"/>
    </xf>
    <xf numFmtId="10" fontId="62" fillId="7" borderId="2" xfId="2" applyNumberFormat="1" applyFont="1" applyFill="1" applyBorder="1" applyAlignment="1">
      <alignment horizontal="right" vertical="center" wrapText="1"/>
    </xf>
    <xf numFmtId="183" fontId="94" fillId="5" borderId="0" xfId="22" applyFont="1" applyFill="1" applyAlignment="1">
      <alignment horizontal="right" vertical="center" wrapText="1"/>
    </xf>
    <xf numFmtId="0" fontId="29" fillId="5" borderId="0" xfId="0" applyFont="1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183" fontId="26" fillId="5" borderId="0" xfId="22" applyFont="1" applyFill="1" applyAlignment="1">
      <alignment horizontal="right" vertical="center" wrapText="1"/>
    </xf>
    <xf numFmtId="183" fontId="52" fillId="10" borderId="2" xfId="22" applyFont="1" applyFill="1" applyBorder="1" applyAlignment="1">
      <alignment horizontal="center" vertical="center"/>
    </xf>
    <xf numFmtId="197" fontId="52" fillId="10" borderId="2" xfId="22" applyNumberFormat="1" applyFont="1" applyFill="1" applyBorder="1" applyAlignment="1">
      <alignment horizontal="center" vertical="center" wrapText="1"/>
    </xf>
    <xf numFmtId="0" fontId="54" fillId="10" borderId="2" xfId="0" applyFont="1" applyFill="1" applyBorder="1" applyAlignment="1">
      <alignment horizontal="center" vertical="center" wrapText="1"/>
    </xf>
    <xf numFmtId="43" fontId="37" fillId="8" borderId="3" xfId="2" applyFont="1" applyFill="1" applyBorder="1" applyAlignment="1">
      <alignment horizontal="right" vertical="center" wrapText="1"/>
    </xf>
    <xf numFmtId="0" fontId="2" fillId="8" borderId="3" xfId="0" applyFont="1" applyFill="1" applyBorder="1" applyAlignment="1">
      <alignment horizontal="center" vertical="center"/>
    </xf>
    <xf numFmtId="183" fontId="88" fillId="5" borderId="2" xfId="22" applyFont="1" applyFill="1" applyBorder="1" applyAlignment="1">
      <alignment horizontal="left" vertical="center" wrapText="1"/>
    </xf>
    <xf numFmtId="210" fontId="0" fillId="5" borderId="0" xfId="0" applyNumberFormat="1" applyFill="1" applyAlignment="1">
      <alignment vertical="center" wrapText="1"/>
    </xf>
    <xf numFmtId="183" fontId="88" fillId="0" borderId="2" xfId="22" applyFont="1" applyFill="1" applyBorder="1" applyAlignment="1">
      <alignment horizontal="left" vertical="center" wrapText="1"/>
    </xf>
    <xf numFmtId="0" fontId="38" fillId="5" borderId="2" xfId="0" applyFont="1" applyFill="1" applyBorder="1" applyAlignment="1">
      <alignment horizontal="left" vertical="center" wrapText="1"/>
    </xf>
    <xf numFmtId="183" fontId="89" fillId="5" borderId="2" xfId="22" applyFont="1" applyFill="1" applyBorder="1" applyAlignment="1">
      <alignment horizontal="center" vertical="center" wrapText="1"/>
    </xf>
    <xf numFmtId="183" fontId="88" fillId="5" borderId="2" xfId="22" applyFont="1" applyFill="1" applyBorder="1" applyAlignment="1">
      <alignment horizontal="center" vertical="center" wrapText="1"/>
    </xf>
    <xf numFmtId="43" fontId="37" fillId="8" borderId="2" xfId="2" applyFont="1" applyFill="1" applyBorder="1" applyAlignment="1">
      <alignment horizontal="right" vertical="center" wrapText="1"/>
    </xf>
    <xf numFmtId="183" fontId="30" fillId="8" borderId="2" xfId="22" applyFont="1" applyFill="1" applyBorder="1" applyAlignment="1">
      <alignment horizontal="left" vertical="center" wrapText="1"/>
    </xf>
    <xf numFmtId="183" fontId="88" fillId="8" borderId="2" xfId="22" applyFont="1" applyFill="1" applyBorder="1" applyAlignment="1">
      <alignment vertical="center" wrapText="1"/>
    </xf>
    <xf numFmtId="183" fontId="29" fillId="5" borderId="2" xfId="22" applyFont="1" applyFill="1" applyBorder="1" applyAlignment="1">
      <alignment horizontal="left" vertical="center" wrapText="1"/>
    </xf>
    <xf numFmtId="43" fontId="37" fillId="9" borderId="2" xfId="2" applyFont="1" applyFill="1" applyBorder="1" applyAlignment="1">
      <alignment vertical="center" wrapText="1"/>
    </xf>
    <xf numFmtId="183" fontId="29" fillId="9" borderId="2" xfId="22" applyFont="1" applyFill="1" applyBorder="1" applyAlignment="1">
      <alignment horizontal="left" vertical="center" wrapText="1"/>
    </xf>
    <xf numFmtId="183" fontId="88" fillId="9" borderId="2" xfId="22" applyFont="1" applyFill="1" applyBorder="1" applyAlignment="1">
      <alignment vertical="center" wrapText="1"/>
    </xf>
    <xf numFmtId="43" fontId="62" fillId="10" borderId="2" xfId="2" applyFont="1" applyFill="1" applyBorder="1" applyAlignment="1">
      <alignment horizontal="right" vertical="center" wrapText="1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49" fontId="28" fillId="0" borderId="0" xfId="11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97" fontId="0" fillId="5" borderId="0" xfId="0" applyNumberFormat="1" applyFont="1" applyFill="1" applyAlignment="1">
      <alignment vertical="center"/>
    </xf>
    <xf numFmtId="183" fontId="0" fillId="5" borderId="0" xfId="22" applyFont="1" applyFill="1" applyAlignment="1">
      <alignment horizontal="center" vertical="center"/>
    </xf>
    <xf numFmtId="197" fontId="0" fillId="5" borderId="0" xfId="22" applyNumberFormat="1" applyFont="1" applyFill="1" applyAlignment="1">
      <alignment vertical="center"/>
    </xf>
    <xf numFmtId="3" fontId="86" fillId="0" borderId="0" xfId="22" applyNumberFormat="1" applyFont="1" applyAlignment="1">
      <alignment horizontal="center" vertical="center"/>
    </xf>
    <xf numFmtId="183" fontId="0" fillId="5" borderId="0" xfId="22" applyFont="1" applyFill="1" applyAlignment="1">
      <alignment vertical="center"/>
    </xf>
    <xf numFmtId="0" fontId="54" fillId="7" borderId="4" xfId="0" applyFont="1" applyFill="1" applyBorder="1" applyAlignment="1">
      <alignment horizontal="center" vertical="center"/>
    </xf>
    <xf numFmtId="10" fontId="54" fillId="7" borderId="4" xfId="0" applyNumberFormat="1" applyFont="1" applyFill="1" applyBorder="1" applyAlignment="1">
      <alignment horizontal="center" vertical="center"/>
    </xf>
    <xf numFmtId="0" fontId="28" fillId="8" borderId="4" xfId="22" applyNumberFormat="1" applyFont="1" applyFill="1" applyBorder="1" applyAlignment="1">
      <alignment horizontal="center" vertical="center"/>
    </xf>
    <xf numFmtId="49" fontId="28" fillId="8" borderId="4" xfId="11" applyNumberFormat="1" applyFont="1" applyFill="1" applyBorder="1" applyAlignment="1">
      <alignment horizontal="center" vertical="center" wrapText="1"/>
    </xf>
    <xf numFmtId="43" fontId="2" fillId="7" borderId="4" xfId="11" applyNumberFormat="1" applyFont="1" applyFill="1" applyBorder="1" applyAlignment="1">
      <alignment horizontal="center" vertical="center"/>
    </xf>
    <xf numFmtId="10" fontId="2" fillId="7" borderId="4" xfId="11" applyNumberFormat="1" applyFont="1" applyFill="1" applyBorder="1" applyAlignment="1">
      <alignment horizontal="center" vertical="center"/>
    </xf>
    <xf numFmtId="0" fontId="29" fillId="5" borderId="4" xfId="22" applyNumberFormat="1" applyFont="1" applyFill="1" applyBorder="1" applyAlignment="1">
      <alignment horizontal="center" vertical="center" wrapText="1"/>
    </xf>
    <xf numFmtId="202" fontId="29" fillId="0" borderId="2" xfId="2" applyNumberFormat="1" applyFont="1" applyFill="1" applyBorder="1" applyAlignment="1">
      <alignment vertical="center"/>
    </xf>
    <xf numFmtId="10" fontId="29" fillId="0" borderId="2" xfId="2" applyNumberFormat="1" applyFont="1" applyFill="1" applyBorder="1" applyAlignment="1">
      <alignment vertical="center"/>
    </xf>
    <xf numFmtId="202" fontId="0" fillId="0" borderId="2" xfId="2" applyNumberFormat="1" applyFont="1" applyFill="1" applyBorder="1" applyAlignment="1">
      <alignment vertical="center"/>
    </xf>
    <xf numFmtId="10" fontId="0" fillId="0" borderId="2" xfId="2" applyNumberFormat="1" applyFont="1" applyFill="1" applyBorder="1" applyAlignment="1">
      <alignment vertical="center"/>
    </xf>
    <xf numFmtId="202" fontId="29" fillId="0" borderId="2" xfId="4" applyNumberFormat="1" applyFont="1" applyFill="1" applyBorder="1" applyAlignment="1">
      <alignment vertical="center"/>
    </xf>
    <xf numFmtId="10" fontId="29" fillId="0" borderId="2" xfId="4" applyNumberFormat="1" applyFont="1" applyFill="1" applyBorder="1" applyAlignment="1">
      <alignment vertical="center"/>
    </xf>
    <xf numFmtId="0" fontId="29" fillId="2" borderId="4" xfId="22" applyNumberFormat="1" applyFont="1" applyFill="1" applyBorder="1" applyAlignment="1">
      <alignment horizontal="center" vertical="center" wrapText="1"/>
    </xf>
    <xf numFmtId="202" fontId="29" fillId="2" borderId="2" xfId="2" applyNumberFormat="1" applyFont="1" applyFill="1" applyBorder="1" applyAlignment="1">
      <alignment vertical="center"/>
    </xf>
    <xf numFmtId="10" fontId="29" fillId="2" borderId="2" xfId="2" applyNumberFormat="1" applyFont="1" applyFill="1" applyBorder="1" applyAlignment="1">
      <alignment vertical="center"/>
    </xf>
    <xf numFmtId="0" fontId="29" fillId="5" borderId="2" xfId="22" applyNumberFormat="1" applyFont="1" applyFill="1" applyBorder="1" applyAlignment="1">
      <alignment horizontal="center" vertical="center" wrapText="1"/>
    </xf>
    <xf numFmtId="0" fontId="29" fillId="5" borderId="2" xfId="22" applyNumberFormat="1" applyFont="1" applyFill="1" applyBorder="1" applyAlignment="1">
      <alignment horizontal="left" vertical="center"/>
    </xf>
    <xf numFmtId="202" fontId="29" fillId="0" borderId="4" xfId="2" applyNumberFormat="1" applyFont="1" applyFill="1" applyBorder="1" applyAlignment="1">
      <alignment vertical="center"/>
    </xf>
    <xf numFmtId="10" fontId="29" fillId="0" borderId="4" xfId="2" applyNumberFormat="1" applyFont="1" applyFill="1" applyBorder="1" applyAlignment="1">
      <alignment vertical="center"/>
    </xf>
    <xf numFmtId="0" fontId="38" fillId="2" borderId="4" xfId="22" applyNumberFormat="1" applyFont="1" applyFill="1" applyBorder="1" applyAlignment="1">
      <alignment horizontal="center" vertical="center" wrapText="1"/>
    </xf>
    <xf numFmtId="0" fontId="38" fillId="2" borderId="2" xfId="22" applyNumberFormat="1" applyFont="1" applyFill="1" applyBorder="1" applyAlignment="1">
      <alignment horizontal="left" vertical="center"/>
    </xf>
    <xf numFmtId="202" fontId="29" fillId="2" borderId="4" xfId="2" applyNumberFormat="1" applyFont="1" applyFill="1" applyBorder="1" applyAlignment="1">
      <alignment vertical="center"/>
    </xf>
    <xf numFmtId="10" fontId="29" fillId="2" borderId="4" xfId="2" applyNumberFormat="1" applyFont="1" applyFill="1" applyBorder="1" applyAlignment="1">
      <alignment vertical="center"/>
    </xf>
    <xf numFmtId="0" fontId="26" fillId="0" borderId="2" xfId="11" applyNumberFormat="1" applyFont="1" applyFill="1" applyBorder="1" applyAlignment="1">
      <alignment horizontal="left" vertical="center" wrapText="1"/>
    </xf>
    <xf numFmtId="49" fontId="26" fillId="0" borderId="2" xfId="11" applyNumberFormat="1" applyFont="1" applyFill="1" applyBorder="1" applyAlignment="1">
      <alignment horizontal="left" vertical="center" wrapText="1"/>
    </xf>
    <xf numFmtId="49" fontId="26" fillId="19" borderId="2" xfId="11" applyNumberFormat="1" applyFont="1" applyFill="1" applyBorder="1" applyAlignment="1">
      <alignment horizontal="left" vertical="center" wrapText="1"/>
    </xf>
    <xf numFmtId="197" fontId="2" fillId="7" borderId="4" xfId="11" applyNumberFormat="1" applyFont="1" applyFill="1" applyBorder="1" applyAlignment="1">
      <alignment horizontal="center" vertical="center"/>
    </xf>
    <xf numFmtId="10" fontId="2" fillId="7" borderId="4" xfId="11" applyNumberFormat="1" applyFont="1" applyFill="1" applyBorder="1" applyAlignment="1">
      <alignment vertical="center"/>
    </xf>
    <xf numFmtId="197" fontId="29" fillId="0" borderId="2" xfId="2" applyNumberFormat="1" applyFont="1" applyFill="1" applyBorder="1" applyAlignment="1">
      <alignment vertical="center"/>
    </xf>
    <xf numFmtId="197" fontId="29" fillId="2" borderId="2" xfId="2" applyNumberFormat="1" applyFont="1" applyFill="1" applyBorder="1" applyAlignment="1">
      <alignment vertical="center"/>
    </xf>
    <xf numFmtId="197" fontId="29" fillId="0" borderId="4" xfId="2" applyNumberFormat="1" applyFont="1" applyFill="1" applyBorder="1" applyAlignment="1">
      <alignment vertical="center"/>
    </xf>
    <xf numFmtId="197" fontId="29" fillId="2" borderId="4" xfId="2" applyNumberFormat="1" applyFont="1" applyFill="1" applyBorder="1" applyAlignment="1">
      <alignment vertical="center"/>
    </xf>
    <xf numFmtId="197" fontId="2" fillId="7" borderId="4" xfId="11" applyNumberFormat="1" applyFont="1" applyFill="1" applyBorder="1" applyAlignment="1">
      <alignment horizontal="right" vertical="center"/>
    </xf>
    <xf numFmtId="197" fontId="62" fillId="7" borderId="4" xfId="11" applyNumberFormat="1" applyFont="1" applyFill="1" applyBorder="1" applyAlignment="1">
      <alignment horizontal="right" vertical="center"/>
    </xf>
    <xf numFmtId="10" fontId="62" fillId="7" borderId="4" xfId="11" applyNumberFormat="1" applyFont="1" applyFill="1" applyBorder="1" applyAlignment="1">
      <alignment horizontal="right" vertical="center"/>
    </xf>
    <xf numFmtId="202" fontId="62" fillId="7" borderId="4" xfId="11" applyNumberFormat="1" applyFont="1" applyFill="1" applyBorder="1" applyAlignment="1">
      <alignment horizontal="right" vertical="center"/>
    </xf>
    <xf numFmtId="10" fontId="0" fillId="2" borderId="4" xfId="11" applyNumberFormat="1" applyFont="1" applyFill="1" applyBorder="1" applyAlignment="1">
      <alignment horizontal="center" vertical="center"/>
    </xf>
    <xf numFmtId="197" fontId="36" fillId="0" borderId="2" xfId="2" applyNumberFormat="1" applyFont="1" applyFill="1" applyBorder="1" applyAlignment="1">
      <alignment vertical="center"/>
    </xf>
    <xf numFmtId="202" fontId="36" fillId="0" borderId="2" xfId="2" applyNumberFormat="1" applyFont="1" applyFill="1" applyBorder="1" applyAlignment="1">
      <alignment vertical="center"/>
    </xf>
    <xf numFmtId="202" fontId="36" fillId="2" borderId="2" xfId="2" applyNumberFormat="1" applyFont="1" applyFill="1" applyBorder="1" applyAlignment="1">
      <alignment vertical="center"/>
    </xf>
    <xf numFmtId="43" fontId="36" fillId="2" borderId="2" xfId="2" applyFont="1" applyFill="1" applyBorder="1" applyAlignment="1">
      <alignment vertical="center"/>
    </xf>
    <xf numFmtId="197" fontId="36" fillId="2" borderId="2" xfId="2" applyNumberFormat="1" applyFont="1" applyFill="1" applyBorder="1" applyAlignment="1">
      <alignment vertical="center"/>
    </xf>
    <xf numFmtId="10" fontId="36" fillId="2" borderId="2" xfId="2" applyNumberFormat="1" applyFont="1" applyFill="1" applyBorder="1" applyAlignment="1">
      <alignment vertical="center"/>
    </xf>
    <xf numFmtId="10" fontId="2" fillId="2" borderId="4" xfId="11" applyNumberFormat="1" applyFont="1" applyFill="1" applyBorder="1" applyAlignment="1">
      <alignment horizontal="center" vertical="center"/>
    </xf>
    <xf numFmtId="197" fontId="36" fillId="0" borderId="4" xfId="2" applyNumberFormat="1" applyFont="1" applyFill="1" applyBorder="1" applyAlignment="1">
      <alignment vertical="center"/>
    </xf>
    <xf numFmtId="10" fontId="36" fillId="0" borderId="4" xfId="2" applyNumberFormat="1" applyFont="1" applyFill="1" applyBorder="1" applyAlignment="1">
      <alignment vertical="center"/>
    </xf>
    <xf numFmtId="202" fontId="36" fillId="0" borderId="4" xfId="2" applyNumberFormat="1" applyFont="1" applyFill="1" applyBorder="1" applyAlignment="1">
      <alignment vertical="center"/>
    </xf>
    <xf numFmtId="43" fontId="36" fillId="0" borderId="4" xfId="2" applyFont="1" applyFill="1" applyBorder="1" applyAlignment="1">
      <alignment vertical="center"/>
    </xf>
    <xf numFmtId="43" fontId="62" fillId="7" borderId="4" xfId="2" applyFont="1" applyFill="1" applyBorder="1" applyAlignment="1">
      <alignment horizontal="right" vertical="center"/>
    </xf>
    <xf numFmtId="10" fontId="62" fillId="7" borderId="4" xfId="2" applyNumberFormat="1" applyFont="1" applyFill="1" applyBorder="1" applyAlignment="1">
      <alignment horizontal="right" vertical="center"/>
    </xf>
    <xf numFmtId="9" fontId="62" fillId="7" borderId="4" xfId="4" applyFont="1" applyFill="1" applyBorder="1" applyAlignment="1">
      <alignment horizontal="right" vertical="center"/>
    </xf>
    <xf numFmtId="43" fontId="56" fillId="0" borderId="2" xfId="2" applyFont="1" applyFill="1" applyBorder="1" applyAlignment="1">
      <alignment vertical="center"/>
    </xf>
    <xf numFmtId="43" fontId="30" fillId="0" borderId="2" xfId="2" applyFont="1" applyFill="1" applyBorder="1" applyAlignment="1">
      <alignment vertical="center"/>
    </xf>
    <xf numFmtId="10" fontId="30" fillId="0" borderId="2" xfId="2" applyNumberFormat="1" applyFont="1" applyFill="1" applyBorder="1" applyAlignment="1">
      <alignment vertical="center"/>
    </xf>
    <xf numFmtId="43" fontId="56" fillId="2" borderId="2" xfId="2" applyFont="1" applyFill="1" applyBorder="1" applyAlignment="1">
      <alignment vertical="center"/>
    </xf>
    <xf numFmtId="202" fontId="56" fillId="0" borderId="4" xfId="2" applyNumberFormat="1" applyFont="1" applyFill="1" applyBorder="1" applyAlignment="1">
      <alignment vertical="center"/>
    </xf>
    <xf numFmtId="0" fontId="29" fillId="5" borderId="0" xfId="0" applyFont="1" applyFill="1" applyAlignment="1">
      <alignment horizontal="right" vertical="center"/>
    </xf>
    <xf numFmtId="183" fontId="52" fillId="10" borderId="4" xfId="22" applyFont="1" applyFill="1" applyBorder="1" applyAlignment="1">
      <alignment horizontal="center" vertical="center"/>
    </xf>
    <xf numFmtId="43" fontId="62" fillId="8" borderId="4" xfId="2" applyFont="1" applyFill="1" applyBorder="1" applyAlignment="1">
      <alignment horizontal="right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left" vertical="center"/>
    </xf>
    <xf numFmtId="212" fontId="29" fillId="5" borderId="2" xfId="0" applyNumberFormat="1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/>
    </xf>
    <xf numFmtId="0" fontId="65" fillId="5" borderId="2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/>
    </xf>
    <xf numFmtId="0" fontId="33" fillId="2" borderId="2" xfId="0" applyFont="1" applyFill="1" applyBorder="1" applyAlignment="1">
      <alignment vertical="center" wrapText="1"/>
    </xf>
    <xf numFmtId="0" fontId="33" fillId="5" borderId="2" xfId="0" applyFont="1" applyFill="1" applyBorder="1" applyAlignment="1">
      <alignment horizontal="left" vertical="center" wrapText="1"/>
    </xf>
    <xf numFmtId="0" fontId="32" fillId="5" borderId="2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vertical="center" wrapText="1"/>
    </xf>
    <xf numFmtId="0" fontId="21" fillId="5" borderId="2" xfId="0" applyFont="1" applyFill="1" applyBorder="1" applyAlignment="1">
      <alignment vertical="center"/>
    </xf>
    <xf numFmtId="43" fontId="33" fillId="5" borderId="2" xfId="0" applyNumberFormat="1" applyFont="1" applyFill="1" applyBorder="1" applyAlignment="1">
      <alignment vertical="center" wrapText="1"/>
    </xf>
    <xf numFmtId="49" fontId="28" fillId="8" borderId="2" xfId="11" applyNumberFormat="1" applyFont="1" applyFill="1" applyBorder="1" applyAlignment="1">
      <alignment vertical="center"/>
    </xf>
    <xf numFmtId="202" fontId="28" fillId="7" borderId="4" xfId="2" applyNumberFormat="1" applyFont="1" applyFill="1" applyBorder="1" applyAlignment="1">
      <alignment vertical="center"/>
    </xf>
    <xf numFmtId="10" fontId="28" fillId="7" borderId="4" xfId="2" applyNumberFormat="1" applyFont="1" applyFill="1" applyBorder="1" applyAlignment="1">
      <alignment vertical="center"/>
    </xf>
    <xf numFmtId="0" fontId="29" fillId="0" borderId="2" xfId="22" applyNumberFormat="1" applyFont="1" applyFill="1" applyBorder="1" applyAlignment="1">
      <alignment horizontal="center" vertical="center"/>
    </xf>
    <xf numFmtId="49" fontId="29" fillId="0" borderId="2" xfId="11" applyNumberFormat="1" applyFont="1" applyFill="1" applyBorder="1" applyAlignment="1">
      <alignment vertical="center"/>
    </xf>
    <xf numFmtId="202" fontId="26" fillId="0" borderId="4" xfId="2" applyNumberFormat="1" applyFont="1" applyFill="1" applyBorder="1" applyAlignment="1">
      <alignment vertical="center"/>
    </xf>
    <xf numFmtId="0" fontId="28" fillId="8" borderId="2" xfId="0" applyFont="1" applyFill="1" applyBorder="1" applyAlignment="1">
      <alignment horizontal="center" vertical="center"/>
    </xf>
    <xf numFmtId="179" fontId="27" fillId="7" borderId="2" xfId="11" applyNumberFormat="1" applyFont="1" applyFill="1" applyBorder="1" applyAlignment="1">
      <alignment vertical="center"/>
    </xf>
    <xf numFmtId="10" fontId="27" fillId="7" borderId="2" xfId="11" applyNumberFormat="1" applyFont="1" applyFill="1" applyBorder="1" applyAlignment="1">
      <alignment vertical="center"/>
    </xf>
    <xf numFmtId="49" fontId="26" fillId="5" borderId="2" xfId="11" applyNumberFormat="1" applyFont="1" applyFill="1" applyBorder="1" applyAlignment="1">
      <alignment vertical="center"/>
    </xf>
    <xf numFmtId="202" fontId="29" fillId="0" borderId="4" xfId="4" applyNumberFormat="1" applyFont="1" applyFill="1" applyBorder="1" applyAlignment="1">
      <alignment vertical="center"/>
    </xf>
    <xf numFmtId="202" fontId="26" fillId="0" borderId="4" xfId="4" applyNumberFormat="1" applyFont="1" applyFill="1" applyBorder="1" applyAlignment="1">
      <alignment vertical="center"/>
    </xf>
    <xf numFmtId="10" fontId="29" fillId="0" borderId="4" xfId="4" applyNumberFormat="1" applyFont="1" applyFill="1" applyBorder="1" applyAlignment="1">
      <alignment vertical="center"/>
    </xf>
    <xf numFmtId="212" fontId="28" fillId="7" borderId="4" xfId="2" applyNumberFormat="1" applyFont="1" applyFill="1" applyBorder="1" applyAlignment="1">
      <alignment vertical="center"/>
    </xf>
    <xf numFmtId="202" fontId="26" fillId="0" borderId="2" xfId="4" applyNumberFormat="1" applyFont="1" applyFill="1" applyBorder="1" applyAlignment="1">
      <alignment vertical="center"/>
    </xf>
    <xf numFmtId="10" fontId="26" fillId="0" borderId="2" xfId="4" applyNumberFormat="1" applyFont="1" applyFill="1" applyBorder="1" applyAlignment="1">
      <alignment vertical="center"/>
    </xf>
    <xf numFmtId="0" fontId="26" fillId="5" borderId="2" xfId="22" applyNumberFormat="1" applyFont="1" applyFill="1" applyBorder="1" applyAlignment="1">
      <alignment horizontal="center" vertical="center"/>
    </xf>
    <xf numFmtId="183" fontId="26" fillId="5" borderId="2" xfId="22" applyNumberFormat="1" applyFont="1" applyFill="1" applyBorder="1" applyAlignment="1">
      <alignment horizontal="left" vertical="center" wrapText="1"/>
    </xf>
    <xf numFmtId="43" fontId="21" fillId="5" borderId="8" xfId="2" applyNumberFormat="1" applyFont="1" applyFill="1" applyBorder="1" applyAlignment="1">
      <alignment horizontal="center" vertical="center"/>
    </xf>
    <xf numFmtId="10" fontId="21" fillId="5" borderId="8" xfId="2" applyNumberFormat="1" applyFont="1" applyFill="1" applyBorder="1" applyAlignment="1">
      <alignment vertical="center"/>
    </xf>
    <xf numFmtId="43" fontId="21" fillId="5" borderId="8" xfId="2" applyNumberFormat="1" applyFont="1" applyFill="1" applyBorder="1" applyAlignment="1">
      <alignment vertical="center"/>
    </xf>
    <xf numFmtId="10" fontId="26" fillId="0" borderId="4" xfId="2" applyNumberFormat="1" applyFont="1" applyFill="1" applyBorder="1" applyAlignment="1">
      <alignment vertical="center"/>
    </xf>
    <xf numFmtId="183" fontId="26" fillId="5" borderId="2" xfId="22" applyNumberFormat="1" applyFont="1" applyFill="1" applyBorder="1" applyAlignment="1">
      <alignment horizontal="left" vertical="center"/>
    </xf>
    <xf numFmtId="10" fontId="26" fillId="0" borderId="4" xfId="4" applyNumberFormat="1" applyFont="1" applyFill="1" applyBorder="1" applyAlignment="1">
      <alignment vertical="center"/>
    </xf>
    <xf numFmtId="0" fontId="26" fillId="5" borderId="2" xfId="0" applyFont="1" applyFill="1" applyBorder="1" applyAlignment="1">
      <alignment horizontal="left" vertical="center"/>
    </xf>
    <xf numFmtId="0" fontId="29" fillId="5" borderId="4" xfId="22" applyNumberFormat="1" applyFont="1" applyFill="1" applyBorder="1" applyAlignment="1">
      <alignment horizontal="center" vertical="center"/>
    </xf>
    <xf numFmtId="49" fontId="26" fillId="5" borderId="4" xfId="11" applyNumberFormat="1" applyFont="1" applyFill="1" applyBorder="1" applyAlignment="1">
      <alignment vertical="center"/>
    </xf>
    <xf numFmtId="49" fontId="28" fillId="9" borderId="4" xfId="11" applyNumberFormat="1" applyFont="1" applyFill="1" applyBorder="1" applyAlignment="1">
      <alignment horizontal="center" vertical="center"/>
    </xf>
    <xf numFmtId="49" fontId="28" fillId="9" borderId="4" xfId="11" applyNumberFormat="1" applyFont="1" applyFill="1" applyBorder="1" applyAlignment="1">
      <alignment vertical="center"/>
    </xf>
    <xf numFmtId="0" fontId="29" fillId="0" borderId="15" xfId="22" applyNumberFormat="1" applyFont="1" applyFill="1" applyBorder="1" applyAlignment="1">
      <alignment horizontal="center" vertical="center"/>
    </xf>
    <xf numFmtId="49" fontId="29" fillId="0" borderId="15" xfId="11" applyNumberFormat="1" applyFont="1" applyFill="1" applyBorder="1" applyAlignment="1">
      <alignment vertical="center"/>
    </xf>
    <xf numFmtId="202" fontId="29" fillId="0" borderId="15" xfId="2" applyNumberFormat="1" applyFont="1" applyFill="1" applyBorder="1" applyAlignment="1">
      <alignment vertical="center"/>
    </xf>
    <xf numFmtId="10" fontId="29" fillId="0" borderId="15" xfId="2" applyNumberFormat="1" applyFont="1" applyFill="1" applyBorder="1" applyAlignment="1">
      <alignment vertical="center"/>
    </xf>
    <xf numFmtId="49" fontId="28" fillId="9" borderId="2" xfId="11" applyNumberFormat="1" applyFont="1" applyFill="1" applyBorder="1" applyAlignment="1">
      <alignment horizontal="center" vertical="center"/>
    </xf>
    <xf numFmtId="49" fontId="28" fillId="9" borderId="2" xfId="11" applyNumberFormat="1" applyFont="1" applyFill="1" applyBorder="1" applyAlignment="1">
      <alignment vertical="center"/>
    </xf>
    <xf numFmtId="202" fontId="28" fillId="7" borderId="2" xfId="2" applyNumberFormat="1" applyFont="1" applyFill="1" applyBorder="1" applyAlignment="1">
      <alignment vertical="center"/>
    </xf>
    <xf numFmtId="10" fontId="28" fillId="7" borderId="2" xfId="2" applyNumberFormat="1" applyFont="1" applyFill="1" applyBorder="1" applyAlignment="1">
      <alignment vertical="center"/>
    </xf>
    <xf numFmtId="0" fontId="29" fillId="0" borderId="4" xfId="22" applyNumberFormat="1" applyFont="1" applyFill="1" applyBorder="1" applyAlignment="1">
      <alignment horizontal="center" vertical="center"/>
    </xf>
    <xf numFmtId="49" fontId="29" fillId="0" borderId="4" xfId="11" applyNumberFormat="1" applyFont="1" applyFill="1" applyBorder="1" applyAlignment="1">
      <alignment vertical="center"/>
    </xf>
    <xf numFmtId="0" fontId="28" fillId="8" borderId="3" xfId="22" applyNumberFormat="1" applyFont="1" applyFill="1" applyBorder="1" applyAlignment="1">
      <alignment horizontal="center" vertical="center"/>
    </xf>
    <xf numFmtId="49" fontId="28" fillId="8" borderId="3" xfId="11" applyNumberFormat="1" applyFont="1" applyFill="1" applyBorder="1" applyAlignment="1">
      <alignment vertical="center"/>
    </xf>
    <xf numFmtId="212" fontId="28" fillId="20" borderId="15" xfId="2" applyNumberFormat="1" applyFont="1" applyFill="1" applyBorder="1" applyAlignment="1">
      <alignment vertical="center"/>
    </xf>
    <xf numFmtId="10" fontId="28" fillId="20" borderId="15" xfId="2" applyNumberFormat="1" applyFont="1" applyFill="1" applyBorder="1" applyAlignment="1">
      <alignment vertical="center"/>
    </xf>
    <xf numFmtId="0" fontId="29" fillId="0" borderId="3" xfId="22" applyNumberFormat="1" applyFont="1" applyFill="1" applyBorder="1" applyAlignment="1">
      <alignment horizontal="center" vertical="center"/>
    </xf>
    <xf numFmtId="49" fontId="29" fillId="0" borderId="3" xfId="11" applyNumberFormat="1" applyFont="1" applyFill="1" applyBorder="1" applyAlignment="1">
      <alignment vertical="center"/>
    </xf>
    <xf numFmtId="202" fontId="29" fillId="0" borderId="3" xfId="2" applyNumberFormat="1" applyFont="1" applyFill="1" applyBorder="1" applyAlignment="1">
      <alignment vertical="center"/>
    </xf>
    <xf numFmtId="10" fontId="29" fillId="0" borderId="3" xfId="2" applyNumberFormat="1" applyFont="1" applyFill="1" applyBorder="1" applyAlignment="1">
      <alignment vertical="center"/>
    </xf>
    <xf numFmtId="212" fontId="28" fillId="7" borderId="4" xfId="22" applyNumberFormat="1" applyFont="1" applyFill="1" applyBorder="1" applyAlignment="1">
      <alignment vertical="center" wrapText="1"/>
    </xf>
    <xf numFmtId="10" fontId="28" fillId="7" borderId="4" xfId="22" applyNumberFormat="1" applyFont="1" applyFill="1" applyBorder="1" applyAlignment="1">
      <alignment vertical="center" wrapText="1"/>
    </xf>
    <xf numFmtId="0" fontId="28" fillId="10" borderId="2" xfId="22" applyNumberFormat="1" applyFont="1" applyFill="1" applyBorder="1" applyAlignment="1">
      <alignment horizontal="center" vertical="center"/>
    </xf>
    <xf numFmtId="49" fontId="28" fillId="10" borderId="2" xfId="11" applyNumberFormat="1" applyFont="1" applyFill="1" applyBorder="1" applyAlignment="1">
      <alignment horizontal="center" vertical="center"/>
    </xf>
    <xf numFmtId="43" fontId="37" fillId="7" borderId="2" xfId="2" applyNumberFormat="1" applyFont="1" applyFill="1" applyBorder="1" applyAlignment="1">
      <alignment vertical="center"/>
    </xf>
    <xf numFmtId="212" fontId="0" fillId="5" borderId="0" xfId="0" applyNumberFormat="1" applyFont="1" applyFill="1" applyAlignment="1">
      <alignment vertical="center"/>
    </xf>
    <xf numFmtId="0" fontId="71" fillId="0" borderId="0" xfId="0" applyFont="1" applyAlignment="1">
      <alignment vertical="center"/>
    </xf>
    <xf numFmtId="197" fontId="28" fillId="7" borderId="4" xfId="2" applyNumberFormat="1" applyFont="1" applyFill="1" applyBorder="1" applyAlignment="1">
      <alignment vertical="center"/>
    </xf>
    <xf numFmtId="197" fontId="28" fillId="7" borderId="2" xfId="2" applyNumberFormat="1" applyFont="1" applyFill="1" applyBorder="1" applyAlignment="1">
      <alignment vertical="center"/>
    </xf>
    <xf numFmtId="197" fontId="27" fillId="7" borderId="2" xfId="11" applyNumberFormat="1" applyFont="1" applyFill="1" applyBorder="1" applyAlignment="1">
      <alignment vertical="center"/>
    </xf>
    <xf numFmtId="197" fontId="29" fillId="0" borderId="2" xfId="4" applyNumberFormat="1" applyFont="1" applyFill="1" applyBorder="1" applyAlignment="1">
      <alignment vertical="center"/>
    </xf>
    <xf numFmtId="197" fontId="29" fillId="0" borderId="4" xfId="4" applyNumberFormat="1" applyFont="1" applyFill="1" applyBorder="1" applyAlignment="1">
      <alignment vertical="center"/>
    </xf>
    <xf numFmtId="197" fontId="26" fillId="0" borderId="2" xfId="4" applyNumberFormat="1" applyFont="1" applyFill="1" applyBorder="1" applyAlignment="1">
      <alignment vertical="center"/>
    </xf>
    <xf numFmtId="197" fontId="26" fillId="12" borderId="2" xfId="4" applyNumberFormat="1" applyFont="1" applyFill="1" applyBorder="1" applyAlignment="1">
      <alignment vertical="center"/>
    </xf>
    <xf numFmtId="43" fontId="21" fillId="0" borderId="8" xfId="2" applyNumberFormat="1" applyFont="1" applyFill="1" applyBorder="1" applyAlignment="1">
      <alignment vertical="center"/>
    </xf>
    <xf numFmtId="43" fontId="21" fillId="2" borderId="8" xfId="2" applyNumberFormat="1" applyFont="1" applyFill="1" applyBorder="1" applyAlignment="1">
      <alignment vertical="center"/>
    </xf>
    <xf numFmtId="197" fontId="26" fillId="0" borderId="4" xfId="2" applyNumberFormat="1" applyFont="1" applyFill="1" applyBorder="1" applyAlignment="1">
      <alignment vertical="center"/>
    </xf>
    <xf numFmtId="197" fontId="26" fillId="0" borderId="4" xfId="4" applyNumberFormat="1" applyFont="1" applyFill="1" applyBorder="1" applyAlignment="1">
      <alignment vertical="center"/>
    </xf>
    <xf numFmtId="197" fontId="29" fillId="0" borderId="15" xfId="2" applyNumberFormat="1" applyFont="1" applyFill="1" applyBorder="1" applyAlignment="1">
      <alignment vertical="center"/>
    </xf>
    <xf numFmtId="197" fontId="28" fillId="7" borderId="15" xfId="2" applyNumberFormat="1" applyFont="1" applyFill="1" applyBorder="1" applyAlignment="1">
      <alignment vertical="center"/>
    </xf>
    <xf numFmtId="10" fontId="28" fillId="7" borderId="15" xfId="2" applyNumberFormat="1" applyFont="1" applyFill="1" applyBorder="1" applyAlignment="1">
      <alignment vertical="center"/>
    </xf>
    <xf numFmtId="197" fontId="29" fillId="0" borderId="3" xfId="2" applyNumberFormat="1" applyFont="1" applyFill="1" applyBorder="1" applyAlignment="1">
      <alignment vertical="center"/>
    </xf>
    <xf numFmtId="197" fontId="28" fillId="7" borderId="4" xfId="22" applyNumberFormat="1" applyFont="1" applyFill="1" applyBorder="1" applyAlignment="1">
      <alignment vertical="center" wrapText="1"/>
    </xf>
    <xf numFmtId="197" fontId="28" fillId="7" borderId="2" xfId="22" applyNumberFormat="1" applyFont="1" applyFill="1" applyBorder="1" applyAlignment="1">
      <alignment vertical="center" wrapText="1"/>
    </xf>
    <xf numFmtId="197" fontId="37" fillId="7" borderId="2" xfId="2" applyNumberFormat="1" applyFont="1" applyFill="1" applyBorder="1" applyAlignment="1">
      <alignment vertical="center"/>
    </xf>
    <xf numFmtId="10" fontId="2" fillId="7" borderId="2" xfId="11" applyNumberFormat="1" applyFont="1" applyFill="1" applyBorder="1" applyAlignment="1">
      <alignment horizontal="center" vertical="center"/>
    </xf>
    <xf numFmtId="202" fontId="37" fillId="7" borderId="2" xfId="2" applyNumberFormat="1" applyFont="1" applyFill="1" applyBorder="1" applyAlignment="1">
      <alignment vertical="center"/>
    </xf>
    <xf numFmtId="197" fontId="35" fillId="7" borderId="2" xfId="11" applyNumberFormat="1" applyFont="1" applyFill="1" applyBorder="1" applyAlignment="1">
      <alignment vertical="center"/>
    </xf>
    <xf numFmtId="10" fontId="35" fillId="7" borderId="2" xfId="11" applyNumberFormat="1" applyFont="1" applyFill="1" applyBorder="1" applyAlignment="1">
      <alignment vertical="center"/>
    </xf>
    <xf numFmtId="202" fontId="35" fillId="7" borderId="2" xfId="11" applyNumberFormat="1" applyFont="1" applyFill="1" applyBorder="1" applyAlignment="1">
      <alignment vertical="center"/>
    </xf>
    <xf numFmtId="197" fontId="29" fillId="2" borderId="2" xfId="4" applyNumberFormat="1" applyFont="1" applyFill="1" applyBorder="1" applyAlignment="1">
      <alignment vertical="center"/>
    </xf>
    <xf numFmtId="197" fontId="36" fillId="0" borderId="2" xfId="4" applyNumberFormat="1" applyFont="1" applyFill="1" applyBorder="1" applyAlignment="1">
      <alignment vertical="center"/>
    </xf>
    <xf numFmtId="10" fontId="36" fillId="0" borderId="2" xfId="4" applyNumberFormat="1" applyFont="1" applyFill="1" applyBorder="1" applyAlignment="1">
      <alignment vertical="center"/>
    </xf>
    <xf numFmtId="202" fontId="36" fillId="0" borderId="2" xfId="4" applyNumberFormat="1" applyFont="1" applyFill="1" applyBorder="1" applyAlignment="1">
      <alignment vertical="center"/>
    </xf>
    <xf numFmtId="197" fontId="37" fillId="7" borderId="4" xfId="2" applyNumberFormat="1" applyFont="1" applyFill="1" applyBorder="1" applyAlignment="1">
      <alignment vertical="center"/>
    </xf>
    <xf numFmtId="10" fontId="37" fillId="7" borderId="4" xfId="2" applyNumberFormat="1" applyFont="1" applyFill="1" applyBorder="1" applyAlignment="1">
      <alignment vertical="center"/>
    </xf>
    <xf numFmtId="202" fontId="37" fillId="7" borderId="4" xfId="2" applyNumberFormat="1" applyFont="1" applyFill="1" applyBorder="1" applyAlignment="1">
      <alignment vertical="center"/>
    </xf>
    <xf numFmtId="197" fontId="30" fillId="0" borderId="2" xfId="4" applyNumberFormat="1" applyFont="1" applyFill="1" applyBorder="1" applyAlignment="1">
      <alignment vertical="center"/>
    </xf>
    <xf numFmtId="10" fontId="30" fillId="0" borderId="2" xfId="4" applyNumberFormat="1" applyFont="1" applyFill="1" applyBorder="1" applyAlignment="1">
      <alignment vertical="center"/>
    </xf>
    <xf numFmtId="202" fontId="30" fillId="0" borderId="2" xfId="4" applyNumberFormat="1" applyFont="1" applyFill="1" applyBorder="1" applyAlignment="1">
      <alignment vertical="center"/>
    </xf>
    <xf numFmtId="43" fontId="22" fillId="5" borderId="8" xfId="2" applyNumberFormat="1" applyFont="1" applyFill="1" applyBorder="1" applyAlignment="1">
      <alignment vertical="center"/>
    </xf>
    <xf numFmtId="10" fontId="27" fillId="2" borderId="4" xfId="2" applyNumberFormat="1" applyFont="1" applyFill="1" applyBorder="1" applyAlignment="1">
      <alignment vertical="center" wrapText="1"/>
    </xf>
    <xf numFmtId="197" fontId="26" fillId="2" borderId="2" xfId="4" applyNumberFormat="1" applyFont="1" applyFill="1" applyBorder="1" applyAlignment="1">
      <alignment vertical="center"/>
    </xf>
    <xf numFmtId="202" fontId="30" fillId="2" borderId="2" xfId="4" applyNumberFormat="1" applyFont="1" applyFill="1" applyBorder="1" applyAlignment="1">
      <alignment vertical="center"/>
    </xf>
    <xf numFmtId="10" fontId="0" fillId="2" borderId="2" xfId="11" applyNumberFormat="1" applyFont="1" applyFill="1" applyBorder="1" applyAlignment="1">
      <alignment horizontal="center" vertical="center"/>
    </xf>
    <xf numFmtId="10" fontId="0" fillId="2" borderId="15" xfId="11" applyNumberFormat="1" applyFont="1" applyFill="1" applyBorder="1" applyAlignment="1">
      <alignment horizontal="center" vertical="center"/>
    </xf>
    <xf numFmtId="197" fontId="29" fillId="2" borderId="15" xfId="2" applyNumberFormat="1" applyFont="1" applyFill="1" applyBorder="1" applyAlignment="1">
      <alignment vertical="center"/>
    </xf>
    <xf numFmtId="197" fontId="36" fillId="0" borderId="15" xfId="2" applyNumberFormat="1" applyFont="1" applyFill="1" applyBorder="1" applyAlignment="1">
      <alignment vertical="center"/>
    </xf>
    <xf numFmtId="10" fontId="36" fillId="0" borderId="15" xfId="2" applyNumberFormat="1" applyFont="1" applyFill="1" applyBorder="1" applyAlignment="1">
      <alignment vertical="center"/>
    </xf>
    <xf numFmtId="202" fontId="36" fillId="0" borderId="15" xfId="2" applyNumberFormat="1" applyFont="1" applyFill="1" applyBorder="1" applyAlignment="1">
      <alignment vertical="center"/>
    </xf>
    <xf numFmtId="10" fontId="37" fillId="7" borderId="15" xfId="2" applyNumberFormat="1" applyFont="1" applyFill="1" applyBorder="1" applyAlignment="1">
      <alignment vertical="center"/>
    </xf>
    <xf numFmtId="202" fontId="37" fillId="7" borderId="15" xfId="2" applyNumberFormat="1" applyFont="1" applyFill="1" applyBorder="1" applyAlignment="1">
      <alignment vertical="center"/>
    </xf>
    <xf numFmtId="197" fontId="29" fillId="2" borderId="3" xfId="2" applyNumberFormat="1" applyFont="1" applyFill="1" applyBorder="1" applyAlignment="1">
      <alignment vertical="center"/>
    </xf>
    <xf numFmtId="197" fontId="36" fillId="0" borderId="3" xfId="2" applyNumberFormat="1" applyFont="1" applyFill="1" applyBorder="1" applyAlignment="1">
      <alignment vertical="center"/>
    </xf>
    <xf numFmtId="10" fontId="36" fillId="0" borderId="3" xfId="2" applyNumberFormat="1" applyFont="1" applyFill="1" applyBorder="1" applyAlignment="1">
      <alignment vertical="center"/>
    </xf>
    <xf numFmtId="43" fontId="36" fillId="0" borderId="3" xfId="2" applyFont="1" applyFill="1" applyBorder="1" applyAlignment="1">
      <alignment vertical="center"/>
    </xf>
    <xf numFmtId="197" fontId="37" fillId="7" borderId="2" xfId="22" applyNumberFormat="1" applyFont="1" applyFill="1" applyBorder="1" applyAlignment="1">
      <alignment vertical="center" wrapText="1"/>
    </xf>
    <xf numFmtId="10" fontId="37" fillId="7" borderId="2" xfId="22" applyNumberFormat="1" applyFont="1" applyFill="1" applyBorder="1" applyAlignment="1">
      <alignment vertical="center" wrapText="1"/>
    </xf>
    <xf numFmtId="202" fontId="37" fillId="7" borderId="2" xfId="22" applyNumberFormat="1" applyFont="1" applyFill="1" applyBorder="1" applyAlignment="1">
      <alignment vertical="center" wrapText="1"/>
    </xf>
    <xf numFmtId="197" fontId="36" fillId="0" borderId="0" xfId="2" applyNumberFormat="1" applyFont="1" applyFill="1" applyBorder="1" applyAlignment="1">
      <alignment vertical="center"/>
    </xf>
    <xf numFmtId="43" fontId="35" fillId="7" borderId="2" xfId="2" applyFont="1" applyFill="1" applyBorder="1" applyAlignment="1">
      <alignment vertical="center"/>
    </xf>
    <xf numFmtId="10" fontId="35" fillId="7" borderId="2" xfId="2" applyNumberFormat="1" applyFont="1" applyFill="1" applyBorder="1" applyAlignment="1">
      <alignment vertical="center"/>
    </xf>
    <xf numFmtId="43" fontId="37" fillId="7" borderId="4" xfId="2" applyFont="1" applyFill="1" applyBorder="1" applyAlignment="1">
      <alignment vertical="center"/>
    </xf>
    <xf numFmtId="202" fontId="56" fillId="0" borderId="2" xfId="4" applyNumberFormat="1" applyFont="1" applyFill="1" applyBorder="1" applyAlignment="1">
      <alignment vertical="center"/>
    </xf>
    <xf numFmtId="202" fontId="56" fillId="2" borderId="2" xfId="4" applyNumberFormat="1" applyFont="1" applyFill="1" applyBorder="1" applyAlignment="1">
      <alignment vertical="center"/>
    </xf>
    <xf numFmtId="43" fontId="36" fillId="0" borderId="4" xfId="2" applyNumberFormat="1" applyFont="1" applyFill="1" applyBorder="1" applyAlignment="1">
      <alignment vertical="center"/>
    </xf>
    <xf numFmtId="43" fontId="36" fillId="0" borderId="15" xfId="2" applyFont="1" applyFill="1" applyBorder="1" applyAlignment="1">
      <alignment vertical="center"/>
    </xf>
    <xf numFmtId="10" fontId="37" fillId="7" borderId="2" xfId="2" applyNumberFormat="1" applyFont="1" applyFill="1" applyBorder="1" applyAlignment="1">
      <alignment vertical="center" wrapText="1"/>
    </xf>
    <xf numFmtId="202" fontId="35" fillId="7" borderId="2" xfId="22" applyNumberFormat="1" applyFont="1" applyFill="1" applyBorder="1" applyAlignment="1">
      <alignment vertical="center" wrapText="1"/>
    </xf>
    <xf numFmtId="49" fontId="97" fillId="7" borderId="2" xfId="11" applyNumberFormat="1" applyFont="1" applyFill="1" applyBorder="1" applyAlignment="1">
      <alignment vertical="center"/>
    </xf>
    <xf numFmtId="0" fontId="33" fillId="21" borderId="2" xfId="0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202" fontId="35" fillId="8" borderId="2" xfId="11" applyNumberFormat="1" applyFont="1" applyFill="1" applyBorder="1" applyAlignment="1">
      <alignment vertical="center"/>
    </xf>
    <xf numFmtId="0" fontId="34" fillId="8" borderId="2" xfId="0" applyFont="1" applyFill="1" applyBorder="1" applyAlignment="1">
      <alignment vertical="center"/>
    </xf>
    <xf numFmtId="0" fontId="33" fillId="2" borderId="2" xfId="0" applyFont="1" applyFill="1" applyBorder="1" applyAlignment="1">
      <alignment horizontal="left" vertical="center" wrapText="1"/>
    </xf>
    <xf numFmtId="43" fontId="37" fillId="8" borderId="4" xfId="2" applyFont="1" applyFill="1" applyBorder="1" applyAlignment="1">
      <alignment vertical="center"/>
    </xf>
    <xf numFmtId="183" fontId="32" fillId="5" borderId="2" xfId="22" applyNumberFormat="1" applyFont="1" applyFill="1" applyBorder="1" applyAlignment="1">
      <alignment horizontal="left" vertical="center" wrapText="1"/>
    </xf>
    <xf numFmtId="0" fontId="32" fillId="5" borderId="3" xfId="22" applyNumberFormat="1" applyFont="1" applyFill="1" applyBorder="1" applyAlignment="1">
      <alignment horizontal="left" vertical="center" wrapText="1"/>
    </xf>
    <xf numFmtId="183" fontId="26" fillId="5" borderId="3" xfId="22" applyNumberFormat="1" applyFont="1" applyFill="1" applyBorder="1" applyAlignment="1">
      <alignment vertical="center" wrapText="1"/>
    </xf>
    <xf numFmtId="202" fontId="37" fillId="8" borderId="4" xfId="2" applyNumberFormat="1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33" fillId="5" borderId="4" xfId="0" applyFont="1" applyFill="1" applyBorder="1" applyAlignment="1">
      <alignment vertical="center" wrapText="1"/>
    </xf>
    <xf numFmtId="0" fontId="33" fillId="0" borderId="4" xfId="0" applyFont="1" applyFill="1" applyBorder="1" applyAlignment="1">
      <alignment vertical="center" wrapText="1"/>
    </xf>
    <xf numFmtId="43" fontId="37" fillId="9" borderId="4" xfId="2" applyFont="1" applyFill="1" applyBorder="1" applyAlignment="1">
      <alignment vertical="center"/>
    </xf>
    <xf numFmtId="0" fontId="33" fillId="2" borderId="15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10" fontId="33" fillId="2" borderId="2" xfId="0" applyNumberFormat="1" applyFont="1" applyFill="1" applyBorder="1" applyAlignment="1">
      <alignment vertical="center" wrapText="1"/>
    </xf>
    <xf numFmtId="43" fontId="37" fillId="9" borderId="2" xfId="2" applyFont="1" applyFill="1" applyBorder="1" applyAlignment="1">
      <alignment vertical="center"/>
    </xf>
    <xf numFmtId="0" fontId="34" fillId="8" borderId="3" xfId="0" applyFont="1" applyFill="1" applyBorder="1" applyAlignment="1">
      <alignment vertical="center"/>
    </xf>
    <xf numFmtId="0" fontId="65" fillId="5" borderId="4" xfId="0" applyFont="1" applyFill="1" applyBorder="1" applyAlignment="1">
      <alignment vertical="center" wrapText="1"/>
    </xf>
    <xf numFmtId="202" fontId="37" fillId="8" borderId="15" xfId="2" applyNumberFormat="1" applyFont="1" applyFill="1" applyBorder="1" applyAlignment="1">
      <alignment vertical="center"/>
    </xf>
    <xf numFmtId="0" fontId="33" fillId="8" borderId="3" xfId="0" applyFont="1" applyFill="1" applyBorder="1" applyAlignment="1">
      <alignment vertical="center" wrapText="1"/>
    </xf>
    <xf numFmtId="0" fontId="33" fillId="5" borderId="3" xfId="0" applyFont="1" applyFill="1" applyBorder="1" applyAlignment="1">
      <alignment vertical="center" wrapText="1"/>
    </xf>
    <xf numFmtId="43" fontId="37" fillId="8" borderId="2" xfId="2" applyFont="1" applyFill="1" applyBorder="1" applyAlignment="1">
      <alignment vertical="center" wrapText="1"/>
    </xf>
    <xf numFmtId="43" fontId="28" fillId="8" borderId="2" xfId="2" applyFont="1" applyFill="1" applyBorder="1" applyAlignment="1">
      <alignment vertical="center"/>
    </xf>
    <xf numFmtId="202" fontId="37" fillId="10" borderId="2" xfId="2" applyNumberFormat="1" applyFont="1" applyFill="1" applyBorder="1" applyAlignment="1">
      <alignment vertical="center"/>
    </xf>
    <xf numFmtId="0" fontId="40" fillId="5" borderId="0" xfId="3" applyFill="1" applyAlignment="1" applyProtection="1">
      <alignment vertical="center"/>
    </xf>
    <xf numFmtId="0" fontId="0" fillId="5" borderId="0" xfId="15" applyFont="1" applyFill="1"/>
    <xf numFmtId="0" fontId="23" fillId="5" borderId="0" xfId="15" applyFont="1" applyFill="1"/>
    <xf numFmtId="0" fontId="21" fillId="5" borderId="0" xfId="15" applyFont="1" applyFill="1"/>
    <xf numFmtId="0" fontId="5" fillId="5" borderId="0" xfId="15" applyFont="1" applyFill="1" applyAlignment="1">
      <alignment vertical="center"/>
    </xf>
    <xf numFmtId="0" fontId="5" fillId="0" borderId="0" xfId="15" applyFont="1" applyFill="1" applyAlignment="1">
      <alignment vertical="center"/>
    </xf>
    <xf numFmtId="0" fontId="23" fillId="5" borderId="0" xfId="15" applyFont="1" applyFill="1" applyAlignment="1">
      <alignment vertical="center"/>
    </xf>
    <xf numFmtId="10" fontId="9" fillId="5" borderId="0" xfId="15" applyNumberFormat="1" applyFont="1" applyFill="1"/>
    <xf numFmtId="43" fontId="9" fillId="5" borderId="0" xfId="15" applyNumberFormat="1" applyFont="1" applyFill="1"/>
    <xf numFmtId="10" fontId="9" fillId="5" borderId="0" xfId="15" applyNumberFormat="1" applyFont="1" applyFill="1" applyAlignment="1"/>
    <xf numFmtId="10" fontId="98" fillId="5" borderId="0" xfId="22" applyNumberFormat="1" applyFont="1" applyFill="1" applyAlignment="1"/>
    <xf numFmtId="43" fontId="98" fillId="5" borderId="0" xfId="22" applyNumberFormat="1" applyFont="1" applyFill="1" applyAlignment="1"/>
    <xf numFmtId="183" fontId="23" fillId="10" borderId="15" xfId="22" applyFont="1" applyFill="1" applyBorder="1" applyAlignment="1">
      <alignment horizontal="center" vertical="center"/>
    </xf>
    <xf numFmtId="202" fontId="2" fillId="7" borderId="4" xfId="22" applyNumberFormat="1" applyFont="1" applyFill="1" applyBorder="1" applyAlignment="1">
      <alignment horizontal="center" vertical="center" wrapText="1"/>
    </xf>
    <xf numFmtId="10" fontId="2" fillId="7" borderId="4" xfId="22" applyNumberFormat="1" applyFont="1" applyFill="1" applyBorder="1" applyAlignment="1">
      <alignment horizontal="center" vertical="center" wrapText="1"/>
    </xf>
    <xf numFmtId="43" fontId="2" fillId="7" borderId="4" xfId="22" applyNumberFormat="1" applyFont="1" applyFill="1" applyBorder="1" applyAlignment="1">
      <alignment horizontal="center" vertical="center" wrapText="1"/>
    </xf>
    <xf numFmtId="49" fontId="88" fillId="5" borderId="2" xfId="22" applyNumberFormat="1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left" vertical="center" wrapText="1"/>
    </xf>
    <xf numFmtId="183" fontId="0" fillId="0" borderId="4" xfId="22" applyFont="1" applyFill="1" applyBorder="1" applyAlignment="1">
      <alignment horizontal="center" vertical="center" wrapText="1"/>
    </xf>
    <xf numFmtId="10" fontId="0" fillId="0" borderId="4" xfId="22" applyNumberFormat="1" applyFont="1" applyFill="1" applyBorder="1" applyAlignment="1">
      <alignment horizontal="center" vertical="center" wrapText="1"/>
    </xf>
    <xf numFmtId="43" fontId="0" fillId="0" borderId="4" xfId="22" applyNumberFormat="1" applyFont="1" applyFill="1" applyBorder="1" applyAlignment="1">
      <alignment horizontal="center" vertical="center" wrapText="1"/>
    </xf>
    <xf numFmtId="183" fontId="21" fillId="0" borderId="4" xfId="22" applyFont="1" applyFill="1" applyBorder="1" applyAlignment="1">
      <alignment horizontal="center" vertical="center" wrapText="1"/>
    </xf>
    <xf numFmtId="49" fontId="64" fillId="10" borderId="2" xfId="22" applyNumberFormat="1" applyFont="1" applyFill="1" applyBorder="1" applyAlignment="1">
      <alignment horizontal="center" vertical="center"/>
    </xf>
    <xf numFmtId="49" fontId="64" fillId="10" borderId="2" xfId="11" applyNumberFormat="1" applyFont="1" applyFill="1" applyBorder="1" applyAlignment="1">
      <alignment horizontal="center" vertical="center"/>
    </xf>
    <xf numFmtId="183" fontId="64" fillId="7" borderId="2" xfId="22" applyFont="1" applyFill="1" applyBorder="1" applyAlignment="1">
      <alignment horizontal="center" vertical="center"/>
    </xf>
    <xf numFmtId="49" fontId="88" fillId="5" borderId="4" xfId="22" applyNumberFormat="1" applyFont="1" applyFill="1" applyBorder="1" applyAlignment="1">
      <alignment horizontal="center" vertical="center"/>
    </xf>
    <xf numFmtId="183" fontId="69" fillId="5" borderId="2" xfId="22" applyFont="1" applyFill="1" applyBorder="1" applyAlignment="1">
      <alignment vertical="center"/>
    </xf>
    <xf numFmtId="183" fontId="69" fillId="5" borderId="4" xfId="22" applyFont="1" applyFill="1" applyBorder="1" applyAlignment="1">
      <alignment vertical="center"/>
    </xf>
    <xf numFmtId="183" fontId="23" fillId="10" borderId="2" xfId="22" applyFont="1" applyFill="1" applyBorder="1" applyAlignment="1">
      <alignment vertical="center"/>
    </xf>
    <xf numFmtId="183" fontId="23" fillId="7" borderId="2" xfId="22" applyFont="1" applyFill="1" applyBorder="1" applyAlignment="1">
      <alignment vertical="center"/>
    </xf>
    <xf numFmtId="183" fontId="5" fillId="5" borderId="0" xfId="15" applyNumberFormat="1" applyFont="1" applyFill="1"/>
    <xf numFmtId="10" fontId="2" fillId="7" borderId="4" xfId="22" applyNumberFormat="1" applyFont="1" applyFill="1" applyBorder="1" applyAlignment="1">
      <alignment vertical="center" wrapText="1"/>
    </xf>
    <xf numFmtId="10" fontId="0" fillId="0" borderId="4" xfId="22" applyNumberFormat="1" applyFont="1" applyFill="1" applyBorder="1" applyAlignment="1">
      <alignment vertical="center" wrapText="1"/>
    </xf>
    <xf numFmtId="43" fontId="0" fillId="3" borderId="4" xfId="22" applyNumberFormat="1" applyFont="1" applyFill="1" applyBorder="1" applyAlignment="1">
      <alignment horizontal="center" vertical="center" wrapText="1"/>
    </xf>
    <xf numFmtId="43" fontId="62" fillId="7" borderId="4" xfId="22" applyNumberFormat="1" applyFont="1" applyFill="1" applyBorder="1" applyAlignment="1">
      <alignment horizontal="center" vertical="center" wrapText="1"/>
    </xf>
    <xf numFmtId="10" fontId="62" fillId="7" borderId="4" xfId="22" applyNumberFormat="1" applyFont="1" applyFill="1" applyBorder="1" applyAlignment="1">
      <alignment horizontal="right" vertical="center" wrapText="1"/>
    </xf>
    <xf numFmtId="202" fontId="62" fillId="7" borderId="4" xfId="22" applyNumberFormat="1" applyFont="1" applyFill="1" applyBorder="1" applyAlignment="1">
      <alignment horizontal="right" vertical="center" wrapText="1"/>
    </xf>
    <xf numFmtId="10" fontId="2" fillId="2" borderId="4" xfId="22" applyNumberFormat="1" applyFont="1" applyFill="1" applyBorder="1" applyAlignment="1">
      <alignment horizontal="center" vertical="center" wrapText="1"/>
    </xf>
    <xf numFmtId="43" fontId="0" fillId="2" borderId="4" xfId="22" applyNumberFormat="1" applyFont="1" applyFill="1" applyBorder="1" applyAlignment="1">
      <alignment horizontal="center" vertical="center" wrapText="1"/>
    </xf>
    <xf numFmtId="43" fontId="55" fillId="0" borderId="4" xfId="22" applyNumberFormat="1" applyFont="1" applyFill="1" applyBorder="1" applyAlignment="1">
      <alignment horizontal="center" vertical="center" wrapText="1"/>
    </xf>
    <xf numFmtId="10" fontId="55" fillId="0" borderId="4" xfId="22" applyNumberFormat="1" applyFont="1" applyFill="1" applyBorder="1" applyAlignment="1">
      <alignment horizontal="right" vertical="center" wrapText="1"/>
    </xf>
    <xf numFmtId="202" fontId="55" fillId="0" borderId="4" xfId="22" applyNumberFormat="1" applyFont="1" applyFill="1" applyBorder="1" applyAlignment="1">
      <alignment horizontal="right" vertical="center" wrapText="1"/>
    </xf>
    <xf numFmtId="202" fontId="55" fillId="2" borderId="4" xfId="22" applyNumberFormat="1" applyFont="1" applyFill="1" applyBorder="1" applyAlignment="1">
      <alignment horizontal="right" vertical="center" wrapText="1"/>
    </xf>
    <xf numFmtId="43" fontId="55" fillId="2" borderId="4" xfId="2" applyFont="1" applyFill="1" applyBorder="1" applyAlignment="1">
      <alignment horizontal="right" vertical="center" wrapText="1"/>
    </xf>
    <xf numFmtId="43" fontId="55" fillId="0" borderId="4" xfId="2" applyFont="1" applyFill="1" applyBorder="1" applyAlignment="1">
      <alignment horizontal="right" vertical="center" wrapText="1"/>
    </xf>
    <xf numFmtId="43" fontId="62" fillId="7" borderId="4" xfId="2" applyFont="1" applyFill="1" applyBorder="1" applyAlignment="1">
      <alignment horizontal="right" vertical="center" wrapText="1"/>
    </xf>
    <xf numFmtId="10" fontId="62" fillId="7" borderId="4" xfId="2" applyNumberFormat="1" applyFont="1" applyFill="1" applyBorder="1" applyAlignment="1">
      <alignment horizontal="right" vertical="center" wrapText="1"/>
    </xf>
    <xf numFmtId="202" fontId="22" fillId="0" borderId="4" xfId="22" applyNumberFormat="1" applyFont="1" applyFill="1" applyBorder="1" applyAlignment="1">
      <alignment horizontal="right" vertical="center" wrapText="1"/>
    </xf>
    <xf numFmtId="10" fontId="22" fillId="0" borderId="4" xfId="22" applyNumberFormat="1" applyFont="1" applyFill="1" applyBorder="1" applyAlignment="1">
      <alignment horizontal="right" vertical="center" wrapText="1"/>
    </xf>
    <xf numFmtId="202" fontId="75" fillId="2" borderId="4" xfId="22" applyNumberFormat="1" applyFont="1" applyFill="1" applyBorder="1" applyAlignment="1">
      <alignment horizontal="right" vertical="center" wrapText="1"/>
    </xf>
    <xf numFmtId="10" fontId="55" fillId="0" borderId="4" xfId="2" applyNumberFormat="1" applyFont="1" applyFill="1" applyBorder="1" applyAlignment="1">
      <alignment horizontal="right" vertical="center" wrapText="1"/>
    </xf>
    <xf numFmtId="202" fontId="75" fillId="0" borderId="4" xfId="22" applyNumberFormat="1" applyFont="1" applyFill="1" applyBorder="1" applyAlignment="1">
      <alignment horizontal="right" vertical="center" wrapText="1"/>
    </xf>
    <xf numFmtId="43" fontId="75" fillId="0" borderId="4" xfId="2" applyFont="1" applyFill="1" applyBorder="1" applyAlignment="1">
      <alignment horizontal="right" vertical="center" wrapText="1"/>
    </xf>
    <xf numFmtId="183" fontId="23" fillId="10" borderId="2" xfId="22" applyFont="1" applyFill="1" applyBorder="1" applyAlignment="1">
      <alignment horizontal="center"/>
    </xf>
    <xf numFmtId="183" fontId="21" fillId="10" borderId="11" xfId="22" applyFont="1" applyFill="1" applyBorder="1" applyAlignment="1"/>
    <xf numFmtId="183" fontId="23" fillId="10" borderId="2" xfId="22" applyFont="1" applyFill="1" applyBorder="1" applyAlignment="1">
      <alignment horizontal="center" vertical="center"/>
    </xf>
    <xf numFmtId="183" fontId="21" fillId="10" borderId="11" xfId="22" applyFont="1" applyFill="1" applyBorder="1" applyAlignment="1">
      <alignment horizontal="center" vertical="center"/>
    </xf>
    <xf numFmtId="43" fontId="62" fillId="10" borderId="4" xfId="2" applyFont="1" applyFill="1" applyBorder="1" applyAlignment="1">
      <alignment horizontal="right" vertical="center" wrapText="1"/>
    </xf>
    <xf numFmtId="183" fontId="21" fillId="10" borderId="2" xfId="22" applyFont="1" applyFill="1" applyBorder="1" applyAlignment="1">
      <alignment horizontal="center" vertical="center"/>
    </xf>
    <xf numFmtId="0" fontId="88" fillId="5" borderId="4" xfId="22" applyNumberFormat="1" applyFont="1" applyFill="1" applyBorder="1" applyAlignment="1">
      <alignment horizontal="left" vertical="center" wrapText="1"/>
    </xf>
    <xf numFmtId="0" fontId="99" fillId="5" borderId="4" xfId="22" applyNumberFormat="1" applyFont="1" applyFill="1" applyBorder="1" applyAlignment="1">
      <alignment horizontal="left" vertical="center" wrapText="1"/>
    </xf>
    <xf numFmtId="0" fontId="88" fillId="0" borderId="4" xfId="22" applyNumberFormat="1" applyFont="1" applyFill="1" applyBorder="1" applyAlignment="1">
      <alignment horizontal="left" vertical="center" wrapText="1"/>
    </xf>
    <xf numFmtId="0" fontId="99" fillId="0" borderId="4" xfId="22" applyNumberFormat="1" applyFont="1" applyFill="1" applyBorder="1" applyAlignment="1">
      <alignment horizontal="left" vertical="center" wrapText="1"/>
    </xf>
    <xf numFmtId="43" fontId="22" fillId="0" borderId="4" xfId="2" applyFont="1" applyFill="1" applyBorder="1" applyAlignment="1">
      <alignment horizontal="right" vertical="center" wrapText="1"/>
    </xf>
    <xf numFmtId="0" fontId="100" fillId="5" borderId="4" xfId="22" applyNumberFormat="1" applyFont="1" applyFill="1" applyBorder="1" applyAlignment="1">
      <alignment horizontal="left" vertical="center" wrapText="1"/>
    </xf>
    <xf numFmtId="0" fontId="101" fillId="5" borderId="4" xfId="22" applyNumberFormat="1" applyFont="1" applyFill="1" applyBorder="1" applyAlignment="1">
      <alignment horizontal="left" vertical="center" wrapText="1"/>
    </xf>
    <xf numFmtId="0" fontId="32" fillId="5" borderId="4" xfId="15" applyNumberFormat="1" applyFont="1" applyFill="1" applyBorder="1" applyAlignment="1">
      <alignment horizontal="left" vertical="center" wrapText="1"/>
    </xf>
    <xf numFmtId="0" fontId="102" fillId="5" borderId="4" xfId="22" applyNumberFormat="1" applyFont="1" applyFill="1" applyBorder="1" applyAlignment="1">
      <alignment vertical="top" wrapText="1"/>
    </xf>
    <xf numFmtId="0" fontId="64" fillId="10" borderId="2" xfId="22" applyNumberFormat="1" applyFont="1" applyFill="1" applyBorder="1" applyAlignment="1">
      <alignment horizontal="center" vertical="center"/>
    </xf>
    <xf numFmtId="0" fontId="23" fillId="10" borderId="2" xfId="15" applyNumberFormat="1" applyFont="1" applyFill="1" applyBorder="1" applyAlignment="1">
      <alignment horizontal="center" vertical="center"/>
    </xf>
    <xf numFmtId="0" fontId="88" fillId="2" borderId="4" xfId="22" applyNumberFormat="1" applyFont="1" applyFill="1" applyBorder="1" applyAlignment="1">
      <alignment horizontal="left" vertical="center" wrapText="1"/>
    </xf>
    <xf numFmtId="188" fontId="88" fillId="5" borderId="4" xfId="22" applyNumberFormat="1" applyFont="1" applyFill="1" applyBorder="1" applyAlignment="1">
      <alignment horizontal="left" vertical="center" wrapText="1"/>
    </xf>
    <xf numFmtId="188" fontId="100" fillId="5" borderId="4" xfId="22" applyNumberFormat="1" applyFont="1" applyFill="1" applyBorder="1" applyAlignment="1">
      <alignment horizontal="left" vertical="center" wrapText="1"/>
    </xf>
    <xf numFmtId="202" fontId="62" fillId="10" borderId="4" xfId="22" applyNumberFormat="1" applyFont="1" applyFill="1" applyBorder="1" applyAlignment="1">
      <alignment horizontal="right" vertical="center" wrapText="1"/>
    </xf>
    <xf numFmtId="0" fontId="23" fillId="10" borderId="2" xfId="22" applyNumberFormat="1" applyFont="1" applyFill="1" applyBorder="1" applyAlignment="1">
      <alignment vertical="center"/>
    </xf>
    <xf numFmtId="0" fontId="23" fillId="10" borderId="2" xfId="15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03" fillId="0" borderId="0" xfId="0" applyFont="1" applyAlignment="1">
      <alignment vertical="center"/>
    </xf>
    <xf numFmtId="0" fontId="104" fillId="0" borderId="0" xfId="0" applyFont="1" applyAlignment="1">
      <alignment vertical="center"/>
    </xf>
    <xf numFmtId="0" fontId="10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200" fontId="0" fillId="0" borderId="0" xfId="0" applyNumberFormat="1" applyFont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88" fontId="105" fillId="5" borderId="0" xfId="22" applyNumberFormat="1" applyFont="1" applyFill="1" applyAlignment="1">
      <alignment horizontal="center" vertical="center"/>
    </xf>
    <xf numFmtId="183" fontId="105" fillId="5" borderId="0" xfId="22" applyFont="1" applyFill="1"/>
    <xf numFmtId="178" fontId="0" fillId="5" borderId="0" xfId="22" applyNumberFormat="1" applyFont="1" applyFill="1" applyAlignment="1">
      <alignment horizontal="center"/>
    </xf>
    <xf numFmtId="10" fontId="0" fillId="5" borderId="0" xfId="22" applyNumberFormat="1" applyFont="1" applyFill="1" applyAlignment="1">
      <alignment horizontal="center"/>
    </xf>
    <xf numFmtId="200" fontId="0" fillId="5" borderId="0" xfId="22" applyNumberFormat="1" applyFont="1" applyFill="1" applyAlignment="1">
      <alignment horizontal="center"/>
    </xf>
    <xf numFmtId="188" fontId="69" fillId="5" borderId="0" xfId="22" applyNumberFormat="1" applyFont="1" applyFill="1" applyAlignment="1">
      <alignment horizontal="center" vertical="center"/>
    </xf>
    <xf numFmtId="178" fontId="93" fillId="5" borderId="0" xfId="22" applyNumberFormat="1" applyFont="1" applyFill="1" applyAlignment="1">
      <alignment horizontal="center"/>
    </xf>
    <xf numFmtId="10" fontId="93" fillId="5" borderId="0" xfId="22" applyNumberFormat="1" applyFont="1" applyFill="1" applyAlignment="1">
      <alignment horizontal="center"/>
    </xf>
    <xf numFmtId="200" fontId="93" fillId="5" borderId="0" xfId="22" applyNumberFormat="1" applyFont="1" applyFill="1" applyAlignment="1">
      <alignment horizontal="center"/>
    </xf>
    <xf numFmtId="188" fontId="89" fillId="22" borderId="3" xfId="22" applyNumberFormat="1" applyFont="1" applyFill="1" applyBorder="1" applyAlignment="1">
      <alignment horizontal="center" vertical="center" wrapText="1"/>
    </xf>
    <xf numFmtId="183" fontId="89" fillId="22" borderId="3" xfId="22" applyFont="1" applyFill="1" applyBorder="1" applyAlignment="1">
      <alignment vertical="center" wrapText="1"/>
    </xf>
    <xf numFmtId="178" fontId="0" fillId="22" borderId="2" xfId="15" applyNumberFormat="1" applyFont="1" applyFill="1" applyBorder="1" applyAlignment="1">
      <alignment horizontal="center" vertical="center" wrapText="1"/>
    </xf>
    <xf numFmtId="0" fontId="31" fillId="22" borderId="2" xfId="0" applyFont="1" applyFill="1" applyBorder="1" applyAlignment="1">
      <alignment horizontal="center" vertical="center"/>
    </xf>
    <xf numFmtId="10" fontId="31" fillId="22" borderId="2" xfId="0" applyNumberFormat="1" applyFont="1" applyFill="1" applyBorder="1" applyAlignment="1">
      <alignment horizontal="center" vertical="center"/>
    </xf>
    <xf numFmtId="200" fontId="31" fillId="7" borderId="2" xfId="0" applyNumberFormat="1" applyFont="1" applyFill="1" applyBorder="1" applyAlignment="1">
      <alignment horizontal="center" vertical="center"/>
    </xf>
    <xf numFmtId="188" fontId="35" fillId="20" borderId="2" xfId="22" applyNumberFormat="1" applyFont="1" applyFill="1" applyBorder="1" applyAlignment="1">
      <alignment horizontal="center" vertical="center" wrapText="1"/>
    </xf>
    <xf numFmtId="183" fontId="35" fillId="20" borderId="2" xfId="22" applyFont="1" applyFill="1" applyBorder="1" applyAlignment="1">
      <alignment vertical="center" wrapText="1"/>
    </xf>
    <xf numFmtId="183" fontId="2" fillId="20" borderId="2" xfId="22" applyFont="1" applyFill="1" applyBorder="1" applyAlignment="1">
      <alignment vertical="center" wrapText="1"/>
    </xf>
    <xf numFmtId="10" fontId="2" fillId="20" borderId="2" xfId="22" applyNumberFormat="1" applyFont="1" applyFill="1" applyBorder="1" applyAlignment="1">
      <alignment horizontal="center" vertical="center" wrapText="1"/>
    </xf>
    <xf numFmtId="200" fontId="2" fillId="7" borderId="2" xfId="22" applyNumberFormat="1" applyFont="1" applyFill="1" applyBorder="1" applyAlignment="1">
      <alignment horizontal="center" vertical="center" wrapText="1"/>
    </xf>
    <xf numFmtId="188" fontId="42" fillId="5" borderId="2" xfId="22" applyNumberFormat="1" applyFont="1" applyFill="1" applyBorder="1" applyAlignment="1">
      <alignment horizontal="center" vertical="center" wrapText="1"/>
    </xf>
    <xf numFmtId="183" fontId="32" fillId="5" borderId="2" xfId="22" applyFont="1" applyFill="1" applyBorder="1" applyAlignment="1">
      <alignment vertical="center" wrapText="1"/>
    </xf>
    <xf numFmtId="183" fontId="42" fillId="0" borderId="2" xfId="22" applyFont="1" applyFill="1" applyBorder="1" applyAlignment="1">
      <alignment vertical="center" wrapText="1"/>
    </xf>
    <xf numFmtId="10" fontId="42" fillId="0" borderId="2" xfId="22" applyNumberFormat="1" applyFont="1" applyFill="1" applyBorder="1" applyAlignment="1">
      <alignment horizontal="center" vertical="center" wrapText="1"/>
    </xf>
    <xf numFmtId="200" fontId="42" fillId="0" borderId="2" xfId="22" applyNumberFormat="1" applyFont="1" applyFill="1" applyBorder="1" applyAlignment="1">
      <alignment horizontal="center" vertical="center" wrapText="1"/>
    </xf>
    <xf numFmtId="188" fontId="42" fillId="2" borderId="2" xfId="22" applyNumberFormat="1" applyFont="1" applyFill="1" applyBorder="1" applyAlignment="1">
      <alignment horizontal="center" vertical="center" wrapText="1"/>
    </xf>
    <xf numFmtId="183" fontId="32" fillId="2" borderId="2" xfId="22" applyFont="1" applyFill="1" applyBorder="1" applyAlignment="1">
      <alignment vertical="center" wrapText="1"/>
    </xf>
    <xf numFmtId="183" fontId="42" fillId="2" borderId="2" xfId="22" applyFont="1" applyFill="1" applyBorder="1" applyAlignment="1">
      <alignment vertical="center" wrapText="1"/>
    </xf>
    <xf numFmtId="10" fontId="42" fillId="2" borderId="2" xfId="22" applyNumberFormat="1" applyFont="1" applyFill="1" applyBorder="1" applyAlignment="1">
      <alignment horizontal="center" vertical="center" wrapText="1"/>
    </xf>
    <xf numFmtId="200" fontId="42" fillId="2" borderId="2" xfId="22" applyNumberFormat="1" applyFont="1" applyFill="1" applyBorder="1" applyAlignment="1">
      <alignment horizontal="center" vertical="center" wrapText="1"/>
    </xf>
    <xf numFmtId="188" fontId="61" fillId="20" borderId="2" xfId="22" applyNumberFormat="1" applyFont="1" applyFill="1" applyBorder="1" applyAlignment="1">
      <alignment horizontal="center" vertical="center" wrapText="1"/>
    </xf>
    <xf numFmtId="183" fontId="61" fillId="20" borderId="2" xfId="22" applyFont="1" applyFill="1" applyBorder="1" applyAlignment="1">
      <alignment vertical="center" wrapText="1"/>
    </xf>
    <xf numFmtId="188" fontId="2" fillId="20" borderId="2" xfId="22" applyNumberFormat="1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vertical="center" wrapText="1"/>
    </xf>
    <xf numFmtId="178" fontId="2" fillId="20" borderId="2" xfId="22" applyNumberFormat="1" applyFont="1" applyFill="1" applyBorder="1" applyAlignment="1">
      <alignment vertical="center" wrapText="1"/>
    </xf>
    <xf numFmtId="200" fontId="29" fillId="0" borderId="2" xfId="22" applyNumberFormat="1" applyFont="1" applyFill="1" applyBorder="1" applyAlignment="1">
      <alignment horizontal="center" vertical="center" wrapText="1"/>
    </xf>
    <xf numFmtId="188" fontId="29" fillId="0" borderId="2" xfId="22" applyNumberFormat="1" applyFont="1" applyFill="1" applyBorder="1" applyAlignment="1">
      <alignment horizontal="center" vertical="center" wrapText="1"/>
    </xf>
    <xf numFmtId="178" fontId="29" fillId="0" borderId="2" xfId="22" applyNumberFormat="1" applyFont="1" applyFill="1" applyBorder="1" applyAlignment="1">
      <alignment vertical="center" wrapText="1"/>
    </xf>
    <xf numFmtId="10" fontId="29" fillId="0" borderId="2" xfId="22" applyNumberFormat="1" applyFont="1" applyFill="1" applyBorder="1" applyAlignment="1">
      <alignment horizontal="center" vertical="center" wrapText="1"/>
    </xf>
    <xf numFmtId="188" fontId="2" fillId="8" borderId="2" xfId="22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178" fontId="23" fillId="8" borderId="2" xfId="22" applyNumberFormat="1" applyFont="1" applyFill="1" applyBorder="1" applyAlignment="1">
      <alignment vertical="center" wrapText="1"/>
    </xf>
    <xf numFmtId="10" fontId="23" fillId="8" borderId="2" xfId="22" applyNumberFormat="1" applyFont="1" applyFill="1" applyBorder="1" applyAlignment="1">
      <alignment horizontal="center" vertical="center" wrapText="1"/>
    </xf>
    <xf numFmtId="200" fontId="23" fillId="8" borderId="2" xfId="22" applyNumberFormat="1" applyFont="1" applyFill="1" applyBorder="1" applyAlignment="1">
      <alignment horizontal="center" vertical="center" wrapText="1"/>
    </xf>
    <xf numFmtId="178" fontId="2" fillId="8" borderId="2" xfId="22" applyNumberFormat="1" applyFont="1" applyFill="1" applyBorder="1" applyAlignment="1">
      <alignment vertical="center" wrapText="1"/>
    </xf>
    <xf numFmtId="10" fontId="2" fillId="8" borderId="2" xfId="22" applyNumberFormat="1" applyFont="1" applyFill="1" applyBorder="1" applyAlignment="1">
      <alignment horizontal="center" vertical="center" wrapText="1"/>
    </xf>
    <xf numFmtId="200" fontId="2" fillId="8" borderId="2" xfId="22" applyNumberFormat="1" applyFont="1" applyFill="1" applyBorder="1" applyAlignment="1">
      <alignment horizontal="center" vertical="center" wrapText="1"/>
    </xf>
    <xf numFmtId="188" fontId="61" fillId="22" borderId="2" xfId="22" applyNumberFormat="1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vertical="center" wrapText="1"/>
    </xf>
    <xf numFmtId="183" fontId="61" fillId="22" borderId="2" xfId="22" applyFont="1" applyFill="1" applyBorder="1" applyAlignment="1">
      <alignment vertical="center" wrapText="1"/>
    </xf>
    <xf numFmtId="10" fontId="61" fillId="22" borderId="2" xfId="22" applyNumberFormat="1" applyFont="1" applyFill="1" applyBorder="1" applyAlignment="1">
      <alignment horizontal="center" vertical="center" wrapText="1"/>
    </xf>
    <xf numFmtId="200" fontId="61" fillId="7" borderId="2" xfId="22" applyNumberFormat="1" applyFont="1" applyFill="1" applyBorder="1" applyAlignment="1">
      <alignment horizontal="center" vertical="center" wrapText="1"/>
    </xf>
    <xf numFmtId="188" fontId="23" fillId="20" borderId="2" xfId="22" applyNumberFormat="1" applyFont="1" applyFill="1" applyBorder="1" applyAlignment="1">
      <alignment horizontal="center" vertical="center" wrapText="1"/>
    </xf>
    <xf numFmtId="10" fontId="61" fillId="20" borderId="2" xfId="22" applyNumberFormat="1" applyFont="1" applyFill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10" fontId="22" fillId="0" borderId="2" xfId="22" applyNumberFormat="1" applyFont="1" applyFill="1" applyBorder="1" applyAlignment="1">
      <alignment horizontal="center" vertical="center" wrapText="1"/>
    </xf>
    <xf numFmtId="200" fontId="22" fillId="0" borderId="2" xfId="22" applyNumberFormat="1" applyFont="1" applyFill="1" applyBorder="1" applyAlignment="1">
      <alignment horizontal="center" vertical="center" wrapText="1"/>
    </xf>
    <xf numFmtId="43" fontId="0" fillId="5" borderId="0" xfId="22" applyNumberFormat="1" applyFont="1" applyFill="1" applyAlignment="1">
      <alignment horizontal="center"/>
    </xf>
    <xf numFmtId="49" fontId="0" fillId="5" borderId="0" xfId="22" applyNumberFormat="1" applyFont="1" applyFill="1" applyAlignment="1">
      <alignment horizontal="center"/>
    </xf>
    <xf numFmtId="43" fontId="93" fillId="5" borderId="0" xfId="22" applyNumberFormat="1" applyFont="1" applyFill="1" applyAlignment="1">
      <alignment horizontal="center"/>
    </xf>
    <xf numFmtId="49" fontId="93" fillId="5" borderId="0" xfId="22" applyNumberFormat="1" applyFont="1" applyFill="1" applyAlignment="1">
      <alignment horizontal="center"/>
    </xf>
    <xf numFmtId="10" fontId="31" fillId="7" borderId="2" xfId="0" applyNumberFormat="1" applyFont="1" applyFill="1" applyBorder="1" applyAlignment="1">
      <alignment horizontal="center" vertical="center"/>
    </xf>
    <xf numFmtId="43" fontId="31" fillId="7" borderId="2" xfId="0" applyNumberFormat="1" applyFont="1" applyFill="1" applyBorder="1" applyAlignment="1">
      <alignment horizontal="center" vertical="center"/>
    </xf>
    <xf numFmtId="49" fontId="31" fillId="7" borderId="2" xfId="0" applyNumberFormat="1" applyFont="1" applyFill="1" applyBorder="1" applyAlignment="1">
      <alignment horizontal="center" vertical="center"/>
    </xf>
    <xf numFmtId="10" fontId="2" fillId="7" borderId="2" xfId="22" applyNumberFormat="1" applyFont="1" applyFill="1" applyBorder="1" applyAlignment="1">
      <alignment vertical="center" wrapText="1"/>
    </xf>
    <xf numFmtId="43" fontId="2" fillId="7" borderId="2" xfId="22" applyNumberFormat="1" applyFont="1" applyFill="1" applyBorder="1" applyAlignment="1">
      <alignment vertical="center" wrapText="1"/>
    </xf>
    <xf numFmtId="49" fontId="2" fillId="7" borderId="2" xfId="22" applyNumberFormat="1" applyFont="1" applyFill="1" applyBorder="1" applyAlignment="1">
      <alignment horizontal="center" vertical="center" wrapText="1"/>
    </xf>
    <xf numFmtId="10" fontId="42" fillId="0" borderId="2" xfId="22" applyNumberFormat="1" applyFont="1" applyFill="1" applyBorder="1" applyAlignment="1">
      <alignment vertical="center" wrapText="1"/>
    </xf>
    <xf numFmtId="43" fontId="42" fillId="0" borderId="2" xfId="22" applyNumberFormat="1" applyFont="1" applyFill="1" applyBorder="1" applyAlignment="1">
      <alignment vertical="center" wrapText="1"/>
    </xf>
    <xf numFmtId="49" fontId="42" fillId="0" borderId="2" xfId="22" applyNumberFormat="1" applyFont="1" applyFill="1" applyBorder="1" applyAlignment="1">
      <alignment horizontal="center" vertical="center" wrapText="1"/>
    </xf>
    <xf numFmtId="43" fontId="32" fillId="0" borderId="2" xfId="22" applyNumberFormat="1" applyFont="1" applyFill="1" applyBorder="1" applyAlignment="1">
      <alignment vertical="center" wrapText="1"/>
    </xf>
    <xf numFmtId="10" fontId="42" fillId="2" borderId="2" xfId="22" applyNumberFormat="1" applyFont="1" applyFill="1" applyBorder="1" applyAlignment="1">
      <alignment vertical="center" wrapText="1"/>
    </xf>
    <xf numFmtId="43" fontId="42" fillId="2" borderId="2" xfId="22" applyNumberFormat="1" applyFont="1" applyFill="1" applyBorder="1" applyAlignment="1">
      <alignment vertical="center" wrapText="1"/>
    </xf>
    <xf numFmtId="49" fontId="42" fillId="2" borderId="2" xfId="22" applyNumberFormat="1" applyFont="1" applyFill="1" applyBorder="1" applyAlignment="1">
      <alignment horizontal="center" vertical="center" wrapText="1"/>
    </xf>
    <xf numFmtId="43" fontId="32" fillId="2" borderId="2" xfId="22" applyNumberFormat="1" applyFont="1" applyFill="1" applyBorder="1" applyAlignment="1">
      <alignment vertical="center" wrapText="1"/>
    </xf>
    <xf numFmtId="10" fontId="32" fillId="0" borderId="2" xfId="22" applyNumberFormat="1" applyFont="1" applyFill="1" applyBorder="1" applyAlignment="1">
      <alignment vertical="center" wrapText="1"/>
    </xf>
    <xf numFmtId="43" fontId="42" fillId="3" borderId="2" xfId="22" applyNumberFormat="1" applyFont="1" applyFill="1" applyBorder="1" applyAlignment="1">
      <alignment vertical="center" wrapText="1"/>
    </xf>
    <xf numFmtId="10" fontId="29" fillId="0" borderId="2" xfId="22" applyNumberFormat="1" applyFont="1" applyFill="1" applyBorder="1" applyAlignment="1">
      <alignment vertical="center" wrapText="1"/>
    </xf>
    <xf numFmtId="49" fontId="29" fillId="0" borderId="2" xfId="22" applyNumberFormat="1" applyFont="1" applyFill="1" applyBorder="1" applyAlignment="1">
      <alignment horizontal="center" vertical="center" wrapText="1"/>
    </xf>
    <xf numFmtId="43" fontId="29" fillId="0" borderId="2" xfId="22" applyNumberFormat="1" applyFont="1" applyFill="1" applyBorder="1" applyAlignment="1">
      <alignment vertical="center" wrapText="1"/>
    </xf>
    <xf numFmtId="49" fontId="23" fillId="2" borderId="2" xfId="22" applyNumberFormat="1" applyFont="1" applyFill="1" applyBorder="1" applyAlignment="1">
      <alignment horizontal="center" vertical="center" wrapText="1"/>
    </xf>
    <xf numFmtId="43" fontId="23" fillId="2" borderId="2" xfId="22" applyNumberFormat="1" applyFont="1" applyFill="1" applyBorder="1" applyAlignment="1">
      <alignment vertical="center" wrapText="1"/>
    </xf>
    <xf numFmtId="49" fontId="2" fillId="2" borderId="2" xfId="22" applyNumberFormat="1" applyFont="1" applyFill="1" applyBorder="1" applyAlignment="1">
      <alignment horizontal="center" vertical="center" wrapText="1"/>
    </xf>
    <xf numFmtId="43" fontId="2" fillId="2" borderId="2" xfId="22" applyNumberFormat="1" applyFont="1" applyFill="1" applyBorder="1" applyAlignment="1">
      <alignment vertical="center" wrapText="1"/>
    </xf>
    <xf numFmtId="10" fontId="23" fillId="7" borderId="2" xfId="22" applyNumberFormat="1" applyFont="1" applyFill="1" applyBorder="1" applyAlignment="1">
      <alignment vertical="center" wrapText="1"/>
    </xf>
    <xf numFmtId="43" fontId="23" fillId="7" borderId="2" xfId="22" applyNumberFormat="1" applyFont="1" applyFill="1" applyBorder="1" applyAlignment="1">
      <alignment vertical="center" wrapText="1"/>
    </xf>
    <xf numFmtId="49" fontId="61" fillId="7" borderId="2" xfId="22" applyNumberFormat="1" applyFont="1" applyFill="1" applyBorder="1" applyAlignment="1">
      <alignment horizontal="center" vertical="center" wrapText="1"/>
    </xf>
    <xf numFmtId="49" fontId="42" fillId="7" borderId="2" xfId="22" applyNumberFormat="1" applyFont="1" applyFill="1" applyBorder="1" applyAlignment="1">
      <alignment horizontal="center" vertical="center" wrapText="1"/>
    </xf>
    <xf numFmtId="183" fontId="42" fillId="7" borderId="2" xfId="22" applyFont="1" applyFill="1" applyBorder="1" applyAlignment="1">
      <alignment vertical="center" wrapText="1"/>
    </xf>
    <xf numFmtId="49" fontId="22" fillId="7" borderId="2" xfId="22" applyNumberFormat="1" applyFont="1" applyFill="1" applyBorder="1" applyAlignment="1">
      <alignment horizontal="center" vertical="center" wrapText="1"/>
    </xf>
    <xf numFmtId="43" fontId="22" fillId="7" borderId="2" xfId="22" applyNumberFormat="1" applyFont="1" applyFill="1" applyBorder="1" applyAlignment="1">
      <alignment vertical="center" wrapText="1"/>
    </xf>
    <xf numFmtId="43" fontId="2" fillId="7" borderId="2" xfId="22" applyNumberFormat="1" applyFont="1" applyFill="1" applyBorder="1" applyAlignment="1">
      <alignment horizontal="right" vertical="center" wrapText="1"/>
    </xf>
    <xf numFmtId="10" fontId="2" fillId="2" borderId="2" xfId="22" applyNumberFormat="1" applyFont="1" applyFill="1" applyBorder="1" applyAlignment="1">
      <alignment vertical="center" wrapText="1"/>
    </xf>
    <xf numFmtId="43" fontId="42" fillId="0" borderId="2" xfId="22" applyNumberFormat="1" applyFont="1" applyFill="1" applyBorder="1" applyAlignment="1">
      <alignment horizontal="right" vertical="center" wrapText="1"/>
    </xf>
    <xf numFmtId="43" fontId="42" fillId="2" borderId="2" xfId="22" applyNumberFormat="1" applyFont="1" applyFill="1" applyBorder="1" applyAlignment="1">
      <alignment horizontal="right" vertical="center" wrapText="1"/>
    </xf>
    <xf numFmtId="43" fontId="23" fillId="2" borderId="2" xfId="22" applyNumberFormat="1" applyFont="1" applyFill="1" applyBorder="1" applyAlignment="1">
      <alignment horizontal="right" vertical="center" wrapText="1"/>
    </xf>
    <xf numFmtId="43" fontId="2" fillId="2" borderId="2" xfId="22" applyNumberFormat="1" applyFont="1" applyFill="1" applyBorder="1" applyAlignment="1">
      <alignment horizontal="right" vertical="center" wrapText="1"/>
    </xf>
    <xf numFmtId="183" fontId="42" fillId="2" borderId="2" xfId="22" applyFont="1" applyFill="1" applyBorder="1" applyAlignment="1">
      <alignment horizontal="right" vertical="center" wrapText="1"/>
    </xf>
    <xf numFmtId="183" fontId="42" fillId="0" borderId="2" xfId="22" applyFont="1" applyFill="1" applyBorder="1" applyAlignment="1">
      <alignment horizontal="right" vertical="center" wrapText="1"/>
    </xf>
    <xf numFmtId="49" fontId="22" fillId="0" borderId="2" xfId="22" applyNumberFormat="1" applyFont="1" applyFill="1" applyBorder="1" applyAlignment="1">
      <alignment horizontal="center" vertical="center" wrapText="1"/>
    </xf>
    <xf numFmtId="43" fontId="21" fillId="2" borderId="2" xfId="22" applyNumberFormat="1" applyFont="1" applyFill="1" applyBorder="1" applyAlignment="1">
      <alignment vertical="center" wrapText="1"/>
    </xf>
    <xf numFmtId="43" fontId="22" fillId="0" borderId="2" xfId="22" applyNumberFormat="1" applyFont="1" applyFill="1" applyBorder="1" applyAlignment="1">
      <alignment vertical="center" wrapText="1"/>
    </xf>
    <xf numFmtId="43" fontId="22" fillId="0" borderId="2" xfId="22" applyNumberFormat="1" applyFont="1" applyFill="1" applyBorder="1" applyAlignment="1">
      <alignment horizontal="right" vertical="center" wrapText="1"/>
    </xf>
    <xf numFmtId="49" fontId="23" fillId="7" borderId="2" xfId="22" applyNumberFormat="1" applyFont="1" applyFill="1" applyBorder="1" applyAlignment="1">
      <alignment horizontal="center" vertical="center" wrapText="1"/>
    </xf>
    <xf numFmtId="0" fontId="2" fillId="7" borderId="2" xfId="20" applyFont="1" applyFill="1" applyBorder="1" applyAlignment="1">
      <alignment vertical="center"/>
    </xf>
    <xf numFmtId="43" fontId="0" fillId="5" borderId="0" xfId="0" applyNumberFormat="1" applyFont="1" applyFill="1" applyAlignment="1">
      <alignment horizontal="center" vertical="center"/>
    </xf>
    <xf numFmtId="43" fontId="0" fillId="5" borderId="0" xfId="20" applyNumberFormat="1" applyFont="1" applyFill="1" applyAlignment="1">
      <alignment horizontal="center" vertical="center"/>
    </xf>
    <xf numFmtId="207" fontId="42" fillId="0" borderId="2" xfId="22" applyNumberFormat="1" applyFont="1" applyFill="1" applyBorder="1" applyAlignment="1">
      <alignment horizontal="center" vertical="center" wrapText="1"/>
    </xf>
    <xf numFmtId="43" fontId="42" fillId="0" borderId="2" xfId="2" applyFont="1" applyFill="1" applyBorder="1" applyAlignment="1">
      <alignment horizontal="right" vertical="center" wrapText="1"/>
    </xf>
    <xf numFmtId="207" fontId="2" fillId="7" borderId="2" xfId="22" applyNumberFormat="1" applyFont="1" applyFill="1" applyBorder="1" applyAlignment="1">
      <alignment horizontal="center" vertical="center" wrapText="1"/>
    </xf>
    <xf numFmtId="10" fontId="23" fillId="2" borderId="2" xfId="22" applyNumberFormat="1" applyFont="1" applyFill="1" applyBorder="1" applyAlignment="1">
      <alignment vertical="center" wrapText="1"/>
    </xf>
    <xf numFmtId="207" fontId="42" fillId="7" borderId="2" xfId="22" applyNumberFormat="1" applyFont="1" applyFill="1" applyBorder="1" applyAlignment="1">
      <alignment horizontal="center" vertical="center" wrapText="1"/>
    </xf>
    <xf numFmtId="10" fontId="42" fillId="7" borderId="2" xfId="22" applyNumberFormat="1" applyFont="1" applyFill="1" applyBorder="1" applyAlignment="1">
      <alignment vertical="center" wrapText="1"/>
    </xf>
    <xf numFmtId="43" fontId="42" fillId="7" borderId="2" xfId="2" applyFont="1" applyFill="1" applyBorder="1" applyAlignment="1">
      <alignment horizontal="right" vertical="center" wrapText="1"/>
    </xf>
    <xf numFmtId="207" fontId="42" fillId="7" borderId="2" xfId="22" applyNumberFormat="1" applyFont="1" applyFill="1" applyBorder="1" applyAlignment="1">
      <alignment vertical="center" wrapText="1"/>
    </xf>
    <xf numFmtId="207" fontId="61" fillId="7" borderId="2" xfId="22" applyNumberFormat="1" applyFont="1" applyFill="1" applyBorder="1" applyAlignment="1">
      <alignment vertical="center" wrapText="1"/>
    </xf>
    <xf numFmtId="207" fontId="23" fillId="7" borderId="2" xfId="22" applyNumberFormat="1" applyFont="1" applyFill="1" applyBorder="1" applyAlignment="1">
      <alignment horizontal="center" vertical="center" wrapText="1"/>
    </xf>
    <xf numFmtId="10" fontId="22" fillId="0" borderId="2" xfId="22" applyNumberFormat="1" applyFont="1" applyFill="1" applyBorder="1" applyAlignment="1">
      <alignment vertical="center" wrapText="1"/>
    </xf>
    <xf numFmtId="207" fontId="42" fillId="2" borderId="2" xfId="22" applyNumberFormat="1" applyFont="1" applyFill="1" applyBorder="1" applyAlignment="1">
      <alignment horizontal="center" vertical="center" wrapText="1"/>
    </xf>
    <xf numFmtId="43" fontId="42" fillId="2" borderId="2" xfId="2" applyFont="1" applyFill="1" applyBorder="1" applyAlignment="1">
      <alignment horizontal="right" vertical="center" wrapText="1"/>
    </xf>
    <xf numFmtId="207" fontId="42" fillId="0" borderId="2" xfId="22" applyNumberFormat="1" applyFont="1" applyFill="1" applyBorder="1" applyAlignment="1">
      <alignment vertical="center" wrapText="1"/>
    </xf>
    <xf numFmtId="179" fontId="42" fillId="0" borderId="2" xfId="22" applyNumberFormat="1" applyFont="1" applyFill="1" applyBorder="1" applyAlignment="1">
      <alignment vertical="center" wrapText="1"/>
    </xf>
    <xf numFmtId="43" fontId="30" fillId="0" borderId="2" xfId="2" applyFont="1" applyFill="1" applyBorder="1" applyAlignment="1">
      <alignment horizontal="right" vertical="center" wrapText="1"/>
    </xf>
    <xf numFmtId="43" fontId="22" fillId="0" borderId="2" xfId="2" applyFont="1" applyFill="1" applyBorder="1" applyAlignment="1">
      <alignment horizontal="right" vertical="center" wrapText="1"/>
    </xf>
    <xf numFmtId="10" fontId="42" fillId="0" borderId="2" xfId="2" applyNumberFormat="1" applyFont="1" applyFill="1" applyBorder="1" applyAlignment="1">
      <alignment horizontal="right" vertical="center" wrapText="1"/>
    </xf>
    <xf numFmtId="10" fontId="32" fillId="2" borderId="2" xfId="22" applyNumberFormat="1" applyFont="1" applyFill="1" applyBorder="1" applyAlignment="1">
      <alignment vertical="center" wrapText="1"/>
    </xf>
    <xf numFmtId="43" fontId="42" fillId="18" borderId="2" xfId="2" applyFont="1" applyFill="1" applyBorder="1" applyAlignment="1">
      <alignment horizontal="right" vertical="center" wrapText="1"/>
    </xf>
    <xf numFmtId="10" fontId="42" fillId="7" borderId="2" xfId="2" applyNumberFormat="1" applyFont="1" applyFill="1" applyBorder="1" applyAlignment="1">
      <alignment horizontal="right" vertical="center" wrapText="1"/>
    </xf>
    <xf numFmtId="10" fontId="42" fillId="2" borderId="2" xfId="2" applyNumberFormat="1" applyFont="1" applyFill="1" applyBorder="1" applyAlignment="1">
      <alignment horizontal="right" vertical="center" wrapText="1"/>
    </xf>
    <xf numFmtId="10" fontId="22" fillId="0" borderId="2" xfId="2" applyNumberFormat="1" applyFont="1" applyFill="1" applyBorder="1" applyAlignment="1">
      <alignment horizontal="right" vertical="center" wrapText="1"/>
    </xf>
    <xf numFmtId="183" fontId="26" fillId="5" borderId="0" xfId="22" applyFont="1" applyFill="1" applyAlignment="1">
      <alignment horizontal="right" vertical="center"/>
    </xf>
    <xf numFmtId="178" fontId="2" fillId="10" borderId="10" xfId="0" applyNumberFormat="1" applyFont="1" applyFill="1" applyBorder="1" applyAlignment="1">
      <alignment horizontal="center" vertical="center"/>
    </xf>
    <xf numFmtId="178" fontId="2" fillId="10" borderId="10" xfId="0" applyNumberFormat="1" applyFont="1" applyFill="1" applyBorder="1" applyAlignment="1">
      <alignment vertical="center"/>
    </xf>
    <xf numFmtId="43" fontId="31" fillId="10" borderId="2" xfId="0" applyNumberFormat="1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10" fontId="2" fillId="9" borderId="2" xfId="22" applyNumberFormat="1" applyFont="1" applyFill="1" applyBorder="1" applyAlignment="1">
      <alignment horizontal="center" vertical="center" wrapText="1"/>
    </xf>
    <xf numFmtId="10" fontId="2" fillId="9" borderId="2" xfId="22" applyNumberFormat="1" applyFont="1" applyFill="1" applyBorder="1" applyAlignment="1">
      <alignment vertical="center" wrapText="1"/>
    </xf>
    <xf numFmtId="43" fontId="62" fillId="9" borderId="2" xfId="2" applyFont="1" applyFill="1" applyBorder="1" applyAlignment="1">
      <alignment horizontal="right" vertical="center" wrapText="1"/>
    </xf>
    <xf numFmtId="0" fontId="28" fillId="8" borderId="2" xfId="0" applyFont="1" applyFill="1" applyBorder="1" applyAlignment="1">
      <alignment vertical="center"/>
    </xf>
    <xf numFmtId="183" fontId="32" fillId="0" borderId="2" xfId="22" applyFont="1" applyFill="1" applyBorder="1" applyAlignment="1">
      <alignment vertical="center" wrapText="1"/>
    </xf>
    <xf numFmtId="183" fontId="32" fillId="0" borderId="4" xfId="22" applyFont="1" applyFill="1" applyBorder="1" applyAlignment="1">
      <alignment horizontal="left" vertical="center" wrapText="1"/>
    </xf>
    <xf numFmtId="207" fontId="2" fillId="9" borderId="2" xfId="22" applyNumberFormat="1" applyFont="1" applyFill="1" applyBorder="1" applyAlignment="1">
      <alignment horizontal="center" vertical="center" wrapText="1"/>
    </xf>
    <xf numFmtId="183" fontId="61" fillId="8" borderId="2" xfId="22" applyFont="1" applyFill="1" applyBorder="1" applyAlignment="1">
      <alignment vertical="center" wrapText="1"/>
    </xf>
    <xf numFmtId="209" fontId="42" fillId="0" borderId="2" xfId="2" applyNumberFormat="1" applyFont="1" applyFill="1" applyBorder="1" applyAlignment="1">
      <alignment horizontal="center" vertical="center" wrapText="1"/>
    </xf>
    <xf numFmtId="207" fontId="2" fillId="8" borderId="2" xfId="22" applyNumberFormat="1" applyFont="1" applyFill="1" applyBorder="1" applyAlignment="1">
      <alignment horizontal="center" vertical="center" wrapText="1"/>
    </xf>
    <xf numFmtId="10" fontId="2" fillId="8" borderId="2" xfId="22" applyNumberFormat="1" applyFont="1" applyFill="1" applyBorder="1" applyAlignment="1">
      <alignment vertical="center" wrapText="1"/>
    </xf>
    <xf numFmtId="10" fontId="62" fillId="8" borderId="2" xfId="2" applyNumberFormat="1" applyFont="1" applyFill="1" applyBorder="1" applyAlignment="1">
      <alignment horizontal="right" vertical="center" wrapText="1"/>
    </xf>
    <xf numFmtId="183" fontId="23" fillId="8" borderId="2" xfId="22" applyFont="1" applyFill="1" applyBorder="1" applyAlignment="1">
      <alignment vertical="center" wrapText="1"/>
    </xf>
    <xf numFmtId="10" fontId="61" fillId="6" borderId="2" xfId="2" applyNumberFormat="1" applyFont="1" applyFill="1" applyBorder="1" applyAlignment="1">
      <alignment horizontal="right" vertical="center" wrapText="1"/>
    </xf>
    <xf numFmtId="10" fontId="23" fillId="6" borderId="2" xfId="22" applyNumberFormat="1" applyFont="1" applyFill="1" applyBorder="1" applyAlignment="1">
      <alignment vertical="center" wrapText="1"/>
    </xf>
    <xf numFmtId="43" fontId="61" fillId="6" borderId="2" xfId="2" applyFont="1" applyFill="1" applyBorder="1" applyAlignment="1">
      <alignment horizontal="right" vertical="center" wrapText="1"/>
    </xf>
    <xf numFmtId="183" fontId="61" fillId="10" borderId="2" xfId="22" applyFont="1" applyFill="1" applyBorder="1" applyAlignment="1">
      <alignment vertical="center" wrapText="1"/>
    </xf>
    <xf numFmtId="207" fontId="23" fillId="9" borderId="2" xfId="22" applyNumberFormat="1" applyFont="1" applyFill="1" applyBorder="1" applyAlignment="1">
      <alignment horizontal="center" vertical="center" wrapText="1"/>
    </xf>
    <xf numFmtId="10" fontId="23" fillId="9" borderId="2" xfId="22" applyNumberFormat="1" applyFont="1" applyFill="1" applyBorder="1" applyAlignment="1">
      <alignment vertical="center" wrapText="1"/>
    </xf>
    <xf numFmtId="43" fontId="61" fillId="9" borderId="2" xfId="2" applyFont="1" applyFill="1" applyBorder="1" applyAlignment="1">
      <alignment horizontal="right" vertical="center" wrapText="1"/>
    </xf>
    <xf numFmtId="191" fontId="42" fillId="2" borderId="2" xfId="2" applyNumberFormat="1" applyFont="1" applyFill="1" applyBorder="1" applyAlignment="1">
      <alignment horizontal="center" vertical="center" wrapText="1"/>
    </xf>
    <xf numFmtId="43" fontId="42" fillId="2" borderId="2" xfId="2" applyNumberFormat="1" applyFont="1" applyFill="1" applyBorder="1" applyAlignment="1">
      <alignment horizontal="right" vertical="center" wrapText="1"/>
    </xf>
    <xf numFmtId="191" fontId="42" fillId="0" borderId="2" xfId="2" applyNumberFormat="1" applyFont="1" applyFill="1" applyBorder="1" applyAlignment="1">
      <alignment horizontal="center" vertical="center" wrapText="1"/>
    </xf>
    <xf numFmtId="43" fontId="42" fillId="0" borderId="2" xfId="2" applyNumberFormat="1" applyFont="1" applyFill="1" applyBorder="1" applyAlignment="1">
      <alignment horizontal="right" vertical="center" wrapText="1"/>
    </xf>
    <xf numFmtId="183" fontId="32" fillId="5" borderId="2" xfId="22" applyFont="1" applyFill="1" applyBorder="1" applyAlignment="1">
      <alignment horizontal="left" vertical="center" wrapText="1"/>
    </xf>
    <xf numFmtId="183" fontId="35" fillId="8" borderId="2" xfId="22" applyFont="1" applyFill="1" applyBorder="1" applyAlignment="1">
      <alignment vertical="center" wrapText="1"/>
    </xf>
    <xf numFmtId="209" fontId="22" fillId="0" borderId="2" xfId="2" applyNumberFormat="1" applyFont="1" applyFill="1" applyBorder="1" applyAlignment="1">
      <alignment horizontal="center" vertical="center" wrapText="1"/>
    </xf>
    <xf numFmtId="10" fontId="61" fillId="9" borderId="2" xfId="2" applyNumberFormat="1" applyFont="1" applyFill="1" applyBorder="1" applyAlignment="1">
      <alignment horizontal="right" vertical="center" wrapText="1"/>
    </xf>
    <xf numFmtId="183" fontId="27" fillId="8" borderId="2" xfId="22" applyFont="1" applyFill="1" applyBorder="1" applyAlignment="1">
      <alignment vertical="center" wrapText="1"/>
    </xf>
    <xf numFmtId="0" fontId="29" fillId="5" borderId="0" xfId="20" applyFont="1" applyFill="1" applyAlignment="1">
      <alignment horizontal="right" vertical="center"/>
    </xf>
    <xf numFmtId="178" fontId="2" fillId="10" borderId="11" xfId="0" applyNumberFormat="1" applyFont="1" applyFill="1" applyBorder="1" applyAlignment="1">
      <alignment vertical="center"/>
    </xf>
    <xf numFmtId="0" fontId="28" fillId="5" borderId="0" xfId="0" applyFont="1" applyFill="1">
      <alignment vertical="center"/>
    </xf>
    <xf numFmtId="0" fontId="28" fillId="8" borderId="2" xfId="20" applyFont="1" applyFill="1" applyBorder="1" applyAlignment="1">
      <alignment vertical="center"/>
    </xf>
    <xf numFmtId="0" fontId="28" fillId="5" borderId="0" xfId="0" applyFont="1" applyFill="1" applyAlignment="1">
      <alignment vertical="center"/>
    </xf>
    <xf numFmtId="0" fontId="21" fillId="5" borderId="2" xfId="20" applyFont="1" applyFill="1" applyBorder="1" applyAlignment="1">
      <alignment vertical="center"/>
    </xf>
    <xf numFmtId="0" fontId="103" fillId="5" borderId="0" xfId="0" applyFont="1" applyFill="1" applyAlignment="1">
      <alignment vertical="center"/>
    </xf>
    <xf numFmtId="0" fontId="106" fillId="0" borderId="2" xfId="20" applyFont="1" applyFill="1" applyBorder="1" applyAlignment="1">
      <alignment vertical="center"/>
    </xf>
    <xf numFmtId="0" fontId="104" fillId="5" borderId="0" xfId="0" applyFont="1" applyFill="1" applyAlignment="1">
      <alignment vertical="center"/>
    </xf>
    <xf numFmtId="0" fontId="106" fillId="5" borderId="2" xfId="20" applyFont="1" applyFill="1" applyBorder="1" applyAlignment="1">
      <alignment vertical="center"/>
    </xf>
    <xf numFmtId="0" fontId="33" fillId="5" borderId="2" xfId="20" applyFont="1" applyFill="1" applyBorder="1" applyAlignment="1">
      <alignment vertical="center"/>
    </xf>
    <xf numFmtId="0" fontId="33" fillId="0" borderId="2" xfId="20" applyFont="1" applyFill="1" applyBorder="1" applyAlignment="1">
      <alignment vertical="center" wrapText="1"/>
    </xf>
    <xf numFmtId="0" fontId="0" fillId="5" borderId="2" xfId="20" applyFont="1" applyFill="1" applyBorder="1" applyAlignment="1">
      <alignment vertical="center"/>
    </xf>
    <xf numFmtId="183" fontId="65" fillId="0" borderId="2" xfId="22" applyFont="1" applyFill="1" applyBorder="1" applyAlignment="1">
      <alignment vertical="center" wrapText="1"/>
    </xf>
    <xf numFmtId="183" fontId="65" fillId="2" borderId="2" xfId="22" applyFont="1" applyFill="1" applyBorder="1" applyAlignment="1">
      <alignment vertical="center" wrapText="1"/>
    </xf>
    <xf numFmtId="183" fontId="43" fillId="0" borderId="2" xfId="22" applyFont="1" applyFill="1" applyBorder="1" applyAlignment="1">
      <alignment vertical="center" wrapText="1"/>
    </xf>
    <xf numFmtId="0" fontId="2" fillId="10" borderId="2" xfId="20" applyFont="1" applyFill="1" applyBorder="1" applyAlignment="1">
      <alignment vertical="center"/>
    </xf>
    <xf numFmtId="0" fontId="66" fillId="0" borderId="2" xfId="20" applyFont="1" applyFill="1" applyBorder="1" applyAlignment="1">
      <alignment vertical="center" wrapText="1"/>
    </xf>
    <xf numFmtId="188" fontId="32" fillId="5" borderId="2" xfId="22" applyNumberFormat="1" applyFont="1" applyFill="1" applyBorder="1" applyAlignment="1">
      <alignment horizontal="center" vertical="center" wrapText="1"/>
    </xf>
    <xf numFmtId="183" fontId="32" fillId="0" borderId="2" xfId="0" applyNumberFormat="1" applyFont="1" applyFill="1" applyBorder="1" applyAlignment="1">
      <alignment vertical="center" wrapText="1"/>
    </xf>
    <xf numFmtId="183" fontId="22" fillId="0" borderId="2" xfId="22" applyFont="1" applyFill="1" applyBorder="1" applyAlignment="1">
      <alignment vertical="center" wrapText="1"/>
    </xf>
    <xf numFmtId="0" fontId="28" fillId="20" borderId="2" xfId="20" applyFont="1" applyFill="1" applyBorder="1" applyAlignment="1">
      <alignment vertical="center"/>
    </xf>
    <xf numFmtId="0" fontId="28" fillId="22" borderId="2" xfId="20" applyFont="1" applyFill="1" applyBorder="1" applyAlignment="1">
      <alignment horizontal="center" vertical="center"/>
    </xf>
    <xf numFmtId="0" fontId="28" fillId="22" borderId="2" xfId="20" applyFont="1" applyFill="1" applyBorder="1" applyAlignment="1">
      <alignment vertical="center"/>
    </xf>
    <xf numFmtId="0" fontId="0" fillId="5" borderId="0" xfId="20" applyFont="1" applyFill="1" applyAlignment="1">
      <alignment horizontal="center" vertical="center"/>
    </xf>
    <xf numFmtId="0" fontId="0" fillId="5" borderId="0" xfId="20" applyFont="1" applyFill="1" applyAlignment="1">
      <alignment vertical="center"/>
    </xf>
    <xf numFmtId="178" fontId="0" fillId="5" borderId="0" xfId="20" applyNumberFormat="1" applyFont="1" applyFill="1" applyAlignment="1">
      <alignment horizontal="center" vertical="center"/>
    </xf>
    <xf numFmtId="10" fontId="0" fillId="5" borderId="0" xfId="20" applyNumberFormat="1" applyFont="1" applyFill="1" applyAlignment="1">
      <alignment horizontal="center" vertical="center"/>
    </xf>
    <xf numFmtId="200" fontId="0" fillId="5" borderId="0" xfId="20" applyNumberFormat="1" applyFont="1" applyFill="1" applyAlignment="1">
      <alignment horizontal="center" vertical="center"/>
    </xf>
    <xf numFmtId="0" fontId="3" fillId="5" borderId="0" xfId="20" applyFont="1" applyFill="1" applyAlignment="1">
      <alignment vertical="center"/>
    </xf>
    <xf numFmtId="178" fontId="0" fillId="5" borderId="0" xfId="0" applyNumberFormat="1" applyFont="1" applyFill="1" applyAlignment="1">
      <alignment horizontal="center" vertical="center"/>
    </xf>
    <xf numFmtId="10" fontId="0" fillId="5" borderId="0" xfId="0" applyNumberFormat="1" applyFont="1" applyFill="1" applyAlignment="1">
      <alignment horizontal="center" vertical="center"/>
    </xf>
    <xf numFmtId="200" fontId="0" fillId="5" borderId="0" xfId="0" applyNumberFormat="1" applyFont="1" applyFill="1" applyAlignment="1">
      <alignment horizontal="center" vertical="center"/>
    </xf>
    <xf numFmtId="43" fontId="61" fillId="20" borderId="2" xfId="22" applyNumberFormat="1" applyFont="1" applyFill="1" applyBorder="1" applyAlignment="1">
      <alignment vertical="center" wrapText="1"/>
    </xf>
    <xf numFmtId="49" fontId="0" fillId="5" borderId="0" xfId="2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28" fillId="10" borderId="2" xfId="20" applyFont="1" applyFill="1" applyBorder="1" applyAlignment="1">
      <alignment vertical="center"/>
    </xf>
    <xf numFmtId="43" fontId="104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202" fontId="0" fillId="5" borderId="0" xfId="0" applyNumberFormat="1" applyFill="1" applyAlignment="1"/>
    <xf numFmtId="43" fontId="0" fillId="5" borderId="0" xfId="0" applyNumberFormat="1" applyFill="1" applyAlignment="1"/>
    <xf numFmtId="0" fontId="0" fillId="5" borderId="0" xfId="0" applyNumberFormat="1" applyFont="1" applyFill="1" applyAlignment="1">
      <alignment horizontal="center"/>
    </xf>
    <xf numFmtId="202" fontId="0" fillId="5" borderId="0" xfId="0" applyNumberFormat="1" applyFont="1" applyFill="1" applyAlignment="1"/>
    <xf numFmtId="10" fontId="0" fillId="5" borderId="0" xfId="0" applyNumberFormat="1" applyFont="1" applyFill="1" applyAlignment="1"/>
    <xf numFmtId="43" fontId="0" fillId="5" borderId="0" xfId="0" applyNumberFormat="1" applyFont="1" applyFill="1" applyAlignment="1"/>
    <xf numFmtId="202" fontId="0" fillId="5" borderId="0" xfId="22" applyNumberFormat="1" applyFont="1" applyFill="1"/>
    <xf numFmtId="10" fontId="0" fillId="5" borderId="0" xfId="22" applyNumberFormat="1" applyFont="1" applyFill="1"/>
    <xf numFmtId="43" fontId="0" fillId="5" borderId="0" xfId="22" applyNumberFormat="1" applyFont="1" applyFill="1"/>
    <xf numFmtId="0" fontId="29" fillId="5" borderId="2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202" fontId="21" fillId="0" borderId="2" xfId="4" applyNumberFormat="1" applyFont="1" applyFill="1" applyBorder="1" applyAlignment="1">
      <alignment horizontal="right" vertical="center"/>
    </xf>
    <xf numFmtId="0" fontId="29" fillId="2" borderId="2" xfId="0" applyFont="1" applyFill="1" applyBorder="1" applyAlignment="1">
      <alignment horizontal="left" vertical="center"/>
    </xf>
    <xf numFmtId="202" fontId="0" fillId="2" borderId="2" xfId="4" applyNumberFormat="1" applyFont="1" applyFill="1" applyBorder="1" applyAlignment="1">
      <alignment horizontal="right" vertical="center"/>
    </xf>
    <xf numFmtId="10" fontId="0" fillId="2" borderId="2" xfId="4" applyNumberFormat="1" applyFont="1" applyFill="1" applyBorder="1" applyAlignment="1">
      <alignment horizontal="right" vertical="center"/>
    </xf>
    <xf numFmtId="43" fontId="0" fillId="2" borderId="2" xfId="4" applyNumberFormat="1" applyFont="1" applyFill="1" applyBorder="1" applyAlignment="1">
      <alignment horizontal="right" vertical="center"/>
    </xf>
    <xf numFmtId="0" fontId="29" fillId="3" borderId="2" xfId="0" applyFont="1" applyFill="1" applyBorder="1" applyAlignment="1">
      <alignment horizontal="left" vertical="center"/>
    </xf>
    <xf numFmtId="0" fontId="2" fillId="10" borderId="2" xfId="0" applyNumberFormat="1" applyFont="1" applyFill="1" applyBorder="1" applyAlignment="1">
      <alignment horizontal="center" vertical="center"/>
    </xf>
    <xf numFmtId="43" fontId="2" fillId="22" borderId="2" xfId="4" applyNumberFormat="1" applyFont="1" applyFill="1" applyBorder="1" applyAlignment="1">
      <alignment horizontal="right" vertical="center"/>
    </xf>
    <xf numFmtId="10" fontId="2" fillId="22" borderId="2" xfId="4" applyNumberFormat="1" applyFont="1" applyFill="1" applyBorder="1" applyAlignment="1">
      <alignment horizontal="right" vertical="center"/>
    </xf>
    <xf numFmtId="43" fontId="2" fillId="7" borderId="2" xfId="4" applyNumberFormat="1" applyFont="1" applyFill="1" applyBorder="1" applyAlignment="1">
      <alignment horizontal="right" vertical="center"/>
    </xf>
    <xf numFmtId="0" fontId="71" fillId="0" borderId="0" xfId="0" applyFont="1" applyAlignment="1"/>
    <xf numFmtId="10" fontId="2" fillId="7" borderId="2" xfId="4" applyNumberFormat="1" applyFont="1" applyFill="1" applyBorder="1" applyAlignment="1">
      <alignment horizontal="right" vertical="center"/>
    </xf>
    <xf numFmtId="43" fontId="55" fillId="0" borderId="2" xfId="4" applyNumberFormat="1" applyFont="1" applyFill="1" applyBorder="1" applyAlignment="1">
      <alignment horizontal="right" vertical="center"/>
    </xf>
    <xf numFmtId="10" fontId="55" fillId="0" borderId="2" xfId="4" applyNumberFormat="1" applyFont="1" applyFill="1" applyBorder="1" applyAlignment="1">
      <alignment horizontal="right" vertical="center"/>
    </xf>
    <xf numFmtId="202" fontId="55" fillId="0" borderId="2" xfId="4" applyNumberFormat="1" applyFont="1" applyFill="1" applyBorder="1" applyAlignment="1">
      <alignment horizontal="right" vertical="center"/>
    </xf>
    <xf numFmtId="43" fontId="55" fillId="2" borderId="2" xfId="4" applyNumberFormat="1" applyFont="1" applyFill="1" applyBorder="1" applyAlignment="1">
      <alignment horizontal="right" vertical="center"/>
    </xf>
    <xf numFmtId="10" fontId="55" fillId="2" borderId="2" xfId="4" applyNumberFormat="1" applyFont="1" applyFill="1" applyBorder="1" applyAlignment="1">
      <alignment horizontal="right" vertical="center"/>
    </xf>
    <xf numFmtId="202" fontId="55" fillId="2" borderId="2" xfId="4" applyNumberFormat="1" applyFont="1" applyFill="1" applyBorder="1" applyAlignment="1">
      <alignment horizontal="right" vertical="center"/>
    </xf>
    <xf numFmtId="10" fontId="107" fillId="7" borderId="2" xfId="4" applyNumberFormat="1" applyFont="1" applyFill="1" applyBorder="1" applyAlignment="1">
      <alignment horizontal="right" vertical="center"/>
    </xf>
    <xf numFmtId="43" fontId="62" fillId="7" borderId="2" xfId="4" applyNumberFormat="1" applyFont="1" applyFill="1" applyBorder="1" applyAlignment="1">
      <alignment horizontal="right" vertical="center"/>
    </xf>
    <xf numFmtId="10" fontId="62" fillId="7" borderId="2" xfId="4" applyNumberFormat="1" applyFont="1" applyFill="1" applyBorder="1" applyAlignment="1">
      <alignment horizontal="right" vertical="center"/>
    </xf>
    <xf numFmtId="202" fontId="62" fillId="7" borderId="2" xfId="4" applyNumberFormat="1" applyFont="1" applyFill="1" applyBorder="1" applyAlignment="1">
      <alignment horizontal="right" vertical="center"/>
    </xf>
    <xf numFmtId="43" fontId="55" fillId="0" borderId="2" xfId="2" applyFont="1" applyFill="1" applyBorder="1" applyAlignment="1">
      <alignment horizontal="right" vertical="center"/>
    </xf>
    <xf numFmtId="202" fontId="75" fillId="0" borderId="2" xfId="4" applyNumberFormat="1" applyFont="1" applyFill="1" applyBorder="1" applyAlignment="1">
      <alignment horizontal="right" vertical="center"/>
    </xf>
    <xf numFmtId="43" fontId="55" fillId="2" borderId="2" xfId="2" applyFont="1" applyFill="1" applyBorder="1" applyAlignment="1">
      <alignment horizontal="right" vertical="center"/>
    </xf>
    <xf numFmtId="43" fontId="62" fillId="7" borderId="2" xfId="2" applyFont="1" applyFill="1" applyBorder="1" applyAlignment="1">
      <alignment horizontal="right" vertical="center"/>
    </xf>
    <xf numFmtId="10" fontId="62" fillId="7" borderId="2" xfId="2" applyNumberFormat="1" applyFont="1" applyFill="1" applyBorder="1" applyAlignment="1">
      <alignment horizontal="right" vertical="center"/>
    </xf>
    <xf numFmtId="43" fontId="29" fillId="5" borderId="0" xfId="22" applyNumberFormat="1" applyFont="1" applyFill="1" applyAlignment="1">
      <alignment horizontal="right"/>
    </xf>
    <xf numFmtId="202" fontId="2" fillId="10" borderId="2" xfId="22" applyNumberFormat="1" applyFont="1" applyFill="1" applyBorder="1" applyAlignment="1">
      <alignment horizontal="center" vertical="center"/>
    </xf>
    <xf numFmtId="183" fontId="2" fillId="10" borderId="2" xfId="22" applyFont="1" applyFill="1" applyBorder="1" applyAlignment="1">
      <alignment horizontal="center" vertical="center"/>
    </xf>
    <xf numFmtId="183" fontId="23" fillId="10" borderId="2" xfId="22" applyFont="1" applyFill="1" applyBorder="1" applyAlignment="1">
      <alignment horizontal="center" vertical="center" wrapText="1"/>
    </xf>
    <xf numFmtId="43" fontId="29" fillId="5" borderId="2" xfId="2" applyNumberFormat="1" applyFont="1" applyFill="1" applyBorder="1" applyAlignment="1">
      <alignment horizontal="left" vertical="center"/>
    </xf>
    <xf numFmtId="43" fontId="65" fillId="5" borderId="2" xfId="23" applyNumberFormat="1" applyFont="1" applyFill="1" applyBorder="1" applyAlignment="1">
      <alignment vertical="center" wrapText="1"/>
    </xf>
    <xf numFmtId="43" fontId="26" fillId="5" borderId="2" xfId="26" applyFont="1" applyFill="1" applyBorder="1" applyAlignment="1">
      <alignment horizontal="left" vertical="center"/>
    </xf>
    <xf numFmtId="43" fontId="29" fillId="5" borderId="2" xfId="2" applyNumberFormat="1" applyFont="1" applyFill="1" applyBorder="1" applyAlignment="1">
      <alignment horizontal="left" vertical="center" wrapText="1"/>
    </xf>
    <xf numFmtId="0" fontId="65" fillId="0" borderId="2" xfId="2" applyNumberFormat="1" applyFont="1" applyFill="1" applyBorder="1" applyAlignment="1">
      <alignment horizontal="left" vertical="center" wrapText="1"/>
    </xf>
    <xf numFmtId="43" fontId="65" fillId="2" borderId="2" xfId="2" applyNumberFormat="1" applyFont="1" applyFill="1" applyBorder="1" applyAlignment="1">
      <alignment horizontal="left" vertical="center" wrapText="1"/>
    </xf>
    <xf numFmtId="43" fontId="26" fillId="5" borderId="2" xfId="2" applyNumberFormat="1" applyFont="1" applyFill="1" applyBorder="1" applyAlignment="1">
      <alignment horizontal="left" vertical="center"/>
    </xf>
    <xf numFmtId="43" fontId="29" fillId="2" borderId="2" xfId="2" applyNumberFormat="1" applyFont="1" applyFill="1" applyBorder="1" applyAlignment="1">
      <alignment horizontal="left" vertical="center"/>
    </xf>
    <xf numFmtId="43" fontId="33" fillId="2" borderId="2" xfId="2" applyNumberFormat="1" applyFont="1" applyFill="1" applyBorder="1" applyAlignment="1">
      <alignment horizontal="left" vertical="center" wrapText="1"/>
    </xf>
    <xf numFmtId="43" fontId="33" fillId="5" borderId="2" xfId="2" applyNumberFormat="1" applyFont="1" applyFill="1" applyBorder="1" applyAlignment="1">
      <alignment horizontal="left" vertical="center" wrapText="1"/>
    </xf>
    <xf numFmtId="43" fontId="62" fillId="6" borderId="2" xfId="2" applyFont="1" applyFill="1" applyBorder="1" applyAlignment="1">
      <alignment horizontal="right" vertical="center"/>
    </xf>
    <xf numFmtId="43" fontId="2" fillId="10" borderId="2" xfId="2" applyNumberFormat="1" applyFont="1" applyFill="1" applyBorder="1" applyAlignment="1">
      <alignment horizontal="right" vertical="center"/>
    </xf>
    <xf numFmtId="0" fontId="2" fillId="10" borderId="2" xfId="0" applyFont="1" applyFill="1" applyBorder="1" applyAlignment="1">
      <alignment horizontal="right" vertical="center"/>
    </xf>
    <xf numFmtId="197" fontId="0" fillId="5" borderId="0" xfId="0" applyNumberFormat="1" applyFont="1" applyFill="1" applyAlignment="1"/>
    <xf numFmtId="197" fontId="0" fillId="5" borderId="0" xfId="22" applyNumberFormat="1" applyFont="1" applyFill="1"/>
    <xf numFmtId="0" fontId="27" fillId="5" borderId="2" xfId="0" applyNumberFormat="1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left" vertical="center"/>
    </xf>
    <xf numFmtId="10" fontId="21" fillId="0" borderId="2" xfId="4" applyNumberFormat="1" applyFont="1" applyFill="1" applyBorder="1" applyAlignment="1">
      <alignment horizontal="right" vertical="center"/>
    </xf>
    <xf numFmtId="197" fontId="21" fillId="0" borderId="2" xfId="4" applyNumberFormat="1" applyFont="1" applyFill="1" applyBorder="1" applyAlignment="1">
      <alignment horizontal="right" vertical="center"/>
    </xf>
    <xf numFmtId="49" fontId="29" fillId="0" borderId="2" xfId="11" applyNumberFormat="1" applyFont="1" applyFill="1" applyBorder="1" applyAlignment="1">
      <alignment horizontal="left" vertical="center" wrapText="1"/>
    </xf>
    <xf numFmtId="0" fontId="29" fillId="5" borderId="15" xfId="0" applyNumberFormat="1" applyFont="1" applyFill="1" applyBorder="1" applyAlignment="1">
      <alignment horizontal="center" vertical="center"/>
    </xf>
    <xf numFmtId="202" fontId="29" fillId="5" borderId="2" xfId="4" applyNumberFormat="1" applyFont="1" applyFill="1" applyBorder="1" applyAlignment="1">
      <alignment horizontal="right" vertical="center"/>
    </xf>
    <xf numFmtId="43" fontId="23" fillId="10" borderId="2" xfId="26" applyFont="1" applyFill="1" applyBorder="1" applyAlignment="1">
      <alignment horizontal="center" vertical="center" wrapText="1"/>
    </xf>
    <xf numFmtId="202" fontId="2" fillId="7" borderId="2" xfId="2" applyNumberFormat="1" applyFont="1" applyFill="1" applyBorder="1" applyAlignment="1">
      <alignment horizontal="right" vertical="center"/>
    </xf>
    <xf numFmtId="10" fontId="2" fillId="7" borderId="2" xfId="2" applyNumberFormat="1" applyFont="1" applyFill="1" applyBorder="1" applyAlignment="1">
      <alignment horizontal="right" vertical="center"/>
    </xf>
    <xf numFmtId="197" fontId="2" fillId="7" borderId="2" xfId="2" applyNumberFormat="1" applyFont="1" applyFill="1" applyBorder="1" applyAlignment="1">
      <alignment horizontal="right" vertical="center"/>
    </xf>
    <xf numFmtId="49" fontId="54" fillId="20" borderId="2" xfId="0" applyNumberFormat="1" applyFont="1" applyFill="1" applyBorder="1" applyAlignment="1" applyProtection="1">
      <alignment horizontal="center" vertical="center" wrapText="1"/>
      <protection locked="0"/>
    </xf>
    <xf numFmtId="49" fontId="54" fillId="2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49" fontId="73" fillId="0" borderId="2" xfId="0" applyNumberFormat="1" applyFont="1" applyBorder="1" applyAlignment="1" applyProtection="1">
      <alignment horizontal="left" vertical="center" wrapText="1"/>
      <protection locked="0"/>
    </xf>
    <xf numFmtId="49" fontId="54" fillId="7" borderId="2" xfId="0" applyNumberFormat="1" applyFont="1" applyFill="1" applyBorder="1" applyAlignment="1" applyProtection="1">
      <alignment horizontal="center" vertical="center" wrapText="1"/>
      <protection locked="0"/>
    </xf>
    <xf numFmtId="197" fontId="21" fillId="2" borderId="2" xfId="4" applyNumberFormat="1" applyFont="1" applyFill="1" applyBorder="1" applyAlignment="1">
      <alignment horizontal="right" vertical="center"/>
    </xf>
    <xf numFmtId="10" fontId="40" fillId="5" borderId="0" xfId="3" applyNumberFormat="1" applyFill="1" applyAlignment="1" applyProtection="1">
      <alignment horizontal="center"/>
    </xf>
    <xf numFmtId="197" fontId="48" fillId="7" borderId="2" xfId="22" applyNumberFormat="1" applyFont="1" applyFill="1" applyBorder="1" applyAlignment="1">
      <alignment horizontal="center" vertical="center" wrapText="1"/>
    </xf>
    <xf numFmtId="197" fontId="22" fillId="0" borderId="2" xfId="4" applyNumberFormat="1" applyFont="1" applyFill="1" applyBorder="1" applyAlignment="1">
      <alignment horizontal="right" vertical="center"/>
    </xf>
    <xf numFmtId="10" fontId="22" fillId="2" borderId="2" xfId="4" applyNumberFormat="1" applyFont="1" applyFill="1" applyBorder="1" applyAlignment="1">
      <alignment horizontal="right" vertical="center"/>
    </xf>
    <xf numFmtId="202" fontId="22" fillId="2" borderId="2" xfId="4" applyNumberFormat="1" applyFont="1" applyFill="1" applyBorder="1" applyAlignment="1">
      <alignment horizontal="right" vertical="center"/>
    </xf>
    <xf numFmtId="10" fontId="22" fillId="0" borderId="2" xfId="4" applyNumberFormat="1" applyFont="1" applyFill="1" applyBorder="1" applyAlignment="1">
      <alignment horizontal="right" vertical="center"/>
    </xf>
    <xf numFmtId="202" fontId="22" fillId="0" borderId="2" xfId="4" applyNumberFormat="1" applyFont="1" applyFill="1" applyBorder="1" applyAlignment="1">
      <alignment horizontal="right" vertical="center"/>
    </xf>
    <xf numFmtId="10" fontId="23" fillId="7" borderId="2" xfId="4" applyNumberFormat="1" applyFont="1" applyFill="1" applyBorder="1" applyAlignment="1">
      <alignment horizontal="right" vertical="center"/>
    </xf>
    <xf numFmtId="197" fontId="62" fillId="7" borderId="2" xfId="2" applyNumberFormat="1" applyFont="1" applyFill="1" applyBorder="1" applyAlignment="1">
      <alignment horizontal="right" vertical="center"/>
    </xf>
    <xf numFmtId="202" fontId="62" fillId="7" borderId="2" xfId="2" applyNumberFormat="1" applyFont="1" applyFill="1" applyBorder="1" applyAlignment="1">
      <alignment horizontal="right" vertical="center"/>
    </xf>
    <xf numFmtId="0" fontId="52" fillId="7" borderId="2" xfId="0" applyFont="1" applyFill="1" applyBorder="1" applyAlignment="1">
      <alignment horizontal="center" vertical="center"/>
    </xf>
    <xf numFmtId="43" fontId="52" fillId="7" borderId="2" xfId="0" applyNumberFormat="1" applyFont="1" applyFill="1" applyBorder="1" applyAlignment="1">
      <alignment horizontal="center" vertical="center"/>
    </xf>
    <xf numFmtId="43" fontId="61" fillId="7" borderId="2" xfId="0" applyNumberFormat="1" applyFont="1" applyFill="1" applyBorder="1" applyAlignment="1">
      <alignment horizontal="center" vertical="center"/>
    </xf>
    <xf numFmtId="43" fontId="109" fillId="0" borderId="2" xfId="2" applyFont="1" applyBorder="1" applyAlignment="1"/>
    <xf numFmtId="43" fontId="22" fillId="0" borderId="2" xfId="2" applyFont="1" applyBorder="1" applyAlignment="1"/>
    <xf numFmtId="43" fontId="52" fillId="7" borderId="2" xfId="2" applyFont="1" applyFill="1" applyBorder="1" applyAlignment="1"/>
    <xf numFmtId="43" fontId="61" fillId="7" borderId="2" xfId="2" applyFont="1" applyFill="1" applyBorder="1" applyAlignment="1"/>
    <xf numFmtId="0" fontId="29" fillId="5" borderId="0" xfId="0" applyFont="1" applyFill="1" applyAlignment="1">
      <alignment horizontal="right" vertical="top"/>
    </xf>
    <xf numFmtId="202" fontId="110" fillId="0" borderId="2" xfId="4" applyNumberFormat="1" applyFont="1" applyFill="1" applyBorder="1" applyAlignment="1">
      <alignment horizontal="right" vertical="center"/>
    </xf>
    <xf numFmtId="43" fontId="22" fillId="2" borderId="2" xfId="2" applyFont="1" applyFill="1" applyBorder="1" applyAlignment="1">
      <alignment horizontal="right" vertical="center"/>
    </xf>
    <xf numFmtId="0" fontId="52" fillId="7" borderId="2" xfId="0" applyFont="1" applyFill="1" applyBorder="1" applyAlignment="1">
      <alignment vertical="center"/>
    </xf>
    <xf numFmtId="43" fontId="61" fillId="7" borderId="2" xfId="2" applyFont="1" applyFill="1" applyBorder="1" applyAlignment="1">
      <alignment horizontal="right" vertical="center"/>
    </xf>
    <xf numFmtId="10" fontId="61" fillId="23" borderId="2" xfId="0" applyNumberFormat="1" applyFont="1" applyFill="1" applyBorder="1" applyAlignment="1">
      <alignment horizontal="right" vertical="center"/>
    </xf>
    <xf numFmtId="43" fontId="55" fillId="0" borderId="2" xfId="2" applyFont="1" applyBorder="1" applyAlignment="1">
      <alignment horizontal="right"/>
    </xf>
    <xf numFmtId="43" fontId="55" fillId="0" borderId="2" xfId="2" applyFont="1" applyFill="1" applyBorder="1" applyAlignment="1">
      <alignment horizontal="right"/>
    </xf>
    <xf numFmtId="10" fontId="55" fillId="0" borderId="2" xfId="0" applyNumberFormat="1" applyFont="1" applyBorder="1" applyAlignment="1">
      <alignment horizontal="right"/>
    </xf>
    <xf numFmtId="43" fontId="22" fillId="0" borderId="2" xfId="2" applyFont="1" applyBorder="1" applyAlignment="1">
      <alignment horizontal="right"/>
    </xf>
    <xf numFmtId="43" fontId="22" fillId="0" borderId="2" xfId="2" applyFont="1" applyFill="1" applyBorder="1" applyAlignment="1">
      <alignment horizontal="right"/>
    </xf>
    <xf numFmtId="43" fontId="61" fillId="9" borderId="2" xfId="2" applyFont="1" applyFill="1" applyBorder="1" applyAlignment="1">
      <alignment horizontal="right" vertical="center"/>
    </xf>
    <xf numFmtId="43" fontId="61" fillId="4" borderId="2" xfId="2" applyFont="1" applyFill="1" applyBorder="1" applyAlignment="1"/>
    <xf numFmtId="10" fontId="61" fillId="4" borderId="2" xfId="2" applyNumberFormat="1" applyFont="1" applyFill="1" applyBorder="1" applyAlignment="1"/>
    <xf numFmtId="197" fontId="51" fillId="6" borderId="11" xfId="0" applyNumberFormat="1" applyFont="1" applyFill="1" applyBorder="1" applyAlignment="1">
      <alignment vertical="center"/>
    </xf>
    <xf numFmtId="197" fontId="48" fillId="10" borderId="2" xfId="22" applyNumberFormat="1" applyFont="1" applyFill="1" applyBorder="1" applyAlignment="1">
      <alignment horizontal="center" vertical="center" wrapText="1"/>
    </xf>
    <xf numFmtId="0" fontId="51" fillId="10" borderId="2" xfId="0" applyFont="1" applyFill="1" applyBorder="1" applyAlignment="1">
      <alignment horizontal="center" vertical="center" wrapText="1"/>
    </xf>
    <xf numFmtId="43" fontId="22" fillId="0" borderId="2" xfId="2" applyFont="1" applyFill="1" applyBorder="1" applyAlignment="1">
      <alignment horizontal="right" vertical="center"/>
    </xf>
    <xf numFmtId="43" fontId="62" fillId="10" borderId="2" xfId="2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3" fontId="61" fillId="0" borderId="0" xfId="2" applyFont="1" applyFill="1" applyBorder="1" applyAlignment="1">
      <alignment horizontal="right" vertical="center"/>
    </xf>
    <xf numFmtId="10" fontId="6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/>
    <xf numFmtId="43" fontId="55" fillId="0" borderId="0" xfId="2" applyFont="1" applyFill="1" applyBorder="1" applyAlignment="1">
      <alignment horizontal="right"/>
    </xf>
    <xf numFmtId="209" fontId="55" fillId="0" borderId="0" xfId="2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/>
    </xf>
    <xf numFmtId="43" fontId="61" fillId="0" borderId="0" xfId="2" applyFont="1" applyFill="1" applyBorder="1" applyAlignment="1"/>
    <xf numFmtId="43" fontId="61" fillId="0" borderId="0" xfId="2" applyNumberFormat="1" applyFont="1" applyFill="1" applyBorder="1" applyAlignment="1"/>
    <xf numFmtId="0" fontId="57" fillId="0" borderId="2" xfId="0" applyFont="1" applyFill="1" applyBorder="1" applyAlignment="1">
      <alignment horizontal="left" vertical="center"/>
    </xf>
    <xf numFmtId="43" fontId="0" fillId="0" borderId="0" xfId="0" applyNumberFormat="1" applyFill="1">
      <alignment vertical="center"/>
    </xf>
    <xf numFmtId="43" fontId="0" fillId="0" borderId="0" xfId="2" applyFont="1" applyFill="1" applyBorder="1" applyAlignment="1">
      <alignment horizontal="left" vertical="center"/>
    </xf>
    <xf numFmtId="4" fontId="0" fillId="0" borderId="0" xfId="0" applyNumberFormat="1">
      <alignment vertical="center"/>
    </xf>
    <xf numFmtId="43" fontId="21" fillId="0" borderId="2" xfId="2" applyFont="1" applyFill="1" applyBorder="1" applyAlignment="1">
      <alignment horizontal="center" vertical="center"/>
    </xf>
    <xf numFmtId="0" fontId="0" fillId="0" borderId="0" xfId="0" applyAlignment="1"/>
    <xf numFmtId="0" fontId="0" fillId="5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197" fontId="73" fillId="0" borderId="8" xfId="4" applyNumberFormat="1" applyFont="1" applyFill="1" applyBorder="1" applyAlignment="1">
      <alignment horizontal="center" vertical="center" wrapText="1"/>
    </xf>
    <xf numFmtId="197" fontId="112" fillId="0" borderId="2" xfId="4" applyNumberFormat="1" applyFont="1" applyFill="1" applyBorder="1" applyAlignment="1">
      <alignment horizontal="center" vertical="center" wrapText="1"/>
    </xf>
    <xf numFmtId="200" fontId="0" fillId="2" borderId="2" xfId="1" applyNumberFormat="1" applyFont="1" applyFill="1" applyBorder="1" applyAlignment="1">
      <alignment horizontal="center" vertical="center"/>
    </xf>
    <xf numFmtId="200" fontId="0" fillId="0" borderId="2" xfId="1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29" fillId="0" borderId="11" xfId="0" applyFont="1" applyFill="1" applyBorder="1" applyAlignment="1">
      <alignment vertical="center" wrapText="1"/>
    </xf>
    <xf numFmtId="0" fontId="26" fillId="5" borderId="11" xfId="0" applyFont="1" applyFill="1" applyBorder="1" applyAlignment="1">
      <alignment vertical="center" wrapText="1"/>
    </xf>
    <xf numFmtId="0" fontId="29" fillId="5" borderId="11" xfId="0" applyFont="1" applyFill="1" applyBorder="1" applyAlignment="1">
      <alignment vertical="center" wrapText="1"/>
    </xf>
    <xf numFmtId="0" fontId="21" fillId="0" borderId="2" xfId="0" applyNumberFormat="1" applyFont="1" applyFill="1" applyBorder="1" applyAlignment="1">
      <alignment vertical="center" wrapText="1"/>
    </xf>
    <xf numFmtId="0" fontId="0" fillId="0" borderId="0" xfId="0" applyFill="1" applyAlignment="1"/>
    <xf numFmtId="0" fontId="2" fillId="5" borderId="0" xfId="0" applyFont="1" applyFill="1" applyAlignment="1">
      <alignment horizontal="center"/>
    </xf>
    <xf numFmtId="202" fontId="86" fillId="5" borderId="0" xfId="22" applyNumberFormat="1" applyFont="1" applyFill="1" applyAlignment="1">
      <alignment vertical="center"/>
    </xf>
    <xf numFmtId="10" fontId="86" fillId="5" borderId="0" xfId="22" applyNumberFormat="1" applyFont="1" applyFill="1" applyAlignment="1">
      <alignment vertical="center"/>
    </xf>
    <xf numFmtId="43" fontId="86" fillId="5" borderId="0" xfId="22" applyNumberFormat="1" applyFont="1" applyFill="1" applyAlignment="1">
      <alignment vertical="center"/>
    </xf>
    <xf numFmtId="0" fontId="23" fillId="8" borderId="2" xfId="22" applyNumberFormat="1" applyFont="1" applyFill="1" applyBorder="1" applyAlignment="1">
      <alignment horizontal="center" vertical="center"/>
    </xf>
    <xf numFmtId="43" fontId="23" fillId="8" borderId="2" xfId="26" applyFont="1" applyFill="1" applyBorder="1" applyAlignment="1">
      <alignment horizontal="left" vertical="center"/>
    </xf>
    <xf numFmtId="202" fontId="23" fillId="7" borderId="2" xfId="26" applyNumberFormat="1" applyFont="1" applyFill="1" applyBorder="1" applyAlignment="1">
      <alignment horizontal="right" vertical="center"/>
    </xf>
    <xf numFmtId="10" fontId="23" fillId="7" borderId="2" xfId="26" applyNumberFormat="1" applyFont="1" applyFill="1" applyBorder="1" applyAlignment="1">
      <alignment horizontal="right" vertical="center"/>
    </xf>
    <xf numFmtId="43" fontId="23" fillId="7" borderId="2" xfId="26" applyNumberFormat="1" applyFont="1" applyFill="1" applyBorder="1" applyAlignment="1">
      <alignment horizontal="right" vertical="center"/>
    </xf>
    <xf numFmtId="43" fontId="26" fillId="2" borderId="2" xfId="26" applyFont="1" applyFill="1" applyBorder="1" applyAlignment="1">
      <alignment horizontal="left" vertical="center" wrapText="1"/>
    </xf>
    <xf numFmtId="202" fontId="32" fillId="0" borderId="2" xfId="4" applyNumberFormat="1" applyFont="1" applyFill="1" applyBorder="1" applyAlignment="1">
      <alignment horizontal="right" vertical="center"/>
    </xf>
    <xf numFmtId="10" fontId="26" fillId="0" borderId="2" xfId="26" applyNumberFormat="1" applyFont="1" applyFill="1" applyBorder="1" applyAlignment="1">
      <alignment horizontal="right" vertical="center"/>
    </xf>
    <xf numFmtId="43" fontId="26" fillId="0" borderId="2" xfId="26" applyNumberFormat="1" applyFont="1" applyFill="1" applyBorder="1" applyAlignment="1">
      <alignment horizontal="right" vertical="center"/>
    </xf>
    <xf numFmtId="43" fontId="26" fillId="5" borderId="2" xfId="26" applyFont="1" applyFill="1" applyBorder="1" applyAlignment="1">
      <alignment horizontal="left" vertical="center" wrapText="1"/>
    </xf>
    <xf numFmtId="43" fontId="26" fillId="0" borderId="2" xfId="26" applyFont="1" applyFill="1" applyBorder="1" applyAlignment="1">
      <alignment horizontal="left" vertical="center" wrapText="1"/>
    </xf>
    <xf numFmtId="43" fontId="26" fillId="19" borderId="2" xfId="26" applyFont="1" applyFill="1" applyBorder="1" applyAlignment="1">
      <alignment horizontal="left" vertical="center" wrapText="1"/>
    </xf>
    <xf numFmtId="0" fontId="89" fillId="8" borderId="4" xfId="22" applyNumberFormat="1" applyFont="1" applyFill="1" applyBorder="1" applyAlignment="1">
      <alignment horizontal="center" vertical="center"/>
    </xf>
    <xf numFmtId="43" fontId="27" fillId="8" borderId="2" xfId="26" applyFont="1" applyFill="1" applyBorder="1" applyAlignment="1">
      <alignment horizontal="left" vertical="center"/>
    </xf>
    <xf numFmtId="202" fontId="31" fillId="7" borderId="2" xfId="26" applyNumberFormat="1" applyFont="1" applyFill="1" applyBorder="1" applyAlignment="1">
      <alignment horizontal="right" vertical="center"/>
    </xf>
    <xf numFmtId="10" fontId="27" fillId="7" borderId="2" xfId="26" applyNumberFormat="1" applyFont="1" applyFill="1" applyBorder="1" applyAlignment="1">
      <alignment horizontal="right" vertical="center"/>
    </xf>
    <xf numFmtId="43" fontId="27" fillId="7" borderId="2" xfId="26" applyNumberFormat="1" applyFont="1" applyFill="1" applyBorder="1" applyAlignment="1">
      <alignment horizontal="right" vertical="center"/>
    </xf>
    <xf numFmtId="10" fontId="27" fillId="0" borderId="2" xfId="26" applyNumberFormat="1" applyFont="1" applyFill="1" applyBorder="1" applyAlignment="1">
      <alignment horizontal="right" vertical="center"/>
    </xf>
    <xf numFmtId="43" fontId="27" fillId="0" borderId="2" xfId="26" applyNumberFormat="1" applyFont="1" applyFill="1" applyBorder="1" applyAlignment="1">
      <alignment horizontal="right" vertical="center"/>
    </xf>
    <xf numFmtId="202" fontId="32" fillId="0" borderId="8" xfId="4" applyNumberFormat="1" applyFont="1" applyFill="1" applyBorder="1" applyAlignment="1">
      <alignment horizontal="right" vertical="center"/>
    </xf>
    <xf numFmtId="43" fontId="27" fillId="0" borderId="8" xfId="26" applyNumberFormat="1" applyFont="1" applyFill="1" applyBorder="1" applyAlignment="1">
      <alignment horizontal="right" vertical="center"/>
    </xf>
    <xf numFmtId="43" fontId="28" fillId="8" borderId="2" xfId="22" applyNumberFormat="1" applyFont="1" applyFill="1" applyBorder="1" applyAlignment="1">
      <alignment horizontal="left" vertical="center" wrapText="1"/>
    </xf>
    <xf numFmtId="202" fontId="31" fillId="7" borderId="8" xfId="4" applyNumberFormat="1" applyFont="1" applyFill="1" applyBorder="1" applyAlignment="1">
      <alignment horizontal="right" vertical="center"/>
    </xf>
    <xf numFmtId="43" fontId="27" fillId="7" borderId="8" xfId="26" applyNumberFormat="1" applyFont="1" applyFill="1" applyBorder="1" applyAlignment="1">
      <alignment horizontal="right" vertical="center"/>
    </xf>
    <xf numFmtId="0" fontId="89" fillId="10" borderId="4" xfId="22" applyNumberFormat="1" applyFont="1" applyFill="1" applyBorder="1" applyAlignment="1">
      <alignment horizontal="center" vertical="center"/>
    </xf>
    <xf numFmtId="43" fontId="28" fillId="10" borderId="2" xfId="22" applyNumberFormat="1" applyFont="1" applyFill="1" applyBorder="1" applyAlignment="1">
      <alignment horizontal="center" vertical="center" wrapText="1"/>
    </xf>
    <xf numFmtId="202" fontId="31" fillId="7" borderId="4" xfId="0" applyNumberFormat="1" applyFont="1" applyFill="1" applyBorder="1" applyAlignment="1">
      <alignment vertical="center"/>
    </xf>
    <xf numFmtId="43" fontId="9" fillId="5" borderId="0" xfId="26" applyFont="1" applyFill="1" applyBorder="1" applyAlignment="1">
      <alignment vertical="center" wrapText="1"/>
    </xf>
    <xf numFmtId="10" fontId="9" fillId="5" borderId="0" xfId="26" applyNumberFormat="1" applyFont="1" applyFill="1" applyBorder="1" applyAlignment="1">
      <alignment vertical="center" wrapText="1"/>
    </xf>
    <xf numFmtId="43" fontId="9" fillId="5" borderId="0" xfId="26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0" fontId="27" fillId="0" borderId="8" xfId="26" applyNumberFormat="1" applyFont="1" applyFill="1" applyBorder="1" applyAlignment="1">
      <alignment horizontal="right" vertical="center"/>
    </xf>
    <xf numFmtId="10" fontId="27" fillId="7" borderId="8" xfId="26" applyNumberFormat="1" applyFont="1" applyFill="1" applyBorder="1" applyAlignment="1">
      <alignment horizontal="right" vertical="center"/>
    </xf>
    <xf numFmtId="43" fontId="61" fillId="7" borderId="2" xfId="26" applyNumberFormat="1" applyFont="1" applyFill="1" applyBorder="1" applyAlignment="1">
      <alignment horizontal="right" vertical="center"/>
    </xf>
    <xf numFmtId="10" fontId="61" fillId="7" borderId="2" xfId="26" applyNumberFormat="1" applyFont="1" applyFill="1" applyBorder="1" applyAlignment="1">
      <alignment horizontal="right" vertical="center"/>
    </xf>
    <xf numFmtId="202" fontId="61" fillId="7" borderId="2" xfId="26" applyNumberFormat="1" applyFont="1" applyFill="1" applyBorder="1" applyAlignment="1">
      <alignment horizontal="right" vertical="center"/>
    </xf>
    <xf numFmtId="10" fontId="23" fillId="2" borderId="2" xfId="26" applyNumberFormat="1" applyFont="1" applyFill="1" applyBorder="1" applyAlignment="1">
      <alignment horizontal="right" vertical="center"/>
    </xf>
    <xf numFmtId="43" fontId="26" fillId="2" borderId="2" xfId="26" applyNumberFormat="1" applyFont="1" applyFill="1" applyBorder="1" applyAlignment="1">
      <alignment horizontal="right" vertical="center"/>
    </xf>
    <xf numFmtId="43" fontId="30" fillId="2" borderId="2" xfId="26" applyNumberFormat="1" applyFont="1" applyFill="1" applyBorder="1" applyAlignment="1">
      <alignment horizontal="right" vertical="center"/>
    </xf>
    <xf numFmtId="10" fontId="30" fillId="2" borderId="2" xfId="26" applyNumberFormat="1" applyFont="1" applyFill="1" applyBorder="1" applyAlignment="1">
      <alignment horizontal="right" vertical="center"/>
    </xf>
    <xf numFmtId="202" fontId="30" fillId="2" borderId="2" xfId="26" applyNumberFormat="1" applyFont="1" applyFill="1" applyBorder="1" applyAlignment="1">
      <alignment horizontal="right" vertical="center"/>
    </xf>
    <xf numFmtId="43" fontId="30" fillId="0" borderId="2" xfId="26" applyNumberFormat="1" applyFont="1" applyFill="1" applyBorder="1" applyAlignment="1">
      <alignment horizontal="right" vertical="center"/>
    </xf>
    <xf numFmtId="10" fontId="30" fillId="0" borderId="2" xfId="26" applyNumberFormat="1" applyFont="1" applyFill="1" applyBorder="1" applyAlignment="1">
      <alignment horizontal="right" vertical="center"/>
    </xf>
    <xf numFmtId="202" fontId="30" fillId="0" borderId="2" xfId="26" applyNumberFormat="1" applyFont="1" applyFill="1" applyBorder="1" applyAlignment="1">
      <alignment horizontal="right" vertical="center"/>
    </xf>
    <xf numFmtId="43" fontId="35" fillId="7" borderId="2" xfId="26" applyNumberFormat="1" applyFont="1" applyFill="1" applyBorder="1" applyAlignment="1">
      <alignment horizontal="right" vertical="center"/>
    </xf>
    <xf numFmtId="10" fontId="35" fillId="7" borderId="2" xfId="26" applyNumberFormat="1" applyFont="1" applyFill="1" applyBorder="1" applyAlignment="1">
      <alignment horizontal="right" vertical="center"/>
    </xf>
    <xf numFmtId="202" fontId="35" fillId="7" borderId="2" xfId="26" applyNumberFormat="1" applyFont="1" applyFill="1" applyBorder="1" applyAlignment="1">
      <alignment horizontal="right" vertical="center"/>
    </xf>
    <xf numFmtId="43" fontId="27" fillId="2" borderId="2" xfId="26" applyNumberFormat="1" applyFont="1" applyFill="1" applyBorder="1" applyAlignment="1">
      <alignment horizontal="right" vertical="center"/>
    </xf>
    <xf numFmtId="43" fontId="35" fillId="2" borderId="2" xfId="26" applyNumberFormat="1" applyFont="1" applyFill="1" applyBorder="1" applyAlignment="1">
      <alignment horizontal="right" vertical="center"/>
    </xf>
    <xf numFmtId="10" fontId="35" fillId="2" borderId="2" xfId="26" applyNumberFormat="1" applyFont="1" applyFill="1" applyBorder="1" applyAlignment="1">
      <alignment horizontal="right" vertical="center"/>
    </xf>
    <xf numFmtId="43" fontId="26" fillId="2" borderId="8" xfId="26" applyNumberFormat="1" applyFont="1" applyFill="1" applyBorder="1" applyAlignment="1">
      <alignment horizontal="right" vertical="center"/>
    </xf>
    <xf numFmtId="43" fontId="27" fillId="2" borderId="8" xfId="26" applyNumberFormat="1" applyFont="1" applyFill="1" applyBorder="1" applyAlignment="1">
      <alignment horizontal="right" vertical="center"/>
    </xf>
    <xf numFmtId="43" fontId="35" fillId="2" borderId="8" xfId="26" applyNumberFormat="1" applyFont="1" applyFill="1" applyBorder="1" applyAlignment="1">
      <alignment horizontal="right" vertical="center"/>
    </xf>
    <xf numFmtId="10" fontId="35" fillId="2" borderId="8" xfId="26" applyNumberFormat="1" applyFont="1" applyFill="1" applyBorder="1" applyAlignment="1">
      <alignment horizontal="right" vertical="center"/>
    </xf>
    <xf numFmtId="202" fontId="35" fillId="7" borderId="8" xfId="26" applyNumberFormat="1" applyFont="1" applyFill="1" applyBorder="1" applyAlignment="1">
      <alignment horizontal="right" vertical="center"/>
    </xf>
    <xf numFmtId="43" fontId="35" fillId="7" borderId="8" xfId="26" applyNumberFormat="1" applyFont="1" applyFill="1" applyBorder="1" applyAlignment="1">
      <alignment horizontal="right" vertical="center"/>
    </xf>
    <xf numFmtId="10" fontId="35" fillId="7" borderId="8" xfId="26" applyNumberFormat="1" applyFont="1" applyFill="1" applyBorder="1" applyAlignment="1">
      <alignment horizontal="right" vertical="center"/>
    </xf>
    <xf numFmtId="10" fontId="61" fillId="7" borderId="2" xfId="2" applyNumberFormat="1" applyFont="1" applyFill="1" applyBorder="1" applyAlignment="1">
      <alignment horizontal="right" vertical="center"/>
    </xf>
    <xf numFmtId="202" fontId="56" fillId="0" borderId="2" xfId="26" applyNumberFormat="1" applyFont="1" applyFill="1" applyBorder="1" applyAlignment="1">
      <alignment horizontal="right" vertical="center"/>
    </xf>
    <xf numFmtId="202" fontId="114" fillId="0" borderId="2" xfId="26" applyNumberFormat="1" applyFont="1" applyFill="1" applyBorder="1" applyAlignment="1">
      <alignment horizontal="right" vertical="center"/>
    </xf>
    <xf numFmtId="43" fontId="56" fillId="7" borderId="2" xfId="2" applyFont="1" applyFill="1" applyBorder="1" applyAlignment="1">
      <alignment horizontal="right" vertical="center"/>
    </xf>
    <xf numFmtId="202" fontId="56" fillId="7" borderId="2" xfId="26" applyNumberFormat="1" applyFont="1" applyFill="1" applyBorder="1" applyAlignment="1">
      <alignment horizontal="right" vertical="center"/>
    </xf>
    <xf numFmtId="202" fontId="56" fillId="7" borderId="8" xfId="26" applyNumberFormat="1" applyFont="1" applyFill="1" applyBorder="1" applyAlignment="1">
      <alignment horizontal="right" vertical="center"/>
    </xf>
    <xf numFmtId="202" fontId="91" fillId="7" borderId="8" xfId="26" applyNumberFormat="1" applyFont="1" applyFill="1" applyBorder="1" applyAlignment="1">
      <alignment horizontal="right" vertical="center"/>
    </xf>
    <xf numFmtId="43" fontId="35" fillId="7" borderId="8" xfId="2" applyFont="1" applyFill="1" applyBorder="1" applyAlignment="1">
      <alignment horizontal="right" vertical="center"/>
    </xf>
    <xf numFmtId="10" fontId="35" fillId="7" borderId="8" xfId="2" applyNumberFormat="1" applyFont="1" applyFill="1" applyBorder="1" applyAlignment="1">
      <alignment horizontal="right" vertical="center"/>
    </xf>
    <xf numFmtId="183" fontId="86" fillId="5" borderId="0" xfId="22" applyFont="1" applyFill="1" applyAlignment="1">
      <alignment vertical="center"/>
    </xf>
    <xf numFmtId="183" fontId="88" fillId="5" borderId="0" xfId="22" applyFont="1" applyFill="1" applyAlignment="1">
      <alignment horizontal="right" vertical="center"/>
    </xf>
    <xf numFmtId="179" fontId="2" fillId="10" borderId="2" xfId="0" applyNumberFormat="1" applyFont="1" applyFill="1" applyBorder="1" applyAlignment="1">
      <alignment horizontal="center" vertical="center"/>
    </xf>
    <xf numFmtId="43" fontId="61" fillId="8" borderId="2" xfId="2" applyFont="1" applyFill="1" applyBorder="1" applyAlignment="1">
      <alignment horizontal="right" vertical="center"/>
    </xf>
    <xf numFmtId="202" fontId="23" fillId="8" borderId="2" xfId="26" applyNumberFormat="1" applyFont="1" applyFill="1" applyBorder="1" applyAlignment="1">
      <alignment horizontal="right" vertical="center"/>
    </xf>
    <xf numFmtId="183" fontId="23" fillId="8" borderId="2" xfId="22" applyFont="1" applyFill="1" applyBorder="1" applyAlignment="1"/>
    <xf numFmtId="43" fontId="32" fillId="2" borderId="2" xfId="26" applyFont="1" applyFill="1" applyBorder="1" applyAlignment="1">
      <alignment vertical="center"/>
    </xf>
    <xf numFmtId="43" fontId="32" fillId="5" borderId="2" xfId="26" applyFont="1" applyFill="1" applyBorder="1" applyAlignment="1">
      <alignment vertical="center"/>
    </xf>
    <xf numFmtId="202" fontId="35" fillId="8" borderId="2" xfId="26" applyNumberFormat="1" applyFont="1" applyFill="1" applyBorder="1" applyAlignment="1">
      <alignment horizontal="right" vertical="center"/>
    </xf>
    <xf numFmtId="43" fontId="31" fillId="8" borderId="2" xfId="26" applyFont="1" applyFill="1" applyBorder="1" applyAlignment="1">
      <alignment horizontal="left" vertical="center"/>
    </xf>
    <xf numFmtId="0" fontId="34" fillId="8" borderId="2" xfId="0" applyFont="1" applyFill="1" applyBorder="1" applyAlignment="1">
      <alignment vertical="center" wrapText="1"/>
    </xf>
    <xf numFmtId="0" fontId="34" fillId="8" borderId="2" xfId="0" applyFont="1" applyFill="1" applyBorder="1" applyAlignment="1">
      <alignment wrapText="1"/>
    </xf>
    <xf numFmtId="0" fontId="32" fillId="9" borderId="2" xfId="0" applyFont="1" applyFill="1" applyBorder="1" applyAlignment="1">
      <alignment vertical="center" wrapText="1"/>
    </xf>
    <xf numFmtId="10" fontId="35" fillId="8" borderId="2" xfId="2" applyNumberFormat="1" applyFont="1" applyFill="1" applyBorder="1" applyAlignment="1">
      <alignment horizontal="right" vertical="center"/>
    </xf>
    <xf numFmtId="0" fontId="31" fillId="8" borderId="2" xfId="0" applyFont="1" applyFill="1" applyBorder="1" applyAlignment="1">
      <alignment wrapText="1"/>
    </xf>
    <xf numFmtId="10" fontId="35" fillId="0" borderId="2" xfId="26" applyNumberFormat="1" applyFont="1" applyFill="1" applyBorder="1" applyAlignment="1">
      <alignment horizontal="right" vertical="center"/>
    </xf>
    <xf numFmtId="43" fontId="32" fillId="5" borderId="2" xfId="26" applyFont="1" applyFill="1" applyBorder="1" applyAlignment="1">
      <alignment horizontal="left" vertical="center"/>
    </xf>
    <xf numFmtId="0" fontId="33" fillId="5" borderId="2" xfId="0" applyNumberFormat="1" applyFont="1" applyFill="1" applyBorder="1" applyAlignment="1">
      <alignment vertical="top" wrapText="1"/>
    </xf>
    <xf numFmtId="0" fontId="33" fillId="5" borderId="2" xfId="0" applyNumberFormat="1" applyFont="1" applyFill="1" applyBorder="1" applyAlignment="1">
      <alignment horizontal="left" vertical="center" wrapText="1"/>
    </xf>
    <xf numFmtId="0" fontId="31" fillId="5" borderId="2" xfId="15" applyFont="1" applyFill="1" applyBorder="1" applyAlignment="1">
      <alignment horizontal="left" vertical="center"/>
    </xf>
    <xf numFmtId="0" fontId="32" fillId="5" borderId="2" xfId="0" applyFont="1" applyFill="1" applyBorder="1" applyAlignment="1"/>
    <xf numFmtId="10" fontId="35" fillId="0" borderId="8" xfId="26" applyNumberFormat="1" applyFont="1" applyFill="1" applyBorder="1" applyAlignment="1">
      <alignment horizontal="right" vertical="center"/>
    </xf>
    <xf numFmtId="43" fontId="32" fillId="5" borderId="8" xfId="26" applyFont="1" applyFill="1" applyBorder="1" applyAlignment="1">
      <alignment horizontal="left" vertical="center"/>
    </xf>
    <xf numFmtId="0" fontId="21" fillId="5" borderId="2" xfId="0" applyFont="1" applyFill="1" applyBorder="1" applyAlignment="1">
      <alignment wrapText="1"/>
    </xf>
    <xf numFmtId="43" fontId="35" fillId="8" borderId="8" xfId="2" applyFont="1" applyFill="1" applyBorder="1" applyAlignment="1">
      <alignment horizontal="right" vertical="center"/>
    </xf>
    <xf numFmtId="43" fontId="35" fillId="8" borderId="8" xfId="26" applyNumberFormat="1" applyFont="1" applyFill="1" applyBorder="1" applyAlignment="1">
      <alignment horizontal="right" vertical="center"/>
    </xf>
    <xf numFmtId="10" fontId="35" fillId="8" borderId="8" xfId="26" applyNumberFormat="1" applyFont="1" applyFill="1" applyBorder="1" applyAlignment="1">
      <alignment horizontal="right" vertical="center"/>
    </xf>
    <xf numFmtId="43" fontId="34" fillId="8" borderId="8" xfId="22" applyNumberFormat="1" applyFont="1" applyFill="1" applyBorder="1" applyAlignment="1">
      <alignment vertical="center" wrapText="1"/>
    </xf>
    <xf numFmtId="0" fontId="31" fillId="8" borderId="2" xfId="0" applyFont="1" applyFill="1" applyBorder="1" applyAlignment="1">
      <alignment vertical="center" wrapText="1"/>
    </xf>
    <xf numFmtId="0" fontId="31" fillId="9" borderId="2" xfId="0" applyFont="1" applyFill="1" applyBorder="1" applyAlignment="1">
      <alignment vertical="center" wrapText="1"/>
    </xf>
    <xf numFmtId="202" fontId="35" fillId="6" borderId="8" xfId="26" applyNumberFormat="1" applyFont="1" applyFill="1" applyBorder="1" applyAlignment="1">
      <alignment horizontal="right" vertical="center"/>
    </xf>
    <xf numFmtId="43" fontId="34" fillId="10" borderId="8" xfId="22" applyNumberFormat="1" applyFont="1" applyFill="1" applyBorder="1" applyAlignment="1">
      <alignment vertical="center" wrapText="1"/>
    </xf>
    <xf numFmtId="0" fontId="31" fillId="10" borderId="2" xfId="0" applyFont="1" applyFill="1" applyBorder="1" applyAlignment="1">
      <alignment vertical="center" wrapText="1"/>
    </xf>
    <xf numFmtId="43" fontId="40" fillId="5" borderId="0" xfId="3" applyNumberFormat="1" applyFill="1" applyBorder="1" applyAlignment="1" applyProtection="1">
      <alignment vertical="center" wrapText="1"/>
    </xf>
    <xf numFmtId="183" fontId="115" fillId="5" borderId="0" xfId="3" applyNumberFormat="1" applyFont="1" applyFill="1" applyAlignment="1" applyProtection="1"/>
    <xf numFmtId="0" fontId="77" fillId="5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205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205" fontId="26" fillId="5" borderId="0" xfId="0" applyNumberFormat="1" applyFont="1" applyFill="1" applyAlignment="1">
      <alignment horizontal="center" vertical="center"/>
    </xf>
    <xf numFmtId="10" fontId="26" fillId="5" borderId="0" xfId="0" applyNumberFormat="1" applyFont="1" applyFill="1" applyAlignment="1">
      <alignment horizontal="center" vertical="center"/>
    </xf>
    <xf numFmtId="43" fontId="26" fillId="5" borderId="0" xfId="0" applyNumberFormat="1" applyFont="1" applyFill="1" applyAlignment="1">
      <alignment horizontal="center" vertical="center"/>
    </xf>
    <xf numFmtId="209" fontId="28" fillId="8" borderId="4" xfId="26" applyNumberFormat="1" applyFont="1" applyFill="1" applyBorder="1" applyAlignment="1">
      <alignment vertical="center"/>
    </xf>
    <xf numFmtId="0" fontId="34" fillId="8" borderId="4" xfId="26" applyNumberFormat="1" applyFont="1" applyFill="1" applyBorder="1" applyAlignment="1">
      <alignment vertical="center" wrapText="1"/>
    </xf>
    <xf numFmtId="202" fontId="29" fillId="7" borderId="4" xfId="4" applyNumberFormat="1" applyFont="1" applyFill="1" applyBorder="1" applyAlignment="1">
      <alignment vertical="center"/>
    </xf>
    <xf numFmtId="10" fontId="29" fillId="7" borderId="4" xfId="4" applyNumberFormat="1" applyFont="1" applyFill="1" applyBorder="1" applyAlignment="1">
      <alignment vertical="center"/>
    </xf>
    <xf numFmtId="43" fontId="29" fillId="7" borderId="4" xfId="4" applyNumberFormat="1" applyFont="1" applyFill="1" applyBorder="1" applyAlignment="1">
      <alignment vertical="center"/>
    </xf>
    <xf numFmtId="209" fontId="28" fillId="8" borderId="2" xfId="26" applyNumberFormat="1" applyFont="1" applyFill="1" applyBorder="1" applyAlignment="1">
      <alignment vertical="center"/>
    </xf>
    <xf numFmtId="0" fontId="34" fillId="8" borderId="3" xfId="26" applyNumberFormat="1" applyFont="1" applyFill="1" applyBorder="1" applyAlignment="1">
      <alignment vertical="center" wrapText="1"/>
    </xf>
    <xf numFmtId="202" fontId="29" fillId="7" borderId="2" xfId="2" applyNumberFormat="1" applyFont="1" applyFill="1" applyBorder="1" applyAlignment="1">
      <alignment vertical="center"/>
    </xf>
    <xf numFmtId="209" fontId="26" fillId="5" borderId="2" xfId="26" applyNumberFormat="1" applyFont="1" applyFill="1" applyBorder="1" applyAlignment="1">
      <alignment horizontal="center" vertical="center"/>
    </xf>
    <xf numFmtId="0" fontId="32" fillId="2" borderId="2" xfId="26" applyNumberFormat="1" applyFont="1" applyFill="1" applyBorder="1" applyAlignment="1">
      <alignment vertical="center" wrapText="1"/>
    </xf>
    <xf numFmtId="43" fontId="26" fillId="0" borderId="2" xfId="4" applyNumberFormat="1" applyFont="1" applyFill="1" applyBorder="1" applyAlignment="1">
      <alignment vertical="center"/>
    </xf>
    <xf numFmtId="0" fontId="32" fillId="5" borderId="2" xfId="26" applyNumberFormat="1" applyFont="1" applyFill="1" applyBorder="1" applyAlignment="1">
      <alignment vertical="center" wrapText="1"/>
    </xf>
    <xf numFmtId="0" fontId="32" fillId="18" borderId="2" xfId="26" applyNumberFormat="1" applyFont="1" applyFill="1" applyBorder="1" applyAlignment="1">
      <alignment vertical="center" wrapText="1"/>
    </xf>
    <xf numFmtId="202" fontId="27" fillId="8" borderId="2" xfId="2" applyNumberFormat="1" applyFont="1" applyFill="1" applyBorder="1" applyAlignment="1">
      <alignment vertical="center"/>
    </xf>
    <xf numFmtId="202" fontId="27" fillId="7" borderId="2" xfId="2" applyNumberFormat="1" applyFont="1" applyFill="1" applyBorder="1" applyAlignment="1">
      <alignment vertical="center"/>
    </xf>
    <xf numFmtId="10" fontId="28" fillId="7" borderId="4" xfId="4" applyNumberFormat="1" applyFont="1" applyFill="1" applyBorder="1" applyAlignment="1">
      <alignment vertical="center"/>
    </xf>
    <xf numFmtId="43" fontId="28" fillId="7" borderId="4" xfId="4" applyNumberFormat="1" applyFont="1" applyFill="1" applyBorder="1" applyAlignment="1">
      <alignment vertical="center"/>
    </xf>
    <xf numFmtId="209" fontId="30" fillId="10" borderId="2" xfId="26" applyNumberFormat="1" applyFont="1" applyFill="1" applyBorder="1" applyAlignment="1">
      <alignment horizontal="center" vertical="center"/>
    </xf>
    <xf numFmtId="205" fontId="18" fillId="7" borderId="4" xfId="26" applyNumberFormat="1" applyFont="1" applyFill="1" applyBorder="1" applyAlignment="1">
      <alignment horizontal="right" vertical="center"/>
    </xf>
    <xf numFmtId="202" fontId="18" fillId="7" borderId="4" xfId="26" applyNumberFormat="1" applyFont="1" applyFill="1" applyBorder="1" applyAlignment="1">
      <alignment horizontal="right" vertical="center"/>
    </xf>
    <xf numFmtId="10" fontId="18" fillId="7" borderId="4" xfId="26" applyNumberFormat="1" applyFont="1" applyFill="1" applyBorder="1" applyAlignment="1">
      <alignment horizontal="right" vertical="center"/>
    </xf>
    <xf numFmtId="43" fontId="18" fillId="7" borderId="4" xfId="26" applyNumberFormat="1" applyFont="1" applyFill="1" applyBorder="1" applyAlignment="1">
      <alignment horizontal="right" vertical="center"/>
    </xf>
    <xf numFmtId="0" fontId="95" fillId="5" borderId="0" xfId="0" applyFont="1" applyFill="1" applyAlignment="1">
      <alignment horizontal="left"/>
    </xf>
    <xf numFmtId="10" fontId="95" fillId="5" borderId="0" xfId="0" applyNumberFormat="1" applyFont="1" applyFill="1" applyAlignment="1">
      <alignment horizontal="left"/>
    </xf>
    <xf numFmtId="43" fontId="95" fillId="5" borderId="0" xfId="0" applyNumberFormat="1" applyFont="1" applyFill="1" applyAlignment="1">
      <alignment horizontal="left"/>
    </xf>
    <xf numFmtId="205" fontId="0" fillId="5" borderId="0" xfId="0" applyNumberFormat="1" applyFill="1" applyAlignment="1"/>
    <xf numFmtId="43" fontId="36" fillId="7" borderId="4" xfId="4" applyNumberFormat="1" applyFont="1" applyFill="1" applyBorder="1" applyAlignment="1">
      <alignment vertical="center"/>
    </xf>
    <xf numFmtId="10" fontId="36" fillId="7" borderId="4" xfId="4" applyNumberFormat="1" applyFont="1" applyFill="1" applyBorder="1" applyAlignment="1">
      <alignment vertical="center"/>
    </xf>
    <xf numFmtId="202" fontId="36" fillId="7" borderId="4" xfId="4" applyNumberFormat="1" applyFont="1" applyFill="1" applyBorder="1" applyAlignment="1">
      <alignment vertical="center"/>
    </xf>
    <xf numFmtId="10" fontId="29" fillId="2" borderId="4" xfId="4" applyNumberFormat="1" applyFont="1" applyFill="1" applyBorder="1" applyAlignment="1">
      <alignment vertical="center"/>
    </xf>
    <xf numFmtId="43" fontId="26" fillId="2" borderId="2" xfId="4" applyNumberFormat="1" applyFont="1" applyFill="1" applyBorder="1" applyAlignment="1">
      <alignment vertical="center"/>
    </xf>
    <xf numFmtId="43" fontId="30" fillId="0" borderId="2" xfId="4" applyNumberFormat="1" applyFont="1" applyFill="1" applyBorder="1" applyAlignment="1">
      <alignment vertical="center"/>
    </xf>
    <xf numFmtId="10" fontId="8" fillId="7" borderId="4" xfId="4" applyNumberFormat="1" applyFont="1" applyFill="1" applyBorder="1" applyAlignment="1">
      <alignment vertical="center"/>
    </xf>
    <xf numFmtId="43" fontId="37" fillId="7" borderId="4" xfId="4" applyNumberFormat="1" applyFont="1" applyFill="1" applyBorder="1" applyAlignment="1">
      <alignment vertical="center"/>
    </xf>
    <xf numFmtId="10" fontId="37" fillId="7" borderId="4" xfId="4" applyNumberFormat="1" applyFont="1" applyFill="1" applyBorder="1" applyAlignment="1">
      <alignment vertical="center"/>
    </xf>
    <xf numFmtId="202" fontId="37" fillId="7" borderId="4" xfId="4" applyNumberFormat="1" applyFont="1" applyFill="1" applyBorder="1" applyAlignment="1">
      <alignment vertical="center"/>
    </xf>
    <xf numFmtId="180" fontId="95" fillId="5" borderId="0" xfId="0" applyNumberFormat="1" applyFont="1" applyFill="1" applyAlignment="1">
      <alignment horizontal="left"/>
    </xf>
    <xf numFmtId="43" fontId="36" fillId="7" borderId="4" xfId="2" applyFont="1" applyFill="1" applyBorder="1" applyAlignment="1">
      <alignment vertical="center"/>
    </xf>
    <xf numFmtId="10" fontId="36" fillId="7" borderId="4" xfId="2" applyNumberFormat="1" applyFont="1" applyFill="1" applyBorder="1" applyAlignment="1">
      <alignment vertical="center"/>
    </xf>
    <xf numFmtId="43" fontId="18" fillId="7" borderId="4" xfId="2" applyFont="1" applyFill="1" applyBorder="1" applyAlignment="1">
      <alignment horizontal="right" vertical="center"/>
    </xf>
    <xf numFmtId="10" fontId="18" fillId="7" borderId="4" xfId="2" applyNumberFormat="1" applyFont="1" applyFill="1" applyBorder="1" applyAlignment="1">
      <alignment horizontal="right" vertical="center"/>
    </xf>
    <xf numFmtId="0" fontId="26" fillId="5" borderId="0" xfId="0" applyFont="1" applyFill="1" applyAlignment="1">
      <alignment horizontal="center"/>
    </xf>
    <xf numFmtId="43" fontId="64" fillId="6" borderId="2" xfId="22" applyNumberFormat="1" applyFont="1" applyFill="1" applyBorder="1" applyAlignment="1">
      <alignment horizontal="center" vertical="center" wrapText="1"/>
    </xf>
    <xf numFmtId="43" fontId="36" fillId="9" borderId="4" xfId="2" applyFont="1" applyFill="1" applyBorder="1" applyAlignment="1">
      <alignment vertical="center"/>
    </xf>
    <xf numFmtId="43" fontId="36" fillId="9" borderId="4" xfId="4" applyNumberFormat="1" applyFont="1" applyFill="1" applyBorder="1" applyAlignment="1">
      <alignment vertical="center"/>
    </xf>
    <xf numFmtId="10" fontId="36" fillId="9" borderId="4" xfId="4" applyNumberFormat="1" applyFont="1" applyFill="1" applyBorder="1" applyAlignment="1">
      <alignment vertical="center"/>
    </xf>
    <xf numFmtId="0" fontId="33" fillId="8" borderId="4" xfId="0" applyFont="1" applyFill="1" applyBorder="1" applyAlignment="1">
      <alignment vertical="center" wrapText="1"/>
    </xf>
    <xf numFmtId="202" fontId="36" fillId="9" borderId="4" xfId="4" applyNumberFormat="1" applyFont="1" applyFill="1" applyBorder="1" applyAlignment="1">
      <alignment vertical="center"/>
    </xf>
    <xf numFmtId="205" fontId="33" fillId="5" borderId="2" xfId="0" applyNumberFormat="1" applyFont="1" applyFill="1" applyBorder="1" applyAlignment="1">
      <alignment vertical="center" wrapText="1"/>
    </xf>
    <xf numFmtId="0" fontId="116" fillId="8" borderId="2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0" fontId="40" fillId="5" borderId="0" xfId="3" applyFont="1" applyFill="1" applyAlignment="1" applyProtection="1"/>
    <xf numFmtId="200" fontId="0" fillId="5" borderId="0" xfId="0" applyNumberFormat="1" applyFont="1" applyFill="1" applyAlignment="1">
      <alignment horizontal="center"/>
    </xf>
    <xf numFmtId="205" fontId="0" fillId="5" borderId="0" xfId="0" applyNumberFormat="1" applyFont="1" applyFill="1" applyAlignment="1"/>
    <xf numFmtId="3" fontId="86" fillId="5" borderId="0" xfId="22" applyNumberFormat="1" applyFont="1" applyFill="1" applyAlignment="1">
      <alignment horizontal="left"/>
    </xf>
    <xf numFmtId="183" fontId="87" fillId="5" borderId="0" xfId="22" applyFont="1" applyFill="1"/>
    <xf numFmtId="200" fontId="98" fillId="5" borderId="0" xfId="22" applyNumberFormat="1" applyFont="1" applyFill="1" applyAlignment="1">
      <alignment horizontal="center"/>
    </xf>
    <xf numFmtId="183" fontId="98" fillId="5" borderId="0" xfId="22" applyFont="1" applyFill="1"/>
    <xf numFmtId="3" fontId="52" fillId="10" borderId="3" xfId="22" applyNumberFormat="1" applyFont="1" applyFill="1" applyBorder="1" applyAlignment="1">
      <alignment horizontal="center"/>
    </xf>
    <xf numFmtId="183" fontId="52" fillId="10" borderId="3" xfId="22" applyFont="1" applyFill="1" applyBorder="1" applyAlignment="1">
      <alignment horizontal="center"/>
    </xf>
    <xf numFmtId="3" fontId="52" fillId="10" borderId="15" xfId="22" applyNumberFormat="1" applyFont="1" applyFill="1" applyBorder="1" applyAlignment="1">
      <alignment horizontal="center"/>
    </xf>
    <xf numFmtId="183" fontId="52" fillId="10" borderId="15" xfId="22" applyFont="1" applyFill="1" applyBorder="1" applyAlignment="1">
      <alignment horizontal="center" vertical="center"/>
    </xf>
    <xf numFmtId="200" fontId="54" fillId="7" borderId="2" xfId="22" applyNumberFormat="1" applyFont="1" applyFill="1" applyBorder="1" applyAlignment="1">
      <alignment horizontal="center" vertical="center" wrapText="1"/>
    </xf>
    <xf numFmtId="205" fontId="54" fillId="7" borderId="2" xfId="22" applyNumberFormat="1" applyFont="1" applyFill="1" applyBorder="1" applyAlignment="1">
      <alignment horizontal="center" vertical="center" wrapText="1"/>
    </xf>
    <xf numFmtId="0" fontId="64" fillId="8" borderId="4" xfId="22" applyNumberFormat="1" applyFont="1" applyFill="1" applyBorder="1" applyAlignment="1">
      <alignment horizontal="center" vertical="center"/>
    </xf>
    <xf numFmtId="49" fontId="64" fillId="8" borderId="2" xfId="11" applyNumberFormat="1" applyFont="1" applyFill="1" applyBorder="1" applyAlignment="1">
      <alignment vertical="center"/>
    </xf>
    <xf numFmtId="200" fontId="89" fillId="7" borderId="4" xfId="22" applyNumberFormat="1" applyFont="1" applyFill="1" applyBorder="1" applyAlignment="1">
      <alignment horizontal="center" vertical="center"/>
    </xf>
    <xf numFmtId="190" fontId="89" fillId="7" borderId="4" xfId="22" applyNumberFormat="1" applyFont="1" applyFill="1" applyBorder="1" applyAlignment="1">
      <alignment horizontal="right" vertical="center"/>
    </xf>
    <xf numFmtId="0" fontId="88" fillId="0" borderId="4" xfId="22" applyNumberFormat="1" applyFont="1" applyFill="1" applyBorder="1" applyAlignment="1">
      <alignment horizontal="center" vertical="center"/>
    </xf>
    <xf numFmtId="49" fontId="88" fillId="0" borderId="2" xfId="11" applyNumberFormat="1" applyFont="1" applyFill="1" applyBorder="1" applyAlignment="1">
      <alignment vertical="center"/>
    </xf>
    <xf numFmtId="200" fontId="88" fillId="0" borderId="4" xfId="22" applyNumberFormat="1" applyFont="1" applyFill="1" applyBorder="1" applyAlignment="1">
      <alignment horizontal="center" vertical="center"/>
    </xf>
    <xf numFmtId="190" fontId="88" fillId="0" borderId="4" xfId="22" applyNumberFormat="1" applyFont="1" applyFill="1" applyBorder="1" applyAlignment="1">
      <alignment horizontal="right" vertical="center"/>
    </xf>
    <xf numFmtId="49" fontId="88" fillId="0" borderId="2" xfId="11" applyNumberFormat="1" applyFont="1" applyFill="1" applyBorder="1" applyAlignment="1">
      <alignment vertical="center" wrapText="1"/>
    </xf>
    <xf numFmtId="49" fontId="88" fillId="2" borderId="2" xfId="11" applyNumberFormat="1" applyFont="1" applyFill="1" applyBorder="1" applyAlignment="1">
      <alignment vertical="center"/>
    </xf>
    <xf numFmtId="200" fontId="88" fillId="2" borderId="4" xfId="22" applyNumberFormat="1" applyFont="1" applyFill="1" applyBorder="1" applyAlignment="1">
      <alignment horizontal="center" vertical="center"/>
    </xf>
    <xf numFmtId="190" fontId="88" fillId="2" borderId="4" xfId="22" applyNumberFormat="1" applyFont="1" applyFill="1" applyBorder="1" applyAlignment="1">
      <alignment horizontal="right" vertical="center"/>
    </xf>
    <xf numFmtId="200" fontId="28" fillId="7" borderId="4" xfId="22" applyNumberFormat="1" applyFont="1" applyFill="1" applyBorder="1" applyAlignment="1">
      <alignment horizontal="center" vertical="center"/>
    </xf>
    <xf numFmtId="190" fontId="28" fillId="7" borderId="4" xfId="22" applyNumberFormat="1" applyFont="1" applyFill="1" applyBorder="1" applyAlignment="1">
      <alignment horizontal="right" vertical="center"/>
    </xf>
    <xf numFmtId="0" fontId="88" fillId="0" borderId="2" xfId="11" applyNumberFormat="1" applyFont="1" applyFill="1" applyBorder="1" applyAlignment="1">
      <alignment horizontal="center" vertical="center"/>
    </xf>
    <xf numFmtId="49" fontId="86" fillId="0" borderId="2" xfId="11" applyNumberFormat="1" applyFont="1" applyFill="1" applyBorder="1" applyAlignment="1">
      <alignment vertical="center"/>
    </xf>
    <xf numFmtId="200" fontId="0" fillId="2" borderId="4" xfId="22" applyNumberFormat="1" applyFont="1" applyFill="1" applyBorder="1" applyAlignment="1">
      <alignment horizontal="center" vertical="center"/>
    </xf>
    <xf numFmtId="190" fontId="0" fillId="2" borderId="4" xfId="22" applyNumberFormat="1" applyFont="1" applyFill="1" applyBorder="1" applyAlignment="1">
      <alignment horizontal="right" vertical="center"/>
    </xf>
    <xf numFmtId="0" fontId="23" fillId="8" borderId="2" xfId="0" applyFont="1" applyFill="1" applyBorder="1" applyAlignment="1">
      <alignment vertical="center"/>
    </xf>
    <xf numFmtId="10" fontId="98" fillId="5" borderId="0" xfId="22" applyNumberFormat="1" applyFont="1" applyFill="1"/>
    <xf numFmtId="205" fontId="98" fillId="5" borderId="0" xfId="22" applyNumberFormat="1" applyFont="1" applyFill="1"/>
    <xf numFmtId="200" fontId="54" fillId="7" borderId="2" xfId="0" applyNumberFormat="1" applyFont="1" applyFill="1" applyBorder="1" applyAlignment="1">
      <alignment horizontal="center" vertical="center"/>
    </xf>
    <xf numFmtId="205" fontId="54" fillId="7" borderId="2" xfId="0" applyNumberFormat="1" applyFont="1" applyFill="1" applyBorder="1" applyAlignment="1">
      <alignment horizontal="center" vertical="center"/>
    </xf>
    <xf numFmtId="10" fontId="89" fillId="7" borderId="4" xfId="22" applyNumberFormat="1" applyFont="1" applyFill="1" applyBorder="1" applyAlignment="1">
      <alignment horizontal="right" vertical="center"/>
    </xf>
    <xf numFmtId="200" fontId="89" fillId="7" borderId="2" xfId="22" applyNumberFormat="1" applyFont="1" applyFill="1" applyBorder="1" applyAlignment="1">
      <alignment horizontal="center" vertical="center"/>
    </xf>
    <xf numFmtId="205" fontId="89" fillId="7" borderId="2" xfId="22" applyNumberFormat="1" applyFont="1" applyFill="1" applyBorder="1" applyAlignment="1">
      <alignment horizontal="right" vertical="center"/>
    </xf>
    <xf numFmtId="10" fontId="89" fillId="0" borderId="4" xfId="22" applyNumberFormat="1" applyFont="1" applyFill="1" applyBorder="1" applyAlignment="1">
      <alignment horizontal="right" vertical="center"/>
    </xf>
    <xf numFmtId="200" fontId="89" fillId="0" borderId="2" xfId="22" applyNumberFormat="1" applyFont="1" applyFill="1" applyBorder="1" applyAlignment="1">
      <alignment horizontal="center" vertical="center"/>
    </xf>
    <xf numFmtId="205" fontId="89" fillId="0" borderId="2" xfId="22" applyNumberFormat="1" applyFont="1" applyFill="1" applyBorder="1" applyAlignment="1">
      <alignment horizontal="right" vertical="center"/>
    </xf>
    <xf numFmtId="10" fontId="89" fillId="2" borderId="4" xfId="22" applyNumberFormat="1" applyFont="1" applyFill="1" applyBorder="1" applyAlignment="1">
      <alignment horizontal="right" vertical="center"/>
    </xf>
    <xf numFmtId="200" fontId="89" fillId="2" borderId="2" xfId="22" applyNumberFormat="1" applyFont="1" applyFill="1" applyBorder="1" applyAlignment="1">
      <alignment horizontal="center" vertical="center"/>
    </xf>
    <xf numFmtId="205" fontId="89" fillId="2" borderId="2" xfId="22" applyNumberFormat="1" applyFont="1" applyFill="1" applyBorder="1" applyAlignment="1">
      <alignment horizontal="right" vertical="center"/>
    </xf>
    <xf numFmtId="200" fontId="88" fillId="0" borderId="2" xfId="22" applyNumberFormat="1" applyFont="1" applyFill="1" applyBorder="1" applyAlignment="1">
      <alignment horizontal="center" vertical="center"/>
    </xf>
    <xf numFmtId="205" fontId="88" fillId="0" borderId="2" xfId="22" applyNumberFormat="1" applyFont="1" applyFill="1" applyBorder="1" applyAlignment="1">
      <alignment horizontal="right" vertical="center"/>
    </xf>
    <xf numFmtId="200" fontId="88" fillId="3" borderId="2" xfId="22" applyNumberFormat="1" applyFont="1" applyFill="1" applyBorder="1" applyAlignment="1">
      <alignment horizontal="center" vertical="center"/>
    </xf>
    <xf numFmtId="205" fontId="88" fillId="3" borderId="2" xfId="22" applyNumberFormat="1" applyFont="1" applyFill="1" applyBorder="1" applyAlignment="1">
      <alignment horizontal="right" vertical="center"/>
    </xf>
    <xf numFmtId="10" fontId="89" fillId="7" borderId="2" xfId="22" applyNumberFormat="1" applyFont="1" applyFill="1" applyBorder="1" applyAlignment="1">
      <alignment horizontal="right" vertical="center"/>
    </xf>
    <xf numFmtId="200" fontId="88" fillId="7" borderId="2" xfId="22" applyNumberFormat="1" applyFont="1" applyFill="1" applyBorder="1" applyAlignment="1">
      <alignment horizontal="center" vertical="center"/>
    </xf>
    <xf numFmtId="205" fontId="88" fillId="7" borderId="2" xfId="22" applyNumberFormat="1" applyFont="1" applyFill="1" applyBorder="1" applyAlignment="1">
      <alignment horizontal="right" vertical="center"/>
    </xf>
    <xf numFmtId="10" fontId="89" fillId="0" borderId="2" xfId="22" applyNumberFormat="1" applyFont="1" applyFill="1" applyBorder="1" applyAlignment="1">
      <alignment horizontal="right" vertical="center"/>
    </xf>
    <xf numFmtId="10" fontId="89" fillId="2" borderId="2" xfId="22" applyNumberFormat="1" applyFont="1" applyFill="1" applyBorder="1" applyAlignment="1">
      <alignment horizontal="right" vertical="center"/>
    </xf>
    <xf numFmtId="200" fontId="88" fillId="2" borderId="2" xfId="22" applyNumberFormat="1" applyFont="1" applyFill="1" applyBorder="1" applyAlignment="1">
      <alignment horizontal="center" vertical="center"/>
    </xf>
    <xf numFmtId="205" fontId="88" fillId="2" borderId="2" xfId="22" applyNumberFormat="1" applyFont="1" applyFill="1" applyBorder="1" applyAlignment="1">
      <alignment horizontal="right" vertical="center"/>
    </xf>
    <xf numFmtId="200" fontId="88" fillId="8" borderId="2" xfId="22" applyNumberFormat="1" applyFont="1" applyFill="1" applyBorder="1" applyAlignment="1">
      <alignment horizontal="center" vertical="center"/>
    </xf>
    <xf numFmtId="205" fontId="88" fillId="8" borderId="2" xfId="22" applyNumberFormat="1" applyFont="1" applyFill="1" applyBorder="1" applyAlignment="1">
      <alignment horizontal="right" vertical="center"/>
    </xf>
    <xf numFmtId="205" fontId="89" fillId="8" borderId="2" xfId="22" applyNumberFormat="1" applyFont="1" applyFill="1" applyBorder="1" applyAlignment="1">
      <alignment horizontal="right" vertical="center"/>
    </xf>
    <xf numFmtId="205" fontId="89" fillId="3" borderId="2" xfId="22" applyNumberFormat="1" applyFont="1" applyFill="1" applyBorder="1" applyAlignment="1">
      <alignment horizontal="right" vertical="center"/>
    </xf>
    <xf numFmtId="10" fontId="88" fillId="0" borderId="2" xfId="22" applyNumberFormat="1" applyFont="1" applyFill="1" applyBorder="1" applyAlignment="1">
      <alignment horizontal="right" vertical="center"/>
    </xf>
    <xf numFmtId="200" fontId="89" fillId="7" borderId="2" xfId="22" applyNumberFormat="1" applyFont="1" applyFill="1" applyBorder="1" applyAlignment="1">
      <alignment horizontal="right" vertical="center"/>
    </xf>
    <xf numFmtId="200" fontId="89" fillId="0" borderId="2" xfId="22" applyNumberFormat="1" applyFont="1" applyFill="1" applyBorder="1" applyAlignment="1">
      <alignment horizontal="right" vertical="center"/>
    </xf>
    <xf numFmtId="200" fontId="89" fillId="2" borderId="2" xfId="22" applyNumberFormat="1" applyFont="1" applyFill="1" applyBorder="1" applyAlignment="1">
      <alignment horizontal="right" vertical="center"/>
    </xf>
    <xf numFmtId="200" fontId="88" fillId="2" borderId="2" xfId="22" applyNumberFormat="1" applyFont="1" applyFill="1" applyBorder="1" applyAlignment="1">
      <alignment horizontal="right" vertical="center"/>
    </xf>
    <xf numFmtId="205" fontId="89" fillId="7" borderId="4" xfId="22" applyNumberFormat="1" applyFont="1" applyFill="1" applyBorder="1" applyAlignment="1">
      <alignment horizontal="right" vertical="center"/>
    </xf>
    <xf numFmtId="202" fontId="89" fillId="7" borderId="2" xfId="22" applyNumberFormat="1" applyFont="1" applyFill="1" applyBorder="1" applyAlignment="1">
      <alignment horizontal="right" vertical="center"/>
    </xf>
    <xf numFmtId="202" fontId="89" fillId="0" borderId="2" xfId="22" applyNumberFormat="1" applyFont="1" applyFill="1" applyBorder="1" applyAlignment="1">
      <alignment horizontal="right" vertical="center"/>
    </xf>
    <xf numFmtId="202" fontId="89" fillId="2" borderId="2" xfId="22" applyNumberFormat="1" applyFont="1" applyFill="1" applyBorder="1" applyAlignment="1">
      <alignment horizontal="right" vertical="center"/>
    </xf>
    <xf numFmtId="200" fontId="88" fillId="0" borderId="2" xfId="22" applyNumberFormat="1" applyFont="1" applyFill="1" applyBorder="1" applyAlignment="1">
      <alignment horizontal="right" vertical="center"/>
    </xf>
    <xf numFmtId="200" fontId="88" fillId="7" borderId="2" xfId="22" applyNumberFormat="1" applyFont="1" applyFill="1" applyBorder="1" applyAlignment="1">
      <alignment horizontal="right" vertical="center"/>
    </xf>
    <xf numFmtId="202" fontId="35" fillId="7" borderId="2" xfId="22" applyNumberFormat="1" applyFont="1" applyFill="1" applyBorder="1" applyAlignment="1">
      <alignment horizontal="right" vertical="center"/>
    </xf>
    <xf numFmtId="202" fontId="35" fillId="7" borderId="4" xfId="22" applyNumberFormat="1" applyFont="1" applyFill="1" applyBorder="1" applyAlignment="1">
      <alignment horizontal="right" vertical="center"/>
    </xf>
    <xf numFmtId="10" fontId="35" fillId="7" borderId="4" xfId="22" applyNumberFormat="1" applyFont="1" applyFill="1" applyBorder="1" applyAlignment="1">
      <alignment horizontal="right" vertical="center"/>
    </xf>
    <xf numFmtId="202" fontId="35" fillId="0" borderId="2" xfId="22" applyNumberFormat="1" applyFont="1" applyFill="1" applyBorder="1" applyAlignment="1">
      <alignment horizontal="right" vertical="center"/>
    </xf>
    <xf numFmtId="10" fontId="35" fillId="0" borderId="2" xfId="22" applyNumberFormat="1" applyFont="1" applyFill="1" applyBorder="1" applyAlignment="1">
      <alignment horizontal="right" vertical="center"/>
    </xf>
    <xf numFmtId="202" fontId="35" fillId="2" borderId="2" xfId="22" applyNumberFormat="1" applyFont="1" applyFill="1" applyBorder="1" applyAlignment="1">
      <alignment horizontal="right" vertical="center"/>
    </xf>
    <xf numFmtId="10" fontId="35" fillId="7" borderId="2" xfId="22" applyNumberFormat="1" applyFont="1" applyFill="1" applyBorder="1" applyAlignment="1">
      <alignment horizontal="right" vertical="center"/>
    </xf>
    <xf numFmtId="200" fontId="35" fillId="7" borderId="2" xfId="22" applyNumberFormat="1" applyFont="1" applyFill="1" applyBorder="1" applyAlignment="1">
      <alignment horizontal="right" vertical="center"/>
    </xf>
    <xf numFmtId="205" fontId="35" fillId="7" borderId="2" xfId="22" applyNumberFormat="1" applyFont="1" applyFill="1" applyBorder="1" applyAlignment="1">
      <alignment horizontal="right" vertical="center"/>
    </xf>
    <xf numFmtId="200" fontId="30" fillId="7" borderId="2" xfId="22" applyNumberFormat="1" applyFont="1" applyFill="1" applyBorder="1" applyAlignment="1">
      <alignment horizontal="right" vertical="center"/>
    </xf>
    <xf numFmtId="205" fontId="30" fillId="7" borderId="2" xfId="22" applyNumberFormat="1" applyFont="1" applyFill="1" applyBorder="1" applyAlignment="1">
      <alignment horizontal="right" vertical="center"/>
    </xf>
    <xf numFmtId="202" fontId="30" fillId="0" borderId="2" xfId="22" applyNumberFormat="1" applyFont="1" applyFill="1" applyBorder="1" applyAlignment="1">
      <alignment horizontal="right" vertical="center"/>
    </xf>
    <xf numFmtId="10" fontId="30" fillId="0" borderId="2" xfId="22" applyNumberFormat="1" applyFont="1" applyFill="1" applyBorder="1" applyAlignment="1">
      <alignment horizontal="right" vertical="center"/>
    </xf>
    <xf numFmtId="43" fontId="89" fillId="7" borderId="2" xfId="2" applyFont="1" applyFill="1" applyBorder="1" applyAlignment="1">
      <alignment horizontal="right" vertical="center"/>
    </xf>
    <xf numFmtId="43" fontId="30" fillId="7" borderId="2" xfId="2" applyFont="1" applyFill="1" applyBorder="1" applyAlignment="1">
      <alignment horizontal="right" vertical="center"/>
    </xf>
    <xf numFmtId="10" fontId="30" fillId="7" borderId="2" xfId="22" applyNumberFormat="1" applyFont="1" applyFill="1" applyBorder="1" applyAlignment="1">
      <alignment horizontal="right" vertical="center"/>
    </xf>
    <xf numFmtId="183" fontId="88" fillId="5" borderId="0" xfId="22" applyFont="1" applyFill="1"/>
    <xf numFmtId="200" fontId="54" fillId="6" borderId="2" xfId="0" applyNumberFormat="1" applyFont="1" applyFill="1" applyBorder="1" applyAlignment="1">
      <alignment horizontal="center" vertical="center"/>
    </xf>
    <xf numFmtId="205" fontId="54" fillId="6" borderId="2" xfId="0" applyNumberFormat="1" applyFont="1" applyFill="1" applyBorder="1" applyAlignment="1">
      <alignment horizontal="center" vertical="center"/>
    </xf>
    <xf numFmtId="202" fontId="35" fillId="8" borderId="2" xfId="22" applyNumberFormat="1" applyFont="1" applyFill="1" applyBorder="1" applyAlignment="1">
      <alignment horizontal="right" vertical="center"/>
    </xf>
    <xf numFmtId="10" fontId="35" fillId="8" borderId="4" xfId="22" applyNumberFormat="1" applyFont="1" applyFill="1" applyBorder="1" applyAlignment="1">
      <alignment horizontal="right" vertical="center"/>
    </xf>
    <xf numFmtId="49" fontId="89" fillId="8" borderId="2" xfId="11" applyNumberFormat="1" applyFont="1" applyFill="1" applyBorder="1" applyAlignment="1">
      <alignment vertical="center"/>
    </xf>
    <xf numFmtId="49" fontId="100" fillId="0" borderId="2" xfId="11" applyNumberFormat="1" applyFont="1" applyFill="1" applyBorder="1" applyAlignment="1">
      <alignment vertical="center" wrapText="1"/>
    </xf>
    <xf numFmtId="49" fontId="100" fillId="2" borderId="2" xfId="11" applyNumberFormat="1" applyFont="1" applyFill="1" applyBorder="1" applyAlignment="1">
      <alignment vertical="center" wrapText="1"/>
    </xf>
    <xf numFmtId="202" fontId="35" fillId="9" borderId="2" xfId="22" applyNumberFormat="1" applyFont="1" applyFill="1" applyBorder="1" applyAlignment="1">
      <alignment horizontal="right" vertical="center"/>
    </xf>
    <xf numFmtId="10" fontId="35" fillId="9" borderId="2" xfId="22" applyNumberFormat="1" applyFont="1" applyFill="1" applyBorder="1" applyAlignment="1">
      <alignment horizontal="right" vertical="center"/>
    </xf>
    <xf numFmtId="49" fontId="33" fillId="0" borderId="2" xfId="11" applyNumberFormat="1" applyFont="1" applyFill="1" applyBorder="1" applyAlignment="1">
      <alignment vertical="center"/>
    </xf>
    <xf numFmtId="49" fontId="65" fillId="0" borderId="2" xfId="11" applyNumberFormat="1" applyFont="1" applyFill="1" applyBorder="1" applyAlignment="1">
      <alignment vertical="center"/>
    </xf>
    <xf numFmtId="49" fontId="100" fillId="0" borderId="2" xfId="11" applyNumberFormat="1" applyFont="1" applyFill="1" applyBorder="1" applyAlignment="1">
      <alignment vertical="center"/>
    </xf>
    <xf numFmtId="10" fontId="35" fillId="8" borderId="2" xfId="22" applyNumberFormat="1" applyFont="1" applyFill="1" applyBorder="1" applyAlignment="1">
      <alignment horizontal="right" vertical="center"/>
    </xf>
    <xf numFmtId="43" fontId="35" fillId="8" borderId="2" xfId="22" applyNumberFormat="1" applyFont="1" applyFill="1" applyBorder="1" applyAlignment="1">
      <alignment horizontal="right" vertical="center"/>
    </xf>
    <xf numFmtId="183" fontId="88" fillId="5" borderId="0" xfId="22" applyFont="1" applyFill="1" applyAlignment="1">
      <alignment horizontal="right"/>
    </xf>
    <xf numFmtId="49" fontId="89" fillId="8" borderId="4" xfId="11" applyNumberFormat="1" applyFont="1" applyFill="1" applyBorder="1" applyAlignment="1">
      <alignment vertical="center"/>
    </xf>
    <xf numFmtId="183" fontId="89" fillId="8" borderId="4" xfId="22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4" fillId="0" borderId="3" xfId="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4" fillId="0" borderId="4" xfId="0" applyFont="1" applyFill="1" applyBorder="1" applyAlignment="1">
      <alignment horizontal="left" vertical="center" wrapText="1"/>
    </xf>
    <xf numFmtId="49" fontId="117" fillId="0" borderId="2" xfId="11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/>
    </xf>
    <xf numFmtId="49" fontId="117" fillId="2" borderId="2" xfId="11" applyNumberFormat="1" applyFont="1" applyFill="1" applyBorder="1" applyAlignment="1">
      <alignment vertical="center" wrapText="1"/>
    </xf>
    <xf numFmtId="49" fontId="117" fillId="2" borderId="3" xfId="11" applyNumberFormat="1" applyFont="1" applyFill="1" applyBorder="1" applyAlignment="1">
      <alignment vertical="center" wrapText="1"/>
    </xf>
    <xf numFmtId="49" fontId="118" fillId="0" borderId="2" xfId="11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0" fontId="27" fillId="8" borderId="2" xfId="0" applyFont="1" applyFill="1" applyBorder="1" applyAlignment="1">
      <alignment horizontal="left" vertical="center" wrapText="1"/>
    </xf>
    <xf numFmtId="49" fontId="86" fillId="2" borderId="2" xfId="11" applyNumberFormat="1" applyFont="1" applyFill="1" applyBorder="1" applyAlignment="1">
      <alignment vertical="center"/>
    </xf>
    <xf numFmtId="49" fontId="86" fillId="2" borderId="2" xfId="11" applyNumberFormat="1" applyFont="1" applyFill="1" applyBorder="1" applyAlignment="1">
      <alignment vertical="center" wrapText="1"/>
    </xf>
    <xf numFmtId="0" fontId="23" fillId="9" borderId="2" xfId="0" applyFont="1" applyFill="1" applyBorder="1" applyAlignment="1">
      <alignment vertical="center"/>
    </xf>
    <xf numFmtId="0" fontId="88" fillId="2" borderId="4" xfId="22" applyNumberFormat="1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190" fontId="28" fillId="2" borderId="4" xfId="22" applyNumberFormat="1" applyFont="1" applyFill="1" applyBorder="1" applyAlignment="1">
      <alignment horizontal="right" vertical="center"/>
    </xf>
    <xf numFmtId="0" fontId="86" fillId="10" borderId="4" xfId="22" applyNumberFormat="1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vertical="center"/>
    </xf>
    <xf numFmtId="0" fontId="86" fillId="8" borderId="4" xfId="22" applyNumberFormat="1" applyFont="1" applyFill="1" applyBorder="1" applyAlignment="1">
      <alignment horizontal="center" vertical="center"/>
    </xf>
    <xf numFmtId="49" fontId="86" fillId="8" borderId="2" xfId="11" applyNumberFormat="1" applyFont="1" applyFill="1" applyBorder="1" applyAlignment="1">
      <alignment vertical="center"/>
    </xf>
    <xf numFmtId="200" fontId="89" fillId="8" borderId="4" xfId="22" applyNumberFormat="1" applyFont="1" applyFill="1" applyBorder="1" applyAlignment="1">
      <alignment horizontal="center" vertical="center"/>
    </xf>
    <xf numFmtId="190" fontId="89" fillId="8" borderId="4" xfId="22" applyNumberFormat="1" applyFont="1" applyFill="1" applyBorder="1" applyAlignment="1">
      <alignment horizontal="right" vertical="center"/>
    </xf>
    <xf numFmtId="49" fontId="88" fillId="5" borderId="2" xfId="11" applyNumberFormat="1" applyFont="1" applyFill="1" applyBorder="1" applyAlignment="1">
      <alignment horizontal="center" vertical="center"/>
    </xf>
    <xf numFmtId="49" fontId="88" fillId="5" borderId="2" xfId="11" applyNumberFormat="1" applyFont="1" applyFill="1" applyBorder="1" applyAlignment="1">
      <alignment vertical="center"/>
    </xf>
    <xf numFmtId="200" fontId="0" fillId="5" borderId="2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10" fontId="0" fillId="5" borderId="2" xfId="0" applyNumberFormat="1" applyFont="1" applyFill="1" applyBorder="1" applyAlignment="1">
      <alignment horizontal="center" vertical="center"/>
    </xf>
    <xf numFmtId="205" fontId="0" fillId="5" borderId="2" xfId="0" applyNumberFormat="1" applyFont="1" applyFill="1" applyBorder="1" applyAlignment="1">
      <alignment horizontal="center" vertical="center"/>
    </xf>
    <xf numFmtId="190" fontId="0" fillId="5" borderId="0" xfId="0" applyNumberFormat="1" applyFont="1" applyFill="1" applyAlignment="1"/>
    <xf numFmtId="10" fontId="88" fillId="2" borderId="2" xfId="22" applyNumberFormat="1" applyFont="1" applyFill="1" applyBorder="1" applyAlignment="1">
      <alignment horizontal="right" vertical="center"/>
    </xf>
    <xf numFmtId="200" fontId="88" fillId="7" borderId="4" xfId="22" applyNumberFormat="1" applyFont="1" applyFill="1" applyBorder="1" applyAlignment="1">
      <alignment horizontal="center" vertical="center"/>
    </xf>
    <xf numFmtId="205" fontId="88" fillId="7" borderId="4" xfId="22" applyNumberFormat="1" applyFont="1" applyFill="1" applyBorder="1" applyAlignment="1">
      <alignment horizontal="right" vertical="center"/>
    </xf>
    <xf numFmtId="200" fontId="89" fillId="7" borderId="4" xfId="22" applyNumberFormat="1" applyFont="1" applyFill="1" applyBorder="1" applyAlignment="1">
      <alignment horizontal="right" vertical="center"/>
    </xf>
    <xf numFmtId="200" fontId="0" fillId="2" borderId="2" xfId="0" applyNumberFormat="1" applyFont="1" applyFill="1" applyBorder="1" applyAlignment="1">
      <alignment horizontal="center" vertical="center"/>
    </xf>
    <xf numFmtId="205" fontId="0" fillId="2" borderId="2" xfId="0" applyNumberFormat="1" applyFont="1" applyFill="1" applyBorder="1" applyAlignment="1">
      <alignment horizontal="center" vertical="center"/>
    </xf>
    <xf numFmtId="43" fontId="88" fillId="7" borderId="2" xfId="2" applyFont="1" applyFill="1" applyBorder="1" applyAlignment="1">
      <alignment horizontal="right" vertical="center"/>
    </xf>
    <xf numFmtId="43" fontId="89" fillId="7" borderId="4" xfId="2" applyFont="1" applyFill="1" applyBorder="1" applyAlignment="1">
      <alignment horizontal="right" vertical="center"/>
    </xf>
    <xf numFmtId="202" fontId="0" fillId="5" borderId="2" xfId="0" applyNumberFormat="1" applyFont="1" applyFill="1" applyBorder="1" applyAlignment="1">
      <alignment horizontal="center" vertical="center"/>
    </xf>
    <xf numFmtId="202" fontId="88" fillId="7" borderId="2" xfId="22" applyNumberFormat="1" applyFont="1" applyFill="1" applyBorder="1" applyAlignment="1">
      <alignment horizontal="right" vertical="center"/>
    </xf>
    <xf numFmtId="202" fontId="30" fillId="7" borderId="2" xfId="22" applyNumberFormat="1" applyFont="1" applyFill="1" applyBorder="1" applyAlignment="1">
      <alignment horizontal="right" vertical="center"/>
    </xf>
    <xf numFmtId="202" fontId="30" fillId="2" borderId="2" xfId="22" applyNumberFormat="1" applyFont="1" applyFill="1" applyBorder="1" applyAlignment="1">
      <alignment horizontal="right" vertical="center"/>
    </xf>
    <xf numFmtId="10" fontId="30" fillId="2" borderId="2" xfId="22" applyNumberFormat="1" applyFont="1" applyFill="1" applyBorder="1" applyAlignment="1">
      <alignment horizontal="right" vertical="center"/>
    </xf>
    <xf numFmtId="49" fontId="100" fillId="2" borderId="2" xfId="11" applyNumberFormat="1" applyFont="1" applyFill="1" applyBorder="1" applyAlignment="1">
      <alignment vertical="center"/>
    </xf>
    <xf numFmtId="49" fontId="119" fillId="9" borderId="2" xfId="11" applyNumberFormat="1" applyFont="1" applyFill="1" applyBorder="1" applyAlignment="1">
      <alignment vertical="center" wrapText="1"/>
    </xf>
    <xf numFmtId="49" fontId="119" fillId="8" borderId="2" xfId="11" applyNumberFormat="1" applyFont="1" applyFill="1" applyBorder="1" applyAlignment="1">
      <alignment vertical="center" wrapText="1"/>
    </xf>
    <xf numFmtId="49" fontId="99" fillId="2" borderId="2" xfId="11" applyNumberFormat="1" applyFont="1" applyFill="1" applyBorder="1" applyAlignment="1">
      <alignment vertical="center" wrapText="1"/>
    </xf>
    <xf numFmtId="202" fontId="35" fillId="10" borderId="2" xfId="22" applyNumberFormat="1" applyFont="1" applyFill="1" applyBorder="1" applyAlignment="1">
      <alignment horizontal="right" vertical="center"/>
    </xf>
    <xf numFmtId="49" fontId="100" fillId="10" borderId="2" xfId="11" applyNumberFormat="1" applyFont="1" applyFill="1" applyBorder="1" applyAlignment="1">
      <alignment vertical="center"/>
    </xf>
    <xf numFmtId="0" fontId="32" fillId="8" borderId="2" xfId="0" applyFont="1" applyFill="1" applyBorder="1" applyAlignment="1">
      <alignment vertical="center"/>
    </xf>
    <xf numFmtId="0" fontId="32" fillId="0" borderId="2" xfId="0" applyFont="1" applyBorder="1" applyAlignment="1">
      <alignment horizontal="left" vertical="center" wrapText="1"/>
    </xf>
    <xf numFmtId="49" fontId="89" fillId="8" borderId="2" xfId="11" applyNumberFormat="1" applyFont="1" applyFill="1" applyBorder="1" applyAlignment="1">
      <alignment vertical="center" wrapText="1"/>
    </xf>
    <xf numFmtId="49" fontId="117" fillId="8" borderId="2" xfId="11" applyNumberFormat="1" applyFont="1" applyFill="1" applyBorder="1" applyAlignment="1">
      <alignment vertical="center" wrapText="1"/>
    </xf>
    <xf numFmtId="0" fontId="32" fillId="10" borderId="2" xfId="0" applyFont="1" applyFill="1" applyBorder="1" applyAlignment="1">
      <alignment vertical="center"/>
    </xf>
    <xf numFmtId="49" fontId="100" fillId="8" borderId="2" xfId="11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29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00" fontId="0" fillId="5" borderId="0" xfId="0" applyNumberFormat="1" applyFill="1" applyAlignment="1">
      <alignment horizontal="center"/>
    </xf>
    <xf numFmtId="204" fontId="0" fillId="5" borderId="0" xfId="0" applyNumberFormat="1" applyFill="1" applyAlignment="1"/>
    <xf numFmtId="204" fontId="0" fillId="5" borderId="0" xfId="0" applyNumberFormat="1" applyFill="1" applyAlignment="1">
      <alignment horizontal="center"/>
    </xf>
    <xf numFmtId="183" fontId="120" fillId="5" borderId="0" xfId="22" applyFont="1" applyFill="1" applyAlignment="1">
      <alignment horizontal="center"/>
    </xf>
    <xf numFmtId="200" fontId="120" fillId="5" borderId="0" xfId="22" applyNumberFormat="1" applyFont="1" applyFill="1" applyAlignment="1">
      <alignment horizontal="center"/>
    </xf>
    <xf numFmtId="10" fontId="120" fillId="5" borderId="0" xfId="22" applyNumberFormat="1" applyFont="1" applyFill="1" applyAlignment="1">
      <alignment horizontal="center"/>
    </xf>
    <xf numFmtId="200" fontId="87" fillId="5" borderId="0" xfId="22" applyNumberFormat="1" applyFont="1" applyFill="1" applyBorder="1" applyAlignment="1">
      <alignment horizontal="center"/>
    </xf>
    <xf numFmtId="183" fontId="87" fillId="5" borderId="0" xfId="22" applyFont="1" applyFill="1" applyBorder="1" applyAlignment="1"/>
    <xf numFmtId="10" fontId="87" fillId="5" borderId="0" xfId="22" applyNumberFormat="1" applyFont="1" applyFill="1" applyBorder="1" applyAlignment="1"/>
    <xf numFmtId="200" fontId="27" fillId="7" borderId="9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 wrapText="1"/>
    </xf>
    <xf numFmtId="10" fontId="27" fillId="7" borderId="1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214" fontId="0" fillId="0" borderId="2" xfId="1" applyNumberFormat="1" applyFont="1" applyFill="1" applyBorder="1" applyAlignment="1">
      <alignment horizontal="right" vertical="center"/>
    </xf>
    <xf numFmtId="214" fontId="21" fillId="0" borderId="2" xfId="1" applyNumberFormat="1" applyFont="1" applyFill="1" applyBorder="1" applyAlignment="1">
      <alignment horizontal="right" vertical="center"/>
    </xf>
    <xf numFmtId="10" fontId="0" fillId="0" borderId="2" xfId="1" applyNumberFormat="1" applyFont="1" applyFill="1" applyBorder="1" applyAlignment="1">
      <alignment horizontal="right" vertical="center"/>
    </xf>
    <xf numFmtId="0" fontId="0" fillId="18" borderId="2" xfId="0" applyFont="1" applyFill="1" applyBorder="1" applyAlignment="1">
      <alignment horizontal="left" vertical="center"/>
    </xf>
    <xf numFmtId="0" fontId="21" fillId="18" borderId="2" xfId="0" applyFont="1" applyFill="1" applyBorder="1" applyAlignment="1">
      <alignment horizontal="left" vertical="center"/>
    </xf>
    <xf numFmtId="200" fontId="21" fillId="0" borderId="2" xfId="1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214" fontId="2" fillId="0" borderId="2" xfId="1" applyNumberFormat="1" applyFont="1" applyFill="1" applyBorder="1" applyAlignment="1">
      <alignment horizontal="right" vertical="center"/>
    </xf>
    <xf numFmtId="10" fontId="2" fillId="0" borderId="2" xfId="1" applyNumberFormat="1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left" vertical="center"/>
    </xf>
    <xf numFmtId="0" fontId="26" fillId="10" borderId="7" xfId="0" applyNumberFormat="1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left" vertical="center"/>
    </xf>
    <xf numFmtId="214" fontId="35" fillId="7" borderId="2" xfId="1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214" fontId="3" fillId="0" borderId="0" xfId="0" applyNumberFormat="1" applyFont="1" applyFill="1" applyAlignment="1">
      <alignment vertical="center"/>
    </xf>
    <xf numFmtId="214" fontId="0" fillId="5" borderId="0" xfId="0" applyNumberFormat="1" applyFill="1" applyAlignment="1"/>
    <xf numFmtId="204" fontId="120" fillId="5" borderId="0" xfId="22" applyNumberFormat="1" applyFont="1" applyFill="1" applyAlignment="1">
      <alignment horizontal="center"/>
    </xf>
    <xf numFmtId="204" fontId="87" fillId="5" borderId="0" xfId="22" applyNumberFormat="1" applyFont="1" applyFill="1" applyBorder="1" applyAlignment="1"/>
    <xf numFmtId="204" fontId="27" fillId="7" borderId="11" xfId="0" applyNumberFormat="1" applyFont="1" applyFill="1" applyBorder="1" applyAlignment="1">
      <alignment horizontal="center" vertical="center"/>
    </xf>
    <xf numFmtId="204" fontId="27" fillId="7" borderId="2" xfId="0" applyNumberFormat="1" applyFont="1" applyFill="1" applyBorder="1" applyAlignment="1">
      <alignment horizontal="center" vertical="center"/>
    </xf>
    <xf numFmtId="10" fontId="27" fillId="7" borderId="2" xfId="0" applyNumberFormat="1" applyFont="1" applyFill="1" applyBorder="1" applyAlignment="1">
      <alignment horizontal="center" vertical="center"/>
    </xf>
    <xf numFmtId="200" fontId="27" fillId="7" borderId="11" xfId="0" applyNumberFormat="1" applyFont="1" applyFill="1" applyBorder="1" applyAlignment="1">
      <alignment horizontal="center" vertical="center" wrapText="1"/>
    </xf>
    <xf numFmtId="204" fontId="0" fillId="0" borderId="2" xfId="1" applyNumberFormat="1" applyFont="1" applyFill="1" applyBorder="1" applyAlignment="1">
      <alignment horizontal="right" vertical="center"/>
    </xf>
    <xf numFmtId="204" fontId="0" fillId="3" borderId="2" xfId="1" applyNumberFormat="1" applyFont="1" applyFill="1" applyBorder="1" applyAlignment="1">
      <alignment horizontal="right" vertical="center"/>
    </xf>
    <xf numFmtId="200" fontId="0" fillId="3" borderId="2" xfId="1" applyNumberFormat="1" applyFont="1" applyFill="1" applyBorder="1" applyAlignment="1">
      <alignment horizontal="center" vertical="center"/>
    </xf>
    <xf numFmtId="181" fontId="2" fillId="0" borderId="2" xfId="1" applyNumberFormat="1" applyFont="1" applyFill="1" applyBorder="1" applyAlignment="1">
      <alignment horizontal="center" vertical="center"/>
    </xf>
    <xf numFmtId="204" fontId="35" fillId="7" borderId="2" xfId="1" applyNumberFormat="1" applyFont="1" applyFill="1" applyBorder="1" applyAlignment="1">
      <alignment horizontal="right" vertical="center"/>
    </xf>
    <xf numFmtId="10" fontId="3" fillId="0" borderId="13" xfId="0" applyNumberFormat="1" applyFont="1" applyFill="1" applyBorder="1" applyAlignment="1">
      <alignment vertical="center"/>
    </xf>
    <xf numFmtId="200" fontId="3" fillId="0" borderId="1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Alignment="1">
      <alignment vertical="center"/>
    </xf>
    <xf numFmtId="200" fontId="3" fillId="0" borderId="0" xfId="0" applyNumberFormat="1" applyFont="1" applyFill="1" applyAlignment="1">
      <alignment horizontal="center" vertical="center"/>
    </xf>
    <xf numFmtId="204" fontId="40" fillId="5" borderId="0" xfId="3" applyNumberFormat="1" applyFill="1" applyBorder="1" applyAlignment="1" applyProtection="1">
      <alignment horizontal="center"/>
    </xf>
    <xf numFmtId="204" fontId="0" fillId="2" borderId="2" xfId="1" applyNumberFormat="1" applyFont="1" applyFill="1" applyBorder="1" applyAlignment="1">
      <alignment horizontal="right" vertical="center"/>
    </xf>
    <xf numFmtId="204" fontId="55" fillId="0" borderId="2" xfId="1" applyNumberFormat="1" applyFont="1" applyFill="1" applyBorder="1" applyAlignment="1">
      <alignment horizontal="right" vertical="center"/>
    </xf>
    <xf numFmtId="200" fontId="2" fillId="0" borderId="2" xfId="1" applyNumberFormat="1" applyFont="1" applyFill="1" applyBorder="1" applyAlignment="1">
      <alignment horizontal="center" vertical="center"/>
    </xf>
    <xf numFmtId="214" fontId="62" fillId="0" borderId="2" xfId="1" applyNumberFormat="1" applyFont="1" applyFill="1" applyBorder="1" applyAlignment="1">
      <alignment horizontal="right" vertical="center"/>
    </xf>
    <xf numFmtId="10" fontId="2" fillId="7" borderId="2" xfId="1" applyNumberFormat="1" applyFont="1" applyFill="1" applyBorder="1" applyAlignment="1">
      <alignment horizontal="right" vertical="center"/>
    </xf>
    <xf numFmtId="204" fontId="35" fillId="7" borderId="2" xfId="1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93" fontId="3" fillId="0" borderId="13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204" fontId="3" fillId="0" borderId="0" xfId="0" applyNumberFormat="1" applyFont="1" applyFill="1" applyAlignment="1">
      <alignment vertical="center"/>
    </xf>
    <xf numFmtId="193" fontId="0" fillId="5" borderId="0" xfId="0" applyNumberFormat="1" applyFill="1" applyAlignment="1"/>
    <xf numFmtId="10" fontId="55" fillId="0" borderId="2" xfId="1" applyNumberFormat="1" applyFont="1" applyFill="1" applyBorder="1" applyAlignment="1">
      <alignment horizontal="right" vertical="center"/>
    </xf>
    <xf numFmtId="207" fontId="55" fillId="2" borderId="2" xfId="1" applyNumberFormat="1" applyFont="1" applyFill="1" applyBorder="1" applyAlignment="1">
      <alignment horizontal="right" vertical="center"/>
    </xf>
    <xf numFmtId="205" fontId="55" fillId="0" borderId="2" xfId="1" applyNumberFormat="1" applyFont="1" applyFill="1" applyBorder="1" applyAlignment="1">
      <alignment horizontal="right" vertical="center"/>
    </xf>
    <xf numFmtId="10" fontId="55" fillId="2" borderId="2" xfId="1" applyNumberFormat="1" applyFont="1" applyFill="1" applyBorder="1" applyAlignment="1">
      <alignment horizontal="right" vertical="center"/>
    </xf>
    <xf numFmtId="205" fontId="55" fillId="2" borderId="2" xfId="1" applyNumberFormat="1" applyFont="1" applyFill="1" applyBorder="1" applyAlignment="1">
      <alignment horizontal="right" vertical="center"/>
    </xf>
    <xf numFmtId="43" fontId="55" fillId="0" borderId="2" xfId="2" applyNumberFormat="1" applyFont="1" applyFill="1" applyBorder="1" applyAlignment="1">
      <alignment horizontal="right" vertical="center"/>
    </xf>
    <xf numFmtId="207" fontId="22" fillId="2" borderId="2" xfId="1" applyNumberFormat="1" applyFont="1" applyFill="1" applyBorder="1" applyAlignment="1">
      <alignment horizontal="right" vertical="center"/>
    </xf>
    <xf numFmtId="10" fontId="62" fillId="0" borderId="2" xfId="1" applyNumberFormat="1" applyFont="1" applyFill="1" applyBorder="1" applyAlignment="1">
      <alignment horizontal="right" vertical="center"/>
    </xf>
    <xf numFmtId="207" fontId="62" fillId="0" borderId="2" xfId="1" applyNumberFormat="1" applyFont="1" applyFill="1" applyBorder="1" applyAlignment="1">
      <alignment horizontal="right" vertical="center"/>
    </xf>
    <xf numFmtId="205" fontId="62" fillId="0" borderId="2" xfId="1" applyNumberFormat="1" applyFont="1" applyFill="1" applyBorder="1" applyAlignment="1">
      <alignment horizontal="right" vertical="center"/>
    </xf>
    <xf numFmtId="43" fontId="62" fillId="0" borderId="2" xfId="2" applyFont="1" applyFill="1" applyBorder="1" applyAlignment="1">
      <alignment horizontal="right" vertical="center"/>
    </xf>
    <xf numFmtId="205" fontId="35" fillId="7" borderId="2" xfId="1" applyNumberFormat="1" applyFont="1" applyFill="1" applyBorder="1" applyAlignment="1">
      <alignment horizontal="right" vertical="center"/>
    </xf>
    <xf numFmtId="204" fontId="27" fillId="10" borderId="2" xfId="0" applyNumberFormat="1" applyFont="1" applyFill="1" applyBorder="1" applyAlignment="1">
      <alignment horizontal="center" vertical="center"/>
    </xf>
    <xf numFmtId="205" fontId="22" fillId="0" borderId="2" xfId="1" applyNumberFormat="1" applyFont="1" applyFill="1" applyBorder="1" applyAlignment="1">
      <alignment horizontal="right" vertical="center"/>
    </xf>
    <xf numFmtId="209" fontId="55" fillId="0" borderId="2" xfId="2" applyNumberFormat="1" applyFont="1" applyFill="1" applyBorder="1" applyAlignment="1">
      <alignment horizontal="right" vertical="center"/>
    </xf>
    <xf numFmtId="43" fontId="55" fillId="0" borderId="2" xfId="1" applyNumberFormat="1" applyFont="1" applyFill="1" applyBorder="1" applyAlignment="1">
      <alignment horizontal="right" vertical="center"/>
    </xf>
    <xf numFmtId="43" fontId="35" fillId="4" borderId="2" xfId="2" applyFont="1" applyFill="1" applyBorder="1" applyAlignment="1">
      <alignment horizontal="right" vertical="center"/>
    </xf>
    <xf numFmtId="214" fontId="55" fillId="0" borderId="2" xfId="1" applyNumberFormat="1" applyFont="1" applyFill="1" applyBorder="1" applyAlignment="1">
      <alignment horizontal="right" vertical="center"/>
    </xf>
    <xf numFmtId="214" fontId="22" fillId="2" borderId="2" xfId="1" applyNumberFormat="1" applyFont="1" applyFill="1" applyBorder="1" applyAlignment="1">
      <alignment horizontal="right" vertical="center"/>
    </xf>
    <xf numFmtId="214" fontId="22" fillId="0" borderId="2" xfId="1" applyNumberFormat="1" applyFont="1" applyFill="1" applyBorder="1" applyAlignment="1">
      <alignment horizontal="right" vertical="center"/>
    </xf>
    <xf numFmtId="10" fontId="22" fillId="0" borderId="2" xfId="1" applyNumberFormat="1" applyFont="1" applyFill="1" applyBorder="1" applyAlignment="1">
      <alignment horizontal="right" vertical="center"/>
    </xf>
    <xf numFmtId="204" fontId="22" fillId="0" borderId="2" xfId="1" applyNumberFormat="1" applyFont="1" applyFill="1" applyBorder="1" applyAlignment="1">
      <alignment horizontal="right" vertical="center"/>
    </xf>
    <xf numFmtId="204" fontId="55" fillId="0" borderId="9" xfId="1" applyNumberFormat="1" applyFont="1" applyFill="1" applyBorder="1" applyAlignment="1">
      <alignment horizontal="right" vertical="center"/>
    </xf>
    <xf numFmtId="10" fontId="55" fillId="0" borderId="9" xfId="1" applyNumberFormat="1" applyFont="1" applyFill="1" applyBorder="1" applyAlignment="1">
      <alignment horizontal="right" vertical="center"/>
    </xf>
    <xf numFmtId="10" fontId="62" fillId="7" borderId="2" xfId="1" applyNumberFormat="1" applyFont="1" applyFill="1" applyBorder="1" applyAlignment="1">
      <alignment horizontal="right" vertical="center"/>
    </xf>
    <xf numFmtId="204" fontId="40" fillId="5" borderId="0" xfId="3" applyNumberFormat="1" applyFill="1" applyAlignment="1" applyProtection="1"/>
    <xf numFmtId="204" fontId="40" fillId="5" borderId="0" xfId="3" applyNumberFormat="1" applyFill="1" applyBorder="1" applyAlignment="1" applyProtection="1"/>
    <xf numFmtId="204" fontId="55" fillId="2" borderId="2" xfId="1" applyNumberFormat="1" applyFont="1" applyFill="1" applyBorder="1" applyAlignment="1">
      <alignment horizontal="right" vertical="center"/>
    </xf>
    <xf numFmtId="10" fontId="75" fillId="2" borderId="2" xfId="1" applyNumberFormat="1" applyFont="1" applyFill="1" applyBorder="1" applyAlignment="1">
      <alignment horizontal="right" vertical="center"/>
    </xf>
    <xf numFmtId="205" fontId="75" fillId="2" borderId="2" xfId="1" applyNumberFormat="1" applyFont="1" applyFill="1" applyBorder="1" applyAlignment="1">
      <alignment horizontal="right" vertical="center"/>
    </xf>
    <xf numFmtId="204" fontId="75" fillId="0" borderId="2" xfId="1" applyNumberFormat="1" applyFont="1" applyFill="1" applyBorder="1" applyAlignment="1">
      <alignment horizontal="right" vertical="center"/>
    </xf>
    <xf numFmtId="204" fontId="55" fillId="2" borderId="9" xfId="1" applyNumberFormat="1" applyFont="1" applyFill="1" applyBorder="1" applyAlignment="1">
      <alignment horizontal="right" vertical="center"/>
    </xf>
    <xf numFmtId="205" fontId="55" fillId="0" borderId="9" xfId="1" applyNumberFormat="1" applyFont="1" applyFill="1" applyBorder="1" applyAlignment="1">
      <alignment horizontal="right" vertical="center"/>
    </xf>
    <xf numFmtId="43" fontId="75" fillId="0" borderId="2" xfId="2" applyFont="1" applyFill="1" applyBorder="1" applyAlignment="1">
      <alignment horizontal="right" vertical="center"/>
    </xf>
    <xf numFmtId="43" fontId="55" fillId="0" borderId="9" xfId="2" applyFont="1" applyFill="1" applyBorder="1" applyAlignment="1">
      <alignment horizontal="right" vertical="center"/>
    </xf>
    <xf numFmtId="0" fontId="65" fillId="0" borderId="2" xfId="0" applyFont="1" applyFill="1" applyBorder="1" applyAlignment="1">
      <alignment vertical="center" wrapText="1"/>
    </xf>
    <xf numFmtId="0" fontId="66" fillId="0" borderId="2" xfId="0" applyFont="1" applyFill="1" applyBorder="1" applyAlignment="1">
      <alignment vertical="center"/>
    </xf>
    <xf numFmtId="0" fontId="66" fillId="0" borderId="2" xfId="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 wrapText="1"/>
    </xf>
    <xf numFmtId="0" fontId="18" fillId="5" borderId="0" xfId="0" applyFont="1" applyFill="1" applyAlignment="1">
      <alignment horizontal="center" vertical="center"/>
    </xf>
    <xf numFmtId="0" fontId="30" fillId="0" borderId="0" xfId="0" applyFont="1" applyFill="1" applyAlignment="1"/>
    <xf numFmtId="0" fontId="30" fillId="0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197" fontId="10" fillId="5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center"/>
    </xf>
    <xf numFmtId="197" fontId="10" fillId="5" borderId="0" xfId="0" applyNumberFormat="1" applyFont="1" applyFill="1" applyAlignment="1"/>
    <xf numFmtId="0" fontId="10" fillId="5" borderId="0" xfId="0" applyNumberFormat="1" applyFont="1" applyFill="1" applyAlignment="1">
      <alignment horizontal="center"/>
    </xf>
    <xf numFmtId="0" fontId="23" fillId="7" borderId="3" xfId="0" applyNumberFormat="1" applyFont="1" applyFill="1" applyBorder="1" applyAlignment="1">
      <alignment horizontal="center" vertical="center" wrapText="1"/>
    </xf>
    <xf numFmtId="10" fontId="23" fillId="7" borderId="3" xfId="0" applyNumberFormat="1" applyFont="1" applyFill="1" applyBorder="1" applyAlignment="1">
      <alignment horizontal="center" vertical="center" wrapText="1"/>
    </xf>
    <xf numFmtId="197" fontId="23" fillId="7" borderId="3" xfId="0" applyNumberFormat="1" applyFont="1" applyFill="1" applyBorder="1" applyAlignment="1">
      <alignment horizontal="center" vertical="center" wrapText="1"/>
    </xf>
    <xf numFmtId="0" fontId="23" fillId="7" borderId="15" xfId="0" applyNumberFormat="1" applyFont="1" applyFill="1" applyBorder="1" applyAlignment="1">
      <alignment horizontal="center" vertical="center" wrapText="1"/>
    </xf>
    <xf numFmtId="10" fontId="23" fillId="7" borderId="15" xfId="0" applyNumberFormat="1" applyFont="1" applyFill="1" applyBorder="1" applyAlignment="1">
      <alignment horizontal="center" vertical="center" wrapText="1"/>
    </xf>
    <xf numFmtId="197" fontId="23" fillId="7" borderId="15" xfId="0" applyNumberFormat="1" applyFont="1" applyFill="1" applyBorder="1" applyAlignment="1">
      <alignment horizontal="center" vertical="center" wrapText="1"/>
    </xf>
    <xf numFmtId="0" fontId="23" fillId="7" borderId="4" xfId="0" applyNumberFormat="1" applyFont="1" applyFill="1" applyBorder="1" applyAlignment="1">
      <alignment horizontal="center" vertical="center" wrapText="1"/>
    </xf>
    <xf numFmtId="10" fontId="23" fillId="7" borderId="4" xfId="0" applyNumberFormat="1" applyFont="1" applyFill="1" applyBorder="1" applyAlignment="1">
      <alignment horizontal="center" vertical="center" wrapText="1"/>
    </xf>
    <xf numFmtId="197" fontId="23" fillId="7" borderId="4" xfId="0" applyNumberFormat="1" applyFont="1" applyFill="1" applyBorder="1" applyAlignment="1">
      <alignment horizontal="center" vertical="center" wrapText="1"/>
    </xf>
    <xf numFmtId="0" fontId="27" fillId="8" borderId="4" xfId="0" applyNumberFormat="1" applyFont="1" applyFill="1" applyBorder="1" applyAlignment="1">
      <alignment horizontal="center" vertical="center" wrapText="1"/>
    </xf>
    <xf numFmtId="0" fontId="27" fillId="8" borderId="4" xfId="0" applyNumberFormat="1" applyFont="1" applyFill="1" applyBorder="1" applyAlignment="1">
      <alignment horizontal="left" vertical="center" wrapText="1"/>
    </xf>
    <xf numFmtId="202" fontId="27" fillId="7" borderId="8" xfId="4" applyNumberFormat="1" applyFont="1" applyFill="1" applyBorder="1" applyAlignment="1">
      <alignment horizontal="right" vertical="center" wrapText="1"/>
    </xf>
    <xf numFmtId="10" fontId="27" fillId="7" borderId="8" xfId="4" applyNumberFormat="1" applyFont="1" applyFill="1" applyBorder="1" applyAlignment="1">
      <alignment horizontal="right" vertical="center" wrapText="1"/>
    </xf>
    <xf numFmtId="197" fontId="27" fillId="7" borderId="8" xfId="4" applyNumberFormat="1" applyFont="1" applyFill="1" applyBorder="1" applyAlignment="1">
      <alignment horizontal="right" vertical="center" wrapText="1"/>
    </xf>
    <xf numFmtId="0" fontId="22" fillId="0" borderId="2" xfId="0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left" vertical="center"/>
    </xf>
    <xf numFmtId="202" fontId="21" fillId="0" borderId="8" xfId="4" applyNumberFormat="1" applyFont="1" applyFill="1" applyBorder="1" applyAlignment="1">
      <alignment horizontal="right" vertical="center" wrapText="1"/>
    </xf>
    <xf numFmtId="10" fontId="21" fillId="0" borderId="8" xfId="4" applyNumberFormat="1" applyFont="1" applyFill="1" applyBorder="1" applyAlignment="1">
      <alignment horizontal="right" vertical="center" wrapText="1"/>
    </xf>
    <xf numFmtId="197" fontId="21" fillId="0" borderId="8" xfId="4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vertical="center" wrapText="1"/>
    </xf>
    <xf numFmtId="202" fontId="0" fillId="0" borderId="8" xfId="4" applyNumberFormat="1" applyFont="1" applyFill="1" applyBorder="1" applyAlignment="1">
      <alignment horizontal="right" vertical="center" wrapText="1"/>
    </xf>
    <xf numFmtId="0" fontId="21" fillId="2" borderId="2" xfId="0" applyFont="1" applyFill="1" applyBorder="1" applyAlignment="1">
      <alignment vertical="center"/>
    </xf>
    <xf numFmtId="0" fontId="21" fillId="18" borderId="11" xfId="0" applyFont="1" applyFill="1" applyBorder="1" applyAlignment="1">
      <alignment horizontal="left" vertical="center"/>
    </xf>
    <xf numFmtId="202" fontId="0" fillId="0" borderId="2" xfId="4" applyNumberFormat="1" applyFont="1" applyFill="1" applyBorder="1" applyAlignment="1">
      <alignment horizontal="right" vertical="center" wrapText="1"/>
    </xf>
    <xf numFmtId="10" fontId="0" fillId="0" borderId="2" xfId="4" applyNumberFormat="1" applyFont="1" applyFill="1" applyBorder="1" applyAlignment="1">
      <alignment horizontal="right" vertical="center" wrapText="1"/>
    </xf>
    <xf numFmtId="197" fontId="0" fillId="0" borderId="2" xfId="4" applyNumberFormat="1" applyFont="1" applyFill="1" applyBorder="1" applyAlignment="1">
      <alignment horizontal="right" vertical="center" wrapText="1"/>
    </xf>
    <xf numFmtId="0" fontId="0" fillId="2" borderId="2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22" fillId="2" borderId="16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202" fontId="22" fillId="2" borderId="0" xfId="0" applyNumberFormat="1" applyFont="1" applyFill="1" applyBorder="1" applyAlignment="1">
      <alignment horizontal="right" vertical="center"/>
    </xf>
    <xf numFmtId="10" fontId="22" fillId="2" borderId="0" xfId="0" applyNumberFormat="1" applyFont="1" applyFill="1" applyBorder="1" applyAlignment="1">
      <alignment horizontal="right" vertical="center"/>
    </xf>
    <xf numFmtId="197" fontId="22" fillId="2" borderId="0" xfId="0" applyNumberFormat="1" applyFont="1" applyFill="1" applyBorder="1" applyAlignment="1">
      <alignment horizontal="right" vertical="center"/>
    </xf>
    <xf numFmtId="197" fontId="0" fillId="0" borderId="8" xfId="4" applyNumberFormat="1" applyFont="1" applyFill="1" applyBorder="1" applyAlignment="1">
      <alignment horizontal="right" vertical="center" wrapText="1"/>
    </xf>
    <xf numFmtId="10" fontId="0" fillId="0" borderId="8" xfId="4" applyNumberFormat="1" applyFont="1" applyFill="1" applyBorder="1" applyAlignment="1">
      <alignment horizontal="right" vertical="center" wrapText="1"/>
    </xf>
    <xf numFmtId="10" fontId="0" fillId="0" borderId="2" xfId="0" applyNumberFormat="1" applyBorder="1" applyAlignment="1">
      <alignment vertical="center"/>
    </xf>
    <xf numFmtId="10" fontId="0" fillId="2" borderId="0" xfId="0" applyNumberFormat="1" applyFill="1" applyBorder="1" applyAlignment="1">
      <alignment vertical="center"/>
    </xf>
    <xf numFmtId="197" fontId="35" fillId="7" borderId="8" xfId="4" applyNumberFormat="1" applyFont="1" applyFill="1" applyBorder="1" applyAlignment="1">
      <alignment horizontal="right" vertical="center" wrapText="1"/>
    </xf>
    <xf numFmtId="10" fontId="26" fillId="0" borderId="8" xfId="4" applyNumberFormat="1" applyFont="1" applyFill="1" applyBorder="1" applyAlignment="1">
      <alignment horizontal="right" vertical="center" wrapText="1"/>
    </xf>
    <xf numFmtId="197" fontId="22" fillId="0" borderId="8" xfId="4" applyNumberFormat="1" applyFont="1" applyFill="1" applyBorder="1" applyAlignment="1">
      <alignment horizontal="right" vertical="center" wrapText="1"/>
    </xf>
    <xf numFmtId="10" fontId="26" fillId="2" borderId="8" xfId="4" applyNumberFormat="1" applyFont="1" applyFill="1" applyBorder="1" applyAlignment="1">
      <alignment horizontal="right" vertical="center" wrapText="1"/>
    </xf>
    <xf numFmtId="197" fontId="0" fillId="2" borderId="8" xfId="4" applyNumberFormat="1" applyFont="1" applyFill="1" applyBorder="1" applyAlignment="1">
      <alignment horizontal="right" vertical="center" wrapText="1"/>
    </xf>
    <xf numFmtId="197" fontId="55" fillId="0" borderId="8" xfId="4" applyNumberFormat="1" applyFont="1" applyFill="1" applyBorder="1" applyAlignment="1">
      <alignment horizontal="right" vertical="center" wrapText="1"/>
    </xf>
    <xf numFmtId="10" fontId="26" fillId="2" borderId="2" xfId="4" applyNumberFormat="1" applyFont="1" applyFill="1" applyBorder="1" applyAlignment="1">
      <alignment horizontal="right" vertical="center" wrapText="1"/>
    </xf>
    <xf numFmtId="43" fontId="0" fillId="0" borderId="2" xfId="2" applyFont="1" applyBorder="1" applyAlignment="1">
      <alignment vertical="center"/>
    </xf>
    <xf numFmtId="197" fontId="55" fillId="0" borderId="2" xfId="4" applyNumberFormat="1" applyFont="1" applyFill="1" applyBorder="1" applyAlignment="1">
      <alignment horizontal="right" vertical="center" wrapText="1"/>
    </xf>
    <xf numFmtId="0" fontId="55" fillId="2" borderId="2" xfId="0" applyFont="1" applyFill="1" applyBorder="1" applyAlignment="1">
      <alignment vertical="center"/>
    </xf>
    <xf numFmtId="0" fontId="55" fillId="2" borderId="0" xfId="0" applyFont="1" applyFill="1" applyBorder="1" applyAlignment="1">
      <alignment vertical="center"/>
    </xf>
    <xf numFmtId="10" fontId="35" fillId="7" borderId="8" xfId="4" applyNumberFormat="1" applyFont="1" applyFill="1" applyBorder="1" applyAlignment="1">
      <alignment horizontal="right" vertical="center" wrapText="1"/>
    </xf>
    <xf numFmtId="202" fontId="35" fillId="7" borderId="8" xfId="4" applyNumberFormat="1" applyFont="1" applyFill="1" applyBorder="1" applyAlignment="1">
      <alignment horizontal="right" vertical="center" wrapText="1"/>
    </xf>
    <xf numFmtId="202" fontId="122" fillId="7" borderId="8" xfId="4" applyNumberFormat="1" applyFont="1" applyFill="1" applyBorder="1" applyAlignment="1">
      <alignment horizontal="right" vertical="center" wrapText="1"/>
    </xf>
    <xf numFmtId="43" fontId="35" fillId="7" borderId="8" xfId="2" applyFont="1" applyFill="1" applyBorder="1" applyAlignment="1">
      <alignment horizontal="right" vertical="center" wrapText="1"/>
    </xf>
    <xf numFmtId="10" fontId="22" fillId="0" borderId="8" xfId="4" applyNumberFormat="1" applyFont="1" applyFill="1" applyBorder="1" applyAlignment="1">
      <alignment horizontal="right" vertical="center" wrapText="1"/>
    </xf>
    <xf numFmtId="202" fontId="22" fillId="0" borderId="8" xfId="4" applyNumberFormat="1" applyFont="1" applyFill="1" applyBorder="1" applyAlignment="1">
      <alignment horizontal="right" vertical="center" wrapText="1"/>
    </xf>
    <xf numFmtId="43" fontId="22" fillId="0" borderId="8" xfId="2" applyFont="1" applyFill="1" applyBorder="1" applyAlignment="1">
      <alignment horizontal="right" vertical="center" wrapText="1"/>
    </xf>
    <xf numFmtId="10" fontId="55" fillId="0" borderId="8" xfId="4" applyNumberFormat="1" applyFont="1" applyFill="1" applyBorder="1" applyAlignment="1">
      <alignment horizontal="right" vertical="center" wrapText="1"/>
    </xf>
    <xf numFmtId="202" fontId="55" fillId="0" borderId="8" xfId="4" applyNumberFormat="1" applyFont="1" applyFill="1" applyBorder="1" applyAlignment="1">
      <alignment horizontal="right" vertical="center" wrapText="1"/>
    </xf>
    <xf numFmtId="43" fontId="55" fillId="0" borderId="8" xfId="2" applyFont="1" applyFill="1" applyBorder="1" applyAlignment="1">
      <alignment horizontal="right" vertical="center" wrapText="1"/>
    </xf>
    <xf numFmtId="197" fontId="55" fillId="2" borderId="8" xfId="4" applyNumberFormat="1" applyFont="1" applyFill="1" applyBorder="1" applyAlignment="1">
      <alignment horizontal="right" vertical="center" wrapText="1"/>
    </xf>
    <xf numFmtId="10" fontId="55" fillId="0" borderId="2" xfId="0" applyNumberFormat="1" applyFont="1" applyBorder="1" applyAlignment="1">
      <alignment vertical="center"/>
    </xf>
    <xf numFmtId="202" fontId="55" fillId="0" borderId="9" xfId="0" applyNumberFormat="1" applyFont="1" applyBorder="1" applyAlignment="1">
      <alignment vertical="center"/>
    </xf>
    <xf numFmtId="202" fontId="55" fillId="0" borderId="2" xfId="0" applyNumberFormat="1" applyFont="1" applyBorder="1" applyAlignment="1">
      <alignment vertical="center"/>
    </xf>
    <xf numFmtId="10" fontId="55" fillId="0" borderId="2" xfId="4" applyNumberFormat="1" applyFont="1" applyFill="1" applyBorder="1" applyAlignment="1">
      <alignment horizontal="right" vertical="center" wrapText="1"/>
    </xf>
    <xf numFmtId="202" fontId="55" fillId="0" borderId="2" xfId="4" applyNumberFormat="1" applyFont="1" applyFill="1" applyBorder="1" applyAlignment="1">
      <alignment horizontal="right" vertical="center" wrapText="1"/>
    </xf>
    <xf numFmtId="10" fontId="55" fillId="2" borderId="2" xfId="0" applyNumberFormat="1" applyFont="1" applyFill="1" applyBorder="1" applyAlignment="1">
      <alignment vertical="center"/>
    </xf>
    <xf numFmtId="202" fontId="55" fillId="2" borderId="2" xfId="0" applyNumberFormat="1" applyFont="1" applyFill="1" applyBorder="1" applyAlignment="1">
      <alignment vertical="center"/>
    </xf>
    <xf numFmtId="10" fontId="55" fillId="2" borderId="0" xfId="0" applyNumberFormat="1" applyFont="1" applyFill="1" applyBorder="1" applyAlignment="1">
      <alignment vertical="center"/>
    </xf>
    <xf numFmtId="202" fontId="55" fillId="2" borderId="0" xfId="0" applyNumberFormat="1" applyFont="1" applyFill="1" applyBorder="1" applyAlignment="1">
      <alignment vertical="center"/>
    </xf>
    <xf numFmtId="10" fontId="35" fillId="7" borderId="8" xfId="2" applyNumberFormat="1" applyFont="1" applyFill="1" applyBorder="1" applyAlignment="1">
      <alignment horizontal="right" vertical="center" wrapText="1"/>
    </xf>
    <xf numFmtId="43" fontId="91" fillId="7" borderId="8" xfId="2" applyFont="1" applyFill="1" applyBorder="1" applyAlignment="1">
      <alignment horizontal="right" vertical="center" wrapText="1"/>
    </xf>
    <xf numFmtId="9" fontId="35" fillId="7" borderId="8" xfId="4" applyFont="1" applyFill="1" applyBorder="1" applyAlignment="1">
      <alignment horizontal="right" vertical="center" wrapText="1"/>
    </xf>
    <xf numFmtId="202" fontId="61" fillId="0" borderId="8" xfId="4" applyNumberFormat="1" applyFont="1" applyFill="1" applyBorder="1" applyAlignment="1">
      <alignment horizontal="right" vertical="center" wrapText="1"/>
    </xf>
    <xf numFmtId="202" fontId="90" fillId="0" borderId="8" xfId="4" applyNumberFormat="1" applyFont="1" applyFill="1" applyBorder="1" applyAlignment="1">
      <alignment horizontal="right" vertical="center" wrapText="1"/>
    </xf>
    <xf numFmtId="202" fontId="75" fillId="0" borderId="8" xfId="4" applyNumberFormat="1" applyFont="1" applyFill="1" applyBorder="1" applyAlignment="1">
      <alignment horizontal="right" vertical="center" wrapText="1"/>
    </xf>
    <xf numFmtId="197" fontId="75" fillId="0" borderId="2" xfId="4" applyNumberFormat="1" applyFont="1" applyFill="1" applyBorder="1" applyAlignment="1">
      <alignment horizontal="right" vertical="center" wrapText="1"/>
    </xf>
    <xf numFmtId="202" fontId="62" fillId="0" borderId="2" xfId="4" applyNumberFormat="1" applyFont="1" applyFill="1" applyBorder="1" applyAlignment="1">
      <alignment horizontal="right" vertical="center" wrapText="1"/>
    </xf>
    <xf numFmtId="10" fontId="62" fillId="2" borderId="2" xfId="0" applyNumberFormat="1" applyFont="1" applyFill="1" applyBorder="1" applyAlignment="1">
      <alignment vertical="center"/>
    </xf>
    <xf numFmtId="43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Border="1" applyAlignment="1"/>
    <xf numFmtId="197" fontId="2" fillId="10" borderId="11" xfId="0" applyNumberFormat="1" applyFont="1" applyFill="1" applyBorder="1" applyAlignment="1">
      <alignment horizontal="center" vertical="center"/>
    </xf>
    <xf numFmtId="43" fontId="41" fillId="10" borderId="2" xfId="0" applyNumberFormat="1" applyFont="1" applyFill="1" applyBorder="1" applyAlignment="1">
      <alignment horizontal="center" vertical="center"/>
    </xf>
    <xf numFmtId="197" fontId="23" fillId="10" borderId="3" xfId="0" applyNumberFormat="1" applyFont="1" applyFill="1" applyBorder="1" applyAlignment="1">
      <alignment horizontal="center" vertical="center" wrapText="1"/>
    </xf>
    <xf numFmtId="197" fontId="23" fillId="10" borderId="15" xfId="0" applyNumberFormat="1" applyFont="1" applyFill="1" applyBorder="1" applyAlignment="1">
      <alignment horizontal="center" vertical="center" wrapText="1"/>
    </xf>
    <xf numFmtId="197" fontId="23" fillId="10" borderId="4" xfId="0" applyNumberFormat="1" applyFont="1" applyFill="1" applyBorder="1" applyAlignment="1">
      <alignment horizontal="center" vertical="center" wrapText="1"/>
    </xf>
    <xf numFmtId="43" fontId="35" fillId="8" borderId="8" xfId="2" applyFont="1" applyFill="1" applyBorder="1" applyAlignment="1">
      <alignment horizontal="right" vertical="center" wrapText="1"/>
    </xf>
    <xf numFmtId="0" fontId="26" fillId="8" borderId="8" xfId="0" applyNumberFormat="1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 wrapText="1"/>
    </xf>
    <xf numFmtId="0" fontId="21" fillId="0" borderId="8" xfId="0" applyNumberFormat="1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/>
    </xf>
    <xf numFmtId="43" fontId="55" fillId="2" borderId="2" xfId="2" applyFont="1" applyFill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7" xfId="0" applyNumberForma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23" fillId="8" borderId="11" xfId="0" applyFont="1" applyFill="1" applyBorder="1" applyAlignment="1">
      <alignment horizontal="center" vertical="center"/>
    </xf>
    <xf numFmtId="0" fontId="22" fillId="0" borderId="11" xfId="0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/>
    </xf>
    <xf numFmtId="0" fontId="2" fillId="7" borderId="3" xfId="0" applyNumberFormat="1" applyFont="1" applyFill="1" applyBorder="1" applyAlignment="1">
      <alignment horizontal="center" vertical="center" wrapText="1"/>
    </xf>
    <xf numFmtId="0" fontId="2" fillId="7" borderId="4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left" vertical="center" wrapText="1"/>
    </xf>
    <xf numFmtId="202" fontId="35" fillId="7" borderId="4" xfId="4" applyNumberFormat="1" applyFont="1" applyFill="1" applyBorder="1" applyAlignment="1">
      <alignment horizontal="right" vertical="center" wrapText="1"/>
    </xf>
    <xf numFmtId="10" fontId="35" fillId="7" borderId="4" xfId="4" applyNumberFormat="1" applyFont="1" applyFill="1" applyBorder="1" applyAlignment="1">
      <alignment horizontal="right" vertical="center" wrapText="1"/>
    </xf>
    <xf numFmtId="197" fontId="35" fillId="7" borderId="4" xfId="4" applyNumberFormat="1" applyFont="1" applyFill="1" applyBorder="1" applyAlignment="1">
      <alignment horizontal="right" vertical="center" wrapText="1"/>
    </xf>
    <xf numFmtId="43" fontId="61" fillId="0" borderId="2" xfId="4" applyNumberFormat="1" applyFont="1" applyFill="1" applyBorder="1" applyAlignment="1">
      <alignment horizontal="right" vertical="center" wrapText="1"/>
    </xf>
    <xf numFmtId="10" fontId="61" fillId="0" borderId="2" xfId="4" applyNumberFormat="1" applyFont="1" applyFill="1" applyBorder="1" applyAlignment="1">
      <alignment horizontal="right" vertical="center" wrapText="1"/>
    </xf>
    <xf numFmtId="197" fontId="61" fillId="0" borderId="2" xfId="4" applyNumberFormat="1" applyFont="1" applyFill="1" applyBorder="1" applyAlignment="1">
      <alignment horizontal="right" vertical="center" wrapText="1"/>
    </xf>
    <xf numFmtId="0" fontId="72" fillId="2" borderId="2" xfId="0" applyFont="1" applyFill="1" applyBorder="1" applyAlignment="1">
      <alignment horizontal="left" vertical="center"/>
    </xf>
    <xf numFmtId="43" fontId="61" fillId="2" borderId="2" xfId="4" applyNumberFormat="1" applyFont="1" applyFill="1" applyBorder="1" applyAlignment="1">
      <alignment horizontal="right" vertical="center" wrapText="1"/>
    </xf>
    <xf numFmtId="10" fontId="61" fillId="2" borderId="2" xfId="4" applyNumberFormat="1" applyFont="1" applyFill="1" applyBorder="1" applyAlignment="1">
      <alignment horizontal="right" vertical="center" wrapText="1"/>
    </xf>
    <xf numFmtId="197" fontId="61" fillId="2" borderId="2" xfId="4" applyNumberFormat="1" applyFont="1" applyFill="1" applyBorder="1" applyAlignment="1">
      <alignment horizontal="right" vertical="center" wrapText="1"/>
    </xf>
    <xf numFmtId="0" fontId="21" fillId="3" borderId="2" xfId="0" applyFont="1" applyFill="1" applyBorder="1" applyAlignment="1">
      <alignment horizontal="left" vertical="center"/>
    </xf>
    <xf numFmtId="0" fontId="23" fillId="8" borderId="2" xfId="0" applyFont="1" applyFill="1" applyBorder="1" applyAlignment="1">
      <alignment horizontal="left" vertical="center"/>
    </xf>
    <xf numFmtId="43" fontId="61" fillId="7" borderId="2" xfId="0" applyNumberFormat="1" applyFont="1" applyFill="1" applyBorder="1" applyAlignment="1">
      <alignment vertical="center"/>
    </xf>
    <xf numFmtId="10" fontId="61" fillId="7" borderId="2" xfId="0" applyNumberFormat="1" applyFont="1" applyFill="1" applyBorder="1" applyAlignment="1">
      <alignment vertical="center"/>
    </xf>
    <xf numFmtId="197" fontId="61" fillId="7" borderId="2" xfId="0" applyNumberFormat="1" applyFont="1" applyFill="1" applyBorder="1" applyAlignment="1">
      <alignment vertical="center"/>
    </xf>
    <xf numFmtId="43" fontId="61" fillId="7" borderId="2" xfId="4" applyNumberFormat="1" applyFont="1" applyFill="1" applyBorder="1" applyAlignment="1">
      <alignment horizontal="right" vertical="center" wrapText="1"/>
    </xf>
    <xf numFmtId="10" fontId="61" fillId="7" borderId="2" xfId="4" applyNumberFormat="1" applyFont="1" applyFill="1" applyBorder="1" applyAlignment="1">
      <alignment horizontal="right" vertical="center" wrapText="1"/>
    </xf>
    <xf numFmtId="197" fontId="61" fillId="7" borderId="2" xfId="4" applyNumberFormat="1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left" vertical="center"/>
    </xf>
    <xf numFmtId="197" fontId="30" fillId="7" borderId="4" xfId="4" applyNumberFormat="1" applyFont="1" applyFill="1" applyBorder="1" applyAlignment="1">
      <alignment horizontal="right" vertical="center" wrapText="1"/>
    </xf>
    <xf numFmtId="10" fontId="35" fillId="0" borderId="4" xfId="4" applyNumberFormat="1" applyFont="1" applyFill="1" applyBorder="1" applyAlignment="1">
      <alignment horizontal="right" vertical="center" wrapText="1"/>
    </xf>
    <xf numFmtId="197" fontId="22" fillId="0" borderId="2" xfId="4" applyNumberFormat="1" applyFont="1" applyFill="1" applyBorder="1" applyAlignment="1">
      <alignment horizontal="right" vertical="center" wrapText="1"/>
    </xf>
    <xf numFmtId="10" fontId="35" fillId="2" borderId="4" xfId="4" applyNumberFormat="1" applyFont="1" applyFill="1" applyBorder="1" applyAlignment="1">
      <alignment horizontal="right" vertical="center" wrapText="1"/>
    </xf>
    <xf numFmtId="197" fontId="22" fillId="2" borderId="2" xfId="4" applyNumberFormat="1" applyFont="1" applyFill="1" applyBorder="1" applyAlignment="1">
      <alignment horizontal="right" vertical="center" wrapText="1"/>
    </xf>
    <xf numFmtId="197" fontId="22" fillId="7" borderId="2" xfId="0" applyNumberFormat="1" applyFont="1" applyFill="1" applyBorder="1" applyAlignment="1">
      <alignment vertical="center"/>
    </xf>
    <xf numFmtId="197" fontId="22" fillId="7" borderId="2" xfId="4" applyNumberFormat="1" applyFont="1" applyFill="1" applyBorder="1" applyAlignment="1">
      <alignment horizontal="right" vertical="center" wrapText="1"/>
    </xf>
    <xf numFmtId="10" fontId="30" fillId="7" borderId="4" xfId="4" applyNumberFormat="1" applyFont="1" applyFill="1" applyBorder="1" applyAlignment="1">
      <alignment horizontal="right" vertical="center" wrapText="1"/>
    </xf>
    <xf numFmtId="10" fontId="22" fillId="0" borderId="2" xfId="4" applyNumberFormat="1" applyFont="1" applyFill="1" applyBorder="1" applyAlignment="1">
      <alignment horizontal="right" vertical="center" wrapText="1"/>
    </xf>
    <xf numFmtId="43" fontId="22" fillId="0" borderId="2" xfId="4" applyNumberFormat="1" applyFont="1" applyFill="1" applyBorder="1" applyAlignment="1">
      <alignment horizontal="right" vertical="center" wrapText="1"/>
    </xf>
    <xf numFmtId="43" fontId="75" fillId="0" borderId="2" xfId="2" applyFont="1" applyFill="1" applyBorder="1" applyAlignment="1">
      <alignment horizontal="right" vertical="center" wrapText="1"/>
    </xf>
    <xf numFmtId="43" fontId="22" fillId="2" borderId="2" xfId="2" applyFont="1" applyFill="1" applyBorder="1" applyAlignment="1">
      <alignment horizontal="right" vertical="center" wrapText="1"/>
    </xf>
    <xf numFmtId="10" fontId="22" fillId="2" borderId="2" xfId="4" applyNumberFormat="1" applyFont="1" applyFill="1" applyBorder="1" applyAlignment="1">
      <alignment horizontal="right" vertical="center" wrapText="1"/>
    </xf>
    <xf numFmtId="43" fontId="22" fillId="2" borderId="2" xfId="4" applyNumberFormat="1" applyFont="1" applyFill="1" applyBorder="1" applyAlignment="1">
      <alignment horizontal="right" vertical="center" wrapText="1"/>
    </xf>
    <xf numFmtId="10" fontId="22" fillId="7" borderId="2" xfId="0" applyNumberFormat="1" applyFont="1" applyFill="1" applyBorder="1" applyAlignment="1">
      <alignment vertical="center"/>
    </xf>
    <xf numFmtId="10" fontId="22" fillId="7" borderId="2" xfId="4" applyNumberFormat="1" applyFont="1" applyFill="1" applyBorder="1" applyAlignment="1">
      <alignment horizontal="right" vertical="center" wrapText="1"/>
    </xf>
    <xf numFmtId="43" fontId="22" fillId="3" borderId="2" xfId="2" applyFont="1" applyFill="1" applyBorder="1" applyAlignment="1">
      <alignment horizontal="right" vertical="center" wrapText="1"/>
    </xf>
    <xf numFmtId="197" fontId="30" fillId="9" borderId="4" xfId="4" applyNumberFormat="1" applyFont="1" applyFill="1" applyBorder="1" applyAlignment="1">
      <alignment horizontal="right" vertical="center" wrapText="1"/>
    </xf>
    <xf numFmtId="197" fontId="22" fillId="8" borderId="2" xfId="0" applyNumberFormat="1" applyFont="1" applyFill="1" applyBorder="1" applyAlignment="1">
      <alignment vertical="center"/>
    </xf>
    <xf numFmtId="197" fontId="22" fillId="9" borderId="2" xfId="4" applyNumberFormat="1" applyFont="1" applyFill="1" applyBorder="1" applyAlignment="1">
      <alignment horizontal="right" vertical="center" wrapText="1"/>
    </xf>
    <xf numFmtId="0" fontId="26" fillId="5" borderId="0" xfId="0" applyFont="1" applyFill="1" applyAlignment="1">
      <alignment horizontal="right" vertical="center"/>
    </xf>
    <xf numFmtId="43" fontId="61" fillId="10" borderId="2" xfId="0" applyNumberFormat="1" applyFont="1" applyFill="1" applyBorder="1" applyAlignment="1">
      <alignment horizontal="center" vertical="center"/>
    </xf>
    <xf numFmtId="0" fontId="23" fillId="10" borderId="2" xfId="0" applyNumberFormat="1" applyFont="1" applyFill="1" applyBorder="1" applyAlignment="1">
      <alignment horizontal="center" vertical="center" wrapText="1"/>
    </xf>
    <xf numFmtId="0" fontId="2" fillId="10" borderId="2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202" fontId="30" fillId="0" borderId="0" xfId="0" applyNumberFormat="1" applyFont="1" applyFill="1" applyAlignment="1"/>
    <xf numFmtId="0" fontId="22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43" fontId="30" fillId="0" borderId="0" xfId="0" applyNumberFormat="1" applyFont="1" applyFill="1" applyAlignment="1"/>
    <xf numFmtId="0" fontId="22" fillId="0" borderId="2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left" vertical="center" wrapText="1"/>
    </xf>
    <xf numFmtId="179" fontId="30" fillId="0" borderId="0" xfId="0" applyNumberFormat="1" applyFont="1" applyFill="1" applyAlignment="1"/>
    <xf numFmtId="0" fontId="22" fillId="8" borderId="2" xfId="0" applyFont="1" applyFill="1" applyBorder="1" applyAlignment="1">
      <alignment horizontal="center" vertical="center" wrapText="1"/>
    </xf>
    <xf numFmtId="0" fontId="61" fillId="2" borderId="16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43" fontId="18" fillId="2" borderId="0" xfId="0" applyNumberFormat="1" applyFont="1" applyFill="1" applyBorder="1" applyAlignment="1">
      <alignment horizontal="right" vertical="center"/>
    </xf>
    <xf numFmtId="10" fontId="18" fillId="2" borderId="0" xfId="0" applyNumberFormat="1" applyFont="1" applyFill="1" applyBorder="1" applyAlignment="1">
      <alignment horizontal="right" vertical="center"/>
    </xf>
    <xf numFmtId="197" fontId="18" fillId="2" borderId="0" xfId="0" applyNumberFormat="1" applyFont="1" applyFill="1" applyBorder="1" applyAlignment="1">
      <alignment horizontal="right" vertical="center"/>
    </xf>
    <xf numFmtId="197" fontId="0" fillId="2" borderId="0" xfId="0" applyNumberForma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10" fontId="10" fillId="2" borderId="0" xfId="0" applyNumberFormat="1" applyFont="1" applyFill="1" applyBorder="1" applyAlignment="1">
      <alignment horizontal="right" vertical="center"/>
    </xf>
    <xf numFmtId="197" fontId="10" fillId="2" borderId="0" xfId="0" applyNumberFormat="1" applyFont="1" applyFill="1" applyBorder="1" applyAlignment="1">
      <alignment horizontal="right" vertical="center"/>
    </xf>
    <xf numFmtId="0" fontId="0" fillId="2" borderId="16" xfId="0" applyFill="1" applyBorder="1">
      <alignment vertical="center"/>
    </xf>
    <xf numFmtId="0" fontId="0" fillId="2" borderId="0" xfId="0" applyFill="1" applyBorder="1">
      <alignment vertical="center"/>
    </xf>
    <xf numFmtId="0" fontId="10" fillId="2" borderId="7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right"/>
    </xf>
    <xf numFmtId="10" fontId="10" fillId="2" borderId="1" xfId="0" applyNumberFormat="1" applyFont="1" applyFill="1" applyBorder="1" applyAlignment="1">
      <alignment horizontal="right"/>
    </xf>
    <xf numFmtId="197" fontId="10" fillId="2" borderId="1" xfId="0" applyNumberFormat="1" applyFont="1" applyFill="1" applyBorder="1" applyAlignment="1">
      <alignment horizontal="right"/>
    </xf>
    <xf numFmtId="0" fontId="10" fillId="5" borderId="0" xfId="0" applyFont="1" applyFill="1" applyBorder="1" applyAlignment="1">
      <alignment horizontal="right"/>
    </xf>
    <xf numFmtId="10" fontId="10" fillId="5" borderId="0" xfId="0" applyNumberFormat="1" applyFont="1" applyFill="1" applyBorder="1" applyAlignment="1">
      <alignment horizontal="right"/>
    </xf>
    <xf numFmtId="197" fontId="10" fillId="5" borderId="0" xfId="0" applyNumberFormat="1" applyFont="1" applyFill="1" applyBorder="1" applyAlignment="1">
      <alignment horizontal="right"/>
    </xf>
    <xf numFmtId="0" fontId="18" fillId="2" borderId="17" xfId="0" applyFont="1" applyFill="1" applyBorder="1" applyAlignment="1">
      <alignment vertical="center"/>
    </xf>
    <xf numFmtId="0" fontId="0" fillId="8" borderId="11" xfId="0" applyNumberFormat="1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vertical="center"/>
    </xf>
    <xf numFmtId="0" fontId="0" fillId="2" borderId="17" xfId="0" applyFill="1" applyBorder="1">
      <alignment vertical="center"/>
    </xf>
    <xf numFmtId="0" fontId="10" fillId="2" borderId="8" xfId="0" applyFont="1" applyFill="1" applyBorder="1" applyAlignment="1">
      <alignment vertical="center"/>
    </xf>
    <xf numFmtId="0" fontId="9" fillId="10" borderId="11" xfId="0" applyFont="1" applyFill="1" applyBorder="1" applyAlignment="1">
      <alignment horizontal="center"/>
    </xf>
    <xf numFmtId="0" fontId="123" fillId="5" borderId="0" xfId="0" applyFont="1" applyFill="1" applyAlignment="1">
      <alignment horizontal="left"/>
    </xf>
    <xf numFmtId="0" fontId="23" fillId="8" borderId="11" xfId="0" applyFont="1" applyFill="1" applyBorder="1" applyAlignment="1">
      <alignment horizontal="left" vertical="center"/>
    </xf>
    <xf numFmtId="43" fontId="0" fillId="7" borderId="3" xfId="0" applyNumberFormat="1" applyFont="1" applyFill="1" applyBorder="1" applyAlignment="1">
      <alignment horizontal="right" vertical="center"/>
    </xf>
    <xf numFmtId="197" fontId="61" fillId="7" borderId="3" xfId="4" applyNumberFormat="1" applyFont="1" applyFill="1" applyBorder="1" applyAlignment="1">
      <alignment horizontal="right" vertical="center" wrapText="1"/>
    </xf>
    <xf numFmtId="0" fontId="0" fillId="5" borderId="11" xfId="0" applyFont="1" applyFill="1" applyBorder="1" applyAlignment="1">
      <alignment horizontal="left" vertical="center"/>
    </xf>
    <xf numFmtId="43" fontId="0" fillId="0" borderId="2" xfId="4" applyNumberFormat="1" applyFont="1" applyFill="1" applyBorder="1" applyAlignment="1">
      <alignment horizontal="righ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18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center"/>
    </xf>
    <xf numFmtId="43" fontId="18" fillId="7" borderId="2" xfId="4" applyNumberFormat="1" applyFont="1" applyFill="1" applyBorder="1" applyAlignment="1"/>
    <xf numFmtId="10" fontId="61" fillId="7" borderId="3" xfId="4" applyNumberFormat="1" applyFont="1" applyFill="1" applyBorder="1" applyAlignment="1">
      <alignment horizontal="right" vertical="center" wrapText="1"/>
    </xf>
    <xf numFmtId="10" fontId="18" fillId="7" borderId="2" xfId="4" applyNumberFormat="1" applyFont="1" applyFill="1" applyBorder="1" applyAlignment="1"/>
    <xf numFmtId="197" fontId="18" fillId="7" borderId="2" xfId="4" applyNumberFormat="1" applyFont="1" applyFill="1" applyBorder="1" applyAlignment="1"/>
    <xf numFmtId="197" fontId="22" fillId="7" borderId="3" xfId="4" applyNumberFormat="1" applyFont="1" applyFill="1" applyBorder="1" applyAlignment="1">
      <alignment horizontal="right" vertical="center" wrapText="1"/>
    </xf>
    <xf numFmtId="10" fontId="18" fillId="7" borderId="4" xfId="4" applyNumberFormat="1" applyFont="1" applyFill="1" applyBorder="1" applyAlignment="1">
      <alignment horizontal="right" wrapText="1"/>
    </xf>
    <xf numFmtId="197" fontId="10" fillId="7" borderId="2" xfId="4" applyNumberFormat="1" applyFont="1" applyFill="1" applyBorder="1" applyAlignment="1"/>
    <xf numFmtId="197" fontId="10" fillId="3" borderId="0" xfId="0" applyNumberFormat="1" applyFont="1" applyFill="1" applyAlignment="1"/>
    <xf numFmtId="10" fontId="22" fillId="7" borderId="3" xfId="4" applyNumberFormat="1" applyFont="1" applyFill="1" applyBorder="1" applyAlignment="1">
      <alignment horizontal="right" vertical="center" wrapText="1"/>
    </xf>
    <xf numFmtId="10" fontId="10" fillId="7" borderId="2" xfId="4" applyNumberFormat="1" applyFont="1" applyFill="1" applyBorder="1" applyAlignment="1"/>
    <xf numFmtId="197" fontId="22" fillId="8" borderId="3" xfId="4" applyNumberFormat="1" applyFont="1" applyFill="1" applyBorder="1" applyAlignment="1">
      <alignment horizontal="right" vertical="center" wrapText="1"/>
    </xf>
    <xf numFmtId="197" fontId="22" fillId="8" borderId="2" xfId="4" applyNumberFormat="1" applyFont="1" applyFill="1" applyBorder="1" applyAlignment="1">
      <alignment horizontal="right" vertical="center" wrapText="1"/>
    </xf>
    <xf numFmtId="197" fontId="10" fillId="10" borderId="2" xfId="4" applyNumberFormat="1" applyFont="1" applyFill="1" applyBorder="1" applyAlignment="1"/>
    <xf numFmtId="0" fontId="0" fillId="8" borderId="3" xfId="0" applyNumberFormat="1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left" vertical="center" wrapText="1"/>
    </xf>
    <xf numFmtId="0" fontId="18" fillId="10" borderId="2" xfId="0" applyFont="1" applyFill="1" applyBorder="1" applyAlignment="1"/>
    <xf numFmtId="0" fontId="109" fillId="5" borderId="0" xfId="0" applyFont="1" applyFill="1" applyAlignment="1">
      <alignment horizontal="center" vertical="center"/>
    </xf>
    <xf numFmtId="0" fontId="42" fillId="5" borderId="0" xfId="0" applyFont="1" applyFill="1" applyAlignment="1"/>
    <xf numFmtId="0" fontId="42" fillId="5" borderId="0" xfId="0" applyFont="1" applyFill="1" applyAlignment="1">
      <alignment vertical="center"/>
    </xf>
    <xf numFmtId="0" fontId="41" fillId="5" borderId="0" xfId="0" applyFont="1" applyFill="1" applyAlignment="1"/>
    <xf numFmtId="0" fontId="18" fillId="5" borderId="0" xfId="0" applyFont="1" applyFill="1" applyAlignment="1"/>
    <xf numFmtId="10" fontId="18" fillId="5" borderId="0" xfId="0" applyNumberFormat="1" applyFont="1" applyFill="1" applyAlignment="1"/>
    <xf numFmtId="197" fontId="18" fillId="5" borderId="0" xfId="0" applyNumberFormat="1" applyFont="1" applyFill="1" applyAlignment="1"/>
    <xf numFmtId="43" fontId="10" fillId="5" borderId="0" xfId="0" applyNumberFormat="1" applyFont="1" applyFill="1" applyAlignment="1">
      <alignment horizontal="center"/>
    </xf>
    <xf numFmtId="0" fontId="54" fillId="7" borderId="3" xfId="0" applyNumberFormat="1" applyFont="1" applyFill="1" applyBorder="1" applyAlignment="1">
      <alignment horizontal="center" vertical="center" wrapText="1"/>
    </xf>
    <xf numFmtId="0" fontId="54" fillId="7" borderId="4" xfId="0" applyNumberFormat="1" applyFont="1" applyFill="1" applyBorder="1" applyAlignment="1">
      <alignment horizontal="center" vertical="center" wrapText="1"/>
    </xf>
    <xf numFmtId="0" fontId="73" fillId="8" borderId="2" xfId="0" applyNumberFormat="1" applyFont="1" applyFill="1" applyBorder="1" applyAlignment="1">
      <alignment horizontal="center" vertical="center" wrapText="1"/>
    </xf>
    <xf numFmtId="197" fontId="73" fillId="7" borderId="8" xfId="4" applyNumberFormat="1" applyFont="1" applyFill="1" applyBorder="1" applyAlignment="1">
      <alignment horizontal="center" vertical="center" wrapText="1"/>
    </xf>
    <xf numFmtId="43" fontId="21" fillId="0" borderId="2" xfId="4" applyNumberFormat="1" applyFont="1" applyFill="1" applyBorder="1" applyAlignment="1">
      <alignment horizontal="right" vertical="center" wrapText="1"/>
    </xf>
    <xf numFmtId="0" fontId="0" fillId="2" borderId="2" xfId="0" applyFill="1" applyBorder="1" applyAlignment="1">
      <alignment horizontal="left" vertical="center"/>
    </xf>
    <xf numFmtId="43" fontId="21" fillId="0" borderId="8" xfId="4" applyNumberFormat="1" applyFont="1" applyFill="1" applyBorder="1" applyAlignment="1">
      <alignment horizontal="right" vertical="center" wrapText="1"/>
    </xf>
    <xf numFmtId="43" fontId="0" fillId="0" borderId="8" xfId="4" applyNumberFormat="1" applyFont="1" applyFill="1" applyBorder="1" applyAlignment="1">
      <alignment horizontal="right" vertical="center" wrapText="1"/>
    </xf>
    <xf numFmtId="202" fontId="21" fillId="5" borderId="2" xfId="0" applyNumberFormat="1" applyFont="1" applyFill="1" applyBorder="1" applyAlignment="1">
      <alignment vertical="center"/>
    </xf>
    <xf numFmtId="0" fontId="0" fillId="5" borderId="3" xfId="0" applyNumberFormat="1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left" vertical="center"/>
    </xf>
    <xf numFmtId="197" fontId="0" fillId="0" borderId="17" xfId="4" applyNumberFormat="1" applyFont="1" applyFill="1" applyBorder="1" applyAlignment="1">
      <alignment horizontal="right" vertical="center" wrapText="1"/>
    </xf>
    <xf numFmtId="43" fontId="0" fillId="0" borderId="17" xfId="4" applyNumberFormat="1" applyFont="1" applyFill="1" applyBorder="1" applyAlignment="1">
      <alignment horizontal="right" vertical="center" wrapText="1"/>
    </xf>
    <xf numFmtId="0" fontId="0" fillId="2" borderId="5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202" fontId="0" fillId="2" borderId="13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202" fontId="0" fillId="2" borderId="0" xfId="0" applyNumberFormat="1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202" fontId="0" fillId="5" borderId="0" xfId="0" applyNumberFormat="1" applyFont="1" applyFill="1" applyBorder="1" applyAlignment="1">
      <alignment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center" vertical="center"/>
    </xf>
    <xf numFmtId="10" fontId="10" fillId="5" borderId="0" xfId="0" applyNumberFormat="1" applyFont="1" applyFill="1" applyAlignment="1">
      <alignment horizontal="center"/>
    </xf>
    <xf numFmtId="197" fontId="10" fillId="5" borderId="0" xfId="0" applyNumberFormat="1" applyFont="1" applyFill="1" applyAlignment="1">
      <alignment horizontal="center"/>
    </xf>
    <xf numFmtId="10" fontId="73" fillId="7" borderId="8" xfId="4" applyNumberFormat="1" applyFont="1" applyFill="1" applyBorder="1" applyAlignment="1">
      <alignment horizontal="center" vertical="center" wrapText="1"/>
    </xf>
    <xf numFmtId="10" fontId="73" fillId="7" borderId="8" xfId="4" applyNumberFormat="1" applyFont="1" applyFill="1" applyBorder="1" applyAlignment="1">
      <alignment vertical="center" wrapText="1"/>
    </xf>
    <xf numFmtId="10" fontId="73" fillId="0" borderId="8" xfId="4" applyNumberFormat="1" applyFont="1" applyFill="1" applyBorder="1" applyAlignment="1">
      <alignment horizontal="center" vertical="center" wrapText="1"/>
    </xf>
    <xf numFmtId="10" fontId="73" fillId="0" borderId="8" xfId="4" applyNumberFormat="1" applyFont="1" applyFill="1" applyBorder="1" applyAlignment="1">
      <alignment vertical="center" wrapText="1"/>
    </xf>
    <xf numFmtId="10" fontId="73" fillId="0" borderId="2" xfId="4" applyNumberFormat="1" applyFont="1" applyFill="1" applyBorder="1" applyAlignment="1">
      <alignment horizontal="center" vertical="center" wrapText="1"/>
    </xf>
    <xf numFmtId="197" fontId="73" fillId="0" borderId="2" xfId="4" applyNumberFormat="1" applyFont="1" applyFill="1" applyBorder="1" applyAlignment="1">
      <alignment horizontal="center" vertical="center" wrapText="1"/>
    </xf>
    <xf numFmtId="10" fontId="21" fillId="5" borderId="2" xfId="0" applyNumberFormat="1" applyFont="1" applyFill="1" applyBorder="1" applyAlignment="1">
      <alignment vertical="center"/>
    </xf>
    <xf numFmtId="197" fontId="21" fillId="5" borderId="2" xfId="0" applyNumberFormat="1" applyFont="1" applyFill="1" applyBorder="1" applyAlignment="1">
      <alignment vertical="center"/>
    </xf>
    <xf numFmtId="10" fontId="73" fillId="0" borderId="2" xfId="4" applyNumberFormat="1" applyFont="1" applyFill="1" applyBorder="1" applyAlignment="1">
      <alignment vertical="center" wrapText="1"/>
    </xf>
    <xf numFmtId="10" fontId="73" fillId="0" borderId="17" xfId="4" applyNumberFormat="1" applyFont="1" applyFill="1" applyBorder="1" applyAlignment="1">
      <alignment horizontal="center" vertical="center" wrapText="1"/>
    </xf>
    <xf numFmtId="197" fontId="73" fillId="0" borderId="17" xfId="4" applyNumberFormat="1" applyFont="1" applyFill="1" applyBorder="1" applyAlignment="1">
      <alignment horizontal="center" vertical="center" wrapText="1"/>
    </xf>
    <xf numFmtId="10" fontId="73" fillId="0" borderId="17" xfId="4" applyNumberFormat="1" applyFont="1" applyFill="1" applyBorder="1" applyAlignment="1">
      <alignment vertical="center" wrapText="1"/>
    </xf>
    <xf numFmtId="10" fontId="0" fillId="2" borderId="13" xfId="0" applyNumberFormat="1" applyFont="1" applyFill="1" applyBorder="1" applyAlignment="1">
      <alignment vertical="center"/>
    </xf>
    <xf numFmtId="197" fontId="0" fillId="2" borderId="13" xfId="0" applyNumberFormat="1" applyFont="1" applyFill="1" applyBorder="1" applyAlignment="1">
      <alignment vertical="center"/>
    </xf>
    <xf numFmtId="197" fontId="0" fillId="2" borderId="0" xfId="0" applyNumberFormat="1" applyFont="1" applyFill="1" applyBorder="1" applyAlignment="1">
      <alignment vertical="center"/>
    </xf>
    <xf numFmtId="197" fontId="0" fillId="5" borderId="0" xfId="0" applyNumberFormat="1" applyFont="1" applyFill="1" applyBorder="1" applyAlignment="1">
      <alignment vertical="center"/>
    </xf>
    <xf numFmtId="10" fontId="73" fillId="2" borderId="8" xfId="4" applyNumberFormat="1" applyFont="1" applyFill="1" applyBorder="1" applyAlignment="1">
      <alignment horizontal="center" vertical="center" wrapText="1"/>
    </xf>
    <xf numFmtId="197" fontId="73" fillId="2" borderId="8" xfId="4" applyNumberFormat="1" applyFont="1" applyFill="1" applyBorder="1" applyAlignment="1">
      <alignment horizontal="center" vertical="center" wrapText="1"/>
    </xf>
    <xf numFmtId="197" fontId="73" fillId="12" borderId="8" xfId="4" applyNumberFormat="1" applyFont="1" applyFill="1" applyBorder="1" applyAlignment="1">
      <alignment horizontal="center" vertical="center" wrapText="1"/>
    </xf>
    <xf numFmtId="197" fontId="73" fillId="3" borderId="8" xfId="4" applyNumberFormat="1" applyFont="1" applyFill="1" applyBorder="1" applyAlignment="1">
      <alignment horizontal="center" vertical="center" wrapText="1"/>
    </xf>
    <xf numFmtId="10" fontId="73" fillId="2" borderId="2" xfId="4" applyNumberFormat="1" applyFont="1" applyFill="1" applyBorder="1" applyAlignment="1">
      <alignment horizontal="center" vertical="center" wrapText="1"/>
    </xf>
    <xf numFmtId="197" fontId="73" fillId="2" borderId="2" xfId="4" applyNumberFormat="1" applyFont="1" applyFill="1" applyBorder="1" applyAlignment="1">
      <alignment horizontal="center" vertical="center" wrapText="1"/>
    </xf>
    <xf numFmtId="10" fontId="73" fillId="2" borderId="17" xfId="4" applyNumberFormat="1" applyFont="1" applyFill="1" applyBorder="1" applyAlignment="1">
      <alignment horizontal="center" vertical="center" wrapText="1"/>
    </xf>
    <xf numFmtId="197" fontId="73" fillId="2" borderId="17" xfId="4" applyNumberFormat="1" applyFont="1" applyFill="1" applyBorder="1" applyAlignment="1">
      <alignment horizontal="center" vertical="center" wrapText="1"/>
    </xf>
    <xf numFmtId="10" fontId="73" fillId="2" borderId="13" xfId="4" applyNumberFormat="1" applyFont="1" applyFill="1" applyBorder="1" applyAlignment="1">
      <alignment horizontal="center" vertical="center" wrapText="1"/>
    </xf>
    <xf numFmtId="10" fontId="73" fillId="2" borderId="0" xfId="4" applyNumberFormat="1" applyFont="1" applyFill="1" applyBorder="1" applyAlignment="1">
      <alignment horizontal="center" vertical="center" wrapText="1"/>
    </xf>
    <xf numFmtId="197" fontId="55" fillId="7" borderId="8" xfId="4" applyNumberFormat="1" applyFont="1" applyFill="1" applyBorder="1" applyAlignment="1">
      <alignment horizontal="right" vertical="center" wrapText="1"/>
    </xf>
    <xf numFmtId="10" fontId="55" fillId="7" borderId="8" xfId="4" applyNumberFormat="1" applyFont="1" applyFill="1" applyBorder="1" applyAlignment="1">
      <alignment horizontal="right" vertical="center" wrapText="1"/>
    </xf>
    <xf numFmtId="197" fontId="112" fillId="0" borderId="8" xfId="4" applyNumberFormat="1" applyFont="1" applyFill="1" applyBorder="1" applyAlignment="1">
      <alignment horizontal="center" vertical="center" wrapText="1"/>
    </xf>
    <xf numFmtId="197" fontId="112" fillId="2" borderId="8" xfId="4" applyNumberFormat="1" applyFont="1" applyFill="1" applyBorder="1" applyAlignment="1">
      <alignment horizontal="center" vertical="center" wrapText="1"/>
    </xf>
    <xf numFmtId="10" fontId="55" fillId="2" borderId="8" xfId="4" applyNumberFormat="1" applyFont="1" applyFill="1" applyBorder="1" applyAlignment="1">
      <alignment horizontal="right" vertical="center" wrapText="1"/>
    </xf>
    <xf numFmtId="197" fontId="22" fillId="5" borderId="2" xfId="0" applyNumberFormat="1" applyFont="1" applyFill="1" applyBorder="1" applyAlignment="1">
      <alignment horizontal="right" vertical="center"/>
    </xf>
    <xf numFmtId="10" fontId="22" fillId="5" borderId="2" xfId="0" applyNumberFormat="1" applyFont="1" applyFill="1" applyBorder="1" applyAlignment="1">
      <alignment horizontal="right" vertical="center"/>
    </xf>
    <xf numFmtId="197" fontId="112" fillId="2" borderId="2" xfId="4" applyNumberFormat="1" applyFont="1" applyFill="1" applyBorder="1" applyAlignment="1">
      <alignment horizontal="center" vertical="center" wrapText="1"/>
    </xf>
    <xf numFmtId="197" fontId="112" fillId="0" borderId="17" xfId="4" applyNumberFormat="1" applyFont="1" applyFill="1" applyBorder="1" applyAlignment="1">
      <alignment horizontal="center" vertical="center" wrapText="1"/>
    </xf>
    <xf numFmtId="197" fontId="112" fillId="2" borderId="17" xfId="4" applyNumberFormat="1" applyFont="1" applyFill="1" applyBorder="1" applyAlignment="1">
      <alignment horizontal="center" vertical="center" wrapText="1"/>
    </xf>
    <xf numFmtId="197" fontId="55" fillId="0" borderId="17" xfId="4" applyNumberFormat="1" applyFont="1" applyFill="1" applyBorder="1" applyAlignment="1">
      <alignment horizontal="right" vertical="center" wrapText="1"/>
    </xf>
    <xf numFmtId="10" fontId="55" fillId="0" borderId="17" xfId="4" applyNumberFormat="1" applyFont="1" applyFill="1" applyBorder="1" applyAlignment="1">
      <alignment horizontal="right" vertical="center" wrapText="1"/>
    </xf>
    <xf numFmtId="197" fontId="73" fillId="2" borderId="13" xfId="4" applyNumberFormat="1" applyFont="1" applyFill="1" applyBorder="1" applyAlignment="1">
      <alignment horizontal="center" vertical="center" wrapText="1"/>
    </xf>
    <xf numFmtId="10" fontId="21" fillId="2" borderId="13" xfId="0" applyNumberFormat="1" applyFont="1" applyFill="1" applyBorder="1" applyAlignment="1">
      <alignment horizontal="right" vertical="center"/>
    </xf>
    <xf numFmtId="197" fontId="73" fillId="2" borderId="0" xfId="4" applyNumberFormat="1" applyFont="1" applyFill="1" applyBorder="1" applyAlignment="1">
      <alignment horizontal="center" vertical="center" wrapText="1"/>
    </xf>
    <xf numFmtId="10" fontId="21" fillId="2" borderId="0" xfId="0" applyNumberFormat="1" applyFont="1" applyFill="1" applyBorder="1" applyAlignment="1">
      <alignment horizontal="right" vertical="center"/>
    </xf>
    <xf numFmtId="202" fontId="55" fillId="7" borderId="8" xfId="4" applyNumberFormat="1" applyFont="1" applyFill="1" applyBorder="1" applyAlignment="1">
      <alignment vertical="center" wrapText="1"/>
    </xf>
    <xf numFmtId="43" fontId="55" fillId="7" borderId="8" xfId="2" applyFont="1" applyFill="1" applyBorder="1" applyAlignment="1">
      <alignment vertical="center" wrapText="1"/>
    </xf>
    <xf numFmtId="202" fontId="55" fillId="0" borderId="8" xfId="4" applyNumberFormat="1" applyFont="1" applyFill="1" applyBorder="1" applyAlignment="1">
      <alignment vertical="center" wrapText="1"/>
    </xf>
    <xf numFmtId="197" fontId="75" fillId="2" borderId="8" xfId="4" applyNumberFormat="1" applyFont="1" applyFill="1" applyBorder="1" applyAlignment="1">
      <alignment horizontal="center" vertical="center" wrapText="1"/>
    </xf>
    <xf numFmtId="202" fontId="22" fillId="0" borderId="8" xfId="4" applyNumberFormat="1" applyFont="1" applyFill="1" applyBorder="1" applyAlignment="1">
      <alignment vertical="center" wrapText="1"/>
    </xf>
    <xf numFmtId="43" fontId="55" fillId="0" borderId="8" xfId="2" applyFont="1" applyFill="1" applyBorder="1" applyAlignment="1">
      <alignment vertical="center" wrapText="1"/>
    </xf>
    <xf numFmtId="202" fontId="55" fillId="2" borderId="8" xfId="4" applyNumberFormat="1" applyFont="1" applyFill="1" applyBorder="1" applyAlignment="1">
      <alignment vertical="center" wrapText="1"/>
    </xf>
    <xf numFmtId="202" fontId="22" fillId="5" borderId="2" xfId="0" applyNumberFormat="1" applyFont="1" applyFill="1" applyBorder="1" applyAlignment="1">
      <alignment vertical="center"/>
    </xf>
    <xf numFmtId="197" fontId="22" fillId="5" borderId="2" xfId="0" applyNumberFormat="1" applyFont="1" applyFill="1" applyBorder="1" applyAlignment="1">
      <alignment vertical="center"/>
    </xf>
    <xf numFmtId="202" fontId="55" fillId="0" borderId="2" xfId="4" applyNumberFormat="1" applyFont="1" applyFill="1" applyBorder="1" applyAlignment="1">
      <alignment vertical="center" wrapText="1"/>
    </xf>
    <xf numFmtId="197" fontId="75" fillId="2" borderId="2" xfId="4" applyNumberFormat="1" applyFont="1" applyFill="1" applyBorder="1" applyAlignment="1">
      <alignment horizontal="center" vertical="center" wrapText="1"/>
    </xf>
    <xf numFmtId="202" fontId="55" fillId="0" borderId="17" xfId="4" applyNumberFormat="1" applyFont="1" applyFill="1" applyBorder="1" applyAlignment="1">
      <alignment vertical="center" wrapText="1"/>
    </xf>
    <xf numFmtId="197" fontId="75" fillId="2" borderId="17" xfId="4" applyNumberFormat="1" applyFont="1" applyFill="1" applyBorder="1" applyAlignment="1">
      <alignment horizontal="center" vertical="center" wrapText="1"/>
    </xf>
    <xf numFmtId="202" fontId="22" fillId="0" borderId="17" xfId="4" applyNumberFormat="1" applyFont="1" applyFill="1" applyBorder="1" applyAlignment="1">
      <alignment vertical="center" wrapText="1"/>
    </xf>
    <xf numFmtId="202" fontId="21" fillId="2" borderId="13" xfId="0" applyNumberFormat="1" applyFont="1" applyFill="1" applyBorder="1" applyAlignment="1">
      <alignment vertical="center"/>
    </xf>
    <xf numFmtId="202" fontId="21" fillId="2" borderId="0" xfId="0" applyNumberFormat="1" applyFont="1" applyFill="1" applyBorder="1" applyAlignment="1">
      <alignment vertical="center"/>
    </xf>
    <xf numFmtId="10" fontId="55" fillId="7" borderId="8" xfId="2" applyNumberFormat="1" applyFont="1" applyFill="1" applyBorder="1" applyAlignment="1">
      <alignment vertical="center" wrapText="1"/>
    </xf>
    <xf numFmtId="10" fontId="55" fillId="0" borderId="8" xfId="4" applyNumberFormat="1" applyFont="1" applyFill="1" applyBorder="1" applyAlignment="1">
      <alignment vertical="center" wrapText="1"/>
    </xf>
    <xf numFmtId="10" fontId="22" fillId="0" borderId="8" xfId="4" applyNumberFormat="1" applyFont="1" applyFill="1" applyBorder="1" applyAlignment="1">
      <alignment vertical="center" wrapText="1"/>
    </xf>
    <xf numFmtId="43" fontId="22" fillId="0" borderId="8" xfId="2" applyFont="1" applyFill="1" applyBorder="1" applyAlignment="1">
      <alignment vertical="center" wrapText="1"/>
    </xf>
    <xf numFmtId="10" fontId="22" fillId="0" borderId="17" xfId="4" applyNumberFormat="1" applyFont="1" applyFill="1" applyBorder="1" applyAlignment="1">
      <alignment vertical="center" wrapText="1"/>
    </xf>
    <xf numFmtId="10" fontId="21" fillId="2" borderId="13" xfId="0" applyNumberFormat="1" applyFont="1" applyFill="1" applyBorder="1" applyAlignment="1">
      <alignment vertical="center"/>
    </xf>
    <xf numFmtId="10" fontId="21" fillId="2" borderId="0" xfId="0" applyNumberFormat="1" applyFont="1" applyFill="1" applyBorder="1" applyAlignment="1">
      <alignment vertical="center"/>
    </xf>
    <xf numFmtId="197" fontId="54" fillId="10" borderId="11" xfId="0" applyNumberFormat="1" applyFont="1" applyFill="1" applyBorder="1" applyAlignment="1">
      <alignment horizontal="center" vertical="center"/>
    </xf>
    <xf numFmtId="43" fontId="55" fillId="8" borderId="8" xfId="2" applyFont="1" applyFill="1" applyBorder="1" applyAlignment="1">
      <alignment vertical="center" wrapText="1"/>
    </xf>
    <xf numFmtId="43" fontId="22" fillId="0" borderId="17" xfId="2" applyFont="1" applyFill="1" applyBorder="1" applyAlignment="1">
      <alignment vertical="center" wrapText="1"/>
    </xf>
    <xf numFmtId="43" fontId="18" fillId="5" borderId="0" xfId="0" applyNumberFormat="1" applyFont="1" applyFill="1" applyAlignment="1">
      <alignment horizontal="center"/>
    </xf>
    <xf numFmtId="43" fontId="52" fillId="10" borderId="2" xfId="0" applyNumberFormat="1" applyFont="1" applyFill="1" applyBorder="1" applyAlignment="1">
      <alignment horizontal="center" vertical="center"/>
    </xf>
    <xf numFmtId="0" fontId="112" fillId="18" borderId="8" xfId="0" applyNumberFormat="1" applyFont="1" applyFill="1" applyBorder="1" applyAlignment="1">
      <alignment vertical="center" wrapText="1"/>
    </xf>
    <xf numFmtId="0" fontId="73" fillId="8" borderId="8" xfId="0" applyFont="1" applyFill="1" applyBorder="1" applyAlignment="1">
      <alignment horizontal="center" vertical="center" wrapText="1"/>
    </xf>
    <xf numFmtId="0" fontId="73" fillId="8" borderId="4" xfId="0" applyFont="1" applyFill="1" applyBorder="1" applyAlignment="1">
      <alignment horizontal="center" vertical="center" wrapText="1"/>
    </xf>
    <xf numFmtId="0" fontId="72" fillId="5" borderId="8" xfId="0" applyNumberFormat="1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center" vertical="center"/>
    </xf>
    <xf numFmtId="0" fontId="21" fillId="0" borderId="8" xfId="0" applyNumberFormat="1" applyFont="1" applyFill="1" applyBorder="1" applyAlignment="1">
      <alignment horizontal="left" vertical="center"/>
    </xf>
    <xf numFmtId="0" fontId="21" fillId="0" borderId="8" xfId="0" applyNumberFormat="1" applyFont="1" applyFill="1" applyBorder="1" applyAlignment="1">
      <alignment horizontal="left" vertical="center" wrapText="1"/>
    </xf>
    <xf numFmtId="197" fontId="21" fillId="2" borderId="8" xfId="4" applyNumberFormat="1" applyFont="1" applyFill="1" applyBorder="1" applyAlignment="1">
      <alignment horizontal="right" vertical="center" wrapText="1"/>
    </xf>
    <xf numFmtId="197" fontId="0" fillId="0" borderId="11" xfId="0" applyNumberFormat="1" applyFont="1" applyFill="1" applyBorder="1" applyAlignment="1">
      <alignment vertical="center"/>
    </xf>
    <xf numFmtId="0" fontId="21" fillId="0" borderId="17" xfId="0" applyNumberFormat="1" applyFont="1" applyFill="1" applyBorder="1" applyAlignment="1">
      <alignment horizontal="left" vertical="center" wrapText="1"/>
    </xf>
    <xf numFmtId="197" fontId="0" fillId="5" borderId="6" xfId="0" applyNumberFormat="1" applyFont="1" applyFill="1" applyBorder="1" applyAlignment="1">
      <alignment vertical="center"/>
    </xf>
    <xf numFmtId="197" fontId="0" fillId="5" borderId="17" xfId="0" applyNumberFormat="1" applyFont="1" applyFill="1" applyBorder="1" applyAlignment="1">
      <alignment vertical="center"/>
    </xf>
    <xf numFmtId="196" fontId="0" fillId="5" borderId="17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/>
    </xf>
    <xf numFmtId="197" fontId="0" fillId="7" borderId="11" xfId="0" applyNumberFormat="1" applyFont="1" applyFill="1" applyBorder="1" applyAlignment="1">
      <alignment vertical="center"/>
    </xf>
    <xf numFmtId="0" fontId="0" fillId="5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184" fontId="0" fillId="5" borderId="17" xfId="0" applyNumberFormat="1" applyFont="1" applyFill="1" applyBorder="1" applyAlignment="1">
      <alignment vertical="center"/>
    </xf>
    <xf numFmtId="197" fontId="0" fillId="0" borderId="8" xfId="4" applyNumberFormat="1" applyFont="1" applyFill="1" applyBorder="1" applyAlignment="1">
      <alignment horizontal="center" vertical="center" wrapText="1"/>
    </xf>
    <xf numFmtId="10" fontId="18" fillId="5" borderId="0" xfId="0" applyNumberFormat="1" applyFont="1" applyFill="1" applyAlignment="1">
      <alignment horizontal="center"/>
    </xf>
    <xf numFmtId="197" fontId="18" fillId="5" borderId="0" xfId="0" applyNumberFormat="1" applyFont="1" applyFill="1" applyAlignment="1">
      <alignment horizontal="center"/>
    </xf>
    <xf numFmtId="10" fontId="73" fillId="2" borderId="8" xfId="4" applyNumberFormat="1" applyFont="1" applyFill="1" applyBorder="1" applyAlignment="1">
      <alignment vertical="center" wrapText="1"/>
    </xf>
    <xf numFmtId="197" fontId="109" fillId="0" borderId="8" xfId="4" applyNumberFormat="1" applyFont="1" applyFill="1" applyBorder="1" applyAlignment="1">
      <alignment horizontal="center" vertical="center" wrapText="1"/>
    </xf>
    <xf numFmtId="197" fontId="55" fillId="7" borderId="8" xfId="4" applyNumberFormat="1" applyFont="1" applyFill="1" applyBorder="1" applyAlignment="1">
      <alignment horizontal="center" vertical="center" wrapText="1"/>
    </xf>
    <xf numFmtId="197" fontId="55" fillId="0" borderId="8" xfId="4" applyNumberFormat="1" applyFont="1" applyFill="1" applyBorder="1" applyAlignment="1">
      <alignment horizontal="center" vertical="center" wrapText="1"/>
    </xf>
    <xf numFmtId="197" fontId="55" fillId="2" borderId="8" xfId="4" applyNumberFormat="1" applyFont="1" applyFill="1" applyBorder="1" applyAlignment="1">
      <alignment horizontal="center" vertical="center" wrapText="1"/>
    </xf>
    <xf numFmtId="43" fontId="55" fillId="0" borderId="8" xfId="2" applyFont="1" applyFill="1" applyBorder="1" applyAlignment="1">
      <alignment horizontal="center" vertical="center" wrapText="1"/>
    </xf>
    <xf numFmtId="43" fontId="55" fillId="0" borderId="8" xfId="4" applyNumberFormat="1" applyFont="1" applyFill="1" applyBorder="1" applyAlignment="1">
      <alignment horizontal="center" vertical="center" wrapText="1"/>
    </xf>
    <xf numFmtId="43" fontId="55" fillId="2" borderId="8" xfId="2" applyFont="1" applyFill="1" applyBorder="1" applyAlignment="1">
      <alignment horizontal="center" vertical="center" wrapText="1"/>
    </xf>
    <xf numFmtId="43" fontId="55" fillId="2" borderId="8" xfId="4" applyNumberFormat="1" applyFont="1" applyFill="1" applyBorder="1" applyAlignment="1">
      <alignment horizontal="center" vertical="center" wrapText="1"/>
    </xf>
    <xf numFmtId="10" fontId="55" fillId="0" borderId="8" xfId="4" applyNumberFormat="1" applyFont="1" applyFill="1" applyBorder="1" applyAlignment="1">
      <alignment horizontal="center" vertical="center" wrapText="1"/>
    </xf>
    <xf numFmtId="10" fontId="55" fillId="7" borderId="8" xfId="4" applyNumberFormat="1" applyFont="1" applyFill="1" applyBorder="1" applyAlignment="1">
      <alignment horizontal="center" vertical="center" wrapText="1"/>
    </xf>
    <xf numFmtId="43" fontId="55" fillId="7" borderId="8" xfId="2" applyFont="1" applyFill="1" applyBorder="1" applyAlignment="1">
      <alignment horizontal="center" vertical="center" wrapText="1"/>
    </xf>
    <xf numFmtId="10" fontId="55" fillId="2" borderId="8" xfId="4" applyNumberFormat="1" applyFont="1" applyFill="1" applyBorder="1" applyAlignment="1">
      <alignment horizontal="center" vertical="center" wrapText="1"/>
    </xf>
    <xf numFmtId="43" fontId="75" fillId="0" borderId="8" xfId="2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/>
    </xf>
    <xf numFmtId="0" fontId="52" fillId="10" borderId="2" xfId="0" applyNumberFormat="1" applyFont="1" applyFill="1" applyBorder="1" applyAlignment="1">
      <alignment horizontal="center" vertical="center" wrapText="1"/>
    </xf>
    <xf numFmtId="0" fontId="54" fillId="10" borderId="2" xfId="0" applyNumberFormat="1" applyFont="1" applyFill="1" applyBorder="1" applyAlignment="1">
      <alignment horizontal="center" vertical="center" wrapText="1"/>
    </xf>
    <xf numFmtId="43" fontId="55" fillId="9" borderId="8" xfId="2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vertical="center" wrapText="1"/>
    </xf>
    <xf numFmtId="43" fontId="42" fillId="5" borderId="0" xfId="0" applyNumberFormat="1" applyFont="1" applyFill="1" applyAlignment="1"/>
    <xf numFmtId="180" fontId="42" fillId="5" borderId="0" xfId="0" applyNumberFormat="1" applyFont="1" applyFill="1" applyAlignment="1"/>
    <xf numFmtId="179" fontId="0" fillId="8" borderId="2" xfId="0" applyNumberFormat="1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10" fillId="5" borderId="16" xfId="0" applyFont="1" applyFill="1" applyBorder="1" applyAlignment="1"/>
    <xf numFmtId="197" fontId="0" fillId="0" borderId="16" xfId="0" applyNumberFormat="1" applyBorder="1">
      <alignment vertical="center"/>
    </xf>
    <xf numFmtId="197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0" fontId="0" fillId="5" borderId="0" xfId="0" applyNumberFormat="1" applyFont="1" applyFill="1" applyBorder="1" applyAlignment="1">
      <alignment vertical="center" wrapText="1"/>
    </xf>
    <xf numFmtId="197" fontId="0" fillId="5" borderId="0" xfId="0" applyNumberFormat="1" applyFont="1" applyFill="1" applyBorder="1" applyAlignment="1">
      <alignment vertical="center" wrapText="1"/>
    </xf>
    <xf numFmtId="10" fontId="0" fillId="0" borderId="0" xfId="0" applyNumberFormat="1" applyBorder="1">
      <alignment vertical="center"/>
    </xf>
    <xf numFmtId="10" fontId="0" fillId="0" borderId="0" xfId="0" applyNumberFormat="1" applyBorder="1" applyAlignment="1">
      <alignment vertical="center"/>
    </xf>
    <xf numFmtId="10" fontId="10" fillId="5" borderId="0" xfId="0" applyNumberFormat="1" applyFont="1" applyFill="1" applyBorder="1" applyAlignment="1"/>
    <xf numFmtId="197" fontId="10" fillId="5" borderId="0" xfId="0" applyNumberFormat="1" applyFont="1" applyFill="1" applyBorder="1" applyAlignment="1"/>
    <xf numFmtId="0" fontId="0" fillId="3" borderId="2" xfId="0" applyFont="1" applyFill="1" applyBorder="1" applyAlignment="1">
      <alignment horizontal="left" vertical="center"/>
    </xf>
    <xf numFmtId="0" fontId="0" fillId="8" borderId="11" xfId="0" applyFont="1" applyFill="1" applyBorder="1" applyAlignment="1">
      <alignment horizontal="left" vertical="center"/>
    </xf>
    <xf numFmtId="0" fontId="0" fillId="5" borderId="17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0" fontId="10" fillId="5" borderId="17" xfId="0" applyFont="1" applyFill="1" applyBorder="1" applyAlignment="1"/>
    <xf numFmtId="0" fontId="0" fillId="0" borderId="8" xfId="0" applyBorder="1">
      <alignment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97" fontId="0" fillId="7" borderId="2" xfId="0" applyNumberFormat="1" applyFont="1" applyFill="1" applyBorder="1" applyAlignment="1">
      <alignment vertical="center"/>
    </xf>
    <xf numFmtId="0" fontId="0" fillId="5" borderId="0" xfId="3" applyFont="1" applyFill="1" applyAlignment="1" applyProtection="1"/>
    <xf numFmtId="10" fontId="0" fillId="5" borderId="0" xfId="3" applyNumberFormat="1" applyFont="1" applyFill="1" applyAlignment="1" applyProtection="1"/>
    <xf numFmtId="197" fontId="0" fillId="5" borderId="0" xfId="3" applyNumberFormat="1" applyFont="1" applyFill="1" applyAlignment="1" applyProtection="1"/>
    <xf numFmtId="197" fontId="18" fillId="3" borderId="0" xfId="0" applyNumberFormat="1" applyFont="1" applyFill="1" applyAlignment="1"/>
    <xf numFmtId="43" fontId="55" fillId="6" borderId="8" xfId="2" applyFont="1" applyFill="1" applyBorder="1" applyAlignment="1">
      <alignment horizontal="center" vertical="center" wrapText="1"/>
    </xf>
    <xf numFmtId="179" fontId="30" fillId="5" borderId="0" xfId="0" applyNumberFormat="1" applyFont="1" applyFill="1" applyAlignment="1">
      <alignment horizontal="center" vertical="center"/>
    </xf>
    <xf numFmtId="179" fontId="10" fillId="5" borderId="0" xfId="0" applyNumberFormat="1" applyFont="1" applyFill="1" applyAlignment="1">
      <alignment horizontal="center" vertical="center"/>
    </xf>
    <xf numFmtId="179" fontId="10" fillId="5" borderId="0" xfId="0" applyNumberFormat="1" applyFont="1" applyFill="1" applyAlignment="1">
      <alignment vertical="center"/>
    </xf>
    <xf numFmtId="49" fontId="10" fillId="5" borderId="0" xfId="0" applyNumberFormat="1" applyFont="1" applyFill="1" applyAlignment="1">
      <alignment horizontal="center"/>
    </xf>
    <xf numFmtId="179" fontId="10" fillId="5" borderId="0" xfId="0" applyNumberFormat="1" applyFont="1" applyFill="1" applyAlignment="1">
      <alignment horizontal="left"/>
    </xf>
    <xf numFmtId="179" fontId="10" fillId="5" borderId="0" xfId="0" applyNumberFormat="1" applyFont="1" applyFill="1" applyAlignment="1">
      <alignment horizontal="right"/>
    </xf>
    <xf numFmtId="197" fontId="18" fillId="5" borderId="0" xfId="0" applyNumberFormat="1" applyFont="1" applyFill="1" applyAlignment="1">
      <alignment horizontal="right"/>
    </xf>
    <xf numFmtId="179" fontId="10" fillId="5" borderId="0" xfId="0" applyNumberFormat="1" applyFont="1" applyFill="1" applyAlignment="1"/>
    <xf numFmtId="49" fontId="13" fillId="5" borderId="1" xfId="0" applyNumberFormat="1" applyFont="1" applyFill="1" applyBorder="1" applyAlignment="1">
      <alignment horizontal="center" vertical="center"/>
    </xf>
    <xf numFmtId="179" fontId="13" fillId="5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197" fontId="13" fillId="5" borderId="1" xfId="0" applyNumberFormat="1" applyFont="1" applyFill="1" applyBorder="1" applyAlignment="1">
      <alignment horizontal="center" vertical="center"/>
    </xf>
    <xf numFmtId="202" fontId="34" fillId="7" borderId="2" xfId="22" applyNumberFormat="1" applyFont="1" applyFill="1" applyBorder="1" applyAlignment="1">
      <alignment horizontal="center" vertical="center" wrapText="1"/>
    </xf>
    <xf numFmtId="202" fontId="34" fillId="7" borderId="6" xfId="22" applyNumberFormat="1" applyFont="1" applyFill="1" applyBorder="1" applyAlignment="1">
      <alignment horizontal="center" vertical="center" wrapText="1"/>
    </xf>
    <xf numFmtId="10" fontId="34" fillId="7" borderId="6" xfId="22" applyNumberFormat="1" applyFont="1" applyFill="1" applyBorder="1" applyAlignment="1">
      <alignment horizontal="center" vertical="center" wrapText="1"/>
    </xf>
    <xf numFmtId="197" fontId="34" fillId="7" borderId="6" xfId="22" applyNumberFormat="1" applyFont="1" applyFill="1" applyBorder="1" applyAlignment="1">
      <alignment horizontal="center" vertical="center" wrapText="1"/>
    </xf>
    <xf numFmtId="49" fontId="23" fillId="5" borderId="2" xfId="0" applyNumberFormat="1" applyFont="1" applyFill="1" applyBorder="1" applyAlignment="1">
      <alignment horizontal="center" vertical="center"/>
    </xf>
    <xf numFmtId="179" fontId="23" fillId="5" borderId="2" xfId="0" applyNumberFormat="1" applyFont="1" applyFill="1" applyBorder="1" applyAlignment="1">
      <alignment horizontal="left" vertical="center"/>
    </xf>
    <xf numFmtId="202" fontId="22" fillId="5" borderId="2" xfId="0" applyNumberFormat="1" applyFont="1" applyFill="1" applyBorder="1" applyAlignment="1">
      <alignment horizontal="right" vertical="center"/>
    </xf>
    <xf numFmtId="202" fontId="61" fillId="0" borderId="2" xfId="4" applyNumberFormat="1" applyFont="1" applyFill="1" applyBorder="1" applyAlignment="1">
      <alignment horizontal="right" vertical="center"/>
    </xf>
    <xf numFmtId="10" fontId="61" fillId="5" borderId="2" xfId="0" applyNumberFormat="1" applyFont="1" applyFill="1" applyBorder="1" applyAlignment="1">
      <alignment horizontal="right" vertical="center"/>
    </xf>
    <xf numFmtId="197" fontId="61" fillId="5" borderId="2" xfId="0" applyNumberFormat="1" applyFont="1" applyFill="1" applyBorder="1" applyAlignment="1">
      <alignment horizontal="right" vertical="center"/>
    </xf>
    <xf numFmtId="49" fontId="22" fillId="5" borderId="2" xfId="0" applyNumberFormat="1" applyFont="1" applyFill="1" applyBorder="1" applyAlignment="1">
      <alignment horizontal="center" vertical="center"/>
    </xf>
    <xf numFmtId="179" fontId="0" fillId="5" borderId="2" xfId="0" applyNumberFormat="1" applyFont="1" applyFill="1" applyBorder="1" applyAlignment="1">
      <alignment horizontal="left" vertical="center" wrapText="1"/>
    </xf>
    <xf numFmtId="179" fontId="21" fillId="5" borderId="2" xfId="0" applyNumberFormat="1" applyFont="1" applyFill="1" applyBorder="1" applyAlignment="1">
      <alignment horizontal="left" vertical="center" wrapText="1"/>
    </xf>
    <xf numFmtId="49" fontId="61" fillId="5" borderId="2" xfId="0" applyNumberFormat="1" applyFont="1" applyFill="1" applyBorder="1" applyAlignment="1">
      <alignment horizontal="center" vertical="center"/>
    </xf>
    <xf numFmtId="43" fontId="61" fillId="0" borderId="2" xfId="26" applyFont="1" applyFill="1" applyBorder="1" applyAlignment="1">
      <alignment vertical="center"/>
    </xf>
    <xf numFmtId="179" fontId="23" fillId="5" borderId="2" xfId="0" applyNumberFormat="1" applyFont="1" applyFill="1" applyBorder="1" applyAlignment="1">
      <alignment horizontal="left" vertical="center" wrapText="1"/>
    </xf>
    <xf numFmtId="49" fontId="21" fillId="5" borderId="2" xfId="0" applyNumberFormat="1" applyFont="1" applyFill="1" applyBorder="1" applyAlignment="1">
      <alignment horizontal="center" vertical="center"/>
    </xf>
    <xf numFmtId="49" fontId="35" fillId="10" borderId="2" xfId="0" applyNumberFormat="1" applyFont="1" applyFill="1" applyBorder="1" applyAlignment="1">
      <alignment horizontal="center" vertical="center"/>
    </xf>
    <xf numFmtId="179" fontId="23" fillId="10" borderId="2" xfId="0" applyNumberFormat="1" applyFont="1" applyFill="1" applyBorder="1" applyAlignment="1">
      <alignment horizontal="center" vertical="center" wrapText="1"/>
    </xf>
    <xf numFmtId="179" fontId="61" fillId="7" borderId="2" xfId="26" applyNumberFormat="1" applyFont="1" applyFill="1" applyBorder="1" applyAlignment="1">
      <alignment vertical="center"/>
    </xf>
    <xf numFmtId="10" fontId="61" fillId="7" borderId="2" xfId="0" applyNumberFormat="1" applyFont="1" applyFill="1" applyBorder="1" applyAlignment="1">
      <alignment horizontal="right" vertical="center"/>
    </xf>
    <xf numFmtId="197" fontId="61" fillId="7" borderId="2" xfId="0" applyNumberFormat="1" applyFont="1" applyFill="1" applyBorder="1" applyAlignment="1">
      <alignment horizontal="right" vertical="center"/>
    </xf>
    <xf numFmtId="49" fontId="30" fillId="5" borderId="0" xfId="0" applyNumberFormat="1" applyFont="1" applyFill="1" applyAlignment="1">
      <alignment horizontal="center"/>
    </xf>
    <xf numFmtId="179" fontId="26" fillId="5" borderId="0" xfId="0" applyNumberFormat="1" applyFont="1" applyFill="1" applyAlignment="1">
      <alignment horizontal="left"/>
    </xf>
    <xf numFmtId="179" fontId="96" fillId="5" borderId="0" xfId="0" applyNumberFormat="1" applyFont="1" applyFill="1" applyBorder="1" applyAlignment="1">
      <alignment horizontal="left" vertical="center" wrapText="1"/>
    </xf>
    <xf numFmtId="10" fontId="124" fillId="5" borderId="0" xfId="0" applyNumberFormat="1" applyFont="1" applyFill="1" applyBorder="1" applyAlignment="1">
      <alignment horizontal="left" vertical="center" wrapText="1"/>
    </xf>
    <xf numFmtId="197" fontId="124" fillId="5" borderId="0" xfId="0" applyNumberFormat="1" applyFont="1" applyFill="1" applyBorder="1" applyAlignment="1">
      <alignment horizontal="left" vertical="center" wrapText="1"/>
    </xf>
    <xf numFmtId="179" fontId="26" fillId="5" borderId="0" xfId="0" applyNumberFormat="1" applyFont="1" applyFill="1" applyBorder="1" applyAlignment="1">
      <alignment horizontal="left" vertical="center" wrapText="1"/>
    </xf>
    <xf numFmtId="179" fontId="30" fillId="5" borderId="0" xfId="0" applyNumberFormat="1" applyFont="1" applyFill="1" applyAlignment="1">
      <alignment horizontal="left"/>
    </xf>
    <xf numFmtId="197" fontId="61" fillId="0" borderId="2" xfId="0" applyNumberFormat="1" applyFont="1" applyFill="1" applyBorder="1" applyAlignment="1">
      <alignment horizontal="right" vertical="center"/>
    </xf>
    <xf numFmtId="197" fontId="61" fillId="2" borderId="2" xfId="0" applyNumberFormat="1" applyFont="1" applyFill="1" applyBorder="1" applyAlignment="1">
      <alignment horizontal="right" vertical="center"/>
    </xf>
    <xf numFmtId="202" fontId="61" fillId="5" borderId="2" xfId="0" applyNumberFormat="1" applyFont="1" applyFill="1" applyBorder="1" applyAlignment="1">
      <alignment horizontal="right" vertical="center"/>
    </xf>
    <xf numFmtId="202" fontId="61" fillId="7" borderId="2" xfId="0" applyNumberFormat="1" applyFont="1" applyFill="1" applyBorder="1" applyAlignment="1">
      <alignment horizontal="right" vertical="center"/>
    </xf>
    <xf numFmtId="202" fontId="90" fillId="5" borderId="2" xfId="0" applyNumberFormat="1" applyFont="1" applyFill="1" applyBorder="1" applyAlignment="1">
      <alignment horizontal="right" vertical="center"/>
    </xf>
    <xf numFmtId="179" fontId="103" fillId="5" borderId="1" xfId="0" applyNumberFormat="1" applyFont="1" applyFill="1" applyBorder="1" applyAlignment="1">
      <alignment horizontal="right"/>
    </xf>
    <xf numFmtId="179" fontId="23" fillId="10" borderId="10" xfId="0" applyNumberFormat="1" applyFont="1" applyFill="1" applyBorder="1" applyAlignment="1">
      <alignment vertical="center"/>
    </xf>
    <xf numFmtId="179" fontId="23" fillId="10" borderId="11" xfId="0" applyNumberFormat="1" applyFont="1" applyFill="1" applyBorder="1" applyAlignment="1">
      <alignment vertical="center"/>
    </xf>
    <xf numFmtId="197" fontId="34" fillId="10" borderId="6" xfId="22" applyNumberFormat="1" applyFont="1" applyFill="1" applyBorder="1" applyAlignment="1">
      <alignment horizontal="center" vertical="center" wrapText="1"/>
    </xf>
    <xf numFmtId="183" fontId="89" fillId="10" borderId="6" xfId="22" applyFont="1" applyFill="1" applyBorder="1" applyAlignment="1">
      <alignment horizontal="center" vertical="center"/>
    </xf>
    <xf numFmtId="183" fontId="89" fillId="10" borderId="3" xfId="22" applyFont="1" applyFill="1" applyBorder="1" applyAlignment="1">
      <alignment horizontal="center" vertical="center"/>
    </xf>
    <xf numFmtId="43" fontId="61" fillId="5" borderId="2" xfId="2" applyFont="1" applyFill="1" applyBorder="1" applyAlignment="1">
      <alignment horizontal="right" vertical="center"/>
    </xf>
    <xf numFmtId="0" fontId="38" fillId="5" borderId="2" xfId="0" applyFont="1" applyFill="1" applyBorder="1" applyAlignment="1">
      <alignment vertical="center" wrapText="1"/>
    </xf>
    <xf numFmtId="43" fontId="61" fillId="6" borderId="2" xfId="2" applyFont="1" applyFill="1" applyBorder="1" applyAlignment="1">
      <alignment horizontal="right" vertical="center"/>
    </xf>
    <xf numFmtId="179" fontId="18" fillId="10" borderId="2" xfId="0" applyNumberFormat="1" applyFont="1" applyFill="1" applyBorder="1" applyAlignment="1">
      <alignment vertical="center"/>
    </xf>
    <xf numFmtId="179" fontId="40" fillId="5" borderId="0" xfId="3" applyNumberFormat="1" applyFill="1" applyAlignment="1" applyProtection="1">
      <alignment horizontal="center"/>
    </xf>
    <xf numFmtId="0" fontId="32" fillId="5" borderId="0" xfId="0" applyFont="1" applyFill="1" applyAlignment="1">
      <alignment vertical="center"/>
    </xf>
    <xf numFmtId="0" fontId="58" fillId="5" borderId="0" xfId="0" applyFont="1" applyFill="1" applyAlignment="1">
      <alignment vertical="center"/>
    </xf>
    <xf numFmtId="0" fontId="58" fillId="2" borderId="0" xfId="0" applyFont="1" applyFill="1" applyAlignment="1">
      <alignment vertical="center"/>
    </xf>
    <xf numFmtId="10" fontId="0" fillId="5" borderId="0" xfId="0" applyNumberFormat="1" applyFill="1" applyAlignment="1">
      <alignment vertical="center"/>
    </xf>
    <xf numFmtId="0" fontId="21" fillId="5" borderId="0" xfId="15" applyNumberFormat="1" applyFont="1" applyFill="1"/>
    <xf numFmtId="0" fontId="13" fillId="5" borderId="0" xfId="0" applyFont="1" applyFill="1" applyBorder="1" applyAlignment="1">
      <alignment horizontal="center" vertical="center"/>
    </xf>
    <xf numFmtId="10" fontId="13" fillId="5" borderId="0" xfId="0" applyNumberFormat="1" applyFont="1" applyFill="1" applyBorder="1" applyAlignment="1">
      <alignment horizontal="center" vertical="center"/>
    </xf>
    <xf numFmtId="43" fontId="13" fillId="5" borderId="0" xfId="0" applyNumberFormat="1" applyFont="1" applyFill="1" applyBorder="1" applyAlignment="1">
      <alignment horizontal="center" vertical="center"/>
    </xf>
    <xf numFmtId="0" fontId="27" fillId="7" borderId="2" xfId="15" applyFont="1" applyFill="1" applyBorder="1" applyAlignment="1">
      <alignment horizontal="center" vertical="center" wrapText="1"/>
    </xf>
    <xf numFmtId="0" fontId="27" fillId="7" borderId="6" xfId="15" applyFont="1" applyFill="1" applyBorder="1" applyAlignment="1">
      <alignment horizontal="center" vertical="center" wrapText="1"/>
    </xf>
    <xf numFmtId="10" fontId="27" fillId="7" borderId="6" xfId="15" applyNumberFormat="1" applyFont="1" applyFill="1" applyBorder="1" applyAlignment="1">
      <alignment horizontal="center" vertical="center" wrapText="1"/>
    </xf>
    <xf numFmtId="43" fontId="27" fillId="7" borderId="2" xfId="15" applyNumberFormat="1" applyFont="1" applyFill="1" applyBorder="1" applyAlignment="1">
      <alignment horizontal="center" vertical="center" wrapText="1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left" vertical="center"/>
    </xf>
    <xf numFmtId="10" fontId="26" fillId="0" borderId="2" xfId="4" applyNumberFormat="1" applyFont="1" applyFill="1" applyBorder="1" applyAlignment="1">
      <alignment horizontal="right" vertical="center"/>
    </xf>
    <xf numFmtId="43" fontId="26" fillId="0" borderId="2" xfId="4" applyNumberFormat="1" applyFont="1" applyFill="1" applyBorder="1" applyAlignment="1">
      <alignment horizontal="right" vertical="center"/>
    </xf>
    <xf numFmtId="0" fontId="31" fillId="5" borderId="2" xfId="0" applyFont="1" applyFill="1" applyBorder="1" applyAlignment="1">
      <alignment horizontal="left" vertical="center" wrapText="1"/>
    </xf>
    <xf numFmtId="202" fontId="27" fillId="0" borderId="2" xfId="4" applyNumberFormat="1" applyFont="1" applyFill="1" applyBorder="1" applyAlignment="1">
      <alignment horizontal="right" vertical="center"/>
    </xf>
    <xf numFmtId="10" fontId="27" fillId="0" borderId="2" xfId="4" applyNumberFormat="1" applyFont="1" applyFill="1" applyBorder="1" applyAlignment="1">
      <alignment horizontal="right" vertical="center"/>
    </xf>
    <xf numFmtId="43" fontId="27" fillId="0" borderId="2" xfId="4" applyNumberFormat="1" applyFont="1" applyFill="1" applyBorder="1" applyAlignment="1">
      <alignment horizontal="right" vertical="center"/>
    </xf>
    <xf numFmtId="49" fontId="32" fillId="5" borderId="2" xfId="0" applyNumberFormat="1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left" vertical="center"/>
    </xf>
    <xf numFmtId="0" fontId="32" fillId="2" borderId="2" xfId="0" applyFont="1" applyFill="1" applyBorder="1" applyAlignment="1">
      <alignment horizontal="center" vertical="center"/>
    </xf>
    <xf numFmtId="10" fontId="26" fillId="2" borderId="2" xfId="4" applyNumberFormat="1" applyFont="1" applyFill="1" applyBorder="1" applyAlignment="1">
      <alignment horizontal="right" vertical="center"/>
    </xf>
    <xf numFmtId="43" fontId="26" fillId="2" borderId="2" xfId="4" applyNumberFormat="1" applyFont="1" applyFill="1" applyBorder="1" applyAlignment="1">
      <alignment horizontal="right" vertical="center"/>
    </xf>
    <xf numFmtId="0" fontId="27" fillId="10" borderId="2" xfId="0" applyFont="1" applyFill="1" applyBorder="1" applyAlignment="1">
      <alignment horizontal="center" vertical="center"/>
    </xf>
    <xf numFmtId="179" fontId="27" fillId="7" borderId="2" xfId="0" applyNumberFormat="1" applyFont="1" applyFill="1" applyBorder="1" applyAlignment="1">
      <alignment horizontal="center" vertical="center"/>
    </xf>
    <xf numFmtId="10" fontId="26" fillId="5" borderId="0" xfId="0" applyNumberFormat="1" applyFont="1" applyFill="1" applyAlignment="1"/>
    <xf numFmtId="43" fontId="26" fillId="5" borderId="0" xfId="0" applyNumberFormat="1" applyFont="1" applyFill="1" applyAlignment="1"/>
    <xf numFmtId="10" fontId="13" fillId="5" borderId="0" xfId="0" applyNumberFormat="1" applyFont="1" applyFill="1" applyBorder="1" applyAlignment="1">
      <alignment vertical="center"/>
    </xf>
    <xf numFmtId="43" fontId="27" fillId="7" borderId="6" xfId="15" applyNumberFormat="1" applyFont="1" applyFill="1" applyBorder="1" applyAlignment="1">
      <alignment horizontal="center" vertical="center" wrapText="1"/>
    </xf>
    <xf numFmtId="43" fontId="26" fillId="0" borderId="11" xfId="4" applyNumberFormat="1" applyFont="1" applyFill="1" applyBorder="1" applyAlignment="1">
      <alignment horizontal="right" vertical="center"/>
    </xf>
    <xf numFmtId="10" fontId="26" fillId="0" borderId="11" xfId="4" applyNumberFormat="1" applyFont="1" applyFill="1" applyBorder="1" applyAlignment="1">
      <alignment vertical="center"/>
    </xf>
    <xf numFmtId="43" fontId="27" fillId="0" borderId="11" xfId="4" applyNumberFormat="1" applyFont="1" applyFill="1" applyBorder="1" applyAlignment="1">
      <alignment horizontal="right" vertical="center"/>
    </xf>
    <xf numFmtId="10" fontId="27" fillId="0" borderId="11" xfId="4" applyNumberFormat="1" applyFont="1" applyFill="1" applyBorder="1" applyAlignment="1">
      <alignment vertical="center"/>
    </xf>
    <xf numFmtId="43" fontId="26" fillId="2" borderId="11" xfId="4" applyNumberFormat="1" applyFont="1" applyFill="1" applyBorder="1" applyAlignment="1">
      <alignment horizontal="right" vertical="center"/>
    </xf>
    <xf numFmtId="10" fontId="26" fillId="2" borderId="11" xfId="4" applyNumberFormat="1" applyFont="1" applyFill="1" applyBorder="1" applyAlignment="1">
      <alignment vertical="center"/>
    </xf>
    <xf numFmtId="10" fontId="27" fillId="7" borderId="2" xfId="0" applyNumberFormat="1" applyFont="1" applyFill="1" applyBorder="1" applyAlignment="1">
      <alignment vertical="center"/>
    </xf>
    <xf numFmtId="179" fontId="27" fillId="7" borderId="11" xfId="0" applyNumberFormat="1" applyFont="1" applyFill="1" applyBorder="1" applyAlignment="1">
      <alignment horizontal="center" vertical="center"/>
    </xf>
    <xf numFmtId="10" fontId="26" fillId="0" borderId="11" xfId="4" applyNumberFormat="1" applyFont="1" applyFill="1" applyBorder="1" applyAlignment="1">
      <alignment horizontal="right" vertical="center"/>
    </xf>
    <xf numFmtId="43" fontId="30" fillId="0" borderId="11" xfId="2" applyFont="1" applyFill="1" applyBorder="1" applyAlignment="1">
      <alignment horizontal="right" vertical="center"/>
    </xf>
    <xf numFmtId="10" fontId="30" fillId="0" borderId="11" xfId="2" applyNumberFormat="1" applyFont="1" applyFill="1" applyBorder="1" applyAlignment="1">
      <alignment horizontal="right" vertical="center"/>
    </xf>
    <xf numFmtId="43" fontId="30" fillId="2" borderId="11" xfId="2" applyFont="1" applyFill="1" applyBorder="1" applyAlignment="1">
      <alignment horizontal="right" vertical="center"/>
    </xf>
    <xf numFmtId="10" fontId="27" fillId="0" borderId="11" xfId="4" applyNumberFormat="1" applyFont="1" applyFill="1" applyBorder="1" applyAlignment="1">
      <alignment horizontal="right" vertical="center"/>
    </xf>
    <xf numFmtId="43" fontId="35" fillId="0" borderId="11" xfId="2" applyFont="1" applyFill="1" applyBorder="1" applyAlignment="1">
      <alignment horizontal="right" vertical="center"/>
    </xf>
    <xf numFmtId="10" fontId="35" fillId="0" borderId="11" xfId="2" applyNumberFormat="1" applyFont="1" applyFill="1" applyBorder="1" applyAlignment="1">
      <alignment horizontal="right" vertical="center"/>
    </xf>
    <xf numFmtId="43" fontId="35" fillId="2" borderId="11" xfId="2" applyFont="1" applyFill="1" applyBorder="1" applyAlignment="1">
      <alignment horizontal="right" vertical="center"/>
    </xf>
    <xf numFmtId="10" fontId="30" fillId="2" borderId="11" xfId="2" applyNumberFormat="1" applyFont="1" applyFill="1" applyBorder="1" applyAlignment="1">
      <alignment horizontal="right" vertical="center"/>
    </xf>
    <xf numFmtId="43" fontId="38" fillId="2" borderId="11" xfId="4" applyNumberFormat="1" applyFont="1" applyFill="1" applyBorder="1" applyAlignment="1">
      <alignment horizontal="right" vertical="center"/>
    </xf>
    <xf numFmtId="10" fontId="26" fillId="2" borderId="11" xfId="4" applyNumberFormat="1" applyFont="1" applyFill="1" applyBorder="1" applyAlignment="1">
      <alignment horizontal="right" vertical="center"/>
    </xf>
    <xf numFmtId="10" fontId="125" fillId="7" borderId="11" xfId="4" applyNumberFormat="1" applyFont="1" applyFill="1" applyBorder="1" applyAlignment="1">
      <alignment horizontal="right" vertical="center"/>
    </xf>
    <xf numFmtId="179" fontId="27" fillId="7" borderId="11" xfId="0" applyNumberFormat="1" applyFont="1" applyFill="1" applyBorder="1" applyAlignment="1">
      <alignment horizontal="right" vertical="center"/>
    </xf>
    <xf numFmtId="43" fontId="35" fillId="7" borderId="11" xfId="2" applyFont="1" applyFill="1" applyBorder="1" applyAlignment="1">
      <alignment horizontal="right" vertical="center"/>
    </xf>
    <xf numFmtId="10" fontId="35" fillId="7" borderId="11" xfId="2" applyNumberFormat="1" applyFont="1" applyFill="1" applyBorder="1" applyAlignment="1">
      <alignment horizontal="right" vertical="center"/>
    </xf>
    <xf numFmtId="10" fontId="55" fillId="0" borderId="2" xfId="2" applyNumberFormat="1" applyFont="1" applyFill="1" applyBorder="1" applyAlignment="1">
      <alignment horizontal="right" vertical="center"/>
    </xf>
    <xf numFmtId="43" fontId="56" fillId="0" borderId="11" xfId="2" applyFont="1" applyFill="1" applyBorder="1" applyAlignment="1">
      <alignment horizontal="right" vertical="center"/>
    </xf>
    <xf numFmtId="43" fontId="58" fillId="5" borderId="0" xfId="0" applyNumberFormat="1" applyFont="1" applyFill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right" vertical="center"/>
    </xf>
    <xf numFmtId="0" fontId="29" fillId="10" borderId="11" xfId="0" applyFont="1" applyFill="1" applyBorder="1" applyAlignment="1">
      <alignment vertical="center"/>
    </xf>
    <xf numFmtId="43" fontId="27" fillId="10" borderId="6" xfId="15" applyNumberFormat="1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43" fontId="55" fillId="0" borderId="11" xfId="2" applyFont="1" applyFill="1" applyBorder="1" applyAlignment="1">
      <alignment horizontal="right" vertical="center"/>
    </xf>
    <xf numFmtId="10" fontId="55" fillId="0" borderId="11" xfId="2" applyNumberFormat="1" applyFont="1" applyFill="1" applyBorder="1" applyAlignment="1">
      <alignment horizontal="right" vertical="center"/>
    </xf>
    <xf numFmtId="0" fontId="26" fillId="5" borderId="11" xfId="0" applyNumberFormat="1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202" fontId="0" fillId="5" borderId="0" xfId="0" applyNumberFormat="1" applyFill="1" applyAlignment="1">
      <alignment vertical="center"/>
    </xf>
    <xf numFmtId="0" fontId="26" fillId="2" borderId="11" xfId="0" applyNumberFormat="1" applyFont="1" applyFill="1" applyBorder="1" applyAlignment="1">
      <alignment horizontal="left" vertical="center" wrapText="1"/>
    </xf>
    <xf numFmtId="43" fontId="55" fillId="0" borderId="11" xfId="2" applyNumberFormat="1" applyFont="1" applyFill="1" applyBorder="1" applyAlignment="1">
      <alignment horizontal="right" vertical="center"/>
    </xf>
    <xf numFmtId="0" fontId="38" fillId="0" borderId="11" xfId="0" applyFont="1" applyFill="1" applyBorder="1" applyAlignment="1">
      <alignment vertical="center" wrapText="1"/>
    </xf>
    <xf numFmtId="179" fontId="29" fillId="5" borderId="2" xfId="0" applyNumberFormat="1" applyFont="1" applyFill="1" applyBorder="1" applyAlignment="1">
      <alignment vertical="center" wrapText="1"/>
    </xf>
    <xf numFmtId="179" fontId="38" fillId="2" borderId="11" xfId="0" applyNumberFormat="1" applyFont="1" applyFill="1" applyBorder="1" applyAlignment="1">
      <alignment vertical="center" wrapText="1"/>
    </xf>
    <xf numFmtId="0" fontId="38" fillId="2" borderId="11" xfId="0" applyFont="1" applyFill="1" applyBorder="1" applyAlignment="1">
      <alignment vertical="center" wrapText="1"/>
    </xf>
    <xf numFmtId="0" fontId="58" fillId="5" borderId="2" xfId="0" applyFont="1" applyFill="1" applyBorder="1" applyAlignment="1">
      <alignment vertical="center" wrapText="1"/>
    </xf>
    <xf numFmtId="0" fontId="29" fillId="2" borderId="11" xfId="0" applyFont="1" applyFill="1" applyBorder="1" applyAlignment="1">
      <alignment vertical="center" wrapText="1"/>
    </xf>
    <xf numFmtId="0" fontId="58" fillId="2" borderId="2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/>
    </xf>
    <xf numFmtId="179" fontId="29" fillId="2" borderId="2" xfId="0" applyNumberFormat="1" applyFont="1" applyFill="1" applyBorder="1" applyAlignment="1">
      <alignment vertical="center" wrapText="1"/>
    </xf>
    <xf numFmtId="179" fontId="38" fillId="5" borderId="11" xfId="0" applyNumberFormat="1" applyFont="1" applyFill="1" applyBorder="1" applyAlignment="1">
      <alignment vertical="center" wrapText="1"/>
    </xf>
    <xf numFmtId="179" fontId="29" fillId="5" borderId="11" xfId="0" applyNumberFormat="1" applyFont="1" applyFill="1" applyBorder="1" applyAlignment="1">
      <alignment vertical="center" wrapText="1"/>
    </xf>
    <xf numFmtId="0" fontId="38" fillId="0" borderId="2" xfId="0" applyFont="1" applyFill="1" applyBorder="1" applyAlignment="1">
      <alignment vertical="center"/>
    </xf>
    <xf numFmtId="0" fontId="38" fillId="0" borderId="2" xfId="0" applyFont="1" applyFill="1" applyBorder="1" applyAlignment="1">
      <alignment vertical="center" wrapText="1"/>
    </xf>
    <xf numFmtId="202" fontId="58" fillId="5" borderId="0" xfId="0" applyNumberFormat="1" applyFont="1" applyFill="1" applyAlignment="1">
      <alignment vertical="center"/>
    </xf>
    <xf numFmtId="0" fontId="26" fillId="5" borderId="11" xfId="0" applyFont="1" applyFill="1" applyBorder="1" applyAlignment="1">
      <alignment vertical="center"/>
    </xf>
    <xf numFmtId="0" fontId="26" fillId="2" borderId="11" xfId="0" applyFont="1" applyFill="1" applyBorder="1" applyAlignment="1">
      <alignment horizontal="left" vertical="center" wrapText="1"/>
    </xf>
    <xf numFmtId="43" fontId="35" fillId="6" borderId="11" xfId="2" applyFont="1" applyFill="1" applyBorder="1" applyAlignment="1">
      <alignment horizontal="right" vertical="center"/>
    </xf>
    <xf numFmtId="0" fontId="26" fillId="10" borderId="11" xfId="0" applyFont="1" applyFill="1" applyBorder="1" applyAlignment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197" fontId="0" fillId="5" borderId="0" xfId="2" applyNumberFormat="1" applyFont="1" applyFill="1" applyAlignment="1">
      <alignment horizontal="right" vertical="center"/>
    </xf>
    <xf numFmtId="10" fontId="0" fillId="5" borderId="0" xfId="0" applyNumberFormat="1" applyFill="1" applyAlignment="1">
      <alignment horizontal="right" vertical="center" wrapText="1"/>
    </xf>
    <xf numFmtId="197" fontId="0" fillId="5" borderId="0" xfId="0" applyNumberFormat="1" applyFill="1" applyAlignment="1">
      <alignment horizontal="right" vertical="center" wrapText="1"/>
    </xf>
    <xf numFmtId="0" fontId="0" fillId="5" borderId="0" xfId="0" applyFont="1" applyFill="1" applyAlignment="1">
      <alignment horizontal="left" vertical="center"/>
    </xf>
    <xf numFmtId="0" fontId="66" fillId="5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7" borderId="9" xfId="0" applyFont="1" applyFill="1" applyBorder="1" applyAlignment="1">
      <alignment horizontal="center" vertical="center"/>
    </xf>
    <xf numFmtId="179" fontId="2" fillId="7" borderId="2" xfId="0" applyNumberFormat="1" applyFont="1" applyFill="1" applyBorder="1" applyAlignment="1">
      <alignment horizontal="center" vertical="center" wrapText="1"/>
    </xf>
    <xf numFmtId="183" fontId="9" fillId="10" borderId="2" xfId="19" applyFont="1" applyFill="1" applyBorder="1" applyAlignment="1">
      <alignment horizontal="left" vertical="center"/>
    </xf>
    <xf numFmtId="194" fontId="2" fillId="7" borderId="2" xfId="1" applyNumberFormat="1" applyFont="1" applyFill="1" applyBorder="1" applyAlignment="1">
      <alignment horizontal="right" vertical="center"/>
    </xf>
    <xf numFmtId="188" fontId="9" fillId="10" borderId="2" xfId="0" applyNumberFormat="1" applyFont="1" applyFill="1" applyBorder="1" applyAlignment="1">
      <alignment vertical="center"/>
    </xf>
    <xf numFmtId="194" fontId="2" fillId="7" borderId="2" xfId="1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183" fontId="9" fillId="8" borderId="2" xfId="19" applyFont="1" applyFill="1" applyBorder="1" applyAlignment="1">
      <alignment horizontal="left" vertical="center"/>
    </xf>
    <xf numFmtId="197" fontId="2" fillId="5" borderId="2" xfId="2" applyNumberFormat="1" applyFont="1" applyFill="1" applyBorder="1" applyAlignment="1">
      <alignment horizontal="right" vertical="center"/>
    </xf>
    <xf numFmtId="194" fontId="0" fillId="7" borderId="2" xfId="1" applyNumberFormat="1" applyFont="1" applyFill="1" applyBorder="1" applyAlignment="1">
      <alignment horizontal="right" vertical="center" wrapText="1"/>
    </xf>
    <xf numFmtId="10" fontId="0" fillId="7" borderId="2" xfId="1" applyNumberFormat="1" applyFont="1" applyFill="1" applyBorder="1" applyAlignment="1">
      <alignment horizontal="right" vertical="center"/>
    </xf>
    <xf numFmtId="183" fontId="21" fillId="5" borderId="2" xfId="19" applyFont="1" applyFill="1" applyBorder="1" applyAlignment="1">
      <alignment horizontal="left" vertical="center"/>
    </xf>
    <xf numFmtId="197" fontId="0" fillId="5" borderId="2" xfId="2" applyNumberFormat="1" applyFont="1" applyFill="1" applyBorder="1" applyAlignment="1">
      <alignment horizontal="right" vertical="center"/>
    </xf>
    <xf numFmtId="194" fontId="0" fillId="0" borderId="2" xfId="1" applyNumberFormat="1" applyFont="1" applyFill="1" applyBorder="1" applyAlignment="1">
      <alignment horizontal="right" vertical="center"/>
    </xf>
    <xf numFmtId="0" fontId="22" fillId="5" borderId="2" xfId="0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183" fontId="9" fillId="8" borderId="2" xfId="19" applyFont="1" applyFill="1" applyBorder="1" applyAlignment="1">
      <alignment horizontal="left"/>
    </xf>
    <xf numFmtId="197" fontId="21" fillId="5" borderId="2" xfId="2" applyNumberFormat="1" applyFont="1" applyFill="1" applyBorder="1" applyAlignment="1">
      <alignment horizontal="right" vertical="center"/>
    </xf>
    <xf numFmtId="183" fontId="0" fillId="5" borderId="2" xfId="19" applyFont="1" applyFill="1" applyBorder="1" applyAlignment="1">
      <alignment horizontal="left" vertical="center"/>
    </xf>
    <xf numFmtId="194" fontId="21" fillId="0" borderId="2" xfId="1" applyNumberFormat="1" applyFont="1" applyFill="1" applyBorder="1" applyAlignment="1">
      <alignment horizontal="right" vertical="center" wrapText="1"/>
    </xf>
    <xf numFmtId="183" fontId="22" fillId="5" borderId="2" xfId="19" applyFont="1" applyFill="1" applyBorder="1" applyAlignment="1">
      <alignment horizontal="left" vertical="center"/>
    </xf>
    <xf numFmtId="183" fontId="21" fillId="5" borderId="2" xfId="19" applyFont="1" applyFill="1" applyBorder="1" applyAlignment="1">
      <alignment vertical="center"/>
    </xf>
    <xf numFmtId="210" fontId="21" fillId="5" borderId="2" xfId="2" applyNumberFormat="1" applyFont="1" applyFill="1" applyBorder="1" applyAlignment="1">
      <alignment horizontal="right" vertical="center"/>
    </xf>
    <xf numFmtId="183" fontId="22" fillId="0" borderId="2" xfId="19" applyFont="1" applyFill="1" applyBorder="1" applyAlignment="1">
      <alignment horizontal="left" vertical="center"/>
    </xf>
    <xf numFmtId="197" fontId="21" fillId="0" borderId="2" xfId="2" applyNumberFormat="1" applyFont="1" applyFill="1" applyBorder="1" applyAlignment="1">
      <alignment horizontal="right" vertical="center"/>
    </xf>
    <xf numFmtId="188" fontId="9" fillId="8" borderId="2" xfId="0" applyNumberFormat="1" applyFont="1" applyFill="1" applyBorder="1" applyAlignment="1"/>
    <xf numFmtId="197" fontId="23" fillId="0" borderId="2" xfId="2" applyNumberFormat="1" applyFont="1" applyFill="1" applyBorder="1" applyAlignment="1">
      <alignment horizontal="right" vertical="center"/>
    </xf>
    <xf numFmtId="194" fontId="21" fillId="0" borderId="2" xfId="1" applyNumberFormat="1" applyFont="1" applyFill="1" applyBorder="1" applyAlignment="1">
      <alignment horizontal="right" vertical="center"/>
    </xf>
    <xf numFmtId="183" fontId="22" fillId="5" borderId="2" xfId="19" applyFont="1" applyFill="1" applyBorder="1" applyAlignment="1">
      <alignment horizontal="left" vertical="center" wrapText="1"/>
    </xf>
    <xf numFmtId="183" fontId="21" fillId="5" borderId="2" xfId="19" applyFont="1" applyFill="1" applyBorder="1" applyAlignment="1">
      <alignment horizontal="left" vertical="center" wrapText="1"/>
    </xf>
    <xf numFmtId="197" fontId="23" fillId="5" borderId="2" xfId="2" applyNumberFormat="1" applyFont="1" applyFill="1" applyBorder="1" applyAlignment="1">
      <alignment horizontal="right" vertical="center"/>
    </xf>
    <xf numFmtId="197" fontId="0" fillId="0" borderId="2" xfId="1" applyNumberFormat="1" applyFont="1" applyFill="1" applyBorder="1" applyAlignment="1">
      <alignment horizontal="right" vertical="center"/>
    </xf>
    <xf numFmtId="183" fontId="0" fillId="2" borderId="2" xfId="19" applyFont="1" applyFill="1" applyBorder="1" applyAlignment="1">
      <alignment horizontal="left" vertical="center"/>
    </xf>
    <xf numFmtId="194" fontId="0" fillId="0" borderId="4" xfId="1" applyNumberFormat="1" applyFont="1" applyFill="1" applyBorder="1" applyAlignment="1">
      <alignment horizontal="right" vertical="center"/>
    </xf>
    <xf numFmtId="183" fontId="22" fillId="2" borderId="2" xfId="19" applyFont="1" applyFill="1" applyBorder="1" applyAlignment="1">
      <alignment horizontal="left" vertical="center"/>
    </xf>
    <xf numFmtId="194" fontId="2" fillId="7" borderId="2" xfId="1" applyNumberFormat="1" applyFont="1" applyFill="1" applyBorder="1" applyAlignment="1">
      <alignment horizontal="right" vertical="center" wrapText="1"/>
    </xf>
    <xf numFmtId="197" fontId="2" fillId="7" borderId="2" xfId="0" applyNumberFormat="1" applyFont="1" applyFill="1" applyBorder="1" applyAlignment="1">
      <alignment horizontal="center" vertical="center" wrapText="1"/>
    </xf>
    <xf numFmtId="197" fontId="107" fillId="7" borderId="2" xfId="0" applyNumberFormat="1" applyFont="1" applyFill="1" applyBorder="1" applyAlignment="1">
      <alignment horizontal="center" vertical="center" wrapText="1"/>
    </xf>
    <xf numFmtId="197" fontId="2" fillId="7" borderId="2" xfId="1" applyNumberFormat="1" applyFont="1" applyFill="1" applyBorder="1" applyAlignment="1">
      <alignment horizontal="right" vertical="center"/>
    </xf>
    <xf numFmtId="197" fontId="107" fillId="7" borderId="2" xfId="1" applyNumberFormat="1" applyFont="1" applyFill="1" applyBorder="1" applyAlignment="1">
      <alignment horizontal="right" vertical="center"/>
    </xf>
    <xf numFmtId="197" fontId="0" fillId="7" borderId="2" xfId="1" applyNumberFormat="1" applyFont="1" applyFill="1" applyBorder="1" applyAlignment="1">
      <alignment horizontal="right" vertical="center"/>
    </xf>
    <xf numFmtId="197" fontId="72" fillId="7" borderId="2" xfId="1" applyNumberFormat="1" applyFont="1" applyFill="1" applyBorder="1" applyAlignment="1">
      <alignment horizontal="right" vertical="center"/>
    </xf>
    <xf numFmtId="10" fontId="0" fillId="0" borderId="0" xfId="1" applyNumberFormat="1" applyFont="1" applyFill="1" applyBorder="1" applyAlignment="1">
      <alignment horizontal="right" vertical="center"/>
    </xf>
    <xf numFmtId="197" fontId="0" fillId="0" borderId="0" xfId="1" applyNumberFormat="1" applyFont="1" applyFill="1" applyBorder="1" applyAlignment="1">
      <alignment horizontal="right" vertical="center"/>
    </xf>
    <xf numFmtId="197" fontId="0" fillId="0" borderId="11" xfId="1" applyNumberFormat="1" applyFont="1" applyFill="1" applyBorder="1" applyAlignment="1">
      <alignment horizontal="right" vertical="center"/>
    </xf>
    <xf numFmtId="43" fontId="0" fillId="0" borderId="2" xfId="2" applyFont="1" applyFill="1" applyBorder="1" applyAlignment="1">
      <alignment horizontal="right" vertical="center"/>
    </xf>
    <xf numFmtId="197" fontId="0" fillId="0" borderId="4" xfId="1" applyNumberFormat="1" applyFont="1" applyFill="1" applyBorder="1" applyAlignment="1">
      <alignment horizontal="right" vertical="center"/>
    </xf>
    <xf numFmtId="10" fontId="107" fillId="7" borderId="2" xfId="1" applyNumberFormat="1" applyFont="1" applyFill="1" applyBorder="1" applyAlignment="1">
      <alignment horizontal="right" vertical="center"/>
    </xf>
    <xf numFmtId="197" fontId="90" fillId="7" borderId="2" xfId="1" applyNumberFormat="1" applyFont="1" applyFill="1" applyBorder="1" applyAlignment="1">
      <alignment horizontal="right" vertical="center"/>
    </xf>
    <xf numFmtId="202" fontId="62" fillId="7" borderId="2" xfId="1" applyNumberFormat="1" applyFont="1" applyFill="1" applyBorder="1" applyAlignment="1">
      <alignment horizontal="right" vertical="center"/>
    </xf>
    <xf numFmtId="10" fontId="72" fillId="7" borderId="2" xfId="1" applyNumberFormat="1" applyFont="1" applyFill="1" applyBorder="1" applyAlignment="1">
      <alignment horizontal="right" vertical="center"/>
    </xf>
    <xf numFmtId="197" fontId="55" fillId="7" borderId="2" xfId="1" applyNumberFormat="1" applyFont="1" applyFill="1" applyBorder="1" applyAlignment="1">
      <alignment horizontal="right" vertical="center"/>
    </xf>
    <xf numFmtId="10" fontId="55" fillId="7" borderId="2" xfId="1" applyNumberFormat="1" applyFont="1" applyFill="1" applyBorder="1" applyAlignment="1">
      <alignment horizontal="right" vertical="center"/>
    </xf>
    <xf numFmtId="202" fontId="55" fillId="7" borderId="2" xfId="1" applyNumberFormat="1" applyFont="1" applyFill="1" applyBorder="1" applyAlignment="1">
      <alignment horizontal="right" vertical="center"/>
    </xf>
    <xf numFmtId="197" fontId="55" fillId="0" borderId="2" xfId="1" applyNumberFormat="1" applyFont="1" applyFill="1" applyBorder="1" applyAlignment="1">
      <alignment horizontal="right" vertical="center"/>
    </xf>
    <xf numFmtId="202" fontId="55" fillId="2" borderId="2" xfId="1" applyNumberFormat="1" applyFont="1" applyFill="1" applyBorder="1" applyAlignment="1">
      <alignment horizontal="right" vertical="center"/>
    </xf>
    <xf numFmtId="202" fontId="55" fillId="0" borderId="2" xfId="1" applyNumberFormat="1" applyFont="1" applyFill="1" applyBorder="1" applyAlignment="1">
      <alignment horizontal="right" vertical="center"/>
    </xf>
    <xf numFmtId="197" fontId="72" fillId="2" borderId="2" xfId="1" applyNumberFormat="1" applyFont="1" applyFill="1" applyBorder="1" applyAlignment="1">
      <alignment horizontal="right" vertical="center"/>
    </xf>
    <xf numFmtId="197" fontId="55" fillId="2" borderId="2" xfId="1" applyNumberFormat="1" applyFont="1" applyFill="1" applyBorder="1" applyAlignment="1">
      <alignment horizontal="right" vertical="center"/>
    </xf>
    <xf numFmtId="197" fontId="55" fillId="0" borderId="0" xfId="1" applyNumberFormat="1" applyFont="1" applyFill="1" applyBorder="1" applyAlignment="1">
      <alignment horizontal="right" vertical="center"/>
    </xf>
    <xf numFmtId="10" fontId="55" fillId="0" borderId="0" xfId="1" applyNumberFormat="1" applyFont="1" applyFill="1" applyBorder="1" applyAlignment="1">
      <alignment horizontal="right" vertical="center"/>
    </xf>
    <xf numFmtId="202" fontId="55" fillId="0" borderId="0" xfId="1" applyNumberFormat="1" applyFont="1" applyFill="1" applyBorder="1" applyAlignment="1">
      <alignment horizontal="right" vertical="center"/>
    </xf>
    <xf numFmtId="197" fontId="0" fillId="2" borderId="2" xfId="1" applyNumberFormat="1" applyFont="1" applyFill="1" applyBorder="1" applyAlignment="1">
      <alignment horizontal="right" vertical="center"/>
    </xf>
    <xf numFmtId="197" fontId="21" fillId="0" borderId="2" xfId="1" applyNumberFormat="1" applyFont="1" applyFill="1" applyBorder="1" applyAlignment="1">
      <alignment horizontal="right" vertical="center"/>
    </xf>
    <xf numFmtId="197" fontId="55" fillId="0" borderId="11" xfId="1" applyNumberFormat="1" applyFont="1" applyFill="1" applyBorder="1" applyAlignment="1">
      <alignment horizontal="right" vertical="center"/>
    </xf>
    <xf numFmtId="10" fontId="55" fillId="0" borderId="11" xfId="1" applyNumberFormat="1" applyFont="1" applyFill="1" applyBorder="1" applyAlignment="1">
      <alignment horizontal="right" vertical="center"/>
    </xf>
    <xf numFmtId="202" fontId="55" fillId="18" borderId="11" xfId="1" applyNumberFormat="1" applyFont="1" applyFill="1" applyBorder="1" applyAlignment="1">
      <alignment horizontal="right" vertical="center"/>
    </xf>
    <xf numFmtId="10" fontId="0" fillId="0" borderId="11" xfId="1" applyNumberFormat="1" applyFont="1" applyFill="1" applyBorder="1" applyAlignment="1">
      <alignment horizontal="right" vertical="center"/>
    </xf>
    <xf numFmtId="202" fontId="55" fillId="0" borderId="11" xfId="1" applyNumberFormat="1" applyFont="1" applyFill="1" applyBorder="1" applyAlignment="1">
      <alignment horizontal="right" vertical="center"/>
    </xf>
    <xf numFmtId="197" fontId="0" fillId="3" borderId="2" xfId="1" applyNumberFormat="1" applyFont="1" applyFill="1" applyBorder="1" applyAlignment="1">
      <alignment horizontal="right" vertical="center"/>
    </xf>
    <xf numFmtId="10" fontId="55" fillId="0" borderId="11" xfId="4" applyNumberFormat="1" applyFont="1" applyFill="1" applyBorder="1" applyAlignment="1">
      <alignment horizontal="right" vertical="center"/>
    </xf>
    <xf numFmtId="197" fontId="55" fillId="2" borderId="11" xfId="1" applyNumberFormat="1" applyFont="1" applyFill="1" applyBorder="1" applyAlignment="1">
      <alignment horizontal="right" vertical="center"/>
    </xf>
    <xf numFmtId="202" fontId="55" fillId="2" borderId="11" xfId="1" applyNumberFormat="1" applyFont="1" applyFill="1" applyBorder="1" applyAlignment="1">
      <alignment horizontal="right" vertical="center"/>
    </xf>
    <xf numFmtId="197" fontId="0" fillId="0" borderId="8" xfId="1" applyNumberFormat="1" applyFont="1" applyFill="1" applyBorder="1" applyAlignment="1">
      <alignment horizontal="right" vertical="center"/>
    </xf>
    <xf numFmtId="10" fontId="0" fillId="0" borderId="8" xfId="1" applyNumberFormat="1" applyFont="1" applyFill="1" applyBorder="1" applyAlignment="1">
      <alignment horizontal="right" vertical="center"/>
    </xf>
    <xf numFmtId="197" fontId="55" fillId="0" borderId="8" xfId="1" applyNumberFormat="1" applyFont="1" applyFill="1" applyBorder="1" applyAlignment="1">
      <alignment horizontal="right" vertical="center"/>
    </xf>
    <xf numFmtId="10" fontId="55" fillId="0" borderId="8" xfId="1" applyNumberFormat="1" applyFont="1" applyFill="1" applyBorder="1" applyAlignment="1">
      <alignment horizontal="right" vertical="center"/>
    </xf>
    <xf numFmtId="202" fontId="55" fillId="0" borderId="8" xfId="1" applyNumberFormat="1" applyFont="1" applyFill="1" applyBorder="1" applyAlignment="1">
      <alignment horizontal="right" vertical="center"/>
    </xf>
    <xf numFmtId="10" fontId="2" fillId="7" borderId="11" xfId="1" applyNumberFormat="1" applyFont="1" applyFill="1" applyBorder="1" applyAlignment="1">
      <alignment horizontal="right" vertical="center"/>
    </xf>
    <xf numFmtId="197" fontId="2" fillId="7" borderId="11" xfId="1" applyNumberFormat="1" applyFont="1" applyFill="1" applyBorder="1" applyAlignment="1">
      <alignment horizontal="right" vertical="center"/>
    </xf>
    <xf numFmtId="197" fontId="62" fillId="7" borderId="11" xfId="1" applyNumberFormat="1" applyFont="1" applyFill="1" applyBorder="1" applyAlignment="1">
      <alignment horizontal="right" vertical="center"/>
    </xf>
    <xf numFmtId="10" fontId="62" fillId="7" borderId="11" xfId="1" applyNumberFormat="1" applyFont="1" applyFill="1" applyBorder="1" applyAlignment="1">
      <alignment horizontal="right" vertical="center"/>
    </xf>
    <xf numFmtId="202" fontId="62" fillId="10" borderId="11" xfId="1" applyNumberFormat="1" applyFont="1" applyFill="1" applyBorder="1" applyAlignment="1">
      <alignment horizontal="right" vertical="center"/>
    </xf>
    <xf numFmtId="202" fontId="61" fillId="7" borderId="2" xfId="1" applyNumberFormat="1" applyFont="1" applyFill="1" applyBorder="1" applyAlignment="1">
      <alignment horizontal="right" vertical="center"/>
    </xf>
    <xf numFmtId="43" fontId="90" fillId="7" borderId="2" xfId="2" applyFont="1" applyFill="1" applyBorder="1" applyAlignment="1">
      <alignment horizontal="right" vertical="center"/>
    </xf>
    <xf numFmtId="10" fontId="90" fillId="7" borderId="2" xfId="2" applyNumberFormat="1" applyFont="1" applyFill="1" applyBorder="1" applyAlignment="1">
      <alignment horizontal="right" vertical="center"/>
    </xf>
    <xf numFmtId="43" fontId="55" fillId="7" borderId="2" xfId="2" applyFont="1" applyFill="1" applyBorder="1" applyAlignment="1">
      <alignment horizontal="right" vertical="center"/>
    </xf>
    <xf numFmtId="10" fontId="55" fillId="7" borderId="9" xfId="2" applyNumberFormat="1" applyFont="1" applyFill="1" applyBorder="1" applyAlignment="1">
      <alignment horizontal="right" vertical="center"/>
    </xf>
    <xf numFmtId="43" fontId="55" fillId="7" borderId="9" xfId="2" applyFont="1" applyFill="1" applyBorder="1" applyAlignment="1">
      <alignment horizontal="right" vertical="center"/>
    </xf>
    <xf numFmtId="43" fontId="55" fillId="2" borderId="9" xfId="2" applyFont="1" applyFill="1" applyBorder="1" applyAlignment="1">
      <alignment horizontal="right" vertical="center"/>
    </xf>
    <xf numFmtId="10" fontId="55" fillId="2" borderId="9" xfId="2" applyNumberFormat="1" applyFont="1" applyFill="1" applyBorder="1" applyAlignment="1">
      <alignment horizontal="right" vertical="center"/>
    </xf>
    <xf numFmtId="43" fontId="55" fillId="2" borderId="9" xfId="2" applyNumberFormat="1" applyFont="1" applyFill="1" applyBorder="1" applyAlignment="1">
      <alignment horizontal="right" vertical="center"/>
    </xf>
    <xf numFmtId="10" fontId="55" fillId="0" borderId="9" xfId="2" applyNumberFormat="1" applyFont="1" applyFill="1" applyBorder="1" applyAlignment="1">
      <alignment horizontal="right" vertical="center"/>
    </xf>
    <xf numFmtId="43" fontId="55" fillId="0" borderId="9" xfId="2" applyNumberFormat="1" applyFont="1" applyFill="1" applyBorder="1" applyAlignment="1">
      <alignment horizontal="right" vertical="center"/>
    </xf>
    <xf numFmtId="43" fontId="55" fillId="0" borderId="0" xfId="2" applyFont="1" applyFill="1" applyBorder="1" applyAlignment="1">
      <alignment horizontal="right" vertical="center"/>
    </xf>
    <xf numFmtId="10" fontId="55" fillId="2" borderId="2" xfId="2" applyNumberFormat="1" applyFont="1" applyFill="1" applyBorder="1" applyAlignment="1">
      <alignment horizontal="right" vertical="center"/>
    </xf>
    <xf numFmtId="43" fontId="55" fillId="0" borderId="8" xfId="2" applyFont="1" applyFill="1" applyBorder="1" applyAlignment="1">
      <alignment horizontal="right" vertical="center"/>
    </xf>
    <xf numFmtId="43" fontId="55" fillId="2" borderId="0" xfId="2" applyFont="1" applyFill="1" applyBorder="1" applyAlignment="1">
      <alignment horizontal="right" vertical="center"/>
    </xf>
    <xf numFmtId="10" fontId="55" fillId="2" borderId="0" xfId="2" applyNumberFormat="1" applyFont="1" applyFill="1" applyBorder="1" applyAlignment="1">
      <alignment horizontal="right" vertical="center"/>
    </xf>
    <xf numFmtId="43" fontId="55" fillId="0" borderId="10" xfId="2" applyFont="1" applyFill="1" applyBorder="1" applyAlignment="1">
      <alignment horizontal="right" vertical="center"/>
    </xf>
    <xf numFmtId="10" fontId="55" fillId="0" borderId="10" xfId="2" applyNumberFormat="1" applyFont="1" applyFill="1" applyBorder="1" applyAlignment="1">
      <alignment horizontal="right" vertical="center"/>
    </xf>
    <xf numFmtId="43" fontId="62" fillId="7" borderId="11" xfId="2" applyFont="1" applyFill="1" applyBorder="1" applyAlignment="1">
      <alignment horizontal="right" vertical="center"/>
    </xf>
    <xf numFmtId="10" fontId="62" fillId="7" borderId="10" xfId="2" applyNumberFormat="1" applyFont="1" applyFill="1" applyBorder="1" applyAlignment="1">
      <alignment horizontal="right" vertical="center"/>
    </xf>
    <xf numFmtId="43" fontId="62" fillId="7" borderId="10" xfId="2" applyFont="1" applyFill="1" applyBorder="1" applyAlignment="1">
      <alignment horizontal="right" vertical="center"/>
    </xf>
    <xf numFmtId="0" fontId="0" fillId="5" borderId="0" xfId="0" applyFont="1" applyFill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vertical="center"/>
    </xf>
    <xf numFmtId="197" fontId="2" fillId="10" borderId="2" xfId="0" applyNumberFormat="1" applyFont="1" applyFill="1" applyBorder="1" applyAlignment="1">
      <alignment horizontal="center" vertical="center" wrapText="1"/>
    </xf>
    <xf numFmtId="0" fontId="58" fillId="10" borderId="2" xfId="0" applyFont="1" applyFill="1" applyBorder="1" applyAlignment="1">
      <alignment horizontal="center" vertical="center" wrapText="1"/>
    </xf>
    <xf numFmtId="43" fontId="90" fillId="10" borderId="2" xfId="2" applyFont="1" applyFill="1" applyBorder="1" applyAlignment="1">
      <alignment horizontal="right" vertical="center"/>
    </xf>
    <xf numFmtId="197" fontId="2" fillId="10" borderId="2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 wrapText="1"/>
    </xf>
    <xf numFmtId="43" fontId="55" fillId="9" borderId="9" xfId="2" applyFont="1" applyFill="1" applyBorder="1" applyAlignment="1">
      <alignment horizontal="right" vertical="center"/>
    </xf>
    <xf numFmtId="0" fontId="0" fillId="5" borderId="9" xfId="0" applyFont="1" applyFill="1" applyBorder="1" applyAlignment="1">
      <alignment horizontal="left" vertical="center"/>
    </xf>
    <xf numFmtId="43" fontId="66" fillId="5" borderId="2" xfId="0" applyNumberFormat="1" applyFont="1" applyFill="1" applyBorder="1" applyAlignment="1">
      <alignment vertical="center" wrapText="1"/>
    </xf>
    <xf numFmtId="197" fontId="0" fillId="5" borderId="0" xfId="0" applyNumberFormat="1" applyFill="1">
      <alignment vertical="center"/>
    </xf>
    <xf numFmtId="0" fontId="115" fillId="5" borderId="9" xfId="3" applyFont="1" applyFill="1" applyBorder="1" applyAlignment="1" applyProtection="1">
      <alignment horizontal="left" vertical="center"/>
    </xf>
    <xf numFmtId="0" fontId="72" fillId="5" borderId="2" xfId="0" applyFont="1" applyFill="1" applyBorder="1" applyAlignment="1">
      <alignment vertical="center" wrapText="1"/>
    </xf>
    <xf numFmtId="0" fontId="72" fillId="5" borderId="2" xfId="0" applyNumberFormat="1" applyFont="1" applyFill="1" applyBorder="1" applyAlignment="1">
      <alignment vertical="center" wrapText="1"/>
    </xf>
    <xf numFmtId="43" fontId="0" fillId="5" borderId="2" xfId="0" applyNumberFormat="1" applyFont="1" applyFill="1" applyBorder="1" applyAlignment="1">
      <alignment vertical="center" wrapText="1"/>
    </xf>
    <xf numFmtId="43" fontId="0" fillId="5" borderId="0" xfId="0" applyNumberFormat="1" applyFill="1">
      <alignment vertical="center"/>
    </xf>
    <xf numFmtId="197" fontId="0" fillId="5" borderId="10" xfId="0" applyNumberFormat="1" applyFont="1" applyFill="1" applyBorder="1" applyAlignment="1">
      <alignment horizontal="left" vertical="center"/>
    </xf>
    <xf numFmtId="0" fontId="115" fillId="5" borderId="10" xfId="3" applyFont="1" applyFill="1" applyBorder="1" applyAlignment="1" applyProtection="1">
      <alignment horizontal="left" vertical="center"/>
    </xf>
    <xf numFmtId="0" fontId="72" fillId="0" borderId="2" xfId="0" applyNumberFormat="1" applyFont="1" applyFill="1" applyBorder="1" applyAlignment="1">
      <alignment vertical="center" wrapText="1"/>
    </xf>
    <xf numFmtId="0" fontId="58" fillId="0" borderId="2" xfId="0" applyNumberFormat="1" applyFont="1" applyFill="1" applyBorder="1" applyAlignment="1">
      <alignment vertical="center" wrapText="1"/>
    </xf>
    <xf numFmtId="43" fontId="40" fillId="5" borderId="10" xfId="3" applyNumberFormat="1" applyFont="1" applyFill="1" applyBorder="1" applyAlignment="1" applyProtection="1">
      <alignment horizontal="left" vertical="center"/>
    </xf>
    <xf numFmtId="43" fontId="0" fillId="5" borderId="10" xfId="0" applyNumberFormat="1" applyFont="1" applyFill="1" applyBorder="1" applyAlignment="1">
      <alignment horizontal="left" vertical="center"/>
    </xf>
    <xf numFmtId="197" fontId="0" fillId="5" borderId="2" xfId="0" applyNumberFormat="1" applyFont="1" applyFill="1" applyBorder="1" applyAlignment="1">
      <alignment vertical="center" wrapText="1"/>
    </xf>
    <xf numFmtId="197" fontId="58" fillId="5" borderId="2" xfId="0" applyNumberFormat="1" applyFont="1" applyFill="1" applyBorder="1" applyAlignment="1">
      <alignment vertical="center" wrapText="1"/>
    </xf>
    <xf numFmtId="0" fontId="40" fillId="0" borderId="10" xfId="3" applyFont="1" applyBorder="1" applyAlignment="1" applyProtection="1">
      <alignment vertical="center"/>
    </xf>
    <xf numFmtId="10" fontId="55" fillId="7" borderId="2" xfId="2" applyNumberFormat="1" applyFont="1" applyFill="1" applyBorder="1" applyAlignment="1">
      <alignment horizontal="right" vertical="center"/>
    </xf>
    <xf numFmtId="43" fontId="55" fillId="9" borderId="2" xfId="2" applyFont="1" applyFill="1" applyBorder="1" applyAlignment="1">
      <alignment horizontal="righ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 wrapText="1"/>
    </xf>
    <xf numFmtId="0" fontId="58" fillId="5" borderId="2" xfId="0" applyNumberFormat="1" applyFont="1" applyFill="1" applyBorder="1" applyAlignment="1">
      <alignment horizontal="left" vertical="center" wrapText="1"/>
    </xf>
    <xf numFmtId="0" fontId="40" fillId="5" borderId="10" xfId="3" applyFill="1" applyBorder="1" applyAlignment="1" applyProtection="1">
      <alignment horizontal="left" vertical="center"/>
    </xf>
    <xf numFmtId="0" fontId="72" fillId="2" borderId="2" xfId="0" applyNumberFormat="1" applyFont="1" applyFill="1" applyBorder="1" applyAlignment="1">
      <alignment vertical="center" wrapText="1"/>
    </xf>
    <xf numFmtId="0" fontId="72" fillId="5" borderId="10" xfId="3" applyFont="1" applyFill="1" applyBorder="1" applyAlignment="1" applyProtection="1">
      <alignment horizontal="left" vertical="center"/>
    </xf>
    <xf numFmtId="0" fontId="58" fillId="5" borderId="2" xfId="0" applyNumberFormat="1" applyFont="1" applyFill="1" applyBorder="1" applyAlignment="1">
      <alignment vertical="center" wrapText="1"/>
    </xf>
    <xf numFmtId="0" fontId="58" fillId="0" borderId="2" xfId="0" applyFont="1" applyBorder="1" applyAlignment="1">
      <alignment vertical="center" wrapText="1"/>
    </xf>
    <xf numFmtId="0" fontId="40" fillId="5" borderId="1" xfId="3" applyFont="1" applyFill="1" applyBorder="1" applyAlignment="1" applyProtection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194" fontId="0" fillId="5" borderId="2" xfId="1" applyNumberFormat="1" applyFont="1" applyFill="1" applyBorder="1" applyAlignment="1">
      <alignment horizontal="right" vertical="center" wrapText="1"/>
    </xf>
    <xf numFmtId="10" fontId="0" fillId="5" borderId="2" xfId="1" applyNumberFormat="1" applyFont="1" applyFill="1" applyBorder="1" applyAlignment="1">
      <alignment horizontal="right" vertical="center" wrapText="1"/>
    </xf>
    <xf numFmtId="194" fontId="21" fillId="5" borderId="2" xfId="1" applyNumberFormat="1" applyFont="1" applyFill="1" applyBorder="1" applyAlignment="1">
      <alignment horizontal="right" vertical="center" wrapText="1"/>
    </xf>
    <xf numFmtId="194" fontId="95" fillId="5" borderId="2" xfId="1" applyNumberFormat="1" applyFont="1" applyFill="1" applyBorder="1" applyAlignment="1">
      <alignment horizontal="right" vertical="center" wrapText="1"/>
    </xf>
    <xf numFmtId="179" fontId="0" fillId="5" borderId="2" xfId="0" applyNumberFormat="1" applyFont="1" applyFill="1" applyBorder="1" applyAlignment="1">
      <alignment vertical="center"/>
    </xf>
    <xf numFmtId="179" fontId="0" fillId="5" borderId="2" xfId="0" applyNumberFormat="1" applyFont="1" applyFill="1" applyBorder="1" applyAlignment="1">
      <alignment horizontal="center" vertical="center"/>
    </xf>
    <xf numFmtId="179" fontId="0" fillId="5" borderId="2" xfId="0" applyNumberFormat="1" applyFont="1" applyFill="1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197" fontId="0" fillId="7" borderId="2" xfId="2" applyNumberFormat="1" applyFont="1" applyFill="1" applyBorder="1" applyAlignment="1">
      <alignment horizontal="right" vertical="center"/>
    </xf>
    <xf numFmtId="10" fontId="0" fillId="7" borderId="2" xfId="1" applyNumberFormat="1" applyFont="1" applyFill="1" applyBorder="1" applyAlignment="1">
      <alignment horizontal="right" vertical="center" wrapText="1"/>
    </xf>
    <xf numFmtId="194" fontId="0" fillId="5" borderId="0" xfId="0" applyNumberFormat="1" applyFill="1" applyAlignment="1">
      <alignment horizontal="right" vertical="center" wrapText="1"/>
    </xf>
    <xf numFmtId="197" fontId="0" fillId="5" borderId="2" xfId="1" applyNumberFormat="1" applyFont="1" applyFill="1" applyBorder="1" applyAlignment="1">
      <alignment horizontal="right" vertical="center" wrapText="1"/>
    </xf>
    <xf numFmtId="197" fontId="95" fillId="5" borderId="2" xfId="1" applyNumberFormat="1" applyFont="1" applyFill="1" applyBorder="1" applyAlignment="1">
      <alignment horizontal="right" vertical="center" wrapText="1"/>
    </xf>
    <xf numFmtId="10" fontId="95" fillId="5" borderId="2" xfId="1" applyNumberFormat="1" applyFont="1" applyFill="1" applyBorder="1" applyAlignment="1">
      <alignment horizontal="right" vertical="center" wrapText="1"/>
    </xf>
    <xf numFmtId="10" fontId="0" fillId="5" borderId="2" xfId="0" applyNumberFormat="1" applyFont="1" applyFill="1" applyBorder="1" applyAlignment="1">
      <alignment vertical="center" wrapText="1"/>
    </xf>
    <xf numFmtId="197" fontId="0" fillId="7" borderId="2" xfId="1" applyNumberFormat="1" applyFont="1" applyFill="1" applyBorder="1" applyAlignment="1">
      <alignment horizontal="right" vertical="center" wrapText="1"/>
    </xf>
    <xf numFmtId="197" fontId="0" fillId="3" borderId="0" xfId="0" applyNumberFormat="1" applyFill="1" applyAlignment="1">
      <alignment horizontal="right" vertical="center" wrapText="1"/>
    </xf>
    <xf numFmtId="202" fontId="0" fillId="5" borderId="2" xfId="1" applyNumberFormat="1" applyFont="1" applyFill="1" applyBorder="1" applyAlignment="1">
      <alignment horizontal="right" vertical="center" wrapText="1"/>
    </xf>
    <xf numFmtId="202" fontId="95" fillId="5" borderId="2" xfId="1" applyNumberFormat="1" applyFont="1" applyFill="1" applyBorder="1" applyAlignment="1">
      <alignment horizontal="right" vertical="center" wrapText="1"/>
    </xf>
    <xf numFmtId="197" fontId="0" fillId="2" borderId="2" xfId="0" applyNumberFormat="1" applyFont="1" applyFill="1" applyBorder="1" applyAlignment="1">
      <alignment vertical="center" wrapText="1"/>
    </xf>
    <xf numFmtId="202" fontId="0" fillId="5" borderId="2" xfId="0" applyNumberFormat="1" applyFont="1" applyFill="1" applyBorder="1" applyAlignment="1">
      <alignment vertical="center" wrapText="1"/>
    </xf>
    <xf numFmtId="197" fontId="0" fillId="2" borderId="2" xfId="1" applyNumberFormat="1" applyFont="1" applyFill="1" applyBorder="1" applyAlignment="1">
      <alignment horizontal="right" vertical="center" wrapText="1"/>
    </xf>
    <xf numFmtId="202" fontId="0" fillId="10" borderId="2" xfId="1" applyNumberFormat="1" applyFont="1" applyFill="1" applyBorder="1" applyAlignment="1">
      <alignment horizontal="right" vertical="center" wrapText="1"/>
    </xf>
    <xf numFmtId="208" fontId="0" fillId="5" borderId="0" xfId="0" applyNumberFormat="1" applyFill="1" applyAlignment="1">
      <alignment horizontal="right" vertical="center" wrapText="1"/>
    </xf>
    <xf numFmtId="43" fontId="0" fillId="5" borderId="2" xfId="2" applyFont="1" applyFill="1" applyBorder="1" applyAlignment="1">
      <alignment horizontal="right" vertical="center" wrapText="1"/>
    </xf>
    <xf numFmtId="202" fontId="21" fillId="0" borderId="2" xfId="1" applyNumberFormat="1" applyFont="1" applyFill="1" applyBorder="1" applyAlignment="1">
      <alignment horizontal="right" vertical="center" wrapText="1"/>
    </xf>
    <xf numFmtId="43" fontId="95" fillId="5" borderId="2" xfId="2" applyFont="1" applyFill="1" applyBorder="1" applyAlignment="1">
      <alignment horizontal="right" vertical="center" wrapText="1"/>
    </xf>
    <xf numFmtId="43" fontId="0" fillId="5" borderId="2" xfId="2" applyFont="1" applyFill="1" applyBorder="1" applyAlignment="1">
      <alignment vertical="center" wrapText="1"/>
    </xf>
    <xf numFmtId="202" fontId="0" fillId="7" borderId="2" xfId="1" applyNumberFormat="1" applyFont="1" applyFill="1" applyBorder="1" applyAlignment="1">
      <alignment horizontal="right" vertical="center" wrapText="1"/>
    </xf>
    <xf numFmtId="43" fontId="0" fillId="7" borderId="2" xfId="2" applyFont="1" applyFill="1" applyBorder="1" applyAlignment="1">
      <alignment horizontal="right" vertical="center" wrapText="1"/>
    </xf>
    <xf numFmtId="197" fontId="0" fillId="7" borderId="0" xfId="0" applyNumberFormat="1" applyFill="1" applyAlignment="1">
      <alignment horizontal="right" vertical="center" wrapText="1"/>
    </xf>
    <xf numFmtId="197" fontId="0" fillId="5" borderId="2" xfId="0" applyNumberFormat="1" applyFont="1" applyFill="1" applyBorder="1" applyAlignment="1">
      <alignment vertical="center"/>
    </xf>
    <xf numFmtId="10" fontId="0" fillId="7" borderId="2" xfId="4" applyNumberFormat="1" applyFont="1" applyFill="1" applyBorder="1" applyAlignment="1">
      <alignment horizontal="right" vertical="center" wrapText="1"/>
    </xf>
    <xf numFmtId="43" fontId="0" fillId="10" borderId="2" xfId="2" applyFont="1" applyFill="1" applyBorder="1" applyAlignment="1">
      <alignment horizontal="right" vertical="center" wrapText="1"/>
    </xf>
    <xf numFmtId="0" fontId="0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vertical="center" wrapText="1"/>
    </xf>
    <xf numFmtId="0" fontId="0" fillId="5" borderId="0" xfId="3" applyFont="1" applyFill="1" applyAlignment="1" applyProtection="1">
      <alignment horizontal="left" vertical="center"/>
    </xf>
    <xf numFmtId="0" fontId="27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43" fontId="29" fillId="5" borderId="2" xfId="2" applyFont="1" applyFill="1" applyBorder="1" applyAlignment="1">
      <alignment vertical="center"/>
    </xf>
    <xf numFmtId="43" fontId="29" fillId="0" borderId="2" xfId="2" applyFont="1" applyFill="1" applyBorder="1" applyAlignment="1">
      <alignment vertical="center"/>
    </xf>
    <xf numFmtId="43" fontId="35" fillId="7" borderId="2" xfId="2" applyFont="1" applyFill="1" applyBorder="1" applyAlignment="1">
      <alignment horizontal="right" vertical="center" wrapText="1"/>
    </xf>
    <xf numFmtId="10" fontId="30" fillId="5" borderId="2" xfId="4" applyNumberFormat="1" applyFont="1" applyFill="1" applyBorder="1" applyAlignment="1">
      <alignment horizontal="right" vertical="center"/>
    </xf>
    <xf numFmtId="0" fontId="26" fillId="0" borderId="2" xfId="0" applyFont="1" applyFill="1" applyBorder="1" applyAlignment="1">
      <alignment vertical="center"/>
    </xf>
    <xf numFmtId="43" fontId="21" fillId="2" borderId="0" xfId="0" applyNumberFormat="1" applyFont="1" applyFill="1" applyAlignment="1">
      <alignment vertical="center"/>
    </xf>
    <xf numFmtId="0" fontId="2" fillId="10" borderId="11" xfId="0" applyNumberFormat="1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vertical="center"/>
    </xf>
    <xf numFmtId="43" fontId="51" fillId="0" borderId="2" xfId="2" applyFont="1" applyFill="1" applyBorder="1" applyAlignment="1">
      <alignment horizontal="right" vertical="center"/>
    </xf>
    <xf numFmtId="0" fontId="50" fillId="5" borderId="2" xfId="0" applyFont="1" applyFill="1" applyBorder="1" applyAlignment="1">
      <alignment horizontal="center" vertical="center"/>
    </xf>
    <xf numFmtId="183" fontId="50" fillId="5" borderId="2" xfId="29" applyNumberFormat="1" applyFont="1" applyFill="1" applyBorder="1" applyAlignment="1">
      <alignment horizontal="left" vertical="center"/>
    </xf>
    <xf numFmtId="43" fontId="50" fillId="0" borderId="2" xfId="2" applyFont="1" applyFill="1" applyBorder="1" applyAlignment="1">
      <alignment horizontal="right" vertical="center"/>
    </xf>
    <xf numFmtId="200" fontId="49" fillId="5" borderId="2" xfId="29" applyNumberFormat="1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vertical="center"/>
    </xf>
    <xf numFmtId="43" fontId="49" fillId="0" borderId="2" xfId="2" applyFont="1" applyFill="1" applyBorder="1" applyAlignment="1">
      <alignment horizontal="right" vertical="center"/>
    </xf>
    <xf numFmtId="209" fontId="49" fillId="0" borderId="2" xfId="2" applyNumberFormat="1" applyFont="1" applyFill="1" applyBorder="1" applyAlignment="1">
      <alignment horizontal="right"/>
    </xf>
    <xf numFmtId="43" fontId="49" fillId="0" borderId="2" xfId="2" applyFont="1" applyFill="1" applyBorder="1" applyAlignment="1">
      <alignment horizontal="right"/>
    </xf>
    <xf numFmtId="209" fontId="50" fillId="0" borderId="2" xfId="2" applyNumberFormat="1" applyFont="1" applyFill="1" applyBorder="1" applyAlignment="1">
      <alignment vertical="center" wrapText="1"/>
    </xf>
    <xf numFmtId="43" fontId="50" fillId="0" borderId="2" xfId="2" applyFont="1" applyFill="1" applyBorder="1" applyAlignment="1">
      <alignment vertical="center" wrapText="1"/>
    </xf>
    <xf numFmtId="43" fontId="50" fillId="0" borderId="2" xfId="2" applyFont="1" applyFill="1" applyBorder="1" applyAlignment="1">
      <alignment horizontal="right" vertical="center" wrapText="1"/>
    </xf>
    <xf numFmtId="183" fontId="50" fillId="5" borderId="2" xfId="29" applyNumberFormat="1" applyFont="1" applyFill="1" applyBorder="1" applyAlignment="1">
      <alignment vertical="center"/>
    </xf>
    <xf numFmtId="183" fontId="50" fillId="2" borderId="2" xfId="29" applyNumberFormat="1" applyFont="1" applyFill="1" applyBorder="1" applyAlignment="1">
      <alignment vertical="center"/>
    </xf>
    <xf numFmtId="183" fontId="50" fillId="0" borderId="2" xfId="29" applyNumberFormat="1" applyFont="1" applyFill="1" applyBorder="1" applyAlignment="1">
      <alignment vertical="center"/>
    </xf>
    <xf numFmtId="183" fontId="51" fillId="5" borderId="2" xfId="29" applyNumberFormat="1" applyFont="1" applyFill="1" applyBorder="1" applyAlignment="1">
      <alignment vertical="center"/>
    </xf>
    <xf numFmtId="49" fontId="50" fillId="5" borderId="2" xfId="0" applyNumberFormat="1" applyFont="1" applyFill="1" applyBorder="1" applyAlignment="1">
      <alignment horizontal="center" vertical="center"/>
    </xf>
    <xf numFmtId="43" fontId="50" fillId="2" borderId="2" xfId="2" applyFont="1" applyFill="1" applyBorder="1" applyAlignment="1">
      <alignment horizontal="right" vertical="center"/>
    </xf>
    <xf numFmtId="183" fontId="50" fillId="0" borderId="2" xfId="29" applyNumberFormat="1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43" fontId="2" fillId="7" borderId="2" xfId="2" applyFont="1" applyFill="1" applyBorder="1" applyAlignment="1">
      <alignment horizontal="right" vertical="center"/>
    </xf>
    <xf numFmtId="43" fontId="2" fillId="6" borderId="2" xfId="2" applyFont="1" applyFill="1" applyBorder="1" applyAlignment="1">
      <alignment horizontal="right" vertical="center"/>
    </xf>
    <xf numFmtId="49" fontId="30" fillId="5" borderId="0" xfId="0" applyNumberFormat="1" applyFont="1" applyFill="1" applyBorder="1" applyAlignment="1">
      <alignment horizontal="center"/>
    </xf>
    <xf numFmtId="0" fontId="103" fillId="2" borderId="0" xfId="0" applyFont="1" applyFill="1" applyBorder="1" applyAlignment="1">
      <alignment horizontal="left" vertical="center" wrapText="1"/>
    </xf>
    <xf numFmtId="0" fontId="2" fillId="10" borderId="11" xfId="0" applyFont="1" applyFill="1" applyBorder="1" applyAlignment="1">
      <alignment vertical="center"/>
    </xf>
    <xf numFmtId="0" fontId="50" fillId="5" borderId="2" xfId="0" applyFont="1" applyFill="1" applyBorder="1" applyAlignment="1">
      <alignment horizontal="left" vertical="center" wrapText="1"/>
    </xf>
    <xf numFmtId="0" fontId="50" fillId="5" borderId="2" xfId="0" applyFont="1" applyFill="1" applyBorder="1" applyAlignment="1">
      <alignment vertical="center" wrapText="1"/>
    </xf>
    <xf numFmtId="0" fontId="106" fillId="5" borderId="0" xfId="0" applyFont="1" applyFill="1" applyBorder="1" applyAlignment="1">
      <alignment vertical="center" wrapText="1"/>
    </xf>
    <xf numFmtId="43" fontId="51" fillId="5" borderId="2" xfId="0" applyNumberFormat="1" applyFont="1" applyFill="1" applyBorder="1" applyAlignment="1">
      <alignment vertical="center"/>
    </xf>
    <xf numFmtId="43" fontId="50" fillId="0" borderId="2" xfId="23" applyNumberFormat="1" applyFont="1" applyFill="1" applyBorder="1" applyAlignment="1">
      <alignment vertical="center" wrapText="1"/>
    </xf>
    <xf numFmtId="0" fontId="50" fillId="0" borderId="2" xfId="0" applyFont="1" applyFill="1" applyBorder="1" applyAlignment="1">
      <alignment vertical="center" wrapText="1"/>
    </xf>
    <xf numFmtId="0" fontId="50" fillId="5" borderId="4" xfId="0" applyFont="1" applyFill="1" applyBorder="1" applyAlignment="1">
      <alignment horizontal="left" vertical="center" wrapText="1"/>
    </xf>
    <xf numFmtId="0" fontId="50" fillId="0" borderId="2" xfId="2" applyNumberFormat="1" applyFont="1" applyFill="1" applyBorder="1" applyAlignment="1">
      <alignment horizontal="left" vertical="center" wrapText="1"/>
    </xf>
    <xf numFmtId="0" fontId="50" fillId="0" borderId="2" xfId="0" applyFont="1" applyFill="1" applyBorder="1" applyAlignment="1">
      <alignment horizontal="left" vertical="center" wrapText="1"/>
    </xf>
    <xf numFmtId="9" fontId="50" fillId="5" borderId="2" xfId="0" applyNumberFormat="1" applyFont="1" applyFill="1" applyBorder="1" applyAlignment="1">
      <alignment horizontal="left" vertical="center" wrapText="1"/>
    </xf>
    <xf numFmtId="10" fontId="50" fillId="5" borderId="2" xfId="0" applyNumberFormat="1" applyFont="1" applyFill="1" applyBorder="1" applyAlignment="1">
      <alignment horizontal="left" vertical="center" wrapText="1"/>
    </xf>
    <xf numFmtId="197" fontId="50" fillId="5" borderId="2" xfId="0" applyNumberFormat="1" applyFont="1" applyFill="1" applyBorder="1" applyAlignment="1">
      <alignment vertical="center"/>
    </xf>
    <xf numFmtId="10" fontId="57" fillId="0" borderId="2" xfId="0" applyNumberFormat="1" applyFont="1" applyBorder="1" applyAlignment="1">
      <alignment horizontal="left" vertical="center" wrapText="1"/>
    </xf>
    <xf numFmtId="0" fontId="57" fillId="0" borderId="2" xfId="0" applyFont="1" applyFill="1" applyBorder="1" applyAlignment="1">
      <alignment horizontal="left" vertical="center" wrapText="1"/>
    </xf>
    <xf numFmtId="0" fontId="51" fillId="5" borderId="2" xfId="0" applyFont="1" applyFill="1" applyBorder="1" applyAlignment="1">
      <alignment vertical="center" wrapText="1"/>
    </xf>
    <xf numFmtId="0" fontId="57" fillId="2" borderId="2" xfId="0" applyFont="1" applyFill="1" applyBorder="1" applyAlignment="1">
      <alignment vertical="center" wrapText="1"/>
    </xf>
    <xf numFmtId="0" fontId="57" fillId="0" borderId="2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57" fillId="5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57" fillId="5" borderId="2" xfId="0" applyFont="1" applyFill="1" applyBorder="1" applyAlignment="1">
      <alignment horizontal="left" vertical="center" wrapText="1"/>
    </xf>
    <xf numFmtId="179" fontId="2" fillId="10" borderId="2" xfId="0" applyNumberFormat="1" applyFont="1" applyFill="1" applyBorder="1" applyAlignment="1">
      <alignment vertical="center"/>
    </xf>
    <xf numFmtId="10" fontId="21" fillId="5" borderId="0" xfId="0" applyNumberFormat="1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left" vertical="center" wrapText="1"/>
    </xf>
    <xf numFmtId="43" fontId="26" fillId="2" borderId="0" xfId="0" applyNumberFormat="1" applyFont="1" applyFill="1" applyAlignment="1">
      <alignment vertical="center"/>
    </xf>
    <xf numFmtId="0" fontId="28" fillId="10" borderId="2" xfId="0" applyFont="1" applyFill="1" applyBorder="1" applyAlignment="1">
      <alignment horizontal="center" vertical="center"/>
    </xf>
    <xf numFmtId="0" fontId="28" fillId="7" borderId="11" xfId="0" applyNumberFormat="1" applyFont="1" applyFill="1" applyBorder="1" applyAlignment="1">
      <alignment horizontal="center" vertical="center" wrapText="1"/>
    </xf>
    <xf numFmtId="0" fontId="28" fillId="10" borderId="11" xfId="0" applyNumberFormat="1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left" vertical="center"/>
    </xf>
    <xf numFmtId="43" fontId="28" fillId="7" borderId="2" xfId="2" applyFont="1" applyFill="1" applyBorder="1" applyAlignment="1">
      <alignment horizontal="right" vertical="center"/>
    </xf>
    <xf numFmtId="43" fontId="28" fillId="6" borderId="2" xfId="2" applyFont="1" applyFill="1" applyBorder="1" applyAlignment="1">
      <alignment horizontal="right" vertical="center"/>
    </xf>
    <xf numFmtId="0" fontId="26" fillId="2" borderId="0" xfId="0" applyFont="1" applyFill="1" applyAlignment="1">
      <alignment vertical="center" wrapText="1"/>
    </xf>
    <xf numFmtId="0" fontId="28" fillId="10" borderId="10" xfId="0" applyFont="1" applyFill="1" applyBorder="1" applyAlignment="1">
      <alignment vertical="center"/>
    </xf>
    <xf numFmtId="0" fontId="28" fillId="10" borderId="11" xfId="0" applyFont="1" applyFill="1" applyBorder="1" applyAlignment="1">
      <alignment vertical="center"/>
    </xf>
    <xf numFmtId="0" fontId="28" fillId="10" borderId="11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vertical="center" wrapText="1"/>
    </xf>
    <xf numFmtId="10" fontId="38" fillId="0" borderId="2" xfId="0" applyNumberFormat="1" applyFont="1" applyBorder="1" applyAlignment="1">
      <alignment horizontal="left" vertical="center" wrapText="1"/>
    </xf>
    <xf numFmtId="179" fontId="28" fillId="10" borderId="2" xfId="0" applyNumberFormat="1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127" fillId="5" borderId="0" xfId="3" applyFont="1" applyFill="1" applyAlignment="1" applyProtection="1"/>
    <xf numFmtId="10" fontId="26" fillId="5" borderId="0" xfId="0" applyNumberFormat="1" applyFont="1" applyFill="1" applyAlignment="1">
      <alignment vertical="center"/>
    </xf>
    <xf numFmtId="43" fontId="72" fillId="2" borderId="0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43" fontId="51" fillId="0" borderId="2" xfId="23" applyNumberFormat="1" applyFont="1" applyFill="1" applyBorder="1" applyAlignment="1">
      <alignment horizontal="right" vertical="center"/>
    </xf>
    <xf numFmtId="10" fontId="51" fillId="0" borderId="2" xfId="23" applyNumberFormat="1" applyFont="1" applyFill="1" applyBorder="1" applyAlignment="1">
      <alignment horizontal="right" vertical="center"/>
    </xf>
    <xf numFmtId="43" fontId="50" fillId="0" borderId="2" xfId="23" applyNumberFormat="1" applyFont="1" applyFill="1" applyBorder="1" applyAlignment="1">
      <alignment horizontal="right" vertical="center"/>
    </xf>
    <xf numFmtId="43" fontId="57" fillId="0" borderId="2" xfId="23" applyNumberFormat="1" applyFont="1" applyFill="1" applyBorder="1" applyAlignment="1">
      <alignment horizontal="right" vertical="center"/>
    </xf>
    <xf numFmtId="10" fontId="50" fillId="0" borderId="2" xfId="23" applyNumberFormat="1" applyFont="1" applyFill="1" applyBorder="1" applyAlignment="1">
      <alignment horizontal="right" vertical="center"/>
    </xf>
    <xf numFmtId="43" fontId="49" fillId="0" borderId="2" xfId="23" applyNumberFormat="1" applyFont="1" applyFill="1" applyBorder="1" applyAlignment="1">
      <alignment horizontal="right" vertical="center"/>
    </xf>
    <xf numFmtId="43" fontId="49" fillId="2" borderId="2" xfId="23" applyFont="1" applyFill="1" applyBorder="1" applyAlignment="1">
      <alignment horizontal="right" vertical="center"/>
    </xf>
    <xf numFmtId="200" fontId="49" fillId="0" borderId="2" xfId="23" applyNumberFormat="1" applyFont="1" applyFill="1" applyBorder="1" applyAlignment="1">
      <alignment horizontal="right" vertical="center"/>
    </xf>
    <xf numFmtId="200" fontId="49" fillId="2" borderId="2" xfId="23" applyNumberFormat="1" applyFont="1" applyFill="1" applyBorder="1" applyAlignment="1">
      <alignment horizontal="right"/>
    </xf>
    <xf numFmtId="200" fontId="50" fillId="0" borderId="2" xfId="0" applyNumberFormat="1" applyFont="1" applyFill="1" applyBorder="1" applyAlignment="1">
      <alignment vertical="center" wrapText="1"/>
    </xf>
    <xf numFmtId="43" fontId="50" fillId="0" borderId="2" xfId="0" applyNumberFormat="1" applyFont="1" applyFill="1" applyBorder="1" applyAlignment="1">
      <alignment vertical="center" wrapText="1"/>
    </xf>
    <xf numFmtId="43" fontId="49" fillId="0" borderId="2" xfId="23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43" fontId="37" fillId="0" borderId="2" xfId="23" applyNumberFormat="1" applyFont="1" applyFill="1" applyBorder="1" applyAlignment="1">
      <alignment horizontal="right" vertical="center"/>
    </xf>
    <xf numFmtId="10" fontId="37" fillId="0" borderId="2" xfId="23" applyNumberFormat="1" applyFont="1" applyFill="1" applyBorder="1" applyAlignment="1">
      <alignment horizontal="right" vertical="center"/>
    </xf>
    <xf numFmtId="43" fontId="37" fillId="0" borderId="2" xfId="2" applyFont="1" applyFill="1" applyBorder="1" applyAlignment="1">
      <alignment horizontal="right" vertical="center"/>
    </xf>
    <xf numFmtId="43" fontId="36" fillId="0" borderId="2" xfId="23" applyNumberFormat="1" applyFont="1" applyFill="1" applyBorder="1" applyAlignment="1">
      <alignment horizontal="right" vertical="center"/>
    </xf>
    <xf numFmtId="10" fontId="36" fillId="0" borderId="2" xfId="23" applyNumberFormat="1" applyFont="1" applyFill="1" applyBorder="1" applyAlignment="1">
      <alignment horizontal="right" vertical="center"/>
    </xf>
    <xf numFmtId="43" fontId="56" fillId="0" borderId="2" xfId="23" applyNumberFormat="1" applyFont="1" applyFill="1" applyBorder="1" applyAlignment="1">
      <alignment horizontal="right" vertical="center"/>
    </xf>
    <xf numFmtId="43" fontId="30" fillId="0" borderId="2" xfId="23" applyNumberFormat="1" applyFont="1" applyFill="1" applyBorder="1" applyAlignment="1">
      <alignment horizontal="right" vertical="center"/>
    </xf>
    <xf numFmtId="41" fontId="30" fillId="0" borderId="2" xfId="23" applyNumberFormat="1" applyFont="1" applyFill="1" applyBorder="1" applyAlignment="1">
      <alignment horizontal="right"/>
    </xf>
    <xf numFmtId="10" fontId="30" fillId="0" borderId="2" xfId="23" applyNumberFormat="1" applyFont="1" applyFill="1" applyBorder="1" applyAlignment="1">
      <alignment horizontal="right"/>
    </xf>
    <xf numFmtId="43" fontId="30" fillId="0" borderId="2" xfId="2" applyFont="1" applyFill="1" applyBorder="1" applyAlignment="1">
      <alignment horizontal="right"/>
    </xf>
    <xf numFmtId="181" fontId="30" fillId="0" borderId="2" xfId="2" applyNumberFormat="1" applyFont="1" applyFill="1" applyBorder="1" applyAlignment="1">
      <alignment horizontal="right"/>
    </xf>
    <xf numFmtId="200" fontId="36" fillId="0" borderId="2" xfId="0" applyNumberFormat="1" applyFont="1" applyFill="1" applyBorder="1" applyAlignment="1">
      <alignment vertical="center" wrapText="1"/>
    </xf>
    <xf numFmtId="10" fontId="36" fillId="0" borderId="2" xfId="0" applyNumberFormat="1" applyFont="1" applyFill="1" applyBorder="1" applyAlignment="1">
      <alignment vertical="center" wrapText="1"/>
    </xf>
    <xf numFmtId="181" fontId="36" fillId="0" borderId="2" xfId="2" applyNumberFormat="1" applyFont="1" applyFill="1" applyBorder="1" applyAlignment="1">
      <alignment vertical="center" wrapText="1"/>
    </xf>
    <xf numFmtId="41" fontId="36" fillId="0" borderId="2" xfId="2" applyNumberFormat="1" applyFont="1" applyFill="1" applyBorder="1" applyAlignment="1">
      <alignment vertical="center" wrapText="1"/>
    </xf>
    <xf numFmtId="43" fontId="50" fillId="2" borderId="2" xfId="0" applyNumberFormat="1" applyFont="1" applyFill="1" applyBorder="1" applyAlignment="1">
      <alignment vertical="center" wrapText="1"/>
    </xf>
    <xf numFmtId="43" fontId="36" fillId="0" borderId="2" xfId="0" applyNumberFormat="1" applyFont="1" applyFill="1" applyBorder="1" applyAlignment="1">
      <alignment vertical="center" wrapText="1"/>
    </xf>
    <xf numFmtId="43" fontId="36" fillId="2" borderId="2" xfId="23" applyNumberFormat="1" applyFont="1" applyFill="1" applyBorder="1" applyAlignment="1">
      <alignment horizontal="right" vertical="center"/>
    </xf>
    <xf numFmtId="10" fontId="36" fillId="2" borderId="2" xfId="23" applyNumberFormat="1" applyFont="1" applyFill="1" applyBorder="1" applyAlignment="1">
      <alignment horizontal="right" vertical="center"/>
    </xf>
    <xf numFmtId="43" fontId="36" fillId="2" borderId="2" xfId="2" applyFont="1" applyFill="1" applyBorder="1" applyAlignment="1">
      <alignment horizontal="right" vertical="center"/>
    </xf>
    <xf numFmtId="43" fontId="50" fillId="2" borderId="2" xfId="23" applyNumberFormat="1" applyFont="1" applyFill="1" applyBorder="1" applyAlignment="1">
      <alignment horizontal="right" vertical="center"/>
    </xf>
    <xf numFmtId="209" fontId="30" fillId="0" borderId="2" xfId="2" applyNumberFormat="1" applyFont="1" applyFill="1" applyBorder="1" applyAlignment="1">
      <alignment horizontal="right"/>
    </xf>
    <xf numFmtId="209" fontId="36" fillId="0" borderId="2" xfId="2" applyNumberFormat="1" applyFont="1" applyFill="1" applyBorder="1" applyAlignment="1">
      <alignment vertical="center" wrapText="1"/>
    </xf>
    <xf numFmtId="0" fontId="21" fillId="2" borderId="0" xfId="0" applyFont="1" applyFill="1" applyAlignment="1">
      <alignment vertical="center" wrapText="1"/>
    </xf>
    <xf numFmtId="10" fontId="2" fillId="7" borderId="2" xfId="23" applyNumberFormat="1" applyFont="1" applyFill="1" applyBorder="1" applyAlignment="1">
      <alignment horizontal="right" vertical="center"/>
    </xf>
    <xf numFmtId="194" fontId="62" fillId="7" borderId="2" xfId="1" applyNumberFormat="1" applyFont="1" applyFill="1" applyBorder="1" applyAlignment="1">
      <alignment horizontal="right" vertical="center"/>
    </xf>
    <xf numFmtId="4" fontId="21" fillId="5" borderId="0" xfId="0" applyNumberFormat="1" applyFont="1" applyFill="1" applyAlignment="1"/>
    <xf numFmtId="43" fontId="21" fillId="5" borderId="0" xfId="0" applyNumberFormat="1" applyFont="1" applyFill="1" applyAlignment="1"/>
    <xf numFmtId="179" fontId="49" fillId="0" borderId="2" xfId="0" applyNumberFormat="1" applyFont="1" applyFill="1" applyBorder="1" applyAlignment="1">
      <alignment vertical="center"/>
    </xf>
    <xf numFmtId="0" fontId="29" fillId="5" borderId="0" xfId="0" applyFont="1" applyFill="1" applyBorder="1" applyAlignment="1">
      <alignment vertical="center"/>
    </xf>
    <xf numFmtId="0" fontId="28" fillId="7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vertical="center"/>
    </xf>
    <xf numFmtId="43" fontId="28" fillId="5" borderId="2" xfId="2" applyFont="1" applyFill="1" applyBorder="1" applyAlignment="1">
      <alignment vertical="center"/>
    </xf>
    <xf numFmtId="183" fontId="29" fillId="5" borderId="3" xfId="29" applyNumberFormat="1" applyFont="1" applyFill="1" applyBorder="1" applyAlignment="1">
      <alignment horizontal="left" vertical="center"/>
    </xf>
    <xf numFmtId="0" fontId="29" fillId="5" borderId="3" xfId="0" applyFont="1" applyFill="1" applyBorder="1" applyAlignment="1">
      <alignment horizontal="center" vertical="center"/>
    </xf>
    <xf numFmtId="43" fontId="29" fillId="5" borderId="3" xfId="2" applyFont="1" applyFill="1" applyBorder="1" applyAlignment="1">
      <alignment horizontal="left" vertical="center"/>
    </xf>
    <xf numFmtId="10" fontId="56" fillId="0" borderId="2" xfId="23" applyNumberFormat="1" applyFont="1" applyFill="1" applyBorder="1" applyAlignment="1">
      <alignment horizontal="right" vertical="center"/>
    </xf>
    <xf numFmtId="0" fontId="29" fillId="5" borderId="3" xfId="0" applyFont="1" applyFill="1" applyBorder="1" applyAlignment="1">
      <alignment vertical="center"/>
    </xf>
    <xf numFmtId="43" fontId="29" fillId="5" borderId="3" xfId="2" applyFont="1" applyFill="1" applyBorder="1" applyAlignment="1">
      <alignment vertical="center"/>
    </xf>
    <xf numFmtId="43" fontId="30" fillId="0" borderId="2" xfId="23" applyFont="1" applyFill="1" applyBorder="1" applyAlignment="1">
      <alignment horizontal="right" vertical="center"/>
    </xf>
    <xf numFmtId="200" fontId="30" fillId="0" borderId="2" xfId="23" applyNumberFormat="1" applyFont="1" applyFill="1" applyBorder="1" applyAlignment="1">
      <alignment horizontal="right"/>
    </xf>
    <xf numFmtId="41" fontId="36" fillId="0" borderId="2" xfId="0" applyNumberFormat="1" applyFont="1" applyFill="1" applyBorder="1" applyAlignment="1">
      <alignment vertical="center" wrapText="1"/>
    </xf>
    <xf numFmtId="43" fontId="30" fillId="0" borderId="2" xfId="23" applyFont="1" applyFill="1" applyBorder="1" applyAlignment="1">
      <alignment horizontal="right"/>
    </xf>
    <xf numFmtId="43" fontId="30" fillId="2" borderId="2" xfId="23" applyFont="1" applyFill="1" applyBorder="1" applyAlignment="1">
      <alignment horizontal="right"/>
    </xf>
    <xf numFmtId="183" fontId="29" fillId="5" borderId="3" xfId="29" applyNumberFormat="1" applyFont="1" applyFill="1" applyBorder="1" applyAlignment="1">
      <alignment vertical="center"/>
    </xf>
    <xf numFmtId="183" fontId="29" fillId="5" borderId="2" xfId="29" applyNumberFormat="1" applyFont="1" applyFill="1" applyBorder="1" applyAlignment="1">
      <alignment vertical="center"/>
    </xf>
    <xf numFmtId="183" fontId="29" fillId="2" borderId="2" xfId="29" applyNumberFormat="1" applyFont="1" applyFill="1" applyBorder="1" applyAlignment="1">
      <alignment vertical="center"/>
    </xf>
    <xf numFmtId="43" fontId="29" fillId="2" borderId="2" xfId="2" applyFont="1" applyFill="1" applyBorder="1" applyAlignment="1">
      <alignment vertical="center"/>
    </xf>
    <xf numFmtId="183" fontId="29" fillId="0" borderId="2" xfId="29" applyNumberFormat="1" applyFont="1" applyFill="1" applyBorder="1" applyAlignment="1">
      <alignment vertical="center"/>
    </xf>
    <xf numFmtId="183" fontId="28" fillId="5" borderId="6" xfId="29" applyNumberFormat="1" applyFont="1" applyFill="1" applyBorder="1" applyAlignment="1">
      <alignment vertical="center"/>
    </xf>
    <xf numFmtId="43" fontId="28" fillId="5" borderId="6" xfId="2" applyFont="1" applyFill="1" applyBorder="1" applyAlignment="1">
      <alignment vertical="center"/>
    </xf>
    <xf numFmtId="49" fontId="29" fillId="5" borderId="2" xfId="0" applyNumberFormat="1" applyFont="1" applyFill="1" applyBorder="1" applyAlignment="1">
      <alignment horizontal="center" vertical="center"/>
    </xf>
    <xf numFmtId="183" fontId="29" fillId="5" borderId="6" xfId="29" applyNumberFormat="1" applyFont="1" applyFill="1" applyBorder="1" applyAlignment="1">
      <alignment vertical="center"/>
    </xf>
    <xf numFmtId="43" fontId="29" fillId="5" borderId="6" xfId="2" applyFont="1" applyFill="1" applyBorder="1" applyAlignment="1">
      <alignment vertical="center"/>
    </xf>
    <xf numFmtId="183" fontId="29" fillId="5" borderId="6" xfId="29" applyNumberFormat="1" applyFont="1" applyFill="1" applyBorder="1" applyAlignment="1">
      <alignment horizontal="left" vertical="center"/>
    </xf>
    <xf numFmtId="183" fontId="29" fillId="5" borderId="2" xfId="29" applyNumberFormat="1" applyFont="1" applyFill="1" applyBorder="1" applyAlignment="1">
      <alignment horizontal="left" vertical="center"/>
    </xf>
    <xf numFmtId="43" fontId="29" fillId="5" borderId="2" xfId="2" applyFont="1" applyFill="1" applyBorder="1" applyAlignment="1">
      <alignment horizontal="left" vertical="center"/>
    </xf>
    <xf numFmtId="183" fontId="29" fillId="0" borderId="3" xfId="29" applyNumberFormat="1" applyFont="1" applyFill="1" applyBorder="1" applyAlignment="1">
      <alignment horizontal="left" vertical="center"/>
    </xf>
    <xf numFmtId="0" fontId="28" fillId="7" borderId="11" xfId="0" applyNumberFormat="1" applyFont="1" applyFill="1" applyBorder="1" applyAlignment="1">
      <alignment horizontal="center" vertical="top" wrapText="1"/>
    </xf>
    <xf numFmtId="10" fontId="37" fillId="0" borderId="2" xfId="4" applyNumberFormat="1" applyFont="1" applyFill="1" applyBorder="1" applyAlignment="1">
      <alignment horizontal="right" vertical="center"/>
    </xf>
    <xf numFmtId="181" fontId="36" fillId="0" borderId="2" xfId="0" applyNumberFormat="1" applyFont="1" applyFill="1" applyBorder="1" applyAlignment="1">
      <alignment vertical="center" wrapText="1"/>
    </xf>
    <xf numFmtId="43" fontId="36" fillId="0" borderId="2" xfId="0" applyNumberFormat="1" applyFont="1" applyFill="1" applyBorder="1" applyAlignment="1">
      <alignment horizontal="right" vertical="center" wrapText="1"/>
    </xf>
    <xf numFmtId="0" fontId="28" fillId="10" borderId="11" xfId="0" applyNumberFormat="1" applyFont="1" applyFill="1" applyBorder="1" applyAlignment="1">
      <alignment horizontal="center" vertical="top" wrapText="1"/>
    </xf>
    <xf numFmtId="43" fontId="29" fillId="5" borderId="2" xfId="0" applyNumberFormat="1" applyFont="1" applyFill="1" applyBorder="1" applyAlignment="1">
      <alignment vertical="center" wrapText="1"/>
    </xf>
    <xf numFmtId="43" fontId="28" fillId="5" borderId="2" xfId="0" applyNumberFormat="1" applyFont="1" applyFill="1" applyBorder="1" applyAlignment="1">
      <alignment vertical="center"/>
    </xf>
    <xf numFmtId="43" fontId="29" fillId="0" borderId="2" xfId="23" applyNumberFormat="1" applyFont="1" applyFill="1" applyBorder="1" applyAlignment="1">
      <alignment vertical="center" wrapText="1"/>
    </xf>
    <xf numFmtId="0" fontId="29" fillId="5" borderId="4" xfId="0" applyFont="1" applyFill="1" applyBorder="1" applyAlignment="1">
      <alignment horizontal="left" vertical="center" wrapText="1"/>
    </xf>
    <xf numFmtId="43" fontId="29" fillId="0" borderId="2" xfId="0" applyNumberFormat="1" applyFont="1" applyFill="1" applyBorder="1" applyAlignment="1">
      <alignment horizontal="left" vertical="center" wrapText="1"/>
    </xf>
    <xf numFmtId="9" fontId="29" fillId="5" borderId="2" xfId="0" applyNumberFormat="1" applyFont="1" applyFill="1" applyBorder="1" applyAlignment="1">
      <alignment horizontal="left" vertical="center" wrapText="1"/>
    </xf>
    <xf numFmtId="10" fontId="29" fillId="5" borderId="2" xfId="0" applyNumberFormat="1" applyFont="1" applyFill="1" applyBorder="1" applyAlignment="1">
      <alignment horizontal="left" vertical="center" wrapText="1"/>
    </xf>
    <xf numFmtId="197" fontId="29" fillId="5" borderId="2" xfId="0" applyNumberFormat="1" applyFont="1" applyFill="1" applyBorder="1" applyAlignment="1">
      <alignment vertical="center"/>
    </xf>
    <xf numFmtId="0" fontId="28" fillId="5" borderId="2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horizontal="left" vertical="center" wrapText="1"/>
    </xf>
    <xf numFmtId="194" fontId="28" fillId="7" borderId="2" xfId="1" applyNumberFormat="1" applyFont="1" applyFill="1" applyBorder="1" applyAlignment="1">
      <alignment horizontal="right" vertical="center"/>
    </xf>
    <xf numFmtId="194" fontId="37" fillId="7" borderId="2" xfId="1" applyNumberFormat="1" applyFont="1" applyFill="1" applyBorder="1" applyAlignment="1">
      <alignment horizontal="right" vertical="center"/>
    </xf>
    <xf numFmtId="10" fontId="37" fillId="7" borderId="2" xfId="1" applyNumberFormat="1" applyFont="1" applyFill="1" applyBorder="1" applyAlignment="1">
      <alignment horizontal="right" vertical="center"/>
    </xf>
    <xf numFmtId="200" fontId="26" fillId="5" borderId="0" xfId="0" applyNumberFormat="1" applyFont="1" applyFill="1" applyAlignment="1">
      <alignment horizontal="center" vertical="center"/>
    </xf>
    <xf numFmtId="0" fontId="128" fillId="5" borderId="0" xfId="0" applyFont="1" applyFill="1" applyAlignment="1">
      <alignment vertical="center" wrapText="1"/>
    </xf>
    <xf numFmtId="0" fontId="128" fillId="5" borderId="0" xfId="0" applyFont="1" applyFill="1" applyAlignment="1">
      <alignment vertical="center"/>
    </xf>
    <xf numFmtId="43" fontId="129" fillId="0" borderId="2" xfId="23" applyNumberFormat="1" applyFont="1" applyFill="1" applyBorder="1" applyAlignment="1">
      <alignment horizontal="right" vertical="center"/>
    </xf>
    <xf numFmtId="194" fontId="37" fillId="6" borderId="2" xfId="1" applyNumberFormat="1" applyFont="1" applyFill="1" applyBorder="1" applyAlignment="1">
      <alignment horizontal="right" vertical="center"/>
    </xf>
    <xf numFmtId="179" fontId="28" fillId="10" borderId="2" xfId="0" applyNumberFormat="1" applyFont="1" applyFill="1" applyBorder="1" applyAlignment="1">
      <alignment vertical="center" wrapText="1"/>
    </xf>
    <xf numFmtId="4" fontId="26" fillId="5" borderId="0" xfId="0" applyNumberFormat="1" applyFont="1" applyFill="1" applyAlignment="1"/>
    <xf numFmtId="0" fontId="26" fillId="0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vertical="center" wrapText="1"/>
    </xf>
    <xf numFmtId="10" fontId="21" fillId="5" borderId="0" xfId="0" applyNumberFormat="1" applyFont="1" applyFill="1" applyAlignment="1"/>
    <xf numFmtId="10" fontId="2" fillId="7" borderId="11" xfId="0" applyNumberFormat="1" applyFont="1" applyFill="1" applyBorder="1" applyAlignment="1">
      <alignment horizontal="center" vertical="center" wrapText="1"/>
    </xf>
    <xf numFmtId="183" fontId="50" fillId="5" borderId="3" xfId="29" applyNumberFormat="1" applyFont="1" applyFill="1" applyBorder="1" applyAlignment="1">
      <alignment horizontal="left" vertical="center"/>
    </xf>
    <xf numFmtId="200" fontId="49" fillId="5" borderId="3" xfId="29" applyNumberFormat="1" applyFont="1" applyFill="1" applyBorder="1" applyAlignment="1">
      <alignment horizontal="center" vertical="center"/>
    </xf>
    <xf numFmtId="183" fontId="49" fillId="5" borderId="3" xfId="29" applyNumberFormat="1" applyFont="1" applyFill="1" applyBorder="1" applyAlignment="1">
      <alignment horizontal="left" vertical="center"/>
    </xf>
    <xf numFmtId="10" fontId="57" fillId="0" borderId="2" xfId="23" applyNumberFormat="1" applyFont="1" applyFill="1" applyBorder="1" applyAlignment="1">
      <alignment horizontal="right" vertical="center"/>
    </xf>
    <xf numFmtId="0" fontId="50" fillId="5" borderId="3" xfId="0" applyFont="1" applyFill="1" applyBorder="1" applyAlignment="1">
      <alignment vertical="center"/>
    </xf>
    <xf numFmtId="41" fontId="49" fillId="0" borderId="2" xfId="23" applyNumberFormat="1" applyFont="1" applyFill="1" applyBorder="1" applyAlignment="1">
      <alignment horizontal="right" vertical="center"/>
    </xf>
    <xf numFmtId="10" fontId="50" fillId="0" borderId="2" xfId="0" applyNumberFormat="1" applyFont="1" applyFill="1" applyBorder="1" applyAlignment="1">
      <alignment vertical="center" wrapText="1"/>
    </xf>
    <xf numFmtId="41" fontId="50" fillId="0" borderId="2" xfId="0" applyNumberFormat="1" applyFont="1" applyFill="1" applyBorder="1" applyAlignment="1">
      <alignment vertical="center" wrapText="1"/>
    </xf>
    <xf numFmtId="183" fontId="50" fillId="5" borderId="3" xfId="29" applyNumberFormat="1" applyFont="1" applyFill="1" applyBorder="1" applyAlignment="1">
      <alignment vertical="center"/>
    </xf>
    <xf numFmtId="183" fontId="49" fillId="0" borderId="3" xfId="29" applyNumberFormat="1" applyFont="1" applyFill="1" applyBorder="1" applyAlignment="1">
      <alignment horizontal="left" vertical="center"/>
    </xf>
    <xf numFmtId="43" fontId="56" fillId="0" borderId="2" xfId="2" applyFont="1" applyFill="1" applyBorder="1" applyAlignment="1">
      <alignment horizontal="right" vertical="center"/>
    </xf>
    <xf numFmtId="41" fontId="49" fillId="0" borderId="2" xfId="2" applyNumberFormat="1" applyFont="1" applyFill="1" applyBorder="1" applyAlignment="1">
      <alignment horizontal="right" vertical="center"/>
    </xf>
    <xf numFmtId="181" fontId="50" fillId="2" borderId="2" xfId="0" applyNumberFormat="1" applyFont="1" applyFill="1" applyBorder="1" applyAlignment="1">
      <alignment vertical="center" wrapText="1"/>
    </xf>
    <xf numFmtId="181" fontId="36" fillId="2" borderId="2" xfId="0" applyNumberFormat="1" applyFont="1" applyFill="1" applyBorder="1" applyAlignment="1">
      <alignment vertical="center" wrapText="1"/>
    </xf>
    <xf numFmtId="10" fontId="36" fillId="2" borderId="2" xfId="0" applyNumberFormat="1" applyFont="1" applyFill="1" applyBorder="1" applyAlignment="1">
      <alignment vertical="center" wrapText="1"/>
    </xf>
    <xf numFmtId="43" fontId="36" fillId="2" borderId="2" xfId="2" applyFont="1" applyFill="1" applyBorder="1" applyAlignment="1">
      <alignment vertical="center" wrapText="1"/>
    </xf>
    <xf numFmtId="41" fontId="49" fillId="0" borderId="2" xfId="2" applyNumberFormat="1" applyFont="1" applyFill="1" applyBorder="1" applyAlignment="1">
      <alignment horizontal="right"/>
    </xf>
    <xf numFmtId="43" fontId="51" fillId="2" borderId="2" xfId="23" applyNumberFormat="1" applyFont="1" applyFill="1" applyBorder="1" applyAlignment="1">
      <alignment horizontal="right" vertical="center"/>
    </xf>
    <xf numFmtId="43" fontId="37" fillId="2" borderId="2" xfId="23" applyNumberFormat="1" applyFont="1" applyFill="1" applyBorder="1" applyAlignment="1">
      <alignment horizontal="right" vertical="center"/>
    </xf>
    <xf numFmtId="10" fontId="37" fillId="2" borderId="2" xfId="23" applyNumberFormat="1" applyFont="1" applyFill="1" applyBorder="1" applyAlignment="1">
      <alignment horizontal="right" vertical="center"/>
    </xf>
    <xf numFmtId="43" fontId="37" fillId="2" borderId="2" xfId="2" applyFont="1" applyFill="1" applyBorder="1" applyAlignment="1">
      <alignment horizontal="right" vertical="center"/>
    </xf>
    <xf numFmtId="43" fontId="49" fillId="5" borderId="2" xfId="2" applyFont="1" applyFill="1" applyBorder="1" applyAlignment="1">
      <alignment horizontal="right" vertical="center"/>
    </xf>
    <xf numFmtId="41" fontId="36" fillId="0" borderId="2" xfId="2" applyNumberFormat="1" applyFont="1" applyFill="1" applyBorder="1" applyAlignment="1">
      <alignment horizontal="right" vertical="center"/>
    </xf>
    <xf numFmtId="209" fontId="36" fillId="2" borderId="2" xfId="2" applyNumberFormat="1" applyFont="1" applyFill="1" applyBorder="1" applyAlignment="1">
      <alignment horizontal="right" vertical="center"/>
    </xf>
    <xf numFmtId="41" fontId="36" fillId="2" borderId="2" xfId="2" applyNumberFormat="1" applyFont="1" applyFill="1" applyBorder="1" applyAlignment="1">
      <alignment vertical="center" wrapText="1"/>
    </xf>
    <xf numFmtId="209" fontId="36" fillId="2" borderId="2" xfId="2" applyNumberFormat="1" applyFont="1" applyFill="1" applyBorder="1" applyAlignment="1">
      <alignment vertical="center" wrapText="1"/>
    </xf>
    <xf numFmtId="4" fontId="50" fillId="0" borderId="2" xfId="0" applyNumberFormat="1" applyFont="1" applyFill="1" applyBorder="1" applyAlignment="1">
      <alignment vertical="center" wrapText="1"/>
    </xf>
    <xf numFmtId="43" fontId="57" fillId="0" borderId="2" xfId="0" applyNumberFormat="1" applyFont="1" applyFill="1" applyBorder="1" applyAlignment="1">
      <alignment horizontal="left" vertical="center" wrapText="1"/>
    </xf>
    <xf numFmtId="0" fontId="21" fillId="0" borderId="0" xfId="0" applyFont="1" applyFill="1" applyAlignment="1">
      <alignment vertical="center" wrapText="1"/>
    </xf>
    <xf numFmtId="197" fontId="21" fillId="0" borderId="0" xfId="0" applyNumberFormat="1" applyFont="1" applyFill="1" applyAlignment="1">
      <alignment vertical="center" wrapText="1"/>
    </xf>
    <xf numFmtId="10" fontId="21" fillId="0" borderId="0" xfId="0" applyNumberFormat="1" applyFont="1" applyFill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 wrapText="1"/>
    </xf>
    <xf numFmtId="197" fontId="26" fillId="0" borderId="0" xfId="0" applyNumberFormat="1" applyFont="1" applyFill="1" applyBorder="1" applyAlignment="1">
      <alignment horizontal="center" vertical="center" wrapText="1"/>
    </xf>
    <xf numFmtId="10" fontId="26" fillId="0" borderId="0" xfId="0" applyNumberFormat="1" applyFont="1" applyFill="1" applyBorder="1" applyAlignment="1">
      <alignment horizontal="center" vertical="center" wrapText="1"/>
    </xf>
    <xf numFmtId="197" fontId="49" fillId="0" borderId="2" xfId="0" applyNumberFormat="1" applyFont="1" applyFill="1" applyBorder="1" applyAlignment="1">
      <alignment vertical="center" wrapText="1"/>
    </xf>
    <xf numFmtId="0" fontId="49" fillId="5" borderId="2" xfId="0" applyFont="1" applyFill="1" applyBorder="1" applyAlignment="1">
      <alignment vertical="center" wrapText="1"/>
    </xf>
    <xf numFmtId="43" fontId="49" fillId="5" borderId="2" xfId="23" applyNumberFormat="1" applyFont="1" applyFill="1" applyBorder="1" applyAlignment="1">
      <alignment horizontal="right" vertical="center"/>
    </xf>
    <xf numFmtId="49" fontId="30" fillId="0" borderId="16" xfId="0" applyNumberFormat="1" applyFont="1" applyFill="1" applyBorder="1" applyAlignment="1">
      <alignment horizontal="center" vertical="center"/>
    </xf>
    <xf numFmtId="200" fontId="103" fillId="5" borderId="0" xfId="0" applyNumberFormat="1" applyFont="1" applyFill="1" applyAlignment="1">
      <alignment horizontal="center" vertical="center"/>
    </xf>
    <xf numFmtId="43" fontId="49" fillId="0" borderId="2" xfId="2" applyFont="1" applyFill="1" applyBorder="1" applyAlignment="1">
      <alignment vertical="center" wrapText="1"/>
    </xf>
    <xf numFmtId="0" fontId="103" fillId="5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27" fillId="6" borderId="2" xfId="0" applyNumberFormat="1" applyFont="1" applyFill="1" applyBorder="1" applyAlignment="1">
      <alignment horizontal="center" vertical="center" wrapText="1"/>
    </xf>
    <xf numFmtId="0" fontId="27" fillId="7" borderId="2" xfId="0" applyNumberFormat="1" applyFont="1" applyFill="1" applyBorder="1" applyAlignment="1">
      <alignment horizontal="center" vertical="center" wrapText="1"/>
    </xf>
    <xf numFmtId="197" fontId="27" fillId="7" borderId="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43" fontId="35" fillId="0" borderId="2" xfId="2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183" fontId="26" fillId="0" borderId="2" xfId="29" applyNumberFormat="1" applyFont="1" applyFill="1" applyBorder="1" applyAlignment="1">
      <alignment horizontal="left" vertical="center" wrapText="1"/>
    </xf>
    <xf numFmtId="43" fontId="30" fillId="0" borderId="2" xfId="2" applyFont="1" applyFill="1" applyBorder="1" applyAlignment="1">
      <alignment horizontal="left" vertical="center" wrapText="1"/>
    </xf>
    <xf numFmtId="43" fontId="30" fillId="5" borderId="2" xfId="2" applyFont="1" applyFill="1" applyBorder="1" applyAlignment="1">
      <alignment vertical="center" wrapText="1"/>
    </xf>
    <xf numFmtId="209" fontId="30" fillId="0" borderId="2" xfId="2" applyNumberFormat="1" applyFont="1" applyFill="1" applyBorder="1" applyAlignment="1">
      <alignment horizontal="left" vertical="center" wrapText="1"/>
    </xf>
    <xf numFmtId="41" fontId="30" fillId="5" borderId="2" xfId="2" applyNumberFormat="1" applyFont="1" applyFill="1" applyBorder="1" applyAlignment="1">
      <alignment horizontal="right" vertical="center"/>
    </xf>
    <xf numFmtId="41" fontId="30" fillId="0" borderId="2" xfId="2" applyNumberFormat="1" applyFont="1" applyFill="1" applyBorder="1" applyAlignment="1">
      <alignment horizontal="right" vertical="center"/>
    </xf>
    <xf numFmtId="183" fontId="27" fillId="0" borderId="2" xfId="29" applyNumberFormat="1" applyFont="1" applyFill="1" applyBorder="1" applyAlignment="1">
      <alignment vertical="center" wrapText="1"/>
    </xf>
    <xf numFmtId="183" fontId="35" fillId="0" borderId="2" xfId="29" applyNumberFormat="1" applyFont="1" applyFill="1" applyBorder="1" applyAlignment="1">
      <alignment vertical="center" wrapText="1"/>
    </xf>
    <xf numFmtId="49" fontId="30" fillId="0" borderId="2" xfId="0" applyNumberFormat="1" applyFont="1" applyFill="1" applyBorder="1" applyAlignment="1">
      <alignment horizontal="center" vertical="center"/>
    </xf>
    <xf numFmtId="183" fontId="30" fillId="0" borderId="2" xfId="29" applyNumberFormat="1" applyFont="1" applyFill="1" applyBorder="1" applyAlignment="1">
      <alignment horizontal="left" vertical="center" wrapText="1"/>
    </xf>
    <xf numFmtId="183" fontId="30" fillId="0" borderId="2" xfId="29" applyNumberFormat="1" applyFont="1" applyFill="1" applyBorder="1" applyAlignment="1">
      <alignment horizontal="left" vertical="center"/>
    </xf>
    <xf numFmtId="183" fontId="26" fillId="0" borderId="2" xfId="29" applyNumberFormat="1" applyFont="1" applyFill="1" applyBorder="1" applyAlignment="1">
      <alignment horizontal="left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left" vertical="center" wrapText="1"/>
    </xf>
    <xf numFmtId="43" fontId="35" fillId="7" borderId="2" xfId="2" applyFont="1" applyFill="1" applyBorder="1" applyAlignment="1">
      <alignment horizontal="left" vertical="center" wrapText="1"/>
    </xf>
    <xf numFmtId="10" fontId="35" fillId="7" borderId="2" xfId="4" applyNumberFormat="1" applyFont="1" applyFill="1" applyBorder="1" applyAlignment="1">
      <alignment vertical="center" wrapText="1"/>
    </xf>
    <xf numFmtId="0" fontId="27" fillId="6" borderId="2" xfId="0" applyFont="1" applyFill="1" applyBorder="1" applyAlignment="1">
      <alignment horizontal="center" vertical="center" wrapText="1"/>
    </xf>
    <xf numFmtId="197" fontId="27" fillId="6" borderId="2" xfId="0" applyNumberFormat="1" applyFont="1" applyFill="1" applyBorder="1" applyAlignment="1">
      <alignment horizontal="center" vertical="center" wrapText="1"/>
    </xf>
    <xf numFmtId="197" fontId="26" fillId="0" borderId="2" xfId="0" applyNumberFormat="1" applyFont="1" applyFill="1" applyBorder="1" applyAlignment="1">
      <alignment vertical="center" wrapText="1"/>
    </xf>
    <xf numFmtId="9" fontId="26" fillId="0" borderId="2" xfId="0" applyNumberFormat="1" applyFont="1" applyFill="1" applyBorder="1" applyAlignment="1">
      <alignment vertical="center" wrapText="1"/>
    </xf>
    <xf numFmtId="10" fontId="26" fillId="0" borderId="2" xfId="0" applyNumberFormat="1" applyFont="1" applyFill="1" applyBorder="1" applyAlignment="1">
      <alignment horizontal="left" vertical="center" wrapText="1"/>
    </xf>
    <xf numFmtId="43" fontId="26" fillId="2" borderId="2" xfId="2" applyFont="1" applyFill="1" applyBorder="1" applyAlignment="1">
      <alignment horizontal="right" vertical="center"/>
    </xf>
    <xf numFmtId="43" fontId="35" fillId="6" borderId="2" xfId="2" applyFont="1" applyFill="1" applyBorder="1" applyAlignment="1">
      <alignment vertical="center" wrapText="1"/>
    </xf>
    <xf numFmtId="179" fontId="27" fillId="6" borderId="2" xfId="0" applyNumberFormat="1" applyFont="1" applyFill="1" applyBorder="1" applyAlignment="1">
      <alignment vertical="center" wrapText="1"/>
    </xf>
    <xf numFmtId="209" fontId="22" fillId="0" borderId="2" xfId="2" applyNumberFormat="1" applyFont="1" applyFill="1" applyBorder="1" applyAlignment="1">
      <alignment vertical="center" wrapText="1"/>
    </xf>
    <xf numFmtId="43" fontId="22" fillId="0" borderId="2" xfId="2" applyFont="1" applyFill="1" applyBorder="1" applyAlignment="1">
      <alignment vertical="center" wrapText="1"/>
    </xf>
    <xf numFmtId="43" fontId="22" fillId="0" borderId="2" xfId="2" applyFont="1" applyFill="1" applyBorder="1" applyAlignment="1">
      <alignment horizontal="left" vertical="center" wrapText="1"/>
    </xf>
    <xf numFmtId="43" fontId="30" fillId="0" borderId="2" xfId="2" applyFont="1" applyFill="1" applyBorder="1" applyAlignment="1">
      <alignment horizontal="left" vertical="center"/>
    </xf>
    <xf numFmtId="43" fontId="27" fillId="0" borderId="2" xfId="2" applyFont="1" applyFill="1" applyBorder="1" applyAlignment="1">
      <alignment vertical="center" wrapText="1"/>
    </xf>
    <xf numFmtId="43" fontId="26" fillId="0" borderId="2" xfId="2" applyFont="1" applyFill="1" applyBorder="1" applyAlignment="1">
      <alignment horizontal="left" vertical="center" wrapText="1"/>
    </xf>
    <xf numFmtId="43" fontId="26" fillId="5" borderId="2" xfId="2" applyFont="1" applyFill="1" applyBorder="1" applyAlignment="1">
      <alignment vertical="center" wrapText="1"/>
    </xf>
    <xf numFmtId="43" fontId="26" fillId="0" borderId="2" xfId="2" applyFont="1" applyFill="1" applyBorder="1" applyAlignment="1">
      <alignment vertical="center" wrapText="1"/>
    </xf>
    <xf numFmtId="209" fontId="21" fillId="0" borderId="2" xfId="2" applyNumberFormat="1" applyFont="1" applyFill="1" applyBorder="1" applyAlignment="1">
      <alignment vertical="center" wrapText="1"/>
    </xf>
    <xf numFmtId="209" fontId="26" fillId="0" borderId="2" xfId="2" applyNumberFormat="1" applyFont="1" applyFill="1" applyBorder="1" applyAlignment="1">
      <alignment vertical="center" wrapText="1"/>
    </xf>
    <xf numFmtId="209" fontId="30" fillId="0" borderId="2" xfId="2" applyNumberFormat="1" applyFont="1" applyFill="1" applyBorder="1" applyAlignment="1">
      <alignment horizontal="right" vertical="center"/>
    </xf>
    <xf numFmtId="43" fontId="27" fillId="7" borderId="2" xfId="2" applyFont="1" applyFill="1" applyBorder="1" applyAlignment="1">
      <alignment horizontal="right" vertical="center" wrapText="1"/>
    </xf>
    <xf numFmtId="0" fontId="55" fillId="0" borderId="0" xfId="0" applyFont="1">
      <alignment vertical="center"/>
    </xf>
    <xf numFmtId="43" fontId="55" fillId="0" borderId="0" xfId="0" applyNumberFormat="1" applyFont="1">
      <alignment vertical="center"/>
    </xf>
    <xf numFmtId="4" fontId="55" fillId="0" borderId="0" xfId="0" applyNumberFormat="1" applyFont="1">
      <alignment vertical="center"/>
    </xf>
    <xf numFmtId="43" fontId="26" fillId="5" borderId="2" xfId="0" applyNumberFormat="1" applyFont="1" applyFill="1" applyBorder="1" applyAlignment="1">
      <alignment vertical="center" wrapText="1"/>
    </xf>
    <xf numFmtId="192" fontId="35" fillId="7" borderId="2" xfId="4" applyNumberFormat="1" applyFont="1" applyFill="1" applyBorder="1" applyAlignment="1">
      <alignment vertical="center" wrapText="1"/>
    </xf>
    <xf numFmtId="183" fontId="27" fillId="0" borderId="2" xfId="0" applyNumberFormat="1" applyFont="1" applyFill="1" applyBorder="1" applyAlignment="1">
      <alignment vertical="center" wrapText="1"/>
    </xf>
    <xf numFmtId="10" fontId="35" fillId="0" borderId="2" xfId="4" applyNumberFormat="1" applyFont="1" applyFill="1" applyBorder="1" applyAlignment="1">
      <alignment vertical="center" wrapText="1"/>
    </xf>
    <xf numFmtId="10" fontId="35" fillId="0" borderId="2" xfId="4" applyNumberFormat="1" applyFont="1" applyFill="1" applyBorder="1" applyAlignment="1">
      <alignment horizontal="right" vertical="center"/>
    </xf>
    <xf numFmtId="43" fontId="26" fillId="0" borderId="2" xfId="0" applyNumberFormat="1" applyFont="1" applyFill="1" applyBorder="1" applyAlignment="1">
      <alignment vertical="center" wrapText="1"/>
    </xf>
    <xf numFmtId="10" fontId="30" fillId="0" borderId="2" xfId="2" applyNumberFormat="1" applyFont="1" applyFill="1" applyBorder="1" applyAlignment="1">
      <alignment vertical="center" wrapText="1"/>
    </xf>
    <xf numFmtId="0" fontId="21" fillId="0" borderId="0" xfId="0" applyFont="1" applyFill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right" vertical="center"/>
    </xf>
    <xf numFmtId="49" fontId="33" fillId="5" borderId="14" xfId="0" applyNumberFormat="1" applyFont="1" applyFill="1" applyBorder="1" applyAlignment="1">
      <alignment vertical="center" wrapText="1"/>
    </xf>
    <xf numFmtId="197" fontId="40" fillId="0" borderId="0" xfId="3" applyNumberFormat="1" applyFill="1" applyAlignment="1" applyProtection="1">
      <alignment vertical="center" wrapText="1"/>
    </xf>
    <xf numFmtId="0" fontId="131" fillId="5" borderId="2" xfId="0" applyFont="1" applyFill="1" applyBorder="1" applyAlignment="1">
      <alignment vertical="center" wrapText="1"/>
    </xf>
    <xf numFmtId="0" fontId="131" fillId="0" borderId="2" xfId="0" applyFont="1" applyFill="1" applyBorder="1" applyAlignment="1">
      <alignment vertical="center" wrapText="1"/>
    </xf>
    <xf numFmtId="9" fontId="131" fillId="0" borderId="2" xfId="0" applyNumberFormat="1" applyFont="1" applyFill="1" applyBorder="1" applyAlignment="1">
      <alignment vertical="center" wrapText="1"/>
    </xf>
    <xf numFmtId="10" fontId="131" fillId="0" borderId="2" xfId="0" applyNumberFormat="1" applyFont="1" applyFill="1" applyBorder="1" applyAlignment="1">
      <alignment horizontal="left" vertical="center" wrapText="1"/>
    </xf>
    <xf numFmtId="0" fontId="131" fillId="2" borderId="2" xfId="0" applyFont="1" applyFill="1" applyBorder="1" applyAlignment="1">
      <alignment vertical="center" wrapText="1"/>
    </xf>
    <xf numFmtId="4" fontId="21" fillId="5" borderId="0" xfId="0" applyNumberFormat="1" applyFont="1" applyFill="1" applyAlignment="1">
      <alignment vertical="center"/>
    </xf>
    <xf numFmtId="197" fontId="21" fillId="0" borderId="0" xfId="0" applyNumberFormat="1" applyFont="1" applyFill="1" applyAlignment="1">
      <alignment vertical="center"/>
    </xf>
    <xf numFmtId="197" fontId="27" fillId="0" borderId="2" xfId="23" applyNumberFormat="1" applyFont="1" applyFill="1" applyBorder="1" applyAlignment="1">
      <alignment horizontal="right" vertical="center"/>
    </xf>
    <xf numFmtId="43" fontId="26" fillId="0" borderId="2" xfId="23" applyNumberFormat="1" applyFont="1" applyFill="1" applyBorder="1" applyAlignment="1">
      <alignment horizontal="right" vertical="center"/>
    </xf>
    <xf numFmtId="43" fontId="27" fillId="0" borderId="2" xfId="23" applyNumberFormat="1" applyFont="1" applyFill="1" applyBorder="1" applyAlignment="1">
      <alignment horizontal="right" vertical="center"/>
    </xf>
    <xf numFmtId="209" fontId="26" fillId="0" borderId="2" xfId="23" applyNumberFormat="1" applyFont="1" applyFill="1" applyBorder="1" applyAlignment="1">
      <alignment horizontal="right" vertical="center"/>
    </xf>
    <xf numFmtId="197" fontId="26" fillId="0" borderId="2" xfId="23" applyNumberFormat="1" applyFont="1" applyFill="1" applyBorder="1" applyAlignment="1">
      <alignment horizontal="right" vertical="center"/>
    </xf>
    <xf numFmtId="197" fontId="27" fillId="7" borderId="2" xfId="0" applyNumberFormat="1" applyFont="1" applyFill="1" applyBorder="1" applyAlignment="1">
      <alignment vertical="center" wrapText="1"/>
    </xf>
    <xf numFmtId="179" fontId="21" fillId="0" borderId="0" xfId="0" applyNumberFormat="1" applyFont="1" applyFill="1" applyAlignment="1">
      <alignment vertical="center"/>
    </xf>
    <xf numFmtId="197" fontId="26" fillId="0" borderId="0" xfId="0" applyNumberFormat="1" applyFont="1" applyFill="1" applyBorder="1" applyAlignment="1">
      <alignment horizontal="center" vertical="center"/>
    </xf>
    <xf numFmtId="10" fontId="27" fillId="7" borderId="2" xfId="0" applyNumberFormat="1" applyFont="1" applyFill="1" applyBorder="1" applyAlignment="1">
      <alignment horizontal="center" vertical="center" wrapText="1"/>
    </xf>
    <xf numFmtId="10" fontId="27" fillId="0" borderId="2" xfId="23" applyNumberFormat="1" applyFont="1" applyFill="1" applyBorder="1" applyAlignment="1">
      <alignment horizontal="right" vertical="center"/>
    </xf>
    <xf numFmtId="10" fontId="26" fillId="0" borderId="2" xfId="0" applyNumberFormat="1" applyFont="1" applyFill="1" applyBorder="1" applyAlignment="1">
      <alignment vertical="center" wrapText="1"/>
    </xf>
    <xf numFmtId="197" fontId="27" fillId="0" borderId="2" xfId="0" applyNumberFormat="1" applyFont="1" applyFill="1" applyBorder="1" applyAlignment="1">
      <alignment vertical="center" wrapText="1"/>
    </xf>
    <xf numFmtId="10" fontId="27" fillId="0" borderId="2" xfId="0" applyNumberFormat="1" applyFont="1" applyFill="1" applyBorder="1" applyAlignment="1">
      <alignment vertical="center" wrapText="1"/>
    </xf>
    <xf numFmtId="197" fontId="26" fillId="5" borderId="2" xfId="0" applyNumberFormat="1" applyFont="1" applyFill="1" applyBorder="1" applyAlignment="1">
      <alignment vertical="center" wrapText="1"/>
    </xf>
    <xf numFmtId="10" fontId="26" fillId="5" borderId="2" xfId="0" applyNumberFormat="1" applyFont="1" applyFill="1" applyBorder="1" applyAlignment="1">
      <alignment vertical="center" wrapText="1"/>
    </xf>
    <xf numFmtId="197" fontId="26" fillId="5" borderId="2" xfId="23" applyNumberFormat="1" applyFont="1" applyFill="1" applyBorder="1" applyAlignment="1">
      <alignment horizontal="right" vertical="center"/>
    </xf>
    <xf numFmtId="10" fontId="27" fillId="7" borderId="2" xfId="0" applyNumberFormat="1" applyFont="1" applyFill="1" applyBorder="1" applyAlignment="1">
      <alignment vertical="center" wrapText="1"/>
    </xf>
    <xf numFmtId="10" fontId="26" fillId="5" borderId="2" xfId="23" applyNumberFormat="1" applyFont="1" applyFill="1" applyBorder="1" applyAlignment="1">
      <alignment horizontal="right" vertical="center"/>
    </xf>
    <xf numFmtId="209" fontId="26" fillId="2" borderId="2" xfId="23" applyNumberFormat="1" applyFont="1" applyFill="1" applyBorder="1" applyAlignment="1">
      <alignment horizontal="right" vertical="center"/>
    </xf>
    <xf numFmtId="181" fontId="26" fillId="2" borderId="2" xfId="0" applyNumberFormat="1" applyFont="1" applyFill="1" applyBorder="1" applyAlignment="1">
      <alignment vertical="center" wrapText="1"/>
    </xf>
    <xf numFmtId="43" fontId="38" fillId="0" borderId="2" xfId="23" applyNumberFormat="1" applyFont="1" applyFill="1" applyBorder="1" applyAlignment="1">
      <alignment horizontal="right" vertical="center"/>
    </xf>
    <xf numFmtId="10" fontId="26" fillId="0" borderId="2" xfId="23" applyNumberFormat="1" applyFont="1" applyFill="1" applyBorder="1" applyAlignment="1">
      <alignment horizontal="right" vertical="center"/>
    </xf>
    <xf numFmtId="43" fontId="26" fillId="2" borderId="2" xfId="23" applyNumberFormat="1" applyFont="1" applyFill="1" applyBorder="1" applyAlignment="1">
      <alignment horizontal="right" vertical="center"/>
    </xf>
    <xf numFmtId="197" fontId="26" fillId="2" borderId="2" xfId="23" applyNumberFormat="1" applyFont="1" applyFill="1" applyBorder="1" applyAlignment="1">
      <alignment horizontal="right" vertical="center"/>
    </xf>
    <xf numFmtId="197" fontId="30" fillId="0" borderId="2" xfId="0" applyNumberFormat="1" applyFont="1" applyFill="1" applyBorder="1" applyAlignment="1">
      <alignment vertical="center" wrapText="1"/>
    </xf>
    <xf numFmtId="10" fontId="30" fillId="0" borderId="2" xfId="0" applyNumberFormat="1" applyFont="1" applyFill="1" applyBorder="1" applyAlignment="1">
      <alignment vertical="center" wrapText="1"/>
    </xf>
    <xf numFmtId="197" fontId="35" fillId="0" borderId="2" xfId="0" applyNumberFormat="1" applyFont="1" applyFill="1" applyBorder="1" applyAlignment="1">
      <alignment vertical="center" wrapText="1"/>
    </xf>
    <xf numFmtId="10" fontId="35" fillId="0" borderId="2" xfId="0" applyNumberFormat="1" applyFont="1" applyFill="1" applyBorder="1" applyAlignment="1">
      <alignment vertical="center" wrapText="1"/>
    </xf>
    <xf numFmtId="10" fontId="30" fillId="5" borderId="2" xfId="23" applyNumberFormat="1" applyFont="1" applyFill="1" applyBorder="1" applyAlignment="1">
      <alignment horizontal="right" vertical="center"/>
    </xf>
    <xf numFmtId="197" fontId="30" fillId="5" borderId="2" xfId="0" applyNumberFormat="1" applyFont="1" applyFill="1" applyBorder="1" applyAlignment="1">
      <alignment vertical="center" wrapText="1"/>
    </xf>
    <xf numFmtId="10" fontId="30" fillId="5" borderId="2" xfId="0" applyNumberFormat="1" applyFont="1" applyFill="1" applyBorder="1" applyAlignment="1">
      <alignment vertical="center" wrapText="1"/>
    </xf>
    <xf numFmtId="181" fontId="30" fillId="5" borderId="2" xfId="0" applyNumberFormat="1" applyFont="1" applyFill="1" applyBorder="1" applyAlignment="1">
      <alignment vertical="center" wrapText="1"/>
    </xf>
    <xf numFmtId="209" fontId="30" fillId="0" borderId="2" xfId="23" applyNumberFormat="1" applyFont="1" applyFill="1" applyBorder="1" applyAlignment="1">
      <alignment horizontal="right" vertical="center"/>
    </xf>
    <xf numFmtId="43" fontId="35" fillId="0" borderId="2" xfId="23" applyNumberFormat="1" applyFont="1" applyFill="1" applyBorder="1" applyAlignment="1">
      <alignment horizontal="right" vertical="center"/>
    </xf>
    <xf numFmtId="197" fontId="35" fillId="7" borderId="2" xfId="0" applyNumberFormat="1" applyFont="1" applyFill="1" applyBorder="1" applyAlignment="1">
      <alignment vertical="center" wrapText="1"/>
    </xf>
    <xf numFmtId="10" fontId="35" fillId="7" borderId="2" xfId="0" applyNumberFormat="1" applyFont="1" applyFill="1" applyBorder="1" applyAlignment="1">
      <alignment vertical="center" wrapText="1"/>
    </xf>
    <xf numFmtId="0" fontId="21" fillId="2" borderId="0" xfId="0" applyFont="1" applyFill="1" applyAlignment="1"/>
    <xf numFmtId="43" fontId="21" fillId="2" borderId="0" xfId="2" applyFont="1" applyFill="1" applyAlignment="1"/>
    <xf numFmtId="0" fontId="28" fillId="7" borderId="2" xfId="0" applyNumberFormat="1" applyFont="1" applyFill="1" applyBorder="1" applyAlignment="1">
      <alignment horizontal="center" vertical="center" wrapText="1"/>
    </xf>
    <xf numFmtId="10" fontId="28" fillId="7" borderId="2" xfId="0" applyNumberFormat="1" applyFont="1" applyFill="1" applyBorder="1" applyAlignment="1">
      <alignment horizontal="center" vertical="center" wrapText="1"/>
    </xf>
    <xf numFmtId="183" fontId="49" fillId="5" borderId="2" xfId="29" applyNumberFormat="1" applyFont="1" applyFill="1" applyBorder="1" applyAlignment="1">
      <alignment horizontal="left" vertical="center"/>
    </xf>
    <xf numFmtId="10" fontId="48" fillId="0" borderId="2" xfId="1" applyNumberFormat="1" applyFont="1" applyFill="1" applyBorder="1" applyAlignment="1">
      <alignment horizontal="right" vertical="center"/>
    </xf>
    <xf numFmtId="197" fontId="50" fillId="0" borderId="2" xfId="2" applyNumberFormat="1" applyFont="1" applyFill="1" applyBorder="1" applyAlignment="1">
      <alignment vertical="center"/>
    </xf>
    <xf numFmtId="10" fontId="50" fillId="0" borderId="2" xfId="2" applyNumberFormat="1" applyFont="1" applyFill="1" applyBorder="1" applyAlignment="1">
      <alignment vertical="center"/>
    </xf>
    <xf numFmtId="43" fontId="50" fillId="0" borderId="2" xfId="0" applyNumberFormat="1" applyFont="1" applyFill="1" applyBorder="1" applyAlignment="1">
      <alignment horizontal="left" vertical="center" wrapText="1"/>
    </xf>
    <xf numFmtId="10" fontId="50" fillId="0" borderId="2" xfId="0" applyNumberFormat="1" applyFont="1" applyFill="1" applyBorder="1" applyAlignment="1">
      <alignment horizontal="left" vertical="center" wrapText="1"/>
    </xf>
    <xf numFmtId="10" fontId="111" fillId="0" borderId="2" xfId="0" applyNumberFormat="1" applyFont="1" applyFill="1" applyBorder="1" applyAlignment="1">
      <alignment vertical="center" wrapText="1"/>
    </xf>
    <xf numFmtId="43" fontId="57" fillId="0" borderId="2" xfId="0" applyNumberFormat="1" applyFont="1" applyFill="1" applyBorder="1" applyAlignment="1">
      <alignment vertical="center" wrapText="1"/>
    </xf>
    <xf numFmtId="10" fontId="57" fillId="0" borderId="2" xfId="0" applyNumberFormat="1" applyFont="1" applyFill="1" applyBorder="1" applyAlignment="1">
      <alignment vertical="center" wrapText="1"/>
    </xf>
    <xf numFmtId="183" fontId="50" fillId="2" borderId="2" xfId="29" applyNumberFormat="1" applyFont="1" applyFill="1" applyBorder="1" applyAlignment="1">
      <alignment horizontal="left" vertical="center"/>
    </xf>
    <xf numFmtId="183" fontId="49" fillId="0" borderId="2" xfId="29" applyNumberFormat="1" applyFont="1" applyFill="1" applyBorder="1" applyAlignment="1">
      <alignment horizontal="left" vertical="center"/>
    </xf>
    <xf numFmtId="209" fontId="49" fillId="2" borderId="2" xfId="23" applyNumberFormat="1" applyFont="1" applyFill="1" applyBorder="1" applyAlignment="1">
      <alignment horizontal="right" vertical="center"/>
    </xf>
    <xf numFmtId="43" fontId="49" fillId="2" borderId="2" xfId="23" applyNumberFormat="1" applyFont="1" applyFill="1" applyBorder="1" applyAlignment="1">
      <alignment horizontal="right" vertical="center"/>
    </xf>
    <xf numFmtId="181" fontId="49" fillId="2" borderId="2" xfId="23" applyNumberFormat="1" applyFont="1" applyFill="1" applyBorder="1" applyAlignment="1">
      <alignment horizontal="right" vertical="center"/>
    </xf>
    <xf numFmtId="181" fontId="30" fillId="2" borderId="2" xfId="23" applyNumberFormat="1" applyFont="1" applyFill="1" applyBorder="1" applyAlignment="1">
      <alignment horizontal="right" vertical="center"/>
    </xf>
    <xf numFmtId="209" fontId="49" fillId="0" borderId="2" xfId="23" applyNumberFormat="1" applyFont="1" applyFill="1" applyBorder="1" applyAlignment="1">
      <alignment horizontal="right" vertical="center"/>
    </xf>
    <xf numFmtId="181" fontId="50" fillId="0" borderId="2" xfId="0" applyNumberFormat="1" applyFont="1" applyFill="1" applyBorder="1" applyAlignment="1">
      <alignment vertical="center" wrapText="1"/>
    </xf>
    <xf numFmtId="41" fontId="30" fillId="2" borderId="2" xfId="2" applyNumberFormat="1" applyFont="1" applyFill="1" applyBorder="1" applyAlignment="1">
      <alignment horizontal="right" vertical="center"/>
    </xf>
    <xf numFmtId="209" fontId="30" fillId="2" borderId="2" xfId="2" applyNumberFormat="1" applyFont="1" applyFill="1" applyBorder="1" applyAlignment="1">
      <alignment horizontal="right" vertical="center"/>
    </xf>
    <xf numFmtId="10" fontId="61" fillId="7" borderId="2" xfId="4" applyNumberFormat="1" applyFont="1" applyFill="1" applyBorder="1" applyAlignment="1">
      <alignment horizontal="right" vertical="center"/>
    </xf>
    <xf numFmtId="0" fontId="2" fillId="5" borderId="2" xfId="0" applyFont="1" applyFill="1" applyBorder="1" applyAlignment="1">
      <alignment vertical="center"/>
    </xf>
    <xf numFmtId="43" fontId="2" fillId="5" borderId="2" xfId="0" applyNumberFormat="1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10" fontId="29" fillId="0" borderId="2" xfId="0" applyNumberFormat="1" applyFont="1" applyBorder="1" applyAlignment="1">
      <alignment horizontal="left" vertical="center" wrapText="1"/>
    </xf>
    <xf numFmtId="58" fontId="72" fillId="0" borderId="2" xfId="0" applyNumberFormat="1" applyFont="1" applyFill="1" applyBorder="1" applyAlignment="1">
      <alignment horizontal="left" vertical="center" wrapText="1"/>
    </xf>
    <xf numFmtId="0" fontId="72" fillId="2" borderId="2" xfId="0" applyFont="1" applyFill="1" applyBorder="1" applyAlignment="1">
      <alignment vertical="center" wrapText="1"/>
    </xf>
    <xf numFmtId="0" fontId="72" fillId="5" borderId="2" xfId="0" applyFont="1" applyFill="1" applyBorder="1" applyAlignment="1">
      <alignment horizontal="left" vertical="center" wrapText="1"/>
    </xf>
    <xf numFmtId="0" fontId="72" fillId="0" borderId="2" xfId="0" applyFont="1" applyFill="1" applyBorder="1" applyAlignment="1">
      <alignment vertical="center" wrapText="1"/>
    </xf>
    <xf numFmtId="179" fontId="49" fillId="0" borderId="2" xfId="0" applyNumberFormat="1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vertical="center"/>
    </xf>
    <xf numFmtId="194" fontId="28" fillId="0" borderId="2" xfId="1" applyNumberFormat="1" applyFont="1" applyFill="1" applyBorder="1" applyAlignment="1">
      <alignment horizontal="right" vertical="center"/>
    </xf>
    <xf numFmtId="10" fontId="28" fillId="0" borderId="2" xfId="1" applyNumberFormat="1" applyFont="1" applyFill="1" applyBorder="1" applyAlignment="1">
      <alignment vertical="center" wrapText="1"/>
    </xf>
    <xf numFmtId="194" fontId="29" fillId="0" borderId="2" xfId="1" applyNumberFormat="1" applyFont="1" applyFill="1" applyBorder="1" applyAlignment="1">
      <alignment horizontal="left" vertical="center" wrapText="1"/>
    </xf>
    <xf numFmtId="10" fontId="29" fillId="0" borderId="2" xfId="1" applyNumberFormat="1" applyFont="1" applyFill="1" applyBorder="1" applyAlignment="1">
      <alignment vertical="center" wrapText="1"/>
    </xf>
    <xf numFmtId="43" fontId="29" fillId="0" borderId="2" xfId="23" applyNumberFormat="1" applyFont="1" applyFill="1" applyBorder="1" applyAlignment="1">
      <alignment horizontal="right" vertical="center"/>
    </xf>
    <xf numFmtId="10" fontId="29" fillId="0" borderId="2" xfId="23" applyNumberFormat="1" applyFont="1" applyFill="1" applyBorder="1" applyAlignment="1">
      <alignment vertical="center"/>
    </xf>
    <xf numFmtId="10" fontId="28" fillId="0" borderId="2" xfId="1" applyNumberFormat="1" applyFont="1" applyFill="1" applyBorder="1" applyAlignment="1">
      <alignment vertical="center"/>
    </xf>
    <xf numFmtId="194" fontId="38" fillId="0" borderId="2" xfId="1" applyNumberFormat="1" applyFont="1" applyFill="1" applyBorder="1" applyAlignment="1">
      <alignment horizontal="right" vertical="center"/>
    </xf>
    <xf numFmtId="10" fontId="38" fillId="0" borderId="2" xfId="1" applyNumberFormat="1" applyFont="1" applyFill="1" applyBorder="1" applyAlignment="1">
      <alignment vertical="center"/>
    </xf>
    <xf numFmtId="183" fontId="28" fillId="5" borderId="2" xfId="29" applyNumberFormat="1" applyFont="1" applyFill="1" applyBorder="1" applyAlignment="1">
      <alignment vertical="center"/>
    </xf>
    <xf numFmtId="183" fontId="26" fillId="5" borderId="2" xfId="29" applyNumberFormat="1" applyFont="1" applyFill="1" applyBorder="1" applyAlignment="1">
      <alignment horizontal="left" vertical="center"/>
    </xf>
    <xf numFmtId="43" fontId="42" fillId="0" borderId="2" xfId="0" applyNumberFormat="1" applyFont="1" applyFill="1" applyBorder="1" applyAlignment="1">
      <alignment vertical="center" wrapText="1"/>
    </xf>
    <xf numFmtId="10" fontId="42" fillId="0" borderId="2" xfId="0" applyNumberFormat="1" applyFont="1" applyFill="1" applyBorder="1" applyAlignment="1">
      <alignment vertical="center" wrapText="1"/>
    </xf>
    <xf numFmtId="194" fontId="26" fillId="0" borderId="2" xfId="1" applyNumberFormat="1" applyFont="1" applyFill="1" applyBorder="1" applyAlignment="1">
      <alignment horizontal="left" vertical="center" wrapText="1"/>
    </xf>
    <xf numFmtId="10" fontId="38" fillId="0" borderId="2" xfId="23" applyNumberFormat="1" applyFont="1" applyFill="1" applyBorder="1" applyAlignment="1">
      <alignment vertical="center"/>
    </xf>
    <xf numFmtId="10" fontId="26" fillId="0" borderId="2" xfId="23" applyNumberFormat="1" applyFont="1" applyFill="1" applyBorder="1" applyAlignment="1">
      <alignment vertical="center"/>
    </xf>
    <xf numFmtId="10" fontId="28" fillId="7" borderId="2" xfId="1" applyNumberFormat="1" applyFont="1" applyFill="1" applyBorder="1" applyAlignment="1">
      <alignment vertical="center"/>
    </xf>
    <xf numFmtId="0" fontId="72" fillId="5" borderId="0" xfId="0" applyFont="1" applyFill="1" applyBorder="1" applyAlignment="1">
      <alignment vertical="center"/>
    </xf>
    <xf numFmtId="0" fontId="72" fillId="5" borderId="1" xfId="0" applyFont="1" applyFill="1" applyBorder="1" applyAlignment="1">
      <alignment vertical="center"/>
    </xf>
    <xf numFmtId="43" fontId="49" fillId="0" borderId="2" xfId="0" applyNumberFormat="1" applyFont="1" applyFill="1" applyBorder="1" applyAlignment="1">
      <alignment vertical="center" wrapText="1"/>
    </xf>
    <xf numFmtId="10" fontId="28" fillId="0" borderId="2" xfId="1" applyNumberFormat="1" applyFont="1" applyFill="1" applyBorder="1" applyAlignment="1">
      <alignment horizontal="right" vertical="center"/>
    </xf>
    <xf numFmtId="194" fontId="37" fillId="0" borderId="2" xfId="1" applyNumberFormat="1" applyFont="1" applyFill="1" applyBorder="1" applyAlignment="1">
      <alignment horizontal="right" vertical="center"/>
    </xf>
    <xf numFmtId="10" fontId="37" fillId="0" borderId="2" xfId="1" applyNumberFormat="1" applyFont="1" applyFill="1" applyBorder="1" applyAlignment="1">
      <alignment horizontal="right" vertical="center"/>
    </xf>
    <xf numFmtId="194" fontId="36" fillId="0" borderId="2" xfId="1" applyNumberFormat="1" applyFont="1" applyFill="1" applyBorder="1" applyAlignment="1">
      <alignment horizontal="left" vertical="center" wrapText="1"/>
    </xf>
    <xf numFmtId="10" fontId="36" fillId="0" borderId="2" xfId="1" applyNumberFormat="1" applyFont="1" applyFill="1" applyBorder="1" applyAlignment="1">
      <alignment horizontal="right" vertical="center" wrapText="1"/>
    </xf>
    <xf numFmtId="194" fontId="36" fillId="0" borderId="2" xfId="1" applyNumberFormat="1" applyFont="1" applyFill="1" applyBorder="1" applyAlignment="1">
      <alignment horizontal="right" vertical="center"/>
    </xf>
    <xf numFmtId="10" fontId="36" fillId="0" borderId="2" xfId="1" applyNumberFormat="1" applyFont="1" applyFill="1" applyBorder="1" applyAlignment="1">
      <alignment horizontal="right" vertical="center"/>
    </xf>
    <xf numFmtId="194" fontId="29" fillId="2" borderId="2" xfId="1" applyNumberFormat="1" applyFont="1" applyFill="1" applyBorder="1" applyAlignment="1">
      <alignment horizontal="right" vertical="center"/>
    </xf>
    <xf numFmtId="181" fontId="29" fillId="2" borderId="2" xfId="1" applyNumberFormat="1" applyFont="1" applyFill="1" applyBorder="1" applyAlignment="1">
      <alignment horizontal="right" vertical="center"/>
    </xf>
    <xf numFmtId="181" fontId="36" fillId="2" borderId="2" xfId="1" applyNumberFormat="1" applyFont="1" applyFill="1" applyBorder="1" applyAlignment="1">
      <alignment horizontal="right" vertical="center"/>
    </xf>
    <xf numFmtId="10" fontId="36" fillId="2" borderId="2" xfId="1" applyNumberFormat="1" applyFont="1" applyFill="1" applyBorder="1" applyAlignment="1">
      <alignment horizontal="right" vertical="center"/>
    </xf>
    <xf numFmtId="181" fontId="29" fillId="0" borderId="2" xfId="1" applyNumberFormat="1" applyFont="1" applyFill="1" applyBorder="1" applyAlignment="1">
      <alignment horizontal="right" vertical="center"/>
    </xf>
    <xf numFmtId="181" fontId="36" fillId="0" borderId="2" xfId="1" applyNumberFormat="1" applyFont="1" applyFill="1" applyBorder="1" applyAlignment="1">
      <alignment horizontal="right" vertical="center"/>
    </xf>
    <xf numFmtId="209" fontId="36" fillId="0" borderId="2" xfId="2" applyNumberFormat="1" applyFont="1" applyFill="1" applyBorder="1" applyAlignment="1">
      <alignment horizontal="right" vertical="center"/>
    </xf>
    <xf numFmtId="43" fontId="30" fillId="0" borderId="2" xfId="0" applyNumberFormat="1" applyFont="1" applyFill="1" applyBorder="1" applyAlignment="1">
      <alignment vertical="center" wrapText="1"/>
    </xf>
    <xf numFmtId="43" fontId="29" fillId="2" borderId="2" xfId="23" applyNumberFormat="1" applyFont="1" applyFill="1" applyBorder="1" applyAlignment="1">
      <alignment horizontal="right" vertical="center"/>
    </xf>
    <xf numFmtId="10" fontId="28" fillId="7" borderId="2" xfId="1" applyNumberFormat="1" applyFont="1" applyFill="1" applyBorder="1" applyAlignment="1">
      <alignment horizontal="right" vertical="center"/>
    </xf>
    <xf numFmtId="43" fontId="28" fillId="0" borderId="2" xfId="2" applyFont="1" applyFill="1" applyBorder="1" applyAlignment="1">
      <alignment horizontal="right" vertical="center"/>
    </xf>
    <xf numFmtId="43" fontId="29" fillId="0" borderId="2" xfId="2" applyFont="1" applyFill="1" applyBorder="1" applyAlignment="1">
      <alignment horizontal="right" vertical="center" wrapText="1"/>
    </xf>
    <xf numFmtId="43" fontId="50" fillId="0" borderId="2" xfId="2" applyFont="1" applyFill="1" applyBorder="1" applyAlignment="1">
      <alignment horizontal="center" vertical="center" wrapText="1"/>
    </xf>
    <xf numFmtId="43" fontId="29" fillId="0" borderId="2" xfId="2" applyFont="1" applyFill="1" applyBorder="1" applyAlignment="1">
      <alignment horizontal="right" vertical="center"/>
    </xf>
    <xf numFmtId="181" fontId="36" fillId="2" borderId="2" xfId="2" applyNumberFormat="1" applyFont="1" applyFill="1" applyBorder="1" applyAlignment="1">
      <alignment horizontal="right" vertical="center"/>
    </xf>
    <xf numFmtId="43" fontId="29" fillId="2" borderId="2" xfId="2" applyFont="1" applyFill="1" applyBorder="1" applyAlignment="1">
      <alignment horizontal="right" vertical="center"/>
    </xf>
    <xf numFmtId="209" fontId="29" fillId="2" borderId="2" xfId="2" applyNumberFormat="1" applyFont="1" applyFill="1" applyBorder="1" applyAlignment="1">
      <alignment horizontal="right" vertical="center"/>
    </xf>
    <xf numFmtId="181" fontId="36" fillId="0" borderId="2" xfId="2" applyNumberFormat="1" applyFont="1" applyFill="1" applyBorder="1" applyAlignment="1">
      <alignment horizontal="right" vertical="center"/>
    </xf>
    <xf numFmtId="209" fontId="29" fillId="0" borderId="2" xfId="2" applyNumberFormat="1" applyFont="1" applyFill="1" applyBorder="1" applyAlignment="1">
      <alignment horizontal="right" vertical="center"/>
    </xf>
    <xf numFmtId="43" fontId="26" fillId="0" borderId="2" xfId="2" applyFont="1" applyFill="1" applyBorder="1" applyAlignment="1">
      <alignment horizontal="right" vertical="center"/>
    </xf>
    <xf numFmtId="10" fontId="28" fillId="7" borderId="2" xfId="4" applyNumberFormat="1" applyFont="1" applyFill="1" applyBorder="1" applyAlignment="1">
      <alignment horizontal="right" vertical="center"/>
    </xf>
    <xf numFmtId="49" fontId="29" fillId="5" borderId="14" xfId="0" applyNumberFormat="1" applyFont="1" applyFill="1" applyBorder="1" applyAlignment="1">
      <alignment vertical="center" wrapText="1"/>
    </xf>
    <xf numFmtId="0" fontId="38" fillId="5" borderId="2" xfId="0" applyFont="1" applyFill="1" applyBorder="1" applyAlignment="1">
      <alignment vertical="center"/>
    </xf>
    <xf numFmtId="179" fontId="28" fillId="10" borderId="2" xfId="0" applyNumberFormat="1" applyFont="1" applyFill="1" applyBorder="1" applyAlignment="1">
      <alignment horizontal="left" vertical="center"/>
    </xf>
    <xf numFmtId="0" fontId="34" fillId="5" borderId="0" xfId="0" applyFont="1" applyFill="1" applyAlignment="1">
      <alignment vertical="center"/>
    </xf>
    <xf numFmtId="0" fontId="33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21" fillId="5" borderId="0" xfId="0" applyFont="1" applyFill="1" applyBorder="1" applyAlignment="1">
      <alignment vertical="center"/>
    </xf>
    <xf numFmtId="43" fontId="34" fillId="0" borderId="2" xfId="23" applyNumberFormat="1" applyFont="1" applyFill="1" applyBorder="1" applyAlignment="1">
      <alignment horizontal="right" vertical="center"/>
    </xf>
    <xf numFmtId="10" fontId="41" fillId="0" borderId="2" xfId="0" applyNumberFormat="1" applyFont="1" applyFill="1" applyBorder="1" applyAlignment="1">
      <alignment vertical="center" wrapText="1"/>
    </xf>
    <xf numFmtId="197" fontId="42" fillId="0" borderId="2" xfId="0" applyNumberFormat="1" applyFont="1" applyFill="1" applyBorder="1" applyAlignment="1">
      <alignment vertical="center" wrapText="1"/>
    </xf>
    <xf numFmtId="10" fontId="34" fillId="0" borderId="2" xfId="23" applyNumberFormat="1" applyFont="1" applyFill="1" applyBorder="1" applyAlignment="1">
      <alignment horizontal="right" vertical="center"/>
    </xf>
    <xf numFmtId="43" fontId="132" fillId="0" borderId="2" xfId="23" applyNumberFormat="1" applyFont="1" applyFill="1" applyBorder="1" applyAlignment="1">
      <alignment horizontal="right" vertical="center"/>
    </xf>
    <xf numFmtId="10" fontId="132" fillId="0" borderId="2" xfId="23" applyNumberFormat="1" applyFont="1" applyFill="1" applyBorder="1" applyAlignment="1">
      <alignment horizontal="right" vertical="center"/>
    </xf>
    <xf numFmtId="197" fontId="132" fillId="0" borderId="2" xfId="2" applyNumberFormat="1" applyFont="1" applyFill="1" applyBorder="1" applyAlignment="1">
      <alignment vertical="center"/>
    </xf>
    <xf numFmtId="10" fontId="132" fillId="0" borderId="2" xfId="2" applyNumberFormat="1" applyFont="1" applyFill="1" applyBorder="1" applyAlignment="1">
      <alignment vertical="center"/>
    </xf>
    <xf numFmtId="43" fontId="132" fillId="0" borderId="2" xfId="23" applyFont="1" applyFill="1" applyBorder="1" applyAlignment="1">
      <alignment horizontal="right" vertical="center"/>
    </xf>
    <xf numFmtId="43" fontId="32" fillId="0" borderId="2" xfId="0" applyNumberFormat="1" applyFont="1" applyFill="1" applyBorder="1" applyAlignment="1">
      <alignment horizontal="left" vertical="center" wrapText="1"/>
    </xf>
    <xf numFmtId="10" fontId="32" fillId="0" borderId="2" xfId="0" applyNumberFormat="1" applyFont="1" applyFill="1" applyBorder="1" applyAlignment="1">
      <alignment horizontal="left" vertical="center" wrapText="1"/>
    </xf>
    <xf numFmtId="43" fontId="85" fillId="0" borderId="2" xfId="0" applyNumberFormat="1" applyFont="1" applyFill="1" applyBorder="1" applyAlignment="1">
      <alignment horizontal="left" vertical="center" wrapText="1"/>
    </xf>
    <xf numFmtId="197" fontId="85" fillId="0" borderId="2" xfId="0" applyNumberFormat="1" applyFont="1" applyFill="1" applyBorder="1" applyAlignment="1">
      <alignment vertical="center" wrapText="1"/>
    </xf>
    <xf numFmtId="10" fontId="85" fillId="0" borderId="2" xfId="0" applyNumberFormat="1" applyFont="1" applyFill="1" applyBorder="1" applyAlignment="1">
      <alignment horizontal="left" vertical="center" wrapText="1"/>
    </xf>
    <xf numFmtId="183" fontId="29" fillId="0" borderId="2" xfId="29" applyNumberFormat="1" applyFont="1" applyFill="1" applyBorder="1" applyAlignment="1">
      <alignment horizontal="left" vertical="center"/>
    </xf>
    <xf numFmtId="194" fontId="34" fillId="7" borderId="2" xfId="1" applyNumberFormat="1" applyFont="1" applyFill="1" applyBorder="1" applyAlignment="1">
      <alignment horizontal="right" vertical="center"/>
    </xf>
    <xf numFmtId="10" fontId="34" fillId="7" borderId="2" xfId="1" applyNumberFormat="1" applyFont="1" applyFill="1" applyBorder="1" applyAlignment="1">
      <alignment horizontal="right" vertical="center"/>
    </xf>
    <xf numFmtId="0" fontId="33" fillId="5" borderId="2" xfId="0" applyFont="1" applyFill="1" applyBorder="1" applyAlignment="1">
      <alignment horizontal="center" vertical="center"/>
    </xf>
    <xf numFmtId="194" fontId="33" fillId="5" borderId="2" xfId="1" applyNumberFormat="1" applyFont="1" applyFill="1" applyBorder="1" applyAlignment="1">
      <alignment horizontal="right" vertical="center"/>
    </xf>
    <xf numFmtId="10" fontId="33" fillId="5" borderId="2" xfId="1" applyNumberFormat="1" applyFont="1" applyFill="1" applyBorder="1" applyAlignment="1">
      <alignment horizontal="right" vertical="center"/>
    </xf>
    <xf numFmtId="49" fontId="41" fillId="5" borderId="2" xfId="0" applyNumberFormat="1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vertical="center"/>
    </xf>
    <xf numFmtId="10" fontId="31" fillId="5" borderId="2" xfId="0" applyNumberFormat="1" applyFont="1" applyFill="1" applyBorder="1" applyAlignment="1">
      <alignment vertical="center"/>
    </xf>
    <xf numFmtId="43" fontId="50" fillId="0" borderId="2" xfId="23" applyFont="1" applyFill="1" applyBorder="1" applyAlignment="1">
      <alignment horizontal="right" vertical="center"/>
    </xf>
    <xf numFmtId="194" fontId="51" fillId="7" borderId="2" xfId="1" applyNumberFormat="1" applyFont="1" applyFill="1" applyBorder="1" applyAlignment="1">
      <alignment horizontal="right" vertical="center"/>
    </xf>
    <xf numFmtId="197" fontId="49" fillId="2" borderId="2" xfId="0" applyNumberFormat="1" applyFont="1" applyFill="1" applyBorder="1" applyAlignment="1">
      <alignment vertical="center" wrapText="1"/>
    </xf>
    <xf numFmtId="41" fontId="49" fillId="2" borderId="2" xfId="0" applyNumberFormat="1" applyFont="1" applyFill="1" applyBorder="1" applyAlignment="1">
      <alignment vertical="center" wrapText="1"/>
    </xf>
    <xf numFmtId="41" fontId="30" fillId="2" borderId="2" xfId="0" applyNumberFormat="1" applyFont="1" applyFill="1" applyBorder="1" applyAlignment="1">
      <alignment vertical="center" wrapText="1"/>
    </xf>
    <xf numFmtId="10" fontId="30" fillId="2" borderId="2" xfId="0" applyNumberFormat="1" applyFont="1" applyFill="1" applyBorder="1" applyAlignment="1">
      <alignment vertical="center" wrapText="1"/>
    </xf>
    <xf numFmtId="43" fontId="30" fillId="2" borderId="2" xfId="2" applyFont="1" applyFill="1" applyBorder="1" applyAlignment="1">
      <alignment vertical="center" wrapText="1"/>
    </xf>
    <xf numFmtId="181" fontId="49" fillId="0" borderId="2" xfId="0" applyNumberFormat="1" applyFont="1" applyFill="1" applyBorder="1" applyAlignment="1">
      <alignment vertical="center" wrapText="1"/>
    </xf>
    <xf numFmtId="181" fontId="30" fillId="0" borderId="2" xfId="0" applyNumberFormat="1" applyFont="1" applyFill="1" applyBorder="1" applyAlignment="1">
      <alignment vertical="center" wrapText="1"/>
    </xf>
    <xf numFmtId="43" fontId="36" fillId="0" borderId="2" xfId="23" applyFont="1" applyFill="1" applyBorder="1" applyAlignment="1">
      <alignment horizontal="right" vertical="center"/>
    </xf>
    <xf numFmtId="43" fontId="49" fillId="2" borderId="2" xfId="0" applyNumberFormat="1" applyFont="1" applyFill="1" applyBorder="1" applyAlignment="1">
      <alignment vertical="center" wrapText="1"/>
    </xf>
    <xf numFmtId="10" fontId="51" fillId="7" borderId="2" xfId="23" applyNumberFormat="1" applyFont="1" applyFill="1" applyBorder="1" applyAlignment="1">
      <alignment horizontal="right" vertical="center"/>
    </xf>
    <xf numFmtId="41" fontId="30" fillId="2" borderId="2" xfId="2" applyNumberFormat="1" applyFont="1" applyFill="1" applyBorder="1" applyAlignment="1">
      <alignment vertical="center" wrapText="1"/>
    </xf>
    <xf numFmtId="181" fontId="30" fillId="2" borderId="2" xfId="2" applyNumberFormat="1" applyFont="1" applyFill="1" applyBorder="1" applyAlignment="1">
      <alignment vertical="center" wrapText="1"/>
    </xf>
    <xf numFmtId="43" fontId="49" fillId="2" borderId="2" xfId="2" applyFont="1" applyFill="1" applyBorder="1" applyAlignment="1">
      <alignment vertical="center" wrapText="1"/>
    </xf>
    <xf numFmtId="209" fontId="49" fillId="2" borderId="2" xfId="2" applyNumberFormat="1" applyFont="1" applyFill="1" applyBorder="1" applyAlignment="1">
      <alignment vertical="center" wrapText="1"/>
    </xf>
    <xf numFmtId="41" fontId="30" fillId="0" borderId="2" xfId="2" applyNumberFormat="1" applyFont="1" applyFill="1" applyBorder="1" applyAlignment="1">
      <alignment vertical="center" wrapText="1"/>
    </xf>
    <xf numFmtId="181" fontId="30" fillId="0" borderId="2" xfId="2" applyNumberFormat="1" applyFont="1" applyFill="1" applyBorder="1" applyAlignment="1">
      <alignment vertical="center" wrapText="1"/>
    </xf>
    <xf numFmtId="209" fontId="49" fillId="0" borderId="2" xfId="2" applyNumberFormat="1" applyFont="1" applyFill="1" applyBorder="1" applyAlignment="1">
      <alignment vertical="center" wrapText="1"/>
    </xf>
    <xf numFmtId="210" fontId="30" fillId="0" borderId="2" xfId="2" applyNumberFormat="1" applyFont="1" applyFill="1" applyBorder="1" applyAlignment="1">
      <alignment vertical="center" wrapText="1"/>
    </xf>
    <xf numFmtId="43" fontId="109" fillId="5" borderId="0" xfId="3" applyNumberFormat="1" applyFont="1" applyFill="1" applyAlignment="1" applyProtection="1">
      <alignment vertical="center"/>
    </xf>
    <xf numFmtId="0" fontId="34" fillId="5" borderId="2" xfId="0" applyFont="1" applyFill="1" applyBorder="1" applyAlignment="1">
      <alignment vertical="center"/>
    </xf>
    <xf numFmtId="43" fontId="29" fillId="0" borderId="2" xfId="23" applyNumberFormat="1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center" wrapText="1"/>
    </xf>
    <xf numFmtId="197" fontId="97" fillId="5" borderId="2" xfId="0" applyNumberFormat="1" applyFont="1" applyFill="1" applyBorder="1" applyAlignment="1">
      <alignment vertical="center"/>
    </xf>
    <xf numFmtId="0" fontId="44" fillId="0" borderId="2" xfId="0" applyFont="1" applyFill="1" applyBorder="1" applyAlignment="1">
      <alignment vertical="center" wrapText="1"/>
    </xf>
    <xf numFmtId="0" fontId="44" fillId="5" borderId="2" xfId="0" applyFont="1" applyFill="1" applyBorder="1" applyAlignment="1">
      <alignment vertical="center" wrapText="1"/>
    </xf>
    <xf numFmtId="0" fontId="44" fillId="5" borderId="2" xfId="0" applyFont="1" applyFill="1" applyBorder="1" applyAlignment="1">
      <alignment vertical="center"/>
    </xf>
    <xf numFmtId="10" fontId="38" fillId="5" borderId="2" xfId="0" applyNumberFormat="1" applyFont="1" applyFill="1" applyBorder="1" applyAlignment="1">
      <alignment horizontal="left" vertical="center" wrapText="1"/>
    </xf>
    <xf numFmtId="43" fontId="97" fillId="5" borderId="2" xfId="0" applyNumberFormat="1" applyFont="1" applyFill="1" applyBorder="1" applyAlignment="1">
      <alignment vertical="center"/>
    </xf>
    <xf numFmtId="43" fontId="28" fillId="10" borderId="2" xfId="2" applyFont="1" applyFill="1" applyBorder="1" applyAlignment="1">
      <alignment horizontal="right" vertical="center"/>
    </xf>
    <xf numFmtId="179" fontId="34" fillId="10" borderId="2" xfId="0" applyNumberFormat="1" applyFont="1" applyFill="1" applyBorder="1" applyAlignment="1">
      <alignment vertical="center"/>
    </xf>
    <xf numFmtId="179" fontId="33" fillId="5" borderId="2" xfId="0" applyNumberFormat="1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 wrapText="1"/>
    </xf>
    <xf numFmtId="0" fontId="133" fillId="5" borderId="0" xfId="0" applyFont="1" applyFill="1" applyAlignment="1">
      <alignment vertical="center"/>
    </xf>
    <xf numFmtId="10" fontId="103" fillId="5" borderId="0" xfId="0" applyNumberFormat="1" applyFont="1" applyFill="1" applyAlignment="1">
      <alignment vertical="center"/>
    </xf>
    <xf numFmtId="43" fontId="103" fillId="5" borderId="0" xfId="0" applyNumberFormat="1" applyFont="1" applyFill="1" applyAlignment="1">
      <alignment vertical="center"/>
    </xf>
    <xf numFmtId="200" fontId="103" fillId="5" borderId="0" xfId="0" applyNumberFormat="1" applyFont="1" applyFill="1" applyBorder="1" applyAlignment="1">
      <alignment horizontal="center" vertical="center"/>
    </xf>
    <xf numFmtId="0" fontId="103" fillId="5" borderId="0" xfId="0" applyFont="1" applyFill="1" applyBorder="1" applyAlignment="1">
      <alignment vertical="center"/>
    </xf>
    <xf numFmtId="10" fontId="103" fillId="5" borderId="0" xfId="0" applyNumberFormat="1" applyFont="1" applyFill="1" applyBorder="1" applyAlignment="1">
      <alignment vertical="center"/>
    </xf>
    <xf numFmtId="0" fontId="103" fillId="5" borderId="0" xfId="0" applyFont="1" applyFill="1" applyBorder="1" applyAlignment="1">
      <alignment horizontal="center" vertical="center"/>
    </xf>
    <xf numFmtId="200" fontId="48" fillId="5" borderId="2" xfId="29" applyNumberFormat="1" applyFont="1" applyFill="1" applyBorder="1" applyAlignment="1">
      <alignment horizontal="center" vertical="center"/>
    </xf>
    <xf numFmtId="183" fontId="35" fillId="5" borderId="2" xfId="29" applyNumberFormat="1" applyFont="1" applyFill="1" applyBorder="1" applyAlignment="1">
      <alignment horizontal="left" vertical="center"/>
    </xf>
    <xf numFmtId="183" fontId="30" fillId="5" borderId="2" xfId="29" applyNumberFormat="1" applyFont="1" applyFill="1" applyBorder="1" applyAlignment="1">
      <alignment horizontal="left" vertical="center"/>
    </xf>
    <xf numFmtId="200" fontId="48" fillId="6" borderId="2" xfId="29" applyNumberFormat="1" applyFont="1" applyFill="1" applyBorder="1" applyAlignment="1">
      <alignment horizontal="center" vertical="center"/>
    </xf>
    <xf numFmtId="183" fontId="35" fillId="6" borderId="2" xfId="29" applyNumberFormat="1" applyFont="1" applyFill="1" applyBorder="1" applyAlignment="1">
      <alignment horizontal="left" vertical="center"/>
    </xf>
    <xf numFmtId="200" fontId="103" fillId="5" borderId="13" xfId="0" applyNumberFormat="1" applyFont="1" applyFill="1" applyBorder="1" applyAlignment="1">
      <alignment horizontal="center" vertical="center"/>
    </xf>
    <xf numFmtId="183" fontId="30" fillId="5" borderId="6" xfId="29" applyNumberFormat="1" applyFont="1" applyFill="1" applyBorder="1" applyAlignment="1">
      <alignment horizontal="left" vertical="center"/>
    </xf>
    <xf numFmtId="179" fontId="103" fillId="5" borderId="0" xfId="0" applyNumberFormat="1" applyFont="1" applyFill="1" applyAlignment="1">
      <alignment vertical="center"/>
    </xf>
    <xf numFmtId="179" fontId="103" fillId="0" borderId="0" xfId="0" applyNumberFormat="1" applyFont="1" applyFill="1" applyAlignment="1">
      <alignment vertical="center"/>
    </xf>
    <xf numFmtId="43" fontId="103" fillId="5" borderId="0" xfId="0" applyNumberFormat="1" applyFont="1" applyFill="1" applyBorder="1" applyAlignment="1">
      <alignment vertical="center"/>
    </xf>
    <xf numFmtId="43" fontId="134" fillId="5" borderId="0" xfId="0" applyNumberFormat="1" applyFont="1" applyFill="1" applyBorder="1" applyAlignment="1">
      <alignment horizontal="center" vertical="center"/>
    </xf>
    <xf numFmtId="43" fontId="2" fillId="7" borderId="11" xfId="0" applyNumberFormat="1" applyFont="1" applyFill="1" applyBorder="1" applyAlignment="1">
      <alignment horizontal="center" vertical="center" wrapText="1"/>
    </xf>
    <xf numFmtId="43" fontId="28" fillId="0" borderId="2" xfId="1" applyNumberFormat="1" applyFont="1" applyFill="1" applyBorder="1" applyAlignment="1">
      <alignment horizontal="right" vertical="center"/>
    </xf>
    <xf numFmtId="43" fontId="29" fillId="0" borderId="2" xfId="1" applyNumberFormat="1" applyFont="1" applyFill="1" applyBorder="1" applyAlignment="1">
      <alignment horizontal="left" vertical="center" wrapText="1"/>
    </xf>
    <xf numFmtId="43" fontId="29" fillId="0" borderId="2" xfId="1" applyNumberFormat="1" applyFont="1" applyFill="1" applyBorder="1" applyAlignment="1">
      <alignment horizontal="right" vertical="center"/>
    </xf>
    <xf numFmtId="0" fontId="29" fillId="0" borderId="2" xfId="1" applyNumberFormat="1" applyFont="1" applyFill="1" applyBorder="1" applyAlignment="1">
      <alignment horizontal="right" vertical="center"/>
    </xf>
    <xf numFmtId="43" fontId="38" fillId="0" borderId="2" xfId="1" applyNumberFormat="1" applyFont="1" applyFill="1" applyBorder="1" applyAlignment="1">
      <alignment horizontal="right" vertical="center"/>
    </xf>
    <xf numFmtId="179" fontId="26" fillId="0" borderId="2" xfId="3" applyNumberFormat="1" applyFont="1" applyFill="1" applyBorder="1" applyAlignment="1" applyProtection="1">
      <alignment horizontal="right" vertical="center"/>
    </xf>
    <xf numFmtId="43" fontId="28" fillId="7" borderId="2" xfId="1" applyNumberFormat="1" applyFont="1" applyFill="1" applyBorder="1" applyAlignment="1">
      <alignment horizontal="right" vertical="center"/>
    </xf>
    <xf numFmtId="10" fontId="103" fillId="0" borderId="0" xfId="0" applyNumberFormat="1" applyFont="1" applyFill="1" applyAlignment="1">
      <alignment vertical="center"/>
    </xf>
    <xf numFmtId="43" fontId="103" fillId="0" borderId="0" xfId="0" applyNumberFormat="1" applyFont="1" applyFill="1" applyAlignment="1">
      <alignment vertical="center"/>
    </xf>
    <xf numFmtId="43" fontId="37" fillId="0" borderId="2" xfId="1" applyNumberFormat="1" applyFont="1" applyFill="1" applyBorder="1" applyAlignment="1">
      <alignment horizontal="right" vertical="center"/>
    </xf>
    <xf numFmtId="10" fontId="37" fillId="0" borderId="2" xfId="1" applyNumberFormat="1" applyFont="1" applyFill="1" applyBorder="1" applyAlignment="1">
      <alignment vertical="center"/>
    </xf>
    <xf numFmtId="43" fontId="37" fillId="0" borderId="2" xfId="2" applyFont="1" applyFill="1" applyBorder="1" applyAlignment="1">
      <alignment vertical="center"/>
    </xf>
    <xf numFmtId="43" fontId="36" fillId="0" borderId="2" xfId="1" applyNumberFormat="1" applyFont="1" applyFill="1" applyBorder="1" applyAlignment="1">
      <alignment horizontal="left" vertical="center" wrapText="1"/>
    </xf>
    <xf numFmtId="10" fontId="36" fillId="0" borderId="2" xfId="1" applyNumberFormat="1" applyFont="1" applyFill="1" applyBorder="1" applyAlignment="1">
      <alignment vertical="center" wrapText="1"/>
    </xf>
    <xf numFmtId="10" fontId="36" fillId="0" borderId="2" xfId="23" applyNumberFormat="1" applyFont="1" applyFill="1" applyBorder="1" applyAlignment="1">
      <alignment vertical="center"/>
    </xf>
    <xf numFmtId="43" fontId="36" fillId="0" borderId="2" xfId="1" applyNumberFormat="1" applyFont="1" applyFill="1" applyBorder="1" applyAlignment="1">
      <alignment horizontal="right" vertical="center"/>
    </xf>
    <xf numFmtId="10" fontId="36" fillId="0" borderId="2" xfId="1" applyNumberFormat="1" applyFont="1" applyFill="1" applyBorder="1" applyAlignment="1">
      <alignment vertical="center"/>
    </xf>
    <xf numFmtId="43" fontId="29" fillId="2" borderId="2" xfId="1" applyNumberFormat="1" applyFont="1" applyFill="1" applyBorder="1" applyAlignment="1">
      <alignment horizontal="right" vertical="center"/>
    </xf>
    <xf numFmtId="41" fontId="29" fillId="2" borderId="2" xfId="1" applyNumberFormat="1" applyFont="1" applyFill="1" applyBorder="1" applyAlignment="1">
      <alignment horizontal="right" vertical="center"/>
    </xf>
    <xf numFmtId="41" fontId="36" fillId="2" borderId="2" xfId="1" applyNumberFormat="1" applyFont="1" applyFill="1" applyBorder="1" applyAlignment="1">
      <alignment horizontal="right" vertical="center"/>
    </xf>
    <xf numFmtId="41" fontId="29" fillId="0" borderId="2" xfId="1" applyNumberFormat="1" applyFont="1" applyFill="1" applyBorder="1" applyAlignment="1">
      <alignment horizontal="right" vertical="center"/>
    </xf>
    <xf numFmtId="41" fontId="36" fillId="0" borderId="2" xfId="1" applyNumberFormat="1" applyFont="1" applyFill="1" applyBorder="1" applyAlignment="1">
      <alignment horizontal="right" vertical="center"/>
    </xf>
    <xf numFmtId="43" fontId="37" fillId="7" borderId="2" xfId="1" applyNumberFormat="1" applyFont="1" applyFill="1" applyBorder="1" applyAlignment="1">
      <alignment horizontal="right" vertical="center"/>
    </xf>
    <xf numFmtId="202" fontId="36" fillId="0" borderId="2" xfId="1" applyNumberFormat="1" applyFont="1" applyFill="1" applyBorder="1" applyAlignment="1">
      <alignment vertical="center" wrapText="1"/>
    </xf>
    <xf numFmtId="202" fontId="36" fillId="0" borderId="2" xfId="23" applyNumberFormat="1" applyFont="1" applyFill="1" applyBorder="1" applyAlignment="1">
      <alignment vertical="center"/>
    </xf>
    <xf numFmtId="202" fontId="36" fillId="0" borderId="2" xfId="1" applyNumberFormat="1" applyFont="1" applyFill="1" applyBorder="1" applyAlignment="1">
      <alignment horizontal="right" vertical="center"/>
    </xf>
    <xf numFmtId="200" fontId="36" fillId="2" borderId="2" xfId="1" applyNumberFormat="1" applyFont="1" applyFill="1" applyBorder="1" applyAlignment="1">
      <alignment horizontal="right" vertical="center"/>
    </xf>
    <xf numFmtId="202" fontId="36" fillId="2" borderId="2" xfId="1" applyNumberFormat="1" applyFont="1" applyFill="1" applyBorder="1" applyAlignment="1">
      <alignment horizontal="right" vertical="center"/>
    </xf>
    <xf numFmtId="200" fontId="36" fillId="0" borderId="2" xfId="1" applyNumberFormat="1" applyFont="1" applyFill="1" applyBorder="1" applyAlignment="1">
      <alignment horizontal="right" vertical="center"/>
    </xf>
    <xf numFmtId="205" fontId="36" fillId="0" borderId="2" xfId="1" applyNumberFormat="1" applyFont="1" applyFill="1" applyBorder="1" applyAlignment="1">
      <alignment horizontal="right" vertical="center"/>
    </xf>
    <xf numFmtId="202" fontId="36" fillId="0" borderId="2" xfId="23" applyNumberFormat="1" applyFont="1" applyFill="1" applyBorder="1" applyAlignment="1">
      <alignment horizontal="right" vertical="center"/>
    </xf>
    <xf numFmtId="0" fontId="26" fillId="5" borderId="0" xfId="0" applyFont="1" applyFill="1" applyAlignment="1">
      <alignment horizontal="right" vertical="center" wrapText="1"/>
    </xf>
    <xf numFmtId="0" fontId="2" fillId="10" borderId="11" xfId="0" applyFont="1" applyFill="1" applyBorder="1" applyAlignment="1">
      <alignment vertical="center" wrapText="1"/>
    </xf>
    <xf numFmtId="43" fontId="2" fillId="10" borderId="11" xfId="0" applyNumberFormat="1" applyFont="1" applyFill="1" applyBorder="1" applyAlignment="1">
      <alignment horizontal="center"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left" vertical="center" wrapText="1"/>
    </xf>
    <xf numFmtId="0" fontId="133" fillId="5" borderId="0" xfId="0" applyFont="1" applyFill="1" applyBorder="1" applyAlignment="1">
      <alignment vertical="center" wrapText="1"/>
    </xf>
    <xf numFmtId="0" fontId="97" fillId="0" borderId="2" xfId="0" applyFont="1" applyFill="1" applyBorder="1" applyAlignment="1">
      <alignment horizontal="left" vertical="center" wrapText="1"/>
    </xf>
    <xf numFmtId="0" fontId="135" fillId="5" borderId="0" xfId="0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 vertical="center" wrapText="1"/>
    </xf>
    <xf numFmtId="43" fontId="106" fillId="5" borderId="0" xfId="0" applyNumberFormat="1" applyFont="1" applyFill="1" applyBorder="1" applyAlignment="1">
      <alignment vertical="center" wrapText="1"/>
    </xf>
    <xf numFmtId="0" fontId="103" fillId="5" borderId="0" xfId="0" applyFont="1" applyFill="1" applyBorder="1" applyAlignment="1">
      <alignment vertical="center" wrapText="1"/>
    </xf>
    <xf numFmtId="43" fontId="37" fillId="6" borderId="2" xfId="2" applyFont="1" applyFill="1" applyBorder="1" applyAlignment="1">
      <alignment horizontal="right" vertical="center"/>
    </xf>
    <xf numFmtId="0" fontId="136" fillId="10" borderId="2" xfId="0" applyFont="1" applyFill="1" applyBorder="1" applyAlignment="1">
      <alignment vertical="center" wrapText="1"/>
    </xf>
    <xf numFmtId="0" fontId="137" fillId="0" borderId="0" xfId="0" applyFont="1" applyAlignment="1"/>
    <xf numFmtId="0" fontId="138" fillId="4" borderId="19" xfId="0" applyFont="1" applyFill="1" applyBorder="1" applyAlignment="1">
      <alignment horizontal="center" vertical="center"/>
    </xf>
    <xf numFmtId="0" fontId="138" fillId="4" borderId="20" xfId="0" applyFont="1" applyFill="1" applyBorder="1" applyAlignment="1">
      <alignment horizontal="center" vertical="center" wrapText="1"/>
    </xf>
    <xf numFmtId="0" fontId="138" fillId="4" borderId="21" xfId="0" applyFont="1" applyFill="1" applyBorder="1" applyAlignment="1">
      <alignment horizontal="center" vertical="center"/>
    </xf>
    <xf numFmtId="0" fontId="138" fillId="4" borderId="22" xfId="0" applyFont="1" applyFill="1" applyBorder="1" applyAlignment="1">
      <alignment horizontal="center" vertical="center"/>
    </xf>
    <xf numFmtId="43" fontId="138" fillId="4" borderId="23" xfId="2" applyFont="1" applyFill="1" applyBorder="1" applyAlignment="1">
      <alignment horizontal="center" vertical="center" wrapText="1"/>
    </xf>
    <xf numFmtId="0" fontId="138" fillId="4" borderId="24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43" fontId="0" fillId="0" borderId="26" xfId="2" applyFont="1" applyBorder="1">
      <alignment vertical="center"/>
    </xf>
    <xf numFmtId="43" fontId="0" fillId="0" borderId="20" xfId="2" applyFont="1" applyBorder="1">
      <alignment vertical="center"/>
    </xf>
    <xf numFmtId="0" fontId="58" fillId="0" borderId="0" xfId="0" applyFont="1" applyAlignment="1"/>
    <xf numFmtId="0" fontId="138" fillId="4" borderId="26" xfId="0" applyFont="1" applyFill="1" applyBorder="1" applyAlignment="1">
      <alignment horizontal="center" vertical="center" wrapText="1"/>
    </xf>
    <xf numFmtId="0" fontId="138" fillId="4" borderId="23" xfId="0" applyFont="1" applyFill="1" applyBorder="1" applyAlignment="1">
      <alignment horizontal="center" vertical="center" wrapText="1"/>
    </xf>
    <xf numFmtId="43" fontId="137" fillId="0" borderId="0" xfId="0" applyNumberFormat="1" applyFont="1" applyAlignment="1"/>
    <xf numFmtId="0" fontId="138" fillId="24" borderId="27" xfId="0" applyFont="1" applyFill="1" applyBorder="1" applyAlignment="1">
      <alignment horizontal="left" vertical="center"/>
    </xf>
    <xf numFmtId="43" fontId="138" fillId="24" borderId="28" xfId="2" applyFont="1" applyFill="1" applyBorder="1">
      <alignment vertical="center"/>
    </xf>
    <xf numFmtId="43" fontId="138" fillId="24" borderId="29" xfId="2" applyFont="1" applyFill="1" applyBorder="1">
      <alignment vertical="center"/>
    </xf>
    <xf numFmtId="0" fontId="141" fillId="4" borderId="2" xfId="0" applyFont="1" applyFill="1" applyBorder="1" applyAlignment="1">
      <alignment horizontal="center" vertical="center" wrapText="1" readingOrder="1"/>
    </xf>
    <xf numFmtId="0" fontId="141" fillId="0" borderId="2" xfId="0" applyFont="1" applyFill="1" applyBorder="1" applyAlignment="1">
      <alignment horizontal="center" vertical="center" wrapText="1" readingOrder="1"/>
    </xf>
    <xf numFmtId="43" fontId="141" fillId="0" borderId="2" xfId="2" applyFont="1" applyFill="1" applyBorder="1" applyAlignment="1">
      <alignment horizontal="right" wrapText="1" readingOrder="1"/>
    </xf>
    <xf numFmtId="0" fontId="142" fillId="0" borderId="2" xfId="0" applyFont="1" applyFill="1" applyBorder="1" applyAlignment="1">
      <alignment horizontal="center" vertical="center" wrapText="1" readingOrder="1"/>
    </xf>
    <xf numFmtId="43" fontId="140" fillId="0" borderId="2" xfId="2" applyFont="1" applyFill="1" applyBorder="1" applyAlignment="1">
      <alignment horizontal="right" wrapText="1" readingOrder="1"/>
    </xf>
    <xf numFmtId="210" fontId="0" fillId="0" borderId="0" xfId="0" applyNumberFormat="1" applyFill="1">
      <alignment vertical="center"/>
    </xf>
    <xf numFmtId="0" fontId="58" fillId="0" borderId="0" xfId="0" applyFont="1" applyFill="1">
      <alignment vertical="center"/>
    </xf>
    <xf numFmtId="0" fontId="143" fillId="0" borderId="0" xfId="0" applyFont="1" applyFill="1" applyBorder="1" applyAlignment="1">
      <alignment vertical="center" wrapText="1" readingOrder="1"/>
    </xf>
    <xf numFmtId="4" fontId="141" fillId="0" borderId="2" xfId="0" applyNumberFormat="1" applyFont="1" applyFill="1" applyBorder="1" applyAlignment="1">
      <alignment horizontal="right" wrapText="1" readingOrder="1"/>
    </xf>
    <xf numFmtId="0" fontId="145" fillId="6" borderId="2" xfId="0" applyFont="1" applyFill="1" applyBorder="1" applyAlignment="1">
      <alignment horizontal="center" vertical="center" wrapText="1" readingOrder="1"/>
    </xf>
    <xf numFmtId="43" fontId="142" fillId="0" borderId="2" xfId="2" applyFont="1" applyFill="1" applyBorder="1" applyAlignment="1">
      <alignment horizontal="right" vertical="center" wrapText="1" readingOrder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center"/>
    </xf>
    <xf numFmtId="0" fontId="58" fillId="0" borderId="0" xfId="0" applyFont="1" applyFill="1" applyBorder="1">
      <alignment vertical="center"/>
    </xf>
    <xf numFmtId="0" fontId="146" fillId="0" borderId="0" xfId="0" applyFont="1" applyFill="1" applyBorder="1" applyAlignment="1">
      <alignment vertical="center" wrapText="1" readingOrder="1"/>
    </xf>
    <xf numFmtId="0" fontId="26" fillId="0" borderId="0" xfId="0" applyFont="1" applyFill="1" applyBorder="1" applyAlignment="1">
      <alignment horizontal="right"/>
    </xf>
    <xf numFmtId="43" fontId="19" fillId="0" borderId="0" xfId="2" applyFont="1" applyFill="1" applyBorder="1" applyAlignment="1">
      <alignment vertical="center"/>
    </xf>
    <xf numFmtId="43" fontId="142" fillId="0" borderId="2" xfId="2" applyFont="1" applyFill="1" applyBorder="1" applyAlignment="1">
      <alignment horizontal="right" wrapText="1" readingOrder="1"/>
    </xf>
    <xf numFmtId="43" fontId="0" fillId="0" borderId="0" xfId="0" applyNumberFormat="1" applyFill="1" applyBorder="1">
      <alignment vertical="center"/>
    </xf>
    <xf numFmtId="0" fontId="46" fillId="5" borderId="0" xfId="18" applyFont="1" applyFill="1" applyBorder="1" applyAlignment="1">
      <alignment horizontal="center"/>
    </xf>
    <xf numFmtId="0" fontId="5" fillId="5" borderId="0" xfId="18" applyFont="1" applyFill="1" applyBorder="1" applyAlignment="1">
      <alignment horizontal="center"/>
    </xf>
    <xf numFmtId="0" fontId="5" fillId="5" borderId="0" xfId="18" applyFont="1" applyFill="1" applyBorder="1"/>
    <xf numFmtId="200" fontId="5" fillId="5" borderId="0" xfId="18" applyNumberFormat="1" applyFont="1" applyFill="1" applyBorder="1" applyAlignment="1">
      <alignment horizontal="center"/>
    </xf>
    <xf numFmtId="0" fontId="32" fillId="5" borderId="0" xfId="18" applyFont="1" applyFill="1" applyBorder="1"/>
    <xf numFmtId="0" fontId="9" fillId="7" borderId="9" xfId="18" applyFont="1" applyFill="1" applyBorder="1" applyAlignment="1">
      <alignment horizontal="center" vertical="center" wrapText="1"/>
    </xf>
    <xf numFmtId="43" fontId="61" fillId="11" borderId="9" xfId="18" applyNumberFormat="1" applyFont="1" applyFill="1" applyBorder="1" applyAlignment="1">
      <alignment horizontal="center" vertical="center" wrapText="1"/>
    </xf>
    <xf numFmtId="200" fontId="61" fillId="11" borderId="9" xfId="18" applyNumberFormat="1" applyFont="1" applyFill="1" applyBorder="1" applyAlignment="1">
      <alignment horizontal="center" vertical="center" wrapText="1"/>
    </xf>
    <xf numFmtId="43" fontId="61" fillId="7" borderId="9" xfId="18" applyNumberFormat="1" applyFont="1" applyFill="1" applyBorder="1" applyAlignment="1">
      <alignment horizontal="center" vertical="center" wrapText="1"/>
    </xf>
    <xf numFmtId="187" fontId="61" fillId="13" borderId="2" xfId="18" applyNumberFormat="1" applyFont="1" applyFill="1" applyBorder="1" applyAlignment="1">
      <alignment vertical="center"/>
    </xf>
    <xf numFmtId="200" fontId="61" fillId="13" borderId="2" xfId="18" applyNumberFormat="1" applyFont="1" applyFill="1" applyBorder="1" applyAlignment="1">
      <alignment horizontal="center" vertical="center"/>
    </xf>
    <xf numFmtId="187" fontId="61" fillId="7" borderId="2" xfId="18" applyNumberFormat="1" applyFont="1" applyFill="1" applyBorder="1" applyAlignment="1">
      <alignment vertical="center"/>
    </xf>
    <xf numFmtId="0" fontId="0" fillId="0" borderId="2" xfId="18" applyFont="1" applyFill="1" applyBorder="1" applyAlignment="1">
      <alignment horizontal="center" vertical="center" wrapText="1"/>
    </xf>
    <xf numFmtId="0" fontId="0" fillId="2" borderId="2" xfId="18" applyFont="1" applyFill="1" applyBorder="1" applyAlignment="1">
      <alignment vertical="center" wrapText="1"/>
    </xf>
    <xf numFmtId="187" fontId="22" fillId="0" borderId="2" xfId="1" applyNumberFormat="1" applyFont="1" applyFill="1" applyBorder="1" applyAlignment="1">
      <alignment horizontal="left" vertical="center"/>
    </xf>
    <xf numFmtId="187" fontId="22" fillId="5" borderId="9" xfId="18" applyNumberFormat="1" applyFont="1" applyFill="1" applyBorder="1" applyAlignment="1">
      <alignment horizontal="right" vertical="center"/>
    </xf>
    <xf numFmtId="187" fontId="22" fillId="5" borderId="2" xfId="18" applyNumberFormat="1" applyFont="1" applyFill="1" applyBorder="1" applyAlignment="1">
      <alignment horizontal="right" vertical="center"/>
    </xf>
    <xf numFmtId="0" fontId="58" fillId="2" borderId="2" xfId="18" applyFont="1" applyFill="1" applyBorder="1" applyAlignment="1">
      <alignment vertical="center" wrapText="1"/>
    </xf>
    <xf numFmtId="187" fontId="61" fillId="9" borderId="2" xfId="18" applyNumberFormat="1" applyFont="1" applyFill="1" applyBorder="1" applyAlignment="1">
      <alignment vertical="center"/>
    </xf>
    <xf numFmtId="187" fontId="21" fillId="0" borderId="2" xfId="1" applyNumberFormat="1" applyFont="1" applyFill="1" applyBorder="1" applyAlignment="1">
      <alignment horizontal="left" vertical="center"/>
    </xf>
    <xf numFmtId="0" fontId="0" fillId="0" borderId="0" xfId="18" applyFont="1" applyFill="1" applyBorder="1" applyAlignment="1">
      <alignment horizontal="center" vertical="center" wrapText="1"/>
    </xf>
    <xf numFmtId="0" fontId="0" fillId="0" borderId="0" xfId="18" applyFont="1" applyFill="1" applyBorder="1" applyAlignment="1">
      <alignment vertical="center" wrapText="1"/>
    </xf>
    <xf numFmtId="187" fontId="22" fillId="0" borderId="0" xfId="18" applyNumberFormat="1" applyFont="1" applyFill="1" applyBorder="1" applyAlignment="1">
      <alignment horizontal="right" vertical="center"/>
    </xf>
    <xf numFmtId="187" fontId="22" fillId="0" borderId="0" xfId="1" applyNumberFormat="1" applyFont="1" applyFill="1" applyBorder="1" applyAlignment="1">
      <alignment horizontal="left" vertical="center"/>
    </xf>
    <xf numFmtId="200" fontId="10" fillId="5" borderId="0" xfId="18" applyNumberFormat="1" applyFont="1" applyFill="1" applyBorder="1" applyAlignment="1">
      <alignment horizontal="center" vertical="center"/>
    </xf>
    <xf numFmtId="187" fontId="22" fillId="5" borderId="0" xfId="18" applyNumberFormat="1" applyFont="1" applyFill="1" applyBorder="1" applyAlignment="1">
      <alignment horizontal="right" vertical="center"/>
    </xf>
    <xf numFmtId="187" fontId="61" fillId="7" borderId="9" xfId="18" applyNumberFormat="1" applyFont="1" applyFill="1" applyBorder="1" applyAlignment="1">
      <alignment vertical="center"/>
    </xf>
    <xf numFmtId="187" fontId="22" fillId="5" borderId="15" xfId="18" applyNumberFormat="1" applyFont="1" applyFill="1" applyBorder="1" applyAlignment="1">
      <alignment horizontal="center" vertical="center"/>
    </xf>
    <xf numFmtId="0" fontId="9" fillId="10" borderId="9" xfId="18" applyFont="1" applyFill="1" applyBorder="1" applyAlignment="1">
      <alignment horizontal="center" vertical="center" wrapText="1"/>
    </xf>
    <xf numFmtId="43" fontId="61" fillId="6" borderId="9" xfId="18" applyNumberFormat="1" applyFont="1" applyFill="1" applyBorder="1" applyAlignment="1">
      <alignment horizontal="center" vertical="center" wrapText="1"/>
    </xf>
    <xf numFmtId="187" fontId="61" fillId="9" borderId="9" xfId="18" applyNumberFormat="1" applyFont="1" applyFill="1" applyBorder="1" applyAlignment="1">
      <alignment vertical="center"/>
    </xf>
    <xf numFmtId="187" fontId="22" fillId="5" borderId="5" xfId="18" applyNumberFormat="1" applyFont="1" applyFill="1" applyBorder="1" applyAlignment="1">
      <alignment horizontal="center" vertical="center"/>
    </xf>
    <xf numFmtId="187" fontId="22" fillId="5" borderId="7" xfId="18" applyNumberFormat="1" applyFont="1" applyFill="1" applyBorder="1" applyAlignment="1">
      <alignment horizontal="center" vertical="center"/>
    </xf>
    <xf numFmtId="0" fontId="73" fillId="5" borderId="0" xfId="0" applyFont="1" applyFill="1" applyBorder="1" applyAlignment="1">
      <alignment horizontal="center" vertical="center"/>
    </xf>
    <xf numFmtId="0" fontId="9" fillId="10" borderId="2" xfId="18" applyFont="1" applyFill="1" applyBorder="1" applyAlignment="1">
      <alignment horizontal="center" vertical="center" wrapText="1"/>
    </xf>
    <xf numFmtId="0" fontId="9" fillId="10" borderId="2" xfId="18" applyFont="1" applyFill="1" applyBorder="1" applyAlignment="1">
      <alignment horizontal="center" vertical="center"/>
    </xf>
    <xf numFmtId="0" fontId="31" fillId="9" borderId="9" xfId="18" applyFont="1" applyFill="1" applyBorder="1" applyAlignment="1">
      <alignment vertical="center"/>
    </xf>
    <xf numFmtId="0" fontId="31" fillId="9" borderId="2" xfId="18" applyFont="1" applyFill="1" applyBorder="1" applyAlignment="1">
      <alignment vertical="center"/>
    </xf>
    <xf numFmtId="187" fontId="22" fillId="5" borderId="2" xfId="18" applyNumberFormat="1" applyFont="1" applyFill="1" applyBorder="1" applyAlignment="1">
      <alignment horizontal="center" vertical="center"/>
    </xf>
    <xf numFmtId="0" fontId="33" fillId="5" borderId="9" xfId="18" applyFont="1" applyFill="1" applyBorder="1" applyAlignment="1">
      <alignment vertical="center" wrapText="1"/>
    </xf>
    <xf numFmtId="0" fontId="32" fillId="5" borderId="2" xfId="18" applyFont="1" applyFill="1" applyBorder="1" applyAlignment="1">
      <alignment vertical="center" wrapText="1"/>
    </xf>
    <xf numFmtId="0" fontId="33" fillId="5" borderId="9" xfId="18" applyFont="1" applyFill="1" applyBorder="1" applyAlignment="1">
      <alignment vertical="top" wrapText="1"/>
    </xf>
    <xf numFmtId="0" fontId="0" fillId="5" borderId="2" xfId="18" applyFont="1" applyFill="1" applyBorder="1" applyAlignment="1">
      <alignment horizontal="left" vertical="center" wrapText="1"/>
    </xf>
    <xf numFmtId="0" fontId="32" fillId="5" borderId="9" xfId="18" applyFont="1" applyFill="1" applyBorder="1" applyAlignment="1">
      <alignment vertical="center" wrapText="1"/>
    </xf>
    <xf numFmtId="9" fontId="33" fillId="5" borderId="9" xfId="18" applyNumberFormat="1" applyFont="1" applyFill="1" applyBorder="1" applyAlignment="1">
      <alignment vertical="center" wrapText="1"/>
    </xf>
    <xf numFmtId="9" fontId="32" fillId="5" borderId="9" xfId="18" applyNumberFormat="1" applyFont="1" applyFill="1" applyBorder="1" applyAlignment="1">
      <alignment vertical="center" wrapText="1"/>
    </xf>
    <xf numFmtId="187" fontId="78" fillId="5" borderId="9" xfId="18" applyNumberFormat="1" applyFont="1" applyFill="1" applyBorder="1" applyAlignment="1">
      <alignment horizontal="right" vertical="center"/>
    </xf>
    <xf numFmtId="0" fontId="5" fillId="5" borderId="3" xfId="18" applyFont="1" applyFill="1" applyBorder="1" applyAlignment="1">
      <alignment vertical="center"/>
    </xf>
    <xf numFmtId="0" fontId="32" fillId="5" borderId="0" xfId="18" applyFont="1" applyFill="1" applyBorder="1" applyAlignment="1">
      <alignment vertical="center" wrapText="1"/>
    </xf>
    <xf numFmtId="0" fontId="40" fillId="5" borderId="0" xfId="3" applyFill="1" applyBorder="1" applyAlignment="1" applyProtection="1">
      <alignment horizontal="left"/>
    </xf>
    <xf numFmtId="0" fontId="0" fillId="0" borderId="0" xfId="0" applyFont="1" applyFill="1" applyAlignment="1"/>
    <xf numFmtId="0" fontId="0" fillId="0" borderId="2" xfId="0" applyFont="1" applyBorder="1" applyAlignment="1">
      <alignment horizontal="center" vertical="center"/>
    </xf>
    <xf numFmtId="10" fontId="5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5" borderId="0" xfId="0" applyNumberFormat="1" applyFill="1" applyAlignment="1">
      <alignment horizontal="center"/>
    </xf>
    <xf numFmtId="10" fontId="0" fillId="5" borderId="0" xfId="0" applyNumberFormat="1" applyFont="1" applyFill="1" applyAlignment="1">
      <alignment horizontal="center"/>
    </xf>
    <xf numFmtId="10" fontId="2" fillId="7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3" fontId="61" fillId="5" borderId="2" xfId="2" applyNumberFormat="1" applyFont="1" applyFill="1" applyBorder="1" applyAlignment="1">
      <alignment vertical="center"/>
    </xf>
    <xf numFmtId="10" fontId="61" fillId="5" borderId="2" xfId="2" applyNumberFormat="1" applyFont="1" applyFill="1" applyBorder="1" applyAlignment="1">
      <alignment horizontal="center" vertical="center"/>
    </xf>
    <xf numFmtId="43" fontId="22" fillId="0" borderId="2" xfId="2" applyNumberFormat="1" applyFont="1" applyFill="1" applyBorder="1" applyAlignment="1">
      <alignment vertical="center"/>
    </xf>
    <xf numFmtId="10" fontId="22" fillId="0" borderId="2" xfId="2" applyNumberFormat="1" applyFont="1" applyFill="1" applyBorder="1" applyAlignment="1">
      <alignment horizontal="center" vertical="center"/>
    </xf>
    <xf numFmtId="0" fontId="58" fillId="5" borderId="2" xfId="0" applyFont="1" applyFill="1" applyBorder="1" applyAlignment="1">
      <alignment vertical="center"/>
    </xf>
    <xf numFmtId="43" fontId="22" fillId="3" borderId="2" xfId="2" applyNumberFormat="1" applyFont="1" applyFill="1" applyBorder="1" applyAlignment="1">
      <alignment vertical="center"/>
    </xf>
    <xf numFmtId="43" fontId="61" fillId="0" borderId="2" xfId="2" applyNumberFormat="1" applyFont="1" applyFill="1" applyBorder="1" applyAlignment="1">
      <alignment vertical="center"/>
    </xf>
    <xf numFmtId="10" fontId="61" fillId="0" borderId="2" xfId="2" applyNumberFormat="1" applyFont="1" applyFill="1" applyBorder="1" applyAlignment="1">
      <alignment horizontal="center" vertical="center"/>
    </xf>
    <xf numFmtId="43" fontId="35" fillId="0" borderId="2" xfId="2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43" fontId="61" fillId="7" borderId="2" xfId="2" applyNumberFormat="1" applyFont="1" applyFill="1" applyBorder="1" applyAlignment="1">
      <alignment horizontal="right" vertical="center"/>
    </xf>
    <xf numFmtId="10" fontId="61" fillId="7" borderId="2" xfId="2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0" borderId="0" xfId="0" applyFont="1" applyFill="1">
      <alignment vertical="center"/>
    </xf>
    <xf numFmtId="0" fontId="2" fillId="7" borderId="7" xfId="0" applyFont="1" applyFill="1" applyBorder="1" applyAlignment="1">
      <alignment horizontal="center" vertical="center"/>
    </xf>
    <xf numFmtId="10" fontId="61" fillId="5" borderId="2" xfId="2" applyNumberFormat="1" applyFont="1" applyFill="1" applyBorder="1" applyAlignment="1">
      <alignment vertical="center"/>
    </xf>
    <xf numFmtId="10" fontId="0" fillId="0" borderId="0" xfId="0" applyNumberFormat="1" applyFill="1" applyAlignment="1"/>
    <xf numFmtId="202" fontId="61" fillId="5" borderId="2" xfId="2" applyNumberFormat="1" applyFont="1" applyFill="1" applyBorder="1" applyAlignment="1">
      <alignment vertical="center"/>
    </xf>
    <xf numFmtId="10" fontId="22" fillId="5" borderId="2" xfId="2" applyNumberFormat="1" applyFont="1" applyFill="1" applyBorder="1" applyAlignment="1">
      <alignment vertical="center"/>
    </xf>
    <xf numFmtId="10" fontId="22" fillId="0" borderId="2" xfId="2" applyNumberFormat="1" applyFont="1" applyFill="1" applyBorder="1" applyAlignment="1">
      <alignment vertical="center"/>
    </xf>
    <xf numFmtId="202" fontId="22" fillId="0" borderId="2" xfId="2" applyNumberFormat="1" applyFont="1" applyFill="1" applyBorder="1" applyAlignment="1">
      <alignment vertical="center"/>
    </xf>
    <xf numFmtId="10" fontId="61" fillId="0" borderId="2" xfId="2" applyNumberFormat="1" applyFont="1" applyFill="1" applyBorder="1" applyAlignment="1">
      <alignment vertical="center"/>
    </xf>
    <xf numFmtId="202" fontId="61" fillId="0" borderId="2" xfId="2" applyNumberFormat="1" applyFont="1" applyFill="1" applyBorder="1" applyAlignment="1">
      <alignment vertical="center"/>
    </xf>
    <xf numFmtId="10" fontId="61" fillId="7" borderId="2" xfId="2" applyNumberFormat="1" applyFont="1" applyFill="1" applyBorder="1" applyAlignment="1">
      <alignment vertical="center"/>
    </xf>
    <xf numFmtId="202" fontId="61" fillId="10" borderId="2" xfId="2" applyNumberFormat="1" applyFont="1" applyFill="1" applyBorder="1" applyAlignment="1">
      <alignment horizontal="right" vertical="center"/>
    </xf>
    <xf numFmtId="0" fontId="40" fillId="0" borderId="0" xfId="3" applyFill="1" applyAlignment="1" applyProtection="1"/>
    <xf numFmtId="43" fontId="61" fillId="5" borderId="2" xfId="2" applyFont="1" applyFill="1" applyBorder="1" applyAlignment="1">
      <alignment vertical="center"/>
    </xf>
    <xf numFmtId="10" fontId="61" fillId="5" borderId="2" xfId="4" applyNumberFormat="1" applyFont="1" applyFill="1" applyBorder="1" applyAlignment="1">
      <alignment vertical="center"/>
    </xf>
    <xf numFmtId="10" fontId="22" fillId="0" borderId="2" xfId="4" applyNumberFormat="1" applyFont="1" applyFill="1" applyBorder="1" applyAlignment="1">
      <alignment vertical="center"/>
    </xf>
    <xf numFmtId="43" fontId="61" fillId="0" borderId="2" xfId="2" applyFont="1" applyFill="1" applyBorder="1" applyAlignment="1">
      <alignment vertical="center"/>
    </xf>
    <xf numFmtId="0" fontId="58" fillId="5" borderId="0" xfId="0" applyFont="1" applyFill="1" applyAlignment="1">
      <alignment horizontal="right"/>
    </xf>
    <xf numFmtId="43" fontId="22" fillId="0" borderId="2" xfId="4" applyNumberFormat="1" applyFont="1" applyFill="1" applyBorder="1" applyAlignment="1">
      <alignment vertical="center"/>
    </xf>
    <xf numFmtId="183" fontId="58" fillId="0" borderId="2" xfId="22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43" fontId="22" fillId="0" borderId="2" xfId="2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58" fillId="0" borderId="2" xfId="0" applyFont="1" applyFill="1" applyBorder="1" applyAlignment="1">
      <alignment horizontal="left" vertical="center" wrapText="1"/>
    </xf>
    <xf numFmtId="43" fontId="61" fillId="10" borderId="2" xfId="2" applyFont="1" applyFill="1" applyBorder="1" applyAlignment="1">
      <alignment horizontal="right" vertical="center"/>
    </xf>
    <xf numFmtId="43" fontId="61" fillId="10" borderId="2" xfId="2" applyNumberFormat="1" applyFont="1" applyFill="1" applyBorder="1" applyAlignment="1">
      <alignment horizontal="right" vertical="center"/>
    </xf>
    <xf numFmtId="43" fontId="0" fillId="10" borderId="2" xfId="0" applyNumberFormat="1" applyFont="1" applyFill="1" applyBorder="1" applyAlignment="1">
      <alignment vertical="center"/>
    </xf>
    <xf numFmtId="0" fontId="0" fillId="5" borderId="0" xfId="3" applyFont="1" applyFill="1" applyAlignment="1" applyProtection="1">
      <alignment horizontal="center"/>
    </xf>
    <xf numFmtId="0" fontId="22" fillId="5" borderId="0" xfId="14" applyFont="1" applyFill="1" applyBorder="1"/>
    <xf numFmtId="0" fontId="61" fillId="5" borderId="0" xfId="14" applyFont="1" applyFill="1" applyAlignment="1">
      <alignment horizontal="center" vertical="center"/>
    </xf>
    <xf numFmtId="0" fontId="35" fillId="5" borderId="0" xfId="14" applyFont="1" applyFill="1" applyAlignment="1">
      <alignment horizontal="center" vertical="center" wrapText="1"/>
    </xf>
    <xf numFmtId="0" fontId="147" fillId="5" borderId="0" xfId="14" applyFont="1" applyFill="1" applyAlignment="1">
      <alignment vertical="center"/>
    </xf>
    <xf numFmtId="0" fontId="61" fillId="5" borderId="0" xfId="14" applyFont="1" applyFill="1"/>
    <xf numFmtId="0" fontId="42" fillId="5" borderId="0" xfId="14" applyFont="1" applyFill="1"/>
    <xf numFmtId="0" fontId="30" fillId="2" borderId="0" xfId="14" applyFont="1" applyFill="1"/>
    <xf numFmtId="0" fontId="30" fillId="5" borderId="0" xfId="14" applyFont="1" applyFill="1"/>
    <xf numFmtId="0" fontId="30" fillId="5" borderId="0" xfId="14" applyFont="1" applyFill="1" applyAlignment="1">
      <alignment vertical="center"/>
    </xf>
    <xf numFmtId="0" fontId="35" fillId="5" borderId="0" xfId="14" applyFont="1" applyFill="1"/>
    <xf numFmtId="0" fontId="147" fillId="5" borderId="0" xfId="14" applyFont="1" applyFill="1"/>
    <xf numFmtId="0" fontId="22" fillId="5" borderId="0" xfId="14" applyFont="1" applyFill="1"/>
    <xf numFmtId="10" fontId="22" fillId="5" borderId="0" xfId="14" applyNumberFormat="1" applyFont="1" applyFill="1"/>
    <xf numFmtId="10" fontId="22" fillId="5" borderId="0" xfId="14" applyNumberFormat="1" applyFont="1" applyFill="1" applyAlignment="1"/>
    <xf numFmtId="0" fontId="22" fillId="5" borderId="0" xfId="5" applyNumberFormat="1" applyFont="1" applyFill="1"/>
    <xf numFmtId="4" fontId="22" fillId="5" borderId="0" xfId="5" applyNumberFormat="1" applyFont="1" applyFill="1" applyAlignment="1"/>
    <xf numFmtId="4" fontId="22" fillId="5" borderId="0" xfId="5" applyNumberFormat="1" applyFont="1" applyFill="1"/>
    <xf numFmtId="0" fontId="61" fillId="5" borderId="0" xfId="9" applyNumberFormat="1" applyFont="1" applyFill="1" applyAlignment="1">
      <alignment horizontal="left"/>
    </xf>
    <xf numFmtId="4" fontId="23" fillId="5" borderId="0" xfId="9" applyNumberFormat="1" applyFont="1" applyFill="1" applyAlignment="1">
      <alignment horizontal="center"/>
    </xf>
    <xf numFmtId="4" fontId="61" fillId="5" borderId="0" xfId="9" applyNumberFormat="1" applyFont="1" applyFill="1" applyBorder="1" applyAlignment="1">
      <alignment horizontal="center"/>
    </xf>
    <xf numFmtId="4" fontId="61" fillId="5" borderId="0" xfId="5" applyNumberFormat="1" applyFont="1" applyFill="1"/>
    <xf numFmtId="0" fontId="27" fillId="7" borderId="2" xfId="14" applyFont="1" applyFill="1" applyBorder="1" applyAlignment="1">
      <alignment horizontal="center" vertical="center" wrapText="1"/>
    </xf>
    <xf numFmtId="0" fontId="103" fillId="5" borderId="2" xfId="21" applyNumberFormat="1" applyFont="1" applyFill="1" applyBorder="1" applyAlignment="1">
      <alignment horizontal="center" vertical="center"/>
    </xf>
    <xf numFmtId="4" fontId="0" fillId="5" borderId="2" xfId="5" applyNumberFormat="1" applyFont="1" applyFill="1" applyBorder="1" applyAlignment="1">
      <alignment vertical="center"/>
    </xf>
    <xf numFmtId="4" fontId="147" fillId="5" borderId="2" xfId="23" applyNumberFormat="1" applyFont="1" applyFill="1" applyBorder="1" applyAlignment="1">
      <alignment vertical="center"/>
    </xf>
    <xf numFmtId="43" fontId="147" fillId="5" borderId="2" xfId="23" applyNumberFormat="1" applyFont="1" applyFill="1" applyBorder="1" applyAlignment="1">
      <alignment vertical="center"/>
    </xf>
    <xf numFmtId="0" fontId="22" fillId="5" borderId="2" xfId="21" applyNumberFormat="1" applyFont="1" applyFill="1" applyBorder="1" applyAlignment="1">
      <alignment horizontal="center"/>
    </xf>
    <xf numFmtId="4" fontId="0" fillId="5" borderId="2" xfId="21" applyNumberFormat="1" applyFont="1" applyFill="1" applyBorder="1" applyAlignment="1"/>
    <xf numFmtId="10" fontId="30" fillId="5" borderId="2" xfId="23" applyNumberFormat="1" applyFont="1" applyFill="1" applyBorder="1" applyAlignment="1"/>
    <xf numFmtId="43" fontId="30" fillId="0" borderId="2" xfId="23" applyFont="1" applyFill="1" applyBorder="1" applyAlignment="1"/>
    <xf numFmtId="43" fontId="30" fillId="5" borderId="2" xfId="23" applyNumberFormat="1" applyFont="1" applyFill="1" applyBorder="1" applyAlignment="1"/>
    <xf numFmtId="4" fontId="0" fillId="5" borderId="2" xfId="5" applyNumberFormat="1" applyFont="1" applyFill="1" applyBorder="1" applyAlignment="1"/>
    <xf numFmtId="10" fontId="30" fillId="5" borderId="2" xfId="5" applyNumberFormat="1" applyFont="1" applyFill="1" applyBorder="1" applyAlignment="1"/>
    <xf numFmtId="43" fontId="30" fillId="5" borderId="2" xfId="23" applyFont="1" applyFill="1" applyBorder="1" applyAlignment="1"/>
    <xf numFmtId="43" fontId="30" fillId="0" borderId="2" xfId="23" applyNumberFormat="1" applyFont="1" applyFill="1" applyBorder="1" applyAlignment="1"/>
    <xf numFmtId="10" fontId="30" fillId="2" borderId="2" xfId="23" applyNumberFormat="1" applyFont="1" applyFill="1" applyBorder="1" applyAlignment="1"/>
    <xf numFmtId="4" fontId="72" fillId="5" borderId="2" xfId="5" applyNumberFormat="1" applyFont="1" applyFill="1" applyBorder="1" applyAlignment="1"/>
    <xf numFmtId="4" fontId="72" fillId="2" borderId="2" xfId="5" applyNumberFormat="1" applyFont="1" applyFill="1" applyBorder="1" applyAlignment="1"/>
    <xf numFmtId="0" fontId="61" fillId="5" borderId="2" xfId="21" applyNumberFormat="1" applyFont="1" applyFill="1" applyBorder="1" applyAlignment="1">
      <alignment horizontal="center"/>
    </xf>
    <xf numFmtId="4" fontId="2" fillId="5" borderId="2" xfId="5" applyNumberFormat="1" applyFont="1" applyFill="1" applyBorder="1" applyAlignment="1">
      <alignment horizontal="center"/>
    </xf>
    <xf numFmtId="43" fontId="35" fillId="5" borderId="2" xfId="23" applyNumberFormat="1" applyFont="1" applyFill="1" applyBorder="1" applyAlignment="1"/>
    <xf numFmtId="0" fontId="0" fillId="5" borderId="2" xfId="21" applyNumberFormat="1" applyFont="1" applyFill="1" applyBorder="1" applyAlignment="1">
      <alignment horizontal="center" vertical="center"/>
    </xf>
    <xf numFmtId="4" fontId="30" fillId="5" borderId="2" xfId="23" applyNumberFormat="1" applyFont="1" applyFill="1" applyBorder="1" applyAlignment="1"/>
    <xf numFmtId="0" fontId="0" fillId="2" borderId="2" xfId="21" applyNumberFormat="1" applyFont="1" applyFill="1" applyBorder="1" applyAlignment="1">
      <alignment horizontal="center"/>
    </xf>
    <xf numFmtId="4" fontId="0" fillId="2" borderId="2" xfId="21" applyNumberFormat="1" applyFont="1" applyFill="1" applyBorder="1" applyAlignment="1"/>
    <xf numFmtId="43" fontId="30" fillId="2" borderId="2" xfId="23" applyNumberFormat="1" applyFont="1" applyFill="1" applyBorder="1" applyAlignment="1"/>
    <xf numFmtId="4" fontId="0" fillId="2" borderId="2" xfId="5" applyNumberFormat="1" applyFont="1" applyFill="1" applyBorder="1" applyAlignment="1">
      <alignment wrapText="1"/>
    </xf>
    <xf numFmtId="43" fontId="30" fillId="5" borderId="2" xfId="23" applyNumberFormat="1" applyFont="1" applyFill="1" applyBorder="1" applyAlignment="1">
      <alignment vertical="center"/>
    </xf>
    <xf numFmtId="4" fontId="0" fillId="5" borderId="2" xfId="5" applyNumberFormat="1" applyFont="1" applyFill="1" applyBorder="1" applyAlignment="1">
      <alignment wrapText="1"/>
    </xf>
    <xf numFmtId="4" fontId="21" fillId="5" borderId="2" xfId="5" applyNumberFormat="1" applyFont="1" applyFill="1" applyBorder="1" applyAlignment="1">
      <alignment wrapText="1"/>
    </xf>
    <xf numFmtId="0" fontId="35" fillId="5" borderId="2" xfId="21" applyNumberFormat="1" applyFont="1" applyFill="1" applyBorder="1" applyAlignment="1">
      <alignment horizontal="center"/>
    </xf>
    <xf numFmtId="4" fontId="28" fillId="5" borderId="2" xfId="5" applyNumberFormat="1" applyFont="1" applyFill="1" applyBorder="1" applyAlignment="1">
      <alignment horizontal="center"/>
    </xf>
    <xf numFmtId="43" fontId="35" fillId="5" borderId="2" xfId="23" applyNumberFormat="1" applyFont="1" applyFill="1" applyBorder="1"/>
    <xf numFmtId="0" fontId="35" fillId="6" borderId="2" xfId="21" applyNumberFormat="1" applyFont="1" applyFill="1" applyBorder="1" applyAlignment="1">
      <alignment horizontal="center"/>
    </xf>
    <xf numFmtId="4" fontId="28" fillId="10" borderId="2" xfId="5" applyNumberFormat="1" applyFont="1" applyFill="1" applyBorder="1" applyAlignment="1">
      <alignment horizontal="center"/>
    </xf>
    <xf numFmtId="43" fontId="35" fillId="10" borderId="2" xfId="23" applyNumberFormat="1" applyFont="1" applyFill="1" applyBorder="1" applyAlignment="1"/>
    <xf numFmtId="43" fontId="35" fillId="7" borderId="2" xfId="23" applyNumberFormat="1" applyFont="1" applyFill="1" applyBorder="1" applyAlignment="1"/>
    <xf numFmtId="0" fontId="103" fillId="5" borderId="0" xfId="14" applyFont="1" applyFill="1"/>
    <xf numFmtId="0" fontId="21" fillId="5" borderId="0" xfId="14" applyFont="1" applyFill="1"/>
    <xf numFmtId="43" fontId="22" fillId="5" borderId="0" xfId="14" applyNumberFormat="1" applyFont="1" applyFill="1"/>
    <xf numFmtId="10" fontId="22" fillId="5" borderId="0" xfId="5" applyNumberFormat="1" applyFont="1" applyFill="1"/>
    <xf numFmtId="10" fontId="61" fillId="5" borderId="0" xfId="5" applyNumberFormat="1" applyFont="1" applyFill="1"/>
    <xf numFmtId="10" fontId="27" fillId="7" borderId="2" xfId="14" applyNumberFormat="1" applyFont="1" applyFill="1" applyBorder="1" applyAlignment="1">
      <alignment horizontal="center" vertical="center" wrapText="1"/>
    </xf>
    <xf numFmtId="10" fontId="147" fillId="5" borderId="2" xfId="23" applyNumberFormat="1" applyFont="1" applyFill="1" applyBorder="1" applyAlignment="1">
      <alignment vertical="center"/>
    </xf>
    <xf numFmtId="10" fontId="35" fillId="5" borderId="2" xfId="23" applyNumberFormat="1" applyFont="1" applyFill="1" applyBorder="1" applyAlignment="1"/>
    <xf numFmtId="10" fontId="35" fillId="7" borderId="2" xfId="23" applyNumberFormat="1" applyFont="1" applyFill="1" applyBorder="1" applyAlignment="1"/>
    <xf numFmtId="10" fontId="147" fillId="5" borderId="0" xfId="14" applyNumberFormat="1" applyFont="1" applyFill="1"/>
    <xf numFmtId="202" fontId="147" fillId="5" borderId="2" xfId="23" applyNumberFormat="1" applyFont="1" applyFill="1" applyBorder="1" applyAlignment="1">
      <alignment vertical="center"/>
    </xf>
    <xf numFmtId="202" fontId="30" fillId="5" borderId="2" xfId="23" applyNumberFormat="1" applyFont="1" applyFill="1" applyBorder="1" applyAlignment="1"/>
    <xf numFmtId="202" fontId="35" fillId="5" borderId="2" xfId="23" applyNumberFormat="1" applyFont="1" applyFill="1" applyBorder="1" applyAlignment="1"/>
    <xf numFmtId="202" fontId="30" fillId="2" borderId="2" xfId="23" applyNumberFormat="1" applyFont="1" applyFill="1" applyBorder="1" applyAlignment="1"/>
    <xf numFmtId="10" fontId="30" fillId="5" borderId="2" xfId="23" applyNumberFormat="1" applyFont="1" applyFill="1" applyBorder="1" applyAlignment="1">
      <alignment vertical="center"/>
    </xf>
    <xf numFmtId="202" fontId="30" fillId="5" borderId="2" xfId="23" applyNumberFormat="1" applyFont="1" applyFill="1" applyBorder="1" applyAlignment="1">
      <alignment vertical="center"/>
    </xf>
    <xf numFmtId="10" fontId="35" fillId="5" borderId="2" xfId="23" applyNumberFormat="1" applyFont="1" applyFill="1" applyBorder="1"/>
    <xf numFmtId="43" fontId="35" fillId="5" borderId="2" xfId="2" applyFont="1" applyFill="1" applyBorder="1" applyAlignment="1"/>
    <xf numFmtId="202" fontId="35" fillId="6" borderId="2" xfId="23" applyNumberFormat="1" applyFont="1" applyFill="1" applyBorder="1" applyAlignment="1"/>
    <xf numFmtId="10" fontId="30" fillId="5" borderId="2" xfId="4" applyNumberFormat="1" applyFont="1" applyFill="1" applyBorder="1" applyAlignment="1"/>
    <xf numFmtId="10" fontId="35" fillId="5" borderId="2" xfId="4" applyNumberFormat="1" applyFont="1" applyFill="1" applyBorder="1" applyAlignment="1"/>
    <xf numFmtId="202" fontId="30" fillId="0" borderId="2" xfId="23" applyNumberFormat="1" applyFont="1" applyFill="1" applyBorder="1" applyAlignment="1"/>
    <xf numFmtId="179" fontId="30" fillId="2" borderId="2" xfId="23" applyNumberFormat="1" applyFont="1" applyFill="1" applyBorder="1" applyAlignment="1"/>
    <xf numFmtId="43" fontId="30" fillId="2" borderId="2" xfId="2" applyFont="1" applyFill="1" applyBorder="1" applyAlignment="1"/>
    <xf numFmtId="202" fontId="30" fillId="0" borderId="2" xfId="23" applyNumberFormat="1" applyFont="1" applyFill="1" applyBorder="1" applyAlignment="1">
      <alignment vertical="center"/>
    </xf>
    <xf numFmtId="179" fontId="30" fillId="5" borderId="2" xfId="23" applyNumberFormat="1" applyFont="1" applyFill="1" applyBorder="1" applyAlignment="1"/>
    <xf numFmtId="179" fontId="35" fillId="0" borderId="2" xfId="23" applyNumberFormat="1" applyFont="1" applyFill="1" applyBorder="1" applyAlignment="1"/>
    <xf numFmtId="179" fontId="35" fillId="7" borderId="2" xfId="23" applyNumberFormat="1" applyFont="1" applyFill="1" applyBorder="1" applyAlignment="1"/>
    <xf numFmtId="10" fontId="35" fillId="7" borderId="2" xfId="4" applyNumberFormat="1" applyFont="1" applyFill="1" applyBorder="1" applyAlignment="1"/>
    <xf numFmtId="0" fontId="27" fillId="10" borderId="2" xfId="14" applyFont="1" applyFill="1" applyBorder="1" applyAlignment="1">
      <alignment horizontal="center" vertical="center" wrapText="1"/>
    </xf>
    <xf numFmtId="43" fontId="30" fillId="5" borderId="2" xfId="2" applyFont="1" applyFill="1" applyBorder="1" applyAlignment="1"/>
    <xf numFmtId="43" fontId="35" fillId="0" borderId="2" xfId="23" applyNumberFormat="1" applyFont="1" applyFill="1" applyBorder="1" applyAlignment="1"/>
    <xf numFmtId="43" fontId="30" fillId="2" borderId="2" xfId="23" applyFont="1" applyFill="1" applyBorder="1" applyAlignment="1"/>
    <xf numFmtId="179" fontId="35" fillId="5" borderId="2" xfId="23" applyNumberFormat="1" applyFont="1" applyFill="1" applyBorder="1" applyAlignment="1"/>
    <xf numFmtId="179" fontId="35" fillId="6" borderId="2" xfId="23" applyNumberFormat="1" applyFont="1" applyFill="1" applyBorder="1" applyAlignment="1"/>
    <xf numFmtId="10" fontId="22" fillId="5" borderId="0" xfId="5" applyNumberFormat="1" applyFont="1" applyFill="1" applyAlignment="1"/>
    <xf numFmtId="10" fontId="61" fillId="5" borderId="0" xfId="5" applyNumberFormat="1" applyFont="1" applyFill="1" applyAlignment="1"/>
    <xf numFmtId="10" fontId="30" fillId="0" borderId="2" xfId="23" applyNumberFormat="1" applyFont="1" applyFill="1" applyBorder="1" applyAlignment="1"/>
    <xf numFmtId="10" fontId="35" fillId="0" borderId="2" xfId="23" applyNumberFormat="1" applyFont="1" applyFill="1" applyBorder="1" applyAlignment="1"/>
    <xf numFmtId="10" fontId="35" fillId="2" borderId="2" xfId="23" applyNumberFormat="1" applyFont="1" applyFill="1" applyBorder="1" applyAlignment="1"/>
    <xf numFmtId="10" fontId="147" fillId="5" borderId="0" xfId="14" applyNumberFormat="1" applyFont="1" applyFill="1" applyAlignment="1"/>
    <xf numFmtId="179" fontId="30" fillId="0" borderId="2" xfId="23" applyNumberFormat="1" applyFont="1" applyFill="1" applyBorder="1" applyAlignment="1"/>
    <xf numFmtId="202" fontId="35" fillId="0" borderId="2" xfId="23" applyNumberFormat="1" applyFont="1" applyFill="1" applyBorder="1" applyAlignment="1"/>
    <xf numFmtId="202" fontId="35" fillId="7" borderId="2" xfId="23" applyNumberFormat="1" applyFont="1" applyFill="1" applyBorder="1" applyAlignment="1"/>
    <xf numFmtId="10" fontId="30" fillId="0" borderId="2" xfId="4" applyNumberFormat="1" applyFont="1" applyFill="1" applyBorder="1" applyAlignment="1"/>
    <xf numFmtId="179" fontId="122" fillId="0" borderId="2" xfId="23" applyNumberFormat="1" applyFont="1" applyFill="1" applyBorder="1" applyAlignment="1"/>
    <xf numFmtId="10" fontId="30" fillId="2" borderId="2" xfId="4" applyNumberFormat="1" applyFont="1" applyFill="1" applyBorder="1" applyAlignment="1"/>
    <xf numFmtId="10" fontId="30" fillId="7" borderId="2" xfId="4" applyNumberFormat="1" applyFont="1" applyFill="1" applyBorder="1" applyAlignment="1"/>
    <xf numFmtId="0" fontId="61" fillId="5" borderId="0" xfId="14" applyFont="1" applyFill="1" applyAlignment="1">
      <alignment horizontal="center"/>
    </xf>
    <xf numFmtId="4" fontId="21" fillId="5" borderId="0" xfId="9" applyNumberFormat="1" applyFont="1" applyFill="1" applyBorder="1" applyAlignment="1">
      <alignment horizontal="right"/>
    </xf>
    <xf numFmtId="43" fontId="30" fillId="0" borderId="2" xfId="2" applyFont="1" applyFill="1" applyBorder="1" applyAlignment="1"/>
    <xf numFmtId="43" fontId="30" fillId="2" borderId="2" xfId="4" applyNumberFormat="1" applyFont="1" applyFill="1" applyBorder="1" applyAlignment="1"/>
    <xf numFmtId="10" fontId="61" fillId="5" borderId="0" xfId="14" applyNumberFormat="1" applyFont="1" applyFill="1" applyAlignment="1">
      <alignment horizontal="center"/>
    </xf>
    <xf numFmtId="10" fontId="21" fillId="5" borderId="0" xfId="9" applyNumberFormat="1" applyFont="1" applyFill="1" applyBorder="1" applyAlignment="1">
      <alignment horizontal="right"/>
    </xf>
    <xf numFmtId="197" fontId="30" fillId="0" borderId="2" xfId="23" applyNumberFormat="1" applyFont="1" applyFill="1" applyBorder="1" applyAlignment="1">
      <alignment wrapText="1"/>
    </xf>
    <xf numFmtId="43" fontId="30" fillId="2" borderId="2" xfId="23" applyFont="1" applyFill="1" applyBorder="1" applyAlignment="1">
      <alignment wrapText="1"/>
    </xf>
    <xf numFmtId="43" fontId="30" fillId="5" borderId="2" xfId="23" applyFont="1" applyFill="1" applyBorder="1" applyAlignment="1">
      <alignment wrapText="1"/>
    </xf>
    <xf numFmtId="43" fontId="40" fillId="5" borderId="0" xfId="3" applyNumberFormat="1" applyFill="1" applyAlignment="1" applyProtection="1"/>
    <xf numFmtId="43" fontId="0" fillId="5" borderId="2" xfId="23" applyNumberFormat="1" applyFont="1" applyFill="1" applyBorder="1" applyAlignment="1">
      <alignment vertical="center"/>
    </xf>
    <xf numFmtId="43" fontId="29" fillId="5" borderId="2" xfId="23" applyNumberFormat="1" applyFont="1" applyFill="1" applyBorder="1" applyAlignment="1"/>
    <xf numFmtId="43" fontId="30" fillId="5" borderId="2" xfId="4" applyNumberFormat="1" applyFont="1" applyFill="1" applyBorder="1" applyAlignment="1"/>
    <xf numFmtId="210" fontId="30" fillId="5" borderId="2" xfId="4" applyNumberFormat="1" applyFont="1" applyFill="1" applyBorder="1" applyAlignment="1"/>
    <xf numFmtId="10" fontId="0" fillId="5" borderId="2" xfId="23" applyNumberFormat="1" applyFont="1" applyFill="1" applyBorder="1" applyAlignment="1">
      <alignment vertical="center"/>
    </xf>
    <xf numFmtId="43" fontId="22" fillId="5" borderId="2" xfId="23" applyNumberFormat="1" applyFont="1" applyFill="1" applyBorder="1" applyAlignment="1"/>
    <xf numFmtId="10" fontId="22" fillId="5" borderId="2" xfId="23" applyNumberFormat="1" applyFont="1" applyFill="1" applyBorder="1" applyAlignment="1"/>
    <xf numFmtId="43" fontId="0" fillId="5" borderId="2" xfId="23" applyNumberFormat="1" applyFont="1" applyFill="1" applyBorder="1" applyAlignment="1"/>
    <xf numFmtId="43" fontId="61" fillId="5" borderId="2" xfId="23" applyNumberFormat="1" applyFont="1" applyFill="1" applyBorder="1" applyAlignment="1"/>
    <xf numFmtId="43" fontId="35" fillId="2" borderId="2" xfId="23" applyFont="1" applyFill="1" applyBorder="1" applyAlignment="1"/>
    <xf numFmtId="10" fontId="22" fillId="2" borderId="2" xfId="23" applyNumberFormat="1" applyFont="1" applyFill="1" applyBorder="1" applyAlignment="1"/>
    <xf numFmtId="43" fontId="35" fillId="5" borderId="2" xfId="23" applyFont="1" applyFill="1" applyBorder="1" applyAlignment="1"/>
    <xf numFmtId="43" fontId="22" fillId="5" borderId="2" xfId="23" applyFont="1" applyFill="1" applyBorder="1" applyAlignment="1"/>
    <xf numFmtId="179" fontId="22" fillId="5" borderId="2" xfId="23" applyNumberFormat="1" applyFont="1" applyFill="1" applyBorder="1" applyAlignment="1"/>
    <xf numFmtId="202" fontId="0" fillId="5" borderId="2" xfId="23" applyNumberFormat="1" applyFont="1" applyFill="1" applyBorder="1" applyAlignment="1">
      <alignment vertical="center"/>
    </xf>
    <xf numFmtId="202" fontId="22" fillId="5" borderId="2" xfId="23" applyNumberFormat="1" applyFont="1" applyFill="1" applyBorder="1" applyAlignment="1"/>
    <xf numFmtId="10" fontId="0" fillId="5" borderId="2" xfId="23" applyNumberFormat="1" applyFont="1" applyFill="1" applyBorder="1" applyAlignment="1"/>
    <xf numFmtId="202" fontId="0" fillId="5" borderId="2" xfId="23" applyNumberFormat="1" applyFont="1" applyFill="1" applyBorder="1" applyAlignment="1"/>
    <xf numFmtId="10" fontId="61" fillId="5" borderId="2" xfId="23" applyNumberFormat="1" applyFont="1" applyFill="1" applyBorder="1" applyAlignment="1"/>
    <xf numFmtId="43" fontId="61" fillId="5" borderId="2" xfId="2" applyFont="1" applyFill="1" applyBorder="1" applyAlignment="1"/>
    <xf numFmtId="179" fontId="0" fillId="5" borderId="2" xfId="23" applyNumberFormat="1" applyFont="1" applyFill="1" applyBorder="1" applyAlignment="1"/>
    <xf numFmtId="179" fontId="61" fillId="7" borderId="2" xfId="23" applyNumberFormat="1" applyFont="1" applyFill="1" applyBorder="1" applyAlignment="1"/>
    <xf numFmtId="10" fontId="35" fillId="0" borderId="2" xfId="4" applyNumberFormat="1" applyFont="1" applyFill="1" applyBorder="1" applyAlignment="1"/>
    <xf numFmtId="10" fontId="35" fillId="6" borderId="2" xfId="4" applyNumberFormat="1" applyFont="1" applyFill="1" applyBorder="1" applyAlignment="1"/>
    <xf numFmtId="0" fontId="109" fillId="5" borderId="0" xfId="14" applyFont="1" applyFill="1" applyAlignment="1">
      <alignment horizontal="right"/>
    </xf>
    <xf numFmtId="0" fontId="21" fillId="5" borderId="0" xfId="14" applyFont="1" applyFill="1" applyAlignment="1">
      <alignment horizontal="right"/>
    </xf>
    <xf numFmtId="0" fontId="61" fillId="10" borderId="2" xfId="14" applyFont="1" applyFill="1" applyBorder="1" applyAlignment="1">
      <alignment horizontal="center" vertical="center"/>
    </xf>
    <xf numFmtId="0" fontId="35" fillId="6" borderId="2" xfId="14" applyFont="1" applyFill="1" applyBorder="1" applyAlignment="1">
      <alignment horizontal="center" vertical="center" wrapText="1"/>
    </xf>
    <xf numFmtId="0" fontId="147" fillId="5" borderId="2" xfId="14" applyFont="1" applyFill="1" applyBorder="1" applyAlignment="1">
      <alignment vertical="center"/>
    </xf>
    <xf numFmtId="0" fontId="22" fillId="5" borderId="2" xfId="14" applyFont="1" applyFill="1" applyBorder="1"/>
    <xf numFmtId="0" fontId="22" fillId="5" borderId="2" xfId="14" applyFont="1" applyFill="1" applyBorder="1" applyAlignment="1">
      <alignment wrapText="1"/>
    </xf>
    <xf numFmtId="0" fontId="26" fillId="5" borderId="2" xfId="14" applyFont="1" applyFill="1" applyBorder="1" applyAlignment="1">
      <alignment wrapText="1"/>
    </xf>
    <xf numFmtId="0" fontId="61" fillId="5" borderId="2" xfId="14" applyFont="1" applyFill="1" applyBorder="1"/>
    <xf numFmtId="0" fontId="42" fillId="5" borderId="2" xfId="14" applyFont="1" applyFill="1" applyBorder="1"/>
    <xf numFmtId="0" fontId="29" fillId="0" borderId="2" xfId="0" applyFont="1" applyBorder="1" applyAlignment="1">
      <alignment horizontal="center" vertical="center" wrapText="1"/>
    </xf>
    <xf numFmtId="43" fontId="35" fillId="5" borderId="2" xfId="14" applyNumberFormat="1" applyFont="1" applyFill="1" applyBorder="1"/>
    <xf numFmtId="0" fontId="35" fillId="10" borderId="2" xfId="14" applyFont="1" applyFill="1" applyBorder="1"/>
    <xf numFmtId="0" fontId="53" fillId="5" borderId="0" xfId="0" applyFont="1" applyFill="1" applyAlignment="1"/>
    <xf numFmtId="0" fontId="2" fillId="10" borderId="9" xfId="0" applyFont="1" applyFill="1" applyBorder="1" applyAlignment="1">
      <alignment vertical="center"/>
    </xf>
    <xf numFmtId="10" fontId="23" fillId="7" borderId="2" xfId="0" applyNumberFormat="1" applyFont="1" applyFill="1" applyBorder="1" applyAlignment="1">
      <alignment horizontal="center" vertical="center"/>
    </xf>
    <xf numFmtId="0" fontId="58" fillId="5" borderId="2" xfId="0" applyFont="1" applyFill="1" applyBorder="1" applyAlignment="1">
      <alignment horizontal="center" vertical="center"/>
    </xf>
    <xf numFmtId="197" fontId="58" fillId="5" borderId="3" xfId="2" applyNumberFormat="1" applyFont="1" applyFill="1" applyBorder="1" applyAlignment="1">
      <alignment vertical="center"/>
    </xf>
    <xf numFmtId="10" fontId="58" fillId="5" borderId="2" xfId="2" applyNumberFormat="1" applyFont="1" applyFill="1" applyBorder="1" applyAlignment="1">
      <alignment vertical="center"/>
    </xf>
    <xf numFmtId="0" fontId="58" fillId="5" borderId="2" xfId="11" applyNumberFormat="1" applyFont="1" applyFill="1" applyBorder="1" applyAlignment="1">
      <alignment horizontal="left" vertical="center"/>
    </xf>
    <xf numFmtId="197" fontId="58" fillId="5" borderId="2" xfId="2" applyNumberFormat="1" applyFont="1" applyFill="1" applyBorder="1" applyAlignment="1">
      <alignment vertical="center"/>
    </xf>
    <xf numFmtId="0" fontId="21" fillId="5" borderId="2" xfId="11" applyNumberFormat="1" applyFont="1" applyFill="1" applyBorder="1" applyAlignment="1">
      <alignment horizontal="left" vertical="center" wrapText="1"/>
    </xf>
    <xf numFmtId="197" fontId="21" fillId="5" borderId="3" xfId="2" applyNumberFormat="1" applyFont="1" applyFill="1" applyBorder="1" applyAlignment="1">
      <alignment vertical="center"/>
    </xf>
    <xf numFmtId="0" fontId="58" fillId="6" borderId="2" xfId="0" applyNumberFormat="1" applyFont="1" applyFill="1" applyBorder="1" applyAlignment="1">
      <alignment vertical="center" textRotation="255"/>
    </xf>
    <xf numFmtId="197" fontId="2" fillId="7" borderId="2" xfId="4" applyNumberFormat="1" applyFont="1" applyFill="1" applyBorder="1" applyAlignment="1">
      <alignment vertical="center"/>
    </xf>
    <xf numFmtId="10" fontId="2" fillId="7" borderId="2" xfId="4" applyNumberFormat="1" applyFont="1" applyFill="1" applyBorder="1" applyAlignment="1">
      <alignment vertical="center"/>
    </xf>
    <xf numFmtId="10" fontId="26" fillId="5" borderId="0" xfId="0" applyNumberFormat="1" applyFont="1" applyFill="1" applyAlignment="1">
      <alignment vertical="center" wrapText="1"/>
    </xf>
    <xf numFmtId="0" fontId="28" fillId="5" borderId="0" xfId="0" applyFont="1" applyFill="1" applyAlignment="1"/>
    <xf numFmtId="10" fontId="58" fillId="5" borderId="3" xfId="2" applyNumberFormat="1" applyFont="1" applyFill="1" applyBorder="1" applyAlignment="1">
      <alignment horizontal="center" vertical="center"/>
    </xf>
    <xf numFmtId="197" fontId="58" fillId="5" borderId="15" xfId="2" applyNumberFormat="1" applyFont="1" applyFill="1" applyBorder="1" applyAlignment="1">
      <alignment vertical="center"/>
    </xf>
    <xf numFmtId="10" fontId="58" fillId="5" borderId="2" xfId="2" applyNumberFormat="1" applyFont="1" applyFill="1" applyBorder="1" applyAlignment="1">
      <alignment horizontal="center" vertical="center"/>
    </xf>
    <xf numFmtId="197" fontId="58" fillId="5" borderId="4" xfId="2" applyNumberFormat="1" applyFont="1" applyFill="1" applyBorder="1" applyAlignment="1">
      <alignment vertical="center"/>
    </xf>
    <xf numFmtId="10" fontId="58" fillId="5" borderId="4" xfId="2" applyNumberFormat="1" applyFont="1" applyFill="1" applyBorder="1" applyAlignment="1">
      <alignment horizontal="center" vertical="center"/>
    </xf>
    <xf numFmtId="10" fontId="58" fillId="5" borderId="15" xfId="2" applyNumberFormat="1" applyFont="1" applyFill="1" applyBorder="1" applyAlignment="1">
      <alignment horizontal="center" vertical="center"/>
    </xf>
    <xf numFmtId="10" fontId="2" fillId="7" borderId="2" xfId="4" applyNumberFormat="1" applyFont="1" applyFill="1" applyBorder="1" applyAlignment="1">
      <alignment horizontal="center" vertical="center"/>
    </xf>
    <xf numFmtId="10" fontId="26" fillId="5" borderId="0" xfId="0" applyNumberFormat="1" applyFont="1" applyFill="1" applyAlignment="1">
      <alignment horizontal="center" vertical="center" wrapText="1"/>
    </xf>
    <xf numFmtId="10" fontId="58" fillId="5" borderId="15" xfId="2" applyNumberFormat="1" applyFont="1" applyFill="1" applyBorder="1" applyAlignment="1">
      <alignment vertical="center"/>
    </xf>
    <xf numFmtId="197" fontId="55" fillId="5" borderId="15" xfId="2" applyNumberFormat="1" applyFont="1" applyFill="1" applyBorder="1" applyAlignment="1">
      <alignment vertical="center"/>
    </xf>
    <xf numFmtId="10" fontId="55" fillId="5" borderId="15" xfId="2" applyNumberFormat="1" applyFont="1" applyFill="1" applyBorder="1" applyAlignment="1">
      <alignment vertical="center"/>
    </xf>
    <xf numFmtId="202" fontId="55" fillId="5" borderId="15" xfId="2" applyNumberFormat="1" applyFont="1" applyFill="1" applyBorder="1" applyAlignment="1">
      <alignment vertical="center"/>
    </xf>
    <xf numFmtId="197" fontId="58" fillId="2" borderId="2" xfId="2" applyNumberFormat="1" applyFont="1" applyFill="1" applyBorder="1" applyAlignment="1">
      <alignment vertical="center"/>
    </xf>
    <xf numFmtId="197" fontId="55" fillId="5" borderId="2" xfId="2" applyNumberFormat="1" applyFont="1" applyFill="1" applyBorder="1" applyAlignment="1">
      <alignment vertical="center"/>
    </xf>
    <xf numFmtId="197" fontId="55" fillId="2" borderId="4" xfId="2" applyNumberFormat="1" applyFont="1" applyFill="1" applyBorder="1" applyAlignment="1">
      <alignment vertical="center"/>
    </xf>
    <xf numFmtId="10" fontId="55" fillId="5" borderId="4" xfId="2" applyNumberFormat="1" applyFont="1" applyFill="1" applyBorder="1" applyAlignment="1">
      <alignment vertical="center"/>
    </xf>
    <xf numFmtId="202" fontId="55" fillId="5" borderId="4" xfId="2" applyNumberFormat="1" applyFont="1" applyFill="1" applyBorder="1" applyAlignment="1">
      <alignment vertical="center"/>
    </xf>
    <xf numFmtId="197" fontId="55" fillId="5" borderId="4" xfId="2" applyNumberFormat="1" applyFont="1" applyFill="1" applyBorder="1" applyAlignment="1">
      <alignment vertical="center"/>
    </xf>
    <xf numFmtId="197" fontId="58" fillId="2" borderId="3" xfId="2" applyNumberFormat="1" applyFont="1" applyFill="1" applyBorder="1" applyAlignment="1">
      <alignment vertical="center"/>
    </xf>
    <xf numFmtId="197" fontId="55" fillId="5" borderId="3" xfId="2" applyNumberFormat="1" applyFont="1" applyFill="1" applyBorder="1" applyAlignment="1">
      <alignment vertical="center"/>
    </xf>
    <xf numFmtId="10" fontId="55" fillId="5" borderId="3" xfId="2" applyNumberFormat="1" applyFont="1" applyFill="1" applyBorder="1" applyAlignment="1">
      <alignment vertical="center"/>
    </xf>
    <xf numFmtId="202" fontId="55" fillId="5" borderId="3" xfId="2" applyNumberFormat="1" applyFont="1" applyFill="1" applyBorder="1" applyAlignment="1">
      <alignment vertical="center"/>
    </xf>
    <xf numFmtId="10" fontId="2" fillId="7" borderId="2" xfId="2" applyNumberFormat="1" applyFont="1" applyFill="1" applyBorder="1" applyAlignment="1">
      <alignment vertical="center"/>
    </xf>
    <xf numFmtId="197" fontId="62" fillId="7" borderId="2" xfId="4" applyNumberFormat="1" applyFont="1" applyFill="1" applyBorder="1" applyAlignment="1">
      <alignment vertical="center"/>
    </xf>
    <xf numFmtId="10" fontId="62" fillId="7" borderId="2" xfId="4" applyNumberFormat="1" applyFont="1" applyFill="1" applyBorder="1" applyAlignment="1">
      <alignment vertical="center"/>
    </xf>
    <xf numFmtId="202" fontId="62" fillId="7" borderId="2" xfId="4" applyNumberFormat="1" applyFont="1" applyFill="1" applyBorder="1" applyAlignment="1">
      <alignment vertical="center"/>
    </xf>
    <xf numFmtId="43" fontId="55" fillId="5" borderId="15" xfId="2" applyFont="1" applyFill="1" applyBorder="1" applyAlignment="1">
      <alignment vertical="center"/>
    </xf>
    <xf numFmtId="10" fontId="55" fillId="5" borderId="15" xfId="4" applyNumberFormat="1" applyFont="1" applyFill="1" applyBorder="1" applyAlignment="1">
      <alignment vertical="center"/>
    </xf>
    <xf numFmtId="10" fontId="55" fillId="5" borderId="2" xfId="4" applyNumberFormat="1" applyFont="1" applyFill="1" applyBorder="1" applyAlignment="1">
      <alignment vertical="center"/>
    </xf>
    <xf numFmtId="202" fontId="22" fillId="5" borderId="2" xfId="2" applyNumberFormat="1" applyFont="1" applyFill="1" applyBorder="1" applyAlignment="1">
      <alignment vertical="center"/>
    </xf>
    <xf numFmtId="202" fontId="55" fillId="2" borderId="4" xfId="2" applyNumberFormat="1" applyFont="1" applyFill="1" applyBorder="1" applyAlignment="1">
      <alignment vertical="center"/>
    </xf>
    <xf numFmtId="10" fontId="55" fillId="5" borderId="4" xfId="4" applyNumberFormat="1" applyFont="1" applyFill="1" applyBorder="1" applyAlignment="1">
      <alignment vertical="center"/>
    </xf>
    <xf numFmtId="10" fontId="55" fillId="5" borderId="3" xfId="4" applyNumberFormat="1" applyFont="1" applyFill="1" applyBorder="1" applyAlignment="1">
      <alignment vertical="center"/>
    </xf>
    <xf numFmtId="202" fontId="22" fillId="5" borderId="3" xfId="2" applyNumberFormat="1" applyFont="1" applyFill="1" applyBorder="1" applyAlignment="1">
      <alignment vertical="center"/>
    </xf>
    <xf numFmtId="43" fontId="62" fillId="7" borderId="2" xfId="2" applyFont="1" applyFill="1" applyBorder="1" applyAlignment="1">
      <alignment vertical="center"/>
    </xf>
    <xf numFmtId="0" fontId="29" fillId="5" borderId="0" xfId="0" applyFont="1" applyFill="1" applyBorder="1" applyAlignment="1">
      <alignment horizontal="right"/>
    </xf>
    <xf numFmtId="179" fontId="30" fillId="5" borderId="4" xfId="11" applyNumberFormat="1" applyFont="1" applyFill="1" applyBorder="1" applyAlignment="1">
      <alignment horizontal="left" vertical="center" wrapText="1"/>
    </xf>
    <xf numFmtId="43" fontId="55" fillId="5" borderId="2" xfId="4" applyNumberFormat="1" applyFont="1" applyFill="1" applyBorder="1" applyAlignment="1">
      <alignment vertical="center"/>
    </xf>
    <xf numFmtId="179" fontId="22" fillId="2" borderId="2" xfId="11" applyNumberFormat="1" applyFont="1" applyFill="1" applyBorder="1" applyAlignment="1">
      <alignment vertical="center" wrapText="1"/>
    </xf>
    <xf numFmtId="179" fontId="22" fillId="5" borderId="2" xfId="11" applyNumberFormat="1" applyFont="1" applyFill="1" applyBorder="1" applyAlignment="1">
      <alignment vertical="center" wrapText="1"/>
    </xf>
    <xf numFmtId="43" fontId="55" fillId="5" borderId="4" xfId="2" applyFont="1" applyFill="1" applyBorder="1" applyAlignment="1">
      <alignment vertical="center"/>
    </xf>
    <xf numFmtId="43" fontId="55" fillId="5" borderId="4" xfId="4" applyNumberFormat="1" applyFont="1" applyFill="1" applyBorder="1" applyAlignment="1">
      <alignment vertical="center"/>
    </xf>
    <xf numFmtId="179" fontId="22" fillId="5" borderId="4" xfId="11" applyNumberFormat="1" applyFont="1" applyFill="1" applyBorder="1" applyAlignment="1">
      <alignment horizontal="left" vertical="center" wrapText="1"/>
    </xf>
    <xf numFmtId="179" fontId="78" fillId="2" borderId="4" xfId="11" applyNumberFormat="1" applyFont="1" applyFill="1" applyBorder="1" applyAlignment="1">
      <alignment vertical="center" wrapText="1"/>
    </xf>
    <xf numFmtId="179" fontId="78" fillId="2" borderId="15" xfId="11" applyNumberFormat="1" applyFont="1" applyFill="1" applyBorder="1" applyAlignment="1">
      <alignment vertical="center" wrapText="1"/>
    </xf>
    <xf numFmtId="179" fontId="22" fillId="5" borderId="15" xfId="11" applyNumberFormat="1" applyFont="1" applyFill="1" applyBorder="1" applyAlignment="1">
      <alignment vertical="center" wrapText="1"/>
    </xf>
    <xf numFmtId="43" fontId="55" fillId="5" borderId="3" xfId="2" applyFont="1" applyFill="1" applyBorder="1" applyAlignment="1">
      <alignment vertical="center"/>
    </xf>
    <xf numFmtId="179" fontId="22" fillId="5" borderId="3" xfId="11" applyNumberFormat="1" applyFont="1" applyFill="1" applyBorder="1" applyAlignment="1">
      <alignment horizontal="left" vertical="center" wrapText="1"/>
    </xf>
    <xf numFmtId="179" fontId="21" fillId="5" borderId="2" xfId="11" applyNumberFormat="1" applyFont="1" applyFill="1" applyBorder="1" applyAlignment="1">
      <alignment vertical="center" wrapText="1"/>
    </xf>
    <xf numFmtId="43" fontId="62" fillId="10" borderId="2" xfId="2" applyFont="1" applyFill="1" applyBorder="1" applyAlignment="1">
      <alignment vertical="center"/>
    </xf>
    <xf numFmtId="0" fontId="97" fillId="10" borderId="2" xfId="0" applyFont="1" applyFill="1" applyBorder="1" applyAlignment="1">
      <alignment vertical="center" wrapText="1"/>
    </xf>
    <xf numFmtId="0" fontId="28" fillId="10" borderId="2" xfId="0" applyFont="1" applyFill="1" applyBorder="1" applyAlignment="1">
      <alignment vertical="center" wrapText="1"/>
    </xf>
    <xf numFmtId="43" fontId="52" fillId="5" borderId="0" xfId="2" applyNumberFormat="1" applyFont="1" applyFill="1" applyAlignment="1">
      <alignment horizontal="center" vertical="center"/>
    </xf>
    <xf numFmtId="43" fontId="35" fillId="5" borderId="0" xfId="2" applyNumberFormat="1" applyFont="1" applyFill="1" applyAlignment="1">
      <alignment vertical="center"/>
    </xf>
    <xf numFmtId="43" fontId="35" fillId="2" borderId="0" xfId="2" applyNumberFormat="1" applyFont="1" applyFill="1" applyAlignment="1">
      <alignment vertical="center"/>
    </xf>
    <xf numFmtId="210" fontId="42" fillId="5" borderId="0" xfId="2" applyNumberFormat="1" applyFont="1" applyFill="1" applyBorder="1" applyAlignment="1">
      <alignment vertical="center"/>
    </xf>
    <xf numFmtId="43" fontId="30" fillId="2" borderId="0" xfId="2" applyNumberFormat="1" applyFont="1" applyFill="1" applyAlignment="1">
      <alignment vertical="center"/>
    </xf>
    <xf numFmtId="43" fontId="61" fillId="5" borderId="0" xfId="2" applyNumberFormat="1" applyFont="1" applyFill="1" applyAlignment="1">
      <alignment vertical="center"/>
    </xf>
    <xf numFmtId="43" fontId="30" fillId="5" borderId="0" xfId="2" applyNumberFormat="1" applyFont="1" applyFill="1" applyAlignment="1">
      <alignment horizontal="center" vertical="center"/>
    </xf>
    <xf numFmtId="43" fontId="52" fillId="10" borderId="6" xfId="2" applyNumberFormat="1" applyFont="1" applyFill="1" applyBorder="1" applyAlignment="1">
      <alignment horizontal="center" vertical="center"/>
    </xf>
    <xf numFmtId="43" fontId="52" fillId="10" borderId="3" xfId="2" applyNumberFormat="1" applyFont="1" applyFill="1" applyBorder="1" applyAlignment="1">
      <alignment horizontal="center" vertical="center"/>
    </xf>
    <xf numFmtId="0" fontId="27" fillId="8" borderId="3" xfId="2" applyNumberFormat="1" applyFont="1" applyFill="1" applyBorder="1" applyAlignment="1">
      <alignment horizontal="center" vertical="center"/>
    </xf>
    <xf numFmtId="43" fontId="27" fillId="8" borderId="6" xfId="2" applyNumberFormat="1" applyFont="1" applyFill="1" applyBorder="1" applyAlignment="1">
      <alignment vertical="center"/>
    </xf>
    <xf numFmtId="10" fontId="35" fillId="8" borderId="2" xfId="2" applyNumberFormat="1" applyFont="1" applyFill="1" applyBorder="1" applyAlignment="1">
      <alignment vertical="center"/>
    </xf>
    <xf numFmtId="210" fontId="35" fillId="8" borderId="3" xfId="2" applyNumberFormat="1" applyFont="1" applyFill="1" applyBorder="1" applyAlignment="1">
      <alignment vertical="center"/>
    </xf>
    <xf numFmtId="49" fontId="27" fillId="2" borderId="3" xfId="2" applyNumberFormat="1" applyFont="1" applyFill="1" applyBorder="1" applyAlignment="1">
      <alignment horizontal="center" vertical="center"/>
    </xf>
    <xf numFmtId="43" fontId="27" fillId="2" borderId="6" xfId="2" applyNumberFormat="1" applyFont="1" applyFill="1" applyBorder="1" applyAlignment="1">
      <alignment vertical="center"/>
    </xf>
    <xf numFmtId="10" fontId="35" fillId="2" borderId="2" xfId="2" applyNumberFormat="1" applyFont="1" applyFill="1" applyBorder="1" applyAlignment="1">
      <alignment vertical="center"/>
    </xf>
    <xf numFmtId="210" fontId="35" fillId="2" borderId="3" xfId="2" applyNumberFormat="1" applyFont="1" applyFill="1" applyBorder="1" applyAlignment="1">
      <alignment vertical="center"/>
    </xf>
    <xf numFmtId="0" fontId="42" fillId="5" borderId="2" xfId="2" applyNumberFormat="1" applyFont="1" applyFill="1" applyBorder="1" applyAlignment="1">
      <alignment horizontal="center" vertical="center"/>
    </xf>
    <xf numFmtId="210" fontId="32" fillId="5" borderId="2" xfId="2" applyNumberFormat="1" applyFont="1" applyFill="1" applyBorder="1" applyAlignment="1">
      <alignment vertical="center"/>
    </xf>
    <xf numFmtId="10" fontId="26" fillId="5" borderId="2" xfId="2" applyNumberFormat="1" applyFont="1" applyFill="1" applyBorder="1" applyAlignment="1">
      <alignment vertical="center"/>
    </xf>
    <xf numFmtId="210" fontId="42" fillId="5" borderId="2" xfId="2" applyNumberFormat="1" applyFont="1" applyFill="1" applyBorder="1" applyAlignment="1">
      <alignment vertical="center"/>
    </xf>
    <xf numFmtId="10" fontId="26" fillId="5" borderId="4" xfId="2" applyNumberFormat="1" applyFont="1" applyFill="1" applyBorder="1" applyAlignment="1">
      <alignment vertical="center"/>
    </xf>
    <xf numFmtId="210" fontId="42" fillId="5" borderId="4" xfId="2" applyNumberFormat="1" applyFont="1" applyFill="1" applyBorder="1" applyAlignment="1">
      <alignment vertical="center"/>
    </xf>
    <xf numFmtId="0" fontId="27" fillId="8" borderId="2" xfId="2" applyNumberFormat="1" applyFont="1" applyFill="1" applyBorder="1" applyAlignment="1">
      <alignment horizontal="center" vertical="center"/>
    </xf>
    <xf numFmtId="43" fontId="27" fillId="8" borderId="2" xfId="2" applyNumberFormat="1" applyFont="1" applyFill="1" applyBorder="1" applyAlignment="1">
      <alignment vertical="center"/>
    </xf>
    <xf numFmtId="10" fontId="26" fillId="8" borderId="2" xfId="2" applyNumberFormat="1" applyFont="1" applyFill="1" applyBorder="1" applyAlignment="1">
      <alignment vertical="center"/>
    </xf>
    <xf numFmtId="0" fontId="30" fillId="5" borderId="2" xfId="2" applyNumberFormat="1" applyFont="1" applyFill="1" applyBorder="1" applyAlignment="1">
      <alignment horizontal="center" vertical="center"/>
    </xf>
    <xf numFmtId="10" fontId="29" fillId="5" borderId="2" xfId="2" applyNumberFormat="1" applyFont="1" applyFill="1" applyBorder="1" applyAlignment="1">
      <alignment vertical="center"/>
    </xf>
    <xf numFmtId="43" fontId="42" fillId="5" borderId="2" xfId="2" applyNumberFormat="1" applyFont="1" applyFill="1" applyBorder="1" applyAlignment="1">
      <alignment vertical="center"/>
    </xf>
    <xf numFmtId="49" fontId="42" fillId="5" borderId="2" xfId="2" applyNumberFormat="1" applyFont="1" applyFill="1" applyBorder="1" applyAlignment="1">
      <alignment horizontal="center" vertical="center"/>
    </xf>
    <xf numFmtId="10" fontId="42" fillId="5" borderId="2" xfId="2" applyNumberFormat="1" applyFont="1" applyFill="1" applyBorder="1" applyAlignment="1">
      <alignment vertical="center"/>
    </xf>
    <xf numFmtId="10" fontId="26" fillId="5" borderId="2" xfId="2" applyNumberFormat="1" applyFont="1" applyFill="1" applyBorder="1" applyAlignment="1">
      <alignment vertical="center" wrapText="1"/>
    </xf>
    <xf numFmtId="43" fontId="23" fillId="10" borderId="2" xfId="2" applyNumberFormat="1" applyFont="1" applyFill="1" applyBorder="1" applyAlignment="1">
      <alignment horizontal="center" vertical="center"/>
    </xf>
    <xf numFmtId="43" fontId="23" fillId="10" borderId="2" xfId="2" applyNumberFormat="1" applyFont="1" applyFill="1" applyBorder="1" applyAlignment="1">
      <alignment vertical="center"/>
    </xf>
    <xf numFmtId="10" fontId="23" fillId="10" borderId="2" xfId="2" applyNumberFormat="1" applyFont="1" applyFill="1" applyBorder="1" applyAlignment="1">
      <alignment vertical="center"/>
    </xf>
    <xf numFmtId="210" fontId="61" fillId="10" borderId="2" xfId="2" applyNumberFormat="1" applyFont="1" applyFill="1" applyBorder="1" applyAlignment="1">
      <alignment vertical="center"/>
    </xf>
    <xf numFmtId="43" fontId="26" fillId="5" borderId="0" xfId="2" applyFont="1" applyFill="1" applyAlignment="1">
      <alignment vertical="center"/>
    </xf>
    <xf numFmtId="210" fontId="35" fillId="21" borderId="2" xfId="2" applyNumberFormat="1" applyFont="1" applyFill="1" applyBorder="1" applyAlignment="1">
      <alignment vertical="center"/>
    </xf>
    <xf numFmtId="210" fontId="42" fillId="21" borderId="2" xfId="2" applyNumberFormat="1" applyFont="1" applyFill="1" applyBorder="1" applyAlignment="1">
      <alignment vertical="center"/>
    </xf>
    <xf numFmtId="43" fontId="26" fillId="21" borderId="2" xfId="2" applyNumberFormat="1" applyFont="1" applyFill="1" applyBorder="1" applyAlignment="1">
      <alignment vertical="center"/>
    </xf>
    <xf numFmtId="43" fontId="27" fillId="8" borderId="2" xfId="2" applyNumberFormat="1" applyFont="1" applyFill="1" applyBorder="1" applyAlignment="1">
      <alignment horizontal="right" vertical="center"/>
    </xf>
    <xf numFmtId="43" fontId="26" fillId="5" borderId="2" xfId="2" applyNumberFormat="1" applyFont="1" applyFill="1" applyBorder="1" applyAlignment="1">
      <alignment vertical="center"/>
    </xf>
    <xf numFmtId="43" fontId="26" fillId="21" borderId="2" xfId="2" applyNumberFormat="1" applyFont="1" applyFill="1" applyBorder="1" applyAlignment="1">
      <alignment horizontal="right" vertical="center"/>
    </xf>
    <xf numFmtId="43" fontId="52" fillId="2" borderId="0" xfId="2" applyNumberFormat="1" applyFont="1" applyFill="1" applyAlignment="1">
      <alignment horizontal="center" vertical="center"/>
    </xf>
    <xf numFmtId="210" fontId="42" fillId="2" borderId="0" xfId="2" applyNumberFormat="1" applyFont="1" applyFill="1" applyBorder="1" applyAlignment="1">
      <alignment vertical="center"/>
    </xf>
    <xf numFmtId="43" fontId="61" fillId="2" borderId="0" xfId="2" applyNumberFormat="1" applyFont="1" applyFill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3" fontId="149" fillId="5" borderId="0" xfId="2" applyFont="1" applyFill="1" applyAlignment="1"/>
    <xf numFmtId="43" fontId="52" fillId="5" borderId="0" xfId="2" applyFont="1" applyFill="1" applyAlignment="1">
      <alignment horizontal="center" vertical="center"/>
    </xf>
    <xf numFmtId="43" fontId="52" fillId="5" borderId="0" xfId="2" applyFont="1" applyFill="1" applyAlignment="1">
      <alignment horizontal="center"/>
    </xf>
    <xf numFmtId="43" fontId="61" fillId="5" borderId="0" xfId="2" applyFont="1" applyFill="1" applyAlignment="1">
      <alignment horizontal="center"/>
    </xf>
    <xf numFmtId="43" fontId="42" fillId="5" borderId="0" xfId="2" applyFont="1" applyFill="1" applyAlignment="1"/>
    <xf numFmtId="49" fontId="30" fillId="5" borderId="0" xfId="2" applyNumberFormat="1" applyFont="1" applyFill="1" applyAlignment="1">
      <alignment horizontal="center"/>
    </xf>
    <xf numFmtId="43" fontId="22" fillId="5" borderId="0" xfId="2" applyFont="1" applyFill="1" applyAlignment="1">
      <alignment horizontal="left"/>
    </xf>
    <xf numFmtId="197" fontId="30" fillId="5" borderId="0" xfId="2" applyNumberFormat="1" applyFont="1" applyFill="1" applyAlignment="1"/>
    <xf numFmtId="49" fontId="149" fillId="5" borderId="0" xfId="2" applyNumberFormat="1" applyFont="1" applyFill="1" applyAlignment="1">
      <alignment horizontal="center"/>
    </xf>
    <xf numFmtId="43" fontId="47" fillId="5" borderId="0" xfId="2" applyFont="1" applyFill="1" applyAlignment="1">
      <alignment horizontal="center"/>
    </xf>
    <xf numFmtId="43" fontId="21" fillId="5" borderId="0" xfId="2" applyFont="1" applyFill="1" applyAlignment="1">
      <alignment horizontal="left"/>
    </xf>
    <xf numFmtId="43" fontId="54" fillId="10" borderId="3" xfId="2" applyFont="1" applyFill="1" applyBorder="1" applyAlignment="1">
      <alignment horizontal="center" vertical="center"/>
    </xf>
    <xf numFmtId="197" fontId="54" fillId="10" borderId="3" xfId="2" applyNumberFormat="1" applyFont="1" applyFill="1" applyBorder="1" applyAlignment="1">
      <alignment horizontal="center" vertical="center"/>
    </xf>
    <xf numFmtId="43" fontId="2" fillId="5" borderId="9" xfId="2" applyFont="1" applyFill="1" applyBorder="1" applyAlignment="1">
      <alignment horizontal="left" vertical="center"/>
    </xf>
    <xf numFmtId="43" fontId="2" fillId="5" borderId="11" xfId="2" applyFont="1" applyFill="1" applyBorder="1" applyAlignment="1">
      <alignment horizontal="left" vertical="center"/>
    </xf>
    <xf numFmtId="43" fontId="62" fillId="5" borderId="2" xfId="2" applyFont="1" applyFill="1" applyBorder="1" applyAlignment="1">
      <alignment horizontal="right" vertical="center"/>
    </xf>
    <xf numFmtId="43" fontId="35" fillId="21" borderId="2" xfId="2" applyFont="1" applyFill="1" applyBorder="1" applyAlignment="1">
      <alignment horizontal="right" vertical="center"/>
    </xf>
    <xf numFmtId="0" fontId="21" fillId="0" borderId="9" xfId="2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left" vertical="center"/>
    </xf>
    <xf numFmtId="43" fontId="56" fillId="0" borderId="2" xfId="2" applyFont="1" applyBorder="1" applyAlignment="1">
      <alignment vertical="center"/>
    </xf>
    <xf numFmtId="43" fontId="30" fillId="2" borderId="30" xfId="2" applyFont="1" applyFill="1" applyBorder="1" applyAlignment="1">
      <alignment vertical="center"/>
    </xf>
    <xf numFmtId="43" fontId="30" fillId="2" borderId="2" xfId="2" applyFont="1" applyFill="1" applyBorder="1" applyAlignment="1">
      <alignment vertical="center"/>
    </xf>
    <xf numFmtId="10" fontId="54" fillId="10" borderId="3" xfId="2" applyNumberFormat="1" applyFont="1" applyFill="1" applyBorder="1" applyAlignment="1">
      <alignment horizontal="center" vertical="center"/>
    </xf>
    <xf numFmtId="10" fontId="54" fillId="10" borderId="15" xfId="2" applyNumberFormat="1" applyFont="1" applyFill="1" applyBorder="1" applyAlignment="1">
      <alignment horizontal="center" vertical="center"/>
    </xf>
    <xf numFmtId="10" fontId="35" fillId="5" borderId="2" xfId="2" applyNumberFormat="1" applyFont="1" applyFill="1" applyBorder="1" applyAlignment="1">
      <alignment horizontal="right" vertical="center"/>
    </xf>
    <xf numFmtId="10" fontId="56" fillId="0" borderId="2" xfId="0" applyNumberFormat="1" applyFont="1" applyBorder="1">
      <alignment vertical="center"/>
    </xf>
    <xf numFmtId="10" fontId="56" fillId="0" borderId="2" xfId="0" applyNumberFormat="1" applyFont="1" applyBorder="1" applyAlignment="1">
      <alignment vertical="center"/>
    </xf>
    <xf numFmtId="10" fontId="56" fillId="2" borderId="2" xfId="0" applyNumberFormat="1" applyFont="1" applyFill="1" applyBorder="1">
      <alignment vertical="center"/>
    </xf>
    <xf numFmtId="10" fontId="56" fillId="2" borderId="2" xfId="14" applyNumberFormat="1" applyFont="1" applyFill="1" applyBorder="1" applyAlignment="1">
      <alignment vertical="center"/>
    </xf>
    <xf numFmtId="10" fontId="56" fillId="2" borderId="2" xfId="0" applyNumberFormat="1" applyFont="1" applyFill="1" applyBorder="1" applyAlignment="1">
      <alignment vertical="center"/>
    </xf>
    <xf numFmtId="10" fontId="21" fillId="5" borderId="0" xfId="2" applyNumberFormat="1" applyFont="1" applyFill="1" applyAlignment="1"/>
    <xf numFmtId="43" fontId="62" fillId="5" borderId="2" xfId="2" applyFont="1" applyFill="1" applyBorder="1" applyAlignment="1">
      <alignment horizontal="center"/>
    </xf>
    <xf numFmtId="43" fontId="55" fillId="5" borderId="2" xfId="2" applyFont="1" applyFill="1" applyBorder="1" applyAlignment="1">
      <alignment horizontal="center"/>
    </xf>
    <xf numFmtId="184" fontId="61" fillId="5" borderId="0" xfId="2" applyNumberFormat="1" applyFont="1" applyFill="1" applyAlignment="1">
      <alignment horizontal="center"/>
    </xf>
    <xf numFmtId="43" fontId="30" fillId="2" borderId="11" xfId="2" applyFont="1" applyFill="1" applyBorder="1" applyAlignment="1">
      <alignment vertical="center"/>
    </xf>
    <xf numFmtId="43" fontId="23" fillId="0" borderId="9" xfId="2" applyFont="1" applyFill="1" applyBorder="1" applyAlignment="1">
      <alignment horizontal="left" vertical="center"/>
    </xf>
    <xf numFmtId="43" fontId="23" fillId="0" borderId="11" xfId="2" applyFont="1" applyFill="1" applyBorder="1" applyAlignment="1">
      <alignment horizontal="left" vertical="center"/>
    </xf>
    <xf numFmtId="43" fontId="26" fillId="0" borderId="2" xfId="2" applyFont="1" applyFill="1" applyBorder="1" applyAlignment="1">
      <alignment horizontal="left" vertical="center"/>
    </xf>
    <xf numFmtId="43" fontId="55" fillId="5" borderId="2" xfId="2" applyFont="1" applyFill="1" applyBorder="1" applyAlignment="1">
      <alignment horizontal="right" vertical="center"/>
    </xf>
    <xf numFmtId="43" fontId="21" fillId="0" borderId="11" xfId="2" applyFont="1" applyFill="1" applyBorder="1" applyAlignment="1">
      <alignment horizontal="left" vertical="center"/>
    </xf>
    <xf numFmtId="43" fontId="62" fillId="18" borderId="2" xfId="2" applyFont="1" applyFill="1" applyBorder="1" applyAlignment="1">
      <alignment horizontal="right" vertical="center"/>
    </xf>
    <xf numFmtId="0" fontId="0" fillId="0" borderId="2" xfId="2" applyNumberFormat="1" applyFont="1" applyFill="1" applyBorder="1" applyAlignment="1">
      <alignment horizontal="center" vertical="center"/>
    </xf>
    <xf numFmtId="0" fontId="57" fillId="0" borderId="2" xfId="0" applyFont="1" applyBorder="1" applyAlignment="1">
      <alignment horizontal="left" vertical="center"/>
    </xf>
    <xf numFmtId="0" fontId="0" fillId="0" borderId="9" xfId="2" applyNumberFormat="1" applyFont="1" applyFill="1" applyBorder="1" applyAlignment="1">
      <alignment horizontal="center" vertical="center"/>
    </xf>
    <xf numFmtId="49" fontId="22" fillId="10" borderId="2" xfId="2" applyNumberFormat="1" applyFont="1" applyFill="1" applyBorder="1" applyAlignment="1">
      <alignment horizontal="center"/>
    </xf>
    <xf numFmtId="43" fontId="61" fillId="10" borderId="2" xfId="2" applyFont="1" applyFill="1" applyBorder="1" applyAlignment="1">
      <alignment horizontal="left"/>
    </xf>
    <xf numFmtId="43" fontId="22" fillId="10" borderId="2" xfId="2" applyFont="1" applyFill="1" applyBorder="1" applyAlignment="1">
      <alignment horizontal="right"/>
    </xf>
    <xf numFmtId="49" fontId="42" fillId="5" borderId="0" xfId="2" applyNumberFormat="1" applyFont="1" applyFill="1" applyAlignment="1">
      <alignment horizontal="center"/>
    </xf>
    <xf numFmtId="43" fontId="22" fillId="5" borderId="0" xfId="2" applyFont="1" applyFill="1" applyAlignment="1"/>
    <xf numFmtId="197" fontId="42" fillId="5" borderId="0" xfId="2" applyNumberFormat="1" applyFont="1" applyFill="1" applyAlignment="1"/>
    <xf numFmtId="197" fontId="32" fillId="5" borderId="0" xfId="2" applyNumberFormat="1" applyFont="1" applyFill="1" applyAlignment="1"/>
    <xf numFmtId="197" fontId="129" fillId="0" borderId="0" xfId="2" applyNumberFormat="1" applyFont="1" applyFill="1" applyAlignment="1"/>
    <xf numFmtId="197" fontId="41" fillId="5" borderId="0" xfId="2" applyNumberFormat="1" applyFont="1" applyFill="1" applyAlignment="1"/>
    <xf numFmtId="10" fontId="42" fillId="5" borderId="0" xfId="2" applyNumberFormat="1" applyFont="1" applyFill="1" applyAlignment="1"/>
    <xf numFmtId="10" fontId="22" fillId="10" borderId="2" xfId="2" applyNumberFormat="1" applyFont="1" applyFill="1" applyBorder="1" applyAlignment="1">
      <alignment horizontal="right"/>
    </xf>
    <xf numFmtId="43" fontId="22" fillId="10" borderId="2" xfId="2" applyFont="1" applyFill="1" applyBorder="1" applyAlignment="1"/>
    <xf numFmtId="0" fontId="57" fillId="2" borderId="2" xfId="0" applyFont="1" applyFill="1" applyBorder="1" applyAlignment="1">
      <alignment horizontal="left" vertical="center"/>
    </xf>
    <xf numFmtId="43" fontId="0" fillId="5" borderId="2" xfId="2" applyFont="1" applyFill="1" applyBorder="1" applyAlignment="1">
      <alignment horizontal="left" vertical="center"/>
    </xf>
    <xf numFmtId="49" fontId="2" fillId="0" borderId="9" xfId="2" applyNumberFormat="1" applyFont="1" applyFill="1" applyBorder="1" applyAlignment="1">
      <alignment vertical="center"/>
    </xf>
    <xf numFmtId="49" fontId="2" fillId="0" borderId="11" xfId="2" applyNumberFormat="1" applyFont="1" applyFill="1" applyBorder="1" applyAlignment="1">
      <alignment vertical="center"/>
    </xf>
    <xf numFmtId="43" fontId="58" fillId="5" borderId="10" xfId="2" applyFont="1" applyFill="1" applyBorder="1" applyAlignment="1">
      <alignment horizontal="left" vertical="center"/>
    </xf>
    <xf numFmtId="0" fontId="0" fillId="0" borderId="9" xfId="2" applyNumberFormat="1" applyFont="1" applyFill="1" applyBorder="1" applyAlignment="1">
      <alignment horizontal="left" vertical="center"/>
    </xf>
    <xf numFmtId="49" fontId="58" fillId="0" borderId="10" xfId="2" applyNumberFormat="1" applyFont="1" applyFill="1" applyBorder="1" applyAlignment="1">
      <alignment vertical="center"/>
    </xf>
    <xf numFmtId="43" fontId="32" fillId="5" borderId="0" xfId="2" applyFont="1" applyFill="1" applyAlignment="1"/>
    <xf numFmtId="197" fontId="30" fillId="0" borderId="0" xfId="2" applyNumberFormat="1" applyFont="1" applyFill="1" applyAlignment="1"/>
    <xf numFmtId="43" fontId="35" fillId="2" borderId="2" xfId="2" applyFont="1" applyFill="1" applyBorder="1" applyAlignment="1">
      <alignment horizontal="right" vertical="center"/>
    </xf>
    <xf numFmtId="43" fontId="56" fillId="2" borderId="0" xfId="2" applyFont="1" applyFill="1" applyBorder="1" applyAlignment="1">
      <alignment horizontal="center" vertical="center" wrapText="1"/>
    </xf>
    <xf numFmtId="43" fontId="56" fillId="2" borderId="31" xfId="2" applyFont="1" applyFill="1" applyBorder="1" applyAlignment="1">
      <alignment horizontal="center" vertical="center" wrapText="1"/>
    </xf>
    <xf numFmtId="43" fontId="56" fillId="2" borderId="2" xfId="2" applyFont="1" applyFill="1" applyBorder="1" applyAlignment="1">
      <alignment horizontal="center" vertical="center" wrapText="1"/>
    </xf>
    <xf numFmtId="10" fontId="55" fillId="5" borderId="2" xfId="4" applyNumberFormat="1" applyFont="1" applyFill="1" applyBorder="1" applyAlignment="1">
      <alignment horizontal="right" vertical="center"/>
    </xf>
    <xf numFmtId="10" fontId="30" fillId="2" borderId="2" xfId="2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43" fontId="55" fillId="0" borderId="2" xfId="2" applyFont="1" applyBorder="1" applyAlignment="1">
      <alignment horizontal="right" vertical="center"/>
    </xf>
    <xf numFmtId="43" fontId="62" fillId="4" borderId="2" xfId="0" applyNumberFormat="1" applyFont="1" applyFill="1" applyBorder="1">
      <alignment vertical="center"/>
    </xf>
    <xf numFmtId="10" fontId="62" fillId="4" borderId="2" xfId="0" applyNumberFormat="1" applyFont="1" applyFill="1" applyBorder="1" applyAlignment="1">
      <alignment horizontal="right" vertical="center"/>
    </xf>
    <xf numFmtId="43" fontId="55" fillId="0" borderId="0" xfId="2" applyFont="1">
      <alignment vertical="center"/>
    </xf>
    <xf numFmtId="43" fontId="58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8" fillId="0" borderId="2" xfId="2" applyFont="1" applyBorder="1" applyAlignment="1">
      <alignment horizontal="center" vertical="center"/>
    </xf>
    <xf numFmtId="43" fontId="0" fillId="0" borderId="2" xfId="2" applyFont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3" fontId="52" fillId="17" borderId="2" xfId="23" applyFont="1" applyFill="1" applyBorder="1" applyAlignment="1">
      <alignment horizontal="center" vertical="center" wrapText="1"/>
    </xf>
    <xf numFmtId="43" fontId="150" fillId="17" borderId="2" xfId="23" applyNumberFormat="1" applyFont="1" applyFill="1" applyBorder="1" applyAlignment="1">
      <alignment horizontal="left" vertical="center"/>
    </xf>
    <xf numFmtId="43" fontId="90" fillId="17" borderId="2" xfId="23" applyNumberFormat="1" applyFont="1" applyFill="1" applyBorder="1" applyAlignment="1">
      <alignment horizontal="left" vertical="center"/>
    </xf>
    <xf numFmtId="43" fontId="109" fillId="15" borderId="2" xfId="23" applyFont="1" applyFill="1" applyBorder="1" applyAlignment="1">
      <alignment horizontal="center" vertical="center"/>
    </xf>
    <xf numFmtId="43" fontId="61" fillId="15" borderId="2" xfId="23" applyFont="1" applyFill="1" applyBorder="1" applyAlignment="1">
      <alignment horizontal="center" vertical="center"/>
    </xf>
    <xf numFmtId="43" fontId="22" fillId="15" borderId="2" xfId="23" applyFont="1" applyFill="1" applyBorder="1" applyAlignment="1">
      <alignment horizontal="center" vertical="center"/>
    </xf>
    <xf numFmtId="43" fontId="109" fillId="15" borderId="2" xfId="23" applyFont="1" applyFill="1" applyBorder="1" applyAlignment="1">
      <alignment vertical="center"/>
    </xf>
    <xf numFmtId="43" fontId="52" fillId="15" borderId="2" xfId="23" applyFont="1" applyFill="1" applyBorder="1" applyAlignment="1">
      <alignment horizontal="left" vertical="center"/>
    </xf>
    <xf numFmtId="43" fontId="61" fillId="15" borderId="2" xfId="23" applyFont="1" applyFill="1" applyBorder="1" applyAlignment="1">
      <alignment horizontal="left" vertical="center"/>
    </xf>
    <xf numFmtId="43" fontId="109" fillId="15" borderId="3" xfId="23" applyFont="1" applyFill="1" applyBorder="1" applyAlignment="1">
      <alignment horizontal="center" vertical="center"/>
    </xf>
    <xf numFmtId="43" fontId="61" fillId="15" borderId="3" xfId="23" applyFont="1" applyFill="1" applyBorder="1" applyAlignment="1">
      <alignment horizontal="center" vertical="center"/>
    </xf>
    <xf numFmtId="43" fontId="22" fillId="15" borderId="3" xfId="23" applyFont="1" applyFill="1" applyBorder="1" applyAlignment="1">
      <alignment horizontal="center" vertical="center"/>
    </xf>
    <xf numFmtId="43" fontId="112" fillId="15" borderId="2" xfId="23" applyFont="1" applyFill="1" applyBorder="1" applyAlignment="1">
      <alignment horizontal="center" vertical="center"/>
    </xf>
    <xf numFmtId="43" fontId="90" fillId="15" borderId="2" xfId="23" applyFont="1" applyFill="1" applyBorder="1" applyAlignment="1">
      <alignment horizontal="left" vertical="center"/>
    </xf>
    <xf numFmtId="0" fontId="52" fillId="17" borderId="2" xfId="0" applyFont="1" applyFill="1" applyBorder="1" applyAlignment="1">
      <alignment horizontal="left" vertical="center"/>
    </xf>
    <xf numFmtId="43" fontId="61" fillId="17" borderId="2" xfId="0" applyNumberFormat="1" applyFont="1" applyFill="1" applyBorder="1" applyAlignment="1">
      <alignment horizontal="left" vertical="center"/>
    </xf>
    <xf numFmtId="43" fontId="22" fillId="17" borderId="2" xfId="23" applyFont="1" applyFill="1" applyBorder="1" applyAlignment="1">
      <alignment horizontal="center" vertical="center"/>
    </xf>
    <xf numFmtId="0" fontId="52" fillId="17" borderId="4" xfId="0" applyFont="1" applyFill="1" applyBorder="1" applyAlignment="1">
      <alignment horizontal="left" vertical="center"/>
    </xf>
    <xf numFmtId="43" fontId="61" fillId="17" borderId="4" xfId="0" applyNumberFormat="1" applyFont="1" applyFill="1" applyBorder="1" applyAlignment="1">
      <alignment horizontal="left" vertical="center"/>
    </xf>
    <xf numFmtId="0" fontId="52" fillId="17" borderId="9" xfId="0" applyFont="1" applyFill="1" applyBorder="1" applyAlignment="1">
      <alignment horizontal="left" vertical="center"/>
    </xf>
    <xf numFmtId="43" fontId="61" fillId="17" borderId="9" xfId="0" applyNumberFormat="1" applyFont="1" applyFill="1" applyBorder="1" applyAlignment="1">
      <alignment horizontal="left" vertical="center"/>
    </xf>
    <xf numFmtId="0" fontId="112" fillId="2" borderId="1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right" vertical="center"/>
    </xf>
    <xf numFmtId="0" fontId="151" fillId="4" borderId="2" xfId="0" applyFont="1" applyFill="1" applyBorder="1" applyAlignment="1">
      <alignment vertical="center" wrapText="1"/>
    </xf>
    <xf numFmtId="0" fontId="73" fillId="17" borderId="2" xfId="0" applyFont="1" applyFill="1" applyBorder="1" applyAlignment="1">
      <alignment vertical="center"/>
    </xf>
    <xf numFmtId="0" fontId="109" fillId="15" borderId="2" xfId="0" applyFont="1" applyFill="1" applyBorder="1" applyAlignment="1">
      <alignment vertical="center" wrapText="1"/>
    </xf>
    <xf numFmtId="43" fontId="0" fillId="2" borderId="0" xfId="0" applyNumberFormat="1" applyFill="1">
      <alignment vertical="center"/>
    </xf>
    <xf numFmtId="0" fontId="108" fillId="15" borderId="2" xfId="0" applyFont="1" applyFill="1" applyBorder="1" applyAlignment="1">
      <alignment vertical="center"/>
    </xf>
    <xf numFmtId="0" fontId="112" fillId="15" borderId="2" xfId="0" applyNumberFormat="1" applyFont="1" applyFill="1" applyBorder="1" applyAlignment="1">
      <alignment vertical="center" wrapText="1"/>
    </xf>
    <xf numFmtId="0" fontId="112" fillId="15" borderId="2" xfId="0" applyFont="1" applyFill="1" applyBorder="1" applyAlignment="1">
      <alignment vertical="center" wrapText="1"/>
    </xf>
    <xf numFmtId="43" fontId="108" fillId="15" borderId="2" xfId="23" applyFont="1" applyFill="1" applyBorder="1" applyAlignment="1">
      <alignment vertical="center"/>
    </xf>
    <xf numFmtId="0" fontId="108" fillId="15" borderId="2" xfId="0" applyFont="1" applyFill="1" applyBorder="1" applyAlignment="1">
      <alignment vertical="center" wrapText="1"/>
    </xf>
    <xf numFmtId="43" fontId="108" fillId="15" borderId="2" xfId="23" applyFont="1" applyFill="1" applyBorder="1" applyAlignment="1">
      <alignment vertical="center" wrapText="1"/>
    </xf>
    <xf numFmtId="0" fontId="73" fillId="15" borderId="2" xfId="0" applyFont="1" applyFill="1" applyBorder="1" applyAlignment="1">
      <alignment vertical="center"/>
    </xf>
    <xf numFmtId="43" fontId="112" fillId="17" borderId="2" xfId="23" applyFont="1" applyFill="1" applyBorder="1" applyAlignment="1">
      <alignment horizontal="left" vertical="center" wrapText="1"/>
    </xf>
    <xf numFmtId="43" fontId="61" fillId="17" borderId="2" xfId="23" applyFont="1" applyFill="1" applyBorder="1" applyAlignment="1">
      <alignment horizontal="center" vertical="center"/>
    </xf>
    <xf numFmtId="0" fontId="109" fillId="17" borderId="2" xfId="0" applyFont="1" applyFill="1" applyBorder="1" applyAlignment="1">
      <alignment vertical="center" wrapText="1"/>
    </xf>
    <xf numFmtId="0" fontId="112" fillId="17" borderId="2" xfId="0" applyFont="1" applyFill="1" applyBorder="1" applyAlignment="1">
      <alignment vertical="center" wrapText="1"/>
    </xf>
    <xf numFmtId="197" fontId="40" fillId="2" borderId="0" xfId="3" applyNumberFormat="1" applyFill="1" applyAlignment="1" applyProtection="1">
      <alignment vertical="center"/>
    </xf>
    <xf numFmtId="43" fontId="23" fillId="17" borderId="2" xfId="23" applyFont="1" applyFill="1" applyBorder="1" applyAlignment="1">
      <alignment horizontal="center" vertical="center" wrapText="1"/>
    </xf>
    <xf numFmtId="43" fontId="23" fillId="17" borderId="11" xfId="23" applyFont="1" applyFill="1" applyBorder="1" applyAlignment="1">
      <alignment horizontal="center" vertical="center" wrapText="1"/>
    </xf>
    <xf numFmtId="43" fontId="21" fillId="15" borderId="3" xfId="23" applyFont="1" applyFill="1" applyBorder="1" applyAlignment="1">
      <alignment horizontal="center" vertical="center"/>
    </xf>
    <xf numFmtId="43" fontId="22" fillId="15" borderId="2" xfId="23" applyFont="1" applyFill="1" applyBorder="1" applyAlignment="1">
      <alignment horizontal="left" vertical="center"/>
    </xf>
    <xf numFmtId="43" fontId="21" fillId="15" borderId="3" xfId="23" applyFont="1" applyFill="1" applyBorder="1" applyAlignment="1">
      <alignment vertical="center"/>
    </xf>
    <xf numFmtId="43" fontId="61" fillId="15" borderId="3" xfId="23" applyFont="1" applyFill="1" applyBorder="1" applyAlignment="1">
      <alignment vertical="center"/>
    </xf>
    <xf numFmtId="43" fontId="23" fillId="15" borderId="2" xfId="23" applyFont="1" applyFill="1" applyBorder="1" applyAlignment="1">
      <alignment horizontal="left" vertical="center"/>
    </xf>
    <xf numFmtId="43" fontId="72" fillId="15" borderId="2" xfId="23" applyFont="1" applyFill="1" applyBorder="1" applyAlignment="1">
      <alignment horizontal="center" vertical="center"/>
    </xf>
    <xf numFmtId="43" fontId="90" fillId="15" borderId="2" xfId="23" applyFont="1" applyFill="1" applyBorder="1" applyAlignment="1">
      <alignment horizontal="center" vertical="center"/>
    </xf>
    <xf numFmtId="0" fontId="23" fillId="17" borderId="2" xfId="0" applyFont="1" applyFill="1" applyBorder="1" applyAlignment="1">
      <alignment horizontal="left" vertical="center"/>
    </xf>
    <xf numFmtId="0" fontId="61" fillId="17" borderId="2" xfId="0" applyFont="1" applyFill="1" applyBorder="1" applyAlignment="1">
      <alignment horizontal="left" vertical="center"/>
    </xf>
    <xf numFmtId="43" fontId="90" fillId="17" borderId="2" xfId="23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12" fillId="2" borderId="0" xfId="0" applyFont="1" applyFill="1" applyBorder="1" applyAlignment="1">
      <alignment horizontal="center"/>
    </xf>
    <xf numFmtId="0" fontId="107" fillId="17" borderId="2" xfId="0" applyFont="1" applyFill="1" applyBorder="1" applyAlignment="1">
      <alignment vertical="center" wrapText="1"/>
    </xf>
    <xf numFmtId="0" fontId="72" fillId="15" borderId="2" xfId="0" applyFont="1" applyFill="1" applyBorder="1" applyAlignment="1">
      <alignment horizontal="left" vertical="center" wrapText="1"/>
    </xf>
    <xf numFmtId="0" fontId="72" fillId="15" borderId="2" xfId="0" applyFont="1" applyFill="1" applyBorder="1" applyAlignment="1">
      <alignment vertical="center" wrapText="1"/>
    </xf>
    <xf numFmtId="0" fontId="0" fillId="15" borderId="2" xfId="0" applyFont="1" applyFill="1" applyBorder="1">
      <alignment vertical="center"/>
    </xf>
    <xf numFmtId="0" fontId="21" fillId="15" borderId="2" xfId="0" applyFont="1" applyFill="1" applyBorder="1" applyAlignment="1">
      <alignment vertical="center" wrapText="1"/>
    </xf>
    <xf numFmtId="0" fontId="58" fillId="17" borderId="2" xfId="0" applyFont="1" applyFill="1" applyBorder="1" applyAlignment="1">
      <alignment vertical="center" wrapText="1"/>
    </xf>
    <xf numFmtId="0" fontId="58" fillId="17" borderId="2" xfId="0" applyFont="1" applyFill="1" applyBorder="1">
      <alignment vertical="center"/>
    </xf>
    <xf numFmtId="0" fontId="40" fillId="2" borderId="0" xfId="3" applyFill="1" applyAlignment="1" applyProtection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33" fillId="0" borderId="0" xfId="0" applyNumberFormat="1" applyFont="1" applyAlignment="1">
      <alignment horizontal="center" vertical="center"/>
    </xf>
    <xf numFmtId="43" fontId="72" fillId="0" borderId="0" xfId="0" applyNumberFormat="1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10" fontId="8" fillId="7" borderId="2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vertical="center"/>
    </xf>
    <xf numFmtId="197" fontId="8" fillId="7" borderId="2" xfId="0" applyNumberFormat="1" applyFont="1" applyFill="1" applyBorder="1" applyAlignment="1">
      <alignment horizontal="center" vertical="center"/>
    </xf>
    <xf numFmtId="10" fontId="8" fillId="7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97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74" fillId="0" borderId="3" xfId="0" applyFont="1" applyBorder="1" applyAlignment="1">
      <alignment vertical="center"/>
    </xf>
    <xf numFmtId="197" fontId="74" fillId="0" borderId="3" xfId="0" applyNumberFormat="1" applyFont="1" applyBorder="1" applyAlignment="1">
      <alignment horizontal="center" vertical="center"/>
    </xf>
    <xf numFmtId="10" fontId="74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74" fillId="0" borderId="4" xfId="0" applyNumberFormat="1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4" fillId="0" borderId="2" xfId="0" applyFont="1" applyBorder="1" applyAlignment="1">
      <alignment vertical="center"/>
    </xf>
    <xf numFmtId="197" fontId="74" fillId="0" borderId="2" xfId="0" applyNumberFormat="1" applyFont="1" applyBorder="1" applyAlignment="1">
      <alignment horizontal="center" vertical="center"/>
    </xf>
    <xf numFmtId="10" fontId="74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97" fontId="8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0" fontId="74" fillId="0" borderId="3" xfId="0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17" borderId="4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vertical="center"/>
    </xf>
    <xf numFmtId="197" fontId="8" fillId="7" borderId="4" xfId="0" applyNumberFormat="1" applyFont="1" applyFill="1" applyBorder="1" applyAlignment="1">
      <alignment horizontal="center" vertical="center"/>
    </xf>
    <xf numFmtId="10" fontId="8" fillId="7" borderId="4" xfId="0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152" fillId="0" borderId="2" xfId="0" applyFont="1" applyBorder="1" applyAlignment="1">
      <alignment vertical="center" wrapText="1"/>
    </xf>
    <xf numFmtId="0" fontId="153" fillId="0" borderId="2" xfId="0" applyFont="1" applyBorder="1" applyAlignment="1">
      <alignment vertical="center" wrapText="1"/>
    </xf>
    <xf numFmtId="0" fontId="153" fillId="0" borderId="2" xfId="0" applyFont="1" applyBorder="1" applyAlignment="1">
      <alignment horizontal="left" vertical="center" wrapText="1"/>
    </xf>
    <xf numFmtId="0" fontId="8" fillId="17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43" fontId="8" fillId="7" borderId="2" xfId="0" applyNumberFormat="1" applyFont="1" applyFill="1" applyBorder="1" applyAlignment="1">
      <alignment horizontal="center" vertical="center"/>
    </xf>
    <xf numFmtId="43" fontId="8" fillId="7" borderId="2" xfId="0" applyNumberFormat="1" applyFont="1" applyFill="1" applyBorder="1" applyAlignment="1">
      <alignment horizontal="center" vertical="center" wrapText="1"/>
    </xf>
    <xf numFmtId="43" fontId="8" fillId="0" borderId="2" xfId="0" applyNumberFormat="1" applyFont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43" fontId="74" fillId="0" borderId="3" xfId="0" applyNumberFormat="1" applyFont="1" applyBorder="1" applyAlignment="1">
      <alignment horizontal="center" vertical="center"/>
    </xf>
    <xf numFmtId="10" fontId="74" fillId="2" borderId="3" xfId="0" applyNumberFormat="1" applyFont="1" applyFill="1" applyBorder="1" applyAlignment="1">
      <alignment horizontal="center" vertical="center"/>
    </xf>
    <xf numFmtId="43" fontId="74" fillId="0" borderId="4" xfId="0" applyNumberFormat="1" applyFont="1" applyBorder="1" applyAlignment="1">
      <alignment horizontal="center" vertical="center"/>
    </xf>
    <xf numFmtId="43" fontId="74" fillId="0" borderId="2" xfId="0" applyNumberFormat="1" applyFont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10" fontId="74" fillId="2" borderId="2" xfId="0" applyNumberFormat="1" applyFont="1" applyFill="1" applyBorder="1" applyAlignment="1">
      <alignment horizontal="center" vertical="center"/>
    </xf>
    <xf numFmtId="43" fontId="8" fillId="0" borderId="2" xfId="0" applyNumberFormat="1" applyFont="1" applyBorder="1" applyAlignment="1">
      <alignment vertical="center"/>
    </xf>
    <xf numFmtId="43" fontId="8" fillId="0" borderId="4" xfId="0" applyNumberFormat="1" applyFont="1" applyBorder="1" applyAlignment="1">
      <alignment vertical="center"/>
    </xf>
    <xf numFmtId="10" fontId="8" fillId="2" borderId="4" xfId="0" applyNumberFormat="1" applyFont="1" applyFill="1" applyBorder="1" applyAlignment="1">
      <alignment horizontal="center" vertical="center"/>
    </xf>
    <xf numFmtId="43" fontId="8" fillId="7" borderId="4" xfId="0" applyNumberFormat="1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/>
    </xf>
    <xf numFmtId="43" fontId="154" fillId="7" borderId="2" xfId="0" applyNumberFormat="1" applyFont="1" applyFill="1" applyBorder="1" applyAlignment="1">
      <alignment horizontal="center" vertical="center" wrapText="1"/>
    </xf>
    <xf numFmtId="43" fontId="74" fillId="7" borderId="2" xfId="0" applyNumberFormat="1" applyFont="1" applyFill="1" applyBorder="1" applyAlignment="1">
      <alignment horizontal="center" vertical="center" wrapText="1"/>
    </xf>
    <xf numFmtId="43" fontId="154" fillId="7" borderId="2" xfId="0" applyNumberFormat="1" applyFont="1" applyFill="1" applyBorder="1" applyAlignment="1">
      <alignment horizontal="center" vertical="center"/>
    </xf>
    <xf numFmtId="43" fontId="74" fillId="7" borderId="2" xfId="0" applyNumberFormat="1" applyFont="1" applyFill="1" applyBorder="1" applyAlignment="1">
      <alignment horizontal="center" vertical="center"/>
    </xf>
    <xf numFmtId="43" fontId="155" fillId="7" borderId="2" xfId="0" applyNumberFormat="1" applyFont="1" applyFill="1" applyBorder="1" applyAlignment="1">
      <alignment horizontal="center" vertical="center"/>
    </xf>
    <xf numFmtId="43" fontId="154" fillId="0" borderId="2" xfId="0" applyNumberFormat="1" applyFont="1" applyBorder="1" applyAlignment="1">
      <alignment horizontal="center" vertical="center"/>
    </xf>
    <xf numFmtId="43" fontId="155" fillId="0" borderId="2" xfId="0" applyNumberFormat="1" applyFont="1" applyBorder="1" applyAlignment="1">
      <alignment horizontal="center" vertical="center"/>
    </xf>
    <xf numFmtId="43" fontId="153" fillId="0" borderId="3" xfId="0" applyNumberFormat="1" applyFont="1" applyBorder="1" applyAlignment="1">
      <alignment horizontal="center" vertical="center"/>
    </xf>
    <xf numFmtId="43" fontId="156" fillId="0" borderId="3" xfId="0" applyNumberFormat="1" applyFont="1" applyBorder="1" applyAlignment="1">
      <alignment horizontal="center" vertical="center"/>
    </xf>
    <xf numFmtId="43" fontId="156" fillId="2" borderId="3" xfId="0" applyNumberFormat="1" applyFont="1" applyFill="1" applyBorder="1" applyAlignment="1">
      <alignment horizontal="center" vertical="center"/>
    </xf>
    <xf numFmtId="43" fontId="153" fillId="0" borderId="2" xfId="0" applyNumberFormat="1" applyFont="1" applyBorder="1" applyAlignment="1">
      <alignment horizontal="center" vertical="center"/>
    </xf>
    <xf numFmtId="43" fontId="156" fillId="0" borderId="2" xfId="0" applyNumberFormat="1" applyFont="1" applyBorder="1" applyAlignment="1">
      <alignment horizontal="center" vertical="center"/>
    </xf>
    <xf numFmtId="43" fontId="156" fillId="2" borderId="2" xfId="0" applyNumberFormat="1" applyFont="1" applyFill="1" applyBorder="1" applyAlignment="1">
      <alignment horizontal="center" vertical="center"/>
    </xf>
    <xf numFmtId="43" fontId="154" fillId="0" borderId="4" xfId="0" applyNumberFormat="1" applyFont="1" applyBorder="1" applyAlignment="1">
      <alignment horizontal="center" vertical="center"/>
    </xf>
    <xf numFmtId="43" fontId="155" fillId="0" borderId="4" xfId="0" applyNumberFormat="1" applyFont="1" applyBorder="1" applyAlignment="1">
      <alignment horizontal="center" vertical="center"/>
    </xf>
    <xf numFmtId="43" fontId="76" fillId="7" borderId="2" xfId="0" applyNumberFormat="1" applyFont="1" applyFill="1" applyBorder="1" applyAlignment="1">
      <alignment horizontal="center" vertical="center"/>
    </xf>
    <xf numFmtId="43" fontId="154" fillId="0" borderId="2" xfId="0" applyNumberFormat="1" applyFont="1" applyBorder="1" applyAlignment="1">
      <alignment vertical="center"/>
    </xf>
    <xf numFmtId="43" fontId="155" fillId="0" borderId="2" xfId="0" applyNumberFormat="1" applyFont="1" applyBorder="1" applyAlignment="1">
      <alignment vertical="center"/>
    </xf>
    <xf numFmtId="43" fontId="154" fillId="0" borderId="4" xfId="0" applyNumberFormat="1" applyFont="1" applyBorder="1" applyAlignment="1">
      <alignment vertical="center"/>
    </xf>
    <xf numFmtId="43" fontId="155" fillId="0" borderId="4" xfId="0" applyNumberFormat="1" applyFont="1" applyBorder="1" applyAlignment="1">
      <alignment vertical="center"/>
    </xf>
    <xf numFmtId="43" fontId="154" fillId="7" borderId="4" xfId="0" applyNumberFormat="1" applyFont="1" applyFill="1" applyBorder="1" applyAlignment="1">
      <alignment horizontal="center" vertical="center"/>
    </xf>
    <xf numFmtId="43" fontId="76" fillId="7" borderId="4" xfId="0" applyNumberFormat="1" applyFont="1" applyFill="1" applyBorder="1" applyAlignment="1">
      <alignment horizontal="center" vertical="center"/>
    </xf>
    <xf numFmtId="197" fontId="154" fillId="0" borderId="2" xfId="0" applyNumberFormat="1" applyFont="1" applyBorder="1" applyAlignment="1">
      <alignment horizontal="center" vertical="center"/>
    </xf>
    <xf numFmtId="197" fontId="155" fillId="0" borderId="2" xfId="0" applyNumberFormat="1" applyFont="1" applyBorder="1" applyAlignment="1">
      <alignment horizontal="center" vertical="center"/>
    </xf>
    <xf numFmtId="197" fontId="153" fillId="0" borderId="2" xfId="0" applyNumberFormat="1" applyFont="1" applyBorder="1" applyAlignment="1">
      <alignment horizontal="center" vertical="center"/>
    </xf>
    <xf numFmtId="197" fontId="156" fillId="0" borderId="2" xfId="0" applyNumberFormat="1" applyFont="1" applyBorder="1" applyAlignment="1">
      <alignment horizontal="center" vertical="center"/>
    </xf>
    <xf numFmtId="197" fontId="8" fillId="2" borderId="2" xfId="0" applyNumberFormat="1" applyFont="1" applyFill="1" applyBorder="1" applyAlignment="1">
      <alignment horizontal="center" vertical="center"/>
    </xf>
    <xf numFmtId="43" fontId="40" fillId="0" borderId="0" xfId="3" applyNumberFormat="1" applyAlignment="1" applyProtection="1">
      <alignment horizontal="center" vertical="center"/>
    </xf>
    <xf numFmtId="10" fontId="155" fillId="7" borderId="2" xfId="0" applyNumberFormat="1" applyFont="1" applyFill="1" applyBorder="1" applyAlignment="1">
      <alignment horizontal="right" vertical="center"/>
    </xf>
    <xf numFmtId="43" fontId="76" fillId="7" borderId="2" xfId="2" applyFont="1" applyFill="1" applyBorder="1" applyAlignment="1">
      <alignment horizontal="right" vertical="center"/>
    </xf>
    <xf numFmtId="43" fontId="157" fillId="7" borderId="2" xfId="2" applyFont="1" applyFill="1" applyBorder="1" applyAlignment="1">
      <alignment horizontal="right" vertical="center"/>
    </xf>
    <xf numFmtId="43" fontId="155" fillId="7" borderId="2" xfId="2" applyFont="1" applyFill="1" applyBorder="1" applyAlignment="1">
      <alignment horizontal="right" vertical="center"/>
    </xf>
    <xf numFmtId="10" fontId="155" fillId="0" borderId="2" xfId="0" applyNumberFormat="1" applyFont="1" applyBorder="1" applyAlignment="1">
      <alignment horizontal="right" vertical="center"/>
    </xf>
    <xf numFmtId="43" fontId="155" fillId="0" borderId="2" xfId="2" applyFont="1" applyBorder="1" applyAlignment="1">
      <alignment horizontal="right" vertical="center"/>
    </xf>
    <xf numFmtId="10" fontId="156" fillId="0" borderId="3" xfId="0" applyNumberFormat="1" applyFont="1" applyBorder="1" applyAlignment="1">
      <alignment horizontal="right" vertical="center"/>
    </xf>
    <xf numFmtId="43" fontId="156" fillId="0" borderId="4" xfId="2" applyFont="1" applyBorder="1" applyAlignment="1">
      <alignment horizontal="center" vertical="center"/>
    </xf>
    <xf numFmtId="10" fontId="156" fillId="0" borderId="2" xfId="0" applyNumberFormat="1" applyFont="1" applyBorder="1" applyAlignment="1">
      <alignment horizontal="right" vertical="center"/>
    </xf>
    <xf numFmtId="43" fontId="156" fillId="0" borderId="2" xfId="2" applyFont="1" applyBorder="1" applyAlignment="1">
      <alignment horizontal="right" vertical="center"/>
    </xf>
    <xf numFmtId="10" fontId="155" fillId="0" borderId="4" xfId="0" applyNumberFormat="1" applyFont="1" applyBorder="1" applyAlignment="1">
      <alignment horizontal="right" vertical="center"/>
    </xf>
    <xf numFmtId="43" fontId="155" fillId="0" borderId="4" xfId="2" applyFont="1" applyBorder="1" applyAlignment="1">
      <alignment horizontal="center" vertical="center"/>
    </xf>
    <xf numFmtId="10" fontId="76" fillId="7" borderId="2" xfId="0" applyNumberFormat="1" applyFont="1" applyFill="1" applyBorder="1" applyAlignment="1">
      <alignment horizontal="right" vertical="center"/>
    </xf>
    <xf numFmtId="43" fontId="76" fillId="17" borderId="2" xfId="2" applyFont="1" applyFill="1" applyBorder="1" applyAlignment="1">
      <alignment horizontal="right" vertical="center"/>
    </xf>
    <xf numFmtId="43" fontId="157" fillId="17" borderId="2" xfId="2" applyFont="1" applyFill="1" applyBorder="1" applyAlignment="1">
      <alignment horizontal="right" vertical="center"/>
    </xf>
    <xf numFmtId="43" fontId="156" fillId="0" borderId="3" xfId="2" applyFont="1" applyBorder="1" applyAlignment="1">
      <alignment horizontal="right" vertical="center"/>
    </xf>
    <xf numFmtId="43" fontId="155" fillId="0" borderId="4" xfId="2" applyFont="1" applyBorder="1" applyAlignment="1">
      <alignment horizontal="right" vertical="center"/>
    </xf>
    <xf numFmtId="10" fontId="76" fillId="7" borderId="4" xfId="0" applyNumberFormat="1" applyFont="1" applyFill="1" applyBorder="1" applyAlignment="1">
      <alignment horizontal="right" vertical="center"/>
    </xf>
    <xf numFmtId="43" fontId="76" fillId="17" borderId="4" xfId="2" applyFont="1" applyFill="1" applyBorder="1" applyAlignment="1">
      <alignment horizontal="right" vertical="center"/>
    </xf>
    <xf numFmtId="43" fontId="157" fillId="17" borderId="4" xfId="2" applyFont="1" applyFill="1" applyBorder="1" applyAlignment="1">
      <alignment horizontal="right" vertical="center"/>
    </xf>
    <xf numFmtId="43" fontId="157" fillId="0" borderId="2" xfId="2" applyFont="1" applyBorder="1" applyAlignment="1">
      <alignment horizontal="right" vertical="center"/>
    </xf>
    <xf numFmtId="43" fontId="156" fillId="2" borderId="2" xfId="2" applyFont="1" applyFill="1" applyBorder="1" applyAlignment="1">
      <alignment horizontal="right" vertical="center"/>
    </xf>
    <xf numFmtId="43" fontId="10" fillId="2" borderId="2" xfId="2" applyFont="1" applyFill="1" applyBorder="1" applyAlignment="1">
      <alignment horizontal="right" vertical="center"/>
    </xf>
    <xf numFmtId="10" fontId="8" fillId="2" borderId="2" xfId="0" applyNumberFormat="1" applyFont="1" applyFill="1" applyBorder="1" applyAlignment="1">
      <alignment horizontal="right" vertical="center"/>
    </xf>
    <xf numFmtId="43" fontId="155" fillId="2" borderId="2" xfId="2" applyFont="1" applyFill="1" applyBorder="1" applyAlignment="1">
      <alignment horizontal="right" vertical="center"/>
    </xf>
    <xf numFmtId="10" fontId="8" fillId="0" borderId="2" xfId="0" applyNumberFormat="1" applyFont="1" applyBorder="1" applyAlignment="1">
      <alignment horizontal="right" vertical="center"/>
    </xf>
    <xf numFmtId="10" fontId="8" fillId="7" borderId="2" xfId="0" applyNumberFormat="1" applyFont="1" applyFill="1" applyBorder="1" applyAlignment="1">
      <alignment horizontal="right" vertical="center"/>
    </xf>
    <xf numFmtId="43" fontId="155" fillId="17" borderId="2" xfId="2" applyFont="1" applyFill="1" applyBorder="1" applyAlignment="1">
      <alignment horizontal="right" vertical="center"/>
    </xf>
    <xf numFmtId="10" fontId="74" fillId="0" borderId="2" xfId="0" applyNumberFormat="1" applyFont="1" applyBorder="1" applyAlignment="1">
      <alignment horizontal="right" vertical="center"/>
    </xf>
    <xf numFmtId="10" fontId="155" fillId="7" borderId="2" xfId="4" applyNumberFormat="1" applyFont="1" applyFill="1" applyBorder="1" applyAlignment="1">
      <alignment horizontal="right" vertical="center"/>
    </xf>
    <xf numFmtId="10" fontId="155" fillId="0" borderId="2" xfId="4" applyNumberFormat="1" applyFont="1" applyBorder="1" applyAlignment="1">
      <alignment horizontal="right" vertical="center"/>
    </xf>
    <xf numFmtId="10" fontId="156" fillId="0" borderId="3" xfId="4" applyNumberFormat="1" applyFont="1" applyBorder="1" applyAlignment="1">
      <alignment horizontal="right" vertical="center"/>
    </xf>
    <xf numFmtId="10" fontId="156" fillId="0" borderId="4" xfId="4" applyNumberFormat="1" applyFont="1" applyBorder="1" applyAlignment="1">
      <alignment horizontal="right" vertical="center"/>
    </xf>
    <xf numFmtId="10" fontId="156" fillId="0" borderId="2" xfId="4" applyNumberFormat="1" applyFont="1" applyBorder="1" applyAlignment="1">
      <alignment horizontal="right" vertical="center"/>
    </xf>
    <xf numFmtId="10" fontId="155" fillId="0" borderId="4" xfId="4" applyNumberFormat="1" applyFont="1" applyBorder="1" applyAlignment="1">
      <alignment horizontal="right" vertical="center"/>
    </xf>
    <xf numFmtId="10" fontId="76" fillId="17" borderId="2" xfId="4" applyNumberFormat="1" applyFont="1" applyFill="1" applyBorder="1" applyAlignment="1">
      <alignment horizontal="right" vertical="center"/>
    </xf>
    <xf numFmtId="10" fontId="76" fillId="17" borderId="4" xfId="4" applyNumberFormat="1" applyFont="1" applyFill="1" applyBorder="1" applyAlignment="1">
      <alignment horizontal="right" vertical="center"/>
    </xf>
    <xf numFmtId="43" fontId="156" fillId="0" borderId="2" xfId="2" applyFont="1" applyFill="1" applyBorder="1" applyAlignment="1">
      <alignment horizontal="right" vertical="center"/>
    </xf>
    <xf numFmtId="10" fontId="155" fillId="0" borderId="2" xfId="4" applyNumberFormat="1" applyFont="1" applyFill="1" applyBorder="1" applyAlignment="1">
      <alignment horizontal="right" vertical="center"/>
    </xf>
    <xf numFmtId="10" fontId="155" fillId="0" borderId="3" xfId="4" applyNumberFormat="1" applyFont="1" applyFill="1" applyBorder="1" applyAlignment="1">
      <alignment horizontal="right" vertical="center"/>
    </xf>
    <xf numFmtId="43" fontId="156" fillId="0" borderId="2" xfId="2" applyFont="1" applyFill="1" applyBorder="1" applyAlignment="1">
      <alignment vertical="center"/>
    </xf>
    <xf numFmtId="43" fontId="10" fillId="0" borderId="2" xfId="2" applyFont="1" applyFill="1" applyBorder="1" applyAlignment="1">
      <alignment horizontal="right" vertical="center"/>
    </xf>
    <xf numFmtId="10" fontId="155" fillId="2" borderId="2" xfId="4" applyNumberFormat="1" applyFont="1" applyFill="1" applyBorder="1" applyAlignment="1">
      <alignment horizontal="right" vertical="center"/>
    </xf>
    <xf numFmtId="43" fontId="18" fillId="2" borderId="2" xfId="2" applyFont="1" applyFill="1" applyBorder="1" applyAlignment="1">
      <alignment horizontal="right" vertical="center"/>
    </xf>
    <xf numFmtId="10" fontId="155" fillId="17" borderId="2" xfId="4" applyNumberFormat="1" applyFont="1" applyFill="1" applyBorder="1" applyAlignment="1">
      <alignment horizontal="right" vertical="center"/>
    </xf>
    <xf numFmtId="43" fontId="154" fillId="6" borderId="2" xfId="0" applyNumberFormat="1" applyFont="1" applyFill="1" applyBorder="1" applyAlignment="1">
      <alignment horizontal="center" vertical="center" wrapText="1"/>
    </xf>
    <xf numFmtId="43" fontId="74" fillId="6" borderId="2" xfId="0" applyNumberFormat="1" applyFont="1" applyFill="1" applyBorder="1" applyAlignment="1">
      <alignment horizontal="center" vertical="center" wrapText="1"/>
    </xf>
    <xf numFmtId="43" fontId="156" fillId="0" borderId="2" xfId="4" applyNumberFormat="1" applyFont="1" applyBorder="1" applyAlignment="1">
      <alignment horizontal="right" vertical="center"/>
    </xf>
    <xf numFmtId="43" fontId="156" fillId="0" borderId="4" xfId="4" applyNumberFormat="1" applyFont="1" applyBorder="1" applyAlignment="1">
      <alignment horizontal="right" vertical="center"/>
    </xf>
    <xf numFmtId="43" fontId="156" fillId="0" borderId="2" xfId="2" applyFont="1" applyBorder="1" applyAlignment="1">
      <alignment vertical="center"/>
    </xf>
    <xf numFmtId="43" fontId="10" fillId="0" borderId="2" xfId="2" applyFont="1" applyBorder="1" applyAlignment="1">
      <alignment horizontal="right" vertical="center"/>
    </xf>
    <xf numFmtId="0" fontId="58" fillId="0" borderId="0" xfId="0" applyFont="1" applyAlignment="1">
      <alignment horizontal="right" vertical="center"/>
    </xf>
    <xf numFmtId="0" fontId="8" fillId="6" borderId="4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vertical="center"/>
    </xf>
    <xf numFmtId="197" fontId="40" fillId="17" borderId="2" xfId="3" applyNumberFormat="1" applyFill="1" applyBorder="1" applyAlignment="1" applyProtection="1">
      <alignment horizontal="center" vertical="center"/>
    </xf>
    <xf numFmtId="197" fontId="158" fillId="0" borderId="2" xfId="3" applyNumberFormat="1" applyFont="1" applyBorder="1" applyAlignment="1" applyProtection="1">
      <alignment horizontal="center" vertical="center"/>
    </xf>
    <xf numFmtId="0" fontId="72" fillId="0" borderId="2" xfId="0" applyFont="1" applyBorder="1" applyAlignment="1">
      <alignment vertical="top" wrapText="1"/>
    </xf>
    <xf numFmtId="0" fontId="72" fillId="0" borderId="4" xfId="0" applyFont="1" applyBorder="1" applyAlignment="1">
      <alignment horizontal="left" vertical="center" wrapText="1"/>
    </xf>
    <xf numFmtId="0" fontId="9" fillId="17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72" fillId="2" borderId="3" xfId="0" applyFont="1" applyFill="1" applyBorder="1" applyAlignment="1">
      <alignment vertical="center" wrapText="1"/>
    </xf>
    <xf numFmtId="0" fontId="72" fillId="0" borderId="2" xfId="0" applyFont="1" applyBorder="1" applyAlignment="1">
      <alignment vertical="center" wrapText="1"/>
    </xf>
    <xf numFmtId="43" fontId="156" fillId="0" borderId="4" xfId="2" applyFont="1" applyBorder="1" applyAlignment="1">
      <alignment horizontal="right" vertical="center"/>
    </xf>
    <xf numFmtId="0" fontId="72" fillId="0" borderId="4" xfId="0" applyFont="1" applyBorder="1" applyAlignment="1">
      <alignment vertical="center" wrapText="1"/>
    </xf>
    <xf numFmtId="0" fontId="9" fillId="17" borderId="4" xfId="0" applyFont="1" applyFill="1" applyBorder="1" applyAlignment="1">
      <alignment vertical="center"/>
    </xf>
    <xf numFmtId="0" fontId="74" fillId="17" borderId="2" xfId="0" applyFont="1" applyFill="1" applyBorder="1">
      <alignment vertical="center"/>
    </xf>
    <xf numFmtId="10" fontId="0" fillId="0" borderId="2" xfId="4" applyNumberFormat="1" applyFont="1" applyBorder="1" applyAlignment="1">
      <alignment horizontal="left" vertical="center"/>
    </xf>
    <xf numFmtId="10" fontId="58" fillId="0" borderId="2" xfId="4" applyNumberFormat="1" applyFont="1" applyBorder="1" applyAlignment="1">
      <alignment vertical="center"/>
    </xf>
    <xf numFmtId="197" fontId="40" fillId="0" borderId="2" xfId="3" applyNumberFormat="1" applyBorder="1" applyAlignment="1" applyProtection="1">
      <alignment horizontal="center" vertical="center"/>
    </xf>
    <xf numFmtId="10" fontId="0" fillId="0" borderId="2" xfId="4" applyNumberFormat="1" applyFont="1" applyBorder="1" applyAlignment="1">
      <alignment vertical="center"/>
    </xf>
    <xf numFmtId="0" fontId="153" fillId="17" borderId="2" xfId="0" applyFont="1" applyFill="1" applyBorder="1" applyAlignment="1">
      <alignment vertical="center" wrapText="1"/>
    </xf>
    <xf numFmtId="197" fontId="8" fillId="17" borderId="2" xfId="0" applyNumberFormat="1" applyFont="1" applyFill="1" applyBorder="1" applyAlignment="1">
      <alignment horizontal="center" vertical="center"/>
    </xf>
    <xf numFmtId="0" fontId="74" fillId="17" borderId="2" xfId="0" applyFont="1" applyFill="1" applyBorder="1" applyAlignment="1">
      <alignment vertical="center"/>
    </xf>
    <xf numFmtId="0" fontId="74" fillId="0" borderId="2" xfId="0" applyFont="1" applyBorder="1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43" fontId="74" fillId="14" borderId="2" xfId="2" applyNumberFormat="1" applyFont="1" applyFill="1" applyBorder="1" applyAlignment="1">
      <alignment horizontal="center" vertical="center" wrapText="1"/>
    </xf>
    <xf numFmtId="43" fontId="74" fillId="20" borderId="2" xfId="2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justify" vertical="center"/>
    </xf>
    <xf numFmtId="43" fontId="8" fillId="0" borderId="2" xfId="2" applyNumberFormat="1" applyFont="1" applyFill="1" applyBorder="1" applyAlignment="1">
      <alignment horizontal="justify" vertical="center"/>
    </xf>
    <xf numFmtId="0" fontId="10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justify" vertical="center"/>
    </xf>
    <xf numFmtId="43" fontId="10" fillId="5" borderId="2" xfId="2" applyNumberFormat="1" applyFont="1" applyFill="1" applyBorder="1" applyAlignment="1">
      <alignment horizontal="right" vertical="center"/>
    </xf>
    <xf numFmtId="10" fontId="10" fillId="5" borderId="2" xfId="4" applyNumberFormat="1" applyFont="1" applyFill="1" applyBorder="1" applyAlignment="1">
      <alignment horizontal="right" vertical="center"/>
    </xf>
    <xf numFmtId="43" fontId="10" fillId="5" borderId="2" xfId="2" applyNumberFormat="1" applyFont="1" applyFill="1" applyBorder="1" applyAlignment="1">
      <alignment horizontal="justify" vertical="center"/>
    </xf>
    <xf numFmtId="43" fontId="74" fillId="0" borderId="2" xfId="2" applyNumberFormat="1" applyFont="1" applyFill="1" applyBorder="1" applyAlignment="1">
      <alignment horizontal="justify" vertical="center"/>
    </xf>
    <xf numFmtId="43" fontId="18" fillId="5" borderId="2" xfId="2" applyNumberFormat="1" applyFont="1" applyFill="1" applyBorder="1" applyAlignment="1">
      <alignment horizontal="justify" vertical="center"/>
    </xf>
    <xf numFmtId="10" fontId="18" fillId="5" borderId="2" xfId="4" applyNumberFormat="1" applyFont="1" applyFill="1" applyBorder="1" applyAlignment="1">
      <alignment horizontal="righ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justify" vertical="center"/>
    </xf>
    <xf numFmtId="43" fontId="8" fillId="22" borderId="2" xfId="2" applyNumberFormat="1" applyFont="1" applyFill="1" applyBorder="1" applyAlignment="1">
      <alignment horizontal="justify" vertical="center"/>
    </xf>
    <xf numFmtId="0" fontId="18" fillId="6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43" fontId="18" fillId="6" borderId="2" xfId="2" applyNumberFormat="1" applyFont="1" applyFill="1" applyBorder="1" applyAlignment="1">
      <alignment horizontal="justify" vertical="center"/>
    </xf>
    <xf numFmtId="10" fontId="18" fillId="6" borderId="2" xfId="4" applyNumberFormat="1" applyFont="1" applyFill="1" applyBorder="1" applyAlignment="1">
      <alignment horizontal="right" vertical="center"/>
    </xf>
    <xf numFmtId="43" fontId="74" fillId="6" borderId="2" xfId="2" applyNumberFormat="1" applyFont="1" applyFill="1" applyBorder="1" applyAlignment="1">
      <alignment horizontal="justify" vertical="center"/>
    </xf>
    <xf numFmtId="197" fontId="0" fillId="5" borderId="2" xfId="0" applyNumberFormat="1" applyFont="1" applyFill="1" applyBorder="1" applyAlignment="1"/>
    <xf numFmtId="0" fontId="5" fillId="5" borderId="0" xfId="15" applyFill="1"/>
    <xf numFmtId="43" fontId="74" fillId="22" borderId="2" xfId="2" applyNumberFormat="1" applyFont="1" applyFill="1" applyBorder="1" applyAlignment="1">
      <alignment horizontal="center" vertical="center" wrapText="1"/>
    </xf>
    <xf numFmtId="10" fontId="74" fillId="22" borderId="2" xfId="2" applyNumberFormat="1" applyFont="1" applyFill="1" applyBorder="1" applyAlignment="1">
      <alignment horizontal="center" vertical="center" wrapText="1"/>
    </xf>
    <xf numFmtId="43" fontId="74" fillId="7" borderId="2" xfId="2" applyNumberFormat="1" applyFont="1" applyFill="1" applyBorder="1" applyAlignment="1">
      <alignment horizontal="center" vertical="center" wrapText="1"/>
    </xf>
    <xf numFmtId="10" fontId="8" fillId="0" borderId="2" xfId="2" applyNumberFormat="1" applyFont="1" applyFill="1" applyBorder="1" applyAlignment="1">
      <alignment horizontal="center" vertical="center"/>
    </xf>
    <xf numFmtId="10" fontId="74" fillId="0" borderId="2" xfId="2" applyNumberFormat="1" applyFont="1" applyFill="1" applyBorder="1" applyAlignment="1">
      <alignment horizontal="center" vertical="center"/>
    </xf>
    <xf numFmtId="10" fontId="8" fillId="22" borderId="2" xfId="2" applyNumberFormat="1" applyFont="1" applyFill="1" applyBorder="1" applyAlignment="1">
      <alignment horizontal="center" vertical="center"/>
    </xf>
    <xf numFmtId="43" fontId="8" fillId="7" borderId="4" xfId="2" applyNumberFormat="1" applyFont="1" applyFill="1" applyBorder="1" applyAlignment="1">
      <alignment horizontal="justify" vertical="center"/>
    </xf>
    <xf numFmtId="10" fontId="74" fillId="6" borderId="2" xfId="2" applyNumberFormat="1" applyFont="1" applyFill="1" applyBorder="1" applyAlignment="1">
      <alignment horizontal="center" vertical="center"/>
    </xf>
    <xf numFmtId="43" fontId="74" fillId="22" borderId="2" xfId="2" applyNumberFormat="1" applyFont="1" applyFill="1" applyBorder="1" applyAlignment="1">
      <alignment horizontal="justify" vertical="center"/>
    </xf>
    <xf numFmtId="10" fontId="74" fillId="22" borderId="2" xfId="2" applyNumberFormat="1" applyFont="1" applyFill="1" applyBorder="1" applyAlignment="1">
      <alignment horizontal="center" vertical="center"/>
    </xf>
    <xf numFmtId="43" fontId="74" fillId="7" borderId="2" xfId="2" applyNumberFormat="1" applyFont="1" applyFill="1" applyBorder="1" applyAlignment="1">
      <alignment horizontal="justify" vertical="center"/>
    </xf>
    <xf numFmtId="0" fontId="5" fillId="5" borderId="0" xfId="15" applyFill="1" applyAlignment="1">
      <alignment horizontal="center"/>
    </xf>
    <xf numFmtId="0" fontId="160" fillId="5" borderId="0" xfId="15" applyFont="1" applyFill="1"/>
    <xf numFmtId="10" fontId="5" fillId="5" borderId="0" xfId="15" applyNumberFormat="1" applyFill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  <xf numFmtId="10" fontId="74" fillId="7" borderId="2" xfId="2" applyNumberFormat="1" applyFont="1" applyFill="1" applyBorder="1" applyAlignment="1">
      <alignment horizontal="center" vertical="center" wrapText="1"/>
    </xf>
    <xf numFmtId="43" fontId="8" fillId="0" borderId="3" xfId="2" applyNumberFormat="1" applyFont="1" applyFill="1" applyBorder="1" applyAlignment="1">
      <alignment horizontal="right" vertical="center"/>
    </xf>
    <xf numFmtId="43" fontId="74" fillId="0" borderId="2" xfId="2" applyNumberFormat="1" applyFont="1" applyFill="1" applyBorder="1" applyAlignment="1">
      <alignment horizontal="right" vertical="center"/>
    </xf>
    <xf numFmtId="43" fontId="8" fillId="0" borderId="2" xfId="2" applyNumberFormat="1" applyFont="1" applyFill="1" applyBorder="1" applyAlignment="1">
      <alignment horizontal="right" vertical="center"/>
    </xf>
    <xf numFmtId="10" fontId="8" fillId="7" borderId="4" xfId="2" applyNumberFormat="1" applyFont="1" applyFill="1" applyBorder="1" applyAlignment="1">
      <alignment horizontal="center" vertical="center"/>
    </xf>
    <xf numFmtId="43" fontId="8" fillId="7" borderId="4" xfId="2" applyNumberFormat="1" applyFont="1" applyFill="1" applyBorder="1" applyAlignment="1">
      <alignment horizontal="right" vertical="center"/>
    </xf>
    <xf numFmtId="10" fontId="74" fillId="7" borderId="2" xfId="2" applyNumberFormat="1" applyFont="1" applyFill="1" applyBorder="1" applyAlignment="1">
      <alignment horizontal="center" vertical="center"/>
    </xf>
    <xf numFmtId="10" fontId="0" fillId="5" borderId="2" xfId="0" applyNumberFormat="1" applyFont="1" applyFill="1" applyBorder="1" applyAlignment="1">
      <alignment horizontal="center"/>
    </xf>
    <xf numFmtId="10" fontId="5" fillId="5" borderId="0" xfId="15" applyNumberFormat="1" applyFill="1" applyAlignment="1">
      <alignment horizontal="center"/>
    </xf>
    <xf numFmtId="10" fontId="5" fillId="5" borderId="0" xfId="0" applyNumberFormat="1" applyFont="1" applyFill="1" applyAlignment="1">
      <alignment horizontal="center"/>
    </xf>
    <xf numFmtId="10" fontId="8" fillId="0" borderId="3" xfId="2" applyNumberFormat="1" applyFont="1" applyFill="1" applyBorder="1" applyAlignment="1">
      <alignment horizontal="right" vertical="center"/>
    </xf>
    <xf numFmtId="43" fontId="155" fillId="0" borderId="3" xfId="2" applyNumberFormat="1" applyFont="1" applyFill="1" applyBorder="1" applyAlignment="1">
      <alignment horizontal="right" vertical="center"/>
    </xf>
    <xf numFmtId="10" fontId="155" fillId="0" borderId="2" xfId="2" applyNumberFormat="1" applyFont="1" applyFill="1" applyBorder="1" applyAlignment="1">
      <alignment horizontal="right" vertical="center" wrapText="1"/>
    </xf>
    <xf numFmtId="202" fontId="155" fillId="0" borderId="3" xfId="2" applyNumberFormat="1" applyFont="1" applyFill="1" applyBorder="1" applyAlignment="1">
      <alignment horizontal="right" vertical="center"/>
    </xf>
    <xf numFmtId="10" fontId="74" fillId="0" borderId="3" xfId="2" applyNumberFormat="1" applyFont="1" applyFill="1" applyBorder="1" applyAlignment="1">
      <alignment horizontal="right" vertical="center"/>
    </xf>
    <xf numFmtId="43" fontId="156" fillId="0" borderId="2" xfId="2" applyNumberFormat="1" applyFont="1" applyFill="1" applyBorder="1" applyAlignment="1">
      <alignment horizontal="right" vertical="center"/>
    </xf>
    <xf numFmtId="10" fontId="156" fillId="0" borderId="2" xfId="2" applyNumberFormat="1" applyFont="1" applyFill="1" applyBorder="1" applyAlignment="1">
      <alignment horizontal="right" vertical="center" wrapText="1"/>
    </xf>
    <xf numFmtId="202" fontId="156" fillId="0" borderId="2" xfId="2" applyNumberFormat="1" applyFont="1" applyFill="1" applyBorder="1" applyAlignment="1">
      <alignment horizontal="right" vertical="center" wrapText="1"/>
    </xf>
    <xf numFmtId="43" fontId="156" fillId="0" borderId="2" xfId="2" applyFont="1" applyFill="1" applyBorder="1" applyAlignment="1">
      <alignment horizontal="right" vertical="center" wrapText="1"/>
    </xf>
    <xf numFmtId="43" fontId="74" fillId="2" borderId="2" xfId="2" applyNumberFormat="1" applyFont="1" applyFill="1" applyBorder="1" applyAlignment="1">
      <alignment horizontal="right" vertical="center"/>
    </xf>
    <xf numFmtId="43" fontId="8" fillId="2" borderId="2" xfId="2" applyNumberFormat="1" applyFont="1" applyFill="1" applyBorder="1" applyAlignment="1">
      <alignment horizontal="right" vertical="center"/>
    </xf>
    <xf numFmtId="43" fontId="155" fillId="0" borderId="2" xfId="2" applyNumberFormat="1" applyFont="1" applyFill="1" applyBorder="1" applyAlignment="1">
      <alignment horizontal="right" vertical="center"/>
    </xf>
    <xf numFmtId="202" fontId="155" fillId="0" borderId="2" xfId="2" applyNumberFormat="1" applyFont="1" applyFill="1" applyBorder="1" applyAlignment="1">
      <alignment horizontal="right" vertical="center" wrapText="1"/>
    </xf>
    <xf numFmtId="10" fontId="8" fillId="7" borderId="3" xfId="2" applyNumberFormat="1" applyFont="1" applyFill="1" applyBorder="1" applyAlignment="1">
      <alignment horizontal="right" vertical="center"/>
    </xf>
    <xf numFmtId="43" fontId="155" fillId="7" borderId="4" xfId="2" applyNumberFormat="1" applyFont="1" applyFill="1" applyBorder="1" applyAlignment="1">
      <alignment horizontal="right" vertical="center"/>
    </xf>
    <xf numFmtId="10" fontId="155" fillId="7" borderId="2" xfId="2" applyNumberFormat="1" applyFont="1" applyFill="1" applyBorder="1" applyAlignment="1">
      <alignment horizontal="right" vertical="center" wrapText="1"/>
    </xf>
    <xf numFmtId="202" fontId="155" fillId="7" borderId="4" xfId="2" applyNumberFormat="1" applyFont="1" applyFill="1" applyBorder="1" applyAlignment="1">
      <alignment horizontal="right" vertical="center"/>
    </xf>
    <xf numFmtId="10" fontId="74" fillId="7" borderId="2" xfId="2" applyNumberFormat="1" applyFont="1" applyFill="1" applyBorder="1" applyAlignment="1">
      <alignment horizontal="right" vertical="center"/>
    </xf>
    <xf numFmtId="202" fontId="74" fillId="7" borderId="2" xfId="2" applyNumberFormat="1" applyFont="1" applyFill="1" applyBorder="1" applyAlignment="1">
      <alignment horizontal="justify" vertical="center"/>
    </xf>
    <xf numFmtId="10" fontId="0" fillId="5" borderId="2" xfId="0" applyNumberFormat="1" applyFont="1" applyFill="1" applyBorder="1" applyAlignment="1"/>
    <xf numFmtId="202" fontId="0" fillId="5" borderId="2" xfId="0" applyNumberFormat="1" applyFont="1" applyFill="1" applyBorder="1" applyAlignment="1"/>
    <xf numFmtId="43" fontId="8" fillId="0" borderId="3" xfId="2" applyFont="1" applyFill="1" applyBorder="1" applyAlignment="1">
      <alignment horizontal="right" vertical="center"/>
    </xf>
    <xf numFmtId="43" fontId="8" fillId="0" borderId="2" xfId="2" applyFont="1" applyFill="1" applyBorder="1" applyAlignment="1">
      <alignment horizontal="right" vertical="center"/>
    </xf>
    <xf numFmtId="43" fontId="155" fillId="0" borderId="2" xfId="2" applyFont="1" applyFill="1" applyBorder="1" applyAlignment="1">
      <alignment horizontal="right" vertical="center"/>
    </xf>
    <xf numFmtId="43" fontId="155" fillId="0" borderId="2" xfId="4" applyNumberFormat="1" applyFont="1" applyFill="1" applyBorder="1" applyAlignment="1">
      <alignment horizontal="right" vertical="center"/>
    </xf>
    <xf numFmtId="10" fontId="156" fillId="0" borderId="2" xfId="4" applyNumberFormat="1" applyFont="1" applyFill="1" applyBorder="1" applyAlignment="1">
      <alignment horizontal="right" vertical="center"/>
    </xf>
    <xf numFmtId="43" fontId="156" fillId="0" borderId="2" xfId="4" applyNumberFormat="1" applyFont="1" applyFill="1" applyBorder="1" applyAlignment="1">
      <alignment horizontal="right" vertical="center"/>
    </xf>
    <xf numFmtId="43" fontId="8" fillId="7" borderId="4" xfId="2" applyFont="1" applyFill="1" applyBorder="1" applyAlignment="1">
      <alignment horizontal="right" vertical="center"/>
    </xf>
    <xf numFmtId="10" fontId="8" fillId="7" borderId="4" xfId="4" applyNumberFormat="1" applyFont="1" applyFill="1" applyBorder="1" applyAlignment="1">
      <alignment horizontal="right" vertical="center"/>
    </xf>
    <xf numFmtId="43" fontId="8" fillId="7" borderId="2" xfId="2" applyFont="1" applyFill="1" applyBorder="1" applyAlignment="1">
      <alignment horizontal="right" vertical="center"/>
    </xf>
    <xf numFmtId="43" fontId="8" fillId="7" borderId="2" xfId="4" applyNumberFormat="1" applyFont="1" applyFill="1" applyBorder="1" applyAlignment="1">
      <alignment horizontal="right" vertical="center"/>
    </xf>
    <xf numFmtId="10" fontId="8" fillId="7" borderId="2" xfId="4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43" fontId="74" fillId="10" borderId="2" xfId="2" applyNumberFormat="1" applyFont="1" applyFill="1" applyBorder="1" applyAlignment="1">
      <alignment horizontal="center" vertical="center" wrapText="1"/>
    </xf>
    <xf numFmtId="43" fontId="154" fillId="10" borderId="2" xfId="2" applyNumberFormat="1" applyFont="1" applyFill="1" applyBorder="1" applyAlignment="1">
      <alignment horizontal="center" vertical="center" wrapText="1"/>
    </xf>
    <xf numFmtId="0" fontId="153" fillId="0" borderId="3" xfId="0" applyFont="1" applyFill="1" applyBorder="1" applyAlignment="1">
      <alignment vertical="center" wrapText="1"/>
    </xf>
    <xf numFmtId="43" fontId="9" fillId="5" borderId="0" xfId="0" applyNumberFormat="1" applyFont="1" applyFill="1" applyAlignment="1">
      <alignment vertical="center"/>
    </xf>
    <xf numFmtId="197" fontId="9" fillId="5" borderId="0" xfId="0" applyNumberFormat="1" applyFont="1" applyFill="1" applyAlignment="1">
      <alignment vertical="center"/>
    </xf>
    <xf numFmtId="43" fontId="8" fillId="6" borderId="2" xfId="2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 wrapText="1"/>
    </xf>
    <xf numFmtId="202" fontId="74" fillId="6" borderId="2" xfId="2" applyNumberFormat="1" applyFont="1" applyFill="1" applyBorder="1" applyAlignment="1">
      <alignment horizontal="justify" vertical="center"/>
    </xf>
    <xf numFmtId="0" fontId="32" fillId="5" borderId="0" xfId="0" applyFont="1" applyFill="1" applyAlignment="1"/>
    <xf numFmtId="0" fontId="35" fillId="5" borderId="0" xfId="20" applyFont="1" applyFill="1" applyBorder="1" applyAlignment="1">
      <alignment horizontal="center" vertical="center"/>
    </xf>
    <xf numFmtId="0" fontId="23" fillId="10" borderId="2" xfId="20" applyFont="1" applyFill="1" applyBorder="1" applyAlignment="1">
      <alignment horizontal="center" vertical="center"/>
    </xf>
    <xf numFmtId="0" fontId="23" fillId="14" borderId="2" xfId="20" applyFont="1" applyFill="1" applyBorder="1" applyAlignment="1">
      <alignment horizontal="center" vertical="center"/>
    </xf>
    <xf numFmtId="0" fontId="23" fillId="14" borderId="2" xfId="20" applyFont="1" applyFill="1" applyBorder="1" applyAlignment="1">
      <alignment vertical="center"/>
    </xf>
    <xf numFmtId="0" fontId="27" fillId="14" borderId="2" xfId="20" applyFont="1" applyFill="1" applyBorder="1" applyAlignment="1">
      <alignment vertical="center"/>
    </xf>
    <xf numFmtId="0" fontId="21" fillId="5" borderId="2" xfId="20" applyFont="1" applyFill="1" applyBorder="1" applyAlignment="1">
      <alignment horizontal="center" vertical="center"/>
    </xf>
    <xf numFmtId="0" fontId="40" fillId="0" borderId="2" xfId="3" applyBorder="1" applyAlignment="1" applyProtection="1">
      <alignment vertical="center"/>
    </xf>
    <xf numFmtId="0" fontId="58" fillId="0" borderId="2" xfId="0" applyFont="1" applyBorder="1">
      <alignment vertical="center"/>
    </xf>
    <xf numFmtId="0" fontId="40" fillId="5" borderId="2" xfId="3" applyFill="1" applyBorder="1" applyAlignment="1" applyProtection="1"/>
    <xf numFmtId="0" fontId="21" fillId="14" borderId="2" xfId="0" applyFont="1" applyFill="1" applyBorder="1" applyAlignment="1">
      <alignment vertical="center"/>
    </xf>
    <xf numFmtId="0" fontId="21" fillId="5" borderId="0" xfId="20" applyFont="1" applyFill="1" applyBorder="1" applyAlignment="1">
      <alignment horizontal="center" vertical="center"/>
    </xf>
    <xf numFmtId="0" fontId="58" fillId="0" borderId="0" xfId="0" applyFont="1" applyBorder="1">
      <alignment vertical="center"/>
    </xf>
    <xf numFmtId="0" fontId="40" fillId="0" borderId="0" xfId="3" applyBorder="1" applyAlignment="1" applyProtection="1">
      <alignment vertical="center"/>
    </xf>
    <xf numFmtId="0" fontId="26" fillId="5" borderId="0" xfId="20" applyFont="1" applyFill="1" applyBorder="1" applyAlignment="1">
      <alignment vertical="center"/>
    </xf>
    <xf numFmtId="0" fontId="32" fillId="5" borderId="0" xfId="0" applyFont="1" applyFill="1" applyBorder="1" applyAlignment="1">
      <alignment vertical="center"/>
    </xf>
    <xf numFmtId="0" fontId="126" fillId="5" borderId="0" xfId="0" applyFont="1" applyFill="1">
      <alignment vertical="center"/>
    </xf>
    <xf numFmtId="0" fontId="58" fillId="5" borderId="0" xfId="0" applyFont="1" applyFill="1" applyAlignment="1">
      <alignment horizontal="center" vertical="center"/>
    </xf>
    <xf numFmtId="0" fontId="164" fillId="5" borderId="0" xfId="0" applyFont="1" applyFill="1">
      <alignment vertical="center"/>
    </xf>
    <xf numFmtId="213" fontId="0" fillId="5" borderId="0" xfId="0" applyNumberFormat="1" applyFont="1" applyFill="1" applyAlignment="1">
      <alignment horizontal="right" vertical="center"/>
    </xf>
    <xf numFmtId="0" fontId="40" fillId="0" borderId="2" xfId="3" quotePrefix="1" applyBorder="1" applyAlignment="1" applyProtection="1">
      <alignment vertical="center"/>
    </xf>
    <xf numFmtId="197" fontId="40" fillId="17" borderId="2" xfId="3" quotePrefix="1" applyNumberFormat="1" applyFill="1" applyBorder="1" applyAlignment="1" applyProtection="1">
      <alignment horizontal="center" vertical="center"/>
    </xf>
    <xf numFmtId="197" fontId="158" fillId="0" borderId="2" xfId="3" quotePrefix="1" applyNumberFormat="1" applyFont="1" applyBorder="1" applyAlignment="1" applyProtection="1">
      <alignment horizontal="center" vertical="center"/>
    </xf>
    <xf numFmtId="197" fontId="40" fillId="0" borderId="2" xfId="3" quotePrefix="1" applyNumberFormat="1" applyBorder="1" applyAlignment="1" applyProtection="1">
      <alignment horizontal="center" vertical="center"/>
    </xf>
    <xf numFmtId="210" fontId="42" fillId="5" borderId="2" xfId="2" quotePrefix="1" applyNumberFormat="1" applyFont="1" applyFill="1" applyBorder="1" applyAlignment="1">
      <alignment vertical="center"/>
    </xf>
    <xf numFmtId="0" fontId="40" fillId="5" borderId="10" xfId="3" quotePrefix="1" applyFill="1" applyBorder="1" applyAlignment="1" applyProtection="1">
      <alignment horizontal="left" vertical="center"/>
    </xf>
    <xf numFmtId="0" fontId="156" fillId="0" borderId="2" xfId="2" applyNumberFormat="1" applyFont="1" applyFill="1" applyBorder="1" applyAlignment="1">
      <alignment vertical="center"/>
    </xf>
    <xf numFmtId="0" fontId="30" fillId="0" borderId="2" xfId="2" applyNumberFormat="1" applyFont="1" applyFill="1" applyBorder="1" applyAlignment="1">
      <alignment vertical="center" wrapText="1"/>
    </xf>
    <xf numFmtId="0" fontId="169" fillId="2" borderId="9" xfId="0" applyFont="1" applyFill="1" applyBorder="1" applyAlignment="1">
      <alignment vertical="center" wrapText="1"/>
    </xf>
    <xf numFmtId="0" fontId="169" fillId="2" borderId="2" xfId="0" applyFont="1" applyFill="1" applyBorder="1" applyAlignment="1">
      <alignment vertical="center" wrapText="1"/>
    </xf>
    <xf numFmtId="0" fontId="166" fillId="2" borderId="2" xfId="14" applyFont="1" applyFill="1" applyBorder="1" applyAlignment="1">
      <alignment horizontal="left" vertical="center"/>
    </xf>
    <xf numFmtId="178" fontId="169" fillId="8" borderId="2" xfId="0" applyNumberFormat="1" applyFont="1" applyFill="1" applyBorder="1" applyAlignment="1">
      <alignment vertical="center"/>
    </xf>
    <xf numFmtId="178" fontId="169" fillId="8" borderId="2" xfId="0" applyNumberFormat="1" applyFont="1" applyFill="1" applyBorder="1" applyAlignment="1">
      <alignment vertical="center" wrapText="1"/>
    </xf>
    <xf numFmtId="0" fontId="168" fillId="0" borderId="2" xfId="0" applyFont="1" applyFill="1" applyBorder="1" applyAlignment="1">
      <alignment vertical="center" wrapText="1"/>
    </xf>
    <xf numFmtId="211" fontId="168" fillId="5" borderId="2" xfId="15" applyNumberFormat="1" applyFont="1" applyFill="1" applyBorder="1" applyAlignment="1">
      <alignment vertical="center" wrapText="1"/>
    </xf>
    <xf numFmtId="197" fontId="173" fillId="5" borderId="2" xfId="0" applyNumberFormat="1" applyFont="1" applyFill="1" applyBorder="1" applyAlignment="1">
      <alignment vertical="center" wrapText="1"/>
    </xf>
    <xf numFmtId="0" fontId="167" fillId="0" borderId="2" xfId="0" applyFont="1" applyFill="1" applyBorder="1" applyAlignment="1">
      <alignment vertical="center" wrapText="1"/>
    </xf>
    <xf numFmtId="10" fontId="0" fillId="0" borderId="0" xfId="4" applyNumberFormat="1" applyFont="1">
      <alignment vertical="center"/>
    </xf>
    <xf numFmtId="179" fontId="175" fillId="2" borderId="2" xfId="0" applyNumberFormat="1" applyFont="1" applyFill="1" applyBorder="1" applyAlignment="1">
      <alignment vertical="center" wrapText="1"/>
    </xf>
    <xf numFmtId="0" fontId="175" fillId="0" borderId="2" xfId="0" applyFont="1" applyFill="1" applyBorder="1" applyAlignment="1">
      <alignment vertical="center" wrapText="1"/>
    </xf>
    <xf numFmtId="183" fontId="173" fillId="0" borderId="2" xfId="22" applyFont="1" applyFill="1" applyBorder="1" applyAlignment="1">
      <alignment horizontal="left" vertical="center" wrapText="1"/>
    </xf>
    <xf numFmtId="43" fontId="167" fillId="0" borderId="2" xfId="2" applyNumberFormat="1" applyFont="1" applyFill="1" applyBorder="1" applyAlignment="1">
      <alignment horizontal="left" vertical="center" wrapText="1"/>
    </xf>
    <xf numFmtId="0" fontId="177" fillId="0" borderId="2" xfId="0" applyFont="1" applyFill="1" applyBorder="1" applyAlignment="1">
      <alignment vertical="center" wrapText="1"/>
    </xf>
    <xf numFmtId="0" fontId="177" fillId="5" borderId="2" xfId="0" applyFont="1" applyFill="1" applyBorder="1" applyAlignment="1">
      <alignment vertical="center"/>
    </xf>
    <xf numFmtId="49" fontId="169" fillId="5" borderId="2" xfId="0" applyNumberFormat="1" applyFont="1" applyFill="1" applyBorder="1" applyAlignment="1">
      <alignment horizontal="center" vertical="center"/>
    </xf>
    <xf numFmtId="0" fontId="175" fillId="5" borderId="2" xfId="0" applyFont="1" applyFill="1" applyBorder="1" applyAlignment="1">
      <alignment vertical="center" wrapText="1"/>
    </xf>
    <xf numFmtId="0" fontId="178" fillId="10" borderId="2" xfId="0" applyFont="1" applyFill="1" applyBorder="1" applyAlignment="1">
      <alignment vertical="center" wrapText="1"/>
    </xf>
    <xf numFmtId="179" fontId="97" fillId="6" borderId="2" xfId="0" applyNumberFormat="1" applyFont="1" applyFill="1" applyBorder="1" applyAlignment="1">
      <alignment vertical="center" wrapText="1"/>
    </xf>
    <xf numFmtId="0" fontId="97" fillId="10" borderId="2" xfId="0" applyFont="1" applyFill="1" applyBorder="1" applyAlignment="1">
      <alignment horizontal="left" vertical="center" wrapText="1"/>
    </xf>
    <xf numFmtId="0" fontId="176" fillId="10" borderId="2" xfId="0" applyFont="1" applyFill="1" applyBorder="1" applyAlignment="1">
      <alignment vertical="center" wrapText="1"/>
    </xf>
    <xf numFmtId="0" fontId="172" fillId="10" borderId="2" xfId="0" applyFont="1" applyFill="1" applyBorder="1" applyAlignment="1">
      <alignment vertical="center" wrapText="1"/>
    </xf>
    <xf numFmtId="197" fontId="173" fillId="5" borderId="0" xfId="0" applyNumberFormat="1" applyFont="1" applyFill="1" applyAlignment="1">
      <alignment horizontal="right" vertical="center" wrapText="1"/>
    </xf>
    <xf numFmtId="0" fontId="169" fillId="5" borderId="2" xfId="15" applyFont="1" applyFill="1" applyBorder="1" applyAlignment="1">
      <alignment horizontal="left" vertical="top" wrapText="1"/>
    </xf>
    <xf numFmtId="43" fontId="168" fillId="5" borderId="2" xfId="15" applyNumberFormat="1" applyFont="1" applyFill="1" applyBorder="1" applyAlignment="1">
      <alignment vertical="center" wrapText="1"/>
    </xf>
    <xf numFmtId="202" fontId="90" fillId="0" borderId="2" xfId="4" applyNumberFormat="1" applyFont="1" applyFill="1" applyBorder="1" applyAlignment="1">
      <alignment horizontal="right" vertical="center"/>
    </xf>
    <xf numFmtId="202" fontId="75" fillId="2" borderId="2" xfId="4" applyNumberFormat="1" applyFont="1" applyFill="1" applyBorder="1" applyAlignment="1">
      <alignment horizontal="right" vertical="center"/>
    </xf>
    <xf numFmtId="10" fontId="75" fillId="2" borderId="2" xfId="4" applyNumberFormat="1" applyFont="1" applyFill="1" applyBorder="1" applyAlignment="1">
      <alignment horizontal="right" vertical="center"/>
    </xf>
    <xf numFmtId="49" fontId="168" fillId="8" borderId="2" xfId="11" applyNumberFormat="1" applyFont="1" applyFill="1" applyBorder="1" applyAlignment="1">
      <alignment vertical="center" wrapText="1"/>
    </xf>
    <xf numFmtId="0" fontId="168" fillId="0" borderId="4" xfId="0" applyFont="1" applyBorder="1" applyAlignment="1">
      <alignment vertical="center" wrapText="1"/>
    </xf>
    <xf numFmtId="49" fontId="168" fillId="5" borderId="2" xfId="11" applyNumberFormat="1" applyFont="1" applyFill="1" applyBorder="1" applyAlignment="1">
      <alignment vertical="center" wrapText="1"/>
    </xf>
    <xf numFmtId="10" fontId="169" fillId="0" borderId="2" xfId="2" applyNumberFormat="1" applyFont="1" applyFill="1" applyBorder="1" applyAlignment="1">
      <alignment horizontal="right" vertical="center" wrapText="1"/>
    </xf>
    <xf numFmtId="0" fontId="175" fillId="0" borderId="2" xfId="0" applyFont="1" applyBorder="1" applyAlignment="1">
      <alignment vertical="center" wrapText="1"/>
    </xf>
    <xf numFmtId="215" fontId="156" fillId="0" borderId="2" xfId="2" applyNumberFormat="1" applyFont="1" applyBorder="1" applyAlignment="1">
      <alignment horizontal="right" vertical="center"/>
    </xf>
    <xf numFmtId="0" fontId="173" fillId="0" borderId="2" xfId="0" applyFont="1" applyBorder="1">
      <alignment vertical="center"/>
    </xf>
    <xf numFmtId="0" fontId="173" fillId="5" borderId="2" xfId="0" applyFont="1" applyFill="1" applyBorder="1" applyAlignment="1">
      <alignment vertical="center" wrapText="1"/>
    </xf>
    <xf numFmtId="43" fontId="173" fillId="5" borderId="2" xfId="0" applyNumberFormat="1" applyFont="1" applyFill="1" applyBorder="1" applyAlignment="1">
      <alignment horizontal="left" vertical="center" wrapText="1"/>
    </xf>
    <xf numFmtId="0" fontId="173" fillId="5" borderId="2" xfId="0" applyNumberFormat="1" applyFont="1" applyFill="1" applyBorder="1" applyAlignment="1">
      <alignment horizontal="left" vertical="center" wrapText="1"/>
    </xf>
    <xf numFmtId="43" fontId="179" fillId="0" borderId="2" xfId="2" applyFont="1" applyFill="1" applyBorder="1" applyAlignment="1">
      <alignment horizontal="right" vertical="center" wrapText="1"/>
    </xf>
    <xf numFmtId="43" fontId="78" fillId="0" borderId="2" xfId="4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0" xfId="0" applyFont="1">
      <alignment vertical="center"/>
    </xf>
    <xf numFmtId="43" fontId="21" fillId="0" borderId="2" xfId="0" applyNumberFormat="1" applyFont="1" applyFill="1" applyBorder="1" applyAlignment="1">
      <alignment horizontal="left" vertical="center" wrapText="1"/>
    </xf>
    <xf numFmtId="0" fontId="162" fillId="5" borderId="0" xfId="0" applyFont="1" applyFill="1" applyAlignment="1">
      <alignment horizontal="center" vertical="center"/>
    </xf>
    <xf numFmtId="0" fontId="163" fillId="5" borderId="0" xfId="0" applyFont="1" applyFill="1" applyAlignment="1">
      <alignment horizontal="center" vertical="center"/>
    </xf>
    <xf numFmtId="0" fontId="161" fillId="5" borderId="0" xfId="20" applyFont="1" applyFill="1" applyBorder="1" applyAlignment="1">
      <alignment horizontal="center" vertical="center"/>
    </xf>
    <xf numFmtId="0" fontId="160" fillId="0" borderId="15" xfId="0" applyFont="1" applyFill="1" applyBorder="1" applyAlignment="1">
      <alignment horizontal="left" vertical="center" wrapText="1"/>
    </xf>
    <xf numFmtId="0" fontId="160" fillId="0" borderId="4" xfId="0" applyFont="1" applyFill="1" applyBorder="1" applyAlignment="1">
      <alignment horizontal="left" vertical="center" wrapText="1"/>
    </xf>
    <xf numFmtId="0" fontId="159" fillId="5" borderId="0" xfId="0" applyFont="1" applyFill="1" applyBorder="1" applyAlignment="1">
      <alignment horizontal="center"/>
    </xf>
    <xf numFmtId="0" fontId="0" fillId="5" borderId="0" xfId="0" applyFont="1" applyFill="1" applyAlignment="1"/>
    <xf numFmtId="0" fontId="8" fillId="14" borderId="9" xfId="0" applyFont="1" applyFill="1" applyBorder="1" applyAlignment="1">
      <alignment horizontal="center"/>
    </xf>
    <xf numFmtId="0" fontId="8" fillId="14" borderId="10" xfId="0" applyFont="1" applyFill="1" applyBorder="1" applyAlignment="1">
      <alignment horizontal="center"/>
    </xf>
    <xf numFmtId="0" fontId="8" fillId="14" borderId="11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8" fillId="20" borderId="10" xfId="0" applyFont="1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0" fontId="8" fillId="22" borderId="9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43" fontId="9" fillId="10" borderId="3" xfId="2" applyNumberFormat="1" applyFont="1" applyFill="1" applyBorder="1" applyAlignment="1">
      <alignment horizontal="center" vertical="center" wrapText="1"/>
    </xf>
    <xf numFmtId="43" fontId="9" fillId="10" borderId="4" xfId="2" applyNumberFormat="1" applyFont="1" applyFill="1" applyBorder="1" applyAlignment="1">
      <alignment horizontal="center" vertical="center" wrapText="1"/>
    </xf>
    <xf numFmtId="0" fontId="148" fillId="0" borderId="0" xfId="0" applyFont="1" applyAlignment="1">
      <alignment horizontal="center" vertical="center"/>
    </xf>
    <xf numFmtId="43" fontId="8" fillId="7" borderId="9" xfId="0" applyNumberFormat="1" applyFont="1" applyFill="1" applyBorder="1" applyAlignment="1">
      <alignment horizontal="center" vertical="center"/>
    </xf>
    <xf numFmtId="43" fontId="8" fillId="7" borderId="10" xfId="0" applyNumberFormat="1" applyFont="1" applyFill="1" applyBorder="1" applyAlignment="1">
      <alignment horizontal="center" vertical="center"/>
    </xf>
    <xf numFmtId="43" fontId="8" fillId="7" borderId="11" xfId="0" applyNumberFormat="1" applyFont="1" applyFill="1" applyBorder="1" applyAlignment="1">
      <alignment horizontal="center" vertical="center"/>
    </xf>
    <xf numFmtId="43" fontId="8" fillId="7" borderId="2" xfId="0" applyNumberFormat="1" applyFont="1" applyFill="1" applyBorder="1" applyAlignment="1">
      <alignment horizontal="center" vertical="center"/>
    </xf>
    <xf numFmtId="43" fontId="8" fillId="6" borderId="9" xfId="0" applyNumberFormat="1" applyFont="1" applyFill="1" applyBorder="1" applyAlignment="1">
      <alignment horizontal="center" vertical="center"/>
    </xf>
    <xf numFmtId="43" fontId="8" fillId="6" borderId="10" xfId="0" applyNumberFormat="1" applyFont="1" applyFill="1" applyBorder="1" applyAlignment="1">
      <alignment horizontal="center" vertical="center"/>
    </xf>
    <xf numFmtId="43" fontId="8" fillId="6" borderId="11" xfId="0" applyNumberFormat="1" applyFont="1" applyFill="1" applyBorder="1" applyAlignment="1">
      <alignment horizontal="center" vertical="center"/>
    </xf>
    <xf numFmtId="43" fontId="8" fillId="7" borderId="7" xfId="0" applyNumberFormat="1" applyFont="1" applyFill="1" applyBorder="1" applyAlignment="1">
      <alignment horizontal="center" vertical="center" wrapText="1"/>
    </xf>
    <xf numFmtId="43" fontId="8" fillId="7" borderId="1" xfId="0" applyNumberFormat="1" applyFont="1" applyFill="1" applyBorder="1" applyAlignment="1">
      <alignment horizontal="center" vertical="center" wrapText="1"/>
    </xf>
    <xf numFmtId="43" fontId="8" fillId="7" borderId="8" xfId="0" applyNumberFormat="1" applyFont="1" applyFill="1" applyBorder="1" applyAlignment="1">
      <alignment horizontal="center" vertical="center" wrapText="1"/>
    </xf>
    <xf numFmtId="43" fontId="8" fillId="6" borderId="7" xfId="0" applyNumberFormat="1" applyFont="1" applyFill="1" applyBorder="1" applyAlignment="1">
      <alignment horizontal="center" vertical="center" wrapText="1"/>
    </xf>
    <xf numFmtId="43" fontId="8" fillId="6" borderId="1" xfId="0" applyNumberFormat="1" applyFont="1" applyFill="1" applyBorder="1" applyAlignment="1">
      <alignment horizontal="center" vertical="center" wrapText="1"/>
    </xf>
    <xf numFmtId="43" fontId="8" fillId="6" borderId="8" xfId="0" applyNumberFormat="1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3" fontId="8" fillId="7" borderId="3" xfId="0" applyNumberFormat="1" applyFont="1" applyFill="1" applyBorder="1" applyAlignment="1">
      <alignment horizontal="center" vertical="center" wrapText="1"/>
    </xf>
    <xf numFmtId="43" fontId="8" fillId="7" borderId="4" xfId="0" applyNumberFormat="1" applyFont="1" applyFill="1" applyBorder="1" applyAlignment="1">
      <alignment horizontal="center" vertical="center" wrapText="1"/>
    </xf>
    <xf numFmtId="43" fontId="8" fillId="7" borderId="15" xfId="0" applyNumberFormat="1" applyFont="1" applyFill="1" applyBorder="1" applyAlignment="1">
      <alignment horizontal="center" vertical="center" wrapText="1"/>
    </xf>
    <xf numFmtId="43" fontId="8" fillId="6" borderId="15" xfId="0" applyNumberFormat="1" applyFont="1" applyFill="1" applyBorder="1" applyAlignment="1">
      <alignment horizontal="center" vertical="center" wrapText="1"/>
    </xf>
    <xf numFmtId="43" fontId="8" fillId="6" borderId="4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4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97" fontId="74" fillId="0" borderId="3" xfId="0" applyNumberFormat="1" applyFont="1" applyBorder="1" applyAlignment="1">
      <alignment horizontal="center" vertical="center"/>
    </xf>
    <xf numFmtId="197" fontId="74" fillId="0" borderId="4" xfId="0" applyNumberFormat="1" applyFont="1" applyBorder="1" applyAlignment="1">
      <alignment horizontal="center" vertical="center"/>
    </xf>
    <xf numFmtId="197" fontId="8" fillId="0" borderId="3" xfId="0" applyNumberFormat="1" applyFont="1" applyBorder="1" applyAlignment="1">
      <alignment horizontal="center" vertical="center"/>
    </xf>
    <xf numFmtId="197" fontId="8" fillId="0" borderId="4" xfId="0" applyNumberFormat="1" applyFont="1" applyBorder="1" applyAlignment="1">
      <alignment horizontal="center" vertical="center"/>
    </xf>
    <xf numFmtId="197" fontId="8" fillId="0" borderId="2" xfId="0" applyNumberFormat="1" applyFont="1" applyBorder="1" applyAlignment="1">
      <alignment horizontal="center" vertical="center"/>
    </xf>
    <xf numFmtId="10" fontId="74" fillId="0" borderId="3" xfId="0" applyNumberFormat="1" applyFont="1" applyBorder="1" applyAlignment="1">
      <alignment horizontal="center" vertical="center"/>
    </xf>
    <xf numFmtId="10" fontId="74" fillId="0" borderId="4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43" fontId="74" fillId="0" borderId="3" xfId="0" applyNumberFormat="1" applyFont="1" applyBorder="1" applyAlignment="1">
      <alignment horizontal="center" vertical="center"/>
    </xf>
    <xf numFmtId="43" fontId="74" fillId="0" borderId="4" xfId="0" applyNumberFormat="1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10" fontId="74" fillId="2" borderId="3" xfId="0" applyNumberFormat="1" applyFont="1" applyFill="1" applyBorder="1" applyAlignment="1">
      <alignment horizontal="center" vertical="center"/>
    </xf>
    <xf numFmtId="10" fontId="74" fillId="2" borderId="4" xfId="0" applyNumberFormat="1" applyFont="1" applyFill="1" applyBorder="1" applyAlignment="1">
      <alignment horizontal="center" vertical="center"/>
    </xf>
    <xf numFmtId="43" fontId="153" fillId="0" borderId="3" xfId="0" applyNumberFormat="1" applyFont="1" applyBorder="1" applyAlignment="1">
      <alignment horizontal="center" vertical="center"/>
    </xf>
    <xf numFmtId="43" fontId="153" fillId="0" borderId="4" xfId="0" applyNumberFormat="1" applyFont="1" applyBorder="1" applyAlignment="1">
      <alignment horizontal="center" vertical="center"/>
    </xf>
    <xf numFmtId="43" fontId="154" fillId="0" borderId="3" xfId="0" applyNumberFormat="1" applyFont="1" applyBorder="1" applyAlignment="1">
      <alignment horizontal="center" vertical="center"/>
    </xf>
    <xf numFmtId="43" fontId="154" fillId="0" borderId="4" xfId="0" applyNumberFormat="1" applyFont="1" applyBorder="1" applyAlignment="1">
      <alignment horizontal="center" vertical="center"/>
    </xf>
    <xf numFmtId="43" fontId="156" fillId="0" borderId="3" xfId="0" applyNumberFormat="1" applyFont="1" applyBorder="1" applyAlignment="1">
      <alignment horizontal="center" vertical="center"/>
    </xf>
    <xf numFmtId="43" fontId="156" fillId="0" borderId="4" xfId="0" applyNumberFormat="1" applyFont="1" applyBorder="1" applyAlignment="1">
      <alignment horizontal="center" vertical="center"/>
    </xf>
    <xf numFmtId="43" fontId="155" fillId="0" borderId="3" xfId="0" applyNumberFormat="1" applyFont="1" applyBorder="1" applyAlignment="1">
      <alignment horizontal="center" vertical="center"/>
    </xf>
    <xf numFmtId="43" fontId="155" fillId="0" borderId="4" xfId="0" applyNumberFormat="1" applyFont="1" applyBorder="1" applyAlignment="1">
      <alignment horizontal="center" vertical="center"/>
    </xf>
    <xf numFmtId="43" fontId="156" fillId="0" borderId="15" xfId="0" applyNumberFormat="1" applyFont="1" applyBorder="1" applyAlignment="1">
      <alignment horizontal="center" vertical="center"/>
    </xf>
    <xf numFmtId="43" fontId="156" fillId="2" borderId="3" xfId="0" applyNumberFormat="1" applyFont="1" applyFill="1" applyBorder="1" applyAlignment="1">
      <alignment horizontal="center" vertical="center"/>
    </xf>
    <xf numFmtId="43" fontId="156" fillId="2" borderId="4" xfId="0" applyNumberFormat="1" applyFont="1" applyFill="1" applyBorder="1" applyAlignment="1">
      <alignment horizontal="center" vertical="center"/>
    </xf>
    <xf numFmtId="43" fontId="156" fillId="0" borderId="3" xfId="0" applyNumberFormat="1" applyFont="1" applyBorder="1" applyAlignment="1">
      <alignment horizontal="center" vertical="center" wrapText="1"/>
    </xf>
    <xf numFmtId="43" fontId="156" fillId="0" borderId="15" xfId="0" applyNumberFormat="1" applyFont="1" applyBorder="1" applyAlignment="1">
      <alignment horizontal="center" vertical="center" wrapText="1"/>
    </xf>
    <xf numFmtId="43" fontId="156" fillId="0" borderId="4" xfId="0" applyNumberFormat="1" applyFont="1" applyBorder="1" applyAlignment="1">
      <alignment horizontal="center" vertical="center" wrapText="1"/>
    </xf>
    <xf numFmtId="10" fontId="156" fillId="0" borderId="3" xfId="0" applyNumberFormat="1" applyFont="1" applyBorder="1" applyAlignment="1">
      <alignment horizontal="right" vertical="center"/>
    </xf>
    <xf numFmtId="10" fontId="156" fillId="0" borderId="4" xfId="0" applyNumberFormat="1" applyFont="1" applyBorder="1" applyAlignment="1">
      <alignment horizontal="right" vertical="center"/>
    </xf>
    <xf numFmtId="10" fontId="155" fillId="0" borderId="3" xfId="0" applyNumberFormat="1" applyFont="1" applyBorder="1" applyAlignment="1">
      <alignment horizontal="right" vertical="center"/>
    </xf>
    <xf numFmtId="10" fontId="155" fillId="0" borderId="4" xfId="0" applyNumberFormat="1" applyFont="1" applyBorder="1" applyAlignment="1">
      <alignment horizontal="right" vertical="center"/>
    </xf>
    <xf numFmtId="10" fontId="156" fillId="0" borderId="15" xfId="0" applyNumberFormat="1" applyFont="1" applyBorder="1" applyAlignment="1">
      <alignment horizontal="right" vertical="center"/>
    </xf>
    <xf numFmtId="43" fontId="156" fillId="0" borderId="3" xfId="2" applyFont="1" applyBorder="1" applyAlignment="1">
      <alignment horizontal="center" vertical="center"/>
    </xf>
    <xf numFmtId="43" fontId="156" fillId="0" borderId="4" xfId="2" applyFont="1" applyBorder="1" applyAlignment="1">
      <alignment horizontal="center" vertical="center"/>
    </xf>
    <xf numFmtId="43" fontId="155" fillId="0" borderId="3" xfId="2" applyFont="1" applyBorder="1" applyAlignment="1">
      <alignment horizontal="center" vertical="center"/>
    </xf>
    <xf numFmtId="43" fontId="155" fillId="0" borderId="4" xfId="2" applyFont="1" applyBorder="1" applyAlignment="1">
      <alignment horizontal="center" vertical="center"/>
    </xf>
    <xf numFmtId="43" fontId="156" fillId="0" borderId="15" xfId="2" applyFont="1" applyBorder="1" applyAlignment="1">
      <alignment horizontal="center" vertical="center"/>
    </xf>
    <xf numFmtId="10" fontId="156" fillId="0" borderId="3" xfId="4" applyNumberFormat="1" applyFont="1" applyBorder="1" applyAlignment="1">
      <alignment horizontal="right" vertical="center"/>
    </xf>
    <xf numFmtId="10" fontId="156" fillId="0" borderId="4" xfId="4" applyNumberFormat="1" applyFont="1" applyBorder="1" applyAlignment="1">
      <alignment horizontal="right" vertical="center"/>
    </xf>
    <xf numFmtId="10" fontId="155" fillId="0" borderId="3" xfId="4" applyNumberFormat="1" applyFont="1" applyBorder="1" applyAlignment="1">
      <alignment horizontal="right" vertical="center"/>
    </xf>
    <xf numFmtId="10" fontId="155" fillId="0" borderId="4" xfId="4" applyNumberFormat="1" applyFont="1" applyBorder="1" applyAlignment="1">
      <alignment horizontal="right" vertical="center"/>
    </xf>
    <xf numFmtId="10" fontId="155" fillId="0" borderId="3" xfId="4" applyNumberFormat="1" applyFont="1" applyFill="1" applyBorder="1" applyAlignment="1">
      <alignment horizontal="right" vertical="center"/>
    </xf>
    <xf numFmtId="10" fontId="155" fillId="0" borderId="15" xfId="4" applyNumberFormat="1" applyFont="1" applyFill="1" applyBorder="1" applyAlignment="1">
      <alignment horizontal="right" vertical="center"/>
    </xf>
    <xf numFmtId="10" fontId="155" fillId="0" borderId="4" xfId="4" applyNumberFormat="1" applyFont="1" applyFill="1" applyBorder="1" applyAlignment="1">
      <alignment horizontal="right" vertical="center"/>
    </xf>
    <xf numFmtId="43" fontId="10" fillId="0" borderId="2" xfId="2" applyFont="1" applyBorder="1" applyAlignment="1">
      <alignment horizontal="center" vertical="center"/>
    </xf>
    <xf numFmtId="10" fontId="156" fillId="0" borderId="15" xfId="4" applyNumberFormat="1" applyFont="1" applyBorder="1" applyAlignment="1">
      <alignment horizontal="right" vertical="center"/>
    </xf>
    <xf numFmtId="197" fontId="158" fillId="0" borderId="3" xfId="3" applyNumberFormat="1" applyFont="1" applyBorder="1" applyAlignment="1" applyProtection="1">
      <alignment horizontal="center" vertical="center"/>
    </xf>
    <xf numFmtId="197" fontId="158" fillId="0" borderId="15" xfId="3" applyNumberFormat="1" applyFont="1" applyBorder="1" applyAlignment="1" applyProtection="1">
      <alignment horizontal="center" vertical="center"/>
    </xf>
    <xf numFmtId="197" fontId="158" fillId="0" borderId="4" xfId="3" applyNumberFormat="1" applyFont="1" applyBorder="1" applyAlignment="1" applyProtection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/>
    </xf>
    <xf numFmtId="0" fontId="21" fillId="0" borderId="3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10" fontId="173" fillId="0" borderId="3" xfId="4" applyNumberFormat="1" applyFont="1" applyBorder="1" applyAlignment="1">
      <alignment horizontal="left" vertical="center"/>
    </xf>
    <xf numFmtId="10" fontId="58" fillId="0" borderId="15" xfId="4" applyNumberFormat="1" applyFont="1" applyBorder="1" applyAlignment="1">
      <alignment horizontal="left" vertical="center"/>
    </xf>
    <xf numFmtId="10" fontId="58" fillId="0" borderId="4" xfId="4" applyNumberFormat="1" applyFont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255"/>
    </xf>
    <xf numFmtId="197" fontId="150" fillId="2" borderId="2" xfId="2" applyNumberFormat="1" applyFont="1" applyFill="1" applyBorder="1" applyAlignment="1">
      <alignment horizontal="center" vertical="center"/>
    </xf>
    <xf numFmtId="187" fontId="4" fillId="4" borderId="3" xfId="1" applyNumberFormat="1" applyFont="1" applyFill="1" applyBorder="1" applyAlignment="1">
      <alignment horizontal="center" vertical="center"/>
    </xf>
    <xf numFmtId="187" fontId="4" fillId="4" borderId="4" xfId="1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left" vertical="center"/>
    </xf>
    <xf numFmtId="43" fontId="23" fillId="17" borderId="2" xfId="23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87" fontId="4" fillId="4" borderId="5" xfId="1" applyNumberFormat="1" applyFont="1" applyFill="1" applyBorder="1" applyAlignment="1">
      <alignment horizontal="center" vertical="center"/>
    </xf>
    <xf numFmtId="187" fontId="4" fillId="4" borderId="7" xfId="1" applyNumberFormat="1" applyFont="1" applyFill="1" applyBorder="1" applyAlignment="1">
      <alignment horizontal="center" vertical="center"/>
    </xf>
    <xf numFmtId="43" fontId="52" fillId="17" borderId="5" xfId="23" applyFont="1" applyFill="1" applyBorder="1" applyAlignment="1">
      <alignment horizontal="center" vertical="center" wrapText="1"/>
    </xf>
    <xf numFmtId="43" fontId="52" fillId="17" borderId="6" xfId="23" applyFont="1" applyFill="1" applyBorder="1" applyAlignment="1">
      <alignment horizontal="center" vertical="center" wrapText="1"/>
    </xf>
    <xf numFmtId="43" fontId="52" fillId="17" borderId="7" xfId="23" applyFont="1" applyFill="1" applyBorder="1" applyAlignment="1">
      <alignment horizontal="center" vertical="center" wrapText="1"/>
    </xf>
    <xf numFmtId="43" fontId="52" fillId="17" borderId="8" xfId="23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8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3" fontId="47" fillId="5" borderId="0" xfId="2" applyFont="1" applyFill="1" applyAlignment="1">
      <alignment horizontal="center"/>
    </xf>
    <xf numFmtId="43" fontId="54" fillId="10" borderId="9" xfId="2" applyFont="1" applyFill="1" applyBorder="1" applyAlignment="1">
      <alignment horizontal="center" vertical="center"/>
    </xf>
    <xf numFmtId="43" fontId="52" fillId="10" borderId="10" xfId="2" applyFont="1" applyFill="1" applyBorder="1" applyAlignment="1">
      <alignment horizontal="center" vertical="center"/>
    </xf>
    <xf numFmtId="43" fontId="52" fillId="10" borderId="11" xfId="2" applyFont="1" applyFill="1" applyBorder="1" applyAlignment="1">
      <alignment horizontal="center" vertical="center"/>
    </xf>
    <xf numFmtId="197" fontId="54" fillId="10" borderId="9" xfId="2" applyNumberFormat="1" applyFont="1" applyFill="1" applyBorder="1" applyAlignment="1">
      <alignment horizontal="center" vertical="center" wrapText="1"/>
    </xf>
    <xf numFmtId="197" fontId="52" fillId="10" borderId="10" xfId="2" applyNumberFormat="1" applyFont="1" applyFill="1" applyBorder="1" applyAlignment="1">
      <alignment horizontal="center" vertical="center" wrapText="1"/>
    </xf>
    <xf numFmtId="197" fontId="52" fillId="10" borderId="11" xfId="2" applyNumberFormat="1" applyFont="1" applyFill="1" applyBorder="1" applyAlignment="1">
      <alignment horizontal="center" vertical="center" wrapText="1"/>
    </xf>
    <xf numFmtId="197" fontId="54" fillId="10" borderId="10" xfId="2" applyNumberFormat="1" applyFont="1" applyFill="1" applyBorder="1" applyAlignment="1">
      <alignment horizontal="center" vertical="center" wrapText="1"/>
    </xf>
    <xf numFmtId="10" fontId="52" fillId="10" borderId="9" xfId="2" applyNumberFormat="1" applyFont="1" applyFill="1" applyBorder="1" applyAlignment="1">
      <alignment horizontal="center" vertical="center" wrapText="1"/>
    </xf>
    <xf numFmtId="10" fontId="52" fillId="10" borderId="10" xfId="2" applyNumberFormat="1" applyFont="1" applyFill="1" applyBorder="1" applyAlignment="1">
      <alignment horizontal="center" vertical="center" wrapText="1"/>
    </xf>
    <xf numFmtId="10" fontId="52" fillId="10" borderId="11" xfId="2" applyNumberFormat="1" applyFont="1" applyFill="1" applyBorder="1" applyAlignment="1">
      <alignment horizontal="center" vertical="center" wrapText="1"/>
    </xf>
    <xf numFmtId="10" fontId="54" fillId="10" borderId="2" xfId="2" applyNumberFormat="1" applyFont="1" applyFill="1" applyBorder="1" applyAlignment="1">
      <alignment horizontal="center" vertical="center"/>
    </xf>
    <xf numFmtId="43" fontId="54" fillId="10" borderId="3" xfId="2" applyFont="1" applyFill="1" applyBorder="1" applyAlignment="1">
      <alignment horizontal="center" vertical="center"/>
    </xf>
    <xf numFmtId="43" fontId="54" fillId="10" borderId="4" xfId="2" applyFont="1" applyFill="1" applyBorder="1" applyAlignment="1">
      <alignment horizontal="center" vertical="center"/>
    </xf>
    <xf numFmtId="43" fontId="52" fillId="10" borderId="3" xfId="2" applyFont="1" applyFill="1" applyBorder="1" applyAlignment="1">
      <alignment horizontal="center" vertical="center"/>
    </xf>
    <xf numFmtId="43" fontId="52" fillId="10" borderId="4" xfId="2" applyFont="1" applyFill="1" applyBorder="1" applyAlignment="1">
      <alignment horizontal="center" vertical="center"/>
    </xf>
    <xf numFmtId="43" fontId="2" fillId="5" borderId="9" xfId="2" applyFont="1" applyFill="1" applyBorder="1" applyAlignment="1">
      <alignment horizontal="left" vertical="center"/>
    </xf>
    <xf numFmtId="43" fontId="2" fillId="5" borderId="11" xfId="2" applyFont="1" applyFill="1" applyBorder="1" applyAlignment="1">
      <alignment horizontal="left" vertical="center"/>
    </xf>
    <xf numFmtId="49" fontId="2" fillId="0" borderId="9" xfId="2" applyNumberFormat="1" applyFont="1" applyFill="1" applyBorder="1" applyAlignment="1">
      <alignment vertical="center"/>
    </xf>
    <xf numFmtId="49" fontId="2" fillId="0" borderId="11" xfId="2" applyNumberFormat="1" applyFont="1" applyFill="1" applyBorder="1" applyAlignment="1">
      <alignment vertical="center"/>
    </xf>
    <xf numFmtId="49" fontId="54" fillId="10" borderId="3" xfId="2" applyNumberFormat="1" applyFont="1" applyFill="1" applyBorder="1" applyAlignment="1">
      <alignment horizontal="center" vertical="center"/>
    </xf>
    <xf numFmtId="49" fontId="54" fillId="10" borderId="4" xfId="2" applyNumberFormat="1" applyFont="1" applyFill="1" applyBorder="1" applyAlignment="1">
      <alignment horizontal="center" vertical="center"/>
    </xf>
    <xf numFmtId="197" fontId="54" fillId="10" borderId="9" xfId="2" applyNumberFormat="1" applyFont="1" applyFill="1" applyBorder="1" applyAlignment="1">
      <alignment horizontal="center" vertical="center"/>
    </xf>
    <xf numFmtId="197" fontId="52" fillId="10" borderId="10" xfId="2" applyNumberFormat="1" applyFont="1" applyFill="1" applyBorder="1" applyAlignment="1">
      <alignment horizontal="center" vertical="center"/>
    </xf>
    <xf numFmtId="197" fontId="52" fillId="10" borderId="11" xfId="2" applyNumberFormat="1" applyFont="1" applyFill="1" applyBorder="1" applyAlignment="1">
      <alignment horizontal="center" vertical="center"/>
    </xf>
    <xf numFmtId="43" fontId="23" fillId="0" borderId="9" xfId="2" applyFont="1" applyFill="1" applyBorder="1" applyAlignment="1">
      <alignment horizontal="left" vertical="center"/>
    </xf>
    <xf numFmtId="43" fontId="23" fillId="0" borderId="11" xfId="2" applyFont="1" applyFill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54" fillId="10" borderId="2" xfId="0" applyFont="1" applyFill="1" applyBorder="1" applyAlignment="1">
      <alignment horizontal="center" vertical="center"/>
    </xf>
    <xf numFmtId="0" fontId="54" fillId="10" borderId="2" xfId="0" applyFont="1" applyFill="1" applyBorder="1" applyAlignment="1">
      <alignment horizontal="center" vertical="center" wrapText="1"/>
    </xf>
    <xf numFmtId="0" fontId="58" fillId="0" borderId="3" xfId="0" applyNumberFormat="1" applyFont="1" applyBorder="1" applyAlignment="1">
      <alignment horizontal="center" vertical="center" textRotation="255"/>
    </xf>
    <xf numFmtId="0" fontId="58" fillId="0" borderId="15" xfId="0" applyNumberFormat="1" applyFont="1" applyBorder="1" applyAlignment="1">
      <alignment horizontal="center" vertical="center" textRotation="255"/>
    </xf>
    <xf numFmtId="0" fontId="58" fillId="0" borderId="4" xfId="0" applyNumberFormat="1" applyFont="1" applyBorder="1" applyAlignment="1">
      <alignment horizontal="center" vertical="center" textRotation="255"/>
    </xf>
    <xf numFmtId="0" fontId="53" fillId="0" borderId="0" xfId="0" applyFont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77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87" fontId="22" fillId="2" borderId="3" xfId="18" applyNumberFormat="1" applyFont="1" applyFill="1" applyBorder="1" applyAlignment="1">
      <alignment horizontal="center" vertical="center"/>
    </xf>
    <xf numFmtId="187" fontId="22" fillId="2" borderId="4" xfId="18" applyNumberFormat="1" applyFont="1" applyFill="1" applyBorder="1" applyAlignment="1">
      <alignment horizontal="center" vertical="center"/>
    </xf>
    <xf numFmtId="187" fontId="22" fillId="5" borderId="3" xfId="18" applyNumberFormat="1" applyFont="1" applyFill="1" applyBorder="1" applyAlignment="1">
      <alignment horizontal="center" vertical="center"/>
    </xf>
    <xf numFmtId="187" fontId="22" fillId="5" borderId="4" xfId="18" applyNumberFormat="1" applyFont="1" applyFill="1" applyBorder="1" applyAlignment="1">
      <alignment horizontal="center" vertical="center"/>
    </xf>
    <xf numFmtId="0" fontId="139" fillId="0" borderId="0" xfId="0" applyFont="1" applyFill="1" applyBorder="1" applyAlignment="1">
      <alignment horizontal="center" vertical="center" wrapText="1" readingOrder="1"/>
    </xf>
    <xf numFmtId="0" fontId="144" fillId="6" borderId="2" xfId="0" applyFont="1" applyFill="1" applyBorder="1" applyAlignment="1">
      <alignment horizontal="center" vertical="center" wrapText="1" readingOrder="1"/>
    </xf>
    <xf numFmtId="0" fontId="141" fillId="0" borderId="2" xfId="0" applyFont="1" applyFill="1" applyBorder="1" applyAlignment="1">
      <alignment horizontal="center" vertical="center" wrapText="1" readingOrder="1"/>
    </xf>
    <xf numFmtId="0" fontId="141" fillId="0" borderId="3" xfId="0" applyFont="1" applyFill="1" applyBorder="1" applyAlignment="1">
      <alignment horizontal="center" vertical="center" wrapText="1" readingOrder="1"/>
    </xf>
    <xf numFmtId="0" fontId="141" fillId="0" borderId="4" xfId="0" applyFont="1" applyFill="1" applyBorder="1" applyAlignment="1">
      <alignment horizontal="center" vertical="center" wrapText="1" readingOrder="1"/>
    </xf>
    <xf numFmtId="0" fontId="140" fillId="4" borderId="2" xfId="0" applyFont="1" applyFill="1" applyBorder="1" applyAlignment="1">
      <alignment horizontal="center" vertical="center" wrapText="1" readingOrder="1"/>
    </xf>
    <xf numFmtId="0" fontId="140" fillId="0" borderId="2" xfId="0" applyFont="1" applyFill="1" applyBorder="1" applyAlignment="1">
      <alignment horizontal="center" vertical="center" wrapText="1" readingOrder="1"/>
    </xf>
    <xf numFmtId="0" fontId="141" fillId="4" borderId="2" xfId="0" applyFont="1" applyFill="1" applyBorder="1" applyAlignment="1">
      <alignment horizontal="center" vertical="center" wrapText="1" readingOrder="1"/>
    </xf>
    <xf numFmtId="43" fontId="19" fillId="0" borderId="18" xfId="2" applyFont="1" applyBorder="1" applyAlignment="1">
      <alignment horizontal="center" vertical="center"/>
    </xf>
    <xf numFmtId="0" fontId="138" fillId="4" borderId="20" xfId="0" applyFont="1" applyFill="1" applyBorder="1" applyAlignment="1">
      <alignment horizontal="center" vertical="center" wrapText="1"/>
    </xf>
    <xf numFmtId="0" fontId="138" fillId="4" borderId="20" xfId="0" applyFont="1" applyFill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0" fontId="103" fillId="5" borderId="0" xfId="0" applyFont="1" applyFill="1" applyAlignment="1">
      <alignment vertical="center" wrapText="1"/>
    </xf>
    <xf numFmtId="43" fontId="2" fillId="7" borderId="2" xfId="0" applyNumberFormat="1" applyFont="1" applyFill="1" applyBorder="1" applyAlignment="1">
      <alignment horizontal="center" vertical="center"/>
    </xf>
    <xf numFmtId="43" fontId="2" fillId="7" borderId="9" xfId="0" applyNumberFormat="1" applyFont="1" applyFill="1" applyBorder="1" applyAlignment="1">
      <alignment horizontal="center" vertical="center"/>
    </xf>
    <xf numFmtId="43" fontId="2" fillId="7" borderId="10" xfId="0" applyNumberFormat="1" applyFont="1" applyFill="1" applyBorder="1" applyAlignment="1">
      <alignment horizontal="center" vertical="center"/>
    </xf>
    <xf numFmtId="43" fontId="2" fillId="7" borderId="11" xfId="0" applyNumberFormat="1" applyFont="1" applyFill="1" applyBorder="1" applyAlignment="1">
      <alignment horizontal="center" vertical="center"/>
    </xf>
    <xf numFmtId="43" fontId="2" fillId="10" borderId="9" xfId="0" applyNumberFormat="1" applyFont="1" applyFill="1" applyBorder="1" applyAlignment="1">
      <alignment horizontal="center" vertical="center"/>
    </xf>
    <xf numFmtId="43" fontId="2" fillId="10" borderId="10" xfId="0" applyNumberFormat="1" applyFont="1" applyFill="1" applyBorder="1" applyAlignment="1">
      <alignment horizontal="center" vertical="center"/>
    </xf>
    <xf numFmtId="43" fontId="2" fillId="10" borderId="11" xfId="0" applyNumberFormat="1" applyFont="1" applyFill="1" applyBorder="1" applyAlignment="1">
      <alignment horizontal="center" vertical="center"/>
    </xf>
    <xf numFmtId="200" fontId="2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0" fillId="0" borderId="0" xfId="3" applyAlignment="1" applyProtection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10" borderId="9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/>
    </xf>
    <xf numFmtId="0" fontId="28" fillId="10" borderId="2" xfId="0" applyFont="1" applyFill="1" applyBorder="1">
      <alignment vertical="center"/>
    </xf>
    <xf numFmtId="0" fontId="28" fillId="1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/>
    </xf>
    <xf numFmtId="197" fontId="27" fillId="7" borderId="2" xfId="0" applyNumberFormat="1" applyFont="1" applyFill="1" applyBorder="1" applyAlignment="1">
      <alignment horizontal="center" vertical="center" wrapText="1"/>
    </xf>
    <xf numFmtId="197" fontId="27" fillId="7" borderId="9" xfId="0" applyNumberFormat="1" applyFont="1" applyFill="1" applyBorder="1" applyAlignment="1">
      <alignment horizontal="center" vertical="center" wrapText="1"/>
    </xf>
    <xf numFmtId="197" fontId="27" fillId="7" borderId="10" xfId="0" applyNumberFormat="1" applyFont="1" applyFill="1" applyBorder="1" applyAlignment="1">
      <alignment horizontal="center" vertical="center" wrapText="1"/>
    </xf>
    <xf numFmtId="197" fontId="27" fillId="7" borderId="11" xfId="0" applyNumberFormat="1" applyFont="1" applyFill="1" applyBorder="1" applyAlignment="1">
      <alignment horizontal="center" vertical="center" wrapText="1"/>
    </xf>
    <xf numFmtId="197" fontId="27" fillId="6" borderId="2" xfId="0" applyNumberFormat="1" applyFont="1" applyFill="1" applyBorder="1" applyAlignment="1">
      <alignment horizontal="center" vertical="center" wrapText="1"/>
    </xf>
    <xf numFmtId="0" fontId="27" fillId="6" borderId="2" xfId="0" applyNumberFormat="1" applyFont="1" applyFill="1" applyBorder="1" applyAlignment="1">
      <alignment horizontal="center" vertical="center" wrapText="1"/>
    </xf>
    <xf numFmtId="0" fontId="130" fillId="2" borderId="0" xfId="0" applyFont="1" applyFill="1" applyAlignment="1">
      <alignment horizontal="center" vertical="center"/>
    </xf>
    <xf numFmtId="0" fontId="120" fillId="2" borderId="0" xfId="0" applyFont="1" applyFill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97" fontId="27" fillId="6" borderId="9" xfId="0" applyNumberFormat="1" applyFont="1" applyFill="1" applyBorder="1" applyAlignment="1">
      <alignment horizontal="center" vertical="center" wrapText="1"/>
    </xf>
    <xf numFmtId="197" fontId="27" fillId="6" borderId="10" xfId="0" applyNumberFormat="1" applyFont="1" applyFill="1" applyBorder="1" applyAlignment="1">
      <alignment horizontal="center" vertical="center" wrapText="1"/>
    </xf>
    <xf numFmtId="197" fontId="27" fillId="6" borderId="1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2" fillId="10" borderId="2" xfId="0" applyFont="1" applyFill="1" applyBorder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10" borderId="3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43" fontId="128" fillId="5" borderId="0" xfId="0" applyNumberFormat="1" applyFont="1" applyFill="1" applyAlignment="1">
      <alignment vertical="center" wrapText="1"/>
    </xf>
    <xf numFmtId="0" fontId="128" fillId="5" borderId="0" xfId="0" applyFont="1" applyFill="1" applyAlignment="1">
      <alignment vertical="center" wrapText="1"/>
    </xf>
    <xf numFmtId="43" fontId="128" fillId="5" borderId="0" xfId="0" applyNumberFormat="1" applyFont="1" applyFill="1" applyAlignment="1">
      <alignment vertical="center"/>
    </xf>
    <xf numFmtId="0" fontId="128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97" fontId="2" fillId="7" borderId="2" xfId="0" applyNumberFormat="1" applyFont="1" applyFill="1" applyBorder="1" applyAlignment="1">
      <alignment horizontal="center" vertical="center"/>
    </xf>
    <xf numFmtId="197" fontId="2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0" fillId="0" borderId="13" xfId="3" applyBorder="1" applyAlignment="1" applyProtection="1">
      <alignment horizontal="left" vertical="center"/>
    </xf>
    <xf numFmtId="0" fontId="40" fillId="0" borderId="0" xfId="3" applyBorder="1" applyAlignment="1" applyProtection="1">
      <alignment horizontal="left" vertical="center"/>
    </xf>
    <xf numFmtId="0" fontId="40" fillId="0" borderId="1" xfId="3" applyBorder="1" applyAlignment="1" applyProtection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97" fontId="2" fillId="7" borderId="9" xfId="0" applyNumberFormat="1" applyFont="1" applyFill="1" applyBorder="1" applyAlignment="1">
      <alignment horizontal="center" vertical="center"/>
    </xf>
    <xf numFmtId="197" fontId="2" fillId="7" borderId="10" xfId="0" applyNumberFormat="1" applyFont="1" applyFill="1" applyBorder="1" applyAlignment="1">
      <alignment horizontal="center" vertical="center"/>
    </xf>
    <xf numFmtId="197" fontId="54" fillId="7" borderId="3" xfId="0" applyNumberFormat="1" applyFont="1" applyFill="1" applyBorder="1" applyAlignment="1">
      <alignment horizontal="center" vertical="center"/>
    </xf>
    <xf numFmtId="197" fontId="54" fillId="7" borderId="15" xfId="0" applyNumberFormat="1" applyFont="1" applyFill="1" applyBorder="1" applyAlignment="1">
      <alignment horizontal="center" vertical="center"/>
    </xf>
    <xf numFmtId="197" fontId="54" fillId="7" borderId="4" xfId="0" applyNumberFormat="1" applyFont="1" applyFill="1" applyBorder="1" applyAlignment="1">
      <alignment horizontal="center" vertical="center"/>
    </xf>
    <xf numFmtId="197" fontId="54" fillId="7" borderId="1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4" fillId="7" borderId="9" xfId="0" applyFont="1" applyFill="1" applyBorder="1" applyAlignment="1">
      <alignment horizontal="center" vertical="center"/>
    </xf>
    <xf numFmtId="0" fontId="54" fillId="7" borderId="10" xfId="0" applyFont="1" applyFill="1" applyBorder="1" applyAlignment="1">
      <alignment horizontal="center" vertical="center"/>
    </xf>
    <xf numFmtId="0" fontId="54" fillId="7" borderId="11" xfId="0" applyFont="1" applyFill="1" applyBorder="1" applyAlignment="1">
      <alignment horizontal="center" vertical="center"/>
    </xf>
    <xf numFmtId="197" fontId="54" fillId="7" borderId="9" xfId="0" applyNumberFormat="1" applyFont="1" applyFill="1" applyBorder="1" applyAlignment="1">
      <alignment horizontal="center" vertical="center"/>
    </xf>
    <xf numFmtId="197" fontId="54" fillId="7" borderId="10" xfId="0" applyNumberFormat="1" applyFont="1" applyFill="1" applyBorder="1" applyAlignment="1">
      <alignment horizontal="center" vertical="center"/>
    </xf>
    <xf numFmtId="197" fontId="54" fillId="7" borderId="11" xfId="0" applyNumberFormat="1" applyFont="1" applyFill="1" applyBorder="1" applyAlignment="1">
      <alignment horizontal="center" vertical="center"/>
    </xf>
    <xf numFmtId="197" fontId="54" fillId="10" borderId="9" xfId="0" applyNumberFormat="1" applyFont="1" applyFill="1" applyBorder="1" applyAlignment="1">
      <alignment horizontal="center" vertical="center"/>
    </xf>
    <xf numFmtId="197" fontId="54" fillId="10" borderId="10" xfId="0" applyNumberFormat="1" applyFont="1" applyFill="1" applyBorder="1" applyAlignment="1">
      <alignment horizontal="center" vertical="center"/>
    </xf>
    <xf numFmtId="197" fontId="54" fillId="10" borderId="11" xfId="0" applyNumberFormat="1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/>
    </xf>
    <xf numFmtId="0" fontId="52" fillId="7" borderId="10" xfId="0" applyFont="1" applyFill="1" applyBorder="1" applyAlignment="1">
      <alignment horizontal="center" vertical="center"/>
    </xf>
    <xf numFmtId="0" fontId="52" fillId="7" borderId="11" xfId="0" applyFont="1" applyFill="1" applyBorder="1" applyAlignment="1">
      <alignment horizontal="center" vertical="center"/>
    </xf>
    <xf numFmtId="197" fontId="52" fillId="7" borderId="9" xfId="0" applyNumberFormat="1" applyFont="1" applyFill="1" applyBorder="1" applyAlignment="1">
      <alignment horizontal="center" vertical="center"/>
    </xf>
    <xf numFmtId="197" fontId="52" fillId="7" borderId="10" xfId="0" applyNumberFormat="1" applyFont="1" applyFill="1" applyBorder="1" applyAlignment="1">
      <alignment horizontal="center" vertical="center"/>
    </xf>
    <xf numFmtId="197" fontId="52" fillId="7" borderId="11" xfId="0" applyNumberFormat="1" applyFont="1" applyFill="1" applyBorder="1" applyAlignment="1">
      <alignment horizontal="center" vertical="center"/>
    </xf>
    <xf numFmtId="197" fontId="52" fillId="10" borderId="9" xfId="0" applyNumberFormat="1" applyFont="1" applyFill="1" applyBorder="1" applyAlignment="1">
      <alignment horizontal="center" vertical="center"/>
    </xf>
    <xf numFmtId="197" fontId="52" fillId="10" borderId="10" xfId="0" applyNumberFormat="1" applyFont="1" applyFill="1" applyBorder="1" applyAlignment="1">
      <alignment horizontal="center" vertical="center"/>
    </xf>
    <xf numFmtId="197" fontId="52" fillId="10" borderId="11" xfId="0" applyNumberFormat="1" applyFont="1" applyFill="1" applyBorder="1" applyAlignment="1">
      <alignment horizontal="center" vertical="center"/>
    </xf>
    <xf numFmtId="197" fontId="54" fillId="7" borderId="2" xfId="0" applyNumberFormat="1" applyFont="1" applyFill="1" applyBorder="1" applyAlignment="1">
      <alignment horizontal="center" vertical="center"/>
    </xf>
    <xf numFmtId="197" fontId="54" fillId="7" borderId="3" xfId="0" applyNumberFormat="1" applyFont="1" applyFill="1" applyBorder="1" applyAlignment="1">
      <alignment horizontal="center" vertical="center" wrapText="1"/>
    </xf>
    <xf numFmtId="197" fontId="54" fillId="7" borderId="4" xfId="0" applyNumberFormat="1" applyFont="1" applyFill="1" applyBorder="1" applyAlignment="1">
      <alignment horizontal="center" vertical="center" wrapText="1"/>
    </xf>
    <xf numFmtId="197" fontId="54" fillId="10" borderId="2" xfId="0" applyNumberFormat="1" applyFont="1" applyFill="1" applyBorder="1" applyAlignment="1">
      <alignment horizontal="center" vertical="center"/>
    </xf>
    <xf numFmtId="0" fontId="54" fillId="7" borderId="2" xfId="0" applyFont="1" applyFill="1" applyBorder="1" applyAlignment="1">
      <alignment horizontal="center" vertical="center"/>
    </xf>
    <xf numFmtId="10" fontId="54" fillId="7" borderId="3" xfId="0" applyNumberFormat="1" applyFont="1" applyFill="1" applyBorder="1" applyAlignment="1">
      <alignment horizontal="center" vertical="center"/>
    </xf>
    <xf numFmtId="10" fontId="54" fillId="7" borderId="15" xfId="0" applyNumberFormat="1" applyFont="1" applyFill="1" applyBorder="1" applyAlignment="1">
      <alignment horizontal="center" vertical="center"/>
    </xf>
    <xf numFmtId="10" fontId="54" fillId="7" borderId="4" xfId="0" applyNumberFormat="1" applyFont="1" applyFill="1" applyBorder="1" applyAlignment="1">
      <alignment horizontal="center" vertical="center"/>
    </xf>
    <xf numFmtId="10" fontId="54" fillId="7" borderId="2" xfId="0" applyNumberFormat="1" applyFont="1" applyFill="1" applyBorder="1" applyAlignment="1">
      <alignment horizontal="center" vertical="center"/>
    </xf>
    <xf numFmtId="197" fontId="54" fillId="10" borderId="3" xfId="0" applyNumberFormat="1" applyFont="1" applyFill="1" applyBorder="1" applyAlignment="1">
      <alignment horizontal="center" vertical="center"/>
    </xf>
    <xf numFmtId="197" fontId="54" fillId="10" borderId="15" xfId="0" applyNumberFormat="1" applyFont="1" applyFill="1" applyBorder="1" applyAlignment="1">
      <alignment horizontal="center" vertical="center"/>
    </xf>
    <xf numFmtId="197" fontId="54" fillId="10" borderId="4" xfId="0" applyNumberFormat="1" applyFont="1" applyFill="1" applyBorder="1" applyAlignment="1">
      <alignment horizontal="center" vertical="center"/>
    </xf>
    <xf numFmtId="197" fontId="54" fillId="10" borderId="15" xfId="0" applyNumberFormat="1" applyFont="1" applyFill="1" applyBorder="1" applyAlignment="1">
      <alignment horizontal="center" vertical="center" wrapText="1"/>
    </xf>
    <xf numFmtId="0" fontId="54" fillId="7" borderId="3" xfId="0" applyNumberFormat="1" applyFont="1" applyFill="1" applyBorder="1" applyAlignment="1">
      <alignment horizontal="center" vertical="center" wrapText="1"/>
    </xf>
    <xf numFmtId="0" fontId="54" fillId="7" borderId="4" xfId="0" applyNumberFormat="1" applyFont="1" applyFill="1" applyBorder="1" applyAlignment="1">
      <alignment horizontal="center" vertical="center" wrapText="1"/>
    </xf>
    <xf numFmtId="0" fontId="54" fillId="7" borderId="3" xfId="0" applyFont="1" applyFill="1" applyBorder="1" applyAlignment="1">
      <alignment horizontal="center" vertical="center"/>
    </xf>
    <xf numFmtId="0" fontId="54" fillId="7" borderId="15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97" fontId="54" fillId="10" borderId="3" xfId="0" applyNumberFormat="1" applyFont="1" applyFill="1" applyBorder="1" applyAlignment="1">
      <alignment horizontal="center" vertical="center" wrapText="1"/>
    </xf>
    <xf numFmtId="197" fontId="2" fillId="7" borderId="11" xfId="0" applyNumberFormat="1" applyFont="1" applyFill="1" applyBorder="1" applyAlignment="1">
      <alignment horizontal="center" vertical="center"/>
    </xf>
    <xf numFmtId="197" fontId="2" fillId="10" borderId="9" xfId="0" applyNumberFormat="1" applyFont="1" applyFill="1" applyBorder="1" applyAlignment="1">
      <alignment horizontal="center" vertical="center"/>
    </xf>
    <xf numFmtId="197" fontId="2" fillId="10" borderId="10" xfId="0" applyNumberFormat="1" applyFont="1" applyFill="1" applyBorder="1" applyAlignment="1">
      <alignment horizontal="center" vertical="center"/>
    </xf>
    <xf numFmtId="197" fontId="2" fillId="10" borderId="11" xfId="0" applyNumberFormat="1" applyFont="1" applyFill="1" applyBorder="1" applyAlignment="1">
      <alignment horizontal="center" vertical="center"/>
    </xf>
    <xf numFmtId="0" fontId="23" fillId="7" borderId="3" xfId="0" applyNumberFormat="1" applyFont="1" applyFill="1" applyBorder="1" applyAlignment="1">
      <alignment horizontal="center" vertical="center" wrapText="1"/>
    </xf>
    <xf numFmtId="0" fontId="23" fillId="7" borderId="15" xfId="0" applyNumberFormat="1" applyFont="1" applyFill="1" applyBorder="1" applyAlignment="1">
      <alignment horizontal="center" vertical="center" wrapText="1"/>
    </xf>
    <xf numFmtId="0" fontId="23" fillId="7" borderId="4" xfId="0" applyNumberFormat="1" applyFont="1" applyFill="1" applyBorder="1" applyAlignment="1">
      <alignment horizontal="center" vertical="center" wrapText="1"/>
    </xf>
    <xf numFmtId="197" fontId="23" fillId="7" borderId="3" xfId="0" applyNumberFormat="1" applyFont="1" applyFill="1" applyBorder="1" applyAlignment="1">
      <alignment horizontal="center" vertical="center" wrapText="1"/>
    </xf>
    <xf numFmtId="197" fontId="23" fillId="7" borderId="15" xfId="0" applyNumberFormat="1" applyFont="1" applyFill="1" applyBorder="1" applyAlignment="1">
      <alignment horizontal="center" vertical="center" wrapText="1"/>
    </xf>
    <xf numFmtId="197" fontId="23" fillId="7" borderId="4" xfId="0" applyNumberFormat="1" applyFont="1" applyFill="1" applyBorder="1" applyAlignment="1">
      <alignment horizontal="center" vertical="center" wrapText="1"/>
    </xf>
    <xf numFmtId="197" fontId="23" fillId="10" borderId="3" xfId="0" applyNumberFormat="1" applyFont="1" applyFill="1" applyBorder="1" applyAlignment="1">
      <alignment horizontal="center" vertical="center" wrapText="1"/>
    </xf>
    <xf numFmtId="197" fontId="23" fillId="10" borderId="15" xfId="0" applyNumberFormat="1" applyFont="1" applyFill="1" applyBorder="1" applyAlignment="1">
      <alignment horizontal="center" vertical="center" wrapText="1"/>
    </xf>
    <xf numFmtId="197" fontId="23" fillId="10" borderId="4" xfId="0" applyNumberFormat="1" applyFont="1" applyFill="1" applyBorder="1" applyAlignment="1">
      <alignment horizontal="center" vertical="center" wrapText="1"/>
    </xf>
    <xf numFmtId="0" fontId="2" fillId="7" borderId="3" xfId="0" applyNumberFormat="1" applyFont="1" applyFill="1" applyBorder="1" applyAlignment="1">
      <alignment horizontal="center" vertical="center" wrapText="1"/>
    </xf>
    <xf numFmtId="0" fontId="2" fillId="7" borderId="4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7" borderId="15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97" fontId="2" fillId="7" borderId="3" xfId="0" applyNumberFormat="1" applyFont="1" applyFill="1" applyBorder="1" applyAlignment="1">
      <alignment horizontal="center" vertical="center"/>
    </xf>
    <xf numFmtId="197" fontId="2" fillId="7" borderId="4" xfId="0" applyNumberFormat="1" applyFont="1" applyFill="1" applyBorder="1" applyAlignment="1">
      <alignment horizontal="center" vertical="center"/>
    </xf>
    <xf numFmtId="197" fontId="2" fillId="7" borderId="3" xfId="0" applyNumberFormat="1" applyFont="1" applyFill="1" applyBorder="1" applyAlignment="1">
      <alignment horizontal="center" vertical="center" wrapText="1"/>
    </xf>
    <xf numFmtId="197" fontId="2" fillId="7" borderId="15" xfId="0" applyNumberFormat="1" applyFont="1" applyFill="1" applyBorder="1" applyAlignment="1">
      <alignment horizontal="center" vertical="center"/>
    </xf>
    <xf numFmtId="197" fontId="2" fillId="10" borderId="3" xfId="0" applyNumberFormat="1" applyFont="1" applyFill="1" applyBorder="1" applyAlignment="1">
      <alignment horizontal="center" vertical="center" wrapText="1"/>
    </xf>
    <xf numFmtId="197" fontId="2" fillId="10" borderId="4" xfId="0" applyNumberFormat="1" applyFont="1" applyFill="1" applyBorder="1" applyAlignment="1">
      <alignment horizontal="center" vertical="center"/>
    </xf>
    <xf numFmtId="0" fontId="121" fillId="0" borderId="0" xfId="0" applyFont="1" applyAlignment="1">
      <alignment horizontal="center" vertical="center"/>
    </xf>
    <xf numFmtId="197" fontId="2" fillId="10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54" fillId="7" borderId="5" xfId="0" applyFont="1" applyFill="1" applyBorder="1" applyAlignment="1">
      <alignment horizontal="center" vertical="center"/>
    </xf>
    <xf numFmtId="0" fontId="54" fillId="7" borderId="13" xfId="0" applyFont="1" applyFill="1" applyBorder="1" applyAlignment="1">
      <alignment horizontal="center" vertical="center"/>
    </xf>
    <xf numFmtId="0" fontId="54" fillId="7" borderId="6" xfId="0" applyFont="1" applyFill="1" applyBorder="1" applyAlignment="1">
      <alignment horizontal="center" vertical="center"/>
    </xf>
    <xf numFmtId="205" fontId="54" fillId="7" borderId="9" xfId="0" applyNumberFormat="1" applyFont="1" applyFill="1" applyBorder="1" applyAlignment="1">
      <alignment horizontal="center" vertical="center"/>
    </xf>
    <xf numFmtId="205" fontId="54" fillId="7" borderId="10" xfId="0" applyNumberFormat="1" applyFont="1" applyFill="1" applyBorder="1" applyAlignment="1">
      <alignment horizontal="center" vertical="center"/>
    </xf>
    <xf numFmtId="205" fontId="54" fillId="7" borderId="11" xfId="0" applyNumberFormat="1" applyFont="1" applyFill="1" applyBorder="1" applyAlignment="1">
      <alignment horizontal="center" vertical="center"/>
    </xf>
    <xf numFmtId="205" fontId="54" fillId="7" borderId="2" xfId="0" applyNumberFormat="1" applyFont="1" applyFill="1" applyBorder="1" applyAlignment="1">
      <alignment horizontal="center" vertical="center"/>
    </xf>
    <xf numFmtId="205" fontId="54" fillId="6" borderId="5" xfId="0" applyNumberFormat="1" applyFont="1" applyFill="1" applyBorder="1" applyAlignment="1">
      <alignment horizontal="center" vertical="center"/>
    </xf>
    <xf numFmtId="205" fontId="54" fillId="6" borderId="13" xfId="0" applyNumberFormat="1" applyFont="1" applyFill="1" applyBorder="1" applyAlignment="1">
      <alignment horizontal="center" vertical="center"/>
    </xf>
    <xf numFmtId="205" fontId="54" fillId="6" borderId="6" xfId="0" applyNumberFormat="1" applyFont="1" applyFill="1" applyBorder="1" applyAlignment="1">
      <alignment horizontal="center" vertical="center"/>
    </xf>
    <xf numFmtId="205" fontId="54" fillId="7" borderId="4" xfId="0" applyNumberFormat="1" applyFont="1" applyFill="1" applyBorder="1" applyAlignment="1">
      <alignment horizontal="center" vertical="center"/>
    </xf>
    <xf numFmtId="205" fontId="54" fillId="7" borderId="7" xfId="0" applyNumberFormat="1" applyFont="1" applyFill="1" applyBorder="1" applyAlignment="1">
      <alignment horizontal="center" vertical="center"/>
    </xf>
    <xf numFmtId="205" fontId="54" fillId="7" borderId="1" xfId="0" applyNumberFormat="1" applyFont="1" applyFill="1" applyBorder="1" applyAlignment="1">
      <alignment horizontal="center" vertical="center"/>
    </xf>
    <xf numFmtId="205" fontId="54" fillId="7" borderId="8" xfId="0" applyNumberFormat="1" applyFont="1" applyFill="1" applyBorder="1" applyAlignment="1">
      <alignment horizontal="center" vertical="center"/>
    </xf>
    <xf numFmtId="205" fontId="54" fillId="7" borderId="3" xfId="0" applyNumberFormat="1" applyFont="1" applyFill="1" applyBorder="1" applyAlignment="1">
      <alignment horizontal="center" vertical="center"/>
    </xf>
    <xf numFmtId="205" fontId="54" fillId="7" borderId="15" xfId="0" applyNumberFormat="1" applyFont="1" applyFill="1" applyBorder="1" applyAlignment="1">
      <alignment horizontal="center" vertical="center"/>
    </xf>
    <xf numFmtId="205" fontId="54" fillId="6" borderId="15" xfId="0" applyNumberFormat="1" applyFont="1" applyFill="1" applyBorder="1" applyAlignment="1">
      <alignment horizontal="center" vertical="center"/>
    </xf>
    <xf numFmtId="205" fontId="54" fillId="6" borderId="4" xfId="0" applyNumberFormat="1" applyFont="1" applyFill="1" applyBorder="1" applyAlignment="1">
      <alignment horizontal="center" vertical="center"/>
    </xf>
    <xf numFmtId="0" fontId="54" fillId="6" borderId="3" xfId="0" applyFont="1" applyFill="1" applyBorder="1" applyAlignment="1">
      <alignment horizontal="center" vertical="center"/>
    </xf>
    <xf numFmtId="0" fontId="54" fillId="6" borderId="15" xfId="0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/>
    </xf>
    <xf numFmtId="205" fontId="23" fillId="7" borderId="9" xfId="0" applyNumberFormat="1" applyFont="1" applyFill="1" applyBorder="1" applyAlignment="1">
      <alignment horizontal="center" vertical="center"/>
    </xf>
    <xf numFmtId="205" fontId="23" fillId="7" borderId="10" xfId="0" applyNumberFormat="1" applyFont="1" applyFill="1" applyBorder="1" applyAlignment="1">
      <alignment horizontal="center" vertical="center"/>
    </xf>
    <xf numFmtId="205" fontId="23" fillId="7" borderId="11" xfId="0" applyNumberFormat="1" applyFont="1" applyFill="1" applyBorder="1" applyAlignment="1">
      <alignment horizontal="center" vertical="center"/>
    </xf>
    <xf numFmtId="205" fontId="23" fillId="10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top"/>
    </xf>
    <xf numFmtId="43" fontId="29" fillId="5" borderId="1" xfId="22" applyNumberFormat="1" applyFont="1" applyFill="1" applyBorder="1" applyAlignment="1">
      <alignment horizontal="center"/>
    </xf>
    <xf numFmtId="197" fontId="51" fillId="7" borderId="2" xfId="0" applyNumberFormat="1" applyFont="1" applyFill="1" applyBorder="1" applyAlignment="1">
      <alignment horizontal="center" vertical="center"/>
    </xf>
    <xf numFmtId="197" fontId="51" fillId="6" borderId="9" xfId="0" applyNumberFormat="1" applyFont="1" applyFill="1" applyBorder="1" applyAlignment="1">
      <alignment horizontal="center" vertical="center"/>
    </xf>
    <xf numFmtId="197" fontId="51" fillId="6" borderId="10" xfId="0" applyNumberFormat="1" applyFont="1" applyFill="1" applyBorder="1" applyAlignment="1">
      <alignment horizontal="center" vertical="center"/>
    </xf>
    <xf numFmtId="197" fontId="51" fillId="6" borderId="11" xfId="0" applyNumberFormat="1" applyFont="1" applyFill="1" applyBorder="1" applyAlignment="1">
      <alignment horizontal="center" vertical="center"/>
    </xf>
    <xf numFmtId="0" fontId="54" fillId="6" borderId="2" xfId="0" applyFont="1" applyFill="1" applyBorder="1" applyAlignment="1">
      <alignment horizontal="center" vertical="center"/>
    </xf>
    <xf numFmtId="49" fontId="5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2" fillId="7" borderId="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8" fillId="4" borderId="7" xfId="0" applyFont="1" applyFill="1" applyBorder="1" applyAlignment="1">
      <alignment horizontal="center" vertical="center"/>
    </xf>
    <xf numFmtId="0" fontId="68" fillId="4" borderId="1" xfId="0" applyFont="1" applyFill="1" applyBorder="1" applyAlignment="1">
      <alignment horizontal="center" vertical="center"/>
    </xf>
    <xf numFmtId="0" fontId="52" fillId="4" borderId="2" xfId="0" applyFont="1" applyFill="1" applyBorder="1" applyAlignment="1">
      <alignment horizontal="center" vertical="center"/>
    </xf>
    <xf numFmtId="183" fontId="32" fillId="5" borderId="3" xfId="22" applyFont="1" applyFill="1" applyBorder="1" applyAlignment="1">
      <alignment horizontal="left" vertical="center" wrapText="1"/>
    </xf>
    <xf numFmtId="183" fontId="32" fillId="5" borderId="15" xfId="22" applyFont="1" applyFill="1" applyBorder="1" applyAlignment="1">
      <alignment horizontal="left" vertical="center" wrapText="1"/>
    </xf>
    <xf numFmtId="183" fontId="32" fillId="5" borderId="4" xfId="22" applyFont="1" applyFill="1" applyBorder="1" applyAlignment="1">
      <alignment horizontal="left" vertical="center" wrapText="1"/>
    </xf>
    <xf numFmtId="183" fontId="32" fillId="5" borderId="3" xfId="22" applyFont="1" applyFill="1" applyBorder="1" applyAlignment="1">
      <alignment horizontal="center" vertical="center" wrapText="1"/>
    </xf>
    <xf numFmtId="183" fontId="32" fillId="5" borderId="15" xfId="22" applyFont="1" applyFill="1" applyBorder="1" applyAlignment="1">
      <alignment horizontal="center" vertical="center" wrapText="1"/>
    </xf>
    <xf numFmtId="183" fontId="32" fillId="5" borderId="4" xfId="22" applyFont="1" applyFill="1" applyBorder="1" applyAlignment="1">
      <alignment horizontal="center" vertical="center" wrapText="1"/>
    </xf>
    <xf numFmtId="183" fontId="18" fillId="5" borderId="0" xfId="22" applyFont="1" applyFill="1" applyAlignment="1">
      <alignment horizontal="center"/>
    </xf>
    <xf numFmtId="188" fontId="89" fillId="22" borderId="9" xfId="22" applyNumberFormat="1" applyFont="1" applyFill="1" applyBorder="1" applyAlignment="1">
      <alignment horizontal="center" vertical="center" wrapText="1"/>
    </xf>
    <xf numFmtId="188" fontId="89" fillId="22" borderId="10" xfId="22" applyNumberFormat="1" applyFont="1" applyFill="1" applyBorder="1" applyAlignment="1">
      <alignment horizontal="center" vertical="center" wrapText="1"/>
    </xf>
    <xf numFmtId="188" fontId="89" fillId="22" borderId="11" xfId="22" applyNumberFormat="1" applyFont="1" applyFill="1" applyBorder="1" applyAlignment="1">
      <alignment horizontal="center" vertical="center" wrapText="1"/>
    </xf>
    <xf numFmtId="178" fontId="2" fillId="7" borderId="2" xfId="0" applyNumberFormat="1" applyFont="1" applyFill="1" applyBorder="1" applyAlignment="1">
      <alignment horizontal="center" vertical="center"/>
    </xf>
    <xf numFmtId="178" fontId="2" fillId="7" borderId="9" xfId="0" applyNumberFormat="1" applyFont="1" applyFill="1" applyBorder="1" applyAlignment="1">
      <alignment horizontal="center" vertical="center"/>
    </xf>
    <xf numFmtId="178" fontId="2" fillId="7" borderId="10" xfId="0" applyNumberFormat="1" applyFont="1" applyFill="1" applyBorder="1" applyAlignment="1">
      <alignment horizontal="center" vertical="center"/>
    </xf>
    <xf numFmtId="178" fontId="2" fillId="7" borderId="11" xfId="0" applyNumberFormat="1" applyFont="1" applyFill="1" applyBorder="1" applyAlignment="1">
      <alignment horizontal="center" vertical="center"/>
    </xf>
    <xf numFmtId="178" fontId="2" fillId="10" borderId="9" xfId="0" applyNumberFormat="1" applyFont="1" applyFill="1" applyBorder="1" applyAlignment="1">
      <alignment horizontal="center" vertical="center"/>
    </xf>
    <xf numFmtId="178" fontId="2" fillId="10" borderId="10" xfId="0" applyNumberFormat="1" applyFont="1" applyFill="1" applyBorder="1" applyAlignment="1">
      <alignment horizontal="center" vertical="center"/>
    </xf>
    <xf numFmtId="178" fontId="2" fillId="10" borderId="11" xfId="0" applyNumberFormat="1" applyFont="1" applyFill="1" applyBorder="1" applyAlignment="1">
      <alignment horizontal="center" vertical="center"/>
    </xf>
    <xf numFmtId="197" fontId="54" fillId="7" borderId="5" xfId="0" applyNumberFormat="1" applyFont="1" applyFill="1" applyBorder="1" applyAlignment="1">
      <alignment horizontal="center" vertical="center"/>
    </xf>
    <xf numFmtId="197" fontId="54" fillId="7" borderId="13" xfId="0" applyNumberFormat="1" applyFont="1" applyFill="1" applyBorder="1" applyAlignment="1">
      <alignment horizontal="center" vertical="center"/>
    </xf>
    <xf numFmtId="197" fontId="54" fillId="7" borderId="6" xfId="0" applyNumberFormat="1" applyFont="1" applyFill="1" applyBorder="1" applyAlignment="1">
      <alignment horizontal="center" vertical="center"/>
    </xf>
    <xf numFmtId="197" fontId="54" fillId="6" borderId="2" xfId="0" applyNumberFormat="1" applyFont="1" applyFill="1" applyBorder="1" applyAlignment="1">
      <alignment horizontal="center" vertical="center"/>
    </xf>
    <xf numFmtId="183" fontId="52" fillId="10" borderId="3" xfId="22" applyFont="1" applyFill="1" applyBorder="1" applyAlignment="1">
      <alignment horizontal="center" vertical="center"/>
    </xf>
    <xf numFmtId="183" fontId="52" fillId="10" borderId="4" xfId="22" applyFont="1" applyFill="1" applyBorder="1" applyAlignment="1">
      <alignment horizontal="center" vertical="center"/>
    </xf>
    <xf numFmtId="43" fontId="36" fillId="0" borderId="3" xfId="2" applyFont="1" applyFill="1" applyBorder="1" applyAlignment="1">
      <alignment horizontal="center" vertical="center"/>
    </xf>
    <xf numFmtId="43" fontId="36" fillId="0" borderId="15" xfId="2" applyFont="1" applyFill="1" applyBorder="1" applyAlignment="1">
      <alignment horizontal="center" vertical="center"/>
    </xf>
    <xf numFmtId="43" fontId="36" fillId="0" borderId="4" xfId="2" applyFont="1" applyFill="1" applyBorder="1" applyAlignment="1">
      <alignment horizontal="center" vertical="center"/>
    </xf>
    <xf numFmtId="10" fontId="36" fillId="0" borderId="3" xfId="2" applyNumberFormat="1" applyFont="1" applyFill="1" applyBorder="1" applyAlignment="1">
      <alignment horizontal="right" vertical="center"/>
    </xf>
    <xf numFmtId="10" fontId="36" fillId="0" borderId="15" xfId="2" applyNumberFormat="1" applyFont="1" applyFill="1" applyBorder="1" applyAlignment="1">
      <alignment horizontal="right" vertical="center"/>
    </xf>
    <xf numFmtId="10" fontId="36" fillId="0" borderId="4" xfId="2" applyNumberFormat="1" applyFont="1" applyFill="1" applyBorder="1" applyAlignment="1">
      <alignment horizontal="right" vertical="center"/>
    </xf>
    <xf numFmtId="197" fontId="54" fillId="6" borderId="9" xfId="0" applyNumberFormat="1" applyFont="1" applyFill="1" applyBorder="1" applyAlignment="1">
      <alignment horizontal="center" vertical="center"/>
    </xf>
    <xf numFmtId="197" fontId="54" fillId="6" borderId="10" xfId="0" applyNumberFormat="1" applyFont="1" applyFill="1" applyBorder="1" applyAlignment="1">
      <alignment horizontal="center" vertical="center"/>
    </xf>
    <xf numFmtId="197" fontId="54" fillId="6" borderId="11" xfId="0" applyNumberFormat="1" applyFont="1" applyFill="1" applyBorder="1" applyAlignment="1">
      <alignment horizontal="center" vertical="center"/>
    </xf>
    <xf numFmtId="0" fontId="54" fillId="10" borderId="3" xfId="0" applyFont="1" applyFill="1" applyBorder="1" applyAlignment="1">
      <alignment horizontal="center" vertical="center" wrapText="1"/>
    </xf>
    <xf numFmtId="0" fontId="54" fillId="10" borderId="4" xfId="0" applyFont="1" applyFill="1" applyBorder="1" applyAlignment="1">
      <alignment horizontal="center" vertical="center" wrapText="1"/>
    </xf>
    <xf numFmtId="197" fontId="54" fillId="6" borderId="3" xfId="0" applyNumberFormat="1" applyFont="1" applyFill="1" applyBorder="1" applyAlignment="1">
      <alignment horizontal="center" vertical="center"/>
    </xf>
    <xf numFmtId="197" fontId="54" fillId="6" borderId="4" xfId="0" applyNumberFormat="1" applyFont="1" applyFill="1" applyBorder="1" applyAlignment="1">
      <alignment horizontal="center" vertical="center"/>
    </xf>
    <xf numFmtId="43" fontId="54" fillId="7" borderId="5" xfId="0" applyNumberFormat="1" applyFont="1" applyFill="1" applyBorder="1" applyAlignment="1">
      <alignment horizontal="center" vertical="center"/>
    </xf>
    <xf numFmtId="43" fontId="54" fillId="7" borderId="13" xfId="0" applyNumberFormat="1" applyFont="1" applyFill="1" applyBorder="1" applyAlignment="1">
      <alignment horizontal="center" vertical="center"/>
    </xf>
    <xf numFmtId="43" fontId="54" fillId="7" borderId="6" xfId="0" applyNumberFormat="1" applyFont="1" applyFill="1" applyBorder="1" applyAlignment="1">
      <alignment horizontal="center" vertical="center"/>
    </xf>
    <xf numFmtId="43" fontId="54" fillId="7" borderId="2" xfId="0" applyNumberFormat="1" applyFont="1" applyFill="1" applyBorder="1" applyAlignment="1">
      <alignment horizontal="center" vertical="center"/>
    </xf>
    <xf numFmtId="43" fontId="54" fillId="6" borderId="2" xfId="0" applyNumberFormat="1" applyFont="1" applyFill="1" applyBorder="1" applyAlignment="1">
      <alignment horizontal="center" vertical="center"/>
    </xf>
    <xf numFmtId="0" fontId="54" fillId="6" borderId="2" xfId="0" applyFont="1" applyFill="1" applyBorder="1" applyAlignment="1">
      <alignment vertical="center"/>
    </xf>
    <xf numFmtId="0" fontId="54" fillId="6" borderId="3" xfId="0" applyFont="1" applyFill="1" applyBorder="1" applyAlignment="1">
      <alignment horizontal="center" vertical="center" wrapText="1"/>
    </xf>
    <xf numFmtId="0" fontId="54" fillId="6" borderId="4" xfId="0" applyFont="1" applyFill="1" applyBorder="1" applyAlignment="1">
      <alignment horizontal="center" vertical="center" wrapText="1"/>
    </xf>
    <xf numFmtId="0" fontId="54" fillId="10" borderId="3" xfId="0" applyFont="1" applyFill="1" applyBorder="1" applyAlignment="1">
      <alignment horizontal="center" vertical="center"/>
    </xf>
    <xf numFmtId="0" fontId="54" fillId="10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83" fontId="52" fillId="10" borderId="3" xfId="22" applyNumberFormat="1" applyFont="1" applyFill="1" applyBorder="1" applyAlignment="1">
      <alignment horizontal="center" vertical="center"/>
    </xf>
    <xf numFmtId="183" fontId="52" fillId="10" borderId="4" xfId="22" applyNumberFormat="1" applyFont="1" applyFill="1" applyBorder="1" applyAlignment="1">
      <alignment horizontal="center" vertical="center"/>
    </xf>
    <xf numFmtId="0" fontId="73" fillId="0" borderId="3" xfId="0" applyFont="1" applyBorder="1" applyAlignment="1">
      <alignment horizontal="center" vertical="center" textRotation="255"/>
    </xf>
    <xf numFmtId="0" fontId="73" fillId="0" borderId="15" xfId="0" applyFont="1" applyBorder="1" applyAlignment="1">
      <alignment horizontal="center" vertical="center" textRotation="255"/>
    </xf>
    <xf numFmtId="0" fontId="73" fillId="0" borderId="4" xfId="0" applyFont="1" applyBorder="1" applyAlignment="1">
      <alignment horizontal="center" vertical="center" textRotation="255"/>
    </xf>
    <xf numFmtId="0" fontId="8" fillId="2" borderId="0" xfId="0" applyFont="1" applyFill="1" applyAlignment="1">
      <alignment horizontal="center" vertical="center"/>
    </xf>
    <xf numFmtId="0" fontId="51" fillId="7" borderId="2" xfId="0" applyFont="1" applyFill="1" applyBorder="1" applyAlignment="1">
      <alignment horizontal="center" vertical="center"/>
    </xf>
    <xf numFmtId="43" fontId="51" fillId="7" borderId="5" xfId="0" applyNumberFormat="1" applyFont="1" applyFill="1" applyBorder="1" applyAlignment="1">
      <alignment horizontal="center" vertical="center"/>
    </xf>
    <xf numFmtId="43" fontId="51" fillId="7" borderId="13" xfId="0" applyNumberFormat="1" applyFont="1" applyFill="1" applyBorder="1" applyAlignment="1">
      <alignment horizontal="center" vertical="center"/>
    </xf>
    <xf numFmtId="43" fontId="51" fillId="7" borderId="6" xfId="0" applyNumberFormat="1" applyFont="1" applyFill="1" applyBorder="1" applyAlignment="1">
      <alignment horizontal="center" vertical="center"/>
    </xf>
    <xf numFmtId="43" fontId="51" fillId="7" borderId="2" xfId="0" applyNumberFormat="1" applyFont="1" applyFill="1" applyBorder="1" applyAlignment="1">
      <alignment horizontal="center" vertical="center"/>
    </xf>
    <xf numFmtId="43" fontId="51" fillId="6" borderId="9" xfId="0" applyNumberFormat="1" applyFont="1" applyFill="1" applyBorder="1" applyAlignment="1">
      <alignment horizontal="center" vertical="center"/>
    </xf>
    <xf numFmtId="43" fontId="51" fillId="6" borderId="10" xfId="0" applyNumberFormat="1" applyFont="1" applyFill="1" applyBorder="1" applyAlignment="1">
      <alignment horizontal="center" vertical="center"/>
    </xf>
    <xf numFmtId="43" fontId="51" fillId="6" borderId="11" xfId="0" applyNumberFormat="1" applyFont="1" applyFill="1" applyBorder="1" applyAlignment="1">
      <alignment horizontal="center" vertical="center"/>
    </xf>
    <xf numFmtId="0" fontId="51" fillId="6" borderId="2" xfId="0" applyFont="1" applyFill="1" applyBorder="1" applyAlignment="1">
      <alignment horizontal="center" vertical="center"/>
    </xf>
    <xf numFmtId="0" fontId="51" fillId="6" borderId="2" xfId="0" applyFont="1" applyFill="1" applyBorder="1" applyAlignment="1">
      <alignment horizontal="center" vertical="center" wrapText="1"/>
    </xf>
    <xf numFmtId="0" fontId="51" fillId="6" borderId="3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34" fillId="6" borderId="9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0" fontId="34" fillId="6" borderId="1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2" xfId="0" applyFont="1" applyFill="1" applyBorder="1">
      <alignment vertical="center"/>
    </xf>
    <xf numFmtId="0" fontId="34" fillId="6" borderId="2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202" fontId="30" fillId="2" borderId="3" xfId="15" applyNumberFormat="1" applyFont="1" applyFill="1" applyBorder="1" applyAlignment="1">
      <alignment horizontal="center" vertical="center" wrapText="1"/>
    </xf>
    <xf numFmtId="202" fontId="30" fillId="2" borderId="15" xfId="15" applyNumberFormat="1" applyFont="1" applyFill="1" applyBorder="1" applyAlignment="1">
      <alignment horizontal="center" vertical="center" wrapText="1"/>
    </xf>
    <xf numFmtId="202" fontId="30" fillId="2" borderId="4" xfId="15" applyNumberFormat="1" applyFont="1" applyFill="1" applyBorder="1" applyAlignment="1">
      <alignment horizontal="center" vertical="center" wrapText="1"/>
    </xf>
    <xf numFmtId="0" fontId="54" fillId="6" borderId="9" xfId="0" applyFont="1" applyFill="1" applyBorder="1" applyAlignment="1">
      <alignment horizontal="center" vertical="center"/>
    </xf>
    <xf numFmtId="0" fontId="54" fillId="6" borderId="10" xfId="0" applyFont="1" applyFill="1" applyBorder="1" applyAlignment="1">
      <alignment horizontal="center" vertical="center"/>
    </xf>
    <xf numFmtId="0" fontId="54" fillId="6" borderId="11" xfId="0" applyFont="1" applyFill="1" applyBorder="1" applyAlignment="1">
      <alignment horizontal="center" vertical="center"/>
    </xf>
    <xf numFmtId="2" fontId="26" fillId="5" borderId="3" xfId="15" applyNumberFormat="1" applyFont="1" applyFill="1" applyBorder="1" applyAlignment="1">
      <alignment horizontal="center" vertical="center" wrapText="1"/>
    </xf>
    <xf numFmtId="2" fontId="26" fillId="5" borderId="15" xfId="15" applyNumberFormat="1" applyFont="1" applyFill="1" applyBorder="1" applyAlignment="1">
      <alignment horizontal="center" vertical="center" wrapText="1"/>
    </xf>
    <xf numFmtId="2" fontId="26" fillId="5" borderId="4" xfId="15" applyNumberFormat="1" applyFont="1" applyFill="1" applyBorder="1" applyAlignment="1">
      <alignment horizontal="center" vertical="center" wrapText="1"/>
    </xf>
    <xf numFmtId="0" fontId="27" fillId="7" borderId="3" xfId="15" applyFont="1" applyFill="1" applyBorder="1" applyAlignment="1">
      <alignment horizontal="center" vertical="center" wrapText="1"/>
    </xf>
    <xf numFmtId="0" fontId="27" fillId="7" borderId="15" xfId="15" applyFont="1" applyFill="1" applyBorder="1" applyAlignment="1">
      <alignment horizontal="center" vertical="center"/>
    </xf>
    <xf numFmtId="0" fontId="27" fillId="7" borderId="4" xfId="15" applyFont="1" applyFill="1" applyBorder="1" applyAlignment="1">
      <alignment horizontal="center" vertical="center"/>
    </xf>
    <xf numFmtId="43" fontId="27" fillId="7" borderId="3" xfId="15" applyNumberFormat="1" applyFont="1" applyFill="1" applyBorder="1" applyAlignment="1">
      <alignment horizontal="center" vertical="center"/>
    </xf>
    <xf numFmtId="43" fontId="27" fillId="7" borderId="15" xfId="15" applyNumberFormat="1" applyFont="1" applyFill="1" applyBorder="1" applyAlignment="1">
      <alignment horizontal="center" vertical="center"/>
    </xf>
    <xf numFmtId="43" fontId="27" fillId="7" borderId="4" xfId="15" applyNumberFormat="1" applyFont="1" applyFill="1" applyBorder="1" applyAlignment="1">
      <alignment horizontal="center" vertical="center"/>
    </xf>
    <xf numFmtId="43" fontId="27" fillId="7" borderId="3" xfId="15" applyNumberFormat="1" applyFont="1" applyFill="1" applyBorder="1" applyAlignment="1">
      <alignment horizontal="center" vertical="center" wrapText="1"/>
    </xf>
    <xf numFmtId="43" fontId="27" fillId="7" borderId="15" xfId="15" applyNumberFormat="1" applyFont="1" applyFill="1" applyBorder="1" applyAlignment="1">
      <alignment horizontal="center" vertical="center" wrapText="1"/>
    </xf>
    <xf numFmtId="43" fontId="27" fillId="7" borderId="4" xfId="15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7" fillId="7" borderId="3" xfId="15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43" fontId="27" fillId="10" borderId="3" xfId="15" applyNumberFormat="1" applyFont="1" applyFill="1" applyBorder="1" applyAlignment="1">
      <alignment horizontal="center" vertical="center"/>
    </xf>
    <xf numFmtId="43" fontId="27" fillId="10" borderId="15" xfId="15" applyNumberFormat="1" applyFont="1" applyFill="1" applyBorder="1" applyAlignment="1">
      <alignment horizontal="center" vertical="center"/>
    </xf>
    <xf numFmtId="43" fontId="27" fillId="10" borderId="4" xfId="15" applyNumberFormat="1" applyFont="1" applyFill="1" applyBorder="1" applyAlignment="1">
      <alignment horizontal="center" vertical="center"/>
    </xf>
    <xf numFmtId="43" fontId="54" fillId="7" borderId="9" xfId="0" applyNumberFormat="1" applyFont="1" applyFill="1" applyBorder="1" applyAlignment="1">
      <alignment horizontal="center" vertical="center"/>
    </xf>
    <xf numFmtId="43" fontId="54" fillId="7" borderId="10" xfId="0" applyNumberFormat="1" applyFont="1" applyFill="1" applyBorder="1" applyAlignment="1">
      <alignment horizontal="center" vertical="center"/>
    </xf>
    <xf numFmtId="43" fontId="54" fillId="7" borderId="11" xfId="0" applyNumberFormat="1" applyFont="1" applyFill="1" applyBorder="1" applyAlignment="1">
      <alignment horizontal="center" vertical="center"/>
    </xf>
    <xf numFmtId="0" fontId="54" fillId="6" borderId="2" xfId="0" applyFont="1" applyFill="1" applyBorder="1" applyAlignment="1">
      <alignment horizontal="center" vertical="center" wrapText="1"/>
    </xf>
    <xf numFmtId="0" fontId="53" fillId="2" borderId="0" xfId="0" applyFont="1" applyFill="1" applyAlignment="1">
      <alignment horizontal="center" vertical="center"/>
    </xf>
    <xf numFmtId="0" fontId="0" fillId="6" borderId="2" xfId="0" applyFill="1" applyBorder="1">
      <alignment vertical="center"/>
    </xf>
    <xf numFmtId="3" fontId="54" fillId="10" borderId="3" xfId="22" applyNumberFormat="1" applyFont="1" applyFill="1" applyBorder="1" applyAlignment="1">
      <alignment horizontal="center"/>
    </xf>
    <xf numFmtId="3" fontId="54" fillId="10" borderId="4" xfId="22" applyNumberFormat="1" applyFont="1" applyFill="1" applyBorder="1" applyAlignment="1">
      <alignment horizontal="center"/>
    </xf>
    <xf numFmtId="0" fontId="0" fillId="0" borderId="2" xfId="0" applyBorder="1" applyAlignment="1">
      <alignment vertical="center" textRotation="255"/>
    </xf>
    <xf numFmtId="183" fontId="54" fillId="10" borderId="3" xfId="22" applyFont="1" applyFill="1" applyBorder="1" applyAlignment="1">
      <alignment horizontal="center" vertical="center" wrapText="1"/>
    </xf>
    <xf numFmtId="183" fontId="54" fillId="10" borderId="4" xfId="22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4" fillId="10" borderId="3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18" applyFont="1" applyBorder="1" applyAlignment="1" applyProtection="1">
      <alignment horizontal="right" vertical="center" wrapText="1"/>
      <protection locked="0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2" fillId="4" borderId="2" xfId="18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23" fillId="2" borderId="9" xfId="18" applyFont="1" applyFill="1" applyBorder="1" applyAlignment="1">
      <alignment horizontal="center" vertical="center"/>
    </xf>
    <xf numFmtId="0" fontId="23" fillId="2" borderId="10" xfId="18" applyFont="1" applyFill="1" applyBorder="1" applyAlignment="1">
      <alignment horizontal="center" vertical="center"/>
    </xf>
    <xf numFmtId="0" fontId="23" fillId="2" borderId="11" xfId="18" applyFont="1" applyFill="1" applyBorder="1" applyAlignment="1">
      <alignment horizontal="center" vertical="center"/>
    </xf>
    <xf numFmtId="0" fontId="12" fillId="4" borderId="9" xfId="18" applyFont="1" applyFill="1" applyBorder="1" applyAlignment="1">
      <alignment horizontal="center" vertical="center"/>
    </xf>
    <xf numFmtId="0" fontId="23" fillId="4" borderId="11" xfId="18" applyFont="1" applyFill="1" applyBorder="1" applyAlignment="1">
      <alignment horizontal="center" vertical="center"/>
    </xf>
    <xf numFmtId="0" fontId="13" fillId="4" borderId="9" xfId="18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3" fillId="2" borderId="9" xfId="18" applyFont="1" applyFill="1" applyBorder="1" applyAlignment="1">
      <alignment horizontal="center" vertical="center"/>
    </xf>
    <xf numFmtId="0" fontId="13" fillId="2" borderId="10" xfId="18" applyFont="1" applyFill="1" applyBorder="1" applyAlignment="1">
      <alignment horizontal="center" vertical="center"/>
    </xf>
    <xf numFmtId="0" fontId="13" fillId="2" borderId="11" xfId="18" applyFont="1" applyFill="1" applyBorder="1" applyAlignment="1">
      <alignment horizontal="center" vertical="center"/>
    </xf>
    <xf numFmtId="0" fontId="23" fillId="4" borderId="2" xfId="18" applyFont="1" applyFill="1" applyBorder="1" applyAlignment="1">
      <alignment horizontal="center" vertical="center"/>
    </xf>
  </cellXfs>
  <cellStyles count="31">
    <cellStyle name="Normal_股份公司2009年预算表式(释义)910" xfId="13"/>
    <cellStyle name="百分比" xfId="4" builtinId="5"/>
    <cellStyle name="百分比 2" xfId="6"/>
    <cellStyle name="常规" xfId="0" builtinId="0"/>
    <cellStyle name="常规 2" xfId="14"/>
    <cellStyle name="常规 3" xfId="15"/>
    <cellStyle name="常规 3 2" xfId="12"/>
    <cellStyle name="常规 4" xfId="16"/>
    <cellStyle name="常规 5" xfId="17"/>
    <cellStyle name="常规_02-中长期现金流量计划表" xfId="10"/>
    <cellStyle name="常规_1999公司收益预测（年初）" xfId="11"/>
    <cellStyle name="常规_1999专业公司投资回报测算" xfId="5"/>
    <cellStyle name="常规_2005预算" xfId="7"/>
    <cellStyle name="常规_631(附件1)" xfId="18"/>
    <cellStyle name="常规_631(附件1)_股份公司2011年投资预算各单位上报汇总-2010-12-27" xfId="8"/>
    <cellStyle name="常规_97业务招待费数据库" xfId="9"/>
    <cellStyle name="常规_98全年机关管理费分析_1" xfId="19"/>
    <cellStyle name="常规_Sheet1" xfId="20"/>
    <cellStyle name="常规_考评" xfId="21"/>
    <cellStyle name="常规_专项费用" xfId="22"/>
    <cellStyle name="超链接" xfId="3" builtinId="8"/>
    <cellStyle name="千位分隔" xfId="2" builtinId="3"/>
    <cellStyle name="千位分隔 2" xfId="23"/>
    <cellStyle name="千位分隔 2 10" xfId="24"/>
    <cellStyle name="千位分隔 2 11" xfId="25"/>
    <cellStyle name="千位分隔 2 2" xfId="26"/>
    <cellStyle name="千位分隔 2 3" xfId="27"/>
    <cellStyle name="千位分隔 3" xfId="28"/>
    <cellStyle name="千位分隔[0]" xfId="1" builtinId="6"/>
    <cellStyle name="㼿㼿㼿㼿" xfId="29"/>
    <cellStyle name="㼿㼿㼿㼿 2" xfId="30"/>
  </cellStyles>
  <dxfs count="0"/>
  <tableStyles count="0" defaultTableStyle="TableStyleMedium2" defaultPivotStyle="PivotStyleLight16"/>
  <colors>
    <mruColors>
      <color rgb="FF99CC00"/>
      <color rgb="FF00FF00"/>
      <color rgb="FFFFC000"/>
      <color rgb="FF99FF33"/>
      <color rgb="FFFF33CC"/>
      <color rgb="FFFFFFCC"/>
      <color rgb="FFFFFF99"/>
      <color rgb="FF33CCFF"/>
      <color rgb="FFFF99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0;&#38754;&#39044;&#31639;&#12289;&#20851;&#32852;&#26041;&#20132;&#25509;&#36164;&#26009;-&#40644;&#26519;&#22369;/&#20840;&#38754;&#39044;&#31639;&#20132;&#25509;&#36164;&#26009;-&#40644;&#26519;&#22369;/&#20840;&#38754;&#39044;&#31639;-&#26472;&#33778;/&#21457;&#23637;&#39044;&#31639;/&#21457;&#23637;&#39044;&#31639;/2020&#24180;&#21457;&#23637;&#39044;&#31639;/&#39044;&#31639;&#22238;&#25910;/&#39044;&#31639;&#27719;&#24635;/&#27719;&#24635;&#34920;3.16&#65288;&#20998;&#21306;&#22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部分收入和收益"/>
      <sheetName val="Sheet1"/>
      <sheetName val="第二部分结算情况"/>
      <sheetName val="Sheet2"/>
      <sheetName val="第三部分年度预算资金预算情况（全年）"/>
      <sheetName val="Sheet3"/>
      <sheetName val="截止2019年末情况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</sheetNames>
    <sheetDataSet>
      <sheetData sheetId="0">
        <row r="2">
          <cell r="A2" t="str">
            <v>行标签</v>
          </cell>
          <cell r="B2" t="str">
            <v>所属区域</v>
          </cell>
        </row>
        <row r="3">
          <cell r="A3" t="str">
            <v>北京新华保险大厦改造</v>
          </cell>
          <cell r="B3" t="str">
            <v>发展直营</v>
          </cell>
        </row>
        <row r="4">
          <cell r="A4" t="str">
            <v>天通泰中以文化数码科技园</v>
          </cell>
          <cell r="B4" t="str">
            <v>发展直营</v>
          </cell>
        </row>
        <row r="5">
          <cell r="A5" t="str">
            <v>阿里巴巴西部基地总承包工程-发展授权</v>
          </cell>
          <cell r="B5" t="str">
            <v>发展直营</v>
          </cell>
        </row>
        <row r="6">
          <cell r="A6" t="str">
            <v>鞍山银座综合体</v>
          </cell>
          <cell r="B6" t="str">
            <v>东北分公司</v>
          </cell>
        </row>
        <row r="7">
          <cell r="A7" t="str">
            <v>北京华力国际大厦</v>
          </cell>
          <cell r="B7" t="str">
            <v>发展直营</v>
          </cell>
        </row>
        <row r="8">
          <cell r="A8" t="str">
            <v>北京凯特大厦</v>
          </cell>
          <cell r="B8" t="str">
            <v>发展直营</v>
          </cell>
        </row>
        <row r="9">
          <cell r="A9" t="str">
            <v>北京绿城西山燕庐</v>
          </cell>
          <cell r="B9" t="str">
            <v>发展直营</v>
          </cell>
        </row>
        <row r="10">
          <cell r="A10" t="str">
            <v>北京市仁和医院二期</v>
          </cell>
          <cell r="B10" t="str">
            <v>发展直营</v>
          </cell>
        </row>
        <row r="11">
          <cell r="A11" t="str">
            <v>北京太极傲天信息技术研发基地</v>
          </cell>
          <cell r="B11" t="str">
            <v>发展直营</v>
          </cell>
        </row>
        <row r="12">
          <cell r="A12" t="str">
            <v>北京天利德厂房一期</v>
          </cell>
          <cell r="B12" t="str">
            <v>发展直营</v>
          </cell>
        </row>
        <row r="13">
          <cell r="A13" t="str">
            <v>北京天竺万科中心</v>
          </cell>
          <cell r="B13" t="str">
            <v>发展直营</v>
          </cell>
        </row>
        <row r="14">
          <cell r="A14" t="str">
            <v>北京五和万科长阳天地</v>
          </cell>
          <cell r="B14" t="str">
            <v>发展直营</v>
          </cell>
        </row>
        <row r="15">
          <cell r="A15" t="str">
            <v>北京五棵松文化体育中心配套综合楼</v>
          </cell>
          <cell r="B15" t="str">
            <v>发展直营</v>
          </cell>
        </row>
        <row r="16">
          <cell r="A16" t="str">
            <v>北京新能源技术研究院维修</v>
          </cell>
          <cell r="B16" t="str">
            <v>发展直营</v>
          </cell>
        </row>
        <row r="17">
          <cell r="A17" t="str">
            <v>北京亦庄云计算中心</v>
          </cell>
          <cell r="B17" t="str">
            <v>发展直营</v>
          </cell>
        </row>
        <row r="18">
          <cell r="A18" t="str">
            <v>北京招商嘉铭10地块商业办公</v>
          </cell>
          <cell r="B18" t="str">
            <v>发展直营</v>
          </cell>
        </row>
        <row r="19">
          <cell r="A19" t="str">
            <v>北京招商嘉铭酒店</v>
          </cell>
          <cell r="B19" t="str">
            <v>发展直营</v>
          </cell>
        </row>
        <row r="20">
          <cell r="A20" t="str">
            <v>北京招商嘉铭珑原CY07</v>
          </cell>
          <cell r="B20" t="str">
            <v>发展直营</v>
          </cell>
        </row>
        <row r="21">
          <cell r="A21" t="str">
            <v>北汽动力总成基地</v>
          </cell>
          <cell r="B21" t="str">
            <v>发展直营</v>
          </cell>
        </row>
        <row r="22">
          <cell r="A22" t="str">
            <v>朝阳门SOHO中心南区商业加层</v>
          </cell>
          <cell r="B22" t="str">
            <v>发展直营</v>
          </cell>
        </row>
        <row r="23">
          <cell r="A23" t="str">
            <v>成都528艺术东村产业展示中心总承包工程</v>
          </cell>
          <cell r="B23" t="str">
            <v>西南分公司</v>
          </cell>
        </row>
        <row r="24">
          <cell r="A24" t="str">
            <v>成都阿里巴巴西部基地四期机电</v>
          </cell>
          <cell r="B24" t="str">
            <v>发展直营</v>
          </cell>
        </row>
        <row r="25">
          <cell r="A25" t="str">
            <v>成都贵阳银行成都分行空调改造</v>
          </cell>
          <cell r="B25" t="str">
            <v>西南分公司</v>
          </cell>
        </row>
        <row r="26">
          <cell r="A26" t="str">
            <v>成都江宇天府城</v>
          </cell>
          <cell r="B26" t="str">
            <v>西南分公司</v>
          </cell>
        </row>
        <row r="27">
          <cell r="A27" t="str">
            <v>成都青白江区大同集中安置房（二期）</v>
          </cell>
          <cell r="B27" t="str">
            <v>西南分公司</v>
          </cell>
        </row>
        <row r="28">
          <cell r="A28" t="str">
            <v>成都泰达时代中心机电</v>
          </cell>
          <cell r="B28" t="str">
            <v>西南分公司</v>
          </cell>
        </row>
        <row r="29">
          <cell r="A29" t="str">
            <v>福州第8.5代新型半导体显示器件生产线机电</v>
          </cell>
          <cell r="B29" t="str">
            <v>发展直营</v>
          </cell>
        </row>
        <row r="30">
          <cell r="A30" t="str">
            <v>广州超视堺第10.5代TFT-LCD显示器件生产线（发展）</v>
          </cell>
          <cell r="B30" t="str">
            <v>发展直营</v>
          </cell>
        </row>
        <row r="31">
          <cell r="A31" t="str">
            <v>广州黄石路白云汇广场影城</v>
          </cell>
          <cell r="B31" t="str">
            <v>华南分公司</v>
          </cell>
        </row>
        <row r="32">
          <cell r="A32" t="str">
            <v>国际农业科技创新中心</v>
          </cell>
          <cell r="B32" t="str">
            <v>东北分公司</v>
          </cell>
        </row>
        <row r="33">
          <cell r="A33" t="str">
            <v>哈尔滨华润·欢乐颂</v>
          </cell>
          <cell r="B33" t="str">
            <v>东北分公司</v>
          </cell>
        </row>
        <row r="34">
          <cell r="A34" t="str">
            <v>海口塔南塔试桩工程</v>
          </cell>
          <cell r="B34" t="str">
            <v>华南分公司</v>
          </cell>
        </row>
        <row r="35">
          <cell r="A35" t="str">
            <v>合肥鑫晟触摸屏生产线项目</v>
          </cell>
          <cell r="B35" t="str">
            <v>发展直营</v>
          </cell>
        </row>
        <row r="36">
          <cell r="A36" t="str">
            <v>合肥鑫晟电子器件厂房项目</v>
          </cell>
          <cell r="B36" t="str">
            <v>发展直营</v>
          </cell>
        </row>
        <row r="37">
          <cell r="A37" t="str">
            <v>呼和浩特群众艺术馆-发展授权</v>
          </cell>
          <cell r="B37" t="str">
            <v>华北分公司</v>
          </cell>
        </row>
        <row r="38">
          <cell r="A38" t="str">
            <v>金融街（月坛）中心</v>
          </cell>
          <cell r="B38" t="str">
            <v>发展直营</v>
          </cell>
        </row>
        <row r="39">
          <cell r="A39" t="str">
            <v>金融街A5改扩建</v>
          </cell>
          <cell r="B39" t="str">
            <v>发展直营</v>
          </cell>
        </row>
        <row r="40">
          <cell r="A40" t="str">
            <v>金隅万科城三期</v>
          </cell>
          <cell r="B40" t="str">
            <v>发展直营</v>
          </cell>
        </row>
        <row r="41">
          <cell r="A41" t="str">
            <v>京西商务中心（西区）商业金融用地</v>
          </cell>
          <cell r="B41" t="str">
            <v>发展直营</v>
          </cell>
        </row>
        <row r="42">
          <cell r="A42" t="str">
            <v>昆山友达L6K厂房改建</v>
          </cell>
          <cell r="B42" t="str">
            <v>发展直营</v>
          </cell>
        </row>
        <row r="43">
          <cell r="A43" t="str">
            <v>廊坊永清紫晶翡丽</v>
          </cell>
          <cell r="B43" t="str">
            <v>华北分公司</v>
          </cell>
        </row>
        <row r="44">
          <cell r="A44" t="str">
            <v>利星行广场外挂电梯</v>
          </cell>
          <cell r="B44" t="str">
            <v>发展直营</v>
          </cell>
        </row>
        <row r="45">
          <cell r="A45" t="str">
            <v>联想总部（北京）园区一期</v>
          </cell>
          <cell r="B45" t="str">
            <v>发展直营</v>
          </cell>
        </row>
        <row r="46">
          <cell r="A46" t="str">
            <v>洛阳正大农牧有限公司（张村）种猪场项目部</v>
          </cell>
          <cell r="B46" t="str">
            <v>东北分公司</v>
          </cell>
        </row>
        <row r="47">
          <cell r="A47" t="str">
            <v>密云项目住宅工程</v>
          </cell>
          <cell r="B47" t="str">
            <v>发展直营</v>
          </cell>
        </row>
        <row r="48">
          <cell r="A48" t="str">
            <v>南京海峡城E地块住宅</v>
          </cell>
          <cell r="B48" t="str">
            <v>华东分公司</v>
          </cell>
        </row>
        <row r="49">
          <cell r="A49" t="str">
            <v>青白江区文体体育中心建设项目</v>
          </cell>
          <cell r="B49" t="str">
            <v>西南分公司</v>
          </cell>
        </row>
        <row r="50">
          <cell r="A50" t="str">
            <v>清华大学苏世民书院</v>
          </cell>
          <cell r="B50" t="str">
            <v>发展直营</v>
          </cell>
        </row>
        <row r="51">
          <cell r="A51" t="str">
            <v>蓉西新城B区新居工程项目投资建设施工一标段、二标段</v>
          </cell>
          <cell r="B51" t="str">
            <v>西南分公司</v>
          </cell>
        </row>
        <row r="52">
          <cell r="A52" t="str">
            <v>三亚海棠湾君悦酒店</v>
          </cell>
          <cell r="B52" t="str">
            <v>华南分公司</v>
          </cell>
        </row>
        <row r="53">
          <cell r="A53" t="str">
            <v>沈阳华润置地橡树湾项目4期</v>
          </cell>
          <cell r="B53" t="str">
            <v>东北分公司</v>
          </cell>
        </row>
        <row r="54">
          <cell r="A54" t="str">
            <v>沈阳市嘉里中心（C地块）机电-发展授权</v>
          </cell>
          <cell r="B54" t="str">
            <v>东北分公司</v>
          </cell>
        </row>
        <row r="55">
          <cell r="A55" t="str">
            <v>沈阳中海商业二期</v>
          </cell>
          <cell r="B55" t="str">
            <v>东北分公司</v>
          </cell>
        </row>
        <row r="56">
          <cell r="A56" t="str">
            <v>石景山区南宫住宅小区</v>
          </cell>
          <cell r="B56" t="str">
            <v>发展直营</v>
          </cell>
        </row>
        <row r="57">
          <cell r="A57" t="str">
            <v>首都机场2号航站楼改造工程</v>
          </cell>
          <cell r="B57" t="str">
            <v>发展直营</v>
          </cell>
        </row>
        <row r="58">
          <cell r="A58" t="str">
            <v>泰康之家昌平新城一期工程</v>
          </cell>
          <cell r="B58" t="str">
            <v>发展直营</v>
          </cell>
        </row>
        <row r="59">
          <cell r="A59" t="str">
            <v>唐山橡树湾</v>
          </cell>
          <cell r="B59" t="str">
            <v>发展直营</v>
          </cell>
        </row>
        <row r="60">
          <cell r="A60" t="str">
            <v>腾讯重庆云数据中心项-发展授权</v>
          </cell>
          <cell r="B60" t="str">
            <v>西南分公司</v>
          </cell>
        </row>
        <row r="61">
          <cell r="A61" t="str">
            <v>天碱商业区14#地</v>
          </cell>
          <cell r="B61" t="str">
            <v>发展直营</v>
          </cell>
        </row>
        <row r="62">
          <cell r="A62" t="str">
            <v>天津嘉里中心</v>
          </cell>
          <cell r="B62" t="str">
            <v>发展直营</v>
          </cell>
        </row>
        <row r="63">
          <cell r="A63" t="str">
            <v>天津金海墅</v>
          </cell>
          <cell r="B63" t="str">
            <v>华北分公司</v>
          </cell>
        </row>
        <row r="64">
          <cell r="A64" t="str">
            <v>天津金融街(和平）中心</v>
          </cell>
          <cell r="B64" t="str">
            <v>发展直营</v>
          </cell>
        </row>
        <row r="65">
          <cell r="A65" t="str">
            <v>天津宁宇家园二期</v>
          </cell>
          <cell r="B65" t="str">
            <v>发展直营</v>
          </cell>
        </row>
        <row r="66">
          <cell r="A66" t="str">
            <v>天津通用电气医疗系统生产基地</v>
          </cell>
          <cell r="B66" t="str">
            <v>华北分公司</v>
          </cell>
        </row>
        <row r="67">
          <cell r="A67" t="str">
            <v>天津阳光晶典苑</v>
          </cell>
          <cell r="B67" t="str">
            <v>发展直营</v>
          </cell>
        </row>
        <row r="68">
          <cell r="A68" t="str">
            <v>天津于家堡金融区3-16地块</v>
          </cell>
          <cell r="B68" t="str">
            <v>华北分公司</v>
          </cell>
        </row>
        <row r="69">
          <cell r="A69" t="str">
            <v>天津中粮大道一期D地块精装</v>
          </cell>
          <cell r="B69" t="str">
            <v>华北分公司</v>
          </cell>
        </row>
        <row r="70">
          <cell r="A70" t="str">
            <v>万通大厦（信达二期）工程</v>
          </cell>
          <cell r="B70" t="str">
            <v>华北分公司</v>
          </cell>
        </row>
        <row r="71">
          <cell r="A71" t="str">
            <v>望京SOHO中心</v>
          </cell>
          <cell r="B71" t="str">
            <v>发展直营</v>
          </cell>
        </row>
        <row r="72">
          <cell r="A72" t="str">
            <v>望京办公楼二期</v>
          </cell>
          <cell r="B72" t="str">
            <v>发展直营</v>
          </cell>
        </row>
        <row r="73">
          <cell r="A73" t="str">
            <v>微软科通大厦-发展授权</v>
          </cell>
          <cell r="B73" t="str">
            <v>华南分公司</v>
          </cell>
        </row>
        <row r="74">
          <cell r="A74" t="str">
            <v>无锡恒隆广场办公楼2座保护工程</v>
          </cell>
          <cell r="B74" t="str">
            <v>发展直营</v>
          </cell>
        </row>
        <row r="75">
          <cell r="A75" t="str">
            <v>五棵松篮球公园施工总承包</v>
          </cell>
          <cell r="B75" t="str">
            <v>发展直营</v>
          </cell>
        </row>
        <row r="76">
          <cell r="A76" t="str">
            <v>武汉华星光电T4机电A包</v>
          </cell>
          <cell r="B76" t="str">
            <v>发展直营</v>
          </cell>
        </row>
        <row r="77">
          <cell r="A77" t="str">
            <v>西城区金融大街9号商业办公扩建（总承包）</v>
          </cell>
          <cell r="B77" t="str">
            <v>发展直营</v>
          </cell>
        </row>
        <row r="78">
          <cell r="A78" t="str">
            <v>徐州云龙湖悦府三期总承包工程</v>
          </cell>
          <cell r="B78" t="str">
            <v>华东分公司</v>
          </cell>
        </row>
        <row r="79">
          <cell r="A79" t="str">
            <v>中海广场项目三期K地块</v>
          </cell>
          <cell r="B79" t="str">
            <v>东北分公司</v>
          </cell>
        </row>
        <row r="80">
          <cell r="A80" t="str">
            <v>中粮天津六纬路</v>
          </cell>
          <cell r="B80" t="str">
            <v>华北分公司</v>
          </cell>
        </row>
        <row r="81">
          <cell r="A81" t="str">
            <v>重庆SK海力士二期</v>
          </cell>
          <cell r="B81" t="str">
            <v>西南分公司</v>
          </cell>
        </row>
        <row r="82">
          <cell r="A82" t="str">
            <v>重庆京东方第8.5代半导体显示器件工程项目</v>
          </cell>
          <cell r="B82" t="str">
            <v>发展直营</v>
          </cell>
        </row>
        <row r="83">
          <cell r="A83" t="str">
            <v>重庆腾讯云计算中心一期消防工程</v>
          </cell>
          <cell r="B83" t="str">
            <v>西南分公司</v>
          </cell>
        </row>
        <row r="84">
          <cell r="A84" t="str">
            <v>住总万科广场</v>
          </cell>
          <cell r="B84" t="str">
            <v>发展直营</v>
          </cell>
        </row>
        <row r="85">
          <cell r="A85" t="str">
            <v>天津大悦城</v>
          </cell>
          <cell r="B85" t="str">
            <v>华北分公司</v>
          </cell>
        </row>
        <row r="86">
          <cell r="A86" t="str">
            <v>重庆永川中船重工智能制造产业园</v>
          </cell>
          <cell r="B86" t="str">
            <v>西南分公司</v>
          </cell>
        </row>
        <row r="87">
          <cell r="A87" t="str">
            <v>湖北襄阳正大一期</v>
          </cell>
          <cell r="B87" t="str">
            <v>发展直营</v>
          </cell>
        </row>
        <row r="88">
          <cell r="A88" t="str">
            <v>河北雄安新区万科实验室</v>
          </cell>
          <cell r="B88" t="str">
            <v>发展直营</v>
          </cell>
        </row>
        <row r="89">
          <cell r="A89" t="str">
            <v>四川广安富盈酒店机电改造</v>
          </cell>
          <cell r="B89" t="str">
            <v>东北分公司</v>
          </cell>
        </row>
        <row r="90">
          <cell r="A90" t="str">
            <v>上海泰康申园一期改造</v>
          </cell>
          <cell r="B90" t="str">
            <v>华东分公司</v>
          </cell>
        </row>
        <row r="91">
          <cell r="A91" t="str">
            <v>天津金唐大厦-建设发展</v>
          </cell>
          <cell r="B91" t="str">
            <v>发展直营</v>
          </cell>
        </row>
        <row r="92">
          <cell r="A92" t="str">
            <v>北京新机场信息中心</v>
          </cell>
          <cell r="B92" t="str">
            <v>发展直营</v>
          </cell>
        </row>
        <row r="93">
          <cell r="A93" t="str">
            <v>北京香山军队安置房</v>
          </cell>
          <cell r="B93" t="str">
            <v>发展直营</v>
          </cell>
        </row>
        <row r="94">
          <cell r="A94" t="str">
            <v>深圳平安国际金融中心总承包-发展授权</v>
          </cell>
          <cell r="B94" t="str">
            <v>发展直营</v>
          </cell>
        </row>
        <row r="95">
          <cell r="A95" t="str">
            <v>滁州惠科第8.6代薄膜晶体管液晶显示器件</v>
          </cell>
          <cell r="B95" t="str">
            <v>发展直营</v>
          </cell>
        </row>
        <row r="96">
          <cell r="A96" t="str">
            <v>沈阳嘉里A2地块商业</v>
          </cell>
          <cell r="B96" t="str">
            <v>东北分公司</v>
          </cell>
        </row>
        <row r="97">
          <cell r="A97" t="str">
            <v>佛山建鑫乐家花园</v>
          </cell>
          <cell r="B97" t="str">
            <v>华南分公司</v>
          </cell>
        </row>
        <row r="98">
          <cell r="A98" t="str">
            <v>深圳柔宇国际柔性显示产业园机电</v>
          </cell>
          <cell r="B98" t="str">
            <v>华南分公司</v>
          </cell>
        </row>
        <row r="99">
          <cell r="A99" t="str">
            <v>合肥联想研发基地</v>
          </cell>
          <cell r="B99" t="str">
            <v>华东分公司</v>
          </cell>
        </row>
        <row r="100">
          <cell r="A100" t="str">
            <v>吉林梅河口康美医疗健康中心物流园</v>
          </cell>
          <cell r="B100" t="str">
            <v>东北分公司</v>
          </cell>
        </row>
        <row r="101">
          <cell r="A101" t="str">
            <v>北京生命科学实验室改造</v>
          </cell>
          <cell r="B101" t="str">
            <v>发展直营</v>
          </cell>
        </row>
        <row r="102">
          <cell r="A102" t="str">
            <v>北京霞光里5号.6号商业金融</v>
          </cell>
          <cell r="B102" t="str">
            <v>发展直营</v>
          </cell>
        </row>
        <row r="103">
          <cell r="A103" t="str">
            <v>合肥邮件处理车间（发展）</v>
          </cell>
          <cell r="B103" t="str">
            <v>华东分公司</v>
          </cell>
        </row>
        <row r="104">
          <cell r="A104" t="str">
            <v>上海万科莘闵综合机电</v>
          </cell>
          <cell r="B104" t="str">
            <v>华东分公司</v>
          </cell>
        </row>
        <row r="105">
          <cell r="A105" t="str">
            <v>盘锦忠旺铝业一期一标段A区</v>
          </cell>
          <cell r="B105" t="str">
            <v>东北分公司</v>
          </cell>
        </row>
        <row r="106">
          <cell r="A106" t="str">
            <v>三亚海棠湾国际购物中心物流基地</v>
          </cell>
          <cell r="B106" t="str">
            <v>华南分公司</v>
          </cell>
        </row>
        <row r="107">
          <cell r="A107" t="str">
            <v>823工程</v>
          </cell>
          <cell r="B107" t="str">
            <v>发展直营</v>
          </cell>
        </row>
        <row r="108">
          <cell r="A108" t="str">
            <v>北京Z15中国尊高区空调</v>
          </cell>
          <cell r="B108" t="str">
            <v>发展直营</v>
          </cell>
        </row>
        <row r="109">
          <cell r="A109" t="str">
            <v>西安奕斯伟硅产业基地-发展授权</v>
          </cell>
          <cell r="B109" t="str">
            <v>发展直营</v>
          </cell>
        </row>
        <row r="110">
          <cell r="A110" t="str">
            <v>成都国际铁路港展览中心</v>
          </cell>
          <cell r="B110" t="str">
            <v>西南分公司</v>
          </cell>
        </row>
        <row r="111">
          <cell r="A111" t="str">
            <v>上海腾讯改扩建厂房</v>
          </cell>
          <cell r="B111" t="str">
            <v>发展直营</v>
          </cell>
        </row>
        <row r="112">
          <cell r="A112" t="str">
            <v>北京西华府商办楼通风空调工程</v>
          </cell>
          <cell r="B112" t="str">
            <v>发展直营</v>
          </cell>
        </row>
        <row r="113">
          <cell r="A113" t="str">
            <v>铜仁第二人民医院机电</v>
          </cell>
          <cell r="B113" t="str">
            <v>西南分公司</v>
          </cell>
        </row>
        <row r="114">
          <cell r="A114" t="str">
            <v>深圳水木一方大厦</v>
          </cell>
          <cell r="B114" t="str">
            <v>华南分公司</v>
          </cell>
        </row>
        <row r="115">
          <cell r="A115" t="str">
            <v>张北阿里巴巴数据中心机电</v>
          </cell>
          <cell r="B115" t="str">
            <v>东北分公司</v>
          </cell>
        </row>
        <row r="116">
          <cell r="A116" t="str">
            <v>南京台积电12吋晶圆厂与设计服务中心一期</v>
          </cell>
          <cell r="B116" t="str">
            <v>发展直营</v>
          </cell>
        </row>
        <row r="117">
          <cell r="A117" t="str">
            <v>杭州湖畔大学</v>
          </cell>
          <cell r="B117" t="str">
            <v>发展直营</v>
          </cell>
        </row>
        <row r="118">
          <cell r="A118" t="str">
            <v>沈阳绿城全运村四期</v>
          </cell>
          <cell r="B118" t="str">
            <v>东北分公司</v>
          </cell>
        </row>
        <row r="119">
          <cell r="A119" t="str">
            <v>天津天通泰观湖花园</v>
          </cell>
          <cell r="B119" t="str">
            <v>发展直营</v>
          </cell>
        </row>
        <row r="120">
          <cell r="A120" t="str">
            <v>北京首开万科天地机电</v>
          </cell>
          <cell r="B120" t="str">
            <v>发展直营</v>
          </cell>
        </row>
        <row r="121">
          <cell r="A121" t="str">
            <v>广州超视堺第10.5代TFT-LCD显示器件生产线-发展授权</v>
          </cell>
          <cell r="B121" t="str">
            <v>发展直营</v>
          </cell>
        </row>
        <row r="122">
          <cell r="A122" t="str">
            <v>吉林梅河口康美医疗健康中心医养园</v>
          </cell>
          <cell r="B122" t="str">
            <v>东北分公司</v>
          </cell>
        </row>
        <row r="123">
          <cell r="A123" t="str">
            <v>合肥维信诺第六代AMOLED生产线（发展）</v>
          </cell>
          <cell r="B123" t="str">
            <v>发展直营</v>
          </cell>
        </row>
        <row r="124">
          <cell r="A124" t="str">
            <v>中建天津工业化预制厂房项目</v>
          </cell>
          <cell r="B124" t="str">
            <v>华北分公司</v>
          </cell>
        </row>
        <row r="125">
          <cell r="A125" t="str">
            <v>北京奥南4号地</v>
          </cell>
          <cell r="B125" t="str">
            <v>发展直营</v>
          </cell>
        </row>
        <row r="126">
          <cell r="A126" t="str">
            <v>成都泰康之家蜀园项目一期</v>
          </cell>
          <cell r="B126" t="str">
            <v>西南分公司</v>
          </cell>
        </row>
        <row r="127">
          <cell r="A127" t="str">
            <v>天津天河城购物中心工程</v>
          </cell>
          <cell r="B127" t="str">
            <v>华北分公司</v>
          </cell>
        </row>
        <row r="128">
          <cell r="A128" t="str">
            <v>深圳石厦村综合管廊</v>
          </cell>
          <cell r="B128" t="str">
            <v>华南分公司</v>
          </cell>
        </row>
        <row r="129">
          <cell r="A129" t="str">
            <v>乌兰察布阿里云计算数据中心</v>
          </cell>
          <cell r="B129" t="str">
            <v>发展直营</v>
          </cell>
        </row>
        <row r="130">
          <cell r="A130" t="str">
            <v>佛山怡翠尊堤嘉园D2区</v>
          </cell>
          <cell r="B130" t="str">
            <v>华南分公司</v>
          </cell>
        </row>
        <row r="131">
          <cell r="A131" t="str">
            <v>吉林梅河口康美医疗健康中心医疗园</v>
          </cell>
          <cell r="B131" t="str">
            <v>东北分公司</v>
          </cell>
        </row>
        <row r="132">
          <cell r="A132" t="str">
            <v>成都中海·御湖世家</v>
          </cell>
          <cell r="B132" t="str">
            <v>西南分公司</v>
          </cell>
        </row>
        <row r="133">
          <cell r="A133" t="str">
            <v>北京万科翡翠公园机电</v>
          </cell>
          <cell r="B133" t="str">
            <v>发展直营</v>
          </cell>
        </row>
        <row r="134">
          <cell r="A134" t="str">
            <v>北京盈创2#厂房等5项</v>
          </cell>
          <cell r="B134" t="str">
            <v>发展直营</v>
          </cell>
        </row>
        <row r="135">
          <cell r="A135" t="str">
            <v>北京大学图书馆改造</v>
          </cell>
          <cell r="B135" t="str">
            <v>发展直营</v>
          </cell>
        </row>
        <row r="136">
          <cell r="A136" t="str">
            <v>北京电信亦庄云计算改造</v>
          </cell>
          <cell r="B136" t="str">
            <v>发展直营</v>
          </cell>
        </row>
        <row r="137">
          <cell r="A137" t="str">
            <v>北京祥筑万科长阳文娱创作中心</v>
          </cell>
          <cell r="B137" t="str">
            <v>发展直营</v>
          </cell>
        </row>
        <row r="138">
          <cell r="A138" t="str">
            <v>沈阳嘉里中心A2地块T2办公楼总承包工程</v>
          </cell>
          <cell r="B138" t="str">
            <v>东北分公司</v>
          </cell>
        </row>
        <row r="139">
          <cell r="A139" t="str">
            <v>苏州龙湖天街五期机电总包</v>
          </cell>
          <cell r="B139" t="str">
            <v>华东分公司</v>
          </cell>
        </row>
        <row r="140">
          <cell r="A140" t="str">
            <v>海口塔</v>
          </cell>
          <cell r="B140" t="str">
            <v>华南分公司</v>
          </cell>
        </row>
        <row r="141">
          <cell r="A141" t="str">
            <v>成都青白江区PPP·市政</v>
          </cell>
          <cell r="B141" t="str">
            <v>西南分公司</v>
          </cell>
        </row>
        <row r="142">
          <cell r="A142" t="str">
            <v>北京大学教学科研楼</v>
          </cell>
          <cell r="B142" t="str">
            <v>发展直营</v>
          </cell>
        </row>
        <row r="143">
          <cell r="A143" t="str">
            <v>合肥视涯OLED微型显示器件厂</v>
          </cell>
          <cell r="B143" t="str">
            <v>发展直营</v>
          </cell>
        </row>
        <row r="144">
          <cell r="A144" t="str">
            <v>辽宁天士力参茸厂区改造</v>
          </cell>
          <cell r="B144" t="str">
            <v>东北分公司</v>
          </cell>
        </row>
        <row r="145">
          <cell r="A145" t="str">
            <v>北京丽泽SOHO机电</v>
          </cell>
          <cell r="B145" t="str">
            <v>发展直营</v>
          </cell>
        </row>
        <row r="146">
          <cell r="A146" t="str">
            <v>北京国锐广场机电</v>
          </cell>
          <cell r="B146" t="str">
            <v>发展直营</v>
          </cell>
        </row>
        <row r="147">
          <cell r="A147" t="str">
            <v>来广营北路自住型商品房</v>
          </cell>
          <cell r="B147" t="str">
            <v>发展直营</v>
          </cell>
        </row>
        <row r="148">
          <cell r="A148" t="str">
            <v>福州第6代AMOLED柔性生产线-发展授权</v>
          </cell>
          <cell r="B148" t="str">
            <v>发展直营</v>
          </cell>
        </row>
        <row r="149">
          <cell r="A149" t="str">
            <v>深圳平安财险大厦</v>
          </cell>
          <cell r="B149" t="str">
            <v>华南分公司</v>
          </cell>
        </row>
        <row r="150">
          <cell r="A150" t="str">
            <v>上海黄金交易所深圳运营中心</v>
          </cell>
          <cell r="B150" t="str">
            <v>华南分公司</v>
          </cell>
        </row>
        <row r="151">
          <cell r="A151" t="str">
            <v>成都京东方第6代生产线机电A标段</v>
          </cell>
          <cell r="B151" t="str">
            <v>发展直营</v>
          </cell>
        </row>
        <row r="152">
          <cell r="A152" t="str">
            <v>泰康松江养老社区08地块</v>
          </cell>
          <cell r="B152" t="str">
            <v>华东分公司</v>
          </cell>
        </row>
        <row r="153">
          <cell r="A153" t="str">
            <v>北京环球度假区（集团）</v>
          </cell>
          <cell r="B153" t="str">
            <v>发展直营</v>
          </cell>
        </row>
        <row r="154">
          <cell r="A154" t="str">
            <v>重庆腾讯云计算中心二期-发展授权</v>
          </cell>
          <cell r="B154" t="str">
            <v>西南分公司</v>
          </cell>
        </row>
        <row r="155">
          <cell r="A155" t="str">
            <v>北京国贸东楼改造及交通一体化</v>
          </cell>
          <cell r="B155" t="str">
            <v>发展直营</v>
          </cell>
        </row>
        <row r="156">
          <cell r="A156" t="str">
            <v>北京祥筑万科长阳中央城</v>
          </cell>
          <cell r="B156" t="str">
            <v>发展直营</v>
          </cell>
        </row>
        <row r="157">
          <cell r="A157" t="str">
            <v>首开万科中心</v>
          </cell>
          <cell r="B157" t="str">
            <v>发展直营</v>
          </cell>
        </row>
        <row r="158">
          <cell r="A158" t="str">
            <v>北京台湖公园里008地块</v>
          </cell>
          <cell r="B158" t="str">
            <v>发展直营</v>
          </cell>
        </row>
        <row r="159">
          <cell r="A159" t="str">
            <v>珠海臻林山庄</v>
          </cell>
          <cell r="B159" t="str">
            <v>华南分公司</v>
          </cell>
        </row>
        <row r="160">
          <cell r="A160" t="str">
            <v>南昌经开区LED电子信息孵化示范基地机电</v>
          </cell>
          <cell r="B160" t="str">
            <v>发展直营</v>
          </cell>
        </row>
        <row r="161">
          <cell r="A161" t="str">
            <v>巴中光正实验学校</v>
          </cell>
          <cell r="B161" t="str">
            <v>东北分公司</v>
          </cell>
        </row>
        <row r="162">
          <cell r="A162" t="str">
            <v>张北阿里巴巴数据中心机电小二台</v>
          </cell>
          <cell r="B162" t="str">
            <v>东北分公司</v>
          </cell>
        </row>
        <row r="163">
          <cell r="A163" t="str">
            <v>四川广安富盈洋房及商业</v>
          </cell>
          <cell r="B163" t="str">
            <v>东北分公司</v>
          </cell>
        </row>
        <row r="164">
          <cell r="A164" t="str">
            <v>绵阳永兴污水处理厂扩建</v>
          </cell>
          <cell r="B164" t="str">
            <v>发展直营</v>
          </cell>
        </row>
        <row r="165">
          <cell r="A165" t="str">
            <v>重庆巴南体育中心</v>
          </cell>
          <cell r="B165" t="str">
            <v>发展直营</v>
          </cell>
        </row>
        <row r="166">
          <cell r="A166" t="str">
            <v>北京生命科学研究所扩建工程</v>
          </cell>
          <cell r="B166" t="str">
            <v>发展直营</v>
          </cell>
        </row>
        <row r="167">
          <cell r="A167" t="str">
            <v>深圳达实大厦改扩建</v>
          </cell>
          <cell r="B167" t="str">
            <v>华南分公司</v>
          </cell>
        </row>
        <row r="168">
          <cell r="A168" t="str">
            <v>成都京东方AMOLED工艺技术测试中心-发展授权</v>
          </cell>
          <cell r="B168" t="str">
            <v>发展直营</v>
          </cell>
        </row>
        <row r="169">
          <cell r="A169" t="str">
            <v>青岛华能信息产业基地机电</v>
          </cell>
          <cell r="B169" t="str">
            <v>发展直营</v>
          </cell>
        </row>
        <row r="170">
          <cell r="A170" t="str">
            <v>合肥整机智能制造生产线</v>
          </cell>
          <cell r="B170" t="str">
            <v>发展直营</v>
          </cell>
        </row>
        <row r="171">
          <cell r="A171" t="str">
            <v>江苏镇江力信锂电池研发及产业化工程</v>
          </cell>
          <cell r="B171" t="str">
            <v>华东分公司</v>
          </cell>
        </row>
        <row r="172">
          <cell r="A172" t="str">
            <v>北京首都医科大学临床科研楼改造</v>
          </cell>
          <cell r="B172" t="str">
            <v>发展直营</v>
          </cell>
        </row>
        <row r="173">
          <cell r="A173" t="str">
            <v>中国国际贸易中心三期阶段工程</v>
          </cell>
          <cell r="B173" t="str">
            <v>发展直营</v>
          </cell>
        </row>
        <row r="174">
          <cell r="A174" t="str">
            <v>河北固安第6代有源矩阵AMOLED面板生产线装饰机电</v>
          </cell>
          <cell r="B174" t="str">
            <v>发展直营</v>
          </cell>
        </row>
        <row r="175">
          <cell r="A175" t="str">
            <v>重庆腾讯云计算中心二期消防工程</v>
          </cell>
          <cell r="B175" t="str">
            <v>西南分公司</v>
          </cell>
        </row>
        <row r="176">
          <cell r="A176" t="str">
            <v>广东惠州金融街巽寮湾海世界</v>
          </cell>
          <cell r="B176" t="str">
            <v>华南分公司</v>
          </cell>
        </row>
        <row r="177">
          <cell r="A177" t="str">
            <v>中粮科技园标准厂房</v>
          </cell>
          <cell r="B177" t="str">
            <v>发展直营</v>
          </cell>
        </row>
        <row r="178">
          <cell r="A178" t="str">
            <v>深圳宇宏大厦机电</v>
          </cell>
          <cell r="B178" t="str">
            <v>华南分公司</v>
          </cell>
        </row>
        <row r="179">
          <cell r="A179" t="str">
            <v>北京平安金融中心E05</v>
          </cell>
          <cell r="B179" t="str">
            <v>发展直营</v>
          </cell>
        </row>
        <row r="180">
          <cell r="A180" t="str">
            <v>徐州万科铜山路项目A地块商业机电</v>
          </cell>
          <cell r="B180" t="str">
            <v>华东分公司</v>
          </cell>
        </row>
        <row r="181">
          <cell r="A181" t="str">
            <v>北京Z12泰康大厦机电工程</v>
          </cell>
          <cell r="B181" t="str">
            <v>发展直营</v>
          </cell>
        </row>
        <row r="182">
          <cell r="A182" t="str">
            <v>上饶华熙LIVE·信江一期</v>
          </cell>
          <cell r="B182" t="str">
            <v>发展直营</v>
          </cell>
        </row>
        <row r="183">
          <cell r="A183" t="str">
            <v>贵阳市贵州妇女儿童国际医院机电</v>
          </cell>
          <cell r="B183" t="str">
            <v>西南分公司</v>
          </cell>
        </row>
        <row r="184">
          <cell r="A184" t="str">
            <v>上海古北SOHO机电工程</v>
          </cell>
          <cell r="B184" t="str">
            <v>华东分公司</v>
          </cell>
        </row>
        <row r="185">
          <cell r="A185" t="str">
            <v>重庆两江空港物流园</v>
          </cell>
          <cell r="B185" t="str">
            <v>西南分公司</v>
          </cell>
        </row>
        <row r="186">
          <cell r="A186" t="str">
            <v>河南新乡中蓝商务地块自持办公</v>
          </cell>
          <cell r="B186" t="str">
            <v>发展直营</v>
          </cell>
        </row>
        <row r="187">
          <cell r="A187" t="str">
            <v>北京大学新建附属中学北校区综合教学楼</v>
          </cell>
          <cell r="B187" t="str">
            <v>发展直营</v>
          </cell>
        </row>
        <row r="188">
          <cell r="A188" t="str">
            <v>北京观承别墅03-38地块二标段</v>
          </cell>
          <cell r="B188" t="str">
            <v>发展直营</v>
          </cell>
        </row>
        <row r="189">
          <cell r="A189" t="str">
            <v>辽宁天士力现代中药示范工厂</v>
          </cell>
          <cell r="B189" t="str">
            <v>东北分公司</v>
          </cell>
        </row>
        <row r="190">
          <cell r="A190" t="str">
            <v>沈阳中海和平之门5.1期</v>
          </cell>
          <cell r="B190" t="str">
            <v>东北分公司</v>
          </cell>
        </row>
        <row r="191">
          <cell r="A191" t="str">
            <v>苏州泰康之家31703地块</v>
          </cell>
          <cell r="B191" t="str">
            <v>华东分公司</v>
          </cell>
        </row>
        <row r="192">
          <cell r="A192" t="str">
            <v>北京联想总部园区二期</v>
          </cell>
          <cell r="B192" t="str">
            <v>发展直营</v>
          </cell>
        </row>
        <row r="193">
          <cell r="A193" t="str">
            <v>北京西大望路二期</v>
          </cell>
          <cell r="B193" t="str">
            <v>发展直营</v>
          </cell>
        </row>
        <row r="194">
          <cell r="A194" t="str">
            <v>北京永定河混合垃圾治理</v>
          </cell>
          <cell r="B194" t="str">
            <v>华北分公司</v>
          </cell>
        </row>
        <row r="195">
          <cell r="A195" t="str">
            <v>天津海河教育园区南开学校</v>
          </cell>
          <cell r="B195" t="str">
            <v>华北分公司</v>
          </cell>
        </row>
        <row r="196">
          <cell r="A196" t="str">
            <v>大庆豫港龙泉铝合金加工材</v>
          </cell>
          <cell r="B196" t="str">
            <v>东北分公司</v>
          </cell>
        </row>
        <row r="197">
          <cell r="A197" t="str">
            <v>南昌高新微电子科技园</v>
          </cell>
          <cell r="B197" t="str">
            <v>发展直营</v>
          </cell>
        </row>
        <row r="198">
          <cell r="A198" t="str">
            <v>九江火车站广场及滨江路改造-发展授权</v>
          </cell>
          <cell r="B198" t="str">
            <v>发展直营</v>
          </cell>
        </row>
        <row r="199">
          <cell r="A199" t="str">
            <v>北京欧德宝商贸中心</v>
          </cell>
          <cell r="B199" t="str">
            <v>发展直营</v>
          </cell>
        </row>
        <row r="200">
          <cell r="A200" t="str">
            <v>泰康之家燕园二期项目</v>
          </cell>
          <cell r="B200" t="str">
            <v>发展直营</v>
          </cell>
        </row>
        <row r="201">
          <cell r="A201" t="str">
            <v>无锡恒隆广场办公楼2座</v>
          </cell>
          <cell r="B201" t="str">
            <v>发展直营</v>
          </cell>
        </row>
        <row r="202">
          <cell r="A202" t="str">
            <v>合肥邮件处理车间</v>
          </cell>
          <cell r="B202" t="str">
            <v>华东分公司</v>
          </cell>
        </row>
        <row r="203">
          <cell r="A203" t="str">
            <v>广州金融街海珠区石岗路</v>
          </cell>
          <cell r="B203" t="str">
            <v>华南分公司</v>
          </cell>
        </row>
        <row r="204">
          <cell r="A204" t="str">
            <v>广州LG DISPLAY GP3</v>
          </cell>
          <cell r="B204" t="str">
            <v>华南分公司</v>
          </cell>
        </row>
        <row r="205">
          <cell r="A205" t="str">
            <v>三亚海棠湾河心岛</v>
          </cell>
          <cell r="B205" t="str">
            <v>华南分公司</v>
          </cell>
        </row>
        <row r="206">
          <cell r="A206" t="str">
            <v>高铁站片区外部输水管线</v>
          </cell>
          <cell r="B206" t="str">
            <v>发展直营</v>
          </cell>
        </row>
        <row r="207">
          <cell r="A207" t="str">
            <v>南昌市市民中心建设工程机电</v>
          </cell>
          <cell r="B207" t="str">
            <v>发展直营</v>
          </cell>
        </row>
        <row r="208">
          <cell r="A208" t="str">
            <v>大连港湾街二号地块</v>
          </cell>
          <cell r="B208" t="str">
            <v>发展直营</v>
          </cell>
        </row>
        <row r="209">
          <cell r="A209" t="str">
            <v>天津全运村代建东区小学幼儿园邻里中心</v>
          </cell>
          <cell r="B209" t="str">
            <v>华北分公司</v>
          </cell>
        </row>
        <row r="210">
          <cell r="A210" t="str">
            <v>山西大同正大一期</v>
          </cell>
          <cell r="B210" t="str">
            <v>华北分公司</v>
          </cell>
        </row>
        <row r="211">
          <cell r="A211" t="str">
            <v>郑州建业中心</v>
          </cell>
          <cell r="B211" t="str">
            <v>发展直营</v>
          </cell>
        </row>
        <row r="212">
          <cell r="A212" t="str">
            <v>天津中北镇居住区G区</v>
          </cell>
          <cell r="B212" t="str">
            <v>华北分公司</v>
          </cell>
        </row>
        <row r="213">
          <cell r="A213" t="str">
            <v>武汉泰康之家▪楚园</v>
          </cell>
          <cell r="B213" t="str">
            <v>发展直营</v>
          </cell>
        </row>
        <row r="214">
          <cell r="A214" t="str">
            <v>五棵松冰上运动中心</v>
          </cell>
          <cell r="B214" t="str">
            <v>发展直营</v>
          </cell>
        </row>
        <row r="215">
          <cell r="A215" t="str">
            <v>杭州中芯晶圆半导体股份有限公司半导体大硅片（200MM、300MM）</v>
          </cell>
          <cell r="B215" t="str">
            <v>发展直营</v>
          </cell>
        </row>
        <row r="216">
          <cell r="A216" t="str">
            <v>广州第10.5代TFT-LCD显示器生产线玻璃工厂建设</v>
          </cell>
          <cell r="B216" t="str">
            <v>发展直营</v>
          </cell>
        </row>
        <row r="217">
          <cell r="A217" t="str">
            <v>洛阳隋唐立交亮化（集团）</v>
          </cell>
          <cell r="B217" t="str">
            <v>发展直营</v>
          </cell>
        </row>
        <row r="218">
          <cell r="A218" t="str">
            <v>北京太古里改造</v>
          </cell>
          <cell r="B218" t="str">
            <v>发展直营</v>
          </cell>
        </row>
        <row r="219">
          <cell r="A219" t="str">
            <v>深圳华星光电第11代大宗气体站</v>
          </cell>
          <cell r="B219" t="str">
            <v>发展直营</v>
          </cell>
        </row>
        <row r="220">
          <cell r="A220" t="str">
            <v>武汉华星光电T4</v>
          </cell>
          <cell r="B220" t="str">
            <v>发展直营</v>
          </cell>
        </row>
        <row r="221">
          <cell r="A221" t="str">
            <v>北京通州核心区运河项目Ⅱ-05地块</v>
          </cell>
          <cell r="B221" t="str">
            <v>发展直营</v>
          </cell>
        </row>
        <row r="222">
          <cell r="A222" t="str">
            <v>北京纺织科研楼实验楼机电工程</v>
          </cell>
          <cell r="B222" t="str">
            <v>发展直营</v>
          </cell>
        </row>
        <row r="223">
          <cell r="A223" t="str">
            <v>北京环球度假区</v>
          </cell>
          <cell r="B223" t="str">
            <v>发展直营</v>
          </cell>
        </row>
        <row r="224">
          <cell r="A224" t="str">
            <v>平安金融中心南塔</v>
          </cell>
          <cell r="B224" t="str">
            <v>发展直营</v>
          </cell>
        </row>
        <row r="225">
          <cell r="A225" t="str">
            <v>北京丽泽金融商务区E-13、E-14地块-发展授权</v>
          </cell>
          <cell r="B225" t="str">
            <v>发展直营</v>
          </cell>
        </row>
        <row r="226">
          <cell r="A226" t="str">
            <v>广东阿里巴巴云计算数据中心河源源城区项目</v>
          </cell>
          <cell r="B226" t="str">
            <v>发展直营</v>
          </cell>
        </row>
        <row r="227">
          <cell r="A227" t="str">
            <v>成都青白江区PPP·市政（局）</v>
          </cell>
          <cell r="B227" t="str">
            <v>西南分公司</v>
          </cell>
        </row>
        <row r="228">
          <cell r="A228" t="str">
            <v>福建省晋华集成电路有限公司存储器生产线-发展授权</v>
          </cell>
          <cell r="B228" t="str">
            <v>发展直营</v>
          </cell>
        </row>
        <row r="229">
          <cell r="A229" t="str">
            <v>北京国贸公寓改造</v>
          </cell>
          <cell r="B229" t="str">
            <v>发展直营</v>
          </cell>
        </row>
        <row r="230">
          <cell r="A230" t="str">
            <v>天津天阅海河一期</v>
          </cell>
          <cell r="B230" t="str">
            <v>华北分公司</v>
          </cell>
        </row>
        <row r="231">
          <cell r="A231" t="str">
            <v>武汉华星光电第6代显示面板生产线建设项目-发展授权</v>
          </cell>
          <cell r="B231" t="str">
            <v>发展直营</v>
          </cell>
        </row>
        <row r="232">
          <cell r="A232" t="str">
            <v>北京生命科学科研大楼</v>
          </cell>
          <cell r="B232" t="str">
            <v>发展直营</v>
          </cell>
        </row>
        <row r="233">
          <cell r="A233" t="str">
            <v>深圳机场开发区西区</v>
          </cell>
          <cell r="B233" t="str">
            <v>华南分公司</v>
          </cell>
        </row>
        <row r="234">
          <cell r="A234" t="str">
            <v>北京火神庙商业中心改造</v>
          </cell>
          <cell r="B234" t="str">
            <v>发展直营</v>
          </cell>
        </row>
        <row r="235">
          <cell r="A235" t="str">
            <v>北京利星行中心二期</v>
          </cell>
          <cell r="B235" t="str">
            <v>发展直营</v>
          </cell>
        </row>
        <row r="236">
          <cell r="A236" t="str">
            <v>北京市CBD核心区Z2B地块商业金融</v>
          </cell>
          <cell r="B236" t="str">
            <v>发展直营</v>
          </cell>
        </row>
        <row r="237">
          <cell r="A237" t="str">
            <v>深圳首创商务大厦</v>
          </cell>
          <cell r="B237" t="str">
            <v>华南分公司</v>
          </cell>
        </row>
        <row r="238">
          <cell r="A238" t="str">
            <v>徐州万科翡翠之光机电</v>
          </cell>
          <cell r="B238" t="str">
            <v>华东分公司</v>
          </cell>
        </row>
        <row r="239">
          <cell r="A239" t="str">
            <v>西安三星半导体二期UT栋</v>
          </cell>
          <cell r="B239" t="str">
            <v>发展直营</v>
          </cell>
        </row>
        <row r="240">
          <cell r="A240" t="str">
            <v>呼和浩特凯德广场·诺和木勒改造项目机电</v>
          </cell>
          <cell r="B240" t="str">
            <v>发展直营</v>
          </cell>
        </row>
        <row r="241">
          <cell r="A241" t="str">
            <v>合肥长鑫12吋存储器晶圆制造基地项目一期改扩建</v>
          </cell>
          <cell r="B241" t="str">
            <v>发展直营</v>
          </cell>
        </row>
        <row r="242">
          <cell r="A242" t="str">
            <v>沈阳首开如院</v>
          </cell>
          <cell r="B242" t="str">
            <v>东北分公司</v>
          </cell>
        </row>
        <row r="243">
          <cell r="A243" t="str">
            <v>无锡中关村软件园太湖分园二期</v>
          </cell>
          <cell r="B243" t="str">
            <v>华东分公司</v>
          </cell>
        </row>
        <row r="244">
          <cell r="A244" t="str">
            <v>深圳华星光电第11代TFT-LCD及AMOLED新型显示器件</v>
          </cell>
          <cell r="B244" t="str">
            <v>发展直营</v>
          </cell>
        </row>
        <row r="245">
          <cell r="A245" t="str">
            <v>大庆市八一农垦大学基础教学实验楼</v>
          </cell>
          <cell r="B245" t="str">
            <v>东北分公司</v>
          </cell>
        </row>
        <row r="246">
          <cell r="A246" t="str">
            <v>南京空港智能骨干网</v>
          </cell>
          <cell r="B246" t="str">
            <v>西南分公司</v>
          </cell>
        </row>
        <row r="247">
          <cell r="A247" t="str">
            <v>成都中粮·珑悦锦云</v>
          </cell>
          <cell r="B247" t="str">
            <v>西南分公司</v>
          </cell>
        </row>
        <row r="248">
          <cell r="A248" t="str">
            <v>天津首创中北镇</v>
          </cell>
          <cell r="B248" t="str">
            <v>华北分公司</v>
          </cell>
        </row>
        <row r="249">
          <cell r="A249" t="str">
            <v>无锡鸿坤理想湾</v>
          </cell>
          <cell r="B249" t="str">
            <v>发展直营</v>
          </cell>
        </row>
        <row r="250">
          <cell r="A250" t="str">
            <v>深圳鹏鼎时代大厦机电</v>
          </cell>
          <cell r="B250" t="str">
            <v>华南分公司</v>
          </cell>
        </row>
        <row r="251">
          <cell r="A251" t="str">
            <v>北京中粮科技园标准厂房二期</v>
          </cell>
          <cell r="B251" t="str">
            <v>发展直营</v>
          </cell>
        </row>
        <row r="252">
          <cell r="A252" t="str">
            <v>重庆华熙LIVE·鱼洞体育馆</v>
          </cell>
          <cell r="B252" t="str">
            <v>发展直营</v>
          </cell>
        </row>
        <row r="253">
          <cell r="A253" t="str">
            <v>深圳前湾信息枢纽中心</v>
          </cell>
          <cell r="B253" t="str">
            <v>华南分公司</v>
          </cell>
        </row>
        <row r="254">
          <cell r="A254" t="str">
            <v>北京顺义新城第4街区保障性住房</v>
          </cell>
          <cell r="B254" t="str">
            <v>发展直营</v>
          </cell>
        </row>
        <row r="255">
          <cell r="A255" t="str">
            <v>北京远洋瀛海项目</v>
          </cell>
          <cell r="B255" t="str">
            <v>发展直营</v>
          </cell>
        </row>
        <row r="256">
          <cell r="A256" t="str">
            <v>花家地1号</v>
          </cell>
          <cell r="B256" t="str">
            <v>发展直营</v>
          </cell>
        </row>
        <row r="257">
          <cell r="A257" t="str">
            <v>北京房山龙湖煕悦天街</v>
          </cell>
          <cell r="B257" t="str">
            <v>发展直营</v>
          </cell>
        </row>
        <row r="258">
          <cell r="A258" t="str">
            <v>北京环球能源中心</v>
          </cell>
          <cell r="B258" t="str">
            <v>发展直营</v>
          </cell>
        </row>
        <row r="259">
          <cell r="A259" t="str">
            <v>北京新机场南航航空食品设施-发展授权</v>
          </cell>
          <cell r="B259" t="str">
            <v>发展直营</v>
          </cell>
        </row>
        <row r="260">
          <cell r="A260" t="str">
            <v>重庆华熙LIVE·鱼洞住宅</v>
          </cell>
          <cell r="B260" t="str">
            <v>发展直营</v>
          </cell>
        </row>
        <row r="261">
          <cell r="A261" t="str">
            <v>珠海华发广场</v>
          </cell>
          <cell r="B261" t="str">
            <v>华南分公司</v>
          </cell>
        </row>
        <row r="262">
          <cell r="A262" t="str">
            <v>郑州市建业拾捌壹期机电</v>
          </cell>
          <cell r="B262" t="str">
            <v>发展直营</v>
          </cell>
        </row>
        <row r="263">
          <cell r="A263" t="str">
            <v>绿城佛山禅城项目建安总承包工程</v>
          </cell>
          <cell r="B263" t="str">
            <v>华南分公司</v>
          </cell>
        </row>
        <row r="264">
          <cell r="A264" t="str">
            <v>容城县农村污水综合整治项目（EPC）一标--发展授权</v>
          </cell>
          <cell r="B264" t="str">
            <v>发展直营</v>
          </cell>
        </row>
        <row r="265">
          <cell r="A265" t="str">
            <v>北京大学化学学院E区大楼项目</v>
          </cell>
          <cell r="B265" t="str">
            <v>发展直营</v>
          </cell>
        </row>
        <row r="266">
          <cell r="A266" t="str">
            <v>南通阿里云计算数据中心</v>
          </cell>
          <cell r="B266" t="str">
            <v>发展直营</v>
          </cell>
        </row>
        <row r="267">
          <cell r="A267" t="str">
            <v>常州青龙西路定销房</v>
          </cell>
          <cell r="B267" t="str">
            <v>发展直营</v>
          </cell>
        </row>
        <row r="268">
          <cell r="A268" t="str">
            <v>广东工商职业学院体育馆·图书馆项目</v>
          </cell>
          <cell r="B268" t="str">
            <v>华南分公司</v>
          </cell>
        </row>
        <row r="269">
          <cell r="A269" t="str">
            <v>北京望京办公楼三期</v>
          </cell>
          <cell r="B269" t="str">
            <v>发展直营</v>
          </cell>
        </row>
        <row r="270">
          <cell r="A270" t="str">
            <v>佛山国际体育文化演艺中心</v>
          </cell>
          <cell r="B270" t="str">
            <v>华南分公司</v>
          </cell>
        </row>
        <row r="271">
          <cell r="A271" t="str">
            <v>佛山顺德光正实验学校</v>
          </cell>
          <cell r="B271" t="str">
            <v>华南分公司</v>
          </cell>
        </row>
        <row r="272">
          <cell r="A272" t="str">
            <v>绵阳京东方第6代AMOLED（柔性）生产线项目-发展授权</v>
          </cell>
          <cell r="B272" t="str">
            <v>发展直营</v>
          </cell>
        </row>
        <row r="273">
          <cell r="A273" t="str">
            <v>青岛万科翡翠长江</v>
          </cell>
          <cell r="B273" t="str">
            <v>东北分公司</v>
          </cell>
        </row>
        <row r="274">
          <cell r="A274" t="str">
            <v>北京国家游泳中心改造三期</v>
          </cell>
          <cell r="B274" t="str">
            <v>发展直营</v>
          </cell>
        </row>
        <row r="275">
          <cell r="A275" t="str">
            <v>天津金融街东丽湖一期及展示区</v>
          </cell>
          <cell r="B275" t="str">
            <v>发展直营</v>
          </cell>
        </row>
        <row r="276">
          <cell r="A276" t="str">
            <v>沈阳泰康之家沈园</v>
          </cell>
          <cell r="B276" t="str">
            <v>东北分公司</v>
          </cell>
        </row>
        <row r="277">
          <cell r="A277" t="str">
            <v>北京高丽营三期03-31地块</v>
          </cell>
          <cell r="B277" t="str">
            <v>发展直营</v>
          </cell>
        </row>
        <row r="278">
          <cell r="A278" t="str">
            <v>北京万科望溪</v>
          </cell>
          <cell r="B278" t="str">
            <v>发展直营</v>
          </cell>
        </row>
        <row r="279">
          <cell r="A279" t="str">
            <v>泉州三安半导体研发与产业化</v>
          </cell>
          <cell r="B279" t="str">
            <v>发展直营</v>
          </cell>
        </row>
        <row r="280">
          <cell r="A280" t="str">
            <v>无锡SK海力士厂房扩建</v>
          </cell>
          <cell r="B280" t="str">
            <v>发展直营</v>
          </cell>
        </row>
        <row r="281">
          <cell r="A281" t="str">
            <v>成都京东方第6代柔性AMOLED触控一体化显示器件</v>
          </cell>
          <cell r="B281" t="str">
            <v>发展直营</v>
          </cell>
        </row>
        <row r="282">
          <cell r="A282" t="str">
            <v>北京东城办公楼改扩建</v>
          </cell>
          <cell r="B282" t="str">
            <v>发展直营</v>
          </cell>
        </row>
        <row r="283">
          <cell r="A283" t="str">
            <v>上海浦东新区安置房11-01地块</v>
          </cell>
          <cell r="B283" t="str">
            <v>华东分公司</v>
          </cell>
        </row>
        <row r="284">
          <cell r="A284" t="str">
            <v>北京万科七橡墅</v>
          </cell>
          <cell r="B284" t="str">
            <v>发展直营</v>
          </cell>
        </row>
        <row r="285">
          <cell r="A285" t="str">
            <v>成都新津御宾府</v>
          </cell>
          <cell r="B285" t="str">
            <v>西南分公司</v>
          </cell>
        </row>
        <row r="286">
          <cell r="A286" t="str">
            <v>成都青白江区智慧大道</v>
          </cell>
          <cell r="B286" t="str">
            <v>西南分公司</v>
          </cell>
        </row>
        <row r="287">
          <cell r="A287" t="str">
            <v>中粮大道一期D地块</v>
          </cell>
          <cell r="B287" t="str">
            <v>华北分公司</v>
          </cell>
        </row>
        <row r="288">
          <cell r="A288" t="str">
            <v>佛山金融街三水</v>
          </cell>
          <cell r="B288" t="str">
            <v>华南分公司</v>
          </cell>
        </row>
        <row r="289">
          <cell r="A289" t="str">
            <v>北京鸿坤云时代二期</v>
          </cell>
          <cell r="B289" t="str">
            <v>发展直营</v>
          </cell>
        </row>
        <row r="290">
          <cell r="A290" t="str">
            <v>青岛华发四季</v>
          </cell>
          <cell r="B290" t="str">
            <v>华北分公司</v>
          </cell>
        </row>
        <row r="291">
          <cell r="A291" t="str">
            <v>北京清华大学北体育馆</v>
          </cell>
          <cell r="B291" t="str">
            <v>发展直营</v>
          </cell>
        </row>
        <row r="292">
          <cell r="A292" t="str">
            <v>无锡河埒金融商务港</v>
          </cell>
          <cell r="B292" t="str">
            <v>华东分公司</v>
          </cell>
        </row>
        <row r="293">
          <cell r="A293" t="str">
            <v>深圳嘉里商务中心</v>
          </cell>
          <cell r="B293" t="str">
            <v>华南分公司</v>
          </cell>
        </row>
        <row r="294">
          <cell r="A294" t="str">
            <v>武汉中国特种飞行器研发中心</v>
          </cell>
          <cell r="B294" t="str">
            <v>发展直营</v>
          </cell>
        </row>
        <row r="295">
          <cell r="A295" t="str">
            <v>北京东小口安置住房及综合整治-发展授权</v>
          </cell>
          <cell r="B295" t="str">
            <v>发展直营</v>
          </cell>
        </row>
        <row r="296">
          <cell r="A296" t="str">
            <v>北京新机场安置房</v>
          </cell>
          <cell r="B296" t="str">
            <v>发展直营</v>
          </cell>
        </row>
        <row r="297">
          <cell r="A297" t="str">
            <v>杭州理想银泰城</v>
          </cell>
          <cell r="B297" t="str">
            <v>发展直营</v>
          </cell>
        </row>
        <row r="298">
          <cell r="A298" t="str">
            <v>北京怀柔张各长村住宅</v>
          </cell>
          <cell r="B298" t="str">
            <v>发展直营</v>
          </cell>
        </row>
        <row r="299">
          <cell r="A299" t="str">
            <v>广州粤芯半导体</v>
          </cell>
          <cell r="B299" t="str">
            <v>发展直营</v>
          </cell>
        </row>
        <row r="300">
          <cell r="A300" t="str">
            <v>东莞小天才生产中心</v>
          </cell>
          <cell r="B300" t="str">
            <v>华南分公司</v>
          </cell>
        </row>
        <row r="301">
          <cell r="A301" t="str">
            <v>第10.5代薄膜晶体管液晶显示器件（TFT-LCD）项目临时设施及场内道路工程</v>
          </cell>
          <cell r="B301" t="str">
            <v>发展直营</v>
          </cell>
        </row>
        <row r="302">
          <cell r="A302" t="str">
            <v>北京和平村</v>
          </cell>
          <cell r="B302" t="str">
            <v>发展直营</v>
          </cell>
        </row>
        <row r="303">
          <cell r="A303" t="str">
            <v>杭州仁和阿里云计算数据中心项目</v>
          </cell>
          <cell r="B303" t="str">
            <v>发展直营</v>
          </cell>
        </row>
        <row r="304">
          <cell r="A304" t="str">
            <v>沈阳嘉里中心B地块3A1、3A2期项目总承包工程</v>
          </cell>
          <cell r="B304" t="str">
            <v>东北分公司</v>
          </cell>
        </row>
        <row r="305">
          <cell r="A305" t="str">
            <v>北京房山华发中央公园</v>
          </cell>
          <cell r="B305" t="str">
            <v>发展直营</v>
          </cell>
        </row>
        <row r="306">
          <cell r="A306" t="str">
            <v>中国电信北京信息科技创新园数据中心</v>
          </cell>
          <cell r="B306" t="str">
            <v>发展直营</v>
          </cell>
        </row>
        <row r="307">
          <cell r="A307" t="str">
            <v>北京港澳中心改造</v>
          </cell>
          <cell r="B307" t="str">
            <v>发展直营</v>
          </cell>
        </row>
        <row r="308">
          <cell r="A308" t="str">
            <v>安徽芜湖皖南医学院弋矶山医院</v>
          </cell>
          <cell r="B308" t="str">
            <v>东北分公司</v>
          </cell>
        </row>
        <row r="309">
          <cell r="A309" t="str">
            <v>河北固安第6代有源矩阵AMOLED面板生产线-发展授权</v>
          </cell>
          <cell r="B309" t="str">
            <v>发展直营</v>
          </cell>
        </row>
        <row r="310">
          <cell r="A310" t="str">
            <v>成都乐天广场</v>
          </cell>
          <cell r="B310" t="str">
            <v>西南分公司</v>
          </cell>
        </row>
        <row r="311">
          <cell r="A311" t="str">
            <v>北京CBD核心区Z13地块商业金融</v>
          </cell>
          <cell r="B311" t="str">
            <v>发展直营</v>
          </cell>
        </row>
        <row r="312">
          <cell r="A312" t="str">
            <v>北京中钞厂房</v>
          </cell>
          <cell r="B312" t="str">
            <v>发展直营</v>
          </cell>
        </row>
        <row r="313">
          <cell r="A313" t="str">
            <v>武汉高世代薄膜晶体管液晶显示器件（TFT-LCD）生产线项目-发展授权</v>
          </cell>
          <cell r="B313" t="str">
            <v>发展直营</v>
          </cell>
        </row>
        <row r="314">
          <cell r="A314" t="str">
            <v>南京燕子矶G29B地块</v>
          </cell>
          <cell r="B314" t="str">
            <v>华东分公司</v>
          </cell>
        </row>
        <row r="315">
          <cell r="A315" t="str">
            <v>哈尔滨深圳产业园科创总部</v>
          </cell>
          <cell r="B315" t="str">
            <v>东北分公司</v>
          </cell>
        </row>
        <row r="316">
          <cell r="A316" t="str">
            <v>江门华发四季项目</v>
          </cell>
          <cell r="B316" t="str">
            <v>华南分公司</v>
          </cell>
        </row>
        <row r="317">
          <cell r="A317" t="str">
            <v>北京万科翡翠云图项目</v>
          </cell>
          <cell r="B317" t="str">
            <v>发展直营</v>
          </cell>
        </row>
        <row r="318">
          <cell r="A318" t="str">
            <v>无锡华发中南装饰城地块住宅</v>
          </cell>
          <cell r="B318" t="str">
            <v>华东分公司</v>
          </cell>
        </row>
        <row r="319">
          <cell r="A319" t="str">
            <v>合肥维信诺第六代AMOLED生产线项目</v>
          </cell>
          <cell r="B319" t="str">
            <v>发展直营</v>
          </cell>
        </row>
        <row r="320">
          <cell r="A320" t="str">
            <v>温江区水沐、天王等BLT（施工）</v>
          </cell>
          <cell r="B320" t="str">
            <v>西南分公司</v>
          </cell>
        </row>
        <row r="321">
          <cell r="A321" t="str">
            <v>杭州地铁3号线一期工程星桥车辆段-发展授权</v>
          </cell>
          <cell r="B321" t="str">
            <v>发展直营</v>
          </cell>
        </row>
        <row r="322">
          <cell r="A322" t="str">
            <v>广州保利三元里</v>
          </cell>
          <cell r="B322" t="str">
            <v>华南分公司</v>
          </cell>
        </row>
        <row r="323">
          <cell r="A323" t="str">
            <v>成都金堂县五凤镇新型城镇化PPP-发展授权</v>
          </cell>
          <cell r="B323" t="str">
            <v>发展直营</v>
          </cell>
        </row>
        <row r="324">
          <cell r="A324" t="str">
            <v>北京顺义马头庄</v>
          </cell>
          <cell r="B324" t="str">
            <v>发展直营</v>
          </cell>
        </row>
        <row r="325">
          <cell r="A325" t="str">
            <v>深圳光明区金融街项目</v>
          </cell>
          <cell r="B325" t="str">
            <v>华南分公司</v>
          </cell>
        </row>
        <row r="326">
          <cell r="A326" t="str">
            <v>佛山市东亚项目西区EPC</v>
          </cell>
          <cell r="B326" t="str">
            <v>华南分公司</v>
          </cell>
        </row>
        <row r="327">
          <cell r="A327" t="str">
            <v>广州阿里巴巴华南运营中心</v>
          </cell>
          <cell r="B327" t="str">
            <v>发展直营</v>
          </cell>
        </row>
        <row r="328">
          <cell r="A328" t="str">
            <v>北京怀柔区雁栖湖柏崖厂村E2地块</v>
          </cell>
          <cell r="B328" t="str">
            <v>发展直营</v>
          </cell>
        </row>
        <row r="329">
          <cell r="A329" t="str">
            <v>山东滨州中医医院新院</v>
          </cell>
          <cell r="B329" t="str">
            <v>华北分公司</v>
          </cell>
        </row>
        <row r="330">
          <cell r="A330" t="str">
            <v>深圳职业技术学院学生公寓拆建-发展授权</v>
          </cell>
          <cell r="B330" t="str">
            <v>华南分公司</v>
          </cell>
        </row>
        <row r="331">
          <cell r="A331" t="str">
            <v>湛江华发新城花园</v>
          </cell>
          <cell r="B331" t="str">
            <v>华南分公司</v>
          </cell>
        </row>
        <row r="332">
          <cell r="A332" t="str">
            <v>深圳职业技术学院留仙洞校区</v>
          </cell>
          <cell r="B332" t="str">
            <v>华南分公司</v>
          </cell>
        </row>
        <row r="333">
          <cell r="A333" t="str">
            <v>航天工程大学军事设施建设项目-发展授权</v>
          </cell>
          <cell r="B333" t="str">
            <v>发展直营</v>
          </cell>
        </row>
        <row r="334">
          <cell r="A334" t="str">
            <v>深圳技术大学建设项目（一期）</v>
          </cell>
          <cell r="B334" t="str">
            <v>华南分公司</v>
          </cell>
        </row>
        <row r="335">
          <cell r="A335" t="str">
            <v>成都香榭林居二期</v>
          </cell>
          <cell r="B335" t="str">
            <v>西南分公司</v>
          </cell>
        </row>
        <row r="336">
          <cell r="A336" t="str">
            <v>成都蒲江鹤山街道办社区综合体</v>
          </cell>
          <cell r="B336" t="str">
            <v>西南分公司</v>
          </cell>
        </row>
        <row r="337">
          <cell r="A337" t="str">
            <v>天津地铁7号线 一期工程PPP项目土建10标段（施工）</v>
          </cell>
          <cell r="B337" t="str">
            <v>发展直营</v>
          </cell>
        </row>
        <row r="338">
          <cell r="A338" t="str">
            <v>佛山捷和广场二期</v>
          </cell>
          <cell r="B338" t="str">
            <v>华南分公司</v>
          </cell>
        </row>
        <row r="339">
          <cell r="A339" t="str">
            <v>北京国家科技传播中心</v>
          </cell>
          <cell r="B339" t="str">
            <v>发展直营</v>
          </cell>
        </row>
        <row r="340">
          <cell r="A340" t="str">
            <v>佛山金融街融辰花园</v>
          </cell>
          <cell r="B340" t="str">
            <v>华南分公司</v>
          </cell>
        </row>
        <row r="341">
          <cell r="A341" t="str">
            <v>莫斯科中国贸易中心项目部</v>
          </cell>
          <cell r="B341" t="str">
            <v>海外</v>
          </cell>
        </row>
        <row r="342">
          <cell r="A342" t="str">
            <v>北京顺义后沙峪共有产权房</v>
          </cell>
          <cell r="B342" t="str">
            <v>发展直营</v>
          </cell>
        </row>
        <row r="343">
          <cell r="A343" t="str">
            <v>深圳大学西丽校区</v>
          </cell>
          <cell r="B343" t="str">
            <v>华南分公司</v>
          </cell>
        </row>
        <row r="344">
          <cell r="A344" t="str">
            <v>成都京东方科技有限公司第6代LTPSAMOLED生产线项目</v>
          </cell>
          <cell r="B344" t="str">
            <v>发展直营</v>
          </cell>
        </row>
        <row r="345">
          <cell r="A345" t="str">
            <v>北京新机场道路及综合管廊</v>
          </cell>
          <cell r="B345" t="str">
            <v>发展直营</v>
          </cell>
        </row>
        <row r="346">
          <cell r="A346" t="str">
            <v>杭州阿里云全球总部基地工程</v>
          </cell>
          <cell r="B346" t="str">
            <v>发展直营</v>
          </cell>
        </row>
        <row r="347">
          <cell r="A347" t="str">
            <v>埃及新行政首都CBD项目P4标段项目部</v>
          </cell>
          <cell r="B347" t="str">
            <v>海外</v>
          </cell>
        </row>
        <row r="348">
          <cell r="A348" t="str">
            <v>腾讯怀来瑞北云数据中心</v>
          </cell>
          <cell r="B348" t="str">
            <v>西南分公司</v>
          </cell>
        </row>
        <row r="349">
          <cell r="A349" t="str">
            <v>成都新都区成青苑及桂荷馨苑小区</v>
          </cell>
          <cell r="B349" t="str">
            <v>西南分公司</v>
          </cell>
        </row>
        <row r="350">
          <cell r="A350" t="str">
            <v>成都金堂县五凤镇新型城镇化PPP</v>
          </cell>
          <cell r="B350" t="str">
            <v>发展直营</v>
          </cell>
        </row>
        <row r="351">
          <cell r="A351" t="str">
            <v>嘉兴市文化艺术中心</v>
          </cell>
          <cell r="B351" t="str">
            <v>华东分公司</v>
          </cell>
        </row>
        <row r="352">
          <cell r="A352" t="str">
            <v>北京环球主题公园</v>
          </cell>
          <cell r="B352" t="str">
            <v>发展直营</v>
          </cell>
        </row>
        <row r="353">
          <cell r="A353" t="str">
            <v>成都黄甲尚善居C区-发展授权</v>
          </cell>
          <cell r="B353" t="str">
            <v>西南分公司</v>
          </cell>
        </row>
        <row r="354">
          <cell r="A354" t="str">
            <v>成都金牛人才公寓</v>
          </cell>
          <cell r="B354" t="str">
            <v>西南分公司</v>
          </cell>
        </row>
        <row r="355">
          <cell r="A355" t="str">
            <v>成都青白江区PPP·房建</v>
          </cell>
          <cell r="B355" t="str">
            <v>西南分公司</v>
          </cell>
        </row>
        <row r="356">
          <cell r="A356" t="str">
            <v>成都紫光存储器制造基地项目</v>
          </cell>
          <cell r="B356" t="str">
            <v>发展直营</v>
          </cell>
        </row>
        <row r="357">
          <cell r="A357" t="str">
            <v>北京大兴国际机场噪声区安置房</v>
          </cell>
          <cell r="B357" t="str">
            <v>发展直营</v>
          </cell>
        </row>
        <row r="358">
          <cell r="A358" t="str">
            <v>九江新建快速路一期</v>
          </cell>
          <cell r="B358" t="str">
            <v>发展直营</v>
          </cell>
        </row>
        <row r="359">
          <cell r="A359" t="str">
            <v>重庆京东方第6代AMOLED柔性生产线</v>
          </cell>
          <cell r="B359" t="str">
            <v>发展直营</v>
          </cell>
        </row>
        <row r="360">
          <cell r="A360" t="str">
            <v>总计</v>
          </cell>
          <cell r="B360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customProperty" Target="../customProperty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customProperty" Target="../customProperty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customProperty" Target="../customProperty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customProperty" Target="../customProperty9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customProperty" Target="../customProperty1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customProperty" Target="../customProperty14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customProperty" Target="../customProperty15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customProperty" Target="../customProperty16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customProperty" Target="../customProperty1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customProperty" Target="../customProperty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0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85" zoomScaleNormal="85" workbookViewId="0">
      <selection activeCell="G6" sqref="G6"/>
    </sheetView>
  </sheetViews>
  <sheetFormatPr defaultColWidth="9" defaultRowHeight="13.5"/>
  <cols>
    <col min="1" max="5" width="9" style="2015"/>
    <col min="6" max="6" width="17.375" style="2015" customWidth="1"/>
    <col min="7" max="7" width="12.5" style="2015" customWidth="1"/>
    <col min="8" max="8" width="7.875" style="2015" customWidth="1"/>
    <col min="9" max="9" width="12.75" style="2015" customWidth="1"/>
    <col min="10" max="10" width="13.875" style="2015" customWidth="1"/>
    <col min="11" max="11" width="10.5" style="2015" customWidth="1"/>
    <col min="12" max="16384" width="9" style="2015"/>
  </cols>
  <sheetData>
    <row r="1" spans="1:12" ht="46.5" customHeight="1"/>
    <row r="2" spans="1:12" ht="68.25" customHeight="1">
      <c r="A2" s="4940" t="s">
        <v>0</v>
      </c>
      <c r="B2" s="4940"/>
      <c r="C2" s="4940"/>
      <c r="D2" s="4940"/>
      <c r="E2" s="4940"/>
      <c r="F2" s="4940"/>
      <c r="G2" s="4940"/>
      <c r="H2" s="4940"/>
      <c r="I2" s="4940"/>
      <c r="J2" s="4940"/>
      <c r="K2" s="4940"/>
      <c r="L2" s="4940"/>
    </row>
    <row r="3" spans="1:12" ht="94.5" customHeight="1">
      <c r="C3" s="4941" t="s">
        <v>1</v>
      </c>
      <c r="D3" s="4941"/>
      <c r="E3" s="4941"/>
      <c r="F3" s="4941"/>
      <c r="G3" s="4941"/>
      <c r="H3" s="4941"/>
      <c r="I3" s="4941"/>
      <c r="J3" s="4941"/>
      <c r="K3" s="4941"/>
      <c r="L3" s="3340" t="s">
        <v>2</v>
      </c>
    </row>
    <row r="4" spans="1:12" s="3340" customFormat="1" ht="45" customHeight="1">
      <c r="C4" s="1708"/>
      <c r="D4" s="1708"/>
      <c r="E4" s="1708"/>
      <c r="F4" s="3344" t="s">
        <v>3</v>
      </c>
      <c r="G4" s="1708" t="s">
        <v>4</v>
      </c>
      <c r="H4" s="1708"/>
      <c r="I4" s="1708"/>
      <c r="J4" s="1708"/>
      <c r="K4" s="1708"/>
    </row>
    <row r="5" spans="1:12" s="3340" customFormat="1" ht="45" customHeight="1">
      <c r="C5" s="1708"/>
      <c r="D5" s="1708"/>
      <c r="E5" s="1708"/>
      <c r="F5" s="3344" t="s">
        <v>5</v>
      </c>
      <c r="G5" s="4882" t="s">
        <v>6</v>
      </c>
      <c r="H5" s="1708"/>
      <c r="I5" s="1708"/>
      <c r="J5" s="1708"/>
      <c r="K5" s="1708"/>
    </row>
    <row r="6" spans="1:12" s="3340" customFormat="1" ht="45" customHeight="1">
      <c r="F6" s="3344" t="s">
        <v>7</v>
      </c>
      <c r="G6" s="1708" t="s">
        <v>8</v>
      </c>
    </row>
    <row r="7" spans="1:12" s="3340" customFormat="1" ht="27" customHeight="1">
      <c r="F7" s="3344"/>
      <c r="G7" s="1708"/>
    </row>
    <row r="8" spans="1:12" s="4881" customFormat="1" ht="28.5" customHeight="1">
      <c r="I8" s="3340" t="s">
        <v>9</v>
      </c>
      <c r="J8" s="446" t="s">
        <v>10</v>
      </c>
      <c r="K8" s="4883"/>
    </row>
    <row r="9" spans="1:12" s="4881" customFormat="1" ht="21" customHeight="1">
      <c r="I9" s="3340" t="s">
        <v>11</v>
      </c>
      <c r="J9" s="4884">
        <v>43905</v>
      </c>
      <c r="K9" s="4883"/>
    </row>
  </sheetData>
  <mergeCells count="2">
    <mergeCell ref="A2:L2"/>
    <mergeCell ref="C3:K3"/>
  </mergeCells>
  <phoneticPr fontId="169" type="noConversion"/>
  <printOptions horizontalCentered="1"/>
  <pageMargins left="0.98425196850393704" right="0.70866141732283505" top="0.74803149606299202" bottom="0.74803149606299202" header="0.31496062992126" footer="0.3149606299212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R45"/>
  <sheetViews>
    <sheetView workbookViewId="0">
      <selection activeCell="E20" sqref="E20"/>
    </sheetView>
  </sheetViews>
  <sheetFormatPr defaultColWidth="9" defaultRowHeight="13.5"/>
  <cols>
    <col min="1" max="1" width="5.75" style="446" customWidth="1"/>
    <col min="2" max="2" width="34.125" style="450" customWidth="1"/>
    <col min="3" max="3" width="11.125" style="450" customWidth="1"/>
    <col min="4" max="4" width="11.125" style="458" customWidth="1"/>
    <col min="5" max="5" width="13.625" style="450" customWidth="1"/>
    <col min="6" max="7" width="11.25" style="450" customWidth="1"/>
    <col min="8" max="8" width="10.875" style="450" customWidth="1"/>
    <col min="9" max="9" width="13.625" style="450" customWidth="1"/>
    <col min="10" max="10" width="11.625" style="450" customWidth="1"/>
    <col min="11" max="11" width="13.125" style="450" customWidth="1"/>
    <col min="12" max="12" width="13.5" style="450" customWidth="1"/>
    <col min="13" max="65" width="9" style="450" hidden="1" customWidth="1"/>
    <col min="66" max="16384" width="9" style="450"/>
  </cols>
  <sheetData>
    <row r="1" spans="1:122" s="747" customFormat="1" ht="20.100000000000001" customHeight="1">
      <c r="A1" s="4429"/>
      <c r="D1" s="762"/>
    </row>
    <row r="2" spans="1:122" s="747" customFormat="1" ht="20.100000000000001" customHeight="1">
      <c r="A2" s="5113" t="s">
        <v>776</v>
      </c>
      <c r="B2" s="5113"/>
      <c r="C2" s="5113"/>
      <c r="D2" s="5113"/>
      <c r="E2" s="5113"/>
      <c r="F2" s="5113"/>
      <c r="G2" s="5113"/>
      <c r="H2" s="5113"/>
      <c r="I2" s="5113"/>
      <c r="J2" s="5113"/>
      <c r="K2" s="5113"/>
      <c r="L2" s="5113"/>
    </row>
    <row r="3" spans="1:122" s="747" customFormat="1" ht="20.100000000000001" customHeight="1">
      <c r="A3" s="4429"/>
      <c r="B3" s="744"/>
      <c r="C3" s="744"/>
      <c r="D3" s="761"/>
      <c r="L3" s="4459" t="s">
        <v>361</v>
      </c>
    </row>
    <row r="4" spans="1:122" s="4423" customFormat="1" ht="20.100000000000001" customHeight="1">
      <c r="A4" s="5114" t="s">
        <v>217</v>
      </c>
      <c r="B4" s="5114" t="s">
        <v>218</v>
      </c>
      <c r="C4" s="5115" t="s">
        <v>777</v>
      </c>
      <c r="D4" s="5115" t="s">
        <v>778</v>
      </c>
      <c r="E4" s="5114" t="s">
        <v>779</v>
      </c>
      <c r="F4" s="5114"/>
      <c r="G4" s="5114"/>
      <c r="H4" s="5114"/>
      <c r="I4" s="5114"/>
      <c r="J4" s="5114" t="s">
        <v>780</v>
      </c>
      <c r="K4" s="5114"/>
      <c r="L4" s="5114"/>
    </row>
    <row r="5" spans="1:122" s="4423" customFormat="1" ht="20.100000000000001" customHeight="1">
      <c r="A5" s="5114"/>
      <c r="B5" s="5114"/>
      <c r="C5" s="5115"/>
      <c r="D5" s="5115"/>
      <c r="E5" s="4430" t="s">
        <v>413</v>
      </c>
      <c r="F5" s="4431" t="s">
        <v>414</v>
      </c>
      <c r="G5" s="4431" t="s">
        <v>415</v>
      </c>
      <c r="H5" s="4431" t="s">
        <v>416</v>
      </c>
      <c r="I5" s="4431" t="s">
        <v>354</v>
      </c>
      <c r="J5" s="4431" t="s">
        <v>379</v>
      </c>
      <c r="K5" s="4431" t="s">
        <v>382</v>
      </c>
      <c r="L5" s="4431" t="s">
        <v>354</v>
      </c>
      <c r="BN5" s="4466"/>
      <c r="BO5" s="4466"/>
      <c r="BP5" s="4466"/>
      <c r="BQ5" s="4466"/>
      <c r="BR5" s="4466"/>
      <c r="BS5" s="4466"/>
      <c r="BT5" s="4466"/>
      <c r="BU5" s="4466"/>
      <c r="BV5" s="4466"/>
      <c r="BW5" s="4466"/>
      <c r="BX5" s="4466"/>
      <c r="BY5" s="4466"/>
      <c r="BZ5" s="4466"/>
      <c r="CA5" s="4466"/>
      <c r="CB5" s="4466"/>
      <c r="CC5" s="4466"/>
      <c r="CD5" s="4466"/>
      <c r="CE5" s="4466"/>
      <c r="CF5" s="4466"/>
      <c r="CG5" s="4466"/>
      <c r="CH5" s="4466"/>
      <c r="CI5" s="4466"/>
      <c r="CJ5" s="4466"/>
      <c r="CK5" s="4466"/>
      <c r="CL5" s="4466"/>
      <c r="CM5" s="4466"/>
      <c r="CN5" s="4466"/>
      <c r="CO5" s="4466"/>
      <c r="CP5" s="4466"/>
      <c r="CQ5" s="4466"/>
      <c r="CR5" s="4466"/>
      <c r="CS5" s="4466"/>
      <c r="CT5" s="4466"/>
      <c r="CU5" s="4466"/>
      <c r="CV5" s="4466"/>
      <c r="CW5" s="4466"/>
      <c r="CX5" s="4466"/>
      <c r="CY5" s="4466"/>
      <c r="CZ5" s="4466"/>
      <c r="DA5" s="4466"/>
      <c r="DB5" s="4466"/>
      <c r="DC5" s="4466"/>
      <c r="DD5" s="4466"/>
      <c r="DE5" s="4466"/>
      <c r="DF5" s="4466"/>
      <c r="DG5" s="4466"/>
      <c r="DH5" s="4466"/>
      <c r="DI5" s="4466"/>
      <c r="DJ5" s="4466"/>
      <c r="DK5" s="4466"/>
      <c r="DL5" s="4466"/>
      <c r="DM5" s="4466"/>
      <c r="DN5" s="4466"/>
      <c r="DO5" s="4466"/>
      <c r="DP5" s="4466"/>
      <c r="DQ5" s="4466"/>
      <c r="DR5" s="4466"/>
    </row>
    <row r="6" spans="1:122" s="4424" customFormat="1" ht="20.100000000000001" customHeight="1">
      <c r="A6" s="4432" t="s">
        <v>16</v>
      </c>
      <c r="B6" s="4433" t="s">
        <v>200</v>
      </c>
      <c r="C6" s="4434"/>
      <c r="D6" s="4434"/>
      <c r="E6" s="4435">
        <f>E7+E15+E16</f>
        <v>0</v>
      </c>
      <c r="F6" s="4435">
        <f t="shared" ref="F6:L6" si="0">F7+F15+F16</f>
        <v>0</v>
      </c>
      <c r="G6" s="4435">
        <f t="shared" si="0"/>
        <v>0</v>
      </c>
      <c r="H6" s="4435">
        <f t="shared" si="0"/>
        <v>0</v>
      </c>
      <c r="I6" s="4435">
        <f t="shared" si="0"/>
        <v>0</v>
      </c>
      <c r="J6" s="4435">
        <f t="shared" si="0"/>
        <v>0</v>
      </c>
      <c r="K6" s="4435">
        <f t="shared" si="0"/>
        <v>0</v>
      </c>
      <c r="L6" s="4435">
        <f t="shared" si="0"/>
        <v>0</v>
      </c>
      <c r="BN6" s="4425"/>
      <c r="BO6" s="4425"/>
      <c r="BP6" s="4425"/>
      <c r="BQ6" s="4425"/>
      <c r="BR6" s="4425"/>
      <c r="BS6" s="4425"/>
      <c r="BT6" s="4425"/>
      <c r="BU6" s="4425"/>
      <c r="BV6" s="4425"/>
      <c r="BW6" s="4425"/>
      <c r="BX6" s="4425"/>
      <c r="BY6" s="4425"/>
      <c r="BZ6" s="4425"/>
      <c r="CA6" s="4425"/>
      <c r="CB6" s="4425"/>
      <c r="CC6" s="4425"/>
      <c r="CD6" s="4425"/>
      <c r="CE6" s="4425"/>
      <c r="CF6" s="4425"/>
      <c r="CG6" s="4425"/>
      <c r="CH6" s="4425"/>
      <c r="CI6" s="4425"/>
      <c r="CJ6" s="4425"/>
      <c r="CK6" s="4425"/>
      <c r="CL6" s="4425"/>
      <c r="CM6" s="4425"/>
      <c r="CN6" s="4425"/>
      <c r="CO6" s="4425"/>
      <c r="CP6" s="4425"/>
      <c r="CQ6" s="4425"/>
      <c r="CR6" s="4425"/>
      <c r="CS6" s="4425"/>
      <c r="CT6" s="4425"/>
      <c r="CU6" s="4425"/>
      <c r="CV6" s="4425"/>
      <c r="CW6" s="4425"/>
      <c r="CX6" s="4425"/>
      <c r="CY6" s="4425"/>
      <c r="CZ6" s="4425"/>
      <c r="DA6" s="4425"/>
      <c r="DB6" s="4425"/>
      <c r="DC6" s="4425"/>
      <c r="DD6" s="4425"/>
      <c r="DE6" s="4425"/>
      <c r="DF6" s="4425"/>
      <c r="DG6" s="4425"/>
      <c r="DH6" s="4425"/>
      <c r="DI6" s="4425"/>
      <c r="DJ6" s="4425"/>
      <c r="DK6" s="4425"/>
      <c r="DL6" s="4425"/>
      <c r="DM6" s="4425"/>
      <c r="DN6" s="4425"/>
      <c r="DO6" s="4425"/>
      <c r="DP6" s="4425"/>
      <c r="DQ6" s="4425"/>
      <c r="DR6" s="4425"/>
    </row>
    <row r="7" spans="1:122" s="4425" customFormat="1" ht="20.100000000000001" customHeight="1">
      <c r="A7" s="4436" t="s">
        <v>275</v>
      </c>
      <c r="B7" s="4437" t="s">
        <v>345</v>
      </c>
      <c r="C7" s="4438"/>
      <c r="D7" s="4438"/>
      <c r="E7" s="4439">
        <f t="shared" ref="E7:L7" si="1">SUM(E8:E14)</f>
        <v>0</v>
      </c>
      <c r="F7" s="4439">
        <f t="shared" si="1"/>
        <v>0</v>
      </c>
      <c r="G7" s="4439">
        <f t="shared" si="1"/>
        <v>0</v>
      </c>
      <c r="H7" s="4439">
        <f t="shared" si="1"/>
        <v>0</v>
      </c>
      <c r="I7" s="4460">
        <f t="shared" si="1"/>
        <v>0</v>
      </c>
      <c r="J7" s="4439">
        <f t="shared" si="1"/>
        <v>0</v>
      </c>
      <c r="K7" s="4439">
        <f t="shared" si="1"/>
        <v>0</v>
      </c>
      <c r="L7" s="4460">
        <f t="shared" si="1"/>
        <v>0</v>
      </c>
    </row>
    <row r="8" spans="1:122" s="4426" customFormat="1" ht="20.100000000000001" customHeight="1">
      <c r="A8" s="4440">
        <v>1</v>
      </c>
      <c r="B8" s="4441"/>
      <c r="C8" s="4442"/>
      <c r="D8" s="4442"/>
      <c r="E8" s="4443"/>
      <c r="F8" s="4443"/>
      <c r="G8" s="4443"/>
      <c r="H8" s="4443"/>
      <c r="I8" s="4461">
        <f t="shared" ref="I8:I14" si="2">SUM(E8:H8)</f>
        <v>0</v>
      </c>
      <c r="J8" s="4443"/>
      <c r="K8" s="4443"/>
      <c r="L8" s="4462">
        <f t="shared" ref="L8:L14" si="3">J8+K8</f>
        <v>0</v>
      </c>
      <c r="BN8" s="4467"/>
      <c r="BO8" s="4467"/>
      <c r="BP8" s="4467"/>
      <c r="BQ8" s="4467"/>
      <c r="BR8" s="4467"/>
      <c r="BS8" s="4467"/>
      <c r="BT8" s="4467"/>
      <c r="BU8" s="4467"/>
      <c r="BV8" s="4467"/>
      <c r="BW8" s="4467"/>
      <c r="BX8" s="4467"/>
      <c r="BY8" s="4467"/>
      <c r="BZ8" s="4467"/>
      <c r="CA8" s="4467"/>
      <c r="CB8" s="4467"/>
      <c r="CC8" s="4467"/>
      <c r="CD8" s="4467"/>
      <c r="CE8" s="4467"/>
      <c r="CF8" s="4467"/>
      <c r="CG8" s="4467"/>
      <c r="CH8" s="4467"/>
      <c r="CI8" s="4467"/>
      <c r="CJ8" s="4467"/>
      <c r="CK8" s="4467"/>
      <c r="CL8" s="4467"/>
      <c r="CM8" s="4467"/>
      <c r="CN8" s="4467"/>
      <c r="CO8" s="4467"/>
      <c r="CP8" s="4467"/>
      <c r="CQ8" s="4467"/>
      <c r="CR8" s="4467"/>
      <c r="CS8" s="4467"/>
      <c r="CT8" s="4467"/>
      <c r="CU8" s="4467"/>
      <c r="CV8" s="4467"/>
      <c r="CW8" s="4467"/>
      <c r="CX8" s="4467"/>
      <c r="CY8" s="4467"/>
      <c r="CZ8" s="4467"/>
      <c r="DA8" s="4467"/>
      <c r="DB8" s="4467"/>
      <c r="DC8" s="4467"/>
      <c r="DD8" s="4467"/>
      <c r="DE8" s="4467"/>
      <c r="DF8" s="4467"/>
      <c r="DG8" s="4467"/>
      <c r="DH8" s="4467"/>
      <c r="DI8" s="4467"/>
      <c r="DJ8" s="4467"/>
      <c r="DK8" s="4467"/>
      <c r="DL8" s="4467"/>
      <c r="DM8" s="4467"/>
      <c r="DN8" s="4467"/>
      <c r="DO8" s="4467"/>
      <c r="DP8" s="4467"/>
      <c r="DQ8" s="4467"/>
      <c r="DR8" s="4467"/>
    </row>
    <row r="9" spans="1:122" s="747" customFormat="1" ht="20.100000000000001" customHeight="1">
      <c r="A9" s="4440">
        <v>2</v>
      </c>
      <c r="B9" s="4443"/>
      <c r="C9" s="4444"/>
      <c r="D9" s="4444"/>
      <c r="E9" s="4445"/>
      <c r="F9" s="4445"/>
      <c r="G9" s="4445"/>
      <c r="H9" s="4445"/>
      <c r="I9" s="4461">
        <f t="shared" si="2"/>
        <v>0</v>
      </c>
      <c r="J9" s="4445"/>
      <c r="K9" s="4445"/>
      <c r="L9" s="4462">
        <f t="shared" si="3"/>
        <v>0</v>
      </c>
      <c r="BN9" s="4427"/>
      <c r="BO9" s="4427"/>
      <c r="BP9" s="4427"/>
      <c r="BQ9" s="4427"/>
      <c r="BR9" s="4427"/>
      <c r="BS9" s="4427"/>
      <c r="BT9" s="4427"/>
      <c r="BU9" s="4427"/>
      <c r="BV9" s="4427"/>
      <c r="BW9" s="4427"/>
      <c r="BX9" s="4427"/>
      <c r="BY9" s="4427"/>
      <c r="BZ9" s="4427"/>
      <c r="CA9" s="4427"/>
      <c r="CB9" s="4427"/>
      <c r="CC9" s="4427"/>
      <c r="CD9" s="4427"/>
      <c r="CE9" s="4427"/>
      <c r="CF9" s="4427"/>
      <c r="CG9" s="4427"/>
      <c r="CH9" s="4427"/>
      <c r="CI9" s="4427"/>
      <c r="CJ9" s="4427"/>
      <c r="CK9" s="4427"/>
      <c r="CL9" s="4427"/>
      <c r="CM9" s="4427"/>
      <c r="CN9" s="4427"/>
      <c r="CO9" s="4427"/>
      <c r="CP9" s="4427"/>
      <c r="CQ9" s="4427"/>
      <c r="CR9" s="4427"/>
      <c r="CS9" s="4427"/>
      <c r="CT9" s="4427"/>
      <c r="CU9" s="4427"/>
      <c r="CV9" s="4427"/>
      <c r="CW9" s="4427"/>
      <c r="CX9" s="4427"/>
      <c r="CY9" s="4427"/>
      <c r="CZ9" s="4427"/>
      <c r="DA9" s="4427"/>
      <c r="DB9" s="4427"/>
      <c r="DC9" s="4427"/>
      <c r="DD9" s="4427"/>
      <c r="DE9" s="4427"/>
      <c r="DF9" s="4427"/>
      <c r="DG9" s="4427"/>
      <c r="DH9" s="4427"/>
      <c r="DI9" s="4427"/>
      <c r="DJ9" s="4427"/>
      <c r="DK9" s="4427"/>
      <c r="DL9" s="4427"/>
      <c r="DM9" s="4427"/>
      <c r="DN9" s="4427"/>
      <c r="DO9" s="4427"/>
      <c r="DP9" s="4427"/>
      <c r="DQ9" s="4427"/>
      <c r="DR9" s="4427"/>
    </row>
    <row r="10" spans="1:122" s="747" customFormat="1" ht="20.100000000000001" customHeight="1">
      <c r="A10" s="4440">
        <v>3</v>
      </c>
      <c r="B10" s="4443"/>
      <c r="C10" s="4444"/>
      <c r="D10" s="4444"/>
      <c r="E10" s="4445"/>
      <c r="F10" s="4445"/>
      <c r="G10" s="4445"/>
      <c r="H10" s="4445"/>
      <c r="I10" s="4461">
        <f t="shared" si="2"/>
        <v>0</v>
      </c>
      <c r="J10" s="4445"/>
      <c r="K10" s="4445"/>
      <c r="L10" s="4462">
        <f t="shared" si="3"/>
        <v>0</v>
      </c>
      <c r="BN10" s="4427"/>
      <c r="BO10" s="4427"/>
      <c r="BP10" s="4427"/>
      <c r="BQ10" s="4427"/>
      <c r="BR10" s="4427"/>
      <c r="BS10" s="4427"/>
      <c r="BT10" s="4427"/>
      <c r="BU10" s="4427"/>
      <c r="BV10" s="4427"/>
      <c r="BW10" s="4427"/>
      <c r="BX10" s="4427"/>
      <c r="BY10" s="4427"/>
      <c r="BZ10" s="4427"/>
      <c r="CA10" s="4427"/>
      <c r="CB10" s="4427"/>
      <c r="CC10" s="4427"/>
      <c r="CD10" s="4427"/>
      <c r="CE10" s="4427"/>
      <c r="CF10" s="4427"/>
      <c r="CG10" s="4427"/>
      <c r="CH10" s="4427"/>
      <c r="CI10" s="4427"/>
      <c r="CJ10" s="4427"/>
      <c r="CK10" s="4427"/>
      <c r="CL10" s="4427"/>
      <c r="CM10" s="4427"/>
      <c r="CN10" s="4427"/>
      <c r="CO10" s="4427"/>
      <c r="CP10" s="4427"/>
      <c r="CQ10" s="4427"/>
      <c r="CR10" s="4427"/>
      <c r="CS10" s="4427"/>
      <c r="CT10" s="4427"/>
      <c r="CU10" s="4427"/>
      <c r="CV10" s="4427"/>
      <c r="CW10" s="4427"/>
      <c r="CX10" s="4427"/>
      <c r="CY10" s="4427"/>
      <c r="CZ10" s="4427"/>
      <c r="DA10" s="4427"/>
      <c r="DB10" s="4427"/>
      <c r="DC10" s="4427"/>
      <c r="DD10" s="4427"/>
      <c r="DE10" s="4427"/>
      <c r="DF10" s="4427"/>
      <c r="DG10" s="4427"/>
      <c r="DH10" s="4427"/>
      <c r="DI10" s="4427"/>
      <c r="DJ10" s="4427"/>
      <c r="DK10" s="4427"/>
      <c r="DL10" s="4427"/>
      <c r="DM10" s="4427"/>
      <c r="DN10" s="4427"/>
      <c r="DO10" s="4427"/>
      <c r="DP10" s="4427"/>
      <c r="DQ10" s="4427"/>
      <c r="DR10" s="4427"/>
    </row>
    <row r="11" spans="1:122" s="747" customFormat="1" ht="20.100000000000001" customHeight="1">
      <c r="A11" s="4440">
        <v>4</v>
      </c>
      <c r="B11" s="4443"/>
      <c r="C11" s="4444"/>
      <c r="D11" s="4444"/>
      <c r="E11" s="4445"/>
      <c r="F11" s="4445"/>
      <c r="G11" s="4445"/>
      <c r="H11" s="4445"/>
      <c r="I11" s="4461">
        <f t="shared" si="2"/>
        <v>0</v>
      </c>
      <c r="J11" s="4445"/>
      <c r="K11" s="4445"/>
      <c r="L11" s="4462">
        <f t="shared" si="3"/>
        <v>0</v>
      </c>
      <c r="BN11" s="4427"/>
      <c r="BO11" s="4427"/>
      <c r="BP11" s="4427"/>
      <c r="BQ11" s="4427"/>
      <c r="BR11" s="4427"/>
      <c r="BS11" s="4427"/>
      <c r="BT11" s="4427"/>
      <c r="BU11" s="4427"/>
      <c r="BV11" s="4427"/>
      <c r="BW11" s="4427"/>
      <c r="BX11" s="4427"/>
      <c r="BY11" s="4427"/>
      <c r="BZ11" s="4427"/>
      <c r="CA11" s="4427"/>
      <c r="CB11" s="4427"/>
      <c r="CC11" s="4427"/>
      <c r="CD11" s="4427"/>
      <c r="CE11" s="4427"/>
      <c r="CF11" s="4427"/>
      <c r="CG11" s="4427"/>
      <c r="CH11" s="4427"/>
      <c r="CI11" s="4427"/>
      <c r="CJ11" s="4427"/>
      <c r="CK11" s="4427"/>
      <c r="CL11" s="4427"/>
      <c r="CM11" s="4427"/>
      <c r="CN11" s="4427"/>
      <c r="CO11" s="4427"/>
      <c r="CP11" s="4427"/>
      <c r="CQ11" s="4427"/>
      <c r="CR11" s="4427"/>
      <c r="CS11" s="4427"/>
      <c r="CT11" s="4427"/>
      <c r="CU11" s="4427"/>
      <c r="CV11" s="4427"/>
      <c r="CW11" s="4427"/>
      <c r="CX11" s="4427"/>
      <c r="CY11" s="4427"/>
      <c r="CZ11" s="4427"/>
      <c r="DA11" s="4427"/>
      <c r="DB11" s="4427"/>
      <c r="DC11" s="4427"/>
      <c r="DD11" s="4427"/>
      <c r="DE11" s="4427"/>
      <c r="DF11" s="4427"/>
      <c r="DG11" s="4427"/>
      <c r="DH11" s="4427"/>
      <c r="DI11" s="4427"/>
      <c r="DJ11" s="4427"/>
      <c r="DK11" s="4427"/>
      <c r="DL11" s="4427"/>
      <c r="DM11" s="4427"/>
      <c r="DN11" s="4427"/>
      <c r="DO11" s="4427"/>
      <c r="DP11" s="4427"/>
      <c r="DQ11" s="4427"/>
      <c r="DR11" s="4427"/>
    </row>
    <row r="12" spans="1:122" s="747" customFormat="1" ht="20.100000000000001" customHeight="1">
      <c r="A12" s="4440">
        <v>5</v>
      </c>
      <c r="B12" s="4443"/>
      <c r="C12" s="4444"/>
      <c r="D12" s="4444"/>
      <c r="E12" s="4445"/>
      <c r="F12" s="4445"/>
      <c r="G12" s="4445"/>
      <c r="H12" s="4445"/>
      <c r="I12" s="4461">
        <f t="shared" si="2"/>
        <v>0</v>
      </c>
      <c r="J12" s="4445"/>
      <c r="K12" s="4445"/>
      <c r="L12" s="4462">
        <f t="shared" si="3"/>
        <v>0</v>
      </c>
      <c r="BN12" s="4427"/>
      <c r="BO12" s="4427"/>
      <c r="BP12" s="4427"/>
      <c r="BQ12" s="4427"/>
      <c r="BR12" s="4427"/>
      <c r="BS12" s="4427"/>
      <c r="BT12" s="4427"/>
      <c r="BU12" s="4427"/>
      <c r="BV12" s="4427"/>
      <c r="BW12" s="4427"/>
      <c r="BX12" s="4427"/>
      <c r="BY12" s="4427"/>
      <c r="BZ12" s="4427"/>
      <c r="CA12" s="4427"/>
      <c r="CB12" s="4427"/>
      <c r="CC12" s="4427"/>
      <c r="CD12" s="4427"/>
      <c r="CE12" s="4427"/>
      <c r="CF12" s="4427"/>
      <c r="CG12" s="4427"/>
      <c r="CH12" s="4427"/>
      <c r="CI12" s="4427"/>
      <c r="CJ12" s="4427"/>
      <c r="CK12" s="4427"/>
      <c r="CL12" s="4427"/>
      <c r="CM12" s="4427"/>
      <c r="CN12" s="4427"/>
      <c r="CO12" s="4427"/>
      <c r="CP12" s="4427"/>
      <c r="CQ12" s="4427"/>
      <c r="CR12" s="4427"/>
      <c r="CS12" s="4427"/>
      <c r="CT12" s="4427"/>
      <c r="CU12" s="4427"/>
      <c r="CV12" s="4427"/>
      <c r="CW12" s="4427"/>
      <c r="CX12" s="4427"/>
      <c r="CY12" s="4427"/>
      <c r="CZ12" s="4427"/>
      <c r="DA12" s="4427"/>
      <c r="DB12" s="4427"/>
      <c r="DC12" s="4427"/>
      <c r="DD12" s="4427"/>
      <c r="DE12" s="4427"/>
      <c r="DF12" s="4427"/>
      <c r="DG12" s="4427"/>
      <c r="DH12" s="4427"/>
      <c r="DI12" s="4427"/>
      <c r="DJ12" s="4427"/>
      <c r="DK12" s="4427"/>
      <c r="DL12" s="4427"/>
      <c r="DM12" s="4427"/>
      <c r="DN12" s="4427"/>
      <c r="DO12" s="4427"/>
      <c r="DP12" s="4427"/>
      <c r="DQ12" s="4427"/>
      <c r="DR12" s="4427"/>
    </row>
    <row r="13" spans="1:122" s="747" customFormat="1" ht="20.100000000000001" customHeight="1">
      <c r="A13" s="4440">
        <v>6</v>
      </c>
      <c r="B13" s="4443"/>
      <c r="C13" s="4444"/>
      <c r="D13" s="4444"/>
      <c r="E13" s="4445"/>
      <c r="F13" s="4445"/>
      <c r="G13" s="4445"/>
      <c r="H13" s="4445"/>
      <c r="I13" s="4461">
        <f t="shared" si="2"/>
        <v>0</v>
      </c>
      <c r="J13" s="4445"/>
      <c r="K13" s="4445"/>
      <c r="L13" s="4462">
        <f t="shared" si="3"/>
        <v>0</v>
      </c>
      <c r="BN13" s="4427"/>
      <c r="BO13" s="4427"/>
      <c r="BP13" s="4427"/>
      <c r="BQ13" s="4427"/>
      <c r="BR13" s="4427"/>
      <c r="BS13" s="4427"/>
      <c r="BT13" s="4427"/>
      <c r="BU13" s="4427"/>
      <c r="BV13" s="4427"/>
      <c r="BW13" s="4427"/>
      <c r="BX13" s="4427"/>
      <c r="BY13" s="4427"/>
      <c r="BZ13" s="4427"/>
      <c r="CA13" s="4427"/>
      <c r="CB13" s="4427"/>
      <c r="CC13" s="4427"/>
      <c r="CD13" s="4427"/>
      <c r="CE13" s="4427"/>
      <c r="CF13" s="4427"/>
      <c r="CG13" s="4427"/>
      <c r="CH13" s="4427"/>
      <c r="CI13" s="4427"/>
      <c r="CJ13" s="4427"/>
      <c r="CK13" s="4427"/>
      <c r="CL13" s="4427"/>
      <c r="CM13" s="4427"/>
      <c r="CN13" s="4427"/>
      <c r="CO13" s="4427"/>
      <c r="CP13" s="4427"/>
      <c r="CQ13" s="4427"/>
      <c r="CR13" s="4427"/>
      <c r="CS13" s="4427"/>
      <c r="CT13" s="4427"/>
      <c r="CU13" s="4427"/>
      <c r="CV13" s="4427"/>
      <c r="CW13" s="4427"/>
      <c r="CX13" s="4427"/>
      <c r="CY13" s="4427"/>
      <c r="CZ13" s="4427"/>
      <c r="DA13" s="4427"/>
      <c r="DB13" s="4427"/>
      <c r="DC13" s="4427"/>
      <c r="DD13" s="4427"/>
      <c r="DE13" s="4427"/>
      <c r="DF13" s="4427"/>
      <c r="DG13" s="4427"/>
      <c r="DH13" s="4427"/>
      <c r="DI13" s="4427"/>
      <c r="DJ13" s="4427"/>
      <c r="DK13" s="4427"/>
      <c r="DL13" s="4427"/>
      <c r="DM13" s="4427"/>
      <c r="DN13" s="4427"/>
      <c r="DO13" s="4427"/>
      <c r="DP13" s="4427"/>
      <c r="DQ13" s="4427"/>
      <c r="DR13" s="4427"/>
    </row>
    <row r="14" spans="1:122" s="747" customFormat="1" ht="20.100000000000001" customHeight="1">
      <c r="A14" s="4440">
        <v>7</v>
      </c>
      <c r="B14" s="4443"/>
      <c r="C14" s="4442"/>
      <c r="D14" s="4442"/>
      <c r="E14" s="4443"/>
      <c r="F14" s="4443"/>
      <c r="G14" s="4443"/>
      <c r="H14" s="4443"/>
      <c r="I14" s="4461">
        <f t="shared" si="2"/>
        <v>0</v>
      </c>
      <c r="J14" s="4443"/>
      <c r="K14" s="4443"/>
      <c r="L14" s="4462">
        <f t="shared" si="3"/>
        <v>0</v>
      </c>
      <c r="BN14" s="4427"/>
      <c r="BO14" s="4427"/>
      <c r="BP14" s="4427"/>
      <c r="BQ14" s="4427"/>
      <c r="BR14" s="4427"/>
      <c r="BS14" s="4427"/>
      <c r="BT14" s="4427"/>
      <c r="BU14" s="4427"/>
      <c r="BV14" s="4427"/>
      <c r="BW14" s="4427"/>
      <c r="BX14" s="4427"/>
      <c r="BY14" s="4427"/>
      <c r="BZ14" s="4427"/>
      <c r="CA14" s="4427"/>
      <c r="CB14" s="4427"/>
      <c r="CC14" s="4427"/>
      <c r="CD14" s="4427"/>
      <c r="CE14" s="4427"/>
      <c r="CF14" s="4427"/>
      <c r="CG14" s="4427"/>
      <c r="CH14" s="4427"/>
      <c r="CI14" s="4427"/>
      <c r="CJ14" s="4427"/>
      <c r="CK14" s="4427"/>
      <c r="CL14" s="4427"/>
      <c r="CM14" s="4427"/>
      <c r="CN14" s="4427"/>
      <c r="CO14" s="4427"/>
      <c r="CP14" s="4427"/>
      <c r="CQ14" s="4427"/>
      <c r="CR14" s="4427"/>
      <c r="CS14" s="4427"/>
      <c r="CT14" s="4427"/>
      <c r="CU14" s="4427"/>
      <c r="CV14" s="4427"/>
      <c r="CW14" s="4427"/>
      <c r="CX14" s="4427"/>
      <c r="CY14" s="4427"/>
      <c r="CZ14" s="4427"/>
      <c r="DA14" s="4427"/>
      <c r="DB14" s="4427"/>
      <c r="DC14" s="4427"/>
      <c r="DD14" s="4427"/>
      <c r="DE14" s="4427"/>
      <c r="DF14" s="4427"/>
      <c r="DG14" s="4427"/>
      <c r="DH14" s="4427"/>
      <c r="DI14" s="4427"/>
      <c r="DJ14" s="4427"/>
      <c r="DK14" s="4427"/>
      <c r="DL14" s="4427"/>
      <c r="DM14" s="4427"/>
      <c r="DN14" s="4427"/>
      <c r="DO14" s="4427"/>
      <c r="DP14" s="4427"/>
      <c r="DQ14" s="4427"/>
      <c r="DR14" s="4427"/>
    </row>
    <row r="15" spans="1:122" s="4425" customFormat="1" ht="20.100000000000001" customHeight="1">
      <c r="A15" s="4436" t="s">
        <v>278</v>
      </c>
      <c r="B15" s="4437" t="s">
        <v>346</v>
      </c>
      <c r="C15" s="4438"/>
      <c r="D15" s="4438"/>
      <c r="E15" s="4439"/>
      <c r="F15" s="4439"/>
      <c r="G15" s="4439"/>
      <c r="H15" s="4439"/>
      <c r="I15" s="4462"/>
      <c r="J15" s="4439"/>
      <c r="K15" s="4439"/>
      <c r="L15" s="4462"/>
    </row>
    <row r="16" spans="1:122" s="4425" customFormat="1" ht="20.100000000000001" customHeight="1">
      <c r="A16" s="4436" t="s">
        <v>781</v>
      </c>
      <c r="B16" s="4437" t="s">
        <v>347</v>
      </c>
      <c r="C16" s="4438"/>
      <c r="D16" s="4438"/>
      <c r="E16" s="4439"/>
      <c r="F16" s="4439"/>
      <c r="G16" s="4439"/>
      <c r="H16" s="4439"/>
      <c r="I16" s="4462"/>
      <c r="J16" s="4439"/>
      <c r="K16" s="4439"/>
      <c r="L16" s="4462"/>
    </row>
    <row r="17" spans="1:122" s="747" customFormat="1" ht="20.100000000000001" customHeight="1">
      <c r="A17" s="4446" t="s">
        <v>138</v>
      </c>
      <c r="B17" s="4447" t="s">
        <v>385</v>
      </c>
      <c r="C17" s="4448"/>
      <c r="D17" s="4448"/>
      <c r="E17" s="4447">
        <f>E18+E22+E23</f>
        <v>0</v>
      </c>
      <c r="F17" s="4447">
        <f t="shared" ref="F17:L17" si="4">F18+F22+F23</f>
        <v>0</v>
      </c>
      <c r="G17" s="4447">
        <f t="shared" si="4"/>
        <v>0</v>
      </c>
      <c r="H17" s="4447">
        <f t="shared" si="4"/>
        <v>0</v>
      </c>
      <c r="I17" s="4447">
        <f t="shared" si="4"/>
        <v>0</v>
      </c>
      <c r="J17" s="4447">
        <f t="shared" si="4"/>
        <v>0</v>
      </c>
      <c r="K17" s="4447">
        <f t="shared" si="4"/>
        <v>0</v>
      </c>
      <c r="L17" s="4463">
        <f t="shared" si="4"/>
        <v>0</v>
      </c>
      <c r="BN17" s="4427"/>
      <c r="BO17" s="4427"/>
      <c r="BP17" s="4427"/>
      <c r="BQ17" s="4427"/>
      <c r="BR17" s="4427"/>
      <c r="BS17" s="4427"/>
      <c r="BT17" s="4427"/>
      <c r="BU17" s="4427"/>
      <c r="BV17" s="4427"/>
      <c r="BW17" s="4427"/>
      <c r="BX17" s="4427"/>
      <c r="BY17" s="4427"/>
      <c r="BZ17" s="4427"/>
      <c r="CA17" s="4427"/>
      <c r="CB17" s="4427"/>
      <c r="CC17" s="4427"/>
      <c r="CD17" s="4427"/>
      <c r="CE17" s="4427"/>
      <c r="CF17" s="4427"/>
      <c r="CG17" s="4427"/>
      <c r="CH17" s="4427"/>
      <c r="CI17" s="4427"/>
      <c r="CJ17" s="4427"/>
      <c r="CK17" s="4427"/>
      <c r="CL17" s="4427"/>
      <c r="CM17" s="4427"/>
      <c r="CN17" s="4427"/>
      <c r="CO17" s="4427"/>
      <c r="CP17" s="4427"/>
      <c r="CQ17" s="4427"/>
      <c r="CR17" s="4427"/>
      <c r="CS17" s="4427"/>
      <c r="CT17" s="4427"/>
      <c r="CU17" s="4427"/>
      <c r="CV17" s="4427"/>
      <c r="CW17" s="4427"/>
      <c r="CX17" s="4427"/>
      <c r="CY17" s="4427"/>
      <c r="CZ17" s="4427"/>
      <c r="DA17" s="4427"/>
      <c r="DB17" s="4427"/>
      <c r="DC17" s="4427"/>
      <c r="DD17" s="4427"/>
      <c r="DE17" s="4427"/>
      <c r="DF17" s="4427"/>
      <c r="DG17" s="4427"/>
      <c r="DH17" s="4427"/>
      <c r="DI17" s="4427"/>
      <c r="DJ17" s="4427"/>
      <c r="DK17" s="4427"/>
      <c r="DL17" s="4427"/>
      <c r="DM17" s="4427"/>
      <c r="DN17" s="4427"/>
      <c r="DO17" s="4427"/>
      <c r="DP17" s="4427"/>
      <c r="DQ17" s="4427"/>
      <c r="DR17" s="4427"/>
    </row>
    <row r="18" spans="1:122" s="4425" customFormat="1" ht="20.100000000000001" customHeight="1">
      <c r="A18" s="4436" t="s">
        <v>319</v>
      </c>
      <c r="B18" s="4437" t="s">
        <v>345</v>
      </c>
      <c r="C18" s="4438"/>
      <c r="D18" s="4438"/>
      <c r="E18" s="4439">
        <f>SUM(E19:E21)</f>
        <v>0</v>
      </c>
      <c r="F18" s="4439">
        <f t="shared" ref="F18:L18" si="5">SUM(F19:F21)</f>
        <v>0</v>
      </c>
      <c r="G18" s="4439">
        <f t="shared" si="5"/>
        <v>0</v>
      </c>
      <c r="H18" s="4439">
        <f t="shared" si="5"/>
        <v>0</v>
      </c>
      <c r="I18" s="4460">
        <f t="shared" si="5"/>
        <v>0</v>
      </c>
      <c r="J18" s="4439">
        <f t="shared" si="5"/>
        <v>0</v>
      </c>
      <c r="K18" s="4439">
        <f t="shared" si="5"/>
        <v>0</v>
      </c>
      <c r="L18" s="4460">
        <f t="shared" si="5"/>
        <v>0</v>
      </c>
    </row>
    <row r="19" spans="1:122" s="747" customFormat="1" ht="20.100000000000001" customHeight="1">
      <c r="A19" s="4449">
        <v>1</v>
      </c>
      <c r="B19" s="4443"/>
      <c r="C19" s="4450"/>
      <c r="D19" s="4450"/>
      <c r="E19" s="4451"/>
      <c r="F19" s="4451"/>
      <c r="G19" s="4451"/>
      <c r="H19" s="4451"/>
      <c r="I19" s="4461">
        <f>E19+F19+H19</f>
        <v>0</v>
      </c>
      <c r="J19" s="4464"/>
      <c r="K19" s="4464"/>
      <c r="L19" s="4462">
        <f>SUM(J19:K19)</f>
        <v>0</v>
      </c>
      <c r="BN19" s="4427"/>
      <c r="BO19" s="4427"/>
      <c r="BP19" s="4427"/>
      <c r="BQ19" s="4427"/>
      <c r="BR19" s="4427"/>
      <c r="BS19" s="4427"/>
      <c r="BT19" s="4427"/>
      <c r="BU19" s="4427"/>
      <c r="BV19" s="4427"/>
      <c r="BW19" s="4427"/>
      <c r="BX19" s="4427"/>
      <c r="BY19" s="4427"/>
      <c r="BZ19" s="4427"/>
      <c r="CA19" s="4427"/>
      <c r="CB19" s="4427"/>
      <c r="CC19" s="4427"/>
      <c r="CD19" s="4427"/>
      <c r="CE19" s="4427"/>
      <c r="CF19" s="4427"/>
      <c r="CG19" s="4427"/>
      <c r="CH19" s="4427"/>
      <c r="CI19" s="4427"/>
      <c r="CJ19" s="4427"/>
      <c r="CK19" s="4427"/>
      <c r="CL19" s="4427"/>
      <c r="CM19" s="4427"/>
      <c r="CN19" s="4427"/>
      <c r="CO19" s="4427"/>
      <c r="CP19" s="4427"/>
      <c r="CQ19" s="4427"/>
      <c r="CR19" s="4427"/>
      <c r="CS19" s="4427"/>
      <c r="CT19" s="4427"/>
      <c r="CU19" s="4427"/>
      <c r="CV19" s="4427"/>
      <c r="CW19" s="4427"/>
      <c r="CX19" s="4427"/>
      <c r="CY19" s="4427"/>
      <c r="CZ19" s="4427"/>
      <c r="DA19" s="4427"/>
      <c r="DB19" s="4427"/>
      <c r="DC19" s="4427"/>
      <c r="DD19" s="4427"/>
      <c r="DE19" s="4427"/>
      <c r="DF19" s="4427"/>
      <c r="DG19" s="4427"/>
      <c r="DH19" s="4427"/>
      <c r="DI19" s="4427"/>
      <c r="DJ19" s="4427"/>
      <c r="DK19" s="4427"/>
      <c r="DL19" s="4427"/>
      <c r="DM19" s="4427"/>
      <c r="DN19" s="4427"/>
      <c r="DO19" s="4427"/>
      <c r="DP19" s="4427"/>
      <c r="DQ19" s="4427"/>
      <c r="DR19" s="4427"/>
    </row>
    <row r="20" spans="1:122" s="747" customFormat="1" ht="20.100000000000001" customHeight="1">
      <c r="A20" s="4449">
        <v>2</v>
      </c>
      <c r="B20" s="4443"/>
      <c r="C20" s="4450"/>
      <c r="D20" s="4450"/>
      <c r="E20" s="4451"/>
      <c r="F20" s="4451"/>
      <c r="G20" s="4451"/>
      <c r="H20" s="4451"/>
      <c r="I20" s="4461">
        <f>E20+F20+H20</f>
        <v>0</v>
      </c>
      <c r="J20" s="4464"/>
      <c r="K20" s="4464"/>
      <c r="L20" s="4462">
        <f>SUM(J20:K20)</f>
        <v>0</v>
      </c>
      <c r="BN20" s="4427"/>
      <c r="BO20" s="4427"/>
      <c r="BP20" s="4427"/>
      <c r="BQ20" s="4427"/>
      <c r="BR20" s="4427"/>
      <c r="BS20" s="4427"/>
      <c r="BT20" s="4427"/>
      <c r="BU20" s="4427"/>
      <c r="BV20" s="4427"/>
      <c r="BW20" s="4427"/>
      <c r="BX20" s="4427"/>
      <c r="BY20" s="4427"/>
      <c r="BZ20" s="4427"/>
      <c r="CA20" s="4427"/>
      <c r="CB20" s="4427"/>
      <c r="CC20" s="4427"/>
      <c r="CD20" s="4427"/>
      <c r="CE20" s="4427"/>
      <c r="CF20" s="4427"/>
      <c r="CG20" s="4427"/>
      <c r="CH20" s="4427"/>
      <c r="CI20" s="4427"/>
      <c r="CJ20" s="4427"/>
      <c r="CK20" s="4427"/>
      <c r="CL20" s="4427"/>
      <c r="CM20" s="4427"/>
      <c r="CN20" s="4427"/>
      <c r="CO20" s="4427"/>
      <c r="CP20" s="4427"/>
      <c r="CQ20" s="4427"/>
      <c r="CR20" s="4427"/>
      <c r="CS20" s="4427"/>
      <c r="CT20" s="4427"/>
      <c r="CU20" s="4427"/>
      <c r="CV20" s="4427"/>
      <c r="CW20" s="4427"/>
      <c r="CX20" s="4427"/>
      <c r="CY20" s="4427"/>
      <c r="CZ20" s="4427"/>
      <c r="DA20" s="4427"/>
      <c r="DB20" s="4427"/>
      <c r="DC20" s="4427"/>
      <c r="DD20" s="4427"/>
      <c r="DE20" s="4427"/>
      <c r="DF20" s="4427"/>
      <c r="DG20" s="4427"/>
      <c r="DH20" s="4427"/>
      <c r="DI20" s="4427"/>
      <c r="DJ20" s="4427"/>
      <c r="DK20" s="4427"/>
      <c r="DL20" s="4427"/>
      <c r="DM20" s="4427"/>
      <c r="DN20" s="4427"/>
      <c r="DO20" s="4427"/>
      <c r="DP20" s="4427"/>
      <c r="DQ20" s="4427"/>
      <c r="DR20" s="4427"/>
    </row>
    <row r="21" spans="1:122" s="747" customFormat="1" ht="20.100000000000001" customHeight="1">
      <c r="A21" s="4449">
        <v>3</v>
      </c>
      <c r="B21" s="4443"/>
      <c r="C21" s="4442"/>
      <c r="D21" s="4442"/>
      <c r="E21" s="4451"/>
      <c r="F21" s="4451"/>
      <c r="G21" s="4451"/>
      <c r="H21" s="4451"/>
      <c r="I21" s="4461">
        <f>E21+F21+H21</f>
        <v>0</v>
      </c>
      <c r="J21" s="4464"/>
      <c r="K21" s="4464"/>
      <c r="L21" s="4462">
        <f>SUM(J21:K21)</f>
        <v>0</v>
      </c>
      <c r="BO21" s="4427"/>
    </row>
    <row r="22" spans="1:122" s="4425" customFormat="1" ht="20.100000000000001" customHeight="1">
      <c r="A22" s="4436" t="s">
        <v>278</v>
      </c>
      <c r="B22" s="4437" t="s">
        <v>346</v>
      </c>
      <c r="C22" s="4438"/>
      <c r="D22" s="4438"/>
      <c r="E22" s="4439"/>
      <c r="F22" s="4439"/>
      <c r="G22" s="4439"/>
      <c r="H22" s="4439"/>
      <c r="I22" s="4461"/>
      <c r="J22" s="4439"/>
      <c r="K22" s="4439"/>
      <c r="L22" s="4461"/>
    </row>
    <row r="23" spans="1:122" s="4425" customFormat="1" ht="20.100000000000001" customHeight="1">
      <c r="A23" s="4436" t="s">
        <v>781</v>
      </c>
      <c r="B23" s="4437" t="s">
        <v>347</v>
      </c>
      <c r="C23" s="4438"/>
      <c r="D23" s="4438"/>
      <c r="E23" s="4439"/>
      <c r="F23" s="4439"/>
      <c r="G23" s="4439"/>
      <c r="H23" s="4439"/>
      <c r="I23" s="4461"/>
      <c r="J23" s="4439"/>
      <c r="K23" s="4439"/>
      <c r="L23" s="4461"/>
    </row>
    <row r="24" spans="1:122" s="747" customFormat="1" ht="20.100000000000001" customHeight="1">
      <c r="A24" s="4446" t="s">
        <v>108</v>
      </c>
      <c r="B24" s="4447" t="s">
        <v>782</v>
      </c>
      <c r="C24" s="4448"/>
      <c r="D24" s="4448"/>
      <c r="E24" s="4447">
        <f>E25+E28+E29</f>
        <v>0</v>
      </c>
      <c r="F24" s="4447">
        <f t="shared" ref="F24:L24" si="6">F25+F28+F29</f>
        <v>0</v>
      </c>
      <c r="G24" s="4447">
        <f t="shared" si="6"/>
        <v>0</v>
      </c>
      <c r="H24" s="4447">
        <f t="shared" si="6"/>
        <v>0</v>
      </c>
      <c r="I24" s="4447">
        <f t="shared" si="6"/>
        <v>0</v>
      </c>
      <c r="J24" s="4447">
        <f t="shared" si="6"/>
        <v>0</v>
      </c>
      <c r="K24" s="4447">
        <f t="shared" si="6"/>
        <v>0</v>
      </c>
      <c r="L24" s="4447">
        <f t="shared" si="6"/>
        <v>0</v>
      </c>
      <c r="BO24" s="4427"/>
    </row>
    <row r="25" spans="1:122" s="4425" customFormat="1" ht="20.100000000000001" customHeight="1">
      <c r="A25" s="4436" t="s">
        <v>319</v>
      </c>
      <c r="B25" s="4437" t="s">
        <v>345</v>
      </c>
      <c r="C25" s="4438"/>
      <c r="D25" s="4438"/>
      <c r="E25" s="4439">
        <f>SUM(E26:E27)</f>
        <v>0</v>
      </c>
      <c r="F25" s="4439">
        <f t="shared" ref="F25:L25" si="7">SUM(F26:F27)</f>
        <v>0</v>
      </c>
      <c r="G25" s="4439">
        <f t="shared" si="7"/>
        <v>0</v>
      </c>
      <c r="H25" s="4439">
        <f t="shared" si="7"/>
        <v>0</v>
      </c>
      <c r="I25" s="4460">
        <f t="shared" si="7"/>
        <v>0</v>
      </c>
      <c r="J25" s="4439">
        <f t="shared" si="7"/>
        <v>0</v>
      </c>
      <c r="K25" s="4439">
        <f t="shared" si="7"/>
        <v>0</v>
      </c>
      <c r="L25" s="4460">
        <f t="shared" si="7"/>
        <v>0</v>
      </c>
    </row>
    <row r="26" spans="1:122" s="747" customFormat="1" ht="20.100000000000001" customHeight="1">
      <c r="A26" s="4449">
        <v>1</v>
      </c>
      <c r="B26" s="4889" t="s">
        <v>769</v>
      </c>
      <c r="C26" s="4450"/>
      <c r="D26" s="804"/>
      <c r="E26" s="4451"/>
      <c r="F26" s="4451"/>
      <c r="G26" s="4451"/>
      <c r="H26" s="4451"/>
      <c r="I26" s="4461">
        <f>E26+F26+H26</f>
        <v>0</v>
      </c>
      <c r="J26" s="4464"/>
      <c r="K26" s="4464"/>
      <c r="L26" s="4465">
        <f>SUM(J26:K26)</f>
        <v>0</v>
      </c>
      <c r="BO26" s="4427"/>
    </row>
    <row r="27" spans="1:122" s="747" customFormat="1" ht="20.100000000000001" customHeight="1">
      <c r="A27" s="4449">
        <v>2</v>
      </c>
      <c r="B27" s="4889" t="s">
        <v>768</v>
      </c>
      <c r="C27" s="4442"/>
      <c r="D27" s="4442"/>
      <c r="E27" s="4451"/>
      <c r="F27" s="4451"/>
      <c r="G27" s="4451"/>
      <c r="H27" s="4451"/>
      <c r="I27" s="4461">
        <f>E27+F27+H27</f>
        <v>0</v>
      </c>
      <c r="J27" s="4464"/>
      <c r="K27" s="4464"/>
      <c r="L27" s="4465">
        <f>SUM(J27:K27)</f>
        <v>0</v>
      </c>
      <c r="BO27" s="4427"/>
    </row>
    <row r="28" spans="1:122" s="4427" customFormat="1" ht="20.100000000000001" customHeight="1">
      <c r="A28" s="4436" t="s">
        <v>278</v>
      </c>
      <c r="B28" s="4437" t="s">
        <v>346</v>
      </c>
      <c r="C28" s="4438"/>
      <c r="D28" s="4438"/>
      <c r="E28" s="4439"/>
      <c r="F28" s="4439"/>
      <c r="G28" s="4439"/>
      <c r="H28" s="4439"/>
      <c r="I28" s="4461"/>
      <c r="J28" s="4439"/>
      <c r="K28" s="4439"/>
      <c r="L28" s="4461"/>
    </row>
    <row r="29" spans="1:122" s="4427" customFormat="1" ht="20.100000000000001" customHeight="1">
      <c r="A29" s="4436" t="s">
        <v>781</v>
      </c>
      <c r="B29" s="4437" t="s">
        <v>347</v>
      </c>
      <c r="C29" s="4438"/>
      <c r="D29" s="4438"/>
      <c r="E29" s="4439"/>
      <c r="F29" s="4439"/>
      <c r="G29" s="4439"/>
      <c r="H29" s="4439"/>
      <c r="I29" s="4461"/>
      <c r="J29" s="4439"/>
      <c r="K29" s="4439"/>
      <c r="L29" s="4461"/>
    </row>
    <row r="30" spans="1:122" s="747" customFormat="1" ht="20.100000000000001" customHeight="1">
      <c r="A30" s="4446" t="s">
        <v>326</v>
      </c>
      <c r="B30" s="4447" t="s">
        <v>388</v>
      </c>
      <c r="C30" s="4448"/>
      <c r="D30" s="4448"/>
      <c r="E30" s="4447">
        <f>E31+E35+E36</f>
        <v>0</v>
      </c>
      <c r="F30" s="4447">
        <f t="shared" ref="F30:L30" si="8">F31+F35+F36</f>
        <v>0</v>
      </c>
      <c r="G30" s="4447">
        <f t="shared" si="8"/>
        <v>0</v>
      </c>
      <c r="H30" s="4447">
        <f t="shared" si="8"/>
        <v>0</v>
      </c>
      <c r="I30" s="4447">
        <f t="shared" si="8"/>
        <v>0</v>
      </c>
      <c r="J30" s="4447">
        <f t="shared" si="8"/>
        <v>0</v>
      </c>
      <c r="K30" s="4447">
        <f t="shared" si="8"/>
        <v>0</v>
      </c>
      <c r="L30" s="4447">
        <f t="shared" si="8"/>
        <v>0</v>
      </c>
      <c r="BO30" s="4427"/>
    </row>
    <row r="31" spans="1:122" s="4425" customFormat="1" ht="20.100000000000001" customHeight="1">
      <c r="A31" s="4436" t="s">
        <v>319</v>
      </c>
      <c r="B31" s="4437" t="s">
        <v>345</v>
      </c>
      <c r="C31" s="4438"/>
      <c r="D31" s="4438"/>
      <c r="E31" s="4439">
        <f>SUM(E32:E34)</f>
        <v>0</v>
      </c>
      <c r="F31" s="4439">
        <f t="shared" ref="F31:L31" si="9">SUM(F32:F34)</f>
        <v>0</v>
      </c>
      <c r="G31" s="4439">
        <f t="shared" si="9"/>
        <v>0</v>
      </c>
      <c r="H31" s="4439">
        <f t="shared" si="9"/>
        <v>0</v>
      </c>
      <c r="I31" s="4460">
        <f t="shared" si="9"/>
        <v>0</v>
      </c>
      <c r="J31" s="4439">
        <f t="shared" si="9"/>
        <v>0</v>
      </c>
      <c r="K31" s="4439">
        <f t="shared" si="9"/>
        <v>0</v>
      </c>
      <c r="L31" s="4460">
        <f t="shared" si="9"/>
        <v>0</v>
      </c>
    </row>
    <row r="32" spans="1:122" s="747" customFormat="1" ht="20.100000000000001" customHeight="1">
      <c r="A32" s="4449">
        <v>1</v>
      </c>
      <c r="B32" s="4443"/>
      <c r="C32" s="4450"/>
      <c r="D32" s="804"/>
      <c r="E32" s="4451"/>
      <c r="F32" s="4451"/>
      <c r="G32" s="4451"/>
      <c r="H32" s="4451"/>
      <c r="I32" s="4461">
        <f>E32+F32+H32</f>
        <v>0</v>
      </c>
      <c r="J32" s="4464"/>
      <c r="K32" s="4464"/>
      <c r="L32" s="4462">
        <f>SUM(J32:K32)</f>
        <v>0</v>
      </c>
      <c r="BO32" s="4427"/>
    </row>
    <row r="33" spans="1:67" s="747" customFormat="1" ht="20.100000000000001" customHeight="1">
      <c r="A33" s="4449">
        <v>2</v>
      </c>
      <c r="B33" s="4443"/>
      <c r="C33" s="4450"/>
      <c r="D33" s="804"/>
      <c r="E33" s="4451"/>
      <c r="F33" s="4451"/>
      <c r="G33" s="4451"/>
      <c r="H33" s="4451"/>
      <c r="I33" s="4461">
        <f>E33+F33+H33</f>
        <v>0</v>
      </c>
      <c r="J33" s="4464"/>
      <c r="K33" s="4464"/>
      <c r="L33" s="4462">
        <f>SUM(J33:K33)</f>
        <v>0</v>
      </c>
      <c r="BO33" s="4427"/>
    </row>
    <row r="34" spans="1:67" s="747" customFormat="1" ht="20.100000000000001" customHeight="1">
      <c r="A34" s="4449">
        <v>3</v>
      </c>
      <c r="B34" s="4443"/>
      <c r="C34" s="4442"/>
      <c r="D34" s="4442"/>
      <c r="E34" s="4451"/>
      <c r="F34" s="4451"/>
      <c r="G34" s="4451"/>
      <c r="H34" s="4451"/>
      <c r="I34" s="4461">
        <f>E34+F34+H34</f>
        <v>0</v>
      </c>
      <c r="J34" s="4464"/>
      <c r="K34" s="4464"/>
      <c r="L34" s="4462">
        <f>SUM(J34:K34)</f>
        <v>0</v>
      </c>
      <c r="BO34" s="4427"/>
    </row>
    <row r="35" spans="1:67" s="4427" customFormat="1" ht="20.100000000000001" customHeight="1">
      <c r="A35" s="4436" t="s">
        <v>278</v>
      </c>
      <c r="B35" s="4437" t="s">
        <v>346</v>
      </c>
      <c r="C35" s="4438"/>
      <c r="D35" s="4438"/>
      <c r="E35" s="4439"/>
      <c r="F35" s="4439"/>
      <c r="G35" s="4439"/>
      <c r="H35" s="4439"/>
      <c r="I35" s="4461"/>
      <c r="J35" s="4439"/>
      <c r="K35" s="4439"/>
      <c r="L35" s="4461"/>
    </row>
    <row r="36" spans="1:67" s="4427" customFormat="1" ht="20.100000000000001" customHeight="1">
      <c r="A36" s="4436" t="s">
        <v>781</v>
      </c>
      <c r="B36" s="4437" t="s">
        <v>347</v>
      </c>
      <c r="C36" s="4438"/>
      <c r="D36" s="4438"/>
      <c r="E36" s="4439"/>
      <c r="F36" s="4439"/>
      <c r="G36" s="4439"/>
      <c r="H36" s="4439"/>
      <c r="I36" s="4461"/>
      <c r="J36" s="4439"/>
      <c r="K36" s="4439"/>
      <c r="L36" s="4461"/>
    </row>
    <row r="37" spans="1:67" s="4424" customFormat="1" ht="20.100000000000001" customHeight="1">
      <c r="A37" s="4446" t="s">
        <v>767</v>
      </c>
      <c r="B37" s="838" t="s">
        <v>389</v>
      </c>
      <c r="C37" s="851"/>
      <c r="D37" s="851"/>
      <c r="E37" s="838">
        <f>E38+E39+E42</f>
        <v>0</v>
      </c>
      <c r="F37" s="838">
        <f t="shared" ref="F37:L37" si="10">F38+F39+F42</f>
        <v>0</v>
      </c>
      <c r="G37" s="838">
        <f t="shared" si="10"/>
        <v>0</v>
      </c>
      <c r="H37" s="838">
        <f t="shared" si="10"/>
        <v>0</v>
      </c>
      <c r="I37" s="838">
        <f t="shared" si="10"/>
        <v>0</v>
      </c>
      <c r="J37" s="838">
        <f t="shared" si="10"/>
        <v>0</v>
      </c>
      <c r="K37" s="838">
        <f t="shared" si="10"/>
        <v>0</v>
      </c>
      <c r="L37" s="838">
        <f t="shared" si="10"/>
        <v>0</v>
      </c>
      <c r="BO37" s="4425"/>
    </row>
    <row r="38" spans="1:67" s="4425" customFormat="1" ht="20.100000000000001" customHeight="1">
      <c r="A38" s="4436" t="s">
        <v>319</v>
      </c>
      <c r="B38" s="4437" t="s">
        <v>345</v>
      </c>
      <c r="C38" s="4438"/>
      <c r="D38" s="4438"/>
      <c r="E38" s="4439"/>
      <c r="F38" s="4439"/>
      <c r="G38" s="4439"/>
      <c r="H38" s="4439"/>
      <c r="I38" s="4462"/>
      <c r="J38" s="4439"/>
      <c r="K38" s="4439"/>
      <c r="L38" s="4462"/>
    </row>
    <row r="39" spans="1:67" s="4427" customFormat="1" ht="20.100000000000001" customHeight="1">
      <c r="A39" s="4436" t="s">
        <v>278</v>
      </c>
      <c r="B39" s="4437" t="s">
        <v>346</v>
      </c>
      <c r="C39" s="4438"/>
      <c r="D39" s="4438"/>
      <c r="E39" s="4439">
        <f>SUM(E40:E41)</f>
        <v>0</v>
      </c>
      <c r="F39" s="4439">
        <f t="shared" ref="F39:L39" si="11">SUM(F40:F41)</f>
        <v>0</v>
      </c>
      <c r="G39" s="4439">
        <f t="shared" si="11"/>
        <v>0</v>
      </c>
      <c r="H39" s="4439">
        <f t="shared" si="11"/>
        <v>0</v>
      </c>
      <c r="I39" s="4460">
        <f t="shared" si="11"/>
        <v>0</v>
      </c>
      <c r="J39" s="4439">
        <f t="shared" si="11"/>
        <v>0</v>
      </c>
      <c r="K39" s="4439">
        <f t="shared" si="11"/>
        <v>0</v>
      </c>
      <c r="L39" s="4460">
        <f t="shared" si="11"/>
        <v>0</v>
      </c>
    </row>
    <row r="40" spans="1:67" s="4426" customFormat="1" ht="20.100000000000001" customHeight="1">
      <c r="A40" s="4452" t="s">
        <v>394</v>
      </c>
      <c r="B40" s="4443"/>
      <c r="C40" s="4442"/>
      <c r="D40" s="4453"/>
      <c r="E40" s="4443"/>
      <c r="F40" s="4443"/>
      <c r="G40" s="4443"/>
      <c r="H40" s="4443"/>
      <c r="I40" s="4462">
        <f>E40+F40+H40</f>
        <v>0</v>
      </c>
      <c r="J40" s="4443"/>
      <c r="K40" s="4443"/>
      <c r="L40" s="4462">
        <f>SUM(J40:K40)</f>
        <v>0</v>
      </c>
      <c r="BO40" s="4467"/>
    </row>
    <row r="41" spans="1:67" s="747" customFormat="1" ht="20.100000000000001" customHeight="1">
      <c r="A41" s="4449">
        <v>2</v>
      </c>
      <c r="B41" s="4443"/>
      <c r="C41" s="4454"/>
      <c r="D41" s="4454"/>
      <c r="E41" s="4443"/>
      <c r="F41" s="4451"/>
      <c r="G41" s="4451"/>
      <c r="H41" s="4451"/>
      <c r="I41" s="4462">
        <f>E41+F41+H41</f>
        <v>0</v>
      </c>
      <c r="J41" s="4451"/>
      <c r="K41" s="4443"/>
      <c r="L41" s="4462">
        <f>SUM(J41:K41)</f>
        <v>0</v>
      </c>
      <c r="BO41" s="4427"/>
    </row>
    <row r="42" spans="1:67" s="4427" customFormat="1" ht="20.100000000000001" customHeight="1">
      <c r="A42" s="4436" t="s">
        <v>781</v>
      </c>
      <c r="B42" s="4437" t="s">
        <v>347</v>
      </c>
      <c r="C42" s="4438"/>
      <c r="D42" s="4438"/>
      <c r="E42" s="4439"/>
      <c r="F42" s="4439"/>
      <c r="G42" s="4439"/>
      <c r="H42" s="4439"/>
      <c r="I42" s="4439"/>
      <c r="J42" s="4439"/>
      <c r="K42" s="4439"/>
      <c r="L42" s="4439"/>
    </row>
    <row r="43" spans="1:67" s="4428" customFormat="1" ht="20.100000000000001" customHeight="1">
      <c r="A43" s="4455"/>
      <c r="B43" s="4456" t="s">
        <v>245</v>
      </c>
      <c r="C43" s="4457"/>
      <c r="D43" s="4457"/>
      <c r="E43" s="4458">
        <f t="shared" ref="E43:L43" si="12">E6+E17+E24+E30+E37</f>
        <v>0</v>
      </c>
      <c r="F43" s="4458">
        <f t="shared" si="12"/>
        <v>0</v>
      </c>
      <c r="G43" s="4458">
        <f t="shared" si="12"/>
        <v>0</v>
      </c>
      <c r="H43" s="4458">
        <f t="shared" si="12"/>
        <v>0</v>
      </c>
      <c r="I43" s="4458">
        <f t="shared" si="12"/>
        <v>0</v>
      </c>
      <c r="J43" s="4458">
        <f t="shared" si="12"/>
        <v>0</v>
      </c>
      <c r="K43" s="4458">
        <f t="shared" si="12"/>
        <v>0</v>
      </c>
      <c r="L43" s="4458">
        <f t="shared" si="12"/>
        <v>0</v>
      </c>
      <c r="BO43" s="4468"/>
    </row>
    <row r="44" spans="1:67">
      <c r="BO44" s="453"/>
    </row>
    <row r="45" spans="1:67">
      <c r="I45" s="1933" t="s">
        <v>215</v>
      </c>
      <c r="BO45" s="453"/>
    </row>
  </sheetData>
  <sortState ref="A30:L32">
    <sortCondition descending="1" ref="I30:I32"/>
  </sortState>
  <mergeCells count="7">
    <mergeCell ref="A2:L2"/>
    <mergeCell ref="E4:I4"/>
    <mergeCell ref="J4:L4"/>
    <mergeCell ref="A4:A5"/>
    <mergeCell ref="B4:B5"/>
    <mergeCell ref="C4:C5"/>
    <mergeCell ref="D4:D5"/>
  </mergeCells>
  <phoneticPr fontId="169" type="noConversion"/>
  <hyperlinks>
    <hyperlink ref="I45" location="目录!A1" display="返回"/>
  </hyperlinks>
  <printOptions horizontalCentered="1"/>
  <pageMargins left="2.36220472440945" right="0" top="0.78740157480314998" bottom="0" header="0.31496062992126" footer="0.31496062992126"/>
  <pageSetup paperSize="9" scale="6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45"/>
  <sheetViews>
    <sheetView workbookViewId="0">
      <selection activeCell="AG10" sqref="AG10"/>
    </sheetView>
  </sheetViews>
  <sheetFormatPr defaultColWidth="9" defaultRowHeight="13.5" outlineLevelCol="1"/>
  <cols>
    <col min="1" max="1" width="5.875" style="456" customWidth="1"/>
    <col min="2" max="2" width="4.875" style="456" customWidth="1"/>
    <col min="3" max="3" width="19.375" style="456" customWidth="1"/>
    <col min="4" max="7" width="10.125" style="456" hidden="1" customWidth="1" outlineLevel="1"/>
    <col min="8" max="8" width="10.125" style="1427" hidden="1" customWidth="1" outlineLevel="1"/>
    <col min="9" max="10" width="12" style="456" hidden="1" customWidth="1" outlineLevel="1"/>
    <col min="11" max="12" width="9.875" style="456" hidden="1" customWidth="1" outlineLevel="1"/>
    <col min="13" max="13" width="9.875" style="4158" hidden="1" customWidth="1" outlineLevel="1"/>
    <col min="14" max="15" width="9.875" style="456" hidden="1" customWidth="1" outlineLevel="1"/>
    <col min="16" max="20" width="9.75" style="456" hidden="1" customWidth="1" outlineLevel="1"/>
    <col min="21" max="30" width="11.625" style="456" hidden="1" customWidth="1" outlineLevel="1"/>
    <col min="31" max="31" width="11.625" style="456" customWidth="1" collapsed="1"/>
    <col min="32" max="36" width="11.625" style="456" customWidth="1"/>
    <col min="37" max="37" width="37.375" style="456" customWidth="1"/>
    <col min="38" max="38" width="38" style="456" customWidth="1"/>
    <col min="39" max="16384" width="9" style="456"/>
  </cols>
  <sheetData>
    <row r="1" spans="1:38">
      <c r="AL1" s="580" t="s">
        <v>49</v>
      </c>
    </row>
    <row r="2" spans="1:38" s="4356" customFormat="1" ht="20.25">
      <c r="A2" s="5119" t="s">
        <v>783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5119"/>
      <c r="AE2" s="5119"/>
      <c r="AF2" s="5119"/>
      <c r="AG2" s="5119"/>
      <c r="AH2" s="5119"/>
      <c r="AI2" s="5119"/>
      <c r="AJ2" s="5119"/>
      <c r="AK2" s="5119"/>
      <c r="AL2" s="5119"/>
    </row>
    <row r="3" spans="1:38">
      <c r="AL3" s="4406" t="s">
        <v>361</v>
      </c>
    </row>
    <row r="4" spans="1:38" s="2190" customFormat="1">
      <c r="A4" s="4357"/>
      <c r="B4" s="3453"/>
      <c r="C4" s="3561"/>
      <c r="D4" s="5120" t="s">
        <v>155</v>
      </c>
      <c r="E4" s="5121"/>
      <c r="F4" s="5121"/>
      <c r="G4" s="5121"/>
      <c r="H4" s="5122"/>
      <c r="I4" s="5120" t="s">
        <v>156</v>
      </c>
      <c r="J4" s="5121"/>
      <c r="K4" s="5121"/>
      <c r="L4" s="5121"/>
      <c r="M4" s="5122"/>
      <c r="N4" s="5120" t="s">
        <v>157</v>
      </c>
      <c r="O4" s="5121"/>
      <c r="P4" s="5121"/>
      <c r="Q4" s="5121"/>
      <c r="R4" s="5122"/>
      <c r="S4" s="5120" t="s">
        <v>158</v>
      </c>
      <c r="T4" s="5121"/>
      <c r="U4" s="5121"/>
      <c r="V4" s="5121"/>
      <c r="W4" s="5122"/>
      <c r="X4" s="5120" t="s">
        <v>220</v>
      </c>
      <c r="Y4" s="5121"/>
      <c r="Z4" s="5121"/>
      <c r="AA4" s="5121"/>
      <c r="AB4" s="5122"/>
      <c r="AC4" s="5120" t="s">
        <v>221</v>
      </c>
      <c r="AD4" s="5121"/>
      <c r="AE4" s="5121"/>
      <c r="AF4" s="5121"/>
      <c r="AG4" s="5121"/>
      <c r="AH4" s="5123" t="s">
        <v>161</v>
      </c>
      <c r="AI4" s="5123"/>
      <c r="AJ4" s="5123"/>
      <c r="AK4" s="3596"/>
      <c r="AL4" s="3602"/>
    </row>
    <row r="5" spans="1:38" s="2693" customFormat="1">
      <c r="A5" s="302" t="s">
        <v>784</v>
      </c>
      <c r="B5" s="463" t="s">
        <v>217</v>
      </c>
      <c r="C5" s="996" t="s">
        <v>785</v>
      </c>
      <c r="D5" s="1040" t="s">
        <v>171</v>
      </c>
      <c r="E5" s="1040" t="s">
        <v>172</v>
      </c>
      <c r="F5" s="1040" t="s">
        <v>786</v>
      </c>
      <c r="G5" s="1040" t="s">
        <v>787</v>
      </c>
      <c r="H5" s="4358" t="s">
        <v>170</v>
      </c>
      <c r="I5" s="1040" t="s">
        <v>788</v>
      </c>
      <c r="J5" s="1040" t="s">
        <v>789</v>
      </c>
      <c r="K5" s="1040" t="s">
        <v>786</v>
      </c>
      <c r="L5" s="1040" t="s">
        <v>787</v>
      </c>
      <c r="M5" s="4358" t="s">
        <v>170</v>
      </c>
      <c r="N5" s="1040" t="s">
        <v>788</v>
      </c>
      <c r="O5" s="1040" t="s">
        <v>789</v>
      </c>
      <c r="P5" s="1040" t="s">
        <v>786</v>
      </c>
      <c r="Q5" s="1040" t="s">
        <v>787</v>
      </c>
      <c r="R5" s="1040" t="s">
        <v>170</v>
      </c>
      <c r="S5" s="1040" t="s">
        <v>788</v>
      </c>
      <c r="T5" s="1040" t="s">
        <v>789</v>
      </c>
      <c r="U5" s="1040" t="s">
        <v>786</v>
      </c>
      <c r="V5" s="1040" t="s">
        <v>787</v>
      </c>
      <c r="W5" s="1040" t="s">
        <v>170</v>
      </c>
      <c r="X5" s="1040" t="s">
        <v>788</v>
      </c>
      <c r="Y5" s="1040" t="s">
        <v>789</v>
      </c>
      <c r="Z5" s="1040" t="s">
        <v>786</v>
      </c>
      <c r="AA5" s="1040" t="s">
        <v>787</v>
      </c>
      <c r="AB5" s="1040" t="s">
        <v>170</v>
      </c>
      <c r="AC5" s="1040" t="s">
        <v>788</v>
      </c>
      <c r="AD5" s="1040" t="s">
        <v>789</v>
      </c>
      <c r="AE5" s="1040" t="s">
        <v>786</v>
      </c>
      <c r="AF5" s="1040" t="s">
        <v>787</v>
      </c>
      <c r="AG5" s="1040" t="s">
        <v>170</v>
      </c>
      <c r="AH5" s="1038" t="s">
        <v>788</v>
      </c>
      <c r="AI5" s="1038" t="s">
        <v>789</v>
      </c>
      <c r="AJ5" s="1038" t="s">
        <v>786</v>
      </c>
      <c r="AK5" s="3589" t="s">
        <v>790</v>
      </c>
      <c r="AL5" s="3589" t="s">
        <v>791</v>
      </c>
    </row>
    <row r="6" spans="1:38" s="450" customFormat="1" ht="15">
      <c r="A6" s="5116" t="s">
        <v>792</v>
      </c>
      <c r="B6" s="4359" t="s">
        <v>16</v>
      </c>
      <c r="C6" s="1788" t="s">
        <v>793</v>
      </c>
      <c r="D6" s="4360"/>
      <c r="E6" s="4360"/>
      <c r="F6" s="4360"/>
      <c r="G6" s="4360"/>
      <c r="H6" s="4361"/>
      <c r="I6" s="4360"/>
      <c r="J6" s="4360"/>
      <c r="K6" s="4360"/>
      <c r="L6" s="4360"/>
      <c r="M6" s="4371"/>
      <c r="N6" s="4372"/>
      <c r="O6" s="4372"/>
      <c r="P6" s="4372"/>
      <c r="Q6" s="4372"/>
      <c r="R6" s="4379"/>
      <c r="S6" s="4372"/>
      <c r="T6" s="4372"/>
      <c r="U6" s="4380"/>
      <c r="V6" s="4380"/>
      <c r="W6" s="4381"/>
      <c r="X6" s="4382"/>
      <c r="Y6" s="4382"/>
      <c r="Z6" s="4397"/>
      <c r="AA6" s="4397"/>
      <c r="AB6" s="4398"/>
      <c r="AC6" s="4397"/>
      <c r="AD6" s="4397"/>
      <c r="AE6" s="4397"/>
      <c r="AF6" s="4397"/>
      <c r="AG6" s="4398"/>
      <c r="AH6" s="4397"/>
      <c r="AI6" s="4397"/>
      <c r="AJ6" s="4397"/>
      <c r="AK6" s="4407"/>
      <c r="AL6" s="4407"/>
    </row>
    <row r="7" spans="1:38" s="450" customFormat="1" ht="15">
      <c r="A7" s="5117"/>
      <c r="B7" s="4359">
        <v>1</v>
      </c>
      <c r="C7" s="4362" t="s">
        <v>794</v>
      </c>
      <c r="D7" s="4360"/>
      <c r="E7" s="4360"/>
      <c r="F7" s="4360"/>
      <c r="G7" s="4363"/>
      <c r="H7" s="4361"/>
      <c r="I7" s="4363"/>
      <c r="J7" s="4363"/>
      <c r="K7" s="4363"/>
      <c r="L7" s="4363"/>
      <c r="M7" s="4373"/>
      <c r="N7" s="4363"/>
      <c r="O7" s="4363"/>
      <c r="P7" s="4363"/>
      <c r="Q7" s="4383"/>
      <c r="R7" s="4361"/>
      <c r="S7" s="4363"/>
      <c r="T7" s="4363"/>
      <c r="U7" s="4384"/>
      <c r="V7" s="4384"/>
      <c r="W7" s="832"/>
      <c r="X7" s="833"/>
      <c r="Y7" s="833"/>
      <c r="Z7" s="833"/>
      <c r="AA7" s="833"/>
      <c r="AB7" s="4399"/>
      <c r="AC7" s="4400"/>
      <c r="AD7" s="833"/>
      <c r="AE7" s="833"/>
      <c r="AF7" s="833"/>
      <c r="AG7" s="4399"/>
      <c r="AH7" s="835"/>
      <c r="AI7" s="4408"/>
      <c r="AJ7" s="835"/>
      <c r="AK7" s="4409"/>
      <c r="AL7" s="4410"/>
    </row>
    <row r="8" spans="1:38" s="450" customFormat="1" ht="15">
      <c r="A8" s="5117"/>
      <c r="B8" s="4359">
        <v>2</v>
      </c>
      <c r="C8" s="4364" t="s">
        <v>795</v>
      </c>
      <c r="D8" s="4365"/>
      <c r="E8" s="4365"/>
      <c r="F8" s="4360"/>
      <c r="G8" s="4363"/>
      <c r="H8" s="4361"/>
      <c r="I8" s="4363"/>
      <c r="J8" s="4363"/>
      <c r="K8" s="4363"/>
      <c r="L8" s="4374"/>
      <c r="M8" s="4375"/>
      <c r="N8" s="4374"/>
      <c r="O8" s="4374"/>
      <c r="P8" s="4374"/>
      <c r="Q8" s="4374"/>
      <c r="R8" s="4361"/>
      <c r="S8" s="4374"/>
      <c r="T8" s="4374"/>
      <c r="U8" s="4384"/>
      <c r="V8" s="4385"/>
      <c r="W8" s="4386"/>
      <c r="X8" s="4387"/>
      <c r="Y8" s="4401"/>
      <c r="Z8" s="833"/>
      <c r="AA8" s="4387"/>
      <c r="AB8" s="4402"/>
      <c r="AC8" s="4387"/>
      <c r="AD8" s="4387"/>
      <c r="AE8" s="4387"/>
      <c r="AF8" s="4387"/>
      <c r="AG8" s="4399"/>
      <c r="AH8" s="4411"/>
      <c r="AI8" s="4412"/>
      <c r="AJ8" s="4411"/>
      <c r="AK8" s="4413"/>
      <c r="AL8" s="4410"/>
    </row>
    <row r="9" spans="1:38" s="450" customFormat="1" ht="15">
      <c r="A9" s="5117"/>
      <c r="B9" s="4359">
        <v>3</v>
      </c>
      <c r="C9" s="4364" t="s">
        <v>796</v>
      </c>
      <c r="D9" s="4360"/>
      <c r="E9" s="4360"/>
      <c r="F9" s="4360"/>
      <c r="G9" s="4363"/>
      <c r="H9" s="4361"/>
      <c r="I9" s="4363"/>
      <c r="J9" s="4363"/>
      <c r="K9" s="4363"/>
      <c r="L9" s="4374"/>
      <c r="M9" s="4375"/>
      <c r="N9" s="4374"/>
      <c r="O9" s="4374"/>
      <c r="P9" s="4374"/>
      <c r="Q9" s="4374"/>
      <c r="R9" s="4361"/>
      <c r="S9" s="4374"/>
      <c r="T9" s="4374"/>
      <c r="U9" s="4384"/>
      <c r="V9" s="4388"/>
      <c r="W9" s="4386"/>
      <c r="X9" s="4387"/>
      <c r="Y9" s="4387"/>
      <c r="Z9" s="4387"/>
      <c r="AA9" s="4387"/>
      <c r="AB9" s="4402"/>
      <c r="AC9" s="4387"/>
      <c r="AD9" s="4387"/>
      <c r="AE9" s="4387"/>
      <c r="AF9" s="4387"/>
      <c r="AG9" s="4399"/>
      <c r="AH9" s="835"/>
      <c r="AI9" s="4408"/>
      <c r="AJ9" s="835"/>
      <c r="AK9" s="4414"/>
      <c r="AL9" s="4410"/>
    </row>
    <row r="10" spans="1:38" s="450" customFormat="1" ht="15">
      <c r="A10" s="5117"/>
      <c r="B10" s="4359">
        <v>4</v>
      </c>
      <c r="C10" s="4364" t="s">
        <v>797</v>
      </c>
      <c r="D10" s="4360"/>
      <c r="E10" s="4360"/>
      <c r="F10" s="4360"/>
      <c r="G10" s="4363"/>
      <c r="H10" s="4361"/>
      <c r="I10" s="4363"/>
      <c r="J10" s="4363"/>
      <c r="K10" s="4363"/>
      <c r="L10" s="4372"/>
      <c r="M10" s="4376"/>
      <c r="N10" s="4372"/>
      <c r="O10" s="4372"/>
      <c r="P10" s="4372"/>
      <c r="Q10" s="4372"/>
      <c r="R10" s="4361"/>
      <c r="S10" s="4372"/>
      <c r="T10" s="4372"/>
      <c r="U10" s="4384"/>
      <c r="V10" s="4380"/>
      <c r="W10" s="4381"/>
      <c r="X10" s="4382"/>
      <c r="Y10" s="4382"/>
      <c r="Z10" s="4382"/>
      <c r="AA10" s="4382"/>
      <c r="AB10" s="4398"/>
      <c r="AC10" s="4382"/>
      <c r="AD10" s="4382"/>
      <c r="AE10" s="4382"/>
      <c r="AF10" s="4382"/>
      <c r="AG10" s="4399"/>
      <c r="AH10" s="835"/>
      <c r="AI10" s="4408"/>
      <c r="AJ10" s="835"/>
      <c r="AK10" s="4415"/>
      <c r="AL10" s="4416"/>
    </row>
    <row r="11" spans="1:38" s="450" customFormat="1" ht="74.25" customHeight="1">
      <c r="A11" s="5118"/>
      <c r="B11" s="4359" t="s">
        <v>138</v>
      </c>
      <c r="C11" s="1788" t="s">
        <v>798</v>
      </c>
      <c r="D11" s="4360"/>
      <c r="E11" s="4360"/>
      <c r="F11" s="4360"/>
      <c r="G11" s="4363"/>
      <c r="H11" s="4361"/>
      <c r="I11" s="4363"/>
      <c r="J11" s="4363"/>
      <c r="K11" s="4363"/>
      <c r="L11" s="4360"/>
      <c r="M11" s="4371"/>
      <c r="N11" s="4360"/>
      <c r="O11" s="4360"/>
      <c r="P11" s="4360"/>
      <c r="Q11" s="4389"/>
      <c r="R11" s="4361"/>
      <c r="S11" s="4389"/>
      <c r="T11" s="4360"/>
      <c r="U11" s="4384"/>
      <c r="V11" s="4390"/>
      <c r="W11" s="4391"/>
      <c r="X11" s="4392"/>
      <c r="Y11" s="4392"/>
      <c r="Z11" s="4392"/>
      <c r="AA11" s="4392"/>
      <c r="AB11" s="4403"/>
      <c r="AC11" s="4404"/>
      <c r="AD11" s="4392"/>
      <c r="AE11" s="4392"/>
      <c r="AF11" s="4392"/>
      <c r="AG11" s="4399"/>
      <c r="AH11" s="4417"/>
      <c r="AI11" s="4403"/>
      <c r="AJ11" s="4417"/>
      <c r="AK11" s="4418"/>
      <c r="AL11" s="4419"/>
    </row>
    <row r="12" spans="1:38" s="1710" customFormat="1" ht="14.25">
      <c r="A12" s="4366"/>
      <c r="B12" s="92"/>
      <c r="C12" s="1038" t="s">
        <v>799</v>
      </c>
      <c r="D12" s="4367"/>
      <c r="E12" s="4367"/>
      <c r="F12" s="4367"/>
      <c r="G12" s="4367"/>
      <c r="H12" s="4368"/>
      <c r="I12" s="4367"/>
      <c r="J12" s="4367"/>
      <c r="K12" s="4367"/>
      <c r="L12" s="4367"/>
      <c r="M12" s="4377"/>
      <c r="N12" s="4367"/>
      <c r="O12" s="4367"/>
      <c r="P12" s="4367"/>
      <c r="Q12" s="4367"/>
      <c r="R12" s="4393"/>
      <c r="S12" s="4367"/>
      <c r="T12" s="4367"/>
      <c r="U12" s="4394"/>
      <c r="V12" s="4394"/>
      <c r="W12" s="4395"/>
      <c r="X12" s="4396"/>
      <c r="Y12" s="4396"/>
      <c r="Z12" s="4405"/>
      <c r="AA12" s="4405"/>
      <c r="AB12" s="4395"/>
      <c r="AC12" s="4405"/>
      <c r="AD12" s="4405"/>
      <c r="AE12" s="4405"/>
      <c r="AF12" s="4405"/>
      <c r="AG12" s="4395"/>
      <c r="AH12" s="4420"/>
      <c r="AI12" s="4420"/>
      <c r="AJ12" s="4420"/>
      <c r="AK12" s="4421"/>
      <c r="AL12" s="4422"/>
    </row>
    <row r="13" spans="1:38">
      <c r="AK13" s="988" t="s">
        <v>215</v>
      </c>
      <c r="AL13" s="988"/>
    </row>
    <row r="44" spans="3:38">
      <c r="C44" s="3705"/>
      <c r="D44" s="3705"/>
      <c r="E44" s="3705"/>
      <c r="F44" s="3705"/>
      <c r="G44" s="3705"/>
      <c r="H44" s="4369"/>
      <c r="I44" s="3705"/>
      <c r="J44" s="3705"/>
      <c r="K44" s="3705"/>
      <c r="L44" s="3705"/>
      <c r="M44" s="4378"/>
      <c r="N44" s="3705"/>
      <c r="O44" s="3705"/>
      <c r="P44" s="3705"/>
      <c r="Q44" s="3705"/>
      <c r="R44" s="3705"/>
      <c r="S44" s="3705"/>
      <c r="T44" s="3705"/>
      <c r="U44" s="3705"/>
      <c r="V44" s="3705"/>
      <c r="W44" s="3705"/>
      <c r="X44" s="3705"/>
      <c r="Y44" s="3705"/>
      <c r="Z44" s="3705"/>
      <c r="AA44" s="3705"/>
      <c r="AB44" s="3705"/>
      <c r="AC44" s="3705"/>
      <c r="AD44" s="3705"/>
      <c r="AE44" s="3705"/>
      <c r="AF44" s="3705"/>
      <c r="AG44" s="3705"/>
      <c r="AH44" s="3705"/>
      <c r="AI44" s="3705"/>
      <c r="AJ44" s="3705"/>
      <c r="AK44" s="3705"/>
      <c r="AL44" s="3705"/>
    </row>
    <row r="45" spans="3:38">
      <c r="C45" s="4370"/>
    </row>
  </sheetData>
  <mergeCells count="9">
    <mergeCell ref="A6:A11"/>
    <mergeCell ref="A2:AL2"/>
    <mergeCell ref="D4:H4"/>
    <mergeCell ref="I4:M4"/>
    <mergeCell ref="N4:R4"/>
    <mergeCell ref="S4:W4"/>
    <mergeCell ref="X4:AB4"/>
    <mergeCell ref="AC4:AG4"/>
    <mergeCell ref="AH4:AJ4"/>
  </mergeCells>
  <phoneticPr fontId="169" type="noConversion"/>
  <hyperlinks>
    <hyperlink ref="AK13" location="目录!A1" display="返回"/>
  </hyperlinks>
  <pageMargins left="0.7" right="0.7" top="0.75" bottom="0.75" header="0.3" footer="0.3"/>
  <pageSetup paperSize="9" scale="76" fitToHeight="0"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E48"/>
  <sheetViews>
    <sheetView showGridLines="0" zoomScaleNormal="100" workbookViewId="0">
      <selection activeCell="C6" sqref="C6:EE35"/>
    </sheetView>
  </sheetViews>
  <sheetFormatPr defaultColWidth="9" defaultRowHeight="24.95" customHeight="1" outlineLevelCol="1"/>
  <cols>
    <col min="1" max="1" width="3.5" style="4215" customWidth="1"/>
    <col min="2" max="2" width="21.625" style="4215" customWidth="1"/>
    <col min="3" max="3" width="11" style="4215" customWidth="1"/>
    <col min="4" max="7" width="9.125" style="4215" hidden="1" customWidth="1" outlineLevel="1"/>
    <col min="8" max="8" width="11.125" style="4215" hidden="1" customWidth="1" outlineLevel="1"/>
    <col min="9" max="11" width="9.125" style="4215" hidden="1" customWidth="1" outlineLevel="1"/>
    <col min="12" max="12" width="9.125" style="4216" hidden="1" customWidth="1" outlineLevel="1"/>
    <col min="13" max="16" width="10.25" style="4215" hidden="1" customWidth="1" outlineLevel="1"/>
    <col min="17" max="17" width="9.125" style="4215" hidden="1" customWidth="1" outlineLevel="1"/>
    <col min="18" max="19" width="10.25" style="4215" hidden="1" customWidth="1" outlineLevel="1"/>
    <col min="20" max="20" width="9.875" style="4215" hidden="1" customWidth="1" outlineLevel="1"/>
    <col min="21" max="21" width="10.75" style="4215" hidden="1" customWidth="1" outlineLevel="1"/>
    <col min="22" max="29" width="10.125" style="4215" hidden="1" customWidth="1" outlineLevel="1"/>
    <col min="30" max="30" width="11.375" style="4215" customWidth="1" collapsed="1"/>
    <col min="31" max="31" width="11.5" style="4215" customWidth="1"/>
    <col min="32" max="32" width="11.375" style="4215" customWidth="1"/>
    <col min="33" max="34" width="14.375" style="4215" customWidth="1"/>
    <col min="35" max="35" width="13.375" style="4215" customWidth="1"/>
    <col min="36" max="39" width="14.375" style="4215" hidden="1" customWidth="1" outlineLevel="1"/>
    <col min="40" max="43" width="10.25" style="4215" hidden="1" customWidth="1" outlineLevel="1"/>
    <col min="44" max="44" width="11.375" style="4217" hidden="1" customWidth="1" outlineLevel="1"/>
    <col min="45" max="48" width="10.25" style="4215" hidden="1" customWidth="1" outlineLevel="1"/>
    <col min="49" max="49" width="11.375" style="4215" hidden="1" customWidth="1" outlineLevel="1"/>
    <col min="50" max="50" width="10" style="4215" hidden="1" customWidth="1" outlineLevel="1"/>
    <col min="51" max="52" width="10.25" style="4215" hidden="1" customWidth="1" outlineLevel="1"/>
    <col min="53" max="53" width="10" style="4215" hidden="1" customWidth="1" outlineLevel="1"/>
    <col min="54" max="54" width="11.375" style="4215" hidden="1" customWidth="1" outlineLevel="1"/>
    <col min="55" max="56" width="9.5" style="4215" hidden="1" customWidth="1" outlineLevel="1"/>
    <col min="57" max="61" width="10.375" style="4215" hidden="1" customWidth="1" outlineLevel="1"/>
    <col min="62" max="62" width="9.375" style="4215" customWidth="1" collapsed="1"/>
    <col min="63" max="64" width="9.375" style="4215" customWidth="1"/>
    <col min="65" max="65" width="10.875" style="4215" customWidth="1"/>
    <col min="66" max="67" width="9.375" style="4215" customWidth="1"/>
    <col min="68" max="75" width="10.25" style="4215" hidden="1" customWidth="1" outlineLevel="1"/>
    <col min="76" max="76" width="11.375" style="4216" hidden="1" customWidth="1" outlineLevel="1"/>
    <col min="77" max="80" width="10.25" style="4215" hidden="1" customWidth="1" outlineLevel="1"/>
    <col min="81" max="81" width="11.375" style="4215" hidden="1" customWidth="1" outlineLevel="1"/>
    <col min="82" max="82" width="9.375" style="4215" hidden="1" customWidth="1" outlineLevel="1"/>
    <col min="83" max="84" width="10.25" style="4215" hidden="1" customWidth="1" outlineLevel="1"/>
    <col min="85" max="85" width="10" style="4215" hidden="1" customWidth="1" outlineLevel="1"/>
    <col min="86" max="86" width="11.375" style="4215" hidden="1" customWidth="1" outlineLevel="1"/>
    <col min="87" max="93" width="9.375" style="4215" hidden="1" customWidth="1" outlineLevel="1"/>
    <col min="94" max="94" width="9.375" style="4215" customWidth="1" collapsed="1"/>
    <col min="95" max="99" width="9.375" style="4215" customWidth="1"/>
    <col min="100" max="101" width="12.125" style="4215" hidden="1" customWidth="1" outlineLevel="1"/>
    <col min="102" max="103" width="14.375" style="4215" hidden="1" customWidth="1" outlineLevel="1"/>
    <col min="104" max="105" width="9.375" style="4215" hidden="1" customWidth="1" outlineLevel="1"/>
    <col min="106" max="107" width="9.5" style="4215" hidden="1" customWidth="1" outlineLevel="1"/>
    <col min="108" max="108" width="11.375" style="4216" hidden="1" customWidth="1" outlineLevel="1"/>
    <col min="109" max="110" width="9.5" style="4215" hidden="1" customWidth="1" outlineLevel="1"/>
    <col min="111" max="112" width="9.375" style="4215" hidden="1" customWidth="1" outlineLevel="1"/>
    <col min="113" max="113" width="11.375" style="4215" hidden="1" customWidth="1" outlineLevel="1"/>
    <col min="114" max="117" width="9.375" style="4215" hidden="1" customWidth="1" outlineLevel="1"/>
    <col min="118" max="118" width="11.375" style="4215" hidden="1" customWidth="1" outlineLevel="1"/>
    <col min="119" max="121" width="9.375" style="4215" hidden="1" customWidth="1" outlineLevel="1"/>
    <col min="122" max="125" width="9.875" style="4215" hidden="1" customWidth="1" outlineLevel="1"/>
    <col min="126" max="126" width="9.375" style="4215" customWidth="1" collapsed="1"/>
    <col min="127" max="127" width="9.375" style="4215" customWidth="1"/>
    <col min="128" max="131" width="11.375" style="4215" customWidth="1"/>
    <col min="132" max="134" width="9.375" style="4215" hidden="1" customWidth="1"/>
    <col min="135" max="135" width="62.75" style="4215" customWidth="1"/>
    <col min="136" max="136" width="12.5" style="4215" customWidth="1"/>
    <col min="137" max="16384" width="9" style="4215"/>
  </cols>
  <sheetData>
    <row r="1" spans="1:135" ht="18" customHeight="1">
      <c r="A1" s="4218"/>
      <c r="B1" s="4219"/>
      <c r="C1" s="4219"/>
      <c r="D1" s="4220"/>
      <c r="E1" s="4220"/>
      <c r="F1" s="4220"/>
      <c r="G1" s="4220"/>
      <c r="H1" s="4220"/>
      <c r="I1" s="4220"/>
      <c r="J1" s="4220"/>
      <c r="K1" s="4220"/>
      <c r="L1" s="4264"/>
      <c r="M1" s="4220"/>
      <c r="N1" s="4220"/>
      <c r="O1" s="4220"/>
      <c r="P1" s="4220"/>
      <c r="Q1" s="4220"/>
      <c r="R1" s="4220"/>
      <c r="S1" s="4220"/>
      <c r="T1" s="4220"/>
      <c r="U1" s="4220"/>
      <c r="V1" s="4220"/>
      <c r="W1" s="4220"/>
      <c r="X1" s="4220"/>
      <c r="Y1" s="4220"/>
      <c r="Z1" s="4220"/>
      <c r="AA1" s="4220"/>
      <c r="AB1" s="4220"/>
      <c r="AC1" s="4220"/>
      <c r="AD1" s="4220"/>
      <c r="AE1" s="4220"/>
      <c r="AF1" s="4220"/>
      <c r="AG1" s="4220"/>
      <c r="AH1" s="4220"/>
      <c r="AI1" s="4220"/>
      <c r="AJ1" s="4220"/>
      <c r="AK1" s="4220"/>
      <c r="AL1" s="4220"/>
      <c r="AM1" s="4220"/>
      <c r="AN1" s="4220"/>
      <c r="AO1" s="4220"/>
      <c r="AP1" s="4220"/>
      <c r="AQ1" s="4220"/>
      <c r="AR1" s="4296"/>
      <c r="AS1" s="4220"/>
      <c r="AT1" s="4220"/>
      <c r="AU1" s="4220"/>
      <c r="AV1" s="4220"/>
      <c r="AW1" s="4220"/>
      <c r="AX1" s="4220"/>
      <c r="AY1" s="4220"/>
      <c r="AZ1" s="4220"/>
      <c r="BA1" s="4220"/>
      <c r="BB1" s="4220"/>
      <c r="BC1" s="4220"/>
      <c r="BD1" s="4220"/>
      <c r="BE1" s="4220"/>
      <c r="BF1" s="4220"/>
      <c r="BG1" s="4220"/>
      <c r="BH1" s="4220"/>
      <c r="BI1" s="4220"/>
      <c r="BJ1" s="4220"/>
      <c r="BK1" s="4220"/>
      <c r="BL1" s="4220"/>
      <c r="BM1" s="4220"/>
      <c r="BN1" s="4220"/>
      <c r="BO1" s="4220"/>
      <c r="BP1" s="4309"/>
      <c r="BQ1" s="4309"/>
      <c r="BR1" s="4309"/>
      <c r="BS1" s="4309"/>
      <c r="BT1" s="4309"/>
      <c r="BU1" s="4309"/>
      <c r="BV1" s="4309"/>
      <c r="BW1" s="4309"/>
      <c r="BX1" s="4313"/>
      <c r="BY1" s="4309"/>
      <c r="BZ1" s="4309"/>
      <c r="CA1" s="4309"/>
      <c r="CB1" s="4309"/>
      <c r="CC1" s="4309"/>
      <c r="CD1" s="4309"/>
      <c r="CE1" s="4309"/>
      <c r="CF1" s="4309"/>
      <c r="CG1" s="4309"/>
      <c r="CH1" s="4309"/>
      <c r="CI1" s="4309"/>
      <c r="CJ1" s="4309"/>
      <c r="CK1" s="4309"/>
      <c r="CL1" s="4309"/>
      <c r="CM1" s="4309"/>
      <c r="CN1" s="4309"/>
      <c r="CO1" s="4309"/>
      <c r="CP1" s="4309"/>
      <c r="CQ1" s="4309"/>
      <c r="CR1" s="4309"/>
      <c r="CS1" s="4309"/>
      <c r="CT1" s="4309"/>
      <c r="CU1" s="4309"/>
      <c r="CV1" s="5124" t="s">
        <v>800</v>
      </c>
      <c r="CW1" s="5124"/>
      <c r="CX1" s="5124"/>
      <c r="CY1"/>
      <c r="CZ1"/>
      <c r="DA1"/>
      <c r="DB1"/>
      <c r="DC1"/>
      <c r="DD1" s="395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 s="4343" t="s">
        <v>53</v>
      </c>
    </row>
    <row r="2" spans="1:135" s="4204" customFormat="1" ht="23.25" customHeight="1">
      <c r="A2" s="4964" t="s">
        <v>801</v>
      </c>
      <c r="B2" s="4964"/>
      <c r="C2" s="4964"/>
      <c r="D2" s="4964"/>
      <c r="E2" s="4964"/>
      <c r="F2" s="4964"/>
      <c r="G2" s="4964"/>
      <c r="H2" s="4964"/>
      <c r="I2" s="4964"/>
      <c r="J2" s="4964"/>
      <c r="K2" s="4964"/>
      <c r="L2" s="4964"/>
      <c r="M2" s="4964"/>
      <c r="N2" s="4964"/>
      <c r="O2" s="4964"/>
      <c r="P2" s="4964"/>
      <c r="Q2" s="4964"/>
      <c r="R2" s="4964"/>
      <c r="S2" s="4964"/>
      <c r="T2" s="4964"/>
      <c r="U2" s="4964"/>
      <c r="V2" s="4964"/>
      <c r="W2" s="4964"/>
      <c r="X2" s="4964"/>
      <c r="Y2" s="4964"/>
      <c r="Z2" s="4964"/>
      <c r="AA2" s="4964"/>
      <c r="AB2" s="4964"/>
      <c r="AC2" s="4964"/>
      <c r="AD2" s="4964"/>
      <c r="AE2" s="4964"/>
      <c r="AF2" s="4964"/>
      <c r="AG2" s="4964"/>
      <c r="AH2" s="4964"/>
      <c r="AI2" s="4964"/>
      <c r="AJ2" s="4964"/>
      <c r="AK2" s="4964"/>
      <c r="AL2" s="4964"/>
      <c r="AM2" s="4964"/>
      <c r="AN2" s="4964"/>
      <c r="AO2" s="4964"/>
      <c r="AP2" s="4964"/>
      <c r="AQ2" s="4964"/>
      <c r="AR2" s="4964"/>
      <c r="AS2" s="4964"/>
      <c r="AT2" s="4964"/>
      <c r="AU2" s="4964"/>
      <c r="AV2" s="4964"/>
      <c r="AW2" s="4964"/>
      <c r="AX2" s="4964"/>
      <c r="AY2" s="4964"/>
      <c r="AZ2" s="4964"/>
      <c r="BA2" s="4964"/>
      <c r="BB2" s="4964"/>
      <c r="BC2" s="4964"/>
      <c r="BD2" s="4964"/>
      <c r="BE2" s="4964"/>
      <c r="BF2" s="4964"/>
      <c r="BG2" s="4964"/>
      <c r="BH2" s="4964"/>
      <c r="BI2" s="4964"/>
      <c r="BJ2" s="4964"/>
      <c r="BK2" s="4964"/>
      <c r="BL2" s="4964"/>
      <c r="BM2" s="4964"/>
      <c r="BN2" s="4964"/>
      <c r="BO2" s="4964"/>
      <c r="BP2" s="4964"/>
      <c r="BQ2" s="4964"/>
      <c r="BR2" s="4964"/>
      <c r="BS2" s="4964"/>
      <c r="BT2" s="4964"/>
      <c r="BU2" s="4964"/>
      <c r="BV2" s="4964"/>
      <c r="BW2" s="4964"/>
      <c r="BX2" s="4964"/>
      <c r="BY2" s="4964"/>
      <c r="BZ2" s="4964"/>
      <c r="CA2" s="4964"/>
      <c r="CB2" s="4964"/>
      <c r="CC2" s="4964"/>
      <c r="CD2" s="4964"/>
      <c r="CE2" s="4964"/>
      <c r="CF2" s="4964"/>
      <c r="CG2" s="4964"/>
      <c r="CH2" s="4964"/>
      <c r="CI2" s="4964"/>
      <c r="CJ2" s="4964"/>
      <c r="CK2" s="4964"/>
      <c r="CL2" s="4964"/>
      <c r="CM2" s="4964"/>
      <c r="CN2" s="4964"/>
      <c r="CO2" s="4964"/>
      <c r="CP2" s="4964"/>
      <c r="CQ2" s="4964"/>
      <c r="CR2" s="4964"/>
      <c r="CS2" s="4964"/>
      <c r="CT2" s="4964"/>
      <c r="CU2" s="4964"/>
      <c r="CV2" s="4964"/>
      <c r="CW2" s="4964"/>
      <c r="CX2" s="4964"/>
      <c r="CY2" s="4964"/>
      <c r="CZ2" s="4964"/>
      <c r="DA2" s="4964"/>
      <c r="DB2" s="4964"/>
      <c r="DC2" s="4964"/>
      <c r="DD2" s="4964"/>
      <c r="DE2" s="4964"/>
      <c r="DF2" s="4964"/>
      <c r="DG2" s="4964"/>
      <c r="DH2" s="4964"/>
      <c r="DI2" s="4964"/>
      <c r="DJ2" s="4964"/>
      <c r="DK2" s="4964"/>
      <c r="DL2" s="4964"/>
      <c r="DM2" s="4964"/>
      <c r="DN2" s="4964"/>
      <c r="DO2" s="4964"/>
      <c r="DP2" s="4964"/>
      <c r="DQ2" s="4964"/>
      <c r="DR2" s="4964"/>
      <c r="DS2" s="4964"/>
      <c r="DT2" s="4964"/>
      <c r="DU2" s="4964"/>
      <c r="DV2" s="4964"/>
      <c r="DW2" s="4964"/>
      <c r="DX2" s="4964"/>
      <c r="DY2" s="4964"/>
      <c r="DZ2" s="4964"/>
      <c r="EA2" s="4964"/>
      <c r="EB2" s="4964"/>
      <c r="EC2" s="4964"/>
      <c r="ED2" s="4964"/>
      <c r="EE2" s="4964"/>
    </row>
    <row r="3" spans="1:135" ht="17.25" customHeight="1">
      <c r="A3" s="4221"/>
      <c r="B3" s="4222"/>
      <c r="C3" s="4223"/>
      <c r="D3" s="4224"/>
      <c r="E3" s="4224"/>
      <c r="F3" s="4224"/>
      <c r="G3" s="4224"/>
      <c r="H3" s="4224"/>
      <c r="I3" s="4224"/>
      <c r="J3" s="4224"/>
      <c r="K3" s="4224"/>
      <c r="L3" s="4265"/>
      <c r="M3" s="4224"/>
      <c r="N3" s="4224"/>
      <c r="O3" s="4224"/>
      <c r="P3" s="4224"/>
      <c r="Q3" s="4224"/>
      <c r="R3" s="4224"/>
      <c r="S3" s="4224"/>
      <c r="T3" s="4224"/>
      <c r="U3" s="4224"/>
      <c r="V3" s="4224"/>
      <c r="W3" s="4224"/>
      <c r="X3" s="4224"/>
      <c r="Y3" s="4224"/>
      <c r="Z3" s="4224"/>
      <c r="AA3" s="4224"/>
      <c r="AB3" s="4224"/>
      <c r="AC3" s="4224"/>
      <c r="AD3" s="4224"/>
      <c r="AE3" s="4224"/>
      <c r="AF3" s="4224"/>
      <c r="AG3" s="4224"/>
      <c r="AH3" s="4224"/>
      <c r="AI3" s="4224"/>
      <c r="AJ3" s="4224"/>
      <c r="AK3" s="4224"/>
      <c r="AL3" s="4224"/>
      <c r="AM3" s="4224"/>
      <c r="AN3" s="4224"/>
      <c r="AO3" s="4224"/>
      <c r="AP3" s="4224"/>
      <c r="AQ3" s="4224"/>
      <c r="AR3" s="4297"/>
      <c r="AS3" s="4224"/>
      <c r="AT3" s="4224"/>
      <c r="AU3" s="4224"/>
      <c r="AV3" s="4224"/>
      <c r="AW3" s="4224"/>
      <c r="AX3" s="4224"/>
      <c r="AY3" s="4224"/>
      <c r="AZ3" s="4224"/>
      <c r="BA3" s="4224"/>
      <c r="BB3" s="4224"/>
      <c r="BC3" s="4224"/>
      <c r="BD3" s="4224"/>
      <c r="BE3" s="4224"/>
      <c r="BF3" s="4224"/>
      <c r="BG3" s="4224"/>
      <c r="BH3" s="4224"/>
      <c r="BI3" s="4224"/>
      <c r="BJ3" s="4224"/>
      <c r="BK3" s="4224"/>
      <c r="BL3" s="4224"/>
      <c r="BM3" s="4224"/>
      <c r="BN3" s="4224"/>
      <c r="BO3" s="4224"/>
      <c r="BP3" s="4310"/>
      <c r="BQ3" s="4310"/>
      <c r="BR3" s="4310"/>
      <c r="BS3" s="4310"/>
      <c r="BT3" s="4310"/>
      <c r="BU3" s="4310"/>
      <c r="BV3" s="4310"/>
      <c r="BW3" s="4310"/>
      <c r="BX3" s="4314"/>
      <c r="BY3" s="4310"/>
      <c r="BZ3" s="4310"/>
      <c r="CA3" s="4310"/>
      <c r="CB3" s="4310"/>
      <c r="CC3" s="4310"/>
      <c r="CD3" s="4310"/>
      <c r="CE3" s="4310"/>
      <c r="CF3" s="4310"/>
      <c r="CG3" s="4310"/>
      <c r="CH3" s="4310"/>
      <c r="CI3" s="4310"/>
      <c r="CJ3" s="4310"/>
      <c r="CK3" s="4310"/>
      <c r="CL3" s="4310"/>
      <c r="CM3" s="4310"/>
      <c r="CN3" s="4310"/>
      <c r="CO3" s="4310"/>
      <c r="CP3" s="4310"/>
      <c r="CQ3" s="4310"/>
      <c r="CR3" s="4310"/>
      <c r="CS3" s="4310"/>
      <c r="CT3" s="4310"/>
      <c r="CU3" s="4310"/>
      <c r="CV3" s="5124" t="s">
        <v>361</v>
      </c>
      <c r="CW3" s="5124"/>
      <c r="CX3" s="5124"/>
      <c r="CY3"/>
      <c r="CZ3"/>
      <c r="DA3"/>
      <c r="DB3"/>
      <c r="DC3"/>
      <c r="DD3" s="395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 s="4344" t="s">
        <v>361</v>
      </c>
    </row>
    <row r="4" spans="1:135" s="4205" customFormat="1" ht="24.95" customHeight="1">
      <c r="A4" s="5123" t="s">
        <v>13</v>
      </c>
      <c r="B4" s="5123" t="s">
        <v>391</v>
      </c>
      <c r="C4" s="5128" t="s">
        <v>802</v>
      </c>
      <c r="D4" s="5125" t="s">
        <v>803</v>
      </c>
      <c r="E4" s="5126"/>
      <c r="F4" s="5126"/>
      <c r="G4" s="5126"/>
      <c r="H4" s="5126"/>
      <c r="I4" s="5126"/>
      <c r="J4" s="5126"/>
      <c r="K4" s="5126"/>
      <c r="L4" s="5126"/>
      <c r="M4" s="5126"/>
      <c r="N4" s="5126"/>
      <c r="O4" s="5126"/>
      <c r="P4" s="5126"/>
      <c r="Q4" s="5126"/>
      <c r="R4" s="5126"/>
      <c r="S4" s="5126"/>
      <c r="T4" s="5126"/>
      <c r="U4" s="5126"/>
      <c r="V4" s="5126"/>
      <c r="W4" s="5126"/>
      <c r="X4" s="5126"/>
      <c r="Y4" s="5126"/>
      <c r="Z4" s="5126"/>
      <c r="AA4" s="5126"/>
      <c r="AB4" s="5126"/>
      <c r="AC4" s="5126"/>
      <c r="AD4" s="5126"/>
      <c r="AE4" s="5126"/>
      <c r="AF4" s="5126"/>
      <c r="AG4" s="5126"/>
      <c r="AH4" s="5126"/>
      <c r="AI4" s="5127"/>
      <c r="AJ4" s="5125" t="s">
        <v>362</v>
      </c>
      <c r="AK4" s="5126"/>
      <c r="AL4" s="5126"/>
      <c r="AM4" s="5126"/>
      <c r="AN4" s="5126"/>
      <c r="AO4" s="5126"/>
      <c r="AP4" s="5126"/>
      <c r="AQ4" s="5126"/>
      <c r="AR4" s="5126"/>
      <c r="AS4" s="5126"/>
      <c r="AT4" s="5126"/>
      <c r="AU4" s="5126"/>
      <c r="AV4" s="5126"/>
      <c r="AW4" s="5126"/>
      <c r="AX4" s="5126"/>
      <c r="AY4" s="5126"/>
      <c r="AZ4" s="5126"/>
      <c r="BA4" s="5126"/>
      <c r="BB4" s="5126"/>
      <c r="BC4" s="5126"/>
      <c r="BD4" s="5126"/>
      <c r="BE4" s="5126"/>
      <c r="BF4" s="5126"/>
      <c r="BG4" s="5126"/>
      <c r="BH4" s="5126"/>
      <c r="BI4" s="5126"/>
      <c r="BJ4" s="5126"/>
      <c r="BK4" s="5126"/>
      <c r="BL4" s="5126"/>
      <c r="BM4" s="5126"/>
      <c r="BN4" s="5126"/>
      <c r="BO4" s="5127"/>
      <c r="BP4" s="5125" t="s">
        <v>804</v>
      </c>
      <c r="BQ4" s="5126"/>
      <c r="BR4" s="5126"/>
      <c r="BS4" s="5126"/>
      <c r="BT4" s="5126"/>
      <c r="BU4" s="5126"/>
      <c r="BV4" s="5126"/>
      <c r="BW4" s="5126"/>
      <c r="BX4" s="5126"/>
      <c r="BY4" s="5126"/>
      <c r="BZ4" s="5126"/>
      <c r="CA4" s="5126"/>
      <c r="CB4" s="5126"/>
      <c r="CC4" s="5126"/>
      <c r="CD4" s="5126"/>
      <c r="CE4" s="5126"/>
      <c r="CF4" s="5126"/>
      <c r="CG4" s="5126"/>
      <c r="CH4" s="5126"/>
      <c r="CI4" s="5126"/>
      <c r="CJ4" s="5126"/>
      <c r="CK4" s="5126"/>
      <c r="CL4" s="5126"/>
      <c r="CM4" s="5126"/>
      <c r="CN4" s="5126"/>
      <c r="CO4" s="5126"/>
      <c r="CP4" s="5126"/>
      <c r="CQ4" s="5126"/>
      <c r="CR4" s="5126"/>
      <c r="CS4" s="5126"/>
      <c r="CT4" s="5126"/>
      <c r="CU4" s="5127"/>
      <c r="CV4" s="5125" t="s">
        <v>805</v>
      </c>
      <c r="CW4" s="5126"/>
      <c r="CX4" s="5126"/>
      <c r="CY4" s="5126"/>
      <c r="CZ4" s="5126"/>
      <c r="DA4" s="5126"/>
      <c r="DB4" s="5126"/>
      <c r="DC4" s="5126"/>
      <c r="DD4" s="5126"/>
      <c r="DE4" s="5126"/>
      <c r="DF4" s="5126"/>
      <c r="DG4" s="5126"/>
      <c r="DH4" s="5126"/>
      <c r="DI4" s="5126"/>
      <c r="DJ4" s="5126"/>
      <c r="DK4" s="5126"/>
      <c r="DL4" s="5126"/>
      <c r="DM4" s="5126"/>
      <c r="DN4" s="5126"/>
      <c r="DO4" s="5126"/>
      <c r="DP4" s="5126"/>
      <c r="DQ4" s="5126"/>
      <c r="DR4" s="5126"/>
      <c r="DS4" s="5126"/>
      <c r="DT4" s="5126"/>
      <c r="DU4" s="5126"/>
      <c r="DV4" s="5126"/>
      <c r="DW4" s="5126"/>
      <c r="DX4" s="5126"/>
      <c r="DY4" s="5126"/>
      <c r="DZ4" s="5126"/>
      <c r="EA4" s="5127"/>
      <c r="EB4" s="5125" t="s">
        <v>806</v>
      </c>
      <c r="EC4" s="5126"/>
      <c r="ED4" s="5127"/>
      <c r="EE4" s="4345" t="s">
        <v>162</v>
      </c>
    </row>
    <row r="5" spans="1:135" s="4206" customFormat="1" ht="33.75" customHeight="1">
      <c r="A5" s="5123"/>
      <c r="B5" s="5123"/>
      <c r="C5" s="5128"/>
      <c r="D5" s="4225" t="s">
        <v>171</v>
      </c>
      <c r="E5" s="4225" t="s">
        <v>172</v>
      </c>
      <c r="F5" s="4225" t="s">
        <v>173</v>
      </c>
      <c r="G5" s="4225" t="s">
        <v>174</v>
      </c>
      <c r="H5" s="4225" t="s">
        <v>224</v>
      </c>
      <c r="I5" s="4225" t="s">
        <v>225</v>
      </c>
      <c r="J5" s="4225" t="s">
        <v>807</v>
      </c>
      <c r="K5" s="4225" t="s">
        <v>808</v>
      </c>
      <c r="L5" s="4266" t="s">
        <v>170</v>
      </c>
      <c r="M5" s="4225" t="s">
        <v>228</v>
      </c>
      <c r="N5" s="4225" t="s">
        <v>229</v>
      </c>
      <c r="O5" s="4225" t="s">
        <v>809</v>
      </c>
      <c r="P5" s="4225" t="s">
        <v>810</v>
      </c>
      <c r="Q5" s="4225" t="s">
        <v>170</v>
      </c>
      <c r="R5" s="4225" t="s">
        <v>232</v>
      </c>
      <c r="S5" s="4225" t="s">
        <v>811</v>
      </c>
      <c r="T5" s="4225" t="s">
        <v>185</v>
      </c>
      <c r="U5" s="4225" t="s">
        <v>812</v>
      </c>
      <c r="V5" s="4225" t="s">
        <v>170</v>
      </c>
      <c r="W5" s="4225" t="s">
        <v>187</v>
      </c>
      <c r="X5" s="4225" t="s">
        <v>188</v>
      </c>
      <c r="Y5" s="4225" t="s">
        <v>189</v>
      </c>
      <c r="Z5" s="4225" t="s">
        <v>813</v>
      </c>
      <c r="AA5" s="4225" t="s">
        <v>170</v>
      </c>
      <c r="AB5" s="4225" t="s">
        <v>238</v>
      </c>
      <c r="AC5" s="4225" t="s">
        <v>814</v>
      </c>
      <c r="AD5" s="4225" t="s">
        <v>815</v>
      </c>
      <c r="AE5" s="4225" t="s">
        <v>194</v>
      </c>
      <c r="AF5" s="4225" t="s">
        <v>170</v>
      </c>
      <c r="AG5" s="4290" t="s">
        <v>195</v>
      </c>
      <c r="AH5" s="4290" t="s">
        <v>196</v>
      </c>
      <c r="AI5" s="4290" t="s">
        <v>197</v>
      </c>
      <c r="AJ5" s="4225" t="s">
        <v>816</v>
      </c>
      <c r="AK5" s="4225" t="s">
        <v>817</v>
      </c>
      <c r="AL5" s="4225" t="s">
        <v>173</v>
      </c>
      <c r="AM5" s="4225" t="s">
        <v>174</v>
      </c>
      <c r="AN5" s="4225" t="s">
        <v>224</v>
      </c>
      <c r="AO5" s="4225" t="s">
        <v>225</v>
      </c>
      <c r="AP5" s="4225" t="s">
        <v>807</v>
      </c>
      <c r="AQ5" s="4225" t="s">
        <v>808</v>
      </c>
      <c r="AR5" s="4266" t="s">
        <v>170</v>
      </c>
      <c r="AS5" s="4225" t="s">
        <v>228</v>
      </c>
      <c r="AT5" s="4225" t="s">
        <v>229</v>
      </c>
      <c r="AU5" s="4225" t="s">
        <v>809</v>
      </c>
      <c r="AV5" s="4225" t="s">
        <v>818</v>
      </c>
      <c r="AW5" s="4225" t="s">
        <v>170</v>
      </c>
      <c r="AX5" s="4225" t="s">
        <v>232</v>
      </c>
      <c r="AY5" s="4225" t="s">
        <v>811</v>
      </c>
      <c r="AZ5" s="4225" t="s">
        <v>185</v>
      </c>
      <c r="BA5" s="4225" t="s">
        <v>186</v>
      </c>
      <c r="BB5" s="4225" t="s">
        <v>170</v>
      </c>
      <c r="BC5" s="4225" t="s">
        <v>187</v>
      </c>
      <c r="BD5" s="4225" t="s">
        <v>188</v>
      </c>
      <c r="BE5" s="4225" t="s">
        <v>189</v>
      </c>
      <c r="BF5" s="4225" t="s">
        <v>819</v>
      </c>
      <c r="BG5" s="4225" t="s">
        <v>170</v>
      </c>
      <c r="BH5" s="4225" t="s">
        <v>238</v>
      </c>
      <c r="BI5" s="4225" t="s">
        <v>814</v>
      </c>
      <c r="BJ5" s="4225" t="s">
        <v>815</v>
      </c>
      <c r="BK5" s="4225" t="s">
        <v>194</v>
      </c>
      <c r="BL5" s="4225" t="s">
        <v>170</v>
      </c>
      <c r="BM5" s="4290" t="s">
        <v>195</v>
      </c>
      <c r="BN5" s="4290" t="s">
        <v>196</v>
      </c>
      <c r="BO5" s="4290" t="s">
        <v>197</v>
      </c>
      <c r="BP5" s="4225" t="s">
        <v>820</v>
      </c>
      <c r="BQ5" s="4225" t="s">
        <v>172</v>
      </c>
      <c r="BR5" s="4225" t="s">
        <v>173</v>
      </c>
      <c r="BS5" s="4225" t="s">
        <v>174</v>
      </c>
      <c r="BT5" s="4225" t="s">
        <v>224</v>
      </c>
      <c r="BU5" s="4225" t="s">
        <v>225</v>
      </c>
      <c r="BV5" s="4225" t="s">
        <v>807</v>
      </c>
      <c r="BW5" s="4225" t="s">
        <v>821</v>
      </c>
      <c r="BX5" s="4266" t="s">
        <v>170</v>
      </c>
      <c r="BY5" s="4225" t="s">
        <v>228</v>
      </c>
      <c r="BZ5" s="4225" t="s">
        <v>229</v>
      </c>
      <c r="CA5" s="4225" t="s">
        <v>809</v>
      </c>
      <c r="CB5" s="4225" t="s">
        <v>822</v>
      </c>
      <c r="CC5" s="4225" t="s">
        <v>170</v>
      </c>
      <c r="CD5" s="4225" t="s">
        <v>232</v>
      </c>
      <c r="CE5" s="4225" t="s">
        <v>811</v>
      </c>
      <c r="CF5" s="4225" t="s">
        <v>185</v>
      </c>
      <c r="CG5" s="4225" t="s">
        <v>186</v>
      </c>
      <c r="CH5" s="4225" t="s">
        <v>170</v>
      </c>
      <c r="CI5" s="4225" t="s">
        <v>187</v>
      </c>
      <c r="CJ5" s="4225" t="s">
        <v>188</v>
      </c>
      <c r="CK5" s="4225" t="s">
        <v>189</v>
      </c>
      <c r="CL5" s="4225" t="s">
        <v>819</v>
      </c>
      <c r="CM5" s="4225" t="s">
        <v>170</v>
      </c>
      <c r="CN5" s="4225" t="s">
        <v>238</v>
      </c>
      <c r="CO5" s="4225" t="s">
        <v>814</v>
      </c>
      <c r="CP5" s="4225" t="s">
        <v>815</v>
      </c>
      <c r="CQ5" s="4225" t="s">
        <v>194</v>
      </c>
      <c r="CR5" s="4225" t="s">
        <v>170</v>
      </c>
      <c r="CS5" s="4290" t="s">
        <v>195</v>
      </c>
      <c r="CT5" s="4290" t="s">
        <v>196</v>
      </c>
      <c r="CU5" s="4290" t="s">
        <v>197</v>
      </c>
      <c r="CV5" s="4225" t="s">
        <v>171</v>
      </c>
      <c r="CW5" s="4225" t="s">
        <v>172</v>
      </c>
      <c r="CX5" s="4225" t="s">
        <v>173</v>
      </c>
      <c r="CY5" s="4225" t="s">
        <v>174</v>
      </c>
      <c r="CZ5" s="4225" t="s">
        <v>224</v>
      </c>
      <c r="DA5" s="4225" t="s">
        <v>225</v>
      </c>
      <c r="DB5" s="4225" t="s">
        <v>807</v>
      </c>
      <c r="DC5" s="4225" t="s">
        <v>821</v>
      </c>
      <c r="DD5" s="4266" t="s">
        <v>170</v>
      </c>
      <c r="DE5" s="4225" t="s">
        <v>228</v>
      </c>
      <c r="DF5" s="4225" t="s">
        <v>229</v>
      </c>
      <c r="DG5" s="4225" t="s">
        <v>809</v>
      </c>
      <c r="DH5" s="4225" t="s">
        <v>818</v>
      </c>
      <c r="DI5" s="4225" t="s">
        <v>170</v>
      </c>
      <c r="DJ5" s="4225" t="s">
        <v>232</v>
      </c>
      <c r="DK5" s="4225" t="s">
        <v>811</v>
      </c>
      <c r="DL5" s="4225" t="s">
        <v>185</v>
      </c>
      <c r="DM5" s="4225" t="s">
        <v>186</v>
      </c>
      <c r="DN5" s="4225" t="s">
        <v>170</v>
      </c>
      <c r="DO5" s="4225" t="s">
        <v>187</v>
      </c>
      <c r="DP5" s="4225" t="s">
        <v>188</v>
      </c>
      <c r="DQ5" s="4225" t="s">
        <v>189</v>
      </c>
      <c r="DR5" s="4225" t="s">
        <v>819</v>
      </c>
      <c r="DS5" s="4225" t="s">
        <v>170</v>
      </c>
      <c r="DT5" s="4225" t="s">
        <v>238</v>
      </c>
      <c r="DU5" s="4225" t="s">
        <v>814</v>
      </c>
      <c r="DV5" s="4225" t="s">
        <v>815</v>
      </c>
      <c r="DW5" s="4225" t="s">
        <v>194</v>
      </c>
      <c r="DX5" s="4290" t="s">
        <v>170</v>
      </c>
      <c r="DY5" s="4290" t="s">
        <v>195</v>
      </c>
      <c r="DZ5" s="4290" t="s">
        <v>196</v>
      </c>
      <c r="EA5" s="4290" t="s">
        <v>197</v>
      </c>
      <c r="EB5" s="4290" t="s">
        <v>238</v>
      </c>
      <c r="EC5" s="4290" t="s">
        <v>814</v>
      </c>
      <c r="ED5" s="4290" t="s">
        <v>815</v>
      </c>
      <c r="EE5" s="4346"/>
    </row>
    <row r="6" spans="1:135" s="4207" customFormat="1" ht="24.95" customHeight="1">
      <c r="A6" s="4226" t="s">
        <v>16</v>
      </c>
      <c r="B6" s="4227" t="s">
        <v>823</v>
      </c>
      <c r="C6" s="4228"/>
      <c r="D6" s="4229"/>
      <c r="E6" s="4229"/>
      <c r="F6" s="4229"/>
      <c r="G6" s="4229"/>
      <c r="H6" s="4229"/>
      <c r="I6" s="4229"/>
      <c r="J6" s="4229"/>
      <c r="K6" s="4229"/>
      <c r="L6" s="4267"/>
      <c r="M6" s="4229"/>
      <c r="N6" s="4229"/>
      <c r="O6" s="4229"/>
      <c r="P6" s="4229"/>
      <c r="Q6" s="4267"/>
      <c r="R6" s="4229"/>
      <c r="S6" s="4229"/>
      <c r="T6" s="4229"/>
      <c r="U6" s="4229"/>
      <c r="V6" s="4229"/>
      <c r="W6" s="4271"/>
      <c r="X6" s="4271"/>
      <c r="Y6" s="4271"/>
      <c r="Z6" s="4271"/>
      <c r="AA6" s="4271"/>
      <c r="AB6" s="4271"/>
      <c r="AC6" s="4271"/>
      <c r="AD6" s="4271"/>
      <c r="AE6" s="4271"/>
      <c r="AF6" s="4271"/>
      <c r="AG6" s="4271"/>
      <c r="AH6" s="4271"/>
      <c r="AI6" s="4271"/>
      <c r="AJ6" s="4229"/>
      <c r="AK6" s="4229"/>
      <c r="AL6" s="4229"/>
      <c r="AM6" s="4229"/>
      <c r="AN6" s="4229"/>
      <c r="AO6" s="4229"/>
      <c r="AP6" s="4229"/>
      <c r="AQ6" s="4229"/>
      <c r="AR6" s="4267"/>
      <c r="AS6" s="4229"/>
      <c r="AT6" s="4229"/>
      <c r="AU6" s="4229"/>
      <c r="AV6" s="4229"/>
      <c r="AW6" s="4267"/>
      <c r="AX6" s="4229"/>
      <c r="AY6" s="4229"/>
      <c r="AZ6" s="4229"/>
      <c r="BA6" s="4229"/>
      <c r="BB6" s="4229"/>
      <c r="BC6" s="4271"/>
      <c r="BD6" s="4271"/>
      <c r="BE6" s="4271"/>
      <c r="BF6" s="4271"/>
      <c r="BG6" s="4271"/>
      <c r="BH6" s="4271"/>
      <c r="BI6" s="4271"/>
      <c r="BJ6" s="4271"/>
      <c r="BK6" s="4271"/>
      <c r="BL6" s="4271"/>
      <c r="BM6" s="4271"/>
      <c r="BN6" s="4271"/>
      <c r="BO6" s="4271"/>
      <c r="BP6" s="4229"/>
      <c r="BQ6" s="4229"/>
      <c r="BR6" s="4229"/>
      <c r="BS6" s="4229"/>
      <c r="BT6" s="4229"/>
      <c r="BU6" s="4229"/>
      <c r="BV6" s="4229"/>
      <c r="BW6" s="4229"/>
      <c r="BX6" s="4267"/>
      <c r="BY6" s="4229"/>
      <c r="BZ6" s="4229"/>
      <c r="CA6" s="4229"/>
      <c r="CB6" s="4229"/>
      <c r="CC6" s="4267"/>
      <c r="CD6" s="4229"/>
      <c r="CE6" s="4229"/>
      <c r="CF6" s="4229"/>
      <c r="CG6" s="4229"/>
      <c r="CH6" s="4229"/>
      <c r="CI6" s="4271"/>
      <c r="CJ6" s="4271"/>
      <c r="CK6" s="4271"/>
      <c r="CL6" s="4271"/>
      <c r="CM6" s="4271"/>
      <c r="CN6" s="4271"/>
      <c r="CO6" s="4271"/>
      <c r="CP6" s="4271"/>
      <c r="CQ6" s="4271"/>
      <c r="CR6" s="4271"/>
      <c r="CS6" s="4271"/>
      <c r="CT6" s="4271"/>
      <c r="CU6" s="4271"/>
      <c r="CV6" s="4229"/>
      <c r="CW6" s="4229"/>
      <c r="CX6" s="4319"/>
      <c r="CY6" s="4319"/>
      <c r="CZ6" s="4319"/>
      <c r="DA6" s="4319"/>
      <c r="DB6" s="4319"/>
      <c r="DC6" s="4319"/>
      <c r="DD6" s="4323"/>
      <c r="DE6" s="4319"/>
      <c r="DF6" s="4319"/>
      <c r="DG6" s="4319"/>
      <c r="DH6" s="4319"/>
      <c r="DI6" s="4323"/>
      <c r="DJ6" s="4319"/>
      <c r="DK6" s="4319"/>
      <c r="DL6" s="4319"/>
      <c r="DM6" s="4319"/>
      <c r="DN6" s="4319"/>
      <c r="DO6" s="4333"/>
      <c r="DP6" s="4333"/>
      <c r="DQ6" s="4333"/>
      <c r="DR6" s="4333"/>
      <c r="DS6" s="4333"/>
      <c r="DT6" s="4333"/>
      <c r="DU6" s="4333"/>
      <c r="DV6" s="4333"/>
      <c r="DW6" s="4333"/>
      <c r="DX6" s="4333"/>
      <c r="DY6" s="4333"/>
      <c r="DZ6" s="4333"/>
      <c r="EA6" s="4333"/>
      <c r="EB6" s="4333"/>
      <c r="EC6" s="4333"/>
      <c r="ED6" s="4333"/>
      <c r="EE6" s="4347"/>
    </row>
    <row r="7" spans="1:135" ht="23.25" customHeight="1">
      <c r="A7" s="4230">
        <v>1</v>
      </c>
      <c r="B7" s="4231" t="s">
        <v>824</v>
      </c>
      <c r="C7" s="4232"/>
      <c r="D7" s="4233"/>
      <c r="E7" s="4233"/>
      <c r="F7" s="4234"/>
      <c r="G7" s="4234"/>
      <c r="H7" s="4234"/>
      <c r="I7" s="4234"/>
      <c r="J7" s="4234"/>
      <c r="K7" s="4234"/>
      <c r="L7" s="4232"/>
      <c r="M7" s="4234"/>
      <c r="N7" s="4234"/>
      <c r="O7" s="4234"/>
      <c r="P7" s="4234"/>
      <c r="Q7" s="4232"/>
      <c r="R7" s="4234"/>
      <c r="S7" s="4249"/>
      <c r="T7" s="4234"/>
      <c r="U7" s="4234"/>
      <c r="V7" s="4232"/>
      <c r="W7" s="4272"/>
      <c r="X7" s="4272"/>
      <c r="Y7" s="4272"/>
      <c r="Z7" s="4272"/>
      <c r="AA7" s="4280"/>
      <c r="AB7" s="4272"/>
      <c r="AC7" s="4272"/>
      <c r="AD7" s="4272"/>
      <c r="AE7" s="4272"/>
      <c r="AF7" s="4280"/>
      <c r="AG7" s="4291"/>
      <c r="AH7" s="4291"/>
      <c r="AI7" s="4291"/>
      <c r="AJ7" s="4233"/>
      <c r="AK7" s="4233"/>
      <c r="AL7" s="4238"/>
      <c r="AM7" s="4238"/>
      <c r="AN7" s="4238"/>
      <c r="AO7" s="4238"/>
      <c r="AP7" s="4238"/>
      <c r="AQ7" s="4238"/>
      <c r="AR7" s="4298"/>
      <c r="AS7" s="4238"/>
      <c r="AT7" s="4238"/>
      <c r="AU7" s="4238"/>
      <c r="AV7" s="4238"/>
      <c r="AW7" s="4298"/>
      <c r="AX7" s="4238"/>
      <c r="AY7" s="4238"/>
      <c r="AZ7" s="4238"/>
      <c r="BA7" s="4238"/>
      <c r="BB7" s="4298"/>
      <c r="BC7" s="4282"/>
      <c r="BD7" s="4282"/>
      <c r="BE7" s="4302"/>
      <c r="BF7" s="4302"/>
      <c r="BG7" s="4305"/>
      <c r="BH7" s="4302"/>
      <c r="BI7" s="4306"/>
      <c r="BJ7" s="4302"/>
      <c r="BK7" s="4302"/>
      <c r="BL7" s="4280"/>
      <c r="BM7" s="4291"/>
      <c r="BN7" s="4291"/>
      <c r="BO7" s="4291"/>
      <c r="BP7" s="4234"/>
      <c r="BQ7" s="4234"/>
      <c r="BR7" s="4234"/>
      <c r="BS7" s="4234"/>
      <c r="BT7" s="4234"/>
      <c r="BU7" s="4234"/>
      <c r="BV7" s="4234"/>
      <c r="BW7" s="4234"/>
      <c r="BX7" s="4232"/>
      <c r="BY7" s="4234"/>
      <c r="BZ7" s="4234"/>
      <c r="CA7" s="4234"/>
      <c r="CB7" s="4234"/>
      <c r="CC7" s="4232"/>
      <c r="CD7" s="4234"/>
      <c r="CE7" s="4234"/>
      <c r="CF7" s="4234"/>
      <c r="CG7" s="4234"/>
      <c r="CH7" s="4232"/>
      <c r="CI7" s="4272"/>
      <c r="CJ7" s="4272"/>
      <c r="CK7" s="4286"/>
      <c r="CL7" s="4302"/>
      <c r="CM7" s="4280"/>
      <c r="CN7" s="4286"/>
      <c r="CO7" s="4286"/>
      <c r="CP7" s="4286"/>
      <c r="CQ7" s="4286"/>
      <c r="CR7" s="4280"/>
      <c r="CS7" s="4291"/>
      <c r="CT7" s="4291"/>
      <c r="CU7" s="4291"/>
      <c r="CV7" s="4234"/>
      <c r="CW7" s="4234"/>
      <c r="CX7" s="4234"/>
      <c r="CY7" s="4234"/>
      <c r="CZ7" s="4234"/>
      <c r="DA7" s="4234"/>
      <c r="DB7" s="4324"/>
      <c r="DC7" s="4324"/>
      <c r="DD7" s="4325"/>
      <c r="DE7" s="4324"/>
      <c r="DF7" s="4324"/>
      <c r="DG7" s="4324"/>
      <c r="DH7" s="4324"/>
      <c r="DI7" s="4325"/>
      <c r="DJ7" s="4324"/>
      <c r="DK7" s="4324"/>
      <c r="DL7" s="4324"/>
      <c r="DM7" s="4324"/>
      <c r="DN7" s="4325"/>
      <c r="DO7" s="4334"/>
      <c r="DP7" s="4334"/>
      <c r="DQ7" s="4334"/>
      <c r="DR7" s="4334"/>
      <c r="DS7" s="4305"/>
      <c r="DT7" s="4334"/>
      <c r="DU7" s="4334"/>
      <c r="DV7" s="4334"/>
      <c r="DW7" s="4334"/>
      <c r="DX7" s="4334"/>
      <c r="DY7" s="4334"/>
      <c r="DZ7" s="4334"/>
      <c r="EA7" s="4334"/>
      <c r="EB7" s="4334"/>
      <c r="EC7" s="4334"/>
      <c r="ED7" s="4334"/>
      <c r="EE7" s="4348"/>
    </row>
    <row r="8" spans="1:135" ht="15">
      <c r="A8" s="4230">
        <v>2</v>
      </c>
      <c r="B8" s="4231" t="s">
        <v>825</v>
      </c>
      <c r="C8" s="4232"/>
      <c r="D8" s="4233"/>
      <c r="E8" s="4233"/>
      <c r="F8" s="4234"/>
      <c r="G8" s="4234"/>
      <c r="H8" s="4234"/>
      <c r="I8" s="4234"/>
      <c r="J8" s="4234"/>
      <c r="K8" s="4234"/>
      <c r="L8" s="4232"/>
      <c r="M8" s="4234"/>
      <c r="N8" s="4234"/>
      <c r="O8" s="4234"/>
      <c r="P8" s="4234"/>
      <c r="Q8" s="4232"/>
      <c r="R8" s="4234"/>
      <c r="S8" s="4249"/>
      <c r="T8" s="4234"/>
      <c r="U8" s="4234"/>
      <c r="V8" s="4232"/>
      <c r="W8" s="4272"/>
      <c r="X8" s="4272"/>
      <c r="Y8" s="4272"/>
      <c r="Z8" s="4272"/>
      <c r="AA8" s="4280"/>
      <c r="AB8" s="4272"/>
      <c r="AC8" s="4272"/>
      <c r="AD8" s="4272"/>
      <c r="AE8" s="4272"/>
      <c r="AF8" s="4280"/>
      <c r="AG8" s="4291"/>
      <c r="AH8" s="4291"/>
      <c r="AI8" s="4291"/>
      <c r="AJ8" s="4233"/>
      <c r="AK8" s="4233"/>
      <c r="AL8" s="4238"/>
      <c r="AM8" s="4238"/>
      <c r="AN8" s="4238"/>
      <c r="AO8" s="4238"/>
      <c r="AP8" s="4238"/>
      <c r="AQ8" s="4238"/>
      <c r="AR8" s="4298"/>
      <c r="AS8" s="4238"/>
      <c r="AT8" s="4238"/>
      <c r="AU8" s="4238"/>
      <c r="AV8" s="4238"/>
      <c r="AW8" s="4298"/>
      <c r="AX8" s="4238"/>
      <c r="AY8" s="4249"/>
      <c r="AZ8" s="4238"/>
      <c r="BA8" s="4238"/>
      <c r="BB8" s="4298"/>
      <c r="BC8" s="4282"/>
      <c r="BD8" s="4282"/>
      <c r="BE8" s="4302"/>
      <c r="BF8" s="4302"/>
      <c r="BG8" s="4305"/>
      <c r="BH8" s="4302"/>
      <c r="BI8" s="4306"/>
      <c r="BJ8" s="4302"/>
      <c r="BK8" s="4302"/>
      <c r="BL8" s="4280"/>
      <c r="BM8" s="4291"/>
      <c r="BN8" s="4291"/>
      <c r="BO8" s="4291"/>
      <c r="BP8" s="4234"/>
      <c r="BQ8" s="4234"/>
      <c r="BR8" s="4234"/>
      <c r="BS8" s="4234"/>
      <c r="BT8" s="4234"/>
      <c r="BU8" s="4234"/>
      <c r="BV8" s="4234"/>
      <c r="BW8" s="4234"/>
      <c r="BX8" s="4232"/>
      <c r="BY8" s="4234"/>
      <c r="BZ8" s="4234"/>
      <c r="CA8" s="4234"/>
      <c r="CB8" s="4234"/>
      <c r="CC8" s="4232"/>
      <c r="CD8" s="4249"/>
      <c r="CE8" s="4249"/>
      <c r="CF8" s="4234"/>
      <c r="CG8" s="4234"/>
      <c r="CH8" s="4232"/>
      <c r="CI8" s="4272"/>
      <c r="CJ8" s="4272"/>
      <c r="CK8" s="4286"/>
      <c r="CL8" s="4302"/>
      <c r="CM8" s="4280"/>
      <c r="CN8" s="4286"/>
      <c r="CO8" s="4286"/>
      <c r="CP8" s="4286"/>
      <c r="CQ8" s="4286"/>
      <c r="CR8" s="4280"/>
      <c r="CS8" s="4291"/>
      <c r="CT8" s="4291"/>
      <c r="CU8" s="4291"/>
      <c r="CV8" s="4234"/>
      <c r="CW8" s="4234"/>
      <c r="CX8" s="4234"/>
      <c r="CY8" s="4234"/>
      <c r="CZ8" s="4234"/>
      <c r="DA8" s="4234"/>
      <c r="DB8" s="4324"/>
      <c r="DC8" s="4324"/>
      <c r="DD8" s="4325"/>
      <c r="DE8" s="4324"/>
      <c r="DF8" s="4324"/>
      <c r="DG8" s="4324"/>
      <c r="DH8" s="4324"/>
      <c r="DI8" s="4325"/>
      <c r="DJ8" s="4324"/>
      <c r="DK8" s="4324"/>
      <c r="DL8" s="4324"/>
      <c r="DM8" s="4324"/>
      <c r="DN8" s="4325"/>
      <c r="DO8" s="4334"/>
      <c r="DP8" s="4334"/>
      <c r="DQ8" s="4334"/>
      <c r="DR8" s="4334"/>
      <c r="DS8" s="4305"/>
      <c r="DT8" s="4334"/>
      <c r="DU8" s="4334"/>
      <c r="DV8" s="4334"/>
      <c r="DW8" s="4334"/>
      <c r="DX8" s="4334"/>
      <c r="DY8" s="4334"/>
      <c r="DZ8" s="4334"/>
      <c r="EA8" s="4334"/>
      <c r="EB8" s="4334"/>
      <c r="EC8" s="4334"/>
      <c r="ED8" s="4334"/>
      <c r="EE8" s="4349"/>
    </row>
    <row r="9" spans="1:135" ht="15">
      <c r="A9" s="4230">
        <v>3</v>
      </c>
      <c r="B9" s="4231" t="s">
        <v>826</v>
      </c>
      <c r="C9" s="4232"/>
      <c r="D9" s="4233"/>
      <c r="E9" s="4233"/>
      <c r="F9" s="4234"/>
      <c r="G9" s="4234"/>
      <c r="H9" s="4234"/>
      <c r="I9" s="4234"/>
      <c r="J9" s="4234"/>
      <c r="K9" s="4234"/>
      <c r="L9" s="4232"/>
      <c r="M9" s="4234"/>
      <c r="N9" s="4234"/>
      <c r="O9" s="4234"/>
      <c r="P9" s="4234"/>
      <c r="Q9" s="4232"/>
      <c r="R9" s="4234"/>
      <c r="S9" s="4249"/>
      <c r="T9" s="4234"/>
      <c r="U9" s="4234"/>
      <c r="V9" s="4232"/>
      <c r="W9" s="4272"/>
      <c r="X9" s="4272"/>
      <c r="Y9" s="4272"/>
      <c r="Z9" s="4272"/>
      <c r="AA9" s="4280"/>
      <c r="AB9" s="4272"/>
      <c r="AC9" s="4272"/>
      <c r="AD9" s="4272"/>
      <c r="AE9" s="4272"/>
      <c r="AF9" s="4280"/>
      <c r="AG9" s="4291"/>
      <c r="AH9" s="4291"/>
      <c r="AI9" s="4291"/>
      <c r="AJ9" s="4233"/>
      <c r="AK9" s="4233"/>
      <c r="AL9" s="4238"/>
      <c r="AM9" s="4238"/>
      <c r="AN9" s="4238"/>
      <c r="AO9" s="4238"/>
      <c r="AP9" s="4238"/>
      <c r="AQ9" s="4238"/>
      <c r="AR9" s="4298"/>
      <c r="AS9" s="4238"/>
      <c r="AT9" s="4238"/>
      <c r="AU9" s="4238"/>
      <c r="AV9" s="4238"/>
      <c r="AW9" s="4298"/>
      <c r="AX9" s="4238"/>
      <c r="AY9" s="4249"/>
      <c r="AZ9" s="4238"/>
      <c r="BA9" s="4238"/>
      <c r="BB9" s="4298"/>
      <c r="BC9" s="4282"/>
      <c r="BD9" s="4282"/>
      <c r="BE9" s="4302"/>
      <c r="BF9" s="4302"/>
      <c r="BG9" s="4305"/>
      <c r="BH9" s="4302"/>
      <c r="BI9" s="4306"/>
      <c r="BJ9" s="4302"/>
      <c r="BK9" s="4302"/>
      <c r="BL9" s="4280"/>
      <c r="BM9" s="4291"/>
      <c r="BN9" s="4291"/>
      <c r="BO9" s="4291"/>
      <c r="BP9" s="4234"/>
      <c r="BQ9" s="4234"/>
      <c r="BR9" s="4234"/>
      <c r="BS9" s="4234"/>
      <c r="BT9" s="4234"/>
      <c r="BU9" s="4234"/>
      <c r="BV9" s="4234"/>
      <c r="BW9" s="4234"/>
      <c r="BX9" s="4232"/>
      <c r="BY9" s="4234"/>
      <c r="BZ9" s="4234"/>
      <c r="CA9" s="4234"/>
      <c r="CB9" s="4234"/>
      <c r="CC9" s="4232"/>
      <c r="CD9" s="4249"/>
      <c r="CE9" s="4249"/>
      <c r="CF9" s="4234"/>
      <c r="CG9" s="4234"/>
      <c r="CH9" s="4232"/>
      <c r="CI9" s="4272"/>
      <c r="CJ9" s="4272"/>
      <c r="CK9" s="4286"/>
      <c r="CL9" s="4302"/>
      <c r="CM9" s="4280"/>
      <c r="CN9" s="4286"/>
      <c r="CO9" s="4286"/>
      <c r="CP9" s="4286"/>
      <c r="CQ9" s="4286"/>
      <c r="CR9" s="4280"/>
      <c r="CS9" s="4291"/>
      <c r="CT9" s="4291"/>
      <c r="CU9" s="4291"/>
      <c r="CV9" s="4234"/>
      <c r="CW9" s="4234"/>
      <c r="CX9" s="4234"/>
      <c r="CY9" s="4234"/>
      <c r="CZ9" s="4234"/>
      <c r="DA9" s="4234"/>
      <c r="DB9" s="4324"/>
      <c r="DC9" s="4324"/>
      <c r="DD9" s="4325"/>
      <c r="DE9" s="4324"/>
      <c r="DF9" s="4324"/>
      <c r="DG9" s="4324"/>
      <c r="DH9" s="4324"/>
      <c r="DI9" s="4325"/>
      <c r="DJ9" s="4324"/>
      <c r="DK9" s="4324"/>
      <c r="DL9" s="4324"/>
      <c r="DM9" s="4324"/>
      <c r="DN9" s="4325"/>
      <c r="DO9" s="4334"/>
      <c r="DP9" s="4334"/>
      <c r="DQ9" s="4334"/>
      <c r="DR9" s="4334"/>
      <c r="DS9" s="4305"/>
      <c r="DT9" s="4334"/>
      <c r="DU9" s="4334"/>
      <c r="DV9" s="4334"/>
      <c r="DW9" s="4334"/>
      <c r="DX9" s="4334"/>
      <c r="DY9" s="4334"/>
      <c r="DZ9" s="4334"/>
      <c r="EA9" s="4334"/>
      <c r="EB9" s="4334"/>
      <c r="EC9" s="4334"/>
      <c r="ED9" s="4334"/>
      <c r="EE9" s="4349"/>
    </row>
    <row r="10" spans="1:135" ht="23.25" customHeight="1">
      <c r="A10" s="4230">
        <v>4</v>
      </c>
      <c r="B10" s="4235" t="s">
        <v>827</v>
      </c>
      <c r="C10" s="4236"/>
      <c r="D10" s="4237"/>
      <c r="E10" s="4233"/>
      <c r="F10" s="4234"/>
      <c r="G10" s="4234"/>
      <c r="H10" s="4234"/>
      <c r="I10" s="4234"/>
      <c r="J10" s="4234"/>
      <c r="K10" s="4234"/>
      <c r="L10" s="4232"/>
      <c r="M10" s="4234"/>
      <c r="N10" s="4234"/>
      <c r="O10" s="4234"/>
      <c r="P10" s="4234"/>
      <c r="Q10" s="4232"/>
      <c r="R10" s="4234"/>
      <c r="S10" s="4249"/>
      <c r="T10" s="4234"/>
      <c r="U10" s="4234"/>
      <c r="V10" s="4232"/>
      <c r="W10" s="4272"/>
      <c r="X10" s="4272"/>
      <c r="Y10" s="4272"/>
      <c r="Z10" s="4272"/>
      <c r="AA10" s="4280"/>
      <c r="AB10" s="4272"/>
      <c r="AC10" s="4272"/>
      <c r="AD10" s="4272"/>
      <c r="AE10" s="4272"/>
      <c r="AF10" s="4280"/>
      <c r="AG10" s="4291"/>
      <c r="AH10" s="4291"/>
      <c r="AI10" s="4291"/>
      <c r="AJ10" s="4234"/>
      <c r="AK10" s="4233"/>
      <c r="AL10" s="4238"/>
      <c r="AM10" s="4238"/>
      <c r="AN10" s="4238"/>
      <c r="AO10" s="4238"/>
      <c r="AP10" s="4238"/>
      <c r="AQ10" s="4238"/>
      <c r="AR10" s="4298"/>
      <c r="AS10" s="4238"/>
      <c r="AT10" s="4238"/>
      <c r="AU10" s="4238"/>
      <c r="AV10" s="4238"/>
      <c r="AW10" s="4298"/>
      <c r="AX10" s="4238"/>
      <c r="AY10" s="4249"/>
      <c r="AZ10" s="4238"/>
      <c r="BA10" s="4238"/>
      <c r="BB10" s="4298"/>
      <c r="BC10" s="4282"/>
      <c r="BD10" s="4282"/>
      <c r="BE10" s="4302"/>
      <c r="BF10" s="4302"/>
      <c r="BG10" s="4305"/>
      <c r="BH10" s="4302"/>
      <c r="BI10" s="4302"/>
      <c r="BJ10" s="4302"/>
      <c r="BK10" s="4302"/>
      <c r="BL10" s="4280"/>
      <c r="BM10" s="4291"/>
      <c r="BN10" s="4291"/>
      <c r="BO10" s="4291"/>
      <c r="BP10" s="4234"/>
      <c r="BQ10" s="4234"/>
      <c r="BR10" s="4234"/>
      <c r="BS10" s="4234"/>
      <c r="BT10" s="4234"/>
      <c r="BU10" s="4234"/>
      <c r="BV10" s="4234"/>
      <c r="BW10" s="4234"/>
      <c r="BX10" s="4232"/>
      <c r="BY10" s="4234"/>
      <c r="BZ10" s="4234"/>
      <c r="CA10" s="4234"/>
      <c r="CB10" s="4234"/>
      <c r="CC10" s="4232"/>
      <c r="CD10" s="4249"/>
      <c r="CE10" s="4249"/>
      <c r="CF10" s="4234"/>
      <c r="CG10" s="4234"/>
      <c r="CH10" s="4232"/>
      <c r="CI10" s="4272"/>
      <c r="CJ10" s="4272"/>
      <c r="CK10" s="4286"/>
      <c r="CL10" s="4302"/>
      <c r="CM10" s="4280"/>
      <c r="CN10" s="4286"/>
      <c r="CO10" s="4286"/>
      <c r="CP10" s="4286"/>
      <c r="CQ10" s="4286"/>
      <c r="CR10" s="4280"/>
      <c r="CS10" s="4291"/>
      <c r="CT10" s="4291"/>
      <c r="CU10" s="4291"/>
      <c r="CV10" s="4234"/>
      <c r="CW10" s="4234"/>
      <c r="CX10" s="4234"/>
      <c r="CY10" s="4234"/>
      <c r="CZ10" s="4234"/>
      <c r="DA10" s="4234"/>
      <c r="DB10" s="4324"/>
      <c r="DC10" s="4324"/>
      <c r="DD10" s="4325"/>
      <c r="DE10" s="4324"/>
      <c r="DF10" s="4324"/>
      <c r="DG10" s="4324"/>
      <c r="DH10" s="4324"/>
      <c r="DI10" s="4325"/>
      <c r="DJ10" s="4324"/>
      <c r="DK10" s="4324"/>
      <c r="DL10" s="4324"/>
      <c r="DM10" s="4324"/>
      <c r="DN10" s="4325"/>
      <c r="DO10" s="4334"/>
      <c r="DP10" s="4334"/>
      <c r="DQ10" s="4334"/>
      <c r="DR10" s="4334"/>
      <c r="DS10" s="4305"/>
      <c r="DT10" s="4334"/>
      <c r="DU10" s="4334"/>
      <c r="DV10" s="4334"/>
      <c r="DW10" s="4334"/>
      <c r="DX10" s="4334"/>
      <c r="DY10" s="4334"/>
      <c r="DZ10" s="4334"/>
      <c r="EA10" s="4334"/>
      <c r="EB10" s="4334"/>
      <c r="EC10" s="4334"/>
      <c r="ED10" s="4334"/>
      <c r="EE10" s="4348"/>
    </row>
    <row r="11" spans="1:135" ht="28.5" customHeight="1">
      <c r="A11" s="4230">
        <v>5</v>
      </c>
      <c r="B11" s="4235" t="s">
        <v>828</v>
      </c>
      <c r="C11" s="4236"/>
      <c r="D11" s="4237"/>
      <c r="E11" s="4233"/>
      <c r="F11" s="4234"/>
      <c r="G11" s="4234"/>
      <c r="H11" s="4234"/>
      <c r="I11" s="4234"/>
      <c r="J11" s="4234"/>
      <c r="K11" s="4234"/>
      <c r="L11" s="4232"/>
      <c r="M11" s="4234"/>
      <c r="N11" s="4234"/>
      <c r="O11" s="4234"/>
      <c r="P11" s="4234"/>
      <c r="Q11" s="4232"/>
      <c r="R11" s="4234"/>
      <c r="S11" s="4249"/>
      <c r="T11" s="4234"/>
      <c r="U11" s="4234"/>
      <c r="V11" s="4232"/>
      <c r="W11" s="4272"/>
      <c r="X11" s="4272"/>
      <c r="Y11" s="4272"/>
      <c r="Z11" s="4272"/>
      <c r="AA11" s="4280"/>
      <c r="AB11" s="4272"/>
      <c r="AC11" s="4272"/>
      <c r="AD11" s="4272"/>
      <c r="AE11" s="4272"/>
      <c r="AF11" s="4280"/>
      <c r="AG11" s="4291"/>
      <c r="AH11" s="4291"/>
      <c r="AI11" s="4291"/>
      <c r="AJ11" s="4234"/>
      <c r="AK11" s="4233"/>
      <c r="AL11" s="4238"/>
      <c r="AM11" s="4238"/>
      <c r="AN11" s="4238"/>
      <c r="AO11" s="4238"/>
      <c r="AP11" s="4238"/>
      <c r="AQ11" s="4238"/>
      <c r="AR11" s="4298"/>
      <c r="AS11" s="4238"/>
      <c r="AT11" s="4238"/>
      <c r="AU11" s="4238"/>
      <c r="AV11" s="4238"/>
      <c r="AW11" s="4298"/>
      <c r="AX11" s="4238"/>
      <c r="AY11" s="4249"/>
      <c r="AZ11" s="4238"/>
      <c r="BA11" s="4238"/>
      <c r="BB11" s="4298"/>
      <c r="BC11" s="4282"/>
      <c r="BD11" s="4282"/>
      <c r="BE11" s="4302"/>
      <c r="BF11" s="4302"/>
      <c r="BG11" s="4305"/>
      <c r="BH11" s="4302"/>
      <c r="BI11" s="4302"/>
      <c r="BJ11" s="4302"/>
      <c r="BK11" s="4302"/>
      <c r="BL11" s="4280"/>
      <c r="BM11" s="4291"/>
      <c r="BN11" s="4291"/>
      <c r="BO11" s="4291"/>
      <c r="BP11" s="4234"/>
      <c r="BQ11" s="4234"/>
      <c r="BR11" s="4234"/>
      <c r="BS11" s="4234"/>
      <c r="BT11" s="4234"/>
      <c r="BU11" s="4234"/>
      <c r="BV11" s="4234"/>
      <c r="BW11" s="4234"/>
      <c r="BX11" s="4232"/>
      <c r="BY11" s="4315"/>
      <c r="BZ11" s="4315"/>
      <c r="CA11" s="4234"/>
      <c r="CB11" s="4234"/>
      <c r="CC11" s="4232"/>
      <c r="CD11" s="4249"/>
      <c r="CE11" s="4249"/>
      <c r="CF11" s="4234"/>
      <c r="CG11" s="4234"/>
      <c r="CH11" s="4232"/>
      <c r="CI11" s="4272"/>
      <c r="CJ11" s="4272"/>
      <c r="CK11" s="4286"/>
      <c r="CL11" s="4302"/>
      <c r="CM11" s="4280"/>
      <c r="CN11" s="4286"/>
      <c r="CO11" s="4286"/>
      <c r="CP11" s="4286"/>
      <c r="CQ11" s="4286"/>
      <c r="CR11" s="4280"/>
      <c r="CS11" s="4291"/>
      <c r="CT11" s="4291"/>
      <c r="CU11" s="4291"/>
      <c r="CV11" s="4234"/>
      <c r="CW11" s="4234"/>
      <c r="CX11" s="4234"/>
      <c r="CY11" s="4234"/>
      <c r="CZ11" s="4234"/>
      <c r="DA11" s="4234"/>
      <c r="DB11" s="4324"/>
      <c r="DC11" s="4324"/>
      <c r="DD11" s="4325"/>
      <c r="DE11" s="4324"/>
      <c r="DF11" s="4324"/>
      <c r="DG11" s="4324"/>
      <c r="DH11" s="4324"/>
      <c r="DI11" s="4325"/>
      <c r="DJ11" s="4324"/>
      <c r="DK11" s="4324"/>
      <c r="DL11" s="4324"/>
      <c r="DM11" s="4324"/>
      <c r="DN11" s="4325"/>
      <c r="DO11" s="4334"/>
      <c r="DP11" s="4334"/>
      <c r="DQ11" s="4334"/>
      <c r="DR11" s="4334"/>
      <c r="DS11" s="4305"/>
      <c r="DT11" s="4334"/>
      <c r="DU11" s="4334"/>
      <c r="DV11" s="4334"/>
      <c r="DW11" s="4334"/>
      <c r="DX11" s="4334"/>
      <c r="DY11" s="4334"/>
      <c r="DZ11" s="4334"/>
      <c r="EA11" s="4334"/>
      <c r="EB11" s="4334"/>
      <c r="EC11" s="4334"/>
      <c r="ED11" s="4334"/>
      <c r="EE11" s="4350"/>
    </row>
    <row r="12" spans="1:135" ht="23.25" customHeight="1">
      <c r="A12" s="4230">
        <v>6</v>
      </c>
      <c r="B12" s="4235" t="s">
        <v>829</v>
      </c>
      <c r="C12" s="4232"/>
      <c r="D12" s="4234"/>
      <c r="E12" s="4238"/>
      <c r="F12" s="4234"/>
      <c r="G12" s="4234"/>
      <c r="H12" s="4234"/>
      <c r="I12" s="4234"/>
      <c r="J12" s="4234"/>
      <c r="K12" s="4234"/>
      <c r="L12" s="4232"/>
      <c r="M12" s="4234"/>
      <c r="N12" s="4234"/>
      <c r="O12" s="4234"/>
      <c r="P12" s="4234"/>
      <c r="Q12" s="4232"/>
      <c r="R12" s="4234"/>
      <c r="S12" s="4234"/>
      <c r="T12" s="4234"/>
      <c r="U12" s="4234"/>
      <c r="V12" s="4232"/>
      <c r="W12" s="4272"/>
      <c r="X12" s="4272"/>
      <c r="Y12" s="4272"/>
      <c r="Z12" s="4272"/>
      <c r="AA12" s="4280"/>
      <c r="AB12" s="4272"/>
      <c r="AC12" s="4272"/>
      <c r="AD12" s="4272"/>
      <c r="AE12" s="4272"/>
      <c r="AF12" s="4280"/>
      <c r="AG12" s="4291"/>
      <c r="AH12" s="4291"/>
      <c r="AI12" s="4291"/>
      <c r="AJ12" s="4234"/>
      <c r="AK12" s="4234"/>
      <c r="AL12" s="4238"/>
      <c r="AM12" s="4238"/>
      <c r="AN12" s="4238"/>
      <c r="AO12" s="4238"/>
      <c r="AP12" s="4238"/>
      <c r="AQ12" s="4238"/>
      <c r="AR12" s="4298"/>
      <c r="AS12" s="4238"/>
      <c r="AT12" s="4238"/>
      <c r="AU12" s="4238"/>
      <c r="AV12" s="4238"/>
      <c r="AW12" s="4298"/>
      <c r="AX12" s="4238"/>
      <c r="AY12" s="4238"/>
      <c r="AZ12" s="4238"/>
      <c r="BA12" s="4238"/>
      <c r="BB12" s="4298"/>
      <c r="BC12" s="4282"/>
      <c r="BD12" s="4282"/>
      <c r="BE12" s="4302"/>
      <c r="BF12" s="4302"/>
      <c r="BG12" s="4305"/>
      <c r="BH12" s="4302"/>
      <c r="BI12" s="4302"/>
      <c r="BJ12" s="4302"/>
      <c r="BK12" s="4302"/>
      <c r="BL12" s="4280"/>
      <c r="BM12" s="4291"/>
      <c r="BN12" s="4291"/>
      <c r="BO12" s="4291"/>
      <c r="BP12" s="4234"/>
      <c r="BQ12" s="4234"/>
      <c r="BR12" s="4234"/>
      <c r="BS12" s="4234"/>
      <c r="BT12" s="4234"/>
      <c r="BU12" s="4234"/>
      <c r="BV12" s="4234"/>
      <c r="BW12" s="4234"/>
      <c r="BX12" s="4232"/>
      <c r="BY12" s="4234"/>
      <c r="BZ12" s="4234"/>
      <c r="CA12" s="4234"/>
      <c r="CB12" s="4234"/>
      <c r="CC12" s="4232"/>
      <c r="CD12" s="4249"/>
      <c r="CE12" s="4249"/>
      <c r="CF12" s="4234"/>
      <c r="CG12" s="4234"/>
      <c r="CH12" s="4232"/>
      <c r="CI12" s="4272"/>
      <c r="CJ12" s="4272"/>
      <c r="CK12" s="4286"/>
      <c r="CL12" s="4302"/>
      <c r="CM12" s="4280"/>
      <c r="CN12" s="4286"/>
      <c r="CO12" s="4286"/>
      <c r="CP12" s="4286"/>
      <c r="CQ12" s="4286"/>
      <c r="CR12" s="4280"/>
      <c r="CS12" s="4291"/>
      <c r="CT12" s="4291"/>
      <c r="CU12" s="4291"/>
      <c r="CV12" s="4234"/>
      <c r="CW12" s="4238"/>
      <c r="CX12" s="4320"/>
      <c r="CY12" s="4320"/>
      <c r="CZ12" s="4320"/>
      <c r="DA12" s="4320"/>
      <c r="DB12" s="4326"/>
      <c r="DC12" s="4326"/>
      <c r="DD12" s="4325"/>
      <c r="DE12" s="4326"/>
      <c r="DF12" s="4326"/>
      <c r="DG12" s="4326"/>
      <c r="DH12" s="4324"/>
      <c r="DI12" s="4325"/>
      <c r="DJ12" s="4324"/>
      <c r="DK12" s="4324"/>
      <c r="DL12" s="4326"/>
      <c r="DM12" s="4326"/>
      <c r="DN12" s="4335"/>
      <c r="DO12" s="4336"/>
      <c r="DP12" s="4336"/>
      <c r="DQ12" s="4336"/>
      <c r="DR12" s="4336"/>
      <c r="DS12" s="4305"/>
      <c r="DT12" s="4336"/>
      <c r="DU12" s="4336"/>
      <c r="DV12" s="4336"/>
      <c r="DW12" s="4336"/>
      <c r="DX12" s="4336"/>
      <c r="DY12" s="4336"/>
      <c r="DZ12" s="4336"/>
      <c r="EA12" s="4336"/>
      <c r="EB12" s="4336"/>
      <c r="EC12" s="4336"/>
      <c r="ED12" s="4336"/>
      <c r="EE12" s="4348"/>
    </row>
    <row r="13" spans="1:135" ht="23.25" customHeight="1">
      <c r="A13" s="4230">
        <v>7</v>
      </c>
      <c r="B13" s="4235" t="s">
        <v>830</v>
      </c>
      <c r="C13" s="4239"/>
      <c r="D13" s="4234"/>
      <c r="E13" s="4238"/>
      <c r="F13" s="4234"/>
      <c r="G13" s="4234"/>
      <c r="H13" s="4234"/>
      <c r="I13" s="4234"/>
      <c r="J13" s="4234"/>
      <c r="K13" s="4234"/>
      <c r="L13" s="4232"/>
      <c r="M13" s="4234"/>
      <c r="N13" s="4234"/>
      <c r="O13" s="4234"/>
      <c r="P13" s="4234"/>
      <c r="Q13" s="4232"/>
      <c r="R13" s="4234"/>
      <c r="S13" s="4234"/>
      <c r="T13" s="4234"/>
      <c r="U13" s="4234"/>
      <c r="V13" s="4232"/>
      <c r="W13" s="4272"/>
      <c r="X13" s="4272"/>
      <c r="Y13" s="4272"/>
      <c r="Z13" s="4272"/>
      <c r="AA13" s="4280"/>
      <c r="AB13" s="4272"/>
      <c r="AC13" s="4272"/>
      <c r="AD13" s="4272"/>
      <c r="AE13" s="4272"/>
      <c r="AF13" s="4280"/>
      <c r="AG13" s="4291"/>
      <c r="AH13" s="4291"/>
      <c r="AI13" s="4291"/>
      <c r="AJ13" s="4234"/>
      <c r="AK13" s="4234"/>
      <c r="AL13" s="4238"/>
      <c r="AM13" s="4238"/>
      <c r="AN13" s="4238"/>
      <c r="AO13" s="4238"/>
      <c r="AP13" s="4238"/>
      <c r="AQ13" s="4238"/>
      <c r="AR13" s="4298"/>
      <c r="AS13" s="4238"/>
      <c r="AT13" s="4238"/>
      <c r="AU13" s="4238"/>
      <c r="AV13" s="4238"/>
      <c r="AW13" s="4298"/>
      <c r="AX13" s="4238"/>
      <c r="AY13" s="4238"/>
      <c r="AZ13" s="4238"/>
      <c r="BA13" s="4238"/>
      <c r="BB13" s="4298"/>
      <c r="BC13" s="4282"/>
      <c r="BD13" s="4282"/>
      <c r="BE13" s="4302"/>
      <c r="BF13" s="4302"/>
      <c r="BG13" s="4305"/>
      <c r="BH13" s="4302"/>
      <c r="BI13" s="4302"/>
      <c r="BJ13" s="4302"/>
      <c r="BK13" s="4302"/>
      <c r="BL13" s="4280"/>
      <c r="BM13" s="4291"/>
      <c r="BN13" s="4291"/>
      <c r="BO13" s="4291"/>
      <c r="BP13" s="4234"/>
      <c r="BQ13" s="4234"/>
      <c r="BR13" s="4234"/>
      <c r="BS13" s="4234"/>
      <c r="BT13" s="4234"/>
      <c r="BU13" s="4234"/>
      <c r="BV13" s="4234"/>
      <c r="BW13" s="4234"/>
      <c r="BX13" s="4232"/>
      <c r="BY13" s="4234"/>
      <c r="BZ13" s="4234"/>
      <c r="CA13" s="4234"/>
      <c r="CB13" s="4234"/>
      <c r="CC13" s="4232"/>
      <c r="CD13" s="4249"/>
      <c r="CE13" s="4249"/>
      <c r="CF13" s="4234"/>
      <c r="CG13" s="4234"/>
      <c r="CH13" s="4232"/>
      <c r="CI13" s="4272"/>
      <c r="CJ13" s="4272"/>
      <c r="CK13" s="4286"/>
      <c r="CL13" s="4302"/>
      <c r="CM13" s="4280"/>
      <c r="CN13" s="4286"/>
      <c r="CO13" s="4286"/>
      <c r="CP13" s="4286"/>
      <c r="CQ13" s="4286"/>
      <c r="CR13" s="4280"/>
      <c r="CS13" s="4291"/>
      <c r="CT13" s="4291"/>
      <c r="CU13" s="4291"/>
      <c r="CV13" s="4234"/>
      <c r="CW13" s="4238"/>
      <c r="CX13" s="4320"/>
      <c r="CY13" s="4320"/>
      <c r="CZ13" s="4320"/>
      <c r="DA13" s="4320"/>
      <c r="DB13" s="4326"/>
      <c r="DC13" s="4326"/>
      <c r="DD13" s="4325"/>
      <c r="DE13" s="4326"/>
      <c r="DF13" s="4326"/>
      <c r="DG13" s="4326"/>
      <c r="DH13" s="4324"/>
      <c r="DI13" s="4325"/>
      <c r="DJ13" s="4324"/>
      <c r="DK13" s="4324"/>
      <c r="DL13" s="4326"/>
      <c r="DM13" s="4326"/>
      <c r="DN13" s="4335"/>
      <c r="DO13" s="4336"/>
      <c r="DP13" s="4336"/>
      <c r="DQ13" s="4336"/>
      <c r="DR13" s="4336"/>
      <c r="DS13" s="4305"/>
      <c r="DT13" s="4336"/>
      <c r="DU13" s="4336"/>
      <c r="DV13" s="4336"/>
      <c r="DW13" s="4336"/>
      <c r="DX13" s="4336"/>
      <c r="DY13" s="4336"/>
      <c r="DZ13" s="4336"/>
      <c r="EA13" s="4336"/>
      <c r="EB13" s="4336"/>
      <c r="EC13" s="4336"/>
      <c r="ED13" s="4336"/>
      <c r="EE13" s="4348"/>
    </row>
    <row r="14" spans="1:135" ht="23.25" customHeight="1">
      <c r="A14" s="4230">
        <v>8</v>
      </c>
      <c r="B14" s="4235" t="s">
        <v>831</v>
      </c>
      <c r="C14" s="4232"/>
      <c r="D14" s="4234"/>
      <c r="E14" s="4238"/>
      <c r="F14" s="4234"/>
      <c r="G14" s="4234"/>
      <c r="H14" s="4234"/>
      <c r="I14" s="4234"/>
      <c r="J14" s="4234"/>
      <c r="K14" s="4234"/>
      <c r="L14" s="4232"/>
      <c r="M14" s="4234"/>
      <c r="N14" s="4234"/>
      <c r="O14" s="4234"/>
      <c r="P14" s="4234"/>
      <c r="Q14" s="4232"/>
      <c r="R14" s="4234"/>
      <c r="S14" s="4234"/>
      <c r="T14" s="4234"/>
      <c r="U14" s="4234"/>
      <c r="V14" s="4232"/>
      <c r="W14" s="4272"/>
      <c r="X14" s="4272"/>
      <c r="Y14" s="4272"/>
      <c r="Z14" s="4272"/>
      <c r="AA14" s="4280"/>
      <c r="AB14" s="4272"/>
      <c r="AC14" s="4272"/>
      <c r="AD14" s="4272"/>
      <c r="AE14" s="4272"/>
      <c r="AF14" s="4280"/>
      <c r="AG14" s="4291"/>
      <c r="AH14" s="4291"/>
      <c r="AI14" s="4291"/>
      <c r="AJ14" s="4234"/>
      <c r="AK14" s="4234"/>
      <c r="AL14" s="4238"/>
      <c r="AM14" s="4238"/>
      <c r="AN14" s="4238"/>
      <c r="AO14" s="4238"/>
      <c r="AP14" s="4238"/>
      <c r="AQ14" s="4238"/>
      <c r="AR14" s="4298"/>
      <c r="AS14" s="4238"/>
      <c r="AT14" s="4238"/>
      <c r="AU14" s="4238"/>
      <c r="AV14" s="4238"/>
      <c r="AW14" s="4298"/>
      <c r="AX14" s="4238"/>
      <c r="AY14" s="4238"/>
      <c r="AZ14" s="4238"/>
      <c r="BA14" s="4238"/>
      <c r="BB14" s="4298"/>
      <c r="BC14" s="4302"/>
      <c r="BD14" s="4302"/>
      <c r="BE14" s="4302"/>
      <c r="BF14" s="4302"/>
      <c r="BG14" s="4305"/>
      <c r="BH14" s="4302"/>
      <c r="BI14" s="4302"/>
      <c r="BJ14" s="4302"/>
      <c r="BK14" s="4302"/>
      <c r="BL14" s="4280"/>
      <c r="BM14" s="4291"/>
      <c r="BN14" s="4291"/>
      <c r="BO14" s="4291"/>
      <c r="BP14" s="4234"/>
      <c r="BQ14" s="4234"/>
      <c r="BR14" s="4234"/>
      <c r="BS14" s="4234"/>
      <c r="BT14" s="4234"/>
      <c r="BU14" s="4234"/>
      <c r="BV14" s="4234"/>
      <c r="BW14" s="4234"/>
      <c r="BX14" s="4232"/>
      <c r="BY14" s="4234"/>
      <c r="BZ14" s="4234"/>
      <c r="CA14" s="4234"/>
      <c r="CB14" s="4234"/>
      <c r="CC14" s="4232"/>
      <c r="CD14" s="4249"/>
      <c r="CE14" s="4249"/>
      <c r="CF14" s="4234"/>
      <c r="CG14" s="4234"/>
      <c r="CH14" s="4232"/>
      <c r="CI14" s="4286"/>
      <c r="CJ14" s="4286"/>
      <c r="CK14" s="4286"/>
      <c r="CL14" s="4302"/>
      <c r="CM14" s="4280"/>
      <c r="CN14" s="4286"/>
      <c r="CO14" s="4286"/>
      <c r="CP14" s="4286"/>
      <c r="CQ14" s="4286"/>
      <c r="CR14" s="4280"/>
      <c r="CS14" s="4291"/>
      <c r="CT14" s="4291"/>
      <c r="CU14" s="4291"/>
      <c r="CV14" s="4234"/>
      <c r="CW14" s="4238"/>
      <c r="CX14" s="4320"/>
      <c r="CY14" s="4320"/>
      <c r="CZ14" s="4320"/>
      <c r="DA14" s="4320"/>
      <c r="DB14" s="4326"/>
      <c r="DC14" s="4326"/>
      <c r="DD14" s="4325"/>
      <c r="DE14" s="4326"/>
      <c r="DF14" s="4326"/>
      <c r="DG14" s="4326"/>
      <c r="DH14" s="4324"/>
      <c r="DI14" s="4325"/>
      <c r="DJ14" s="4324"/>
      <c r="DK14" s="4324"/>
      <c r="DL14" s="4326"/>
      <c r="DM14" s="4326"/>
      <c r="DN14" s="4335"/>
      <c r="DO14" s="4336"/>
      <c r="DP14" s="4336"/>
      <c r="DQ14" s="4336"/>
      <c r="DR14" s="4336"/>
      <c r="DS14" s="4305"/>
      <c r="DT14" s="4336"/>
      <c r="DU14" s="4336"/>
      <c r="DV14" s="4336"/>
      <c r="DW14" s="4336"/>
      <c r="DX14" s="4336"/>
      <c r="DY14" s="4336"/>
      <c r="DZ14" s="4336"/>
      <c r="EA14" s="4336"/>
      <c r="EB14" s="4336"/>
      <c r="EC14" s="4336"/>
      <c r="ED14" s="4336"/>
      <c r="EE14" s="4348"/>
    </row>
    <row r="15" spans="1:135" ht="23.25" customHeight="1">
      <c r="A15" s="4230">
        <v>9</v>
      </c>
      <c r="B15" s="4235" t="s">
        <v>832</v>
      </c>
      <c r="C15" s="4232"/>
      <c r="D15" s="4234"/>
      <c r="E15" s="4238"/>
      <c r="F15" s="4234"/>
      <c r="G15" s="4234"/>
      <c r="H15" s="4234"/>
      <c r="I15" s="4234"/>
      <c r="J15" s="4234"/>
      <c r="K15" s="4234"/>
      <c r="L15" s="4232"/>
      <c r="M15" s="4234"/>
      <c r="N15" s="4234"/>
      <c r="O15" s="4234"/>
      <c r="P15" s="4234"/>
      <c r="Q15" s="4232"/>
      <c r="R15" s="4234"/>
      <c r="S15" s="4234"/>
      <c r="T15" s="4234"/>
      <c r="U15" s="4234"/>
      <c r="V15" s="4232"/>
      <c r="W15" s="4272"/>
      <c r="X15" s="4272"/>
      <c r="Y15" s="4272"/>
      <c r="Z15" s="4272"/>
      <c r="AA15" s="4280"/>
      <c r="AB15" s="4272"/>
      <c r="AC15" s="4272"/>
      <c r="AD15" s="4272"/>
      <c r="AE15" s="4272"/>
      <c r="AF15" s="4280"/>
      <c r="AG15" s="4291"/>
      <c r="AH15" s="4291"/>
      <c r="AI15" s="4291"/>
      <c r="AJ15" s="4234"/>
      <c r="AK15" s="4234"/>
      <c r="AL15" s="4238"/>
      <c r="AM15" s="4238"/>
      <c r="AN15" s="4238"/>
      <c r="AO15" s="4238"/>
      <c r="AP15" s="4238"/>
      <c r="AQ15" s="4238"/>
      <c r="AR15" s="4298"/>
      <c r="AS15" s="4238"/>
      <c r="AT15" s="4238"/>
      <c r="AU15" s="4238"/>
      <c r="AV15" s="4238"/>
      <c r="AW15" s="4298"/>
      <c r="AX15" s="4238"/>
      <c r="AY15" s="4238"/>
      <c r="AZ15" s="4238"/>
      <c r="BA15" s="4238"/>
      <c r="BB15" s="4298"/>
      <c r="BC15" s="4302"/>
      <c r="BD15" s="4302"/>
      <c r="BE15" s="4302"/>
      <c r="BF15" s="4302"/>
      <c r="BG15" s="4305"/>
      <c r="BH15" s="4302"/>
      <c r="BI15" s="4302"/>
      <c r="BJ15" s="4302"/>
      <c r="BK15" s="4302"/>
      <c r="BL15" s="4280"/>
      <c r="BM15" s="4291"/>
      <c r="BN15" s="4291"/>
      <c r="BO15" s="4291"/>
      <c r="BP15" s="4234"/>
      <c r="BQ15" s="4234"/>
      <c r="BR15" s="4234"/>
      <c r="BS15" s="4234"/>
      <c r="BT15" s="4234"/>
      <c r="BU15" s="4234"/>
      <c r="BV15" s="4234"/>
      <c r="BW15" s="4234"/>
      <c r="BX15" s="4232"/>
      <c r="BY15" s="4234"/>
      <c r="BZ15" s="4234"/>
      <c r="CA15" s="4234"/>
      <c r="CB15" s="4234"/>
      <c r="CC15" s="4232"/>
      <c r="CD15" s="4234"/>
      <c r="CE15" s="4234"/>
      <c r="CF15" s="4234"/>
      <c r="CG15" s="4234"/>
      <c r="CH15" s="4232"/>
      <c r="CI15" s="4286"/>
      <c r="CJ15" s="4286"/>
      <c r="CK15" s="4286"/>
      <c r="CL15" s="4302"/>
      <c r="CM15" s="4280"/>
      <c r="CN15" s="4286"/>
      <c r="CO15" s="4286"/>
      <c r="CP15" s="4286"/>
      <c r="CQ15" s="4286"/>
      <c r="CR15" s="4280"/>
      <c r="CS15" s="4291"/>
      <c r="CT15" s="4291"/>
      <c r="CU15" s="4291"/>
      <c r="CV15" s="4234"/>
      <c r="CW15" s="4238"/>
      <c r="CX15" s="4320"/>
      <c r="CY15" s="4320"/>
      <c r="CZ15" s="4320"/>
      <c r="DA15" s="4320"/>
      <c r="DB15" s="4326"/>
      <c r="DC15" s="4326"/>
      <c r="DD15" s="4325"/>
      <c r="DE15" s="4326"/>
      <c r="DF15" s="4326"/>
      <c r="DG15" s="4326"/>
      <c r="DH15" s="4324"/>
      <c r="DI15" s="4325"/>
      <c r="DJ15" s="4324"/>
      <c r="DK15" s="4326"/>
      <c r="DL15" s="4326"/>
      <c r="DM15" s="4326"/>
      <c r="DN15" s="4335"/>
      <c r="DO15" s="4336"/>
      <c r="DP15" s="4336"/>
      <c r="DQ15" s="4336"/>
      <c r="DR15" s="4336"/>
      <c r="DS15" s="4305"/>
      <c r="DT15" s="4336"/>
      <c r="DU15" s="4336"/>
      <c r="DV15" s="4336"/>
      <c r="DW15" s="4336"/>
      <c r="DX15" s="4336"/>
      <c r="DY15" s="4336"/>
      <c r="DZ15" s="4336"/>
      <c r="EA15" s="4336"/>
      <c r="EB15" s="4336"/>
      <c r="EC15" s="4336"/>
      <c r="ED15" s="4336"/>
      <c r="EE15" s="4348"/>
    </row>
    <row r="16" spans="1:135" ht="23.25" customHeight="1">
      <c r="A16" s="4230">
        <v>10</v>
      </c>
      <c r="B16" s="4240" t="s">
        <v>833</v>
      </c>
      <c r="C16" s="4232"/>
      <c r="D16" s="4234"/>
      <c r="E16" s="4238"/>
      <c r="F16" s="4234"/>
      <c r="G16" s="4234"/>
      <c r="H16" s="4234"/>
      <c r="I16" s="4234"/>
      <c r="J16" s="4234"/>
      <c r="K16" s="4234"/>
      <c r="L16" s="4232"/>
      <c r="M16" s="4234"/>
      <c r="N16" s="4234"/>
      <c r="O16" s="4234"/>
      <c r="P16" s="4234"/>
      <c r="Q16" s="4232"/>
      <c r="R16" s="4234"/>
      <c r="S16" s="4234"/>
      <c r="T16" s="4234"/>
      <c r="U16" s="4234"/>
      <c r="V16" s="4232"/>
      <c r="W16" s="4272"/>
      <c r="X16" s="4272"/>
      <c r="Y16" s="4272"/>
      <c r="Z16" s="4272"/>
      <c r="AA16" s="4280"/>
      <c r="AB16" s="4272"/>
      <c r="AC16" s="4272"/>
      <c r="AD16" s="4272"/>
      <c r="AE16" s="4272"/>
      <c r="AF16" s="4280"/>
      <c r="AG16" s="4291"/>
      <c r="AH16" s="4291"/>
      <c r="AI16" s="4291"/>
      <c r="AJ16" s="4234"/>
      <c r="AK16" s="4234"/>
      <c r="AL16" s="4238"/>
      <c r="AM16" s="4238"/>
      <c r="AN16" s="4238"/>
      <c r="AO16" s="4238"/>
      <c r="AP16" s="4238"/>
      <c r="AQ16" s="4238"/>
      <c r="AR16" s="4298"/>
      <c r="AS16" s="4238"/>
      <c r="AT16" s="4238"/>
      <c r="AU16" s="4238"/>
      <c r="AV16" s="4238"/>
      <c r="AW16" s="4298"/>
      <c r="AX16" s="4238"/>
      <c r="AY16" s="4238"/>
      <c r="AZ16" s="4238"/>
      <c r="BA16" s="4238"/>
      <c r="BB16" s="4298"/>
      <c r="BC16" s="4302"/>
      <c r="BD16" s="4302"/>
      <c r="BE16" s="4302"/>
      <c r="BF16" s="4302"/>
      <c r="BG16" s="4305"/>
      <c r="BH16" s="4302"/>
      <c r="BI16" s="4302"/>
      <c r="BJ16" s="4302"/>
      <c r="BK16" s="4302"/>
      <c r="BL16" s="4280"/>
      <c r="BM16" s="4291"/>
      <c r="BN16" s="4291"/>
      <c r="BO16" s="4291"/>
      <c r="BP16" s="4234"/>
      <c r="BQ16" s="4234"/>
      <c r="BR16" s="4234"/>
      <c r="BS16" s="4234"/>
      <c r="BT16" s="4234"/>
      <c r="BU16" s="4234"/>
      <c r="BV16" s="4234"/>
      <c r="BW16" s="4234"/>
      <c r="BX16" s="4232"/>
      <c r="BY16" s="4234"/>
      <c r="BZ16" s="4234"/>
      <c r="CA16" s="4234"/>
      <c r="CB16" s="4234"/>
      <c r="CC16" s="4232"/>
      <c r="CD16" s="4234"/>
      <c r="CE16" s="4234"/>
      <c r="CF16" s="4234"/>
      <c r="CG16" s="4234"/>
      <c r="CH16" s="4232"/>
      <c r="CI16" s="4286"/>
      <c r="CJ16" s="4286"/>
      <c r="CK16" s="4286"/>
      <c r="CL16" s="4302"/>
      <c r="CM16" s="4280"/>
      <c r="CN16" s="4286"/>
      <c r="CO16" s="4286"/>
      <c r="CP16" s="4286"/>
      <c r="CQ16" s="4286"/>
      <c r="CR16" s="4280"/>
      <c r="CS16" s="4291"/>
      <c r="CT16" s="4291"/>
      <c r="CU16" s="4291"/>
      <c r="CV16" s="4234"/>
      <c r="CW16" s="4238"/>
      <c r="CX16" s="4320"/>
      <c r="CY16" s="4320"/>
      <c r="CZ16" s="4320"/>
      <c r="DA16" s="4320"/>
      <c r="DB16" s="4326"/>
      <c r="DC16" s="4326"/>
      <c r="DD16" s="4325"/>
      <c r="DE16" s="4326"/>
      <c r="DF16" s="4326"/>
      <c r="DG16" s="4326"/>
      <c r="DH16" s="4324"/>
      <c r="DI16" s="4325"/>
      <c r="DJ16" s="4324"/>
      <c r="DK16" s="4326"/>
      <c r="DL16" s="4326"/>
      <c r="DM16" s="4326"/>
      <c r="DN16" s="4335"/>
      <c r="DO16" s="4336"/>
      <c r="DP16" s="4336"/>
      <c r="DQ16" s="4336"/>
      <c r="DR16" s="4336"/>
      <c r="DS16" s="4305"/>
      <c r="DT16" s="4336"/>
      <c r="DU16" s="4336"/>
      <c r="DV16" s="4336"/>
      <c r="DW16" s="4336"/>
      <c r="DX16" s="4336"/>
      <c r="DY16" s="4336"/>
      <c r="DZ16" s="4336"/>
      <c r="EA16" s="4336"/>
      <c r="EB16" s="4336"/>
      <c r="EC16" s="4336"/>
      <c r="ED16" s="4336"/>
      <c r="EE16" s="4348"/>
    </row>
    <row r="17" spans="1:135" ht="23.25" customHeight="1">
      <c r="A17" s="4230">
        <v>11</v>
      </c>
      <c r="B17" s="4240" t="s">
        <v>834</v>
      </c>
      <c r="C17" s="4232"/>
      <c r="D17" s="4234"/>
      <c r="E17" s="4238"/>
      <c r="F17" s="4234"/>
      <c r="G17" s="4234"/>
      <c r="H17" s="4234"/>
      <c r="I17" s="4234"/>
      <c r="J17" s="4234"/>
      <c r="K17" s="4234"/>
      <c r="L17" s="4232"/>
      <c r="M17" s="4234"/>
      <c r="N17" s="4234"/>
      <c r="O17" s="4234"/>
      <c r="P17" s="4234"/>
      <c r="Q17" s="4232"/>
      <c r="R17" s="4234"/>
      <c r="S17" s="4234"/>
      <c r="T17" s="4234"/>
      <c r="U17" s="4234"/>
      <c r="V17" s="4232"/>
      <c r="W17" s="4272"/>
      <c r="X17" s="4272"/>
      <c r="Y17" s="4272"/>
      <c r="Z17" s="4272"/>
      <c r="AA17" s="4280"/>
      <c r="AB17" s="4272"/>
      <c r="AC17" s="4272"/>
      <c r="AD17" s="4272"/>
      <c r="AE17" s="4272"/>
      <c r="AF17" s="4280"/>
      <c r="AG17" s="4291"/>
      <c r="AH17" s="4291"/>
      <c r="AI17" s="4291"/>
      <c r="AJ17" s="4234"/>
      <c r="AK17" s="4234"/>
      <c r="AL17" s="4238"/>
      <c r="AM17" s="4238"/>
      <c r="AN17" s="4238"/>
      <c r="AO17" s="4238"/>
      <c r="AP17" s="4238"/>
      <c r="AQ17" s="4238"/>
      <c r="AR17" s="4298"/>
      <c r="AS17" s="4238"/>
      <c r="AT17" s="4238"/>
      <c r="AU17" s="4238"/>
      <c r="AV17" s="4238"/>
      <c r="AW17" s="4298"/>
      <c r="AX17" s="4238"/>
      <c r="AY17" s="4238"/>
      <c r="AZ17" s="4238"/>
      <c r="BA17" s="4238"/>
      <c r="BB17" s="4298"/>
      <c r="BC17" s="4302"/>
      <c r="BD17" s="4302"/>
      <c r="BE17" s="4302"/>
      <c r="BF17" s="4302"/>
      <c r="BG17" s="4305"/>
      <c r="BH17" s="4302"/>
      <c r="BI17" s="4302"/>
      <c r="BJ17" s="4302"/>
      <c r="BK17" s="4302"/>
      <c r="BL17" s="4280"/>
      <c r="BM17" s="4291"/>
      <c r="BN17" s="4291"/>
      <c r="BO17" s="4291"/>
      <c r="BP17" s="4234"/>
      <c r="BQ17" s="4234"/>
      <c r="BR17" s="4234"/>
      <c r="BS17" s="4234"/>
      <c r="BT17" s="4234"/>
      <c r="BU17" s="4234"/>
      <c r="BV17" s="4234"/>
      <c r="BW17" s="4234"/>
      <c r="BX17" s="4232"/>
      <c r="BY17" s="4234"/>
      <c r="BZ17" s="4234"/>
      <c r="CA17" s="4234"/>
      <c r="CB17" s="4234"/>
      <c r="CC17" s="4232"/>
      <c r="CD17" s="4234"/>
      <c r="CE17" s="4234"/>
      <c r="CF17" s="4234"/>
      <c r="CG17" s="4234"/>
      <c r="CH17" s="4232"/>
      <c r="CI17" s="4286"/>
      <c r="CJ17" s="4286"/>
      <c r="CK17" s="4286"/>
      <c r="CL17" s="4302"/>
      <c r="CM17" s="4280"/>
      <c r="CN17" s="4286"/>
      <c r="CO17" s="4286"/>
      <c r="CP17" s="4286"/>
      <c r="CQ17" s="4286"/>
      <c r="CR17" s="4280"/>
      <c r="CS17" s="4291"/>
      <c r="CT17" s="4291"/>
      <c r="CU17" s="4291"/>
      <c r="CV17" s="4234"/>
      <c r="CW17" s="4238"/>
      <c r="CX17" s="4320"/>
      <c r="CY17" s="4320"/>
      <c r="CZ17" s="4320"/>
      <c r="DA17" s="4320"/>
      <c r="DB17" s="4326"/>
      <c r="DC17" s="4326"/>
      <c r="DD17" s="4325"/>
      <c r="DE17" s="4326"/>
      <c r="DF17" s="4326"/>
      <c r="DG17" s="4326"/>
      <c r="DH17" s="4324"/>
      <c r="DI17" s="4325"/>
      <c r="DJ17" s="4324"/>
      <c r="DK17" s="4326"/>
      <c r="DL17" s="4326"/>
      <c r="DM17" s="4326"/>
      <c r="DN17" s="4335"/>
      <c r="DO17" s="4336"/>
      <c r="DP17" s="4336"/>
      <c r="DQ17" s="4336"/>
      <c r="DR17" s="4336"/>
      <c r="DS17" s="4305"/>
      <c r="DT17" s="4336"/>
      <c r="DU17" s="4336"/>
      <c r="DV17" s="4336"/>
      <c r="DW17" s="4336"/>
      <c r="DX17" s="4336"/>
      <c r="DY17" s="4336"/>
      <c r="DZ17" s="4336"/>
      <c r="EA17" s="4336"/>
      <c r="EB17" s="4336"/>
      <c r="EC17" s="4336"/>
      <c r="ED17" s="4336"/>
      <c r="EE17" s="4348"/>
    </row>
    <row r="18" spans="1:135" ht="23.25" customHeight="1">
      <c r="A18" s="4230">
        <v>13</v>
      </c>
      <c r="B18" s="4240" t="s">
        <v>835</v>
      </c>
      <c r="C18" s="4232"/>
      <c r="D18" s="4234"/>
      <c r="E18" s="4238"/>
      <c r="F18" s="4234"/>
      <c r="G18" s="4234"/>
      <c r="H18" s="4234"/>
      <c r="I18" s="4234"/>
      <c r="J18" s="4234"/>
      <c r="K18" s="4234"/>
      <c r="L18" s="4232"/>
      <c r="M18" s="4234"/>
      <c r="N18" s="4234"/>
      <c r="O18" s="4234"/>
      <c r="P18" s="4234"/>
      <c r="Q18" s="4232"/>
      <c r="R18" s="4234"/>
      <c r="S18" s="4234"/>
      <c r="T18" s="4234"/>
      <c r="U18" s="4234"/>
      <c r="V18" s="4232"/>
      <c r="W18" s="4272"/>
      <c r="X18" s="4272"/>
      <c r="Y18" s="4272"/>
      <c r="Z18" s="4272"/>
      <c r="AA18" s="4280"/>
      <c r="AB18" s="4272"/>
      <c r="AC18" s="4272"/>
      <c r="AD18" s="4272"/>
      <c r="AE18" s="4272"/>
      <c r="AF18" s="4280"/>
      <c r="AG18" s="4291"/>
      <c r="AH18" s="4291"/>
      <c r="AI18" s="4291"/>
      <c r="AJ18" s="4234"/>
      <c r="AK18" s="4234"/>
      <c r="AL18" s="4238"/>
      <c r="AM18" s="4238"/>
      <c r="AN18" s="4238"/>
      <c r="AO18" s="4238"/>
      <c r="AP18" s="4238"/>
      <c r="AQ18" s="4238"/>
      <c r="AR18" s="4298"/>
      <c r="AS18" s="4238"/>
      <c r="AT18" s="4238"/>
      <c r="AU18" s="4238"/>
      <c r="AV18" s="4238"/>
      <c r="AW18" s="4298"/>
      <c r="AX18" s="4238"/>
      <c r="AY18" s="4238"/>
      <c r="AZ18" s="4238"/>
      <c r="BA18" s="4238"/>
      <c r="BB18" s="4298"/>
      <c r="BC18" s="4302"/>
      <c r="BD18" s="4302"/>
      <c r="BE18" s="4302"/>
      <c r="BF18" s="4302"/>
      <c r="BG18" s="4305"/>
      <c r="BH18" s="4302"/>
      <c r="BI18" s="4302"/>
      <c r="BJ18" s="4302"/>
      <c r="BK18" s="4302"/>
      <c r="BL18" s="4280"/>
      <c r="BM18" s="4291"/>
      <c r="BN18" s="4291"/>
      <c r="BO18" s="4291"/>
      <c r="BP18" s="4234"/>
      <c r="BQ18" s="4234"/>
      <c r="BR18" s="4234"/>
      <c r="BS18" s="4234"/>
      <c r="BT18" s="4234"/>
      <c r="BU18" s="4234"/>
      <c r="BV18" s="4234"/>
      <c r="BW18" s="4234"/>
      <c r="BX18" s="4232"/>
      <c r="BY18" s="4234"/>
      <c r="BZ18" s="4234"/>
      <c r="CA18" s="4234"/>
      <c r="CB18" s="4234"/>
      <c r="CC18" s="4232"/>
      <c r="CD18" s="4234"/>
      <c r="CE18" s="4234"/>
      <c r="CF18" s="4234"/>
      <c r="CG18" s="4234"/>
      <c r="CH18" s="4232"/>
      <c r="CI18" s="4286"/>
      <c r="CJ18" s="4286"/>
      <c r="CK18" s="4286"/>
      <c r="CL18" s="4302"/>
      <c r="CM18" s="4280"/>
      <c r="CN18" s="4286"/>
      <c r="CO18" s="4286"/>
      <c r="CP18" s="4286"/>
      <c r="CQ18" s="4286"/>
      <c r="CR18" s="4280"/>
      <c r="CS18" s="4291"/>
      <c r="CT18" s="4291"/>
      <c r="CU18" s="4291"/>
      <c r="CV18" s="4234"/>
      <c r="CW18" s="4238"/>
      <c r="CX18" s="4320"/>
      <c r="CY18" s="4320"/>
      <c r="CZ18" s="4320"/>
      <c r="DA18" s="4320"/>
      <c r="DB18" s="4326"/>
      <c r="DC18" s="4326"/>
      <c r="DD18" s="4325"/>
      <c r="DE18" s="4326"/>
      <c r="DF18" s="4326"/>
      <c r="DG18" s="4326"/>
      <c r="DH18" s="4324"/>
      <c r="DI18" s="4325"/>
      <c r="DJ18" s="4324"/>
      <c r="DK18" s="4326"/>
      <c r="DL18" s="4326"/>
      <c r="DM18" s="4326"/>
      <c r="DN18" s="4335"/>
      <c r="DO18" s="4336"/>
      <c r="DP18" s="4336"/>
      <c r="DQ18" s="4336"/>
      <c r="DR18" s="4336"/>
      <c r="DS18" s="4305"/>
      <c r="DT18" s="4336"/>
      <c r="DU18" s="4336"/>
      <c r="DV18" s="4336"/>
      <c r="DW18" s="4336"/>
      <c r="DX18" s="4336"/>
      <c r="DY18" s="4336"/>
      <c r="DZ18" s="4336"/>
      <c r="EA18" s="4336"/>
      <c r="EB18" s="4336"/>
      <c r="EC18" s="4336"/>
      <c r="ED18" s="4336"/>
      <c r="EE18" s="4348"/>
    </row>
    <row r="19" spans="1:135" ht="23.25" customHeight="1">
      <c r="A19" s="4230">
        <v>14</v>
      </c>
      <c r="B19" s="4241" t="s">
        <v>836</v>
      </c>
      <c r="C19" s="4232"/>
      <c r="D19" s="4234"/>
      <c r="E19" s="4238"/>
      <c r="F19" s="4234"/>
      <c r="G19" s="4234"/>
      <c r="H19" s="4234"/>
      <c r="I19" s="4234"/>
      <c r="J19" s="4234"/>
      <c r="K19" s="4234"/>
      <c r="L19" s="4232"/>
      <c r="M19" s="4234"/>
      <c r="N19" s="4234"/>
      <c r="O19" s="4234"/>
      <c r="P19" s="4234"/>
      <c r="Q19" s="4232"/>
      <c r="R19" s="4234"/>
      <c r="S19" s="4234"/>
      <c r="T19" s="4234"/>
      <c r="U19" s="4234"/>
      <c r="V19" s="4232"/>
      <c r="W19" s="4272"/>
      <c r="X19" s="4272"/>
      <c r="Y19" s="4272"/>
      <c r="Z19" s="4272"/>
      <c r="AA19" s="4280"/>
      <c r="AB19" s="4272"/>
      <c r="AC19" s="4272"/>
      <c r="AD19" s="4272"/>
      <c r="AE19" s="4272"/>
      <c r="AF19" s="4272"/>
      <c r="AG19" s="4291"/>
      <c r="AH19" s="4291"/>
      <c r="AI19" s="4291"/>
      <c r="AJ19" s="4234"/>
      <c r="AK19" s="4234"/>
      <c r="AL19" s="4238"/>
      <c r="AM19" s="4238"/>
      <c r="AN19" s="4238"/>
      <c r="AO19" s="4238"/>
      <c r="AP19" s="4238"/>
      <c r="AQ19" s="4238"/>
      <c r="AR19" s="4298"/>
      <c r="AS19" s="4238"/>
      <c r="AT19" s="4238"/>
      <c r="AU19" s="4238"/>
      <c r="AV19" s="4238"/>
      <c r="AW19" s="4298"/>
      <c r="AX19" s="4238"/>
      <c r="AY19" s="4238"/>
      <c r="AZ19" s="4238"/>
      <c r="BA19" s="4238"/>
      <c r="BB19" s="4298"/>
      <c r="BC19" s="4282"/>
      <c r="BD19" s="4282"/>
      <c r="BE19" s="4302"/>
      <c r="BF19" s="4302"/>
      <c r="BG19" s="4305"/>
      <c r="BH19" s="4302"/>
      <c r="BI19" s="4302"/>
      <c r="BJ19" s="4302"/>
      <c r="BK19" s="4302"/>
      <c r="BL19" s="4302"/>
      <c r="BM19" s="4311"/>
      <c r="BN19" s="4311"/>
      <c r="BO19" s="4311"/>
      <c r="BP19" s="4234"/>
      <c r="BQ19" s="4234"/>
      <c r="BR19" s="4234"/>
      <c r="BS19" s="4234"/>
      <c r="BT19" s="4234"/>
      <c r="BU19" s="4234"/>
      <c r="BV19" s="4234"/>
      <c r="BW19" s="4234"/>
      <c r="BX19" s="4232"/>
      <c r="BY19" s="4234"/>
      <c r="BZ19" s="4234"/>
      <c r="CA19" s="4234"/>
      <c r="CB19" s="4234"/>
      <c r="CC19" s="4232"/>
      <c r="CD19" s="4234"/>
      <c r="CE19" s="4234"/>
      <c r="CF19" s="4234"/>
      <c r="CG19" s="4234"/>
      <c r="CH19" s="4232"/>
      <c r="CI19" s="4272"/>
      <c r="CJ19" s="4272"/>
      <c r="CK19" s="4272"/>
      <c r="CL19" s="4272"/>
      <c r="CM19" s="4280"/>
      <c r="CN19" s="4272"/>
      <c r="CO19" s="4272"/>
      <c r="CP19" s="4272"/>
      <c r="CQ19" s="4272"/>
      <c r="CR19" s="4272"/>
      <c r="CS19" s="4291"/>
      <c r="CT19" s="4291"/>
      <c r="CU19" s="4291"/>
      <c r="CV19" s="4234"/>
      <c r="CW19" s="4238"/>
      <c r="CX19" s="4320"/>
      <c r="CY19" s="4320"/>
      <c r="CZ19" s="4320"/>
      <c r="DA19" s="4320"/>
      <c r="DB19" s="4326"/>
      <c r="DC19" s="4326"/>
      <c r="DD19" s="4325"/>
      <c r="DE19" s="4326"/>
      <c r="DF19" s="4326"/>
      <c r="DG19" s="4326"/>
      <c r="DH19" s="4324"/>
      <c r="DI19" s="4325"/>
      <c r="DJ19" s="4324"/>
      <c r="DK19" s="4326"/>
      <c r="DL19" s="4326"/>
      <c r="DM19" s="4326"/>
      <c r="DN19" s="4335"/>
      <c r="DO19" s="4336"/>
      <c r="DP19" s="4336"/>
      <c r="DQ19" s="4336"/>
      <c r="DR19" s="4336"/>
      <c r="DS19" s="4305"/>
      <c r="DT19" s="4336"/>
      <c r="DU19" s="4336"/>
      <c r="DV19" s="4336"/>
      <c r="DW19" s="4336"/>
      <c r="DX19" s="4336"/>
      <c r="DY19" s="4336"/>
      <c r="DZ19" s="4336"/>
      <c r="EA19" s="4336"/>
      <c r="EB19" s="4336"/>
      <c r="EC19" s="4336"/>
      <c r="ED19" s="4336"/>
      <c r="EE19" s="4348"/>
    </row>
    <row r="20" spans="1:135" ht="23.25" customHeight="1">
      <c r="A20" s="4230">
        <v>15</v>
      </c>
      <c r="B20" s="4241" t="s">
        <v>837</v>
      </c>
      <c r="C20" s="4232"/>
      <c r="D20" s="4234"/>
      <c r="E20" s="4238"/>
      <c r="F20" s="4234"/>
      <c r="G20" s="4234"/>
      <c r="H20" s="4234"/>
      <c r="I20" s="4234"/>
      <c r="J20" s="4234"/>
      <c r="K20" s="4234"/>
      <c r="L20" s="4232"/>
      <c r="M20" s="4234"/>
      <c r="N20" s="4234"/>
      <c r="O20" s="4234"/>
      <c r="P20" s="4234"/>
      <c r="Q20" s="4232"/>
      <c r="R20" s="4234"/>
      <c r="S20" s="4234"/>
      <c r="T20" s="4234"/>
      <c r="U20" s="4234"/>
      <c r="V20" s="4232"/>
      <c r="W20" s="4272"/>
      <c r="X20" s="4272"/>
      <c r="Y20" s="4272"/>
      <c r="Z20" s="4272"/>
      <c r="AA20" s="4280"/>
      <c r="AB20" s="4272"/>
      <c r="AC20" s="4272"/>
      <c r="AD20" s="4272"/>
      <c r="AE20" s="4272"/>
      <c r="AF20" s="4272"/>
      <c r="AG20" s="4291"/>
      <c r="AH20" s="4291"/>
      <c r="AI20" s="4291"/>
      <c r="AJ20" s="4234"/>
      <c r="AK20" s="4234"/>
      <c r="AL20" s="4238"/>
      <c r="AM20" s="4238"/>
      <c r="AN20" s="4238"/>
      <c r="AO20" s="4238"/>
      <c r="AP20" s="4238"/>
      <c r="AQ20" s="4238"/>
      <c r="AR20" s="4298"/>
      <c r="AS20" s="4238"/>
      <c r="AT20" s="4238"/>
      <c r="AU20" s="4238"/>
      <c r="AV20" s="4238"/>
      <c r="AW20" s="4298"/>
      <c r="AX20" s="4238"/>
      <c r="AY20" s="4238"/>
      <c r="AZ20" s="4238"/>
      <c r="BA20" s="4238"/>
      <c r="BB20" s="4298"/>
      <c r="BC20" s="4282"/>
      <c r="BD20" s="4282"/>
      <c r="BE20" s="4302"/>
      <c r="BF20" s="4302"/>
      <c r="BG20" s="4305"/>
      <c r="BH20" s="4302"/>
      <c r="BI20" s="4302"/>
      <c r="BJ20" s="4302"/>
      <c r="BK20" s="4302"/>
      <c r="BL20" s="4302"/>
      <c r="BM20" s="4311"/>
      <c r="BN20" s="4311"/>
      <c r="BO20" s="4311"/>
      <c r="BP20" s="4234"/>
      <c r="BQ20" s="4234"/>
      <c r="BR20" s="4234"/>
      <c r="BS20" s="4234"/>
      <c r="BT20" s="4234"/>
      <c r="BU20" s="4234"/>
      <c r="BV20" s="4234"/>
      <c r="BW20" s="4234"/>
      <c r="BX20" s="4232"/>
      <c r="BY20" s="4234"/>
      <c r="BZ20" s="4234"/>
      <c r="CA20" s="4234"/>
      <c r="CB20" s="4234"/>
      <c r="CC20" s="4232"/>
      <c r="CD20" s="4234"/>
      <c r="CE20" s="4234"/>
      <c r="CF20" s="4234"/>
      <c r="CG20" s="4234"/>
      <c r="CH20" s="4232"/>
      <c r="CI20" s="4272"/>
      <c r="CJ20" s="4272"/>
      <c r="CK20" s="4272"/>
      <c r="CL20" s="4272"/>
      <c r="CM20" s="4280"/>
      <c r="CN20" s="4272"/>
      <c r="CO20" s="4272"/>
      <c r="CP20" s="4272"/>
      <c r="CQ20" s="4272"/>
      <c r="CR20" s="4272"/>
      <c r="CS20" s="4291"/>
      <c r="CT20" s="4291"/>
      <c r="CU20" s="4291"/>
      <c r="CV20" s="4234"/>
      <c r="CW20" s="4238"/>
      <c r="CX20" s="4320"/>
      <c r="CY20" s="4320"/>
      <c r="CZ20" s="4320"/>
      <c r="DA20" s="4320"/>
      <c r="DB20" s="4326"/>
      <c r="DC20" s="4326"/>
      <c r="DD20" s="4325"/>
      <c r="DE20" s="4326"/>
      <c r="DF20" s="4326"/>
      <c r="DG20" s="4326"/>
      <c r="DH20" s="4324"/>
      <c r="DI20" s="4325"/>
      <c r="DJ20" s="4324"/>
      <c r="DK20" s="4326"/>
      <c r="DL20" s="4326"/>
      <c r="DM20" s="4326"/>
      <c r="DN20" s="4335"/>
      <c r="DO20" s="4336"/>
      <c r="DP20" s="4336"/>
      <c r="DQ20" s="4336"/>
      <c r="DR20" s="4336"/>
      <c r="DS20" s="4305"/>
      <c r="DT20" s="4336"/>
      <c r="DU20" s="4336"/>
      <c r="DV20" s="4336"/>
      <c r="DW20" s="4336"/>
      <c r="DX20" s="4336"/>
      <c r="DY20" s="4336"/>
      <c r="DZ20" s="4336"/>
      <c r="EA20" s="4336"/>
      <c r="EB20" s="4336"/>
      <c r="EC20" s="4336"/>
      <c r="ED20" s="4336"/>
      <c r="EE20" s="4348"/>
    </row>
    <row r="21" spans="1:135" ht="23.25" customHeight="1">
      <c r="A21" s="4230">
        <v>16</v>
      </c>
      <c r="B21" s="4241" t="s">
        <v>838</v>
      </c>
      <c r="C21" s="4232"/>
      <c r="D21" s="4234"/>
      <c r="E21" s="4238"/>
      <c r="F21" s="4234"/>
      <c r="G21" s="4234"/>
      <c r="H21" s="4234"/>
      <c r="I21" s="4234"/>
      <c r="J21" s="4234"/>
      <c r="K21" s="4234"/>
      <c r="L21" s="4232"/>
      <c r="M21" s="4234"/>
      <c r="N21" s="4234"/>
      <c r="O21" s="4234"/>
      <c r="P21" s="4234"/>
      <c r="Q21" s="4232"/>
      <c r="R21" s="4234"/>
      <c r="S21" s="4234"/>
      <c r="T21" s="4234"/>
      <c r="U21" s="4234"/>
      <c r="V21" s="4232"/>
      <c r="W21" s="4272"/>
      <c r="X21" s="4272"/>
      <c r="Y21" s="4272"/>
      <c r="Z21" s="4272"/>
      <c r="AA21" s="4280"/>
      <c r="AB21" s="4272"/>
      <c r="AC21" s="4272"/>
      <c r="AD21" s="4272"/>
      <c r="AE21" s="4272"/>
      <c r="AF21" s="4272"/>
      <c r="AG21" s="4291"/>
      <c r="AH21" s="4291"/>
      <c r="AI21" s="4291"/>
      <c r="AJ21" s="4234"/>
      <c r="AK21" s="4234"/>
      <c r="AL21" s="4238"/>
      <c r="AM21" s="4238"/>
      <c r="AN21" s="4238"/>
      <c r="AO21" s="4238"/>
      <c r="AP21" s="4238"/>
      <c r="AQ21" s="4238"/>
      <c r="AR21" s="4298"/>
      <c r="AS21" s="4238"/>
      <c r="AT21" s="4238"/>
      <c r="AU21" s="4238"/>
      <c r="AV21" s="4238"/>
      <c r="AW21" s="4298"/>
      <c r="AX21" s="4238"/>
      <c r="AY21" s="4238"/>
      <c r="AZ21" s="4238"/>
      <c r="BA21" s="4238"/>
      <c r="BB21" s="4298"/>
      <c r="BC21" s="4282"/>
      <c r="BD21" s="4282"/>
      <c r="BE21" s="4302"/>
      <c r="BF21" s="4302"/>
      <c r="BG21" s="4305"/>
      <c r="BH21" s="4302"/>
      <c r="BI21" s="4302"/>
      <c r="BJ21" s="4302"/>
      <c r="BK21" s="4302"/>
      <c r="BL21" s="4302"/>
      <c r="BM21" s="4311"/>
      <c r="BN21" s="4311"/>
      <c r="BO21" s="4311"/>
      <c r="BP21" s="4234"/>
      <c r="BQ21" s="4234"/>
      <c r="BR21" s="4234"/>
      <c r="BS21" s="4234"/>
      <c r="BT21" s="4234"/>
      <c r="BU21" s="4234"/>
      <c r="BV21" s="4234"/>
      <c r="BW21" s="4234"/>
      <c r="BX21" s="4232"/>
      <c r="BY21" s="4234"/>
      <c r="BZ21" s="4234"/>
      <c r="CA21" s="4234"/>
      <c r="CB21" s="4234"/>
      <c r="CC21" s="4232"/>
      <c r="CD21" s="4234"/>
      <c r="CE21" s="4234"/>
      <c r="CF21" s="4234"/>
      <c r="CG21" s="4234"/>
      <c r="CH21" s="4232"/>
      <c r="CI21" s="4272"/>
      <c r="CJ21" s="4272"/>
      <c r="CK21" s="4272"/>
      <c r="CL21" s="4272"/>
      <c r="CM21" s="4280"/>
      <c r="CN21" s="4272"/>
      <c r="CO21" s="4272"/>
      <c r="CP21" s="4272"/>
      <c r="CQ21" s="4272"/>
      <c r="CR21" s="4272"/>
      <c r="CS21" s="4291"/>
      <c r="CT21" s="4291"/>
      <c r="CU21" s="4291"/>
      <c r="CV21" s="4234"/>
      <c r="CW21" s="4238"/>
      <c r="CX21" s="4320"/>
      <c r="CY21" s="4320"/>
      <c r="CZ21" s="4320"/>
      <c r="DA21" s="4320"/>
      <c r="DB21" s="4326"/>
      <c r="DC21" s="4326"/>
      <c r="DD21" s="4325"/>
      <c r="DE21" s="4326"/>
      <c r="DF21" s="4326"/>
      <c r="DG21" s="4326"/>
      <c r="DH21" s="4324"/>
      <c r="DI21" s="4325"/>
      <c r="DJ21" s="4324"/>
      <c r="DK21" s="4326"/>
      <c r="DL21" s="4326"/>
      <c r="DM21" s="4326"/>
      <c r="DN21" s="4335"/>
      <c r="DO21" s="4336"/>
      <c r="DP21" s="4336"/>
      <c r="DQ21" s="4336"/>
      <c r="DR21" s="4336"/>
      <c r="DS21" s="4305"/>
      <c r="DT21" s="4336"/>
      <c r="DU21" s="4336"/>
      <c r="DV21" s="4336"/>
      <c r="DW21" s="4336"/>
      <c r="DX21" s="4336"/>
      <c r="DY21" s="4336"/>
      <c r="DZ21" s="4336"/>
      <c r="EA21" s="4336"/>
      <c r="EB21" s="4336"/>
      <c r="EC21" s="4336"/>
      <c r="ED21" s="4336"/>
      <c r="EE21" s="4348"/>
    </row>
    <row r="22" spans="1:135" s="4208" customFormat="1" ht="23.25" customHeight="1">
      <c r="A22" s="4242"/>
      <c r="B22" s="4243" t="s">
        <v>354</v>
      </c>
      <c r="C22" s="4244"/>
      <c r="D22" s="4244"/>
      <c r="E22" s="4244"/>
      <c r="F22" s="4244"/>
      <c r="G22" s="4244"/>
      <c r="H22" s="4244"/>
      <c r="I22" s="4244"/>
      <c r="J22" s="4244"/>
      <c r="K22" s="4244"/>
      <c r="L22" s="4268"/>
      <c r="M22" s="4244"/>
      <c r="N22" s="4244"/>
      <c r="O22" s="4244"/>
      <c r="P22" s="4244"/>
      <c r="Q22" s="4232"/>
      <c r="R22" s="4244"/>
      <c r="S22" s="4244"/>
      <c r="T22" s="4244"/>
      <c r="U22" s="4244"/>
      <c r="V22" s="4268"/>
      <c r="W22" s="4273"/>
      <c r="X22" s="4273"/>
      <c r="Y22" s="4273"/>
      <c r="Z22" s="4273"/>
      <c r="AA22" s="4281"/>
      <c r="AB22" s="4273"/>
      <c r="AC22" s="4273"/>
      <c r="AD22" s="4273"/>
      <c r="AE22" s="4273"/>
      <c r="AF22" s="4281"/>
      <c r="AG22" s="4273"/>
      <c r="AH22" s="4273"/>
      <c r="AI22" s="4273"/>
      <c r="AJ22" s="4244"/>
      <c r="AK22" s="4244"/>
      <c r="AL22" s="4292"/>
      <c r="AM22" s="4292"/>
      <c r="AN22" s="4292"/>
      <c r="AO22" s="4292"/>
      <c r="AP22" s="4292"/>
      <c r="AQ22" s="4292"/>
      <c r="AR22" s="4299"/>
      <c r="AS22" s="4292"/>
      <c r="AT22" s="4292"/>
      <c r="AU22" s="4292"/>
      <c r="AV22" s="4292"/>
      <c r="AW22" s="4298"/>
      <c r="AX22" s="4292"/>
      <c r="AY22" s="4292"/>
      <c r="AZ22" s="4292"/>
      <c r="BA22" s="4292"/>
      <c r="BB22" s="4299"/>
      <c r="BC22" s="4303"/>
      <c r="BD22" s="4303"/>
      <c r="BE22" s="4287"/>
      <c r="BF22" s="4287"/>
      <c r="BG22" s="4305"/>
      <c r="BH22" s="4287"/>
      <c r="BI22" s="4287"/>
      <c r="BJ22" s="4287"/>
      <c r="BK22" s="4287"/>
      <c r="BL22" s="4281"/>
      <c r="BM22" s="4273"/>
      <c r="BN22" s="4273"/>
      <c r="BO22" s="4273"/>
      <c r="BP22" s="4292"/>
      <c r="BQ22" s="4292"/>
      <c r="BR22" s="4292"/>
      <c r="BS22" s="4292"/>
      <c r="BT22" s="4292"/>
      <c r="BU22" s="4292"/>
      <c r="BV22" s="4292"/>
      <c r="BW22" s="4292"/>
      <c r="BX22" s="4292"/>
      <c r="BY22" s="4292"/>
      <c r="BZ22" s="4292"/>
      <c r="CA22" s="4244"/>
      <c r="CB22" s="4244"/>
      <c r="CC22" s="4232"/>
      <c r="CD22" s="4244"/>
      <c r="CE22" s="4244"/>
      <c r="CF22" s="4244"/>
      <c r="CG22" s="4244"/>
      <c r="CH22" s="4268"/>
      <c r="CI22" s="4273"/>
      <c r="CJ22" s="4273"/>
      <c r="CK22" s="4273"/>
      <c r="CL22" s="4273"/>
      <c r="CM22" s="4281"/>
      <c r="CN22" s="4273"/>
      <c r="CO22" s="4273"/>
      <c r="CP22" s="4273"/>
      <c r="CQ22" s="4273"/>
      <c r="CR22" s="4281"/>
      <c r="CS22" s="4273"/>
      <c r="CT22" s="4273"/>
      <c r="CU22" s="4273"/>
      <c r="CV22" s="4244"/>
      <c r="CW22" s="4244"/>
      <c r="CX22" s="4244"/>
      <c r="CY22" s="4244"/>
      <c r="CZ22" s="4244"/>
      <c r="DA22" s="4244"/>
      <c r="DB22" s="4327"/>
      <c r="DC22" s="4327"/>
      <c r="DD22" s="4325"/>
      <c r="DE22" s="4327"/>
      <c r="DF22" s="4327"/>
      <c r="DG22" s="4327"/>
      <c r="DH22" s="4327"/>
      <c r="DI22" s="4325"/>
      <c r="DJ22" s="4327"/>
      <c r="DK22" s="4327"/>
      <c r="DL22" s="4327"/>
      <c r="DM22" s="4327"/>
      <c r="DN22" s="4337"/>
      <c r="DO22" s="4338"/>
      <c r="DP22" s="4338"/>
      <c r="DQ22" s="4338"/>
      <c r="DR22" s="4338"/>
      <c r="DS22" s="4305"/>
      <c r="DT22" s="4338"/>
      <c r="DU22" s="4338"/>
      <c r="DV22" s="4338"/>
      <c r="DW22" s="4338"/>
      <c r="DX22" s="4338"/>
      <c r="DY22" s="4273"/>
      <c r="DZ22" s="4273"/>
      <c r="EA22" s="4273"/>
      <c r="EB22" s="4338"/>
      <c r="EC22" s="4338"/>
      <c r="ED22" s="4338"/>
      <c r="EE22" s="4351"/>
    </row>
    <row r="23" spans="1:135" s="4209" customFormat="1" ht="23.25" customHeight="1">
      <c r="A23" s="4245" t="s">
        <v>138</v>
      </c>
      <c r="B23" s="4227" t="s">
        <v>839</v>
      </c>
      <c r="C23" s="4246"/>
      <c r="D23" s="4234"/>
      <c r="E23" s="4234"/>
      <c r="F23" s="4234"/>
      <c r="G23" s="4234"/>
      <c r="H23" s="4234"/>
      <c r="I23" s="4234"/>
      <c r="J23" s="4234"/>
      <c r="K23" s="4234"/>
      <c r="L23" s="4232"/>
      <c r="M23" s="4234"/>
      <c r="N23" s="4234"/>
      <c r="O23" s="4234"/>
      <c r="P23" s="4234"/>
      <c r="Q23" s="4232"/>
      <c r="R23" s="4234"/>
      <c r="S23" s="4234"/>
      <c r="T23" s="4234"/>
      <c r="U23" s="4234"/>
      <c r="V23" s="4232"/>
      <c r="W23" s="4272"/>
      <c r="X23" s="4272"/>
      <c r="Y23" s="4272"/>
      <c r="Z23" s="4272"/>
      <c r="AA23" s="4272"/>
      <c r="AB23" s="4272"/>
      <c r="AC23" s="4272"/>
      <c r="AD23" s="4272"/>
      <c r="AE23" s="4272"/>
      <c r="AF23" s="4272"/>
      <c r="AG23" s="4272"/>
      <c r="AH23" s="4272"/>
      <c r="AI23" s="4272"/>
      <c r="AJ23" s="4234"/>
      <c r="AK23" s="4234"/>
      <c r="AL23" s="4234"/>
      <c r="AM23" s="4234"/>
      <c r="AN23" s="4234"/>
      <c r="AO23" s="4234"/>
      <c r="AP23" s="4234"/>
      <c r="AQ23" s="4234"/>
      <c r="AR23" s="4299"/>
      <c r="AS23" s="4234"/>
      <c r="AT23" s="4234"/>
      <c r="AU23" s="4234"/>
      <c r="AV23" s="4234"/>
      <c r="AW23" s="4232"/>
      <c r="AX23" s="4234"/>
      <c r="AY23" s="4234"/>
      <c r="AZ23" s="4234"/>
      <c r="BA23" s="4234"/>
      <c r="BB23" s="4232"/>
      <c r="BC23" s="4272"/>
      <c r="BD23" s="4272"/>
      <c r="BE23" s="4286"/>
      <c r="BF23" s="4286"/>
      <c r="BG23" s="4280"/>
      <c r="BH23" s="4286"/>
      <c r="BI23" s="4286"/>
      <c r="BJ23" s="4286"/>
      <c r="BK23" s="4286"/>
      <c r="BL23" s="4286"/>
      <c r="BM23" s="4286"/>
      <c r="BN23" s="4286"/>
      <c r="BO23" s="4286"/>
      <c r="BP23" s="4234"/>
      <c r="BQ23" s="4234"/>
      <c r="BR23" s="4234"/>
      <c r="BS23" s="4234"/>
      <c r="BT23" s="4234"/>
      <c r="BU23" s="4234"/>
      <c r="BV23" s="4234"/>
      <c r="BW23" s="4234"/>
      <c r="BX23" s="4232"/>
      <c r="BY23" s="4234"/>
      <c r="BZ23" s="4234"/>
      <c r="CA23" s="4234"/>
      <c r="CB23" s="4234"/>
      <c r="CC23" s="4232"/>
      <c r="CD23" s="4234"/>
      <c r="CE23" s="4234"/>
      <c r="CF23" s="4234"/>
      <c r="CG23" s="4234"/>
      <c r="CH23" s="4232"/>
      <c r="CI23" s="4272"/>
      <c r="CJ23" s="4272"/>
      <c r="CK23" s="4272"/>
      <c r="CL23" s="4272"/>
      <c r="CM23" s="4280"/>
      <c r="CN23" s="4272"/>
      <c r="CO23" s="4272"/>
      <c r="CP23" s="4272"/>
      <c r="CQ23" s="4272"/>
      <c r="CR23" s="4272"/>
      <c r="CS23" s="4272"/>
      <c r="CT23" s="4272"/>
      <c r="CU23" s="4272"/>
      <c r="CV23" s="4234"/>
      <c r="CW23" s="4234"/>
      <c r="CX23" s="4320"/>
      <c r="CY23" s="4320"/>
      <c r="CZ23" s="4320"/>
      <c r="DA23" s="4320"/>
      <c r="DB23" s="4326"/>
      <c r="DC23" s="4326"/>
      <c r="DD23" s="4325"/>
      <c r="DE23" s="4326"/>
      <c r="DF23" s="4326"/>
      <c r="DG23" s="4326"/>
      <c r="DH23" s="4326"/>
      <c r="DI23" s="4325"/>
      <c r="DJ23" s="4326"/>
      <c r="DK23" s="4326"/>
      <c r="DL23" s="4326"/>
      <c r="DM23" s="4326"/>
      <c r="DN23" s="4335"/>
      <c r="DO23" s="4339"/>
      <c r="DP23" s="4336"/>
      <c r="DQ23" s="4336"/>
      <c r="DR23" s="4336"/>
      <c r="DS23" s="4305"/>
      <c r="DT23" s="4336"/>
      <c r="DU23" s="4336"/>
      <c r="DV23" s="4336"/>
      <c r="DW23" s="4336"/>
      <c r="DX23" s="4336"/>
      <c r="DY23" s="4336"/>
      <c r="DZ23" s="4336"/>
      <c r="EA23" s="4336"/>
      <c r="EB23" s="4336"/>
      <c r="EC23" s="4336"/>
      <c r="ED23" s="4336"/>
      <c r="EE23" s="4352"/>
    </row>
    <row r="24" spans="1:135" s="4210" customFormat="1" ht="15">
      <c r="A24" s="4247">
        <v>1</v>
      </c>
      <c r="B24" s="4248" t="s">
        <v>840</v>
      </c>
      <c r="C24" s="4239"/>
      <c r="D24" s="4249"/>
      <c r="E24" s="4249"/>
      <c r="F24" s="4249"/>
      <c r="G24" s="4249"/>
      <c r="H24" s="4249"/>
      <c r="I24" s="4249"/>
      <c r="J24" s="4249"/>
      <c r="K24" s="4249"/>
      <c r="L24" s="4239"/>
      <c r="M24" s="4249"/>
      <c r="N24" s="4249"/>
      <c r="O24" s="4249"/>
      <c r="P24" s="4249"/>
      <c r="Q24" s="4239"/>
      <c r="R24" s="4249"/>
      <c r="S24" s="4249"/>
      <c r="T24" s="4249"/>
      <c r="U24" s="4249"/>
      <c r="V24" s="4239"/>
      <c r="W24" s="4274"/>
      <c r="X24" s="4274"/>
      <c r="Y24" s="4274"/>
      <c r="Z24" s="4282"/>
      <c r="AA24" s="4274"/>
      <c r="AB24" s="4274"/>
      <c r="AC24" s="4274"/>
      <c r="AD24" s="4283"/>
      <c r="AE24" s="4274"/>
      <c r="AF24" s="4280"/>
      <c r="AG24" s="4274"/>
      <c r="AH24" s="4274"/>
      <c r="AI24" s="4274"/>
      <c r="AJ24" s="4293"/>
      <c r="AK24" s="4293"/>
      <c r="AL24" s="4293"/>
      <c r="AM24" s="4293"/>
      <c r="AN24" s="4293"/>
      <c r="AO24" s="4293"/>
      <c r="AP24" s="4293"/>
      <c r="AQ24" s="4293"/>
      <c r="AR24" s="4300"/>
      <c r="AS24" s="4293"/>
      <c r="AT24" s="4293"/>
      <c r="AU24" s="4293"/>
      <c r="AV24" s="4293"/>
      <c r="AW24" s="4239"/>
      <c r="AX24" s="4293"/>
      <c r="AY24" s="4293"/>
      <c r="AZ24" s="4293"/>
      <c r="BA24" s="4293"/>
      <c r="BB24" s="4239"/>
      <c r="BC24" s="4283"/>
      <c r="BD24" s="4283"/>
      <c r="BE24" s="4283"/>
      <c r="BF24" s="4283"/>
      <c r="BG24" s="4307"/>
      <c r="BH24" s="4283"/>
      <c r="BI24" s="4283"/>
      <c r="BJ24" s="4283"/>
      <c r="BK24" s="4283"/>
      <c r="BL24" s="4307"/>
      <c r="BM24" s="4284"/>
      <c r="BN24" s="4312"/>
      <c r="BO24" s="4307"/>
      <c r="BP24" s="4293"/>
      <c r="BQ24" s="4293"/>
      <c r="BR24" s="4293"/>
      <c r="BS24" s="4293"/>
      <c r="BT24" s="4293"/>
      <c r="BU24" s="4293"/>
      <c r="BV24" s="4293"/>
      <c r="BW24" s="4316"/>
      <c r="BX24" s="4239"/>
      <c r="BY24" s="4293"/>
      <c r="BZ24" s="4293"/>
      <c r="CA24" s="4293"/>
      <c r="CB24" s="4293"/>
      <c r="CC24" s="4239"/>
      <c r="CD24" s="4293"/>
      <c r="CE24" s="4293"/>
      <c r="CF24" s="4293"/>
      <c r="CG24" s="4293"/>
      <c r="CH24" s="4239"/>
      <c r="CI24" s="4283"/>
      <c r="CJ24" s="4283"/>
      <c r="CK24" s="4283"/>
      <c r="CL24" s="4283"/>
      <c r="CM24" s="4307"/>
      <c r="CN24" s="4283"/>
      <c r="CO24" s="4283"/>
      <c r="CP24" s="4283"/>
      <c r="CQ24" s="4283"/>
      <c r="CR24" s="4280"/>
      <c r="CS24" s="4291"/>
      <c r="CT24" s="4321"/>
      <c r="CU24" s="4322"/>
      <c r="CV24" s="4293"/>
      <c r="CW24" s="4293"/>
      <c r="CX24" s="4293"/>
      <c r="CY24" s="4293"/>
      <c r="CZ24" s="4293"/>
      <c r="DA24" s="4328"/>
      <c r="DB24" s="4293"/>
      <c r="DC24" s="4293"/>
      <c r="DD24" s="4329"/>
      <c r="DE24" s="4293"/>
      <c r="DF24" s="4293"/>
      <c r="DG24" s="4293"/>
      <c r="DH24" s="4293"/>
      <c r="DI24" s="4329"/>
      <c r="DJ24" s="4293"/>
      <c r="DK24" s="4293"/>
      <c r="DL24" s="4293"/>
      <c r="DM24" s="4293"/>
      <c r="DN24" s="4239"/>
      <c r="DO24" s="4283"/>
      <c r="DP24" s="4283"/>
      <c r="DQ24" s="4283"/>
      <c r="DR24" s="4302"/>
      <c r="DS24" s="4305"/>
      <c r="DT24" s="4283"/>
      <c r="DU24" s="4283"/>
      <c r="DV24" s="4283"/>
      <c r="DW24" s="4283"/>
      <c r="DX24" s="4280"/>
      <c r="DY24" s="4291"/>
      <c r="DZ24" s="4321"/>
      <c r="EA24" s="4280"/>
      <c r="EB24" s="4283"/>
      <c r="EC24" s="4283"/>
      <c r="ED24" s="4283"/>
      <c r="EE24" s="4903"/>
    </row>
    <row r="25" spans="1:135" s="4210" customFormat="1" ht="23.1" customHeight="1">
      <c r="A25" s="4247">
        <v>2</v>
      </c>
      <c r="B25" s="4248" t="s">
        <v>841</v>
      </c>
      <c r="C25" s="4239"/>
      <c r="D25" s="4249"/>
      <c r="E25" s="4249"/>
      <c r="F25" s="4249"/>
      <c r="G25" s="4249"/>
      <c r="H25" s="4249"/>
      <c r="I25" s="4249"/>
      <c r="J25" s="4249"/>
      <c r="K25" s="4249"/>
      <c r="L25" s="4239"/>
      <c r="M25" s="4249"/>
      <c r="N25" s="4249"/>
      <c r="O25" s="4249"/>
      <c r="P25" s="4249"/>
      <c r="Q25" s="4239"/>
      <c r="R25" s="4249"/>
      <c r="S25" s="4249"/>
      <c r="T25" s="4249"/>
      <c r="U25" s="4249"/>
      <c r="V25" s="4239"/>
      <c r="W25" s="4274"/>
      <c r="X25" s="4274"/>
      <c r="Y25" s="4274"/>
      <c r="Z25" s="4282"/>
      <c r="AA25" s="4274"/>
      <c r="AB25" s="4274"/>
      <c r="AC25" s="4274"/>
      <c r="AD25" s="4283"/>
      <c r="AE25" s="4274"/>
      <c r="AF25" s="4280"/>
      <c r="AG25" s="4274"/>
      <c r="AH25" s="4274"/>
      <c r="AI25" s="4274"/>
      <c r="AJ25" s="4293"/>
      <c r="AK25" s="4293"/>
      <c r="AL25" s="4293"/>
      <c r="AM25" s="4293"/>
      <c r="AN25" s="4293"/>
      <c r="AO25" s="4293"/>
      <c r="AP25" s="4293"/>
      <c r="AQ25" s="4293"/>
      <c r="AR25" s="4300"/>
      <c r="AS25" s="4293"/>
      <c r="AT25" s="4293"/>
      <c r="AU25" s="4293"/>
      <c r="AV25" s="4293"/>
      <c r="AW25" s="4239"/>
      <c r="AX25" s="4293"/>
      <c r="AY25" s="4293"/>
      <c r="AZ25" s="4293"/>
      <c r="BA25" s="4293"/>
      <c r="BB25" s="4239"/>
      <c r="BC25" s="4283"/>
      <c r="BD25" s="4283"/>
      <c r="BE25" s="4283"/>
      <c r="BF25" s="4283"/>
      <c r="BG25" s="4307"/>
      <c r="BH25" s="4283"/>
      <c r="BI25" s="4283"/>
      <c r="BJ25" s="4283"/>
      <c r="BK25" s="4283"/>
      <c r="BL25" s="4307"/>
      <c r="BM25" s="4284"/>
      <c r="BN25" s="4312"/>
      <c r="BO25" s="4307"/>
      <c r="BP25" s="4293"/>
      <c r="BQ25" s="4293"/>
      <c r="BR25" s="4293"/>
      <c r="BS25" s="4293"/>
      <c r="BT25" s="4293"/>
      <c r="BU25" s="4293"/>
      <c r="BV25" s="4293"/>
      <c r="BW25" s="4293"/>
      <c r="BX25" s="4239"/>
      <c r="BY25" s="4293"/>
      <c r="BZ25" s="4293"/>
      <c r="CA25" s="4293"/>
      <c r="CB25" s="4293"/>
      <c r="CC25" s="4239"/>
      <c r="CD25" s="4293"/>
      <c r="CE25" s="4293"/>
      <c r="CF25" s="4293"/>
      <c r="CG25" s="4293"/>
      <c r="CH25" s="4239"/>
      <c r="CI25" s="4283"/>
      <c r="CJ25" s="4283"/>
      <c r="CK25" s="4283"/>
      <c r="CL25" s="4283"/>
      <c r="CM25" s="4307"/>
      <c r="CN25" s="4283"/>
      <c r="CO25" s="4283"/>
      <c r="CP25" s="4283"/>
      <c r="CQ25" s="4283"/>
      <c r="CR25" s="4280"/>
      <c r="CS25" s="4284"/>
      <c r="CT25" s="4312"/>
      <c r="CU25" s="4280"/>
      <c r="CV25" s="4293"/>
      <c r="CW25" s="4293"/>
      <c r="CX25" s="4293"/>
      <c r="CY25" s="4293"/>
      <c r="CZ25" s="4293"/>
      <c r="DA25" s="4328"/>
      <c r="DB25" s="4293"/>
      <c r="DC25" s="4293"/>
      <c r="DD25" s="4329"/>
      <c r="DE25" s="4293"/>
      <c r="DF25" s="4293"/>
      <c r="DG25" s="4293"/>
      <c r="DH25" s="4293"/>
      <c r="DI25" s="4329"/>
      <c r="DJ25" s="4293"/>
      <c r="DK25" s="4293"/>
      <c r="DL25" s="4293"/>
      <c r="DM25" s="4293"/>
      <c r="DN25" s="4239"/>
      <c r="DO25" s="4284"/>
      <c r="DP25" s="4284"/>
      <c r="DQ25" s="4284"/>
      <c r="DR25" s="4311"/>
      <c r="DS25" s="4305"/>
      <c r="DT25" s="4284"/>
      <c r="DU25" s="4283"/>
      <c r="DV25" s="4284"/>
      <c r="DW25" s="4284"/>
      <c r="DX25" s="4280"/>
      <c r="DY25" s="4291"/>
      <c r="DZ25" s="4321"/>
      <c r="EA25" s="4280"/>
      <c r="EB25" s="4284"/>
      <c r="EC25" s="4284"/>
      <c r="ED25" s="4284"/>
      <c r="EE25" s="278"/>
    </row>
    <row r="26" spans="1:135" s="4211" customFormat="1" ht="15">
      <c r="A26" s="4247">
        <v>3</v>
      </c>
      <c r="B26" s="4235" t="s">
        <v>842</v>
      </c>
      <c r="C26" s="4232"/>
      <c r="D26" s="4234"/>
      <c r="E26" s="4234"/>
      <c r="F26" s="4234"/>
      <c r="G26" s="4234"/>
      <c r="H26" s="4234"/>
      <c r="I26" s="4234"/>
      <c r="J26" s="4234"/>
      <c r="K26" s="4234"/>
      <c r="L26" s="4232"/>
      <c r="M26" s="4234"/>
      <c r="N26" s="4234"/>
      <c r="O26" s="4234"/>
      <c r="P26" s="4234"/>
      <c r="Q26" s="4232"/>
      <c r="R26" s="4234"/>
      <c r="S26" s="4234"/>
      <c r="T26" s="4234"/>
      <c r="U26" s="4234"/>
      <c r="V26" s="4232"/>
      <c r="W26" s="4272"/>
      <c r="X26" s="4272"/>
      <c r="Y26" s="4272"/>
      <c r="Z26" s="4282"/>
      <c r="AA26" s="4272"/>
      <c r="AB26" s="4272"/>
      <c r="AC26" s="4284"/>
      <c r="AD26" s="4283"/>
      <c r="AE26" s="4272"/>
      <c r="AF26" s="4272"/>
      <c r="AG26" s="4272"/>
      <c r="AH26" s="4274"/>
      <c r="AI26" s="4272"/>
      <c r="AJ26" s="4237"/>
      <c r="AK26" s="4237"/>
      <c r="AL26" s="4237"/>
      <c r="AM26" s="4237"/>
      <c r="AN26" s="4237"/>
      <c r="AO26" s="4237"/>
      <c r="AP26" s="4237"/>
      <c r="AQ26" s="4237"/>
      <c r="AR26" s="4299"/>
      <c r="AS26" s="4237"/>
      <c r="AT26" s="4237"/>
      <c r="AU26" s="4237"/>
      <c r="AV26" s="4237"/>
      <c r="AW26" s="4232"/>
      <c r="AX26" s="4237"/>
      <c r="AY26" s="4237"/>
      <c r="AZ26" s="4293"/>
      <c r="BA26" s="4293"/>
      <c r="BB26" s="4239"/>
      <c r="BC26" s="4283"/>
      <c r="BD26" s="4283"/>
      <c r="BE26" s="4283"/>
      <c r="BF26" s="4283"/>
      <c r="BG26" s="4307"/>
      <c r="BH26" s="4283"/>
      <c r="BI26" s="4284"/>
      <c r="BJ26" s="4283"/>
      <c r="BK26" s="4283"/>
      <c r="BL26" s="4307"/>
      <c r="BM26" s="4307"/>
      <c r="BN26" s="4312"/>
      <c r="BO26" s="4307"/>
      <c r="BP26" s="4237"/>
      <c r="BQ26" s="4237"/>
      <c r="BR26" s="4237"/>
      <c r="BS26" s="4237"/>
      <c r="BT26" s="4237"/>
      <c r="BU26" s="4237"/>
      <c r="BV26" s="4237"/>
      <c r="BW26" s="4237"/>
      <c r="BX26" s="4232"/>
      <c r="BY26" s="4237"/>
      <c r="BZ26" s="4237"/>
      <c r="CA26" s="4237"/>
      <c r="CB26" s="4237"/>
      <c r="CC26" s="4232"/>
      <c r="CD26" s="4237"/>
      <c r="CE26" s="4237"/>
      <c r="CF26" s="4293"/>
      <c r="CG26" s="4293"/>
      <c r="CH26" s="4239"/>
      <c r="CI26" s="4283"/>
      <c r="CJ26" s="4283"/>
      <c r="CK26" s="4283"/>
      <c r="CL26" s="4283"/>
      <c r="CM26" s="4307"/>
      <c r="CN26" s="4283"/>
      <c r="CO26" s="4284"/>
      <c r="CP26" s="4283"/>
      <c r="CQ26" s="4283"/>
      <c r="CR26" s="4280"/>
      <c r="CS26" s="4280"/>
      <c r="CT26" s="4321"/>
      <c r="CU26" s="4280"/>
      <c r="CV26" s="4237"/>
      <c r="CW26" s="4237"/>
      <c r="CX26" s="4237"/>
      <c r="CY26" s="4237"/>
      <c r="CZ26" s="4237"/>
      <c r="DA26" s="4330"/>
      <c r="DB26" s="4237"/>
      <c r="DC26" s="4237"/>
      <c r="DD26" s="4325"/>
      <c r="DE26" s="4237"/>
      <c r="DF26" s="4237"/>
      <c r="DG26" s="4237"/>
      <c r="DH26" s="4237"/>
      <c r="DI26" s="4325"/>
      <c r="DJ26" s="4237"/>
      <c r="DK26" s="4293"/>
      <c r="DL26" s="4293"/>
      <c r="DM26" s="4293"/>
      <c r="DN26" s="4239"/>
      <c r="DO26" s="4283"/>
      <c r="DP26" s="4283"/>
      <c r="DQ26" s="4283"/>
      <c r="DR26" s="4302"/>
      <c r="DS26" s="4305"/>
      <c r="DT26" s="4283"/>
      <c r="DU26" s="4284"/>
      <c r="DV26" s="4284"/>
      <c r="DW26" s="4283"/>
      <c r="DX26" s="4280"/>
      <c r="DY26" s="4280"/>
      <c r="DZ26" s="4321"/>
      <c r="EA26" s="4280"/>
      <c r="EB26" s="4283"/>
      <c r="EC26" s="4283"/>
      <c r="ED26" s="4283"/>
      <c r="EE26" s="1293"/>
    </row>
    <row r="27" spans="1:135" s="4211" customFormat="1" ht="23.1" customHeight="1">
      <c r="A27" s="4247">
        <v>4</v>
      </c>
      <c r="B27" s="4235" t="s">
        <v>843</v>
      </c>
      <c r="C27" s="4232"/>
      <c r="D27" s="4234"/>
      <c r="E27" s="4234"/>
      <c r="F27" s="4234"/>
      <c r="G27" s="4234"/>
      <c r="H27" s="4234"/>
      <c r="I27" s="4234"/>
      <c r="J27" s="4234"/>
      <c r="K27" s="4234"/>
      <c r="L27" s="4232"/>
      <c r="M27" s="4234"/>
      <c r="N27" s="4234"/>
      <c r="O27" s="4234"/>
      <c r="P27" s="4234"/>
      <c r="Q27" s="4232"/>
      <c r="R27" s="4234"/>
      <c r="S27" s="4234"/>
      <c r="T27" s="4234"/>
      <c r="U27" s="4234"/>
      <c r="V27" s="4232"/>
      <c r="W27" s="4272"/>
      <c r="X27" s="4272"/>
      <c r="Y27" s="4272"/>
      <c r="Z27" s="4282"/>
      <c r="AA27" s="4272"/>
      <c r="AB27" s="4272"/>
      <c r="AC27" s="4274"/>
      <c r="AD27" s="4283"/>
      <c r="AE27" s="4272"/>
      <c r="AF27" s="4280"/>
      <c r="AG27" s="4272"/>
      <c r="AH27" s="4274"/>
      <c r="AI27" s="4272"/>
      <c r="AJ27" s="4237"/>
      <c r="AK27" s="4237"/>
      <c r="AL27" s="4237"/>
      <c r="AM27" s="4237"/>
      <c r="AN27" s="4237"/>
      <c r="AO27" s="4237"/>
      <c r="AP27" s="4237"/>
      <c r="AQ27" s="4237"/>
      <c r="AR27" s="4299"/>
      <c r="AS27" s="4237"/>
      <c r="AT27" s="4237"/>
      <c r="AU27" s="4237"/>
      <c r="AV27" s="4237"/>
      <c r="AW27" s="4232"/>
      <c r="AX27" s="4237"/>
      <c r="AY27" s="4237"/>
      <c r="AZ27" s="4293"/>
      <c r="BA27" s="4293"/>
      <c r="BB27" s="4239"/>
      <c r="BC27" s="4283"/>
      <c r="BD27" s="4283"/>
      <c r="BE27" s="4283"/>
      <c r="BF27" s="4283"/>
      <c r="BG27" s="4307"/>
      <c r="BH27" s="4283"/>
      <c r="BI27" s="4283"/>
      <c r="BJ27" s="4283"/>
      <c r="BK27" s="4283"/>
      <c r="BL27" s="4307"/>
      <c r="BM27" s="4284"/>
      <c r="BN27" s="4312"/>
      <c r="BO27" s="4307"/>
      <c r="BP27" s="4237"/>
      <c r="BQ27" s="4237"/>
      <c r="BR27" s="4237"/>
      <c r="BS27" s="4237"/>
      <c r="BT27" s="4237"/>
      <c r="BU27" s="4237"/>
      <c r="BV27" s="4237"/>
      <c r="BW27" s="4317"/>
      <c r="BX27" s="4232"/>
      <c r="BY27" s="4237"/>
      <c r="BZ27" s="4237"/>
      <c r="CA27" s="4237"/>
      <c r="CB27" s="4237"/>
      <c r="CC27" s="4232"/>
      <c r="CD27" s="4237"/>
      <c r="CE27" s="4237"/>
      <c r="CF27" s="4293"/>
      <c r="CG27" s="4293"/>
      <c r="CH27" s="4239"/>
      <c r="CI27" s="4283"/>
      <c r="CJ27" s="4283"/>
      <c r="CK27" s="4283"/>
      <c r="CL27" s="4283"/>
      <c r="CM27" s="4307"/>
      <c r="CN27" s="4283"/>
      <c r="CO27" s="4283"/>
      <c r="CP27" s="4283"/>
      <c r="CQ27" s="4283"/>
      <c r="CR27" s="4280"/>
      <c r="CS27" s="4291"/>
      <c r="CT27" s="4321"/>
      <c r="CU27" s="4280"/>
      <c r="CV27" s="4237"/>
      <c r="CW27" s="4237"/>
      <c r="CX27" s="4237"/>
      <c r="CY27" s="4237"/>
      <c r="CZ27" s="4237"/>
      <c r="DA27" s="4330"/>
      <c r="DB27" s="4237"/>
      <c r="DC27" s="4237"/>
      <c r="DD27" s="4325"/>
      <c r="DE27" s="4237"/>
      <c r="DF27" s="4237"/>
      <c r="DG27" s="4237"/>
      <c r="DH27" s="4237"/>
      <c r="DI27" s="4325"/>
      <c r="DJ27" s="4237"/>
      <c r="DK27" s="4293"/>
      <c r="DL27" s="4293"/>
      <c r="DM27" s="4293"/>
      <c r="DN27" s="4239"/>
      <c r="DO27" s="4283"/>
      <c r="DP27" s="4283"/>
      <c r="DQ27" s="4283"/>
      <c r="DR27" s="4302"/>
      <c r="DS27" s="4305"/>
      <c r="DT27" s="4283"/>
      <c r="DU27" s="4283"/>
      <c r="DV27" s="4284"/>
      <c r="DW27" s="4283"/>
      <c r="DX27" s="4280"/>
      <c r="DY27" s="4291"/>
      <c r="DZ27" s="4321"/>
      <c r="EA27" s="4280"/>
      <c r="EB27" s="4283"/>
      <c r="EC27" s="4283"/>
      <c r="ED27" s="4283"/>
      <c r="EE27" s="278"/>
    </row>
    <row r="28" spans="1:135" s="4212" customFormat="1" ht="23.1" customHeight="1">
      <c r="A28" s="4247">
        <v>5</v>
      </c>
      <c r="B28" s="4250" t="s">
        <v>844</v>
      </c>
      <c r="C28" s="4232"/>
      <c r="D28" s="4251"/>
      <c r="E28" s="4251"/>
      <c r="F28" s="4251"/>
      <c r="G28" s="4251"/>
      <c r="H28" s="4251"/>
      <c r="I28" s="4251"/>
      <c r="J28" s="4251"/>
      <c r="K28" s="4251"/>
      <c r="L28" s="4232"/>
      <c r="M28" s="4251"/>
      <c r="N28" s="4251"/>
      <c r="O28" s="4251"/>
      <c r="P28" s="4251"/>
      <c r="Q28" s="4232"/>
      <c r="R28" s="4251"/>
      <c r="S28" s="4251"/>
      <c r="T28" s="4251"/>
      <c r="U28" s="4251"/>
      <c r="V28" s="4275"/>
      <c r="W28" s="4276"/>
      <c r="X28" s="4276"/>
      <c r="Y28" s="4276"/>
      <c r="Z28" s="4285"/>
      <c r="AA28" s="4276"/>
      <c r="AB28" s="4276"/>
      <c r="AC28" s="4274"/>
      <c r="AD28" s="4283"/>
      <c r="AE28" s="4276"/>
      <c r="AF28" s="4280"/>
      <c r="AG28" s="4276"/>
      <c r="AH28" s="4274"/>
      <c r="AI28" s="4276"/>
      <c r="AJ28" s="4237"/>
      <c r="AK28" s="4237"/>
      <c r="AL28" s="4237"/>
      <c r="AM28" s="4237"/>
      <c r="AN28" s="4237"/>
      <c r="AO28" s="4237"/>
      <c r="AP28" s="4237"/>
      <c r="AQ28" s="4238"/>
      <c r="AR28" s="4299"/>
      <c r="AS28" s="4237"/>
      <c r="AT28" s="4237"/>
      <c r="AU28" s="4237"/>
      <c r="AV28" s="4237"/>
      <c r="AW28" s="4232"/>
      <c r="AX28" s="4293"/>
      <c r="AY28" s="4237"/>
      <c r="AZ28" s="4293"/>
      <c r="BA28" s="4293"/>
      <c r="BB28" s="4239"/>
      <c r="BC28" s="4283"/>
      <c r="BD28" s="4283"/>
      <c r="BE28" s="4283"/>
      <c r="BF28" s="4283"/>
      <c r="BG28" s="4307"/>
      <c r="BH28" s="4283"/>
      <c r="BI28" s="4283"/>
      <c r="BJ28" s="4283"/>
      <c r="BK28" s="4283"/>
      <c r="BL28" s="4307"/>
      <c r="BM28" s="4284"/>
      <c r="BN28" s="4312"/>
      <c r="BO28" s="4307"/>
      <c r="BP28" s="4237"/>
      <c r="BQ28" s="4237"/>
      <c r="BR28" s="4237"/>
      <c r="BS28" s="4237"/>
      <c r="BT28" s="4237"/>
      <c r="BU28" s="4237"/>
      <c r="BV28" s="4237"/>
      <c r="BW28" s="4317"/>
      <c r="BX28" s="4232"/>
      <c r="BY28" s="4237"/>
      <c r="BZ28" s="4237"/>
      <c r="CA28" s="4237"/>
      <c r="CB28" s="4237"/>
      <c r="CC28" s="4232"/>
      <c r="CD28" s="4293"/>
      <c r="CE28" s="4237"/>
      <c r="CF28" s="4293"/>
      <c r="CG28" s="4293"/>
      <c r="CH28" s="4239"/>
      <c r="CI28" s="4283"/>
      <c r="CJ28" s="4283"/>
      <c r="CK28" s="4283"/>
      <c r="CL28" s="4283"/>
      <c r="CM28" s="4307"/>
      <c r="CN28" s="4283"/>
      <c r="CO28" s="4283"/>
      <c r="CP28" s="4283"/>
      <c r="CQ28" s="4283"/>
      <c r="CR28" s="4280"/>
      <c r="CS28" s="4291"/>
      <c r="CT28" s="4321"/>
      <c r="CU28" s="4280"/>
      <c r="CV28" s="4237"/>
      <c r="CW28" s="4237"/>
      <c r="CX28" s="4237"/>
      <c r="CY28" s="4237"/>
      <c r="CZ28" s="4237"/>
      <c r="DA28" s="4330"/>
      <c r="DB28" s="4237"/>
      <c r="DC28" s="4237"/>
      <c r="DD28" s="4325"/>
      <c r="DE28" s="4237"/>
      <c r="DF28" s="4237"/>
      <c r="DG28" s="4237"/>
      <c r="DH28" s="4237"/>
      <c r="DI28" s="4325"/>
      <c r="DJ28" s="4293"/>
      <c r="DK28" s="4293"/>
      <c r="DL28" s="4293"/>
      <c r="DM28" s="4293"/>
      <c r="DN28" s="4239"/>
      <c r="DO28" s="4283"/>
      <c r="DP28" s="4283"/>
      <c r="DQ28" s="4283"/>
      <c r="DR28" s="4302"/>
      <c r="DS28" s="4305"/>
      <c r="DT28" s="4283"/>
      <c r="DU28" s="4283"/>
      <c r="DV28" s="4284"/>
      <c r="DW28" s="4283"/>
      <c r="DX28" s="4280"/>
      <c r="DY28" s="4291"/>
      <c r="DZ28" s="4321"/>
      <c r="EA28" s="4280"/>
      <c r="EB28" s="4283"/>
      <c r="EC28" s="4283"/>
      <c r="ED28" s="4283"/>
      <c r="EE28" s="278"/>
    </row>
    <row r="29" spans="1:135" s="4212" customFormat="1" ht="23.1" customHeight="1">
      <c r="A29" s="4247">
        <v>6</v>
      </c>
      <c r="B29" s="4252" t="s">
        <v>845</v>
      </c>
      <c r="C29" s="4232"/>
      <c r="D29" s="4251"/>
      <c r="E29" s="4251"/>
      <c r="F29" s="4251"/>
      <c r="G29" s="4251"/>
      <c r="H29" s="4251"/>
      <c r="I29" s="4251"/>
      <c r="J29" s="4251"/>
      <c r="K29" s="4251"/>
      <c r="L29" s="4232"/>
      <c r="M29" s="4251"/>
      <c r="N29" s="4251"/>
      <c r="O29" s="4251"/>
      <c r="P29" s="4251"/>
      <c r="Q29" s="4232"/>
      <c r="R29" s="4251"/>
      <c r="S29" s="4251"/>
      <c r="T29" s="4251"/>
      <c r="U29" s="4251"/>
      <c r="V29" s="4275"/>
      <c r="W29" s="4276"/>
      <c r="X29" s="4276"/>
      <c r="Y29" s="4276"/>
      <c r="Z29" s="4285"/>
      <c r="AA29" s="4276"/>
      <c r="AB29" s="4285"/>
      <c r="AC29" s="4285"/>
      <c r="AD29" s="4283"/>
      <c r="AE29" s="4285"/>
      <c r="AF29" s="4280"/>
      <c r="AG29" s="4285"/>
      <c r="AH29" s="4274"/>
      <c r="AI29" s="4285"/>
      <c r="AJ29" s="4233"/>
      <c r="AK29" s="4233"/>
      <c r="AL29" s="4233"/>
      <c r="AM29" s="4233"/>
      <c r="AN29" s="4233"/>
      <c r="AO29" s="4233"/>
      <c r="AP29" s="4233"/>
      <c r="AQ29" s="4238"/>
      <c r="AR29" s="4299"/>
      <c r="AS29" s="4233"/>
      <c r="AT29" s="4233"/>
      <c r="AU29" s="4233"/>
      <c r="AV29" s="4233"/>
      <c r="AW29" s="4298"/>
      <c r="AX29" s="4233"/>
      <c r="AY29" s="4233"/>
      <c r="AZ29" s="4233"/>
      <c r="BA29" s="4233"/>
      <c r="BB29" s="4298"/>
      <c r="BC29" s="4302"/>
      <c r="BD29" s="4302"/>
      <c r="BE29" s="4302"/>
      <c r="BF29" s="4302"/>
      <c r="BG29" s="4307"/>
      <c r="BH29" s="4302"/>
      <c r="BI29" s="4283"/>
      <c r="BJ29" s="4283"/>
      <c r="BK29" s="4283"/>
      <c r="BL29" s="4307"/>
      <c r="BM29" s="4284"/>
      <c r="BN29" s="4312"/>
      <c r="BO29" s="4307"/>
      <c r="BP29" s="4237"/>
      <c r="BQ29" s="4237"/>
      <c r="BR29" s="4237"/>
      <c r="BS29" s="4237"/>
      <c r="BT29" s="4237"/>
      <c r="BU29" s="4237"/>
      <c r="BV29" s="4237"/>
      <c r="BW29" s="4317"/>
      <c r="BX29" s="4232"/>
      <c r="BY29" s="4237"/>
      <c r="BZ29" s="4237"/>
      <c r="CA29" s="4237"/>
      <c r="CB29" s="4237"/>
      <c r="CC29" s="4232"/>
      <c r="CD29" s="4237"/>
      <c r="CE29" s="4237"/>
      <c r="CF29" s="4293"/>
      <c r="CG29" s="4293"/>
      <c r="CH29" s="4239"/>
      <c r="CI29" s="4283"/>
      <c r="CJ29" s="4283"/>
      <c r="CK29" s="4283"/>
      <c r="CL29" s="4302"/>
      <c r="CM29" s="4307"/>
      <c r="CN29" s="4302"/>
      <c r="CO29" s="4283"/>
      <c r="CP29" s="4283"/>
      <c r="CQ29" s="4283"/>
      <c r="CR29" s="4280"/>
      <c r="CS29" s="4291"/>
      <c r="CT29" s="4321"/>
      <c r="CU29" s="4280"/>
      <c r="CV29" s="4237"/>
      <c r="CW29" s="4237"/>
      <c r="CX29" s="4237"/>
      <c r="CY29" s="4237"/>
      <c r="CZ29" s="4237"/>
      <c r="DA29" s="4330"/>
      <c r="DB29" s="4237"/>
      <c r="DC29" s="4237"/>
      <c r="DD29" s="4325"/>
      <c r="DE29" s="4237"/>
      <c r="DF29" s="4237"/>
      <c r="DG29" s="4237"/>
      <c r="DH29" s="4237"/>
      <c r="DI29" s="4325"/>
      <c r="DJ29" s="4237"/>
      <c r="DK29" s="4237"/>
      <c r="DL29" s="4293"/>
      <c r="DM29" s="4293"/>
      <c r="DN29" s="4239"/>
      <c r="DO29" s="4283"/>
      <c r="DP29" s="4283"/>
      <c r="DQ29" s="4283"/>
      <c r="DR29" s="4302"/>
      <c r="DS29" s="4341"/>
      <c r="DT29" s="4283"/>
      <c r="DU29" s="4283"/>
      <c r="DV29" s="4284"/>
      <c r="DW29" s="4283"/>
      <c r="DX29" s="4280"/>
      <c r="DY29" s="4291"/>
      <c r="DZ29" s="4321"/>
      <c r="EA29" s="4280"/>
      <c r="EB29" s="4283"/>
      <c r="EC29" s="4283"/>
      <c r="ED29" s="4283"/>
      <c r="EE29" s="278"/>
    </row>
    <row r="30" spans="1:135" s="4212" customFormat="1" ht="23.1" customHeight="1">
      <c r="A30" s="4247">
        <v>7</v>
      </c>
      <c r="B30" s="4252" t="s">
        <v>846</v>
      </c>
      <c r="C30" s="4232"/>
      <c r="D30" s="4251"/>
      <c r="E30" s="4251"/>
      <c r="F30" s="4251"/>
      <c r="G30" s="4251"/>
      <c r="H30" s="4251"/>
      <c r="I30" s="4251"/>
      <c r="J30" s="4251"/>
      <c r="K30" s="4251"/>
      <c r="L30" s="4232"/>
      <c r="M30" s="4251"/>
      <c r="N30" s="4251"/>
      <c r="O30" s="4251"/>
      <c r="P30" s="4251"/>
      <c r="Q30" s="4232"/>
      <c r="R30" s="4251"/>
      <c r="S30" s="4251"/>
      <c r="T30" s="4251"/>
      <c r="U30" s="4251"/>
      <c r="V30" s="4275"/>
      <c r="W30" s="4276"/>
      <c r="X30" s="4276"/>
      <c r="Y30" s="4276"/>
      <c r="Z30" s="4285"/>
      <c r="AA30" s="4276"/>
      <c r="AB30" s="4283"/>
      <c r="AC30" s="4283"/>
      <c r="AD30" s="4283"/>
      <c r="AE30" s="4285"/>
      <c r="AF30" s="4285"/>
      <c r="AG30" s="4285"/>
      <c r="AH30" s="4285"/>
      <c r="AI30" s="4285"/>
      <c r="AJ30" s="4233"/>
      <c r="AK30" s="4233"/>
      <c r="AL30" s="4233"/>
      <c r="AM30" s="4233"/>
      <c r="AN30" s="4233"/>
      <c r="AO30" s="4233"/>
      <c r="AP30" s="4233"/>
      <c r="AQ30" s="4238"/>
      <c r="AR30" s="4299"/>
      <c r="AS30" s="4233"/>
      <c r="AT30" s="4233"/>
      <c r="AU30" s="4233"/>
      <c r="AV30" s="4233"/>
      <c r="AW30" s="4298"/>
      <c r="AX30" s="4233"/>
      <c r="AY30" s="4233"/>
      <c r="AZ30" s="4233"/>
      <c r="BA30" s="4233"/>
      <c r="BB30" s="4298"/>
      <c r="BC30" s="4302"/>
      <c r="BD30" s="4302"/>
      <c r="BE30" s="4302"/>
      <c r="BF30" s="4302"/>
      <c r="BG30" s="4307"/>
      <c r="BH30" s="4283"/>
      <c r="BI30" s="4283"/>
      <c r="BJ30" s="4283"/>
      <c r="BK30" s="4283"/>
      <c r="BL30" s="4307"/>
      <c r="BM30" s="4307"/>
      <c r="BN30" s="4307"/>
      <c r="BO30" s="4307"/>
      <c r="BP30" s="4237"/>
      <c r="BQ30" s="4237"/>
      <c r="BR30" s="4237"/>
      <c r="BS30" s="4237"/>
      <c r="BT30" s="4237"/>
      <c r="BU30" s="4237"/>
      <c r="BV30" s="4237"/>
      <c r="BW30" s="4317"/>
      <c r="BX30" s="4232"/>
      <c r="BY30" s="4237"/>
      <c r="BZ30" s="4237"/>
      <c r="CA30" s="4237"/>
      <c r="CB30" s="4237"/>
      <c r="CC30" s="4232"/>
      <c r="CD30" s="4237"/>
      <c r="CE30" s="4237"/>
      <c r="CF30" s="4293"/>
      <c r="CG30" s="4293"/>
      <c r="CH30" s="4239"/>
      <c r="CI30" s="4283"/>
      <c r="CJ30" s="4283"/>
      <c r="CK30" s="4283"/>
      <c r="CL30" s="4302"/>
      <c r="CM30" s="4307"/>
      <c r="CN30" s="4302"/>
      <c r="CO30" s="4283"/>
      <c r="CP30" s="4283"/>
      <c r="CQ30" s="4283"/>
      <c r="CR30" s="4280"/>
      <c r="CS30" s="4280"/>
      <c r="CT30" s="4280"/>
      <c r="CU30" s="4280"/>
      <c r="CV30" s="4237"/>
      <c r="CW30" s="4237"/>
      <c r="CX30" s="4237"/>
      <c r="CY30" s="4237"/>
      <c r="CZ30" s="4237"/>
      <c r="DA30" s="4330"/>
      <c r="DB30" s="4237"/>
      <c r="DC30" s="4237"/>
      <c r="DD30" s="4325"/>
      <c r="DE30" s="4237"/>
      <c r="DF30" s="4237"/>
      <c r="DG30" s="4237"/>
      <c r="DH30" s="4237"/>
      <c r="DI30" s="4325"/>
      <c r="DJ30" s="4237"/>
      <c r="DK30" s="4237"/>
      <c r="DL30" s="4293"/>
      <c r="DM30" s="4293"/>
      <c r="DN30" s="4239"/>
      <c r="DO30" s="4283"/>
      <c r="DP30" s="4283"/>
      <c r="DQ30" s="4283"/>
      <c r="DR30" s="4302"/>
      <c r="DS30" s="4341"/>
      <c r="DT30" s="4302"/>
      <c r="DU30" s="4302"/>
      <c r="DV30" s="4284"/>
      <c r="DW30" s="4283"/>
      <c r="DX30" s="4280"/>
      <c r="DY30" s="4280"/>
      <c r="DZ30" s="4321"/>
      <c r="EA30" s="4280"/>
      <c r="EB30" s="4283"/>
      <c r="EC30" s="4283"/>
      <c r="ED30" s="4283"/>
      <c r="EE30" s="278"/>
    </row>
    <row r="31" spans="1:135" s="4212" customFormat="1" ht="23.1" hidden="1" customHeight="1">
      <c r="A31" s="4247">
        <v>7</v>
      </c>
      <c r="B31" s="4252" t="s">
        <v>847</v>
      </c>
      <c r="C31" s="4232"/>
      <c r="D31" s="4251"/>
      <c r="E31" s="4251"/>
      <c r="F31" s="4251"/>
      <c r="G31" s="4251"/>
      <c r="H31" s="4251"/>
      <c r="I31" s="4251"/>
      <c r="J31" s="4251"/>
      <c r="K31" s="4251"/>
      <c r="L31" s="4232"/>
      <c r="M31" s="4251"/>
      <c r="N31" s="4251"/>
      <c r="O31" s="4251"/>
      <c r="P31" s="4251"/>
      <c r="Q31" s="4232"/>
      <c r="R31" s="4251"/>
      <c r="S31" s="4251"/>
      <c r="T31" s="4251"/>
      <c r="U31" s="4251"/>
      <c r="V31" s="4275"/>
      <c r="W31" s="4276"/>
      <c r="X31" s="4276"/>
      <c r="Y31" s="4276"/>
      <c r="Z31" s="4276"/>
      <c r="AA31" s="4276"/>
      <c r="AB31" s="4276"/>
      <c r="AC31" s="4276"/>
      <c r="AD31" s="4276"/>
      <c r="AE31" s="4276"/>
      <c r="AF31" s="4276"/>
      <c r="AG31" s="4276"/>
      <c r="AH31" s="4276"/>
      <c r="AI31" s="4276"/>
      <c r="AJ31" s="4237"/>
      <c r="AK31" s="4237"/>
      <c r="AL31" s="4237"/>
      <c r="AM31" s="4237"/>
      <c r="AN31" s="4237"/>
      <c r="AO31" s="4237"/>
      <c r="AP31" s="4237"/>
      <c r="AQ31" s="4237"/>
      <c r="AR31" s="4299"/>
      <c r="AS31" s="4237"/>
      <c r="AT31" s="4237"/>
      <c r="AU31" s="4237"/>
      <c r="AV31" s="4237"/>
      <c r="AW31" s="4232"/>
      <c r="AX31" s="4237"/>
      <c r="AY31" s="4237"/>
      <c r="AZ31" s="4293"/>
      <c r="BA31" s="4293"/>
      <c r="BB31" s="4239"/>
      <c r="BC31" s="4274"/>
      <c r="BD31" s="4274"/>
      <c r="BE31" s="4283"/>
      <c r="BF31" s="4283"/>
      <c r="BG31" s="4307"/>
      <c r="BH31" s="4283"/>
      <c r="BI31" s="4283"/>
      <c r="BJ31" s="4283"/>
      <c r="BK31" s="4283"/>
      <c r="BL31" s="4283"/>
      <c r="BM31" s="4283"/>
      <c r="BN31" s="4283"/>
      <c r="BO31" s="4283"/>
      <c r="BP31" s="4237"/>
      <c r="BQ31" s="4237"/>
      <c r="BR31" s="4237"/>
      <c r="BS31" s="4237"/>
      <c r="BT31" s="4237"/>
      <c r="BU31" s="4237"/>
      <c r="BV31" s="4237"/>
      <c r="BW31" s="4237"/>
      <c r="BX31" s="4232"/>
      <c r="BY31" s="4237"/>
      <c r="BZ31" s="4237"/>
      <c r="CA31" s="4237"/>
      <c r="CB31" s="4237"/>
      <c r="CC31" s="4232"/>
      <c r="CD31" s="4237"/>
      <c r="CE31" s="4237"/>
      <c r="CF31" s="4293"/>
      <c r="CG31" s="4293"/>
      <c r="CH31" s="4239"/>
      <c r="CI31" s="4293"/>
      <c r="CJ31" s="4274"/>
      <c r="CK31" s="4274"/>
      <c r="CL31" s="4274"/>
      <c r="CM31" s="4307"/>
      <c r="CN31" s="4274"/>
      <c r="CO31" s="4274"/>
      <c r="CP31" s="4274"/>
      <c r="CQ31" s="4274"/>
      <c r="CR31" s="4274"/>
      <c r="CS31" s="4274"/>
      <c r="CT31" s="4274"/>
      <c r="CU31" s="4274"/>
      <c r="CV31" s="4237"/>
      <c r="CW31" s="4237"/>
      <c r="CX31" s="4237"/>
      <c r="CY31" s="4237"/>
      <c r="CZ31" s="4237"/>
      <c r="DA31" s="4330"/>
      <c r="DB31" s="4237"/>
      <c r="DC31" s="4237"/>
      <c r="DD31" s="4325"/>
      <c r="DE31" s="4237"/>
      <c r="DF31" s="4237"/>
      <c r="DG31" s="4237"/>
      <c r="DH31" s="4237"/>
      <c r="DI31" s="4325"/>
      <c r="DJ31" s="4237"/>
      <c r="DK31" s="4237"/>
      <c r="DL31" s="4293"/>
      <c r="DM31" s="4293"/>
      <c r="DN31" s="4239"/>
      <c r="DO31" s="4293"/>
      <c r="DP31" s="4274"/>
      <c r="DQ31" s="4283"/>
      <c r="DR31" s="4283"/>
      <c r="DS31" s="4341"/>
      <c r="DT31" s="4283"/>
      <c r="DU31" s="4283"/>
      <c r="DV31" s="4283"/>
      <c r="DW31" s="4283"/>
      <c r="DX31" s="4283"/>
      <c r="DY31" s="4283"/>
      <c r="DZ31" s="4321"/>
      <c r="EA31" s="4283"/>
      <c r="EB31" s="4283"/>
      <c r="EC31" s="4283"/>
      <c r="ED31" s="4283"/>
      <c r="EE31" s="4353"/>
    </row>
    <row r="32" spans="1:135" s="4212" customFormat="1" ht="22.5" hidden="1" customHeight="1">
      <c r="A32" s="4247">
        <v>9</v>
      </c>
      <c r="B32" s="4252" t="s">
        <v>848</v>
      </c>
      <c r="C32" s="4232"/>
      <c r="D32" s="4251"/>
      <c r="E32" s="4251"/>
      <c r="F32" s="4251"/>
      <c r="G32" s="4251"/>
      <c r="H32" s="4251"/>
      <c r="I32" s="4251"/>
      <c r="J32" s="4251"/>
      <c r="K32" s="4251"/>
      <c r="L32" s="4232"/>
      <c r="M32" s="4251"/>
      <c r="N32" s="4251"/>
      <c r="O32" s="4251"/>
      <c r="P32" s="4251"/>
      <c r="Q32" s="4232"/>
      <c r="R32" s="4251"/>
      <c r="S32" s="4251"/>
      <c r="T32" s="4251"/>
      <c r="U32" s="4251"/>
      <c r="V32" s="4275"/>
      <c r="W32" s="4276"/>
      <c r="X32" s="4276"/>
      <c r="Y32" s="4276"/>
      <c r="Z32" s="4276"/>
      <c r="AA32" s="4276"/>
      <c r="AB32" s="4276"/>
      <c r="AC32" s="4276"/>
      <c r="AD32" s="4276"/>
      <c r="AE32" s="4276"/>
      <c r="AF32" s="4276"/>
      <c r="AG32" s="4276"/>
      <c r="AH32" s="4276"/>
      <c r="AI32" s="4276"/>
      <c r="AJ32" s="4237"/>
      <c r="AK32" s="4237"/>
      <c r="AL32" s="4237"/>
      <c r="AM32" s="4237"/>
      <c r="AN32" s="4237"/>
      <c r="AO32" s="4237"/>
      <c r="AP32" s="4237"/>
      <c r="AQ32" s="4237"/>
      <c r="AR32" s="4299"/>
      <c r="AS32" s="4237"/>
      <c r="AT32" s="4237"/>
      <c r="AU32" s="4237"/>
      <c r="AV32" s="4237"/>
      <c r="AW32" s="4232"/>
      <c r="AX32" s="4237"/>
      <c r="AY32" s="4237"/>
      <c r="AZ32" s="4293"/>
      <c r="BA32" s="4293"/>
      <c r="BB32" s="4239"/>
      <c r="BC32" s="4274"/>
      <c r="BD32" s="4274"/>
      <c r="BE32" s="4283"/>
      <c r="BF32" s="4283"/>
      <c r="BG32" s="4307"/>
      <c r="BH32" s="4283"/>
      <c r="BI32" s="4283"/>
      <c r="BJ32" s="4283"/>
      <c r="BK32" s="4283"/>
      <c r="BL32" s="4283"/>
      <c r="BM32" s="4283"/>
      <c r="BN32" s="4283"/>
      <c r="BO32" s="4283"/>
      <c r="BP32" s="4237"/>
      <c r="BQ32" s="4237"/>
      <c r="BR32" s="4237"/>
      <c r="BS32" s="4237"/>
      <c r="BT32" s="4237"/>
      <c r="BU32" s="4237"/>
      <c r="BV32" s="4237"/>
      <c r="BW32" s="4237"/>
      <c r="BX32" s="4232"/>
      <c r="BY32" s="4237"/>
      <c r="BZ32" s="4237"/>
      <c r="CA32" s="4237"/>
      <c r="CB32" s="4237"/>
      <c r="CC32" s="4232"/>
      <c r="CD32" s="4237"/>
      <c r="CE32" s="4237"/>
      <c r="CF32" s="4293"/>
      <c r="CG32" s="4293"/>
      <c r="CH32" s="4239"/>
      <c r="CI32" s="4293"/>
      <c r="CJ32" s="4274"/>
      <c r="CK32" s="4274"/>
      <c r="CL32" s="4274"/>
      <c r="CM32" s="4307"/>
      <c r="CN32" s="4274"/>
      <c r="CO32" s="4274"/>
      <c r="CP32" s="4274"/>
      <c r="CQ32" s="4274"/>
      <c r="CR32" s="4274"/>
      <c r="CS32" s="4274"/>
      <c r="CT32" s="4274"/>
      <c r="CU32" s="4274"/>
      <c r="CV32" s="4237"/>
      <c r="CW32" s="4237"/>
      <c r="CX32" s="4237"/>
      <c r="CY32" s="4237"/>
      <c r="CZ32" s="4237"/>
      <c r="DA32" s="4330"/>
      <c r="DB32" s="4237"/>
      <c r="DC32" s="4237"/>
      <c r="DD32" s="4325"/>
      <c r="DE32" s="4237"/>
      <c r="DF32" s="4237"/>
      <c r="DG32" s="4237"/>
      <c r="DH32" s="4237"/>
      <c r="DI32" s="4325"/>
      <c r="DJ32" s="4237"/>
      <c r="DK32" s="4237"/>
      <c r="DL32" s="4293"/>
      <c r="DM32" s="4293"/>
      <c r="DN32" s="4239"/>
      <c r="DO32" s="4293"/>
      <c r="DP32" s="4274"/>
      <c r="DQ32" s="4283"/>
      <c r="DR32" s="4283"/>
      <c r="DS32" s="4341"/>
      <c r="DT32" s="4283"/>
      <c r="DU32" s="4283"/>
      <c r="DV32" s="4283"/>
      <c r="DW32" s="4283"/>
      <c r="DX32" s="4283"/>
      <c r="DY32" s="4283"/>
      <c r="DZ32" s="4321"/>
      <c r="EA32" s="4283"/>
      <c r="EB32" s="4283"/>
      <c r="EC32" s="4283"/>
      <c r="ED32" s="4283"/>
      <c r="EE32" s="4353"/>
    </row>
    <row r="33" spans="1:135" s="4209" customFormat="1" ht="35.25" customHeight="1">
      <c r="A33" s="4247">
        <v>8</v>
      </c>
      <c r="B33" s="4253" t="s">
        <v>849</v>
      </c>
      <c r="C33" s="3628"/>
      <c r="D33" s="4234"/>
      <c r="E33" s="4234"/>
      <c r="F33" s="4234"/>
      <c r="G33" s="4234"/>
      <c r="H33" s="4234"/>
      <c r="I33" s="4234"/>
      <c r="J33" s="4234"/>
      <c r="K33" s="4234"/>
      <c r="L33" s="4232"/>
      <c r="M33" s="4234"/>
      <c r="N33" s="4234"/>
      <c r="O33" s="4234"/>
      <c r="P33" s="4234"/>
      <c r="Q33" s="4232"/>
      <c r="R33" s="4234"/>
      <c r="S33" s="4234"/>
      <c r="T33" s="4234"/>
      <c r="U33" s="4234"/>
      <c r="V33" s="4232"/>
      <c r="W33" s="4272"/>
      <c r="X33" s="4272"/>
      <c r="Y33" s="4286"/>
      <c r="Z33" s="4286"/>
      <c r="AA33" s="4286"/>
      <c r="AB33" s="4286"/>
      <c r="AC33" s="4286"/>
      <c r="AD33" s="4286"/>
      <c r="AE33" s="4286"/>
      <c r="AF33" s="4286"/>
      <c r="AG33" s="4286"/>
      <c r="AH33" s="4286"/>
      <c r="AI33" s="4286"/>
      <c r="AJ33" s="4286"/>
      <c r="AK33" s="4286"/>
      <c r="AL33" s="4286"/>
      <c r="AM33" s="4286"/>
      <c r="AN33" s="4286"/>
      <c r="AO33" s="4286"/>
      <c r="AP33" s="4286"/>
      <c r="AQ33" s="4286"/>
      <c r="AR33" s="4287"/>
      <c r="AS33" s="4286"/>
      <c r="AT33" s="4286"/>
      <c r="AU33" s="4286"/>
      <c r="AV33" s="4286"/>
      <c r="AW33" s="4286"/>
      <c r="AX33" s="4286"/>
      <c r="AY33" s="4286"/>
      <c r="AZ33" s="4284"/>
      <c r="BA33" s="4283"/>
      <c r="BB33" s="4283"/>
      <c r="BC33" s="4283"/>
      <c r="BD33" s="4274"/>
      <c r="BE33" s="4283"/>
      <c r="BF33" s="4283"/>
      <c r="BG33" s="4307"/>
      <c r="BH33" s="4283"/>
      <c r="BI33" s="4283"/>
      <c r="BJ33" s="4283"/>
      <c r="BK33" s="4283"/>
      <c r="BL33" s="4283"/>
      <c r="BM33" s="4283"/>
      <c r="BN33" s="4283"/>
      <c r="BO33" s="4283"/>
      <c r="BP33" s="4237"/>
      <c r="BQ33" s="4237"/>
      <c r="BR33" s="4237"/>
      <c r="BS33" s="4237"/>
      <c r="BT33" s="4237"/>
      <c r="BU33" s="4237"/>
      <c r="BV33" s="4237"/>
      <c r="BW33" s="4237"/>
      <c r="BX33" s="4232"/>
      <c r="BY33" s="4237"/>
      <c r="BZ33" s="4237"/>
      <c r="CA33" s="4237"/>
      <c r="CB33" s="4237"/>
      <c r="CC33" s="4232"/>
      <c r="CD33" s="4237"/>
      <c r="CE33" s="4237"/>
      <c r="CF33" s="4293"/>
      <c r="CG33" s="4293"/>
      <c r="CH33" s="4239"/>
      <c r="CI33" s="4274"/>
      <c r="CJ33" s="4274"/>
      <c r="CK33" s="4274"/>
      <c r="CL33" s="4274"/>
      <c r="CM33" s="4307"/>
      <c r="CN33" s="4274"/>
      <c r="CO33" s="4274"/>
      <c r="CP33" s="4274"/>
      <c r="CQ33" s="4274"/>
      <c r="CR33" s="4274"/>
      <c r="CS33" s="4274"/>
      <c r="CT33" s="4274"/>
      <c r="CU33" s="4274"/>
      <c r="CV33" s="4237"/>
      <c r="CW33" s="4237"/>
      <c r="CX33" s="4237"/>
      <c r="CY33" s="4237"/>
      <c r="CZ33" s="4237"/>
      <c r="DA33" s="4330"/>
      <c r="DB33" s="4331"/>
      <c r="DC33" s="4331"/>
      <c r="DD33" s="4325"/>
      <c r="DE33" s="4331"/>
      <c r="DF33" s="4331"/>
      <c r="DG33" s="4331"/>
      <c r="DH33" s="4237"/>
      <c r="DI33" s="4325"/>
      <c r="DJ33" s="4331"/>
      <c r="DK33" s="4331"/>
      <c r="DL33" s="4293"/>
      <c r="DM33" s="4293"/>
      <c r="DN33" s="4239"/>
      <c r="DO33" s="4274"/>
      <c r="DP33" s="4274"/>
      <c r="DQ33" s="4283"/>
      <c r="DR33" s="4283"/>
      <c r="DS33" s="4341"/>
      <c r="DT33" s="4283"/>
      <c r="DU33" s="4283"/>
      <c r="DV33" s="4283"/>
      <c r="DW33" s="4283"/>
      <c r="DX33" s="4280"/>
      <c r="DY33" s="4291"/>
      <c r="DZ33" s="4321"/>
      <c r="EA33" s="4280"/>
      <c r="EB33" s="4283"/>
      <c r="EC33" s="4283"/>
      <c r="ED33" s="4283"/>
      <c r="EE33" s="4926"/>
    </row>
    <row r="34" spans="1:135" s="4213" customFormat="1" ht="23.25" customHeight="1">
      <c r="A34" s="4254"/>
      <c r="B34" s="4255" t="s">
        <v>354</v>
      </c>
      <c r="C34" s="4244"/>
      <c r="D34" s="4256"/>
      <c r="E34" s="4256"/>
      <c r="F34" s="4256"/>
      <c r="G34" s="4256"/>
      <c r="H34" s="4256"/>
      <c r="I34" s="4256"/>
      <c r="J34" s="4256"/>
      <c r="K34" s="4256"/>
      <c r="L34" s="4256"/>
      <c r="M34" s="4256"/>
      <c r="N34" s="4256"/>
      <c r="O34" s="4256"/>
      <c r="P34" s="4256"/>
      <c r="Q34" s="4232"/>
      <c r="R34" s="4256"/>
      <c r="S34" s="4256"/>
      <c r="T34" s="4256"/>
      <c r="U34" s="4256"/>
      <c r="V34" s="4277"/>
      <c r="W34" s="4278"/>
      <c r="X34" s="4278"/>
      <c r="Y34" s="4278"/>
      <c r="Z34" s="4287"/>
      <c r="AA34" s="4278"/>
      <c r="AB34" s="4287"/>
      <c r="AC34" s="4287"/>
      <c r="AD34" s="4278"/>
      <c r="AE34" s="4278"/>
      <c r="AF34" s="4278"/>
      <c r="AG34" s="4278"/>
      <c r="AH34" s="4278"/>
      <c r="AI34" s="4278"/>
      <c r="AJ34" s="4294"/>
      <c r="AK34" s="4294"/>
      <c r="AL34" s="4287"/>
      <c r="AM34" s="4287"/>
      <c r="AN34" s="4287"/>
      <c r="AO34" s="4287"/>
      <c r="AP34" s="4287"/>
      <c r="AQ34" s="4287"/>
      <c r="AR34" s="4287"/>
      <c r="AS34" s="4287"/>
      <c r="AT34" s="4287"/>
      <c r="AU34" s="4287"/>
      <c r="AV34" s="4287"/>
      <c r="AW34" s="4286"/>
      <c r="AX34" s="4287"/>
      <c r="AY34" s="4287"/>
      <c r="AZ34" s="4287"/>
      <c r="BA34" s="4287"/>
      <c r="BB34" s="4299"/>
      <c r="BC34" s="4287"/>
      <c r="BD34" s="4287"/>
      <c r="BE34" s="4287"/>
      <c r="BF34" s="4287"/>
      <c r="BG34" s="4307"/>
      <c r="BH34" s="4287"/>
      <c r="BI34" s="4287"/>
      <c r="BJ34" s="4287"/>
      <c r="BK34" s="4287"/>
      <c r="BL34" s="4307"/>
      <c r="BM34" s="4278"/>
      <c r="BN34" s="4278"/>
      <c r="BO34" s="4278"/>
      <c r="BP34" s="4292"/>
      <c r="BQ34" s="4292"/>
      <c r="BR34" s="4292"/>
      <c r="BS34" s="4292"/>
      <c r="BT34" s="4292"/>
      <c r="BU34" s="4292"/>
      <c r="BV34" s="4292"/>
      <c r="BW34" s="4292"/>
      <c r="BX34" s="4232"/>
      <c r="BY34" s="4292"/>
      <c r="BZ34" s="4292"/>
      <c r="CA34" s="4292"/>
      <c r="CB34" s="4292"/>
      <c r="CC34" s="4232"/>
      <c r="CD34" s="4292"/>
      <c r="CE34" s="4292"/>
      <c r="CF34" s="4292"/>
      <c r="CG34" s="4292"/>
      <c r="CH34" s="4299"/>
      <c r="CI34" s="4287"/>
      <c r="CJ34" s="4287"/>
      <c r="CK34" s="4287"/>
      <c r="CL34" s="4287"/>
      <c r="CM34" s="4307"/>
      <c r="CN34" s="4287"/>
      <c r="CO34" s="4287"/>
      <c r="CP34" s="4287"/>
      <c r="CQ34" s="4287"/>
      <c r="CR34" s="4287"/>
      <c r="CS34" s="4278"/>
      <c r="CT34" s="4278"/>
      <c r="CU34" s="4278"/>
      <c r="CV34" s="4287"/>
      <c r="CW34" s="4287"/>
      <c r="CX34" s="4287"/>
      <c r="CY34" s="4287"/>
      <c r="CZ34" s="4287"/>
      <c r="DA34" s="4287"/>
      <c r="DB34" s="4287"/>
      <c r="DC34" s="4287"/>
      <c r="DD34" s="4332"/>
      <c r="DE34" s="4287"/>
      <c r="DF34" s="4287"/>
      <c r="DG34" s="4287"/>
      <c r="DH34" s="4287"/>
      <c r="DI34" s="4332"/>
      <c r="DJ34" s="4287"/>
      <c r="DK34" s="4287"/>
      <c r="DL34" s="4287"/>
      <c r="DM34" s="4287"/>
      <c r="DN34" s="4299"/>
      <c r="DO34" s="4287"/>
      <c r="DP34" s="4287"/>
      <c r="DQ34" s="4287"/>
      <c r="DR34" s="4287"/>
      <c r="DS34" s="4341"/>
      <c r="DT34" s="4287"/>
      <c r="DU34" s="4287"/>
      <c r="DV34" s="4287"/>
      <c r="DW34" s="4287"/>
      <c r="DX34" s="4280"/>
      <c r="DY34" s="4278"/>
      <c r="DZ34" s="4278"/>
      <c r="EA34" s="4278"/>
      <c r="EB34" s="4287"/>
      <c r="EC34" s="4287"/>
      <c r="ED34" s="4287"/>
      <c r="EE34" s="4354"/>
    </row>
    <row r="35" spans="1:135" s="4213" customFormat="1" ht="23.25" customHeight="1">
      <c r="A35" s="4257"/>
      <c r="B35" s="4258" t="s">
        <v>850</v>
      </c>
      <c r="C35" s="4259"/>
      <c r="D35" s="4260"/>
      <c r="E35" s="4260"/>
      <c r="F35" s="4260"/>
      <c r="G35" s="4260"/>
      <c r="H35" s="4260"/>
      <c r="I35" s="4260"/>
      <c r="J35" s="4260"/>
      <c r="K35" s="4260"/>
      <c r="L35" s="4269"/>
      <c r="M35" s="4260"/>
      <c r="N35" s="4260"/>
      <c r="O35" s="4260"/>
      <c r="P35" s="4260"/>
      <c r="Q35" s="4269"/>
      <c r="R35" s="4260"/>
      <c r="S35" s="4260"/>
      <c r="T35" s="4260"/>
      <c r="U35" s="4260"/>
      <c r="V35" s="4269"/>
      <c r="W35" s="4279"/>
      <c r="X35" s="4279"/>
      <c r="Y35" s="4288"/>
      <c r="Z35" s="4288"/>
      <c r="AA35" s="4289"/>
      <c r="AB35" s="4288"/>
      <c r="AC35" s="4288"/>
      <c r="AD35" s="4288"/>
      <c r="AE35" s="4288"/>
      <c r="AF35" s="4288"/>
      <c r="AG35" s="4295"/>
      <c r="AH35" s="4295"/>
      <c r="AI35" s="4295"/>
      <c r="AJ35" s="4288"/>
      <c r="AK35" s="4288"/>
      <c r="AL35" s="4288"/>
      <c r="AM35" s="4288"/>
      <c r="AN35" s="4288"/>
      <c r="AO35" s="4288"/>
      <c r="AP35" s="4288"/>
      <c r="AQ35" s="4288"/>
      <c r="AR35" s="4288"/>
      <c r="AS35" s="4288"/>
      <c r="AT35" s="4288"/>
      <c r="AU35" s="4288"/>
      <c r="AV35" s="4288"/>
      <c r="AW35" s="4288"/>
      <c r="AX35" s="4288"/>
      <c r="AY35" s="4288"/>
      <c r="AZ35" s="4288"/>
      <c r="BA35" s="4288"/>
      <c r="BB35" s="4269"/>
      <c r="BC35" s="4295"/>
      <c r="BD35" s="4304"/>
      <c r="BE35" s="4288"/>
      <c r="BF35" s="4288"/>
      <c r="BG35" s="4308"/>
      <c r="BH35" s="4288"/>
      <c r="BI35" s="4288"/>
      <c r="BJ35" s="4288"/>
      <c r="BK35" s="4288"/>
      <c r="BL35" s="4289"/>
      <c r="BM35" s="4295"/>
      <c r="BN35" s="4295"/>
      <c r="BO35" s="4295"/>
      <c r="BP35" s="4260"/>
      <c r="BQ35" s="4260"/>
      <c r="BR35" s="4260"/>
      <c r="BS35" s="4260"/>
      <c r="BT35" s="4260"/>
      <c r="BU35" s="4260"/>
      <c r="BV35" s="4260"/>
      <c r="BW35" s="4260"/>
      <c r="BX35" s="4269"/>
      <c r="BY35" s="4260"/>
      <c r="BZ35" s="4260"/>
      <c r="CA35" s="4260"/>
      <c r="CB35" s="4260"/>
      <c r="CC35" s="4269"/>
      <c r="CD35" s="4260"/>
      <c r="CE35" s="4260"/>
      <c r="CF35" s="4260"/>
      <c r="CG35" s="4260"/>
      <c r="CH35" s="4269"/>
      <c r="CI35" s="4295"/>
      <c r="CJ35" s="4295"/>
      <c r="CK35" s="4288"/>
      <c r="CL35" s="4288"/>
      <c r="CM35" s="4308"/>
      <c r="CN35" s="4288"/>
      <c r="CO35" s="4288"/>
      <c r="CP35" s="4288"/>
      <c r="CQ35" s="4288"/>
      <c r="CR35" s="4289"/>
      <c r="CS35" s="4295"/>
      <c r="CT35" s="4295"/>
      <c r="CU35" s="4295"/>
      <c r="CV35" s="4288"/>
      <c r="CW35" s="4288"/>
      <c r="CX35" s="4288"/>
      <c r="CY35" s="4288"/>
      <c r="CZ35" s="4288"/>
      <c r="DA35" s="4288"/>
      <c r="DB35" s="4288"/>
      <c r="DC35" s="4288"/>
      <c r="DD35" s="4288"/>
      <c r="DE35" s="4288"/>
      <c r="DF35" s="4288"/>
      <c r="DG35" s="4288"/>
      <c r="DH35" s="4288"/>
      <c r="DI35" s="4340"/>
      <c r="DJ35" s="4288"/>
      <c r="DK35" s="4288"/>
      <c r="DL35" s="4288"/>
      <c r="DM35" s="4288"/>
      <c r="DN35" s="4269"/>
      <c r="DO35" s="4295"/>
      <c r="DP35" s="4295"/>
      <c r="DQ35" s="4288"/>
      <c r="DR35" s="4288"/>
      <c r="DS35" s="4289"/>
      <c r="DT35" s="4288"/>
      <c r="DU35" s="4288"/>
      <c r="DV35" s="4288"/>
      <c r="DW35" s="4288"/>
      <c r="DX35" s="4342"/>
      <c r="DY35" s="4295"/>
      <c r="DZ35" s="4295"/>
      <c r="EA35" s="4295"/>
      <c r="EB35" s="4295"/>
      <c r="EC35" s="4295"/>
      <c r="ED35" s="4295"/>
      <c r="EE35" s="4355"/>
    </row>
    <row r="36" spans="1:135" s="4214" customFormat="1" ht="24.95" customHeight="1">
      <c r="A36" s="4261"/>
      <c r="L36" s="4270"/>
      <c r="AR36" s="4301"/>
      <c r="BP36" s="5124"/>
      <c r="BQ36" s="5124"/>
      <c r="BR36" s="5124"/>
      <c r="BS36" s="5124"/>
      <c r="BT36" s="5124"/>
      <c r="BU36" s="5124"/>
      <c r="BV36" s="5124"/>
      <c r="BW36" s="5124"/>
      <c r="BX36" s="5124"/>
      <c r="BY36" s="5124"/>
      <c r="BZ36" s="5124"/>
      <c r="CA36" s="5124"/>
      <c r="CB36" s="5124"/>
      <c r="CC36" s="5124"/>
      <c r="CD36" s="5124"/>
      <c r="CE36" s="5124"/>
      <c r="CF36" s="5124"/>
      <c r="CG36" s="5124"/>
      <c r="CH36" s="5124"/>
      <c r="CI36" s="5124"/>
      <c r="CJ36" s="5124"/>
      <c r="CK36" s="5124"/>
      <c r="CL36" s="5124"/>
      <c r="CM36" s="5124"/>
      <c r="CN36" s="5124"/>
      <c r="CO36" s="5124"/>
      <c r="CP36" s="5124"/>
      <c r="CQ36" s="5124"/>
      <c r="CR36" s="5124"/>
      <c r="CS36" s="5124"/>
      <c r="CT36" s="5124"/>
      <c r="CU36" s="5124"/>
      <c r="CV36" s="5124"/>
      <c r="CW36" s="5124"/>
      <c r="CX36" s="5124"/>
      <c r="CY36"/>
      <c r="CZ36"/>
      <c r="DA36"/>
      <c r="DB36"/>
      <c r="DC36"/>
      <c r="DD36" s="395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</row>
    <row r="37" spans="1:135" ht="19.5" customHeight="1">
      <c r="A37" s="4262"/>
      <c r="BP37" s="5124"/>
      <c r="BQ37" s="5124"/>
      <c r="BR37" s="5124"/>
      <c r="BS37" s="5124"/>
      <c r="BT37" s="5124"/>
      <c r="BU37" s="5124"/>
      <c r="BV37" s="5124"/>
      <c r="BW37" s="5124"/>
      <c r="BX37" s="5124"/>
      <c r="BY37" s="5124"/>
      <c r="BZ37" s="5124"/>
      <c r="CA37" s="5124"/>
      <c r="CB37" s="5124"/>
      <c r="CC37" s="5124"/>
      <c r="CD37" s="5124"/>
      <c r="CE37" s="5124"/>
      <c r="CF37" s="5124"/>
      <c r="CG37" s="5124"/>
      <c r="CH37" s="5124"/>
      <c r="CI37" s="5124"/>
      <c r="CJ37" s="5124"/>
      <c r="CK37" s="5124"/>
      <c r="CL37" s="5124"/>
      <c r="CM37" s="5124"/>
      <c r="CN37" s="5124"/>
      <c r="CO37" s="5124"/>
      <c r="CP37" s="5124"/>
      <c r="CQ37" s="5124"/>
      <c r="CR37" s="5124"/>
      <c r="CS37" s="5124"/>
      <c r="CT37" s="5124"/>
      <c r="CU37" s="5124"/>
      <c r="CV37" s="5124"/>
      <c r="CW37" s="5124"/>
      <c r="CX37" s="5124"/>
      <c r="CY37"/>
      <c r="CZ37"/>
      <c r="DA37"/>
      <c r="DB37"/>
      <c r="DC37"/>
      <c r="DD37" s="395"/>
      <c r="DE37"/>
      <c r="DF37"/>
      <c r="DG37"/>
      <c r="DH37"/>
      <c r="DI37"/>
      <c r="DJ37"/>
      <c r="DK37"/>
      <c r="DL37" s="62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</row>
    <row r="38" spans="1:135" ht="24.95" customHeight="1">
      <c r="AJ38" s="4263"/>
      <c r="BP38" s="4263"/>
      <c r="BQ38" s="4263"/>
      <c r="BR38" s="4263"/>
      <c r="BS38" s="4263"/>
      <c r="BT38" s="4263"/>
      <c r="BU38" s="4263"/>
      <c r="BV38" s="4263"/>
      <c r="BW38" s="4263"/>
      <c r="BY38" s="4263"/>
      <c r="BZ38" s="4263"/>
      <c r="CA38" s="4263"/>
      <c r="CB38" s="4263"/>
      <c r="CC38" s="4263"/>
      <c r="CD38" s="4263"/>
      <c r="CE38" s="4318" t="s">
        <v>215</v>
      </c>
      <c r="CF38" s="4263"/>
      <c r="CG38" s="4263"/>
      <c r="CH38" s="4263"/>
      <c r="CI38" s="4263"/>
      <c r="CJ38" s="4263"/>
      <c r="CK38" s="4263"/>
      <c r="CL38" s="4263"/>
      <c r="CM38" s="4263"/>
      <c r="CN38" s="4263"/>
      <c r="CO38" s="4263"/>
      <c r="CP38" s="4263"/>
      <c r="CQ38" s="4263"/>
      <c r="CR38" s="4263"/>
      <c r="CS38" s="4263"/>
      <c r="CT38" s="4263"/>
      <c r="CU38" s="4263"/>
      <c r="DL38" s="4263"/>
    </row>
    <row r="39" spans="1:135" ht="24.95" customHeight="1">
      <c r="A39" s="4262"/>
      <c r="BP39" s="4263"/>
      <c r="BQ39" s="4263"/>
      <c r="BR39" s="4263"/>
      <c r="BS39" s="4263"/>
      <c r="BT39" s="4263"/>
      <c r="BU39" s="4263"/>
      <c r="BV39" s="4263"/>
      <c r="BW39" s="4263"/>
      <c r="BY39" s="4263"/>
      <c r="BZ39" s="4263"/>
      <c r="CA39" s="4263"/>
      <c r="CB39" s="4263"/>
      <c r="CC39" s="4263"/>
      <c r="CD39" s="4263"/>
      <c r="CE39" s="4263"/>
      <c r="CF39" s="4263"/>
      <c r="CG39" s="4263"/>
      <c r="CH39" s="4263"/>
      <c r="CI39" s="4263"/>
      <c r="CJ39" s="4263"/>
      <c r="CK39" s="4263"/>
      <c r="CL39" s="4263"/>
      <c r="CM39" s="4263"/>
      <c r="CN39" s="4263"/>
      <c r="CO39" s="4263"/>
      <c r="CP39" s="4263"/>
      <c r="CQ39" s="4263"/>
      <c r="CR39" s="4263"/>
      <c r="CS39" s="4263"/>
      <c r="CT39" s="4263"/>
      <c r="CU39" s="4263"/>
    </row>
    <row r="40" spans="1:135" ht="24.95" customHeight="1">
      <c r="A40" s="4262"/>
      <c r="BP40" s="4263"/>
      <c r="BQ40" s="4263"/>
      <c r="BR40" s="4263"/>
      <c r="BS40" s="4263"/>
      <c r="BT40" s="4263"/>
      <c r="BU40" s="4263"/>
      <c r="BV40" s="4263"/>
      <c r="BW40" s="4263"/>
      <c r="BY40" s="4263"/>
      <c r="BZ40" s="4263"/>
      <c r="CA40" s="4263"/>
      <c r="CB40" s="4263"/>
      <c r="CC40" s="4263"/>
      <c r="CD40" s="4263"/>
      <c r="CE40" s="4263"/>
      <c r="CF40" s="4263"/>
      <c r="CG40" s="4263"/>
      <c r="CH40" s="4263"/>
      <c r="CI40" s="4263"/>
      <c r="CJ40" s="4263"/>
      <c r="CK40" s="4263"/>
      <c r="CL40" s="4263"/>
      <c r="CM40" s="4263"/>
      <c r="CN40" s="4263"/>
      <c r="CO40" s="4263"/>
      <c r="CP40" s="4263"/>
      <c r="CQ40" s="4263"/>
      <c r="CR40" s="4263"/>
      <c r="CS40" s="4263"/>
      <c r="CT40" s="4263"/>
      <c r="CU40" s="4263"/>
    </row>
    <row r="41" spans="1:135" ht="24.95" customHeight="1">
      <c r="A41" s="4262"/>
      <c r="C41" s="4263"/>
      <c r="BP41" s="4263"/>
      <c r="BQ41" s="4263"/>
      <c r="BR41" s="4263"/>
      <c r="BS41" s="4263"/>
      <c r="BT41" s="4263"/>
      <c r="BU41" s="4263"/>
      <c r="BV41" s="4263"/>
      <c r="BW41" s="4263"/>
      <c r="BY41" s="4263"/>
      <c r="BZ41" s="4263"/>
      <c r="CA41" s="4263"/>
      <c r="CB41" s="4263"/>
      <c r="CC41" s="4263"/>
      <c r="CD41" s="4263"/>
      <c r="CE41" s="4263"/>
      <c r="CF41" s="4263"/>
      <c r="CG41" s="4263"/>
      <c r="CH41" s="4263"/>
      <c r="CI41" s="4263"/>
      <c r="CJ41" s="4263"/>
      <c r="CK41" s="4263"/>
      <c r="CL41" s="4263"/>
      <c r="CM41" s="4263"/>
      <c r="CN41" s="4263"/>
      <c r="CO41" s="4263"/>
      <c r="CP41" s="4263"/>
      <c r="CQ41" s="4263"/>
      <c r="CR41" s="4263"/>
      <c r="CS41" s="4263"/>
      <c r="CT41" s="4263"/>
      <c r="CU41" s="4263"/>
    </row>
    <row r="42" spans="1:135" ht="24.95" customHeight="1">
      <c r="A42" s="4262"/>
      <c r="C42" s="4263"/>
    </row>
    <row r="43" spans="1:135" ht="24.95" customHeight="1">
      <c r="B43" s="4262"/>
    </row>
    <row r="44" spans="1:135" ht="24.95" customHeight="1">
      <c r="B44" s="4262"/>
    </row>
    <row r="45" spans="1:135" ht="24.95" customHeight="1">
      <c r="B45" s="4262"/>
    </row>
    <row r="46" spans="1:135" ht="24.95" customHeight="1">
      <c r="B46" s="4262"/>
      <c r="C46" s="4262"/>
    </row>
    <row r="47" spans="1:135" ht="24.95" customHeight="1">
      <c r="C47" s="4263"/>
    </row>
    <row r="48" spans="1:135" ht="24.95" customHeight="1">
      <c r="A48" s="4262"/>
    </row>
  </sheetData>
  <mergeCells count="12">
    <mergeCell ref="BP36:CX37"/>
    <mergeCell ref="CV1:CX1"/>
    <mergeCell ref="A2:EE2"/>
    <mergeCell ref="CV3:CX3"/>
    <mergeCell ref="D4:AI4"/>
    <mergeCell ref="AJ4:BO4"/>
    <mergeCell ref="BP4:CU4"/>
    <mergeCell ref="CV4:EA4"/>
    <mergeCell ref="EB4:ED4"/>
    <mergeCell ref="A4:A5"/>
    <mergeCell ref="B4:B5"/>
    <mergeCell ref="C4:C5"/>
  </mergeCells>
  <phoneticPr fontId="169" type="noConversion"/>
  <hyperlinks>
    <hyperlink ref="CE38" location="目录!A1" display="返回"/>
  </hyperlinks>
  <printOptions horizontalCentered="1"/>
  <pageMargins left="0" right="0" top="1.9685039370078701" bottom="0" header="0.31496062992126" footer="0.31496062992126"/>
  <pageSetup paperSize="9" scale="38" orientation="landscape"/>
  <customProperties>
    <customPr name="BudgetSheetCodeName" r:id="rId1"/>
  </customPropertie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25"/>
  <sheetViews>
    <sheetView workbookViewId="0">
      <selection activeCell="AI7" sqref="AI7"/>
    </sheetView>
  </sheetViews>
  <sheetFormatPr defaultColWidth="9" defaultRowHeight="13.5" outlineLevelCol="1"/>
  <cols>
    <col min="1" max="1" width="4.375" style="456" customWidth="1"/>
    <col min="2" max="2" width="22" style="456" customWidth="1"/>
    <col min="3" max="4" width="12.625" style="456" hidden="1" customWidth="1" outlineLevel="1"/>
    <col min="5" max="6" width="11" style="456" hidden="1" customWidth="1" outlineLevel="1"/>
    <col min="7" max="7" width="11" style="4158" hidden="1" customWidth="1" outlineLevel="1"/>
    <col min="8" max="9" width="15" style="456" hidden="1" customWidth="1" outlineLevel="1"/>
    <col min="10" max="11" width="12.75" style="456" hidden="1" customWidth="1" outlineLevel="1"/>
    <col min="12" max="12" width="12.75" style="1427" hidden="1" customWidth="1" outlineLevel="1"/>
    <col min="13" max="29" width="12.75" style="456" hidden="1" customWidth="1" outlineLevel="1"/>
    <col min="30" max="30" width="12.75" style="456" customWidth="1" collapsed="1"/>
    <col min="31" max="35" width="12.75" style="456" customWidth="1"/>
    <col min="36" max="36" width="59.625" style="456" customWidth="1"/>
    <col min="37" max="37" width="32.875" style="456" hidden="1" customWidth="1"/>
    <col min="38" max="38" width="20.25" style="456" customWidth="1"/>
    <col min="39" max="16384" width="9" style="456"/>
  </cols>
  <sheetData>
    <row r="1" spans="1:38" s="2473" customFormat="1" ht="20.25">
      <c r="A1" s="5129" t="s">
        <v>851</v>
      </c>
      <c r="B1" s="5129"/>
      <c r="C1" s="5129"/>
      <c r="D1" s="5129"/>
      <c r="E1" s="5129"/>
      <c r="F1" s="5129"/>
      <c r="G1" s="5129"/>
      <c r="H1" s="5129"/>
      <c r="I1" s="5129"/>
      <c r="J1" s="5129"/>
      <c r="K1" s="5129"/>
      <c r="L1" s="5129"/>
      <c r="M1" s="5129"/>
      <c r="N1" s="5129"/>
      <c r="O1" s="5129"/>
      <c r="P1" s="5129"/>
      <c r="Q1" s="5129"/>
      <c r="R1" s="5129"/>
      <c r="S1" s="5129"/>
      <c r="T1" s="5129"/>
      <c r="U1" s="5129"/>
      <c r="V1" s="5129"/>
      <c r="W1" s="5129"/>
      <c r="X1" s="5129"/>
      <c r="Y1" s="5129"/>
      <c r="Z1" s="5129"/>
      <c r="AA1" s="5129"/>
      <c r="AB1" s="5129"/>
      <c r="AC1" s="5129"/>
      <c r="AD1" s="5129"/>
      <c r="AE1" s="5129"/>
      <c r="AF1" s="5129"/>
      <c r="AG1" s="5129"/>
      <c r="AH1" s="5129"/>
      <c r="AI1" s="5129"/>
      <c r="AJ1" s="5129"/>
      <c r="AK1" s="5129"/>
      <c r="AL1" s="4192" t="s">
        <v>57</v>
      </c>
    </row>
    <row r="2" spans="1:38" s="299" customFormat="1" ht="14.25">
      <c r="A2" s="1552"/>
      <c r="G2" s="4159"/>
      <c r="L2" s="2229"/>
      <c r="AK2" s="1407" t="s">
        <v>361</v>
      </c>
      <c r="AL2" s="4192" t="s">
        <v>361</v>
      </c>
    </row>
    <row r="3" spans="1:38" s="2224" customFormat="1">
      <c r="A3" s="5123" t="s">
        <v>217</v>
      </c>
      <c r="B3" s="5123" t="s">
        <v>852</v>
      </c>
      <c r="C3" s="5130" t="s">
        <v>155</v>
      </c>
      <c r="D3" s="5130"/>
      <c r="E3" s="5130"/>
      <c r="F3" s="5130"/>
      <c r="G3" s="5130"/>
      <c r="H3" s="5131" t="s">
        <v>156</v>
      </c>
      <c r="I3" s="5132"/>
      <c r="J3" s="5132"/>
      <c r="K3" s="5132"/>
      <c r="L3" s="5133"/>
      <c r="M3" s="5120" t="s">
        <v>157</v>
      </c>
      <c r="N3" s="5121"/>
      <c r="O3" s="5121"/>
      <c r="P3" s="5121"/>
      <c r="Q3" s="5122"/>
      <c r="R3" s="5130" t="s">
        <v>158</v>
      </c>
      <c r="S3" s="5130"/>
      <c r="T3" s="5130"/>
      <c r="U3" s="5130"/>
      <c r="V3" s="5130"/>
      <c r="W3" s="5130" t="s">
        <v>220</v>
      </c>
      <c r="X3" s="5130"/>
      <c r="Y3" s="5130"/>
      <c r="Z3" s="5130"/>
      <c r="AA3" s="5130"/>
      <c r="AB3" s="5130" t="s">
        <v>221</v>
      </c>
      <c r="AC3" s="5130"/>
      <c r="AD3" s="5130"/>
      <c r="AE3" s="5130"/>
      <c r="AF3" s="5130"/>
      <c r="AG3" s="5125" t="s">
        <v>161</v>
      </c>
      <c r="AH3" s="5126"/>
      <c r="AI3" s="5127"/>
      <c r="AJ3" s="5136" t="s">
        <v>853</v>
      </c>
      <c r="AK3" s="907"/>
      <c r="AL3" s="5134" t="s">
        <v>791</v>
      </c>
    </row>
    <row r="4" spans="1:38" s="2224" customFormat="1">
      <c r="A4" s="5123"/>
      <c r="B4" s="5123"/>
      <c r="C4" s="93" t="s">
        <v>788</v>
      </c>
      <c r="D4" s="93" t="s">
        <v>854</v>
      </c>
      <c r="E4" s="93" t="s">
        <v>786</v>
      </c>
      <c r="F4" s="93" t="s">
        <v>787</v>
      </c>
      <c r="G4" s="4160" t="s">
        <v>170</v>
      </c>
      <c r="H4" s="93" t="s">
        <v>788</v>
      </c>
      <c r="I4" s="93" t="s">
        <v>789</v>
      </c>
      <c r="J4" s="93" t="s">
        <v>786</v>
      </c>
      <c r="K4" s="93" t="s">
        <v>855</v>
      </c>
      <c r="L4" s="4160" t="s">
        <v>170</v>
      </c>
      <c r="M4" s="2905" t="s">
        <v>788</v>
      </c>
      <c r="N4" s="2905" t="s">
        <v>789</v>
      </c>
      <c r="O4" s="2905" t="s">
        <v>786</v>
      </c>
      <c r="P4" s="4176" t="s">
        <v>856</v>
      </c>
      <c r="Q4" s="4176" t="s">
        <v>170</v>
      </c>
      <c r="R4" s="2905" t="s">
        <v>788</v>
      </c>
      <c r="S4" s="2905" t="s">
        <v>789</v>
      </c>
      <c r="T4" s="2905" t="s">
        <v>786</v>
      </c>
      <c r="U4" s="4176" t="s">
        <v>856</v>
      </c>
      <c r="V4" s="4176" t="s">
        <v>170</v>
      </c>
      <c r="W4" s="2905" t="s">
        <v>788</v>
      </c>
      <c r="X4" s="2905" t="s">
        <v>789</v>
      </c>
      <c r="Y4" s="2905" t="s">
        <v>786</v>
      </c>
      <c r="Z4" s="4176" t="s">
        <v>856</v>
      </c>
      <c r="AA4" s="4176" t="s">
        <v>170</v>
      </c>
      <c r="AB4" s="93" t="s">
        <v>788</v>
      </c>
      <c r="AC4" s="93" t="s">
        <v>789</v>
      </c>
      <c r="AD4" s="93" t="s">
        <v>786</v>
      </c>
      <c r="AE4" s="93" t="s">
        <v>856</v>
      </c>
      <c r="AF4" s="93" t="s">
        <v>170</v>
      </c>
      <c r="AG4" s="302" t="s">
        <v>788</v>
      </c>
      <c r="AH4" s="302" t="s">
        <v>789</v>
      </c>
      <c r="AI4" s="302" t="s">
        <v>786</v>
      </c>
      <c r="AJ4" s="5137"/>
      <c r="AK4" s="906" t="s">
        <v>857</v>
      </c>
      <c r="AL4" s="5134"/>
    </row>
    <row r="5" spans="1:38" s="1710" customFormat="1" ht="14.25">
      <c r="A5" s="4161" t="s">
        <v>16</v>
      </c>
      <c r="B5" s="3878" t="s">
        <v>858</v>
      </c>
      <c r="C5" s="4162"/>
      <c r="D5" s="4162"/>
      <c r="E5" s="4162"/>
      <c r="F5" s="4162"/>
      <c r="G5" s="4163"/>
      <c r="H5" s="4162"/>
      <c r="I5" s="4162"/>
      <c r="J5" s="4162"/>
      <c r="K5" s="4162"/>
      <c r="L5" s="4177"/>
      <c r="M5" s="4162"/>
      <c r="N5" s="4162"/>
      <c r="O5" s="4162"/>
      <c r="P5" s="4162"/>
      <c r="Q5" s="4177"/>
      <c r="R5" s="4162"/>
      <c r="S5" s="4162"/>
      <c r="T5" s="4162"/>
      <c r="U5" s="4162"/>
      <c r="V5" s="4177"/>
      <c r="W5" s="4179"/>
      <c r="X5" s="4179"/>
      <c r="Y5" s="4188"/>
      <c r="Z5" s="4188"/>
      <c r="AA5" s="4189"/>
      <c r="AB5" s="4188"/>
      <c r="AC5" s="4188"/>
      <c r="AD5" s="4188"/>
      <c r="AE5" s="4188"/>
      <c r="AF5" s="4189"/>
      <c r="AG5" s="4188"/>
      <c r="AH5" s="4188"/>
      <c r="AI5" s="4188"/>
      <c r="AJ5" s="3878"/>
      <c r="AK5" s="3878"/>
      <c r="AL5" s="3878"/>
    </row>
    <row r="6" spans="1:38" s="300" customFormat="1" ht="37.5" customHeight="1">
      <c r="A6" s="2354">
        <v>1</v>
      </c>
      <c r="B6" s="1781" t="s">
        <v>859</v>
      </c>
      <c r="C6" s="4164"/>
      <c r="D6" s="4164"/>
      <c r="E6" s="4164"/>
      <c r="F6" s="4164"/>
      <c r="G6" s="4165"/>
      <c r="H6" s="4164"/>
      <c r="I6" s="4164"/>
      <c r="J6" s="4164"/>
      <c r="K6" s="4164"/>
      <c r="L6" s="4177"/>
      <c r="M6" s="4164"/>
      <c r="N6" s="4164"/>
      <c r="O6" s="4164"/>
      <c r="P6" s="4164"/>
      <c r="Q6" s="4180"/>
      <c r="R6" s="4164"/>
      <c r="S6" s="4164"/>
      <c r="T6" s="4164"/>
      <c r="U6" s="4164"/>
      <c r="V6" s="4181"/>
      <c r="W6" s="4182"/>
      <c r="X6" s="4182"/>
      <c r="Y6" s="4182"/>
      <c r="Z6" s="4182"/>
      <c r="AA6" s="4189"/>
      <c r="AB6" s="4182"/>
      <c r="AC6" s="4182"/>
      <c r="AD6" s="4182"/>
      <c r="AE6" s="4182"/>
      <c r="AF6" s="4190"/>
      <c r="AG6" s="684"/>
      <c r="AH6" s="4193"/>
      <c r="AI6" s="4190"/>
      <c r="AJ6" s="4905"/>
      <c r="AK6" s="586"/>
      <c r="AL6" s="586"/>
    </row>
    <row r="7" spans="1:38" s="300" customFormat="1" ht="78.75" customHeight="1">
      <c r="A7" s="2354">
        <v>2</v>
      </c>
      <c r="B7" s="4166" t="s">
        <v>860</v>
      </c>
      <c r="C7" s="4164"/>
      <c r="D7" s="4164"/>
      <c r="E7" s="4164"/>
      <c r="F7" s="4164"/>
      <c r="G7" s="4165"/>
      <c r="H7" s="4164"/>
      <c r="I7" s="4164"/>
      <c r="J7" s="4164"/>
      <c r="K7" s="4164"/>
      <c r="L7" s="4177"/>
      <c r="M7" s="4164"/>
      <c r="N7" s="4164"/>
      <c r="O7" s="4164"/>
      <c r="P7" s="4164"/>
      <c r="Q7" s="4180"/>
      <c r="R7" s="4164"/>
      <c r="S7" s="4164"/>
      <c r="T7" s="4164"/>
      <c r="U7" s="4164"/>
      <c r="V7" s="4181"/>
      <c r="W7" s="4182"/>
      <c r="X7" s="4182"/>
      <c r="Y7" s="4182"/>
      <c r="Z7" s="4182"/>
      <c r="AA7" s="4189"/>
      <c r="AB7" s="4182"/>
      <c r="AC7" s="4182"/>
      <c r="AD7" s="4182"/>
      <c r="AE7" s="4182"/>
      <c r="AF7" s="4190"/>
      <c r="AG7" s="684"/>
      <c r="AH7" s="4193"/>
      <c r="AI7" s="684"/>
      <c r="AJ7" s="4194"/>
      <c r="AK7" s="586"/>
      <c r="AL7" s="586"/>
    </row>
    <row r="8" spans="1:38" s="300" customFormat="1" ht="15">
      <c r="A8" s="2354">
        <v>3</v>
      </c>
      <c r="B8" s="294" t="s">
        <v>861</v>
      </c>
      <c r="C8" s="4164"/>
      <c r="D8" s="4164"/>
      <c r="E8" s="4164"/>
      <c r="F8" s="4164"/>
      <c r="G8" s="4165"/>
      <c r="H8" s="4164"/>
      <c r="I8" s="4164"/>
      <c r="J8" s="4164"/>
      <c r="K8" s="4164"/>
      <c r="L8" s="4177"/>
      <c r="M8" s="4164"/>
      <c r="N8" s="4164"/>
      <c r="O8" s="4164"/>
      <c r="P8" s="4164"/>
      <c r="Q8" s="4180"/>
      <c r="R8" s="4164"/>
      <c r="S8" s="4164"/>
      <c r="T8" s="4164"/>
      <c r="U8" s="4164"/>
      <c r="V8" s="4181"/>
      <c r="W8" s="4182"/>
      <c r="X8" s="4182"/>
      <c r="Y8" s="4182"/>
      <c r="Z8" s="4182"/>
      <c r="AA8" s="4189"/>
      <c r="AB8" s="4182"/>
      <c r="AC8" s="4182"/>
      <c r="AD8" s="4182"/>
      <c r="AE8" s="4182"/>
      <c r="AF8" s="4190"/>
      <c r="AG8" s="684"/>
      <c r="AH8" s="4193"/>
      <c r="AI8" s="4190"/>
      <c r="AJ8" s="541"/>
      <c r="AK8" s="4195"/>
      <c r="AL8" s="4901"/>
    </row>
    <row r="9" spans="1:38" s="300" customFormat="1" ht="15" hidden="1">
      <c r="A9" s="2354">
        <v>4</v>
      </c>
      <c r="B9" s="1781" t="s">
        <v>862</v>
      </c>
      <c r="C9" s="4164"/>
      <c r="D9" s="4164"/>
      <c r="E9" s="4164"/>
      <c r="F9" s="4164"/>
      <c r="G9" s="4165"/>
      <c r="H9" s="4164"/>
      <c r="I9" s="4164"/>
      <c r="J9" s="4164"/>
      <c r="K9" s="4164"/>
      <c r="L9" s="4177"/>
      <c r="M9" s="4164"/>
      <c r="N9" s="4164"/>
      <c r="O9" s="4164"/>
      <c r="P9" s="4164"/>
      <c r="Q9" s="4177"/>
      <c r="R9" s="4164"/>
      <c r="S9" s="4164"/>
      <c r="T9" s="4164"/>
      <c r="U9" s="4164"/>
      <c r="V9" s="4181"/>
      <c r="W9" s="4182"/>
      <c r="X9" s="4182"/>
      <c r="Y9" s="4182"/>
      <c r="Z9" s="4182"/>
      <c r="AA9" s="4189"/>
      <c r="AB9" s="4182"/>
      <c r="AC9" s="4182"/>
      <c r="AD9" s="4182"/>
      <c r="AE9" s="4182"/>
      <c r="AF9" s="4182"/>
      <c r="AG9" s="4182"/>
      <c r="AH9" s="4182"/>
      <c r="AI9" s="4182"/>
      <c r="AJ9" s="4196"/>
      <c r="AK9" s="584"/>
      <c r="AL9" s="4195"/>
    </row>
    <row r="10" spans="1:38" s="300" customFormat="1" ht="15" hidden="1">
      <c r="A10" s="2354">
        <v>5</v>
      </c>
      <c r="B10" s="1781" t="s">
        <v>863</v>
      </c>
      <c r="C10" s="4164"/>
      <c r="D10" s="4164"/>
      <c r="E10" s="4164"/>
      <c r="F10" s="4164"/>
      <c r="G10" s="4165"/>
      <c r="H10" s="4164"/>
      <c r="I10" s="4164"/>
      <c r="J10" s="4164"/>
      <c r="K10" s="4164"/>
      <c r="L10" s="4177"/>
      <c r="M10" s="4164"/>
      <c r="N10" s="4164"/>
      <c r="O10" s="4164"/>
      <c r="P10" s="4164"/>
      <c r="Q10" s="4177"/>
      <c r="R10" s="4164"/>
      <c r="S10" s="4164"/>
      <c r="T10" s="4164"/>
      <c r="U10" s="4164"/>
      <c r="V10" s="4181"/>
      <c r="W10" s="4182"/>
      <c r="X10" s="4182"/>
      <c r="Y10" s="4182"/>
      <c r="Z10" s="4182"/>
      <c r="AA10" s="4189"/>
      <c r="AB10" s="4182"/>
      <c r="AC10" s="4182"/>
      <c r="AD10" s="4182"/>
      <c r="AE10" s="4182"/>
      <c r="AF10" s="4182"/>
      <c r="AG10" s="4182"/>
      <c r="AH10" s="4182"/>
      <c r="AI10" s="4182"/>
      <c r="AJ10" s="4196"/>
      <c r="AK10" s="584"/>
      <c r="AL10" s="584"/>
    </row>
    <row r="11" spans="1:38" s="300" customFormat="1" ht="27" hidden="1">
      <c r="A11" s="2354">
        <v>4</v>
      </c>
      <c r="B11" s="3325" t="s">
        <v>864</v>
      </c>
      <c r="C11" s="4164"/>
      <c r="D11" s="4164"/>
      <c r="E11" s="4167"/>
      <c r="F11" s="4164"/>
      <c r="G11" s="4165"/>
      <c r="H11" s="4164"/>
      <c r="I11" s="4164"/>
      <c r="J11" s="4164"/>
      <c r="K11" s="4164"/>
      <c r="L11" s="4177"/>
      <c r="M11" s="4164"/>
      <c r="N11" s="4164"/>
      <c r="O11" s="4164"/>
      <c r="P11" s="4164"/>
      <c r="Q11" s="4177"/>
      <c r="R11" s="4164"/>
      <c r="S11" s="4164"/>
      <c r="T11" s="4164"/>
      <c r="U11" s="4164"/>
      <c r="V11" s="4181"/>
      <c r="W11" s="4182"/>
      <c r="X11" s="4182"/>
      <c r="Y11" s="4182"/>
      <c r="Z11" s="4182"/>
      <c r="AA11" s="4189"/>
      <c r="AB11" s="4182"/>
      <c r="AC11" s="4182"/>
      <c r="AD11" s="4182"/>
      <c r="AE11" s="4182"/>
      <c r="AF11" s="4182"/>
      <c r="AG11" s="4182"/>
      <c r="AH11" s="4182"/>
      <c r="AI11" s="4182"/>
      <c r="AJ11" s="4196"/>
      <c r="AK11" s="584"/>
      <c r="AL11" s="541"/>
    </row>
    <row r="12" spans="1:38" s="300" customFormat="1" ht="27" hidden="1">
      <c r="A12" s="2354">
        <v>5</v>
      </c>
      <c r="B12" s="3325" t="s">
        <v>865</v>
      </c>
      <c r="C12" s="4164"/>
      <c r="D12" s="4164"/>
      <c r="E12" s="4164"/>
      <c r="F12" s="4164"/>
      <c r="G12" s="4165"/>
      <c r="H12" s="4164"/>
      <c r="I12" s="4164"/>
      <c r="J12" s="4164"/>
      <c r="K12" s="4164"/>
      <c r="L12" s="4177"/>
      <c r="M12" s="4164"/>
      <c r="N12" s="4164"/>
      <c r="O12" s="4164"/>
      <c r="P12" s="4164"/>
      <c r="Q12" s="4177"/>
      <c r="R12" s="4164"/>
      <c r="S12" s="4164"/>
      <c r="T12" s="4164"/>
      <c r="U12" s="4164"/>
      <c r="V12" s="4181"/>
      <c r="W12" s="4182"/>
      <c r="X12" s="4182"/>
      <c r="Y12" s="4182"/>
      <c r="Z12" s="4182"/>
      <c r="AA12" s="4189"/>
      <c r="AB12" s="4182"/>
      <c r="AC12" s="4182"/>
      <c r="AD12" s="4182"/>
      <c r="AE12" s="4182"/>
      <c r="AF12" s="4182"/>
      <c r="AG12" s="4182"/>
      <c r="AH12" s="4182"/>
      <c r="AI12" s="4182"/>
      <c r="AJ12" s="4196"/>
      <c r="AK12" s="584"/>
      <c r="AL12" s="533"/>
    </row>
    <row r="13" spans="1:38" s="1710" customFormat="1" ht="14.25">
      <c r="A13" s="4161" t="s">
        <v>138</v>
      </c>
      <c r="B13" s="3878" t="s">
        <v>866</v>
      </c>
      <c r="C13" s="4168"/>
      <c r="D13" s="4168"/>
      <c r="E13" s="4168"/>
      <c r="F13" s="4168"/>
      <c r="G13" s="4169"/>
      <c r="H13" s="4168"/>
      <c r="I13" s="4168"/>
      <c r="J13" s="4168"/>
      <c r="K13" s="4168"/>
      <c r="L13" s="4177"/>
      <c r="M13" s="4168"/>
      <c r="N13" s="4168"/>
      <c r="O13" s="4168"/>
      <c r="P13" s="4168"/>
      <c r="Q13" s="4177"/>
      <c r="R13" s="4168"/>
      <c r="S13" s="4168"/>
      <c r="T13" s="4168"/>
      <c r="U13" s="4168"/>
      <c r="V13" s="4183"/>
      <c r="W13" s="4184"/>
      <c r="X13" s="4184"/>
      <c r="Y13" s="4191"/>
      <c r="Z13" s="4191"/>
      <c r="AA13" s="4189"/>
      <c r="AB13" s="4191"/>
      <c r="AC13" s="4191"/>
      <c r="AD13" s="4191"/>
      <c r="AE13" s="4191"/>
      <c r="AF13" s="4189"/>
      <c r="AG13" s="4191"/>
      <c r="AH13" s="4191"/>
      <c r="AI13" s="4191"/>
      <c r="AJ13" s="4168"/>
      <c r="AK13" s="4197"/>
      <c r="AL13" s="4198"/>
    </row>
    <row r="14" spans="1:38" s="300" customFormat="1" ht="15">
      <c r="A14" s="2354">
        <v>1</v>
      </c>
      <c r="B14" s="4166" t="s">
        <v>867</v>
      </c>
      <c r="C14" s="4164"/>
      <c r="D14" s="4164"/>
      <c r="E14" s="4164"/>
      <c r="F14" s="4164"/>
      <c r="G14" s="4165"/>
      <c r="H14" s="4164"/>
      <c r="I14" s="4164"/>
      <c r="J14" s="4164"/>
      <c r="K14" s="4164"/>
      <c r="L14" s="4177"/>
      <c r="M14" s="4164"/>
      <c r="N14" s="4164"/>
      <c r="O14" s="4164"/>
      <c r="P14" s="4164"/>
      <c r="Q14" s="4177"/>
      <c r="R14" s="4164"/>
      <c r="S14" s="4164"/>
      <c r="T14" s="4164"/>
      <c r="U14" s="4164"/>
      <c r="V14" s="4181"/>
      <c r="W14" s="4182"/>
      <c r="X14" s="4182"/>
      <c r="Y14" s="4182"/>
      <c r="Z14" s="4182"/>
      <c r="AA14" s="4189"/>
      <c r="AB14" s="4182"/>
      <c r="AC14" s="4182"/>
      <c r="AD14" s="4182"/>
      <c r="AE14" s="4182"/>
      <c r="AF14" s="4190"/>
      <c r="AG14" s="684"/>
      <c r="AH14" s="4190"/>
      <c r="AI14" s="4190"/>
      <c r="AJ14" s="4199"/>
      <c r="AK14" s="586"/>
      <c r="AL14" s="583"/>
    </row>
    <row r="15" spans="1:38" s="300" customFormat="1" ht="57" customHeight="1">
      <c r="A15" s="2354">
        <v>2</v>
      </c>
      <c r="B15" s="4166" t="s">
        <v>868</v>
      </c>
      <c r="C15" s="4164"/>
      <c r="D15" s="4164"/>
      <c r="E15" s="4164"/>
      <c r="F15" s="4164"/>
      <c r="G15" s="4165"/>
      <c r="H15" s="4164"/>
      <c r="I15" s="4164"/>
      <c r="J15" s="4164"/>
      <c r="K15" s="4164"/>
      <c r="L15" s="4177"/>
      <c r="M15" s="4164"/>
      <c r="N15" s="4164"/>
      <c r="O15" s="4164"/>
      <c r="P15" s="4164"/>
      <c r="Q15" s="4180"/>
      <c r="R15" s="4164"/>
      <c r="S15" s="4164"/>
      <c r="T15" s="4164"/>
      <c r="U15" s="4164"/>
      <c r="V15" s="4181"/>
      <c r="W15" s="4182"/>
      <c r="X15" s="4182"/>
      <c r="Y15" s="4182"/>
      <c r="Z15" s="4182"/>
      <c r="AA15" s="4189"/>
      <c r="AB15" s="4182"/>
      <c r="AC15" s="4182"/>
      <c r="AD15" s="4182"/>
      <c r="AE15" s="4182"/>
      <c r="AF15" s="4190"/>
      <c r="AG15" s="684"/>
      <c r="AH15" s="4193"/>
      <c r="AI15" s="4190"/>
      <c r="AJ15" s="2954"/>
      <c r="AK15" s="586"/>
      <c r="AL15" s="583"/>
    </row>
    <row r="16" spans="1:38" s="1710" customFormat="1" ht="33.75" customHeight="1">
      <c r="A16" s="4161" t="s">
        <v>108</v>
      </c>
      <c r="B16" s="3878" t="s">
        <v>869</v>
      </c>
      <c r="C16" s="4170"/>
      <c r="D16" s="4168"/>
      <c r="E16" s="4168"/>
      <c r="F16" s="4168"/>
      <c r="G16" s="4169"/>
      <c r="H16" s="4168"/>
      <c r="I16" s="4168"/>
      <c r="J16" s="4168"/>
      <c r="K16" s="4168"/>
      <c r="L16" s="4177"/>
      <c r="M16" s="4168"/>
      <c r="N16" s="4168"/>
      <c r="O16" s="4168"/>
      <c r="P16" s="4168"/>
      <c r="Q16" s="4177"/>
      <c r="R16" s="4168"/>
      <c r="S16" s="4168"/>
      <c r="T16" s="4164"/>
      <c r="U16" s="4164"/>
      <c r="V16" s="4181"/>
      <c r="W16" s="4182"/>
      <c r="X16" s="4182"/>
      <c r="Y16" s="4182"/>
      <c r="Z16" s="4182"/>
      <c r="AA16" s="4189"/>
      <c r="AB16" s="4182"/>
      <c r="AC16" s="4182"/>
      <c r="AD16" s="4182"/>
      <c r="AE16" s="4182"/>
      <c r="AF16" s="4190"/>
      <c r="AG16" s="684"/>
      <c r="AH16" s="4193"/>
      <c r="AI16" s="4190"/>
      <c r="AJ16" s="4906"/>
      <c r="AK16" s="4197"/>
      <c r="AL16" s="4198"/>
    </row>
    <row r="17" spans="1:38" s="300" customFormat="1" ht="14.25">
      <c r="A17" s="92"/>
      <c r="B17" s="4171" t="s">
        <v>245</v>
      </c>
      <c r="C17" s="4172"/>
      <c r="D17" s="4172"/>
      <c r="E17" s="4172"/>
      <c r="F17" s="4172"/>
      <c r="G17" s="4173"/>
      <c r="H17" s="4172"/>
      <c r="I17" s="4172"/>
      <c r="J17" s="4172"/>
      <c r="K17" s="4172"/>
      <c r="L17" s="2429"/>
      <c r="M17" s="4172"/>
      <c r="N17" s="4172"/>
      <c r="O17" s="4172"/>
      <c r="P17" s="4172"/>
      <c r="Q17" s="4185"/>
      <c r="R17" s="4172"/>
      <c r="S17" s="4172"/>
      <c r="T17" s="4172"/>
      <c r="U17" s="4172"/>
      <c r="V17" s="2429"/>
      <c r="W17" s="4186"/>
      <c r="X17" s="4186"/>
      <c r="Y17" s="2320"/>
      <c r="Z17" s="2320"/>
      <c r="AA17" s="3877"/>
      <c r="AB17" s="2320"/>
      <c r="AC17" s="2320"/>
      <c r="AD17" s="2320"/>
      <c r="AE17" s="2320"/>
      <c r="AF17" s="3877"/>
      <c r="AG17" s="4200"/>
      <c r="AH17" s="4200"/>
      <c r="AI17" s="4200"/>
      <c r="AJ17" s="4201"/>
      <c r="AK17" s="4202"/>
      <c r="AL17" s="1424"/>
    </row>
    <row r="18" spans="1:38">
      <c r="C18" s="2226"/>
      <c r="D18" s="2226"/>
      <c r="E18" s="2226"/>
      <c r="F18" s="2226"/>
      <c r="H18" s="2226"/>
      <c r="I18" s="2226"/>
      <c r="J18" s="2226"/>
      <c r="K18" s="2226"/>
      <c r="M18" s="2226"/>
      <c r="N18" s="2226"/>
      <c r="O18" s="2226"/>
      <c r="P18" s="2226"/>
      <c r="Q18" s="2226"/>
      <c r="R18" s="2226"/>
      <c r="S18" s="2226"/>
      <c r="T18" s="2226"/>
      <c r="U18" s="2226"/>
      <c r="V18" s="2226"/>
      <c r="W18" s="2226"/>
      <c r="X18" s="2226"/>
      <c r="Y18" s="2226"/>
      <c r="Z18" s="2226"/>
      <c r="AA18" s="2226"/>
      <c r="AB18" s="2226"/>
      <c r="AC18" s="2226"/>
      <c r="AD18" s="2226"/>
      <c r="AE18" s="2226"/>
      <c r="AF18" s="2226"/>
      <c r="AG18" s="2226"/>
      <c r="AH18" s="2226"/>
      <c r="AI18" s="2226"/>
      <c r="AJ18" s="2226"/>
    </row>
    <row r="19" spans="1:38">
      <c r="C19" s="2367"/>
      <c r="D19" s="2367"/>
      <c r="E19" s="2367"/>
      <c r="F19" s="2367"/>
      <c r="G19" s="4174"/>
      <c r="H19" s="2367"/>
      <c r="I19" s="2367"/>
      <c r="J19" s="2367"/>
      <c r="K19" s="2367"/>
      <c r="L19" s="4178"/>
      <c r="M19" s="2367"/>
      <c r="N19" s="2367"/>
      <c r="O19" s="2367"/>
      <c r="P19" s="2367"/>
      <c r="Q19" s="2367"/>
      <c r="R19" s="2367"/>
      <c r="S19" s="2367"/>
      <c r="T19" s="2367"/>
      <c r="U19" s="2367"/>
      <c r="V19" s="2367"/>
      <c r="W19" s="2367"/>
      <c r="X19" s="2367"/>
      <c r="Y19" s="2367"/>
      <c r="Z19" s="2367"/>
      <c r="AA19" s="2367"/>
      <c r="AB19" s="2367"/>
      <c r="AC19" s="2367"/>
      <c r="AD19" s="2367"/>
      <c r="AE19" s="2367"/>
      <c r="AF19" s="2367"/>
      <c r="AG19" s="2367"/>
      <c r="AH19" s="2367"/>
      <c r="AI19" s="2367"/>
      <c r="AJ19" s="2367"/>
    </row>
    <row r="20" spans="1:38">
      <c r="C20" s="2367"/>
      <c r="D20" s="2367"/>
      <c r="E20" s="2367"/>
      <c r="F20" s="2367"/>
      <c r="G20" s="4174"/>
      <c r="H20" s="2367"/>
      <c r="I20" s="2367"/>
      <c r="J20" s="2367"/>
      <c r="K20" s="2367"/>
      <c r="L20" s="4178"/>
      <c r="M20" s="2367"/>
      <c r="N20" s="2367"/>
      <c r="O20" s="2367"/>
      <c r="P20" s="2367"/>
      <c r="Q20" s="2367"/>
      <c r="R20" s="2367"/>
      <c r="S20" s="2367"/>
      <c r="T20" s="2367"/>
      <c r="U20" s="2367"/>
      <c r="V20" s="2367"/>
      <c r="W20" s="2367"/>
      <c r="X20" s="2367"/>
      <c r="Y20" s="2367"/>
      <c r="Z20" s="2367"/>
      <c r="AA20" s="2367"/>
      <c r="AB20" s="2367"/>
      <c r="AC20" s="2367"/>
      <c r="AD20" s="2367"/>
      <c r="AE20" s="2367"/>
      <c r="AF20" s="2367"/>
      <c r="AG20" s="2367"/>
      <c r="AH20" s="2367"/>
      <c r="AI20" s="2367"/>
      <c r="AJ20" s="2367"/>
      <c r="AK20" s="4203" t="s">
        <v>215</v>
      </c>
    </row>
    <row r="21" spans="1:38">
      <c r="C21" s="2367"/>
      <c r="D21" s="2367"/>
      <c r="E21" s="2367"/>
      <c r="F21" s="2367"/>
      <c r="G21" s="4174"/>
      <c r="H21" s="2367"/>
      <c r="I21" s="2367"/>
      <c r="J21" s="2367"/>
      <c r="K21" s="2367"/>
      <c r="L21" s="4178"/>
      <c r="M21" s="2367"/>
      <c r="N21" s="2367"/>
      <c r="O21" s="2367"/>
      <c r="P21" s="2367"/>
      <c r="Q21" s="2367"/>
      <c r="R21" s="2367"/>
      <c r="S21" s="4187" t="s">
        <v>215</v>
      </c>
      <c r="T21" s="2367"/>
      <c r="U21" s="2367"/>
      <c r="V21" s="2367"/>
      <c r="W21" s="2367"/>
      <c r="X21" s="2367"/>
      <c r="Y21" s="2367"/>
      <c r="Z21" s="2367"/>
      <c r="AA21" s="2367"/>
      <c r="AB21" s="2367"/>
      <c r="AC21" s="2367"/>
      <c r="AD21" s="2367"/>
      <c r="AE21" s="2367"/>
      <c r="AF21" s="2367"/>
      <c r="AG21" s="2367"/>
      <c r="AH21" s="2367"/>
      <c r="AI21" s="2367"/>
      <c r="AJ21" s="2367"/>
    </row>
    <row r="22" spans="1:38">
      <c r="C22" s="2367"/>
      <c r="D22" s="2367"/>
      <c r="E22" s="2367"/>
      <c r="F22" s="2367"/>
      <c r="G22" s="4174"/>
      <c r="H22" s="2367"/>
      <c r="I22" s="2367"/>
      <c r="J22" s="2367"/>
      <c r="K22" s="2367"/>
      <c r="L22" s="4178"/>
      <c r="M22" s="2367"/>
      <c r="N22" s="2367"/>
      <c r="O22" s="2367"/>
      <c r="P22" s="2367"/>
      <c r="Q22" s="2367"/>
      <c r="R22" s="2367"/>
      <c r="S22" s="2367"/>
      <c r="T22" s="2367"/>
      <c r="U22" s="2367"/>
      <c r="V22" s="2367"/>
      <c r="W22" s="2367"/>
      <c r="X22" s="2367"/>
      <c r="Y22" s="2367"/>
      <c r="Z22" s="2367"/>
      <c r="AA22" s="2367"/>
      <c r="AB22" s="2367"/>
      <c r="AC22" s="2367"/>
      <c r="AD22" s="2367"/>
      <c r="AE22" s="2367"/>
      <c r="AF22" s="2367"/>
      <c r="AG22" s="2367"/>
      <c r="AH22" s="2367"/>
      <c r="AI22" s="2367"/>
      <c r="AJ22" s="2367"/>
    </row>
    <row r="23" spans="1:38">
      <c r="B23" s="4153"/>
      <c r="C23" s="5135"/>
      <c r="D23" s="5135"/>
      <c r="E23" s="5135"/>
      <c r="F23" s="5135"/>
      <c r="G23" s="5135"/>
      <c r="H23" s="5135"/>
      <c r="I23" s="5135"/>
      <c r="J23" s="5135"/>
      <c r="K23" s="5135"/>
      <c r="L23" s="5135"/>
      <c r="M23" s="5135"/>
      <c r="N23" s="5135"/>
      <c r="O23" s="5135"/>
      <c r="P23" s="5135"/>
      <c r="Q23" s="5135"/>
      <c r="R23" s="5135"/>
      <c r="S23" s="5135"/>
      <c r="T23" s="5135"/>
      <c r="U23" s="5135"/>
      <c r="V23" s="5135"/>
      <c r="W23" s="5135"/>
      <c r="X23" s="5135"/>
      <c r="Y23" s="5135"/>
      <c r="Z23" s="5135"/>
      <c r="AA23" s="5135"/>
      <c r="AB23" s="5135"/>
      <c r="AC23" s="5135"/>
      <c r="AD23" s="5135"/>
      <c r="AE23" s="5135"/>
      <c r="AF23" s="5135"/>
      <c r="AG23" s="5135"/>
      <c r="AH23" s="5135"/>
      <c r="AI23" s="5135"/>
      <c r="AJ23" s="5135"/>
    </row>
    <row r="24" spans="1:38">
      <c r="B24" s="4153"/>
      <c r="C24" s="5124"/>
      <c r="D24" s="5124"/>
      <c r="E24" s="5124"/>
      <c r="F24" s="5124"/>
      <c r="G24" s="5124"/>
      <c r="H24" s="5124"/>
      <c r="I24" s="5124"/>
      <c r="J24" s="5124"/>
      <c r="K24" s="5124"/>
      <c r="L24" s="5124"/>
      <c r="M24" s="5124"/>
      <c r="N24" s="5124"/>
      <c r="O24" s="5124"/>
      <c r="P24" s="5124"/>
      <c r="Q24" s="5124"/>
      <c r="R24" s="5124"/>
      <c r="S24" s="5124"/>
      <c r="T24" s="5124"/>
      <c r="U24" s="5124"/>
      <c r="V24" s="5124"/>
      <c r="W24" s="5124"/>
      <c r="X24" s="5124"/>
      <c r="Y24" s="5124"/>
      <c r="Z24" s="5124"/>
      <c r="AA24" s="5124"/>
      <c r="AB24" s="5124"/>
      <c r="AC24" s="5124"/>
      <c r="AD24" s="5124"/>
      <c r="AE24" s="5124"/>
      <c r="AF24" s="5124"/>
      <c r="AG24" s="5124"/>
      <c r="AH24" s="5124"/>
      <c r="AI24" s="5124"/>
      <c r="AJ24" s="5124"/>
    </row>
    <row r="25" spans="1:38">
      <c r="C25" s="5124"/>
      <c r="D25" s="5124"/>
      <c r="E25" s="5124"/>
      <c r="F25" s="5124"/>
      <c r="G25" s="5124"/>
      <c r="H25" s="5124"/>
      <c r="I25" s="5124"/>
      <c r="J25" s="5124"/>
      <c r="K25" s="5124"/>
      <c r="L25" s="5124"/>
      <c r="M25" s="5124"/>
      <c r="N25" s="5124"/>
      <c r="O25" s="5124"/>
      <c r="P25" s="5124"/>
      <c r="Q25" s="5124"/>
      <c r="R25" s="5124"/>
      <c r="S25" s="5124"/>
      <c r="T25" s="5124"/>
      <c r="U25" s="5124"/>
      <c r="V25" s="5124"/>
      <c r="W25" s="5124"/>
      <c r="X25" s="5124"/>
      <c r="Y25" s="5124"/>
      <c r="Z25" s="5124"/>
      <c r="AA25" s="5124"/>
      <c r="AB25" s="5124"/>
      <c r="AC25" s="5124"/>
      <c r="AD25" s="5124"/>
      <c r="AE25" s="5124"/>
      <c r="AF25" s="5124"/>
      <c r="AG25" s="5124"/>
      <c r="AH25" s="5124"/>
      <c r="AI25" s="5124"/>
      <c r="AJ25" s="5124"/>
    </row>
  </sheetData>
  <mergeCells count="15">
    <mergeCell ref="AL3:AL4"/>
    <mergeCell ref="C23:AJ23"/>
    <mergeCell ref="C24:AJ24"/>
    <mergeCell ref="C25:AJ25"/>
    <mergeCell ref="A3:A4"/>
    <mergeCell ref="B3:B4"/>
    <mergeCell ref="AJ3:AJ4"/>
    <mergeCell ref="A1:AK1"/>
    <mergeCell ref="C3:G3"/>
    <mergeCell ref="H3:L3"/>
    <mergeCell ref="M3:Q3"/>
    <mergeCell ref="R3:V3"/>
    <mergeCell ref="W3:AA3"/>
    <mergeCell ref="AB3:AF3"/>
    <mergeCell ref="AG3:AI3"/>
  </mergeCells>
  <phoneticPr fontId="169" type="noConversion"/>
  <hyperlinks>
    <hyperlink ref="AK20" location="产值、利润表!A1" display="返回"/>
    <hyperlink ref="S21" location="目录!A1" display="返回"/>
  </hyperlinks>
  <pageMargins left="0.7" right="0.7" top="0.75" bottom="0.75" header="0.3" footer="0.3"/>
  <pageSetup paperSize="9" scale="74" fitToHeight="0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43"/>
  <sheetViews>
    <sheetView showGridLines="0" workbookViewId="0">
      <selection activeCell="AC6" sqref="AC6:AC7"/>
    </sheetView>
  </sheetViews>
  <sheetFormatPr defaultColWidth="9" defaultRowHeight="14.25" outlineLevelCol="1"/>
  <cols>
    <col min="1" max="1" width="4.75" style="4104" customWidth="1"/>
    <col min="2" max="2" width="26" style="4105" customWidth="1"/>
    <col min="3" max="3" width="17.625" style="4105" customWidth="1"/>
    <col min="4" max="4" width="8.625" style="4105" customWidth="1"/>
    <col min="5" max="5" width="11.375" style="4106" customWidth="1"/>
    <col min="6" max="14" width="15.375" style="4105" hidden="1" customWidth="1" outlineLevel="1"/>
    <col min="15" max="19" width="14.875" style="4105" hidden="1" customWidth="1" outlineLevel="1"/>
    <col min="20" max="23" width="18.25" style="4105" hidden="1" customWidth="1" outlineLevel="1"/>
    <col min="24" max="24" width="11.875" style="4105" hidden="1" customWidth="1" outlineLevel="1"/>
    <col min="25" max="25" width="13.625" style="4105" hidden="1" customWidth="1" outlineLevel="1"/>
    <col min="26" max="26" width="21.125" style="4105" hidden="1" customWidth="1" outlineLevel="1"/>
    <col min="27" max="27" width="15.875" style="4105" hidden="1" customWidth="1" outlineLevel="1"/>
    <col min="28" max="28" width="11.875" style="4105" hidden="1" customWidth="1" outlineLevel="1"/>
    <col min="29" max="29" width="11.875" style="4105" customWidth="1" collapsed="1"/>
    <col min="30" max="31" width="11.875" style="4105" customWidth="1"/>
    <col min="32" max="32" width="15" style="4105" customWidth="1"/>
    <col min="33" max="35" width="11.875" style="4105" customWidth="1"/>
    <col min="36" max="36" width="51.25" style="4107" customWidth="1"/>
    <col min="37" max="37" width="23" style="4107" customWidth="1"/>
    <col min="38" max="38" width="8" style="4105" hidden="1" customWidth="1"/>
    <col min="39" max="16384" width="9" style="4105"/>
  </cols>
  <sheetData>
    <row r="1" spans="1:38" s="4103" customFormat="1" ht="37.5" customHeight="1">
      <c r="A1" s="5119" t="s">
        <v>936</v>
      </c>
      <c r="B1" s="5119"/>
      <c r="C1" s="5119"/>
      <c r="D1" s="5119"/>
      <c r="E1" s="5119"/>
      <c r="F1" s="5119"/>
      <c r="G1" s="5119"/>
      <c r="H1" s="5119"/>
      <c r="I1" s="5119"/>
      <c r="J1" s="5119"/>
      <c r="K1" s="5119"/>
      <c r="L1" s="5119"/>
      <c r="M1" s="5119"/>
      <c r="N1" s="5119"/>
      <c r="O1" s="5119"/>
      <c r="P1" s="5119"/>
      <c r="Q1" s="5119"/>
      <c r="R1" s="5119"/>
      <c r="S1" s="5119"/>
      <c r="T1" s="5119"/>
      <c r="U1" s="5119"/>
      <c r="V1" s="5119"/>
      <c r="W1" s="5119"/>
      <c r="X1" s="5119"/>
      <c r="Y1" s="5119"/>
      <c r="Z1" s="5119"/>
      <c r="AA1" s="5119"/>
      <c r="AB1" s="5119"/>
      <c r="AC1" s="5119"/>
      <c r="AD1" s="5119"/>
      <c r="AE1" s="5119"/>
      <c r="AF1" s="5119"/>
      <c r="AG1" s="5119"/>
      <c r="AH1" s="5119"/>
      <c r="AI1" s="5119"/>
      <c r="AJ1" s="5119"/>
      <c r="AK1" s="4136" t="s">
        <v>61</v>
      </c>
    </row>
    <row r="2" spans="1:38" ht="11.25" customHeight="1">
      <c r="B2" s="603"/>
      <c r="C2" s="603"/>
      <c r="D2" s="603"/>
      <c r="E2" s="605"/>
      <c r="AJ2" s="689"/>
      <c r="AK2" s="689" t="s">
        <v>361</v>
      </c>
    </row>
    <row r="3" spans="1:38" s="590" customFormat="1" ht="34.5" customHeight="1">
      <c r="A3" s="606" t="s">
        <v>217</v>
      </c>
      <c r="B3" s="606" t="s">
        <v>218</v>
      </c>
      <c r="C3" s="607" t="s">
        <v>937</v>
      </c>
      <c r="D3" s="607" t="s">
        <v>938</v>
      </c>
      <c r="E3" s="608" t="s">
        <v>939</v>
      </c>
      <c r="F3" s="4108" t="s">
        <v>940</v>
      </c>
      <c r="G3" s="4108" t="s">
        <v>941</v>
      </c>
      <c r="H3" s="4108" t="s">
        <v>942</v>
      </c>
      <c r="I3" s="4108" t="s">
        <v>176</v>
      </c>
      <c r="J3" s="4108" t="s">
        <v>943</v>
      </c>
      <c r="K3" s="4108" t="s">
        <v>944</v>
      </c>
      <c r="L3" s="4108" t="s">
        <v>945</v>
      </c>
      <c r="M3" s="4108" t="s">
        <v>946</v>
      </c>
      <c r="N3" s="4108" t="s">
        <v>809</v>
      </c>
      <c r="O3" s="4108" t="s">
        <v>947</v>
      </c>
      <c r="P3" s="4108" t="s">
        <v>948</v>
      </c>
      <c r="Q3" s="4108" t="s">
        <v>949</v>
      </c>
      <c r="R3" s="4108" t="s">
        <v>950</v>
      </c>
      <c r="S3" s="4108" t="s">
        <v>951</v>
      </c>
      <c r="T3" s="4108" t="s">
        <v>947</v>
      </c>
      <c r="U3" s="4108" t="s">
        <v>952</v>
      </c>
      <c r="V3" s="4108" t="s">
        <v>953</v>
      </c>
      <c r="W3" s="4108" t="s">
        <v>188</v>
      </c>
      <c r="X3" s="4108" t="s">
        <v>189</v>
      </c>
      <c r="Y3" s="4108" t="s">
        <v>947</v>
      </c>
      <c r="Z3" s="4108" t="s">
        <v>954</v>
      </c>
      <c r="AA3" s="4108" t="s">
        <v>955</v>
      </c>
      <c r="AB3" s="4108" t="s">
        <v>814</v>
      </c>
      <c r="AC3" s="4108" t="s">
        <v>815</v>
      </c>
      <c r="AD3" s="4108" t="s">
        <v>947</v>
      </c>
      <c r="AE3" s="4108" t="s">
        <v>956</v>
      </c>
      <c r="AF3" s="4131" t="s">
        <v>957</v>
      </c>
      <c r="AG3" s="4131" t="s">
        <v>958</v>
      </c>
      <c r="AH3" s="4131" t="s">
        <v>959</v>
      </c>
      <c r="AI3" s="4131" t="s">
        <v>947</v>
      </c>
      <c r="AJ3" s="4131" t="s">
        <v>960</v>
      </c>
      <c r="AK3" s="4137" t="s">
        <v>791</v>
      </c>
      <c r="AL3" s="4138" t="s">
        <v>162</v>
      </c>
    </row>
    <row r="4" spans="1:38" s="590" customFormat="1" ht="23.25" customHeight="1">
      <c r="A4" s="606"/>
      <c r="B4" s="606" t="s">
        <v>245</v>
      </c>
      <c r="C4" s="4109"/>
      <c r="D4" s="4109"/>
      <c r="E4" s="4110"/>
      <c r="F4" s="4111"/>
      <c r="G4" s="4111"/>
      <c r="H4" s="4111"/>
      <c r="I4" s="4111"/>
      <c r="J4" s="4111"/>
      <c r="K4" s="4111"/>
      <c r="L4" s="4111"/>
      <c r="M4" s="4111"/>
      <c r="N4" s="4111"/>
      <c r="O4" s="4111"/>
      <c r="P4" s="4111"/>
      <c r="Q4" s="4111"/>
      <c r="R4" s="4111"/>
      <c r="S4" s="4111"/>
      <c r="T4" s="4111"/>
      <c r="U4" s="4111"/>
      <c r="V4" s="4111"/>
      <c r="W4" s="4111"/>
      <c r="X4" s="4111"/>
      <c r="Y4" s="4111"/>
      <c r="Z4" s="4111"/>
      <c r="AA4" s="4111"/>
      <c r="AB4" s="4111"/>
      <c r="AC4" s="4111"/>
      <c r="AD4" s="4111"/>
      <c r="AE4" s="4111"/>
      <c r="AF4" s="4132"/>
      <c r="AG4" s="4132"/>
      <c r="AH4" s="4132"/>
      <c r="AI4" s="4132"/>
      <c r="AJ4" s="4131"/>
      <c r="AK4" s="4137"/>
      <c r="AL4" s="4138"/>
    </row>
    <row r="5" spans="1:38" s="591" customFormat="1">
      <c r="A5" s="617" t="s">
        <v>16</v>
      </c>
      <c r="B5" s="610" t="s">
        <v>961</v>
      </c>
      <c r="C5" s="4112"/>
      <c r="D5" s="4112"/>
      <c r="E5" s="4113"/>
      <c r="F5" s="4114"/>
      <c r="G5" s="4114"/>
      <c r="H5" s="4114"/>
      <c r="I5" s="4114"/>
      <c r="J5" s="4114"/>
      <c r="K5" s="4114"/>
      <c r="L5" s="4114"/>
      <c r="M5" s="4114"/>
      <c r="N5" s="4114"/>
      <c r="O5" s="4114"/>
      <c r="P5" s="4114"/>
      <c r="Q5" s="4114"/>
      <c r="R5" s="4114"/>
      <c r="S5" s="4114"/>
      <c r="T5" s="4114"/>
      <c r="U5" s="4114"/>
      <c r="V5" s="4129"/>
      <c r="W5" s="4129"/>
      <c r="X5" s="4129"/>
      <c r="Y5" s="4129"/>
      <c r="Z5" s="4129"/>
      <c r="AA5" s="4133"/>
      <c r="AB5" s="4133"/>
      <c r="AC5" s="4133"/>
      <c r="AD5" s="4133"/>
      <c r="AE5" s="4133"/>
      <c r="AF5" s="4133"/>
      <c r="AG5" s="4133"/>
      <c r="AH5" s="4133"/>
      <c r="AI5" s="4133"/>
      <c r="AJ5" s="4139"/>
      <c r="AK5" s="4140"/>
      <c r="AL5" s="776"/>
    </row>
    <row r="6" spans="1:38" s="598" customFormat="1" ht="105" customHeight="1">
      <c r="A6" s="4115">
        <v>1</v>
      </c>
      <c r="B6" s="4116" t="s">
        <v>962</v>
      </c>
      <c r="C6" s="5138"/>
      <c r="D6" s="4117"/>
      <c r="E6" s="728"/>
      <c r="F6" s="5140"/>
      <c r="G6" s="4118"/>
      <c r="H6" s="630"/>
      <c r="I6" s="630"/>
      <c r="J6" s="4118"/>
      <c r="K6" s="4118"/>
      <c r="L6" s="4118"/>
      <c r="M6" s="4118"/>
      <c r="N6" s="4118"/>
      <c r="O6" s="4118"/>
      <c r="P6" s="5140"/>
      <c r="Q6" s="5140"/>
      <c r="R6" s="5140"/>
      <c r="S6" s="5140"/>
      <c r="T6" s="5140"/>
      <c r="U6" s="5140"/>
      <c r="V6" s="5140"/>
      <c r="W6" s="5140"/>
      <c r="X6" s="5140"/>
      <c r="Y6" s="5140"/>
      <c r="Z6" s="5140"/>
      <c r="AA6" s="5140"/>
      <c r="AB6" s="5140"/>
      <c r="AC6" s="5140"/>
      <c r="AD6" s="5140"/>
      <c r="AE6" s="5140"/>
      <c r="AF6" s="4134"/>
      <c r="AG6" s="4134"/>
      <c r="AH6" s="4141"/>
      <c r="AI6" s="4141"/>
      <c r="AJ6" s="4142"/>
      <c r="AK6" s="4143"/>
      <c r="AL6" s="779"/>
    </row>
    <row r="7" spans="1:38" s="598" customFormat="1" ht="15.75">
      <c r="A7" s="4115">
        <v>2</v>
      </c>
      <c r="B7" s="4116" t="s">
        <v>963</v>
      </c>
      <c r="C7" s="5139"/>
      <c r="D7" s="4117"/>
      <c r="E7" s="728"/>
      <c r="F7" s="5141"/>
      <c r="G7" s="4118"/>
      <c r="H7" s="630"/>
      <c r="I7" s="630"/>
      <c r="J7" s="4118"/>
      <c r="K7" s="4118"/>
      <c r="L7" s="4118"/>
      <c r="M7" s="4118"/>
      <c r="N7" s="4118"/>
      <c r="O7" s="4118"/>
      <c r="P7" s="5141"/>
      <c r="Q7" s="5141"/>
      <c r="R7" s="5141"/>
      <c r="S7" s="5141"/>
      <c r="T7" s="5141"/>
      <c r="U7" s="5141"/>
      <c r="V7" s="5141"/>
      <c r="W7" s="5141"/>
      <c r="X7" s="5141"/>
      <c r="Y7" s="5141"/>
      <c r="Z7" s="5141"/>
      <c r="AA7" s="5141"/>
      <c r="AB7" s="5141"/>
      <c r="AC7" s="5141"/>
      <c r="AD7" s="5141"/>
      <c r="AE7" s="5141"/>
      <c r="AF7" s="4135"/>
      <c r="AG7" s="4135"/>
      <c r="AH7" s="4141"/>
      <c r="AI7" s="4141"/>
      <c r="AJ7" s="4144"/>
      <c r="AK7" s="4143"/>
      <c r="AL7" s="779"/>
    </row>
    <row r="8" spans="1:38" s="598" customFormat="1" ht="106.5" customHeight="1">
      <c r="A8" s="4115">
        <v>3</v>
      </c>
      <c r="B8" s="4116" t="s">
        <v>964</v>
      </c>
      <c r="C8" s="641"/>
      <c r="D8" s="4117"/>
      <c r="E8" s="728"/>
      <c r="F8" s="4119"/>
      <c r="G8" s="4118"/>
      <c r="H8" s="630"/>
      <c r="I8" s="630"/>
      <c r="J8" s="4118"/>
      <c r="K8" s="4118"/>
      <c r="L8" s="4118"/>
      <c r="M8" s="4118"/>
      <c r="N8" s="4118"/>
      <c r="O8" s="4118"/>
      <c r="P8" s="4118"/>
      <c r="Q8" s="635"/>
      <c r="R8" s="635"/>
      <c r="S8" s="635"/>
      <c r="T8" s="635"/>
      <c r="U8" s="635"/>
      <c r="V8" s="635"/>
      <c r="W8" s="635"/>
      <c r="X8" s="5140"/>
      <c r="Y8" s="635"/>
      <c r="Z8" s="635"/>
      <c r="AA8" s="635"/>
      <c r="AB8" s="635"/>
      <c r="AC8" s="635"/>
      <c r="AD8" s="635"/>
      <c r="AE8" s="635"/>
      <c r="AF8" s="635"/>
      <c r="AG8" s="635"/>
      <c r="AH8" s="635"/>
      <c r="AI8" s="635"/>
      <c r="AJ8" s="4142"/>
      <c r="AK8" s="4145"/>
      <c r="AL8" s="779"/>
    </row>
    <row r="9" spans="1:38" s="598" customFormat="1" ht="117.75" customHeight="1">
      <c r="A9" s="4115">
        <v>4</v>
      </c>
      <c r="B9" s="4116" t="s">
        <v>965</v>
      </c>
      <c r="C9" s="635"/>
      <c r="D9" s="4117"/>
      <c r="E9" s="728"/>
      <c r="F9" s="4119"/>
      <c r="G9" s="4118"/>
      <c r="H9" s="635"/>
      <c r="I9" s="635"/>
      <c r="J9" s="4118"/>
      <c r="K9" s="4118"/>
      <c r="L9" s="4118"/>
      <c r="M9" s="4118"/>
      <c r="N9" s="4118"/>
      <c r="O9" s="4118"/>
      <c r="P9" s="4118"/>
      <c r="Q9" s="635"/>
      <c r="R9" s="635"/>
      <c r="S9" s="635"/>
      <c r="T9" s="635"/>
      <c r="U9" s="635"/>
      <c r="V9" s="635"/>
      <c r="W9" s="635"/>
      <c r="X9" s="5141"/>
      <c r="Y9" s="635"/>
      <c r="Z9" s="635"/>
      <c r="AA9" s="635"/>
      <c r="AB9" s="635"/>
      <c r="AC9" s="635"/>
      <c r="AD9" s="635"/>
      <c r="AE9" s="635"/>
      <c r="AF9" s="635"/>
      <c r="AG9" s="635"/>
      <c r="AH9" s="635"/>
      <c r="AI9" s="635"/>
      <c r="AJ9" s="4146"/>
      <c r="AK9" s="4143"/>
      <c r="AL9" s="779"/>
    </row>
    <row r="10" spans="1:38" s="598" customFormat="1" ht="85.5" customHeight="1">
      <c r="A10" s="4115">
        <v>5</v>
      </c>
      <c r="B10" s="4116" t="s">
        <v>966</v>
      </c>
      <c r="C10" s="635"/>
      <c r="D10" s="4117"/>
      <c r="E10" s="728"/>
      <c r="F10" s="4119"/>
      <c r="G10" s="4118"/>
      <c r="H10" s="635"/>
      <c r="I10" s="635"/>
      <c r="J10" s="4118"/>
      <c r="K10" s="4118"/>
      <c r="L10" s="4118"/>
      <c r="M10" s="4118"/>
      <c r="N10" s="4118"/>
      <c r="O10" s="4118"/>
      <c r="P10" s="4118"/>
      <c r="Q10" s="635"/>
      <c r="R10" s="635"/>
      <c r="S10" s="635"/>
      <c r="T10" s="635"/>
      <c r="U10" s="635"/>
      <c r="V10" s="635"/>
      <c r="W10" s="635"/>
      <c r="X10" s="5140"/>
      <c r="Y10" s="635"/>
      <c r="Z10" s="635"/>
      <c r="AA10" s="635"/>
      <c r="AB10" s="635"/>
      <c r="AC10" s="635"/>
      <c r="AD10" s="635"/>
      <c r="AE10" s="635"/>
      <c r="AF10" s="635"/>
      <c r="AG10" s="635"/>
      <c r="AH10" s="635"/>
      <c r="AI10" s="635"/>
      <c r="AJ10" s="4146"/>
      <c r="AK10" s="4143"/>
      <c r="AL10" s="779"/>
    </row>
    <row r="11" spans="1:38" s="598" customFormat="1" ht="27">
      <c r="A11" s="4115">
        <v>6</v>
      </c>
      <c r="B11" s="4116" t="s">
        <v>967</v>
      </c>
      <c r="C11" s="635"/>
      <c r="D11" s="4117"/>
      <c r="E11" s="728"/>
      <c r="F11" s="4119"/>
      <c r="G11" s="4118"/>
      <c r="H11" s="635"/>
      <c r="I11" s="635"/>
      <c r="J11" s="4118"/>
      <c r="K11" s="4118"/>
      <c r="L11" s="4118"/>
      <c r="M11" s="4118"/>
      <c r="N11" s="4118"/>
      <c r="O11" s="4118"/>
      <c r="P11" s="4118"/>
      <c r="Q11" s="635"/>
      <c r="R11" s="635"/>
      <c r="S11" s="635"/>
      <c r="T11" s="635"/>
      <c r="U11" s="635"/>
      <c r="V11" s="635"/>
      <c r="W11" s="635"/>
      <c r="X11" s="5141"/>
      <c r="Y11" s="635"/>
      <c r="Z11" s="635"/>
      <c r="AA11" s="635"/>
      <c r="AB11" s="635"/>
      <c r="AC11" s="635"/>
      <c r="AD11" s="635"/>
      <c r="AE11" s="635"/>
      <c r="AF11" s="635"/>
      <c r="AG11" s="635"/>
      <c r="AH11" s="635"/>
      <c r="AI11" s="635"/>
      <c r="AJ11" s="4146"/>
      <c r="AK11" s="4143"/>
      <c r="AL11" s="779"/>
    </row>
    <row r="12" spans="1:38" s="598" customFormat="1" ht="86.25" customHeight="1">
      <c r="A12" s="4115">
        <v>7</v>
      </c>
      <c r="B12" s="4120" t="s">
        <v>968</v>
      </c>
      <c r="C12" s="635"/>
      <c r="D12" s="4117"/>
      <c r="E12" s="728"/>
      <c r="F12" s="4119"/>
      <c r="G12" s="4118"/>
      <c r="H12" s="635"/>
      <c r="I12" s="635"/>
      <c r="J12" s="4118"/>
      <c r="K12" s="4118"/>
      <c r="L12" s="4118"/>
      <c r="M12" s="4118"/>
      <c r="N12" s="4118"/>
      <c r="O12" s="4118"/>
      <c r="P12" s="4118"/>
      <c r="Q12" s="635"/>
      <c r="R12" s="635"/>
      <c r="S12" s="635"/>
      <c r="T12" s="635"/>
      <c r="U12" s="635"/>
      <c r="V12" s="635"/>
      <c r="W12" s="635"/>
      <c r="X12" s="4130"/>
      <c r="Y12" s="635"/>
      <c r="Z12" s="635"/>
      <c r="AA12" s="635"/>
      <c r="AB12" s="635"/>
      <c r="AC12" s="635"/>
      <c r="AD12" s="635"/>
      <c r="AE12" s="635"/>
      <c r="AF12" s="635"/>
      <c r="AG12" s="635"/>
      <c r="AH12" s="635"/>
      <c r="AI12" s="635"/>
      <c r="AJ12" s="4146"/>
      <c r="AK12" s="4143" t="s">
        <v>969</v>
      </c>
      <c r="AL12" s="779"/>
    </row>
    <row r="13" spans="1:38" s="598" customFormat="1" ht="27" hidden="1">
      <c r="A13" s="4115">
        <v>8</v>
      </c>
      <c r="B13" s="4116" t="s">
        <v>970</v>
      </c>
      <c r="C13" s="635"/>
      <c r="D13" s="4117"/>
      <c r="E13" s="728"/>
      <c r="F13" s="4119"/>
      <c r="G13" s="4118"/>
      <c r="H13" s="635"/>
      <c r="I13" s="635"/>
      <c r="J13" s="4118"/>
      <c r="K13" s="4118"/>
      <c r="L13" s="4118"/>
      <c r="M13" s="4118"/>
      <c r="N13" s="4118"/>
      <c r="O13" s="4118"/>
      <c r="P13" s="4118"/>
      <c r="Q13" s="635"/>
      <c r="R13" s="635"/>
      <c r="S13" s="635"/>
      <c r="T13" s="635"/>
      <c r="U13" s="635"/>
      <c r="V13" s="635"/>
      <c r="W13" s="635"/>
      <c r="X13" s="5140"/>
      <c r="Y13" s="635"/>
      <c r="Z13" s="635"/>
      <c r="AA13" s="635"/>
      <c r="AB13" s="635"/>
      <c r="AC13" s="635"/>
      <c r="AD13" s="635"/>
      <c r="AE13" s="635"/>
      <c r="AF13" s="635"/>
      <c r="AG13" s="635"/>
      <c r="AH13" s="635"/>
      <c r="AI13" s="635"/>
      <c r="AJ13" s="4146"/>
      <c r="AK13" s="4143"/>
      <c r="AL13" s="779"/>
    </row>
    <row r="14" spans="1:38" s="598" customFormat="1" ht="15.75" hidden="1">
      <c r="A14" s="4115">
        <v>9</v>
      </c>
      <c r="B14" s="4116" t="s">
        <v>971</v>
      </c>
      <c r="C14" s="635"/>
      <c r="D14" s="4117"/>
      <c r="E14" s="728"/>
      <c r="F14" s="4119"/>
      <c r="G14" s="4118"/>
      <c r="H14" s="635"/>
      <c r="I14" s="635"/>
      <c r="J14" s="4118"/>
      <c r="K14" s="4118"/>
      <c r="L14" s="4118"/>
      <c r="M14" s="4118"/>
      <c r="N14" s="4118"/>
      <c r="O14" s="4118"/>
      <c r="P14" s="4118"/>
      <c r="Q14" s="635"/>
      <c r="R14" s="635"/>
      <c r="S14" s="635"/>
      <c r="T14" s="635"/>
      <c r="U14" s="635"/>
      <c r="V14" s="635"/>
      <c r="W14" s="635"/>
      <c r="X14" s="5141"/>
      <c r="Y14" s="635"/>
      <c r="Z14" s="635"/>
      <c r="AA14" s="635"/>
      <c r="AB14" s="635"/>
      <c r="AC14" s="635"/>
      <c r="AD14" s="635"/>
      <c r="AE14" s="635"/>
      <c r="AF14" s="635"/>
      <c r="AG14" s="635"/>
      <c r="AH14" s="635"/>
      <c r="AI14" s="635"/>
      <c r="AJ14" s="4146"/>
      <c r="AK14" s="4143"/>
      <c r="AL14" s="779"/>
    </row>
    <row r="15" spans="1:38" s="598" customFormat="1" ht="27" hidden="1">
      <c r="A15" s="4115">
        <v>10</v>
      </c>
      <c r="B15" s="4116" t="s">
        <v>972</v>
      </c>
      <c r="C15" s="4118"/>
      <c r="D15" s="4117"/>
      <c r="E15" s="728"/>
      <c r="F15" s="4119"/>
      <c r="G15" s="4118"/>
      <c r="H15" s="635"/>
      <c r="I15" s="635"/>
      <c r="J15" s="4118"/>
      <c r="K15" s="4118"/>
      <c r="L15" s="4118"/>
      <c r="M15" s="4118"/>
      <c r="N15" s="4118"/>
      <c r="O15" s="4118"/>
      <c r="P15" s="4118"/>
      <c r="Q15" s="635"/>
      <c r="R15" s="635"/>
      <c r="S15" s="635"/>
      <c r="T15" s="635"/>
      <c r="U15" s="635"/>
      <c r="V15" s="635"/>
      <c r="W15" s="635"/>
      <c r="X15" s="635"/>
      <c r="Y15" s="635"/>
      <c r="Z15" s="635"/>
      <c r="AA15" s="635"/>
      <c r="AB15" s="635"/>
      <c r="AC15" s="635"/>
      <c r="AD15" s="635"/>
      <c r="AE15" s="635"/>
      <c r="AF15" s="635"/>
      <c r="AG15" s="635"/>
      <c r="AH15" s="635"/>
      <c r="AI15" s="635"/>
      <c r="AJ15" s="4146"/>
      <c r="AK15" s="4143"/>
      <c r="AL15" s="779"/>
    </row>
    <row r="16" spans="1:38" s="598" customFormat="1" ht="27" hidden="1">
      <c r="A16" s="4115">
        <v>11</v>
      </c>
      <c r="B16" s="4116" t="s">
        <v>973</v>
      </c>
      <c r="C16" s="640"/>
      <c r="D16" s="4117"/>
      <c r="E16" s="728"/>
      <c r="F16" s="4119"/>
      <c r="G16" s="4118"/>
      <c r="H16" s="635"/>
      <c r="I16" s="635"/>
      <c r="J16" s="4118"/>
      <c r="K16" s="4118"/>
      <c r="L16" s="4118"/>
      <c r="M16" s="4118"/>
      <c r="N16" s="4118"/>
      <c r="O16" s="4118"/>
      <c r="P16" s="4118"/>
      <c r="Q16" s="635"/>
      <c r="R16" s="635"/>
      <c r="S16" s="635"/>
      <c r="T16" s="635"/>
      <c r="U16" s="635"/>
      <c r="V16" s="635"/>
      <c r="W16" s="635"/>
      <c r="X16" s="635"/>
      <c r="Y16" s="635"/>
      <c r="Z16" s="635"/>
      <c r="AA16" s="635"/>
      <c r="AB16" s="635"/>
      <c r="AC16" s="635"/>
      <c r="AD16" s="635"/>
      <c r="AE16" s="635"/>
      <c r="AF16" s="635"/>
      <c r="AG16" s="635"/>
      <c r="AH16" s="635"/>
      <c r="AI16" s="635"/>
      <c r="AJ16" s="4146"/>
      <c r="AK16" s="4143"/>
      <c r="AL16" s="779"/>
    </row>
    <row r="17" spans="1:38" s="598" customFormat="1" ht="27" hidden="1">
      <c r="A17" s="4115">
        <v>12</v>
      </c>
      <c r="B17" s="4116" t="s">
        <v>974</v>
      </c>
      <c r="C17" s="640"/>
      <c r="D17" s="4117"/>
      <c r="E17" s="728"/>
      <c r="F17" s="4119"/>
      <c r="G17" s="4118"/>
      <c r="H17" s="635"/>
      <c r="I17" s="635"/>
      <c r="J17" s="4118"/>
      <c r="K17" s="4118"/>
      <c r="L17" s="4118"/>
      <c r="M17" s="4118"/>
      <c r="N17" s="4118"/>
      <c r="O17" s="4118"/>
      <c r="P17" s="4118"/>
      <c r="Q17" s="4118"/>
      <c r="R17" s="4118"/>
      <c r="S17" s="635"/>
      <c r="T17" s="635"/>
      <c r="U17" s="635"/>
      <c r="V17" s="635"/>
      <c r="W17" s="635"/>
      <c r="X17" s="635"/>
      <c r="Y17" s="635"/>
      <c r="Z17" s="635"/>
      <c r="AA17" s="635"/>
      <c r="AB17" s="635"/>
      <c r="AC17" s="635"/>
      <c r="AD17" s="635"/>
      <c r="AE17" s="635"/>
      <c r="AF17" s="635"/>
      <c r="AG17" s="635"/>
      <c r="AH17" s="635"/>
      <c r="AI17" s="635"/>
      <c r="AJ17" s="4146"/>
      <c r="AK17" s="4143"/>
      <c r="AL17" s="779"/>
    </row>
    <row r="18" spans="1:38" s="598" customFormat="1" ht="27" hidden="1">
      <c r="A18" s="4115">
        <v>13</v>
      </c>
      <c r="B18" s="4116" t="s">
        <v>975</v>
      </c>
      <c r="C18" s="640"/>
      <c r="D18" s="4117"/>
      <c r="E18" s="728"/>
      <c r="F18" s="4119"/>
      <c r="G18" s="4118"/>
      <c r="H18" s="635"/>
      <c r="I18" s="635"/>
      <c r="J18" s="4118"/>
      <c r="K18" s="4118"/>
      <c r="L18" s="4118"/>
      <c r="M18" s="4118"/>
      <c r="N18" s="4118"/>
      <c r="O18" s="4118"/>
      <c r="P18" s="4118"/>
      <c r="Q18" s="4118"/>
      <c r="R18" s="4118"/>
      <c r="S18" s="635"/>
      <c r="T18" s="635"/>
      <c r="U18" s="635"/>
      <c r="V18" s="635"/>
      <c r="W18" s="635"/>
      <c r="X18" s="635"/>
      <c r="Y18" s="635"/>
      <c r="Z18" s="635"/>
      <c r="AA18" s="635"/>
      <c r="AB18" s="635"/>
      <c r="AC18" s="635"/>
      <c r="AD18" s="635"/>
      <c r="AE18" s="635"/>
      <c r="AF18" s="635"/>
      <c r="AG18" s="635"/>
      <c r="AH18" s="635"/>
      <c r="AI18" s="635"/>
      <c r="AJ18" s="4146"/>
      <c r="AK18" s="4143"/>
      <c r="AL18" s="779"/>
    </row>
    <row r="19" spans="1:38" s="598" customFormat="1" ht="15.75" hidden="1">
      <c r="A19" s="4115">
        <v>14</v>
      </c>
      <c r="B19" s="651" t="s">
        <v>976</v>
      </c>
      <c r="C19" s="640"/>
      <c r="D19" s="4117"/>
      <c r="E19" s="728"/>
      <c r="F19" s="4119"/>
      <c r="G19" s="4118"/>
      <c r="H19" s="630"/>
      <c r="I19" s="630"/>
      <c r="J19" s="4118"/>
      <c r="K19" s="4118"/>
      <c r="L19" s="4118"/>
      <c r="M19" s="4118"/>
      <c r="N19" s="4118"/>
      <c r="O19" s="4118"/>
      <c r="P19" s="4118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635"/>
      <c r="AB19" s="635"/>
      <c r="AC19" s="635"/>
      <c r="AD19" s="635"/>
      <c r="AE19" s="635"/>
      <c r="AF19" s="635"/>
      <c r="AG19" s="635"/>
      <c r="AH19" s="635"/>
      <c r="AI19" s="635"/>
      <c r="AJ19" s="4146"/>
      <c r="AK19" s="4143"/>
      <c r="AL19" s="779"/>
    </row>
    <row r="20" spans="1:38" s="598" customFormat="1" ht="40.5" hidden="1">
      <c r="A20" s="4115">
        <v>15</v>
      </c>
      <c r="B20" s="4116" t="s">
        <v>977</v>
      </c>
      <c r="C20" s="640"/>
      <c r="D20" s="4117"/>
      <c r="E20" s="728"/>
      <c r="F20" s="4119"/>
      <c r="G20" s="4118"/>
      <c r="H20" s="635"/>
      <c r="I20" s="630"/>
      <c r="J20" s="4118"/>
      <c r="K20" s="4118"/>
      <c r="L20" s="4118"/>
      <c r="M20" s="4118"/>
      <c r="N20" s="4118"/>
      <c r="O20" s="4118"/>
      <c r="P20" s="4118"/>
      <c r="Q20" s="4118"/>
      <c r="R20" s="4118"/>
      <c r="S20" s="4118"/>
      <c r="T20" s="4118"/>
      <c r="U20" s="4118"/>
      <c r="V20" s="4118"/>
      <c r="W20" s="4118"/>
      <c r="X20" s="4118"/>
      <c r="Y20" s="4118"/>
      <c r="Z20" s="4118"/>
      <c r="AA20" s="4118"/>
      <c r="AB20" s="4118"/>
      <c r="AC20" s="4118"/>
      <c r="AD20" s="4118"/>
      <c r="AE20" s="4118"/>
      <c r="AF20" s="4118"/>
      <c r="AG20" s="4118"/>
      <c r="AH20" s="4118"/>
      <c r="AI20" s="4118"/>
      <c r="AJ20" s="4146"/>
      <c r="AK20" s="4143"/>
      <c r="AL20" s="779"/>
    </row>
    <row r="21" spans="1:38" s="598" customFormat="1" ht="15.75" hidden="1">
      <c r="A21" s="4115">
        <v>16</v>
      </c>
      <c r="B21" s="4116" t="s">
        <v>978</v>
      </c>
      <c r="C21" s="640"/>
      <c r="D21" s="4117"/>
      <c r="E21" s="728"/>
      <c r="F21" s="4119"/>
      <c r="G21" s="4118"/>
      <c r="H21" s="635"/>
      <c r="I21" s="635"/>
      <c r="J21" s="4118"/>
      <c r="K21" s="4118"/>
      <c r="L21" s="4118"/>
      <c r="M21" s="4118"/>
      <c r="N21" s="4118"/>
      <c r="O21" s="4118"/>
      <c r="P21" s="4118"/>
      <c r="Q21" s="4118"/>
      <c r="R21" s="4118"/>
      <c r="S21" s="635"/>
      <c r="T21" s="635"/>
      <c r="U21" s="635"/>
      <c r="V21" s="635"/>
      <c r="W21" s="635"/>
      <c r="X21" s="635"/>
      <c r="Y21" s="635"/>
      <c r="Z21" s="635"/>
      <c r="AA21" s="635"/>
      <c r="AB21" s="635"/>
      <c r="AC21" s="635"/>
      <c r="AD21" s="635"/>
      <c r="AE21" s="635"/>
      <c r="AF21" s="635"/>
      <c r="AG21" s="635"/>
      <c r="AH21" s="635"/>
      <c r="AI21" s="635"/>
      <c r="AJ21" s="4146"/>
      <c r="AK21" s="4143"/>
      <c r="AL21" s="779"/>
    </row>
    <row r="22" spans="1:38" s="598" customFormat="1" ht="15.75" hidden="1">
      <c r="A22" s="4115">
        <v>17</v>
      </c>
      <c r="B22" s="4116" t="s">
        <v>979</v>
      </c>
      <c r="C22" s="640"/>
      <c r="D22" s="4117"/>
      <c r="E22" s="728"/>
      <c r="F22" s="4119"/>
      <c r="G22" s="4118"/>
      <c r="H22" s="635"/>
      <c r="I22" s="630"/>
      <c r="J22" s="4118"/>
      <c r="K22" s="4118"/>
      <c r="L22" s="4118"/>
      <c r="M22" s="4118"/>
      <c r="N22" s="4118"/>
      <c r="O22" s="4118"/>
      <c r="P22" s="4118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35"/>
      <c r="AD22" s="635"/>
      <c r="AE22" s="635"/>
      <c r="AF22" s="635"/>
      <c r="AG22" s="635"/>
      <c r="AH22" s="635"/>
      <c r="AI22" s="635"/>
      <c r="AJ22" s="4146"/>
      <c r="AK22" s="4143"/>
      <c r="AL22" s="779"/>
    </row>
    <row r="23" spans="1:38" s="591" customFormat="1">
      <c r="A23" s="617" t="s">
        <v>138</v>
      </c>
      <c r="B23" s="610" t="s">
        <v>980</v>
      </c>
      <c r="C23" s="4112"/>
      <c r="D23" s="4112"/>
      <c r="E23" s="4113"/>
      <c r="F23" s="4114"/>
      <c r="G23" s="4114"/>
      <c r="H23" s="4114"/>
      <c r="I23" s="4114"/>
      <c r="J23" s="4114"/>
      <c r="K23" s="4114"/>
      <c r="L23" s="4114"/>
      <c r="M23" s="4114"/>
      <c r="N23" s="4114"/>
      <c r="O23" s="4114"/>
      <c r="P23" s="4114"/>
      <c r="Q23" s="4114"/>
      <c r="R23" s="4114"/>
      <c r="S23" s="4114"/>
      <c r="T23" s="4114"/>
      <c r="U23" s="4114"/>
      <c r="V23" s="4114"/>
      <c r="W23" s="4114"/>
      <c r="X23" s="4114"/>
      <c r="Y23" s="4114"/>
      <c r="Z23" s="4114"/>
      <c r="AA23" s="4114"/>
      <c r="AB23" s="4114"/>
      <c r="AC23" s="4114"/>
      <c r="AD23" s="4114"/>
      <c r="AE23" s="4114"/>
      <c r="AF23" s="4133"/>
      <c r="AG23" s="4133"/>
      <c r="AH23" s="4133"/>
      <c r="AI23" s="4133"/>
      <c r="AJ23" s="4139"/>
      <c r="AK23" s="4140"/>
      <c r="AL23" s="776"/>
    </row>
    <row r="24" spans="1:38" s="598" customFormat="1" ht="27">
      <c r="A24" s="4115">
        <v>1</v>
      </c>
      <c r="B24" s="4116" t="s">
        <v>981</v>
      </c>
      <c r="C24" s="641"/>
      <c r="D24" s="4117"/>
      <c r="E24" s="728"/>
      <c r="F24" s="4119"/>
      <c r="G24" s="4118"/>
      <c r="H24" s="630"/>
      <c r="I24" s="630"/>
      <c r="J24" s="4118"/>
      <c r="K24" s="4118"/>
      <c r="L24" s="4118"/>
      <c r="M24" s="4118"/>
      <c r="N24" s="4118"/>
      <c r="O24" s="4118"/>
      <c r="P24" s="4118"/>
      <c r="Q24" s="635"/>
      <c r="R24" s="635"/>
      <c r="S24" s="635"/>
      <c r="T24" s="635"/>
      <c r="U24" s="635"/>
      <c r="V24" s="635"/>
      <c r="W24" s="635"/>
      <c r="X24" s="635"/>
      <c r="Y24" s="635"/>
      <c r="Z24" s="635"/>
      <c r="AA24" s="635"/>
      <c r="AB24" s="635"/>
      <c r="AC24" s="635"/>
      <c r="AD24" s="635"/>
      <c r="AE24" s="635"/>
      <c r="AF24" s="635"/>
      <c r="AG24" s="635"/>
      <c r="AH24" s="635"/>
      <c r="AI24" s="635"/>
      <c r="AJ24" s="4147"/>
      <c r="AK24" s="4143"/>
      <c r="AL24" s="779"/>
    </row>
    <row r="25" spans="1:38" s="598" customFormat="1" ht="54">
      <c r="A25" s="4115">
        <v>2</v>
      </c>
      <c r="B25" s="651" t="s">
        <v>982</v>
      </c>
      <c r="C25" s="641"/>
      <c r="D25" s="4117"/>
      <c r="E25" s="728"/>
      <c r="F25" s="4119"/>
      <c r="G25" s="4118"/>
      <c r="H25" s="630"/>
      <c r="I25" s="630"/>
      <c r="J25" s="4118"/>
      <c r="K25" s="4118"/>
      <c r="L25" s="4118"/>
      <c r="M25" s="4118"/>
      <c r="N25" s="4118"/>
      <c r="O25" s="4118"/>
      <c r="P25" s="4118"/>
      <c r="Q25" s="635"/>
      <c r="R25" s="635"/>
      <c r="S25" s="635"/>
      <c r="T25" s="635"/>
      <c r="U25" s="635"/>
      <c r="V25" s="635"/>
      <c r="W25" s="635"/>
      <c r="X25" s="635"/>
      <c r="Y25" s="635"/>
      <c r="Z25" s="635"/>
      <c r="AA25" s="635"/>
      <c r="AB25" s="635"/>
      <c r="AC25" s="635"/>
      <c r="AD25" s="635"/>
      <c r="AE25" s="635"/>
      <c r="AF25" s="635"/>
      <c r="AG25" s="635"/>
      <c r="AH25" s="635"/>
      <c r="AI25" s="635"/>
      <c r="AJ25" s="4147"/>
      <c r="AK25" s="4143"/>
      <c r="AL25" s="779"/>
    </row>
    <row r="26" spans="1:38" s="598" customFormat="1" ht="40.5">
      <c r="A26" s="4115">
        <v>3</v>
      </c>
      <c r="B26" s="651" t="s">
        <v>983</v>
      </c>
      <c r="C26" s="641"/>
      <c r="D26" s="4117"/>
      <c r="E26" s="728"/>
      <c r="F26" s="4119"/>
      <c r="G26" s="4118"/>
      <c r="H26" s="630"/>
      <c r="I26" s="630"/>
      <c r="J26" s="4118"/>
      <c r="K26" s="4118"/>
      <c r="L26" s="4118"/>
      <c r="M26" s="4118"/>
      <c r="N26" s="4118"/>
      <c r="O26" s="4118"/>
      <c r="P26" s="4118"/>
      <c r="Q26" s="635"/>
      <c r="R26" s="635"/>
      <c r="S26" s="635"/>
      <c r="T26" s="635"/>
      <c r="U26" s="635"/>
      <c r="V26" s="635"/>
      <c r="W26" s="635"/>
      <c r="X26" s="635"/>
      <c r="Y26" s="635"/>
      <c r="Z26" s="635"/>
      <c r="AA26" s="635"/>
      <c r="AB26" s="635"/>
      <c r="AC26" s="635"/>
      <c r="AD26" s="635"/>
      <c r="AE26" s="635"/>
      <c r="AF26" s="635"/>
      <c r="AG26" s="635"/>
      <c r="AH26" s="635"/>
      <c r="AI26" s="635"/>
      <c r="AJ26" s="4147"/>
      <c r="AK26" s="4143"/>
      <c r="AL26" s="779"/>
    </row>
    <row r="27" spans="1:38" s="598" customFormat="1" ht="40.5">
      <c r="A27" s="4115">
        <v>4</v>
      </c>
      <c r="B27" s="651" t="s">
        <v>984</v>
      </c>
      <c r="C27" s="641"/>
      <c r="D27" s="4117"/>
      <c r="E27" s="728"/>
      <c r="F27" s="4119"/>
      <c r="G27" s="4118"/>
      <c r="H27" s="630"/>
      <c r="I27" s="630"/>
      <c r="J27" s="4118"/>
      <c r="K27" s="4118"/>
      <c r="L27" s="4118"/>
      <c r="M27" s="4118"/>
      <c r="N27" s="4118"/>
      <c r="O27" s="4118"/>
      <c r="P27" s="4118"/>
      <c r="Q27" s="635"/>
      <c r="R27" s="635"/>
      <c r="S27" s="635"/>
      <c r="T27" s="635"/>
      <c r="U27" s="635"/>
      <c r="V27" s="635"/>
      <c r="W27" s="635"/>
      <c r="X27" s="635"/>
      <c r="Y27" s="635"/>
      <c r="Z27" s="635"/>
      <c r="AA27" s="635"/>
      <c r="AB27" s="635"/>
      <c r="AC27" s="635"/>
      <c r="AD27" s="635"/>
      <c r="AE27" s="635"/>
      <c r="AF27" s="635"/>
      <c r="AG27" s="635"/>
      <c r="AH27" s="635"/>
      <c r="AI27" s="635"/>
      <c r="AJ27" s="4147"/>
      <c r="AK27" s="4143"/>
      <c r="AL27" s="779"/>
    </row>
    <row r="28" spans="1:38" s="598" customFormat="1" ht="27">
      <c r="A28" s="4115">
        <v>5</v>
      </c>
      <c r="B28" s="651" t="s">
        <v>985</v>
      </c>
      <c r="C28" s="641"/>
      <c r="D28" s="4117"/>
      <c r="E28" s="728"/>
      <c r="F28" s="4119"/>
      <c r="G28" s="4118"/>
      <c r="H28" s="630"/>
      <c r="I28" s="630"/>
      <c r="J28" s="4118"/>
      <c r="K28" s="4118"/>
      <c r="L28" s="4118"/>
      <c r="M28" s="4118"/>
      <c r="N28" s="4118"/>
      <c r="O28" s="4118"/>
      <c r="P28" s="4118"/>
      <c r="Q28" s="635"/>
      <c r="R28" s="635"/>
      <c r="S28" s="635"/>
      <c r="T28" s="635"/>
      <c r="U28" s="635"/>
      <c r="V28" s="635"/>
      <c r="W28" s="635"/>
      <c r="X28" s="635"/>
      <c r="Y28" s="635"/>
      <c r="Z28" s="635"/>
      <c r="AA28" s="635"/>
      <c r="AB28" s="635"/>
      <c r="AC28" s="635"/>
      <c r="AD28" s="635"/>
      <c r="AE28" s="635"/>
      <c r="AF28" s="635"/>
      <c r="AG28" s="635"/>
      <c r="AH28" s="635"/>
      <c r="AI28" s="635"/>
      <c r="AJ28" s="4147"/>
      <c r="AK28" s="4143"/>
      <c r="AL28" s="779"/>
    </row>
    <row r="29" spans="1:38" s="598" customFormat="1" ht="27">
      <c r="A29" s="4115">
        <v>6</v>
      </c>
      <c r="B29" s="651" t="s">
        <v>986</v>
      </c>
      <c r="C29" s="641"/>
      <c r="D29" s="4117"/>
      <c r="E29" s="728"/>
      <c r="F29" s="4119"/>
      <c r="G29" s="4118"/>
      <c r="H29" s="630"/>
      <c r="I29" s="630"/>
      <c r="J29" s="4118"/>
      <c r="K29" s="4118"/>
      <c r="L29" s="4118"/>
      <c r="M29" s="4118"/>
      <c r="N29" s="4118"/>
      <c r="O29" s="4118"/>
      <c r="P29" s="4118"/>
      <c r="Q29" s="635"/>
      <c r="R29" s="635"/>
      <c r="S29" s="635"/>
      <c r="T29" s="635"/>
      <c r="U29" s="635"/>
      <c r="V29" s="635"/>
      <c r="W29" s="635"/>
      <c r="X29" s="635"/>
      <c r="Y29" s="635"/>
      <c r="Z29" s="635"/>
      <c r="AA29" s="635"/>
      <c r="AB29" s="635"/>
      <c r="AC29" s="635"/>
      <c r="AD29" s="635"/>
      <c r="AE29" s="635"/>
      <c r="AF29" s="635"/>
      <c r="AG29" s="635"/>
      <c r="AH29" s="635"/>
      <c r="AI29" s="635"/>
      <c r="AJ29" s="4148"/>
      <c r="AK29" s="4143"/>
      <c r="AL29" s="779"/>
    </row>
    <row r="30" spans="1:38" s="598" customFormat="1" ht="27">
      <c r="A30" s="4115">
        <v>7</v>
      </c>
      <c r="B30" s="651" t="s">
        <v>987</v>
      </c>
      <c r="C30" s="641"/>
      <c r="D30" s="4117"/>
      <c r="E30" s="728"/>
      <c r="F30" s="4119"/>
      <c r="G30" s="4118"/>
      <c r="H30" s="630"/>
      <c r="I30" s="630"/>
      <c r="J30" s="4118"/>
      <c r="K30" s="4118"/>
      <c r="L30" s="4118"/>
      <c r="M30" s="4118"/>
      <c r="N30" s="4118"/>
      <c r="O30" s="4118"/>
      <c r="P30" s="4118"/>
      <c r="Q30" s="635"/>
      <c r="R30" s="635"/>
      <c r="S30" s="635"/>
      <c r="T30" s="635"/>
      <c r="U30" s="635"/>
      <c r="V30" s="635"/>
      <c r="W30" s="635"/>
      <c r="X30" s="635"/>
      <c r="Y30" s="635"/>
      <c r="Z30" s="635"/>
      <c r="AA30" s="635"/>
      <c r="AB30" s="635"/>
      <c r="AC30" s="635"/>
      <c r="AD30" s="635"/>
      <c r="AE30" s="635"/>
      <c r="AF30" s="635"/>
      <c r="AG30" s="635"/>
      <c r="AH30" s="635"/>
      <c r="AI30" s="635"/>
      <c r="AJ30" s="4148"/>
      <c r="AK30" s="4143"/>
      <c r="AL30" s="779"/>
    </row>
    <row r="31" spans="1:38" s="591" customFormat="1">
      <c r="A31" s="617" t="s">
        <v>108</v>
      </c>
      <c r="B31" s="610" t="s">
        <v>988</v>
      </c>
      <c r="C31" s="4112"/>
      <c r="D31" s="4112"/>
      <c r="E31" s="4113"/>
      <c r="F31" s="4121"/>
      <c r="G31" s="4112"/>
      <c r="H31" s="4112"/>
      <c r="I31" s="4112"/>
      <c r="J31" s="4112"/>
      <c r="K31" s="4112"/>
      <c r="L31" s="4112"/>
      <c r="M31" s="4112"/>
      <c r="N31" s="4112"/>
      <c r="O31" s="4112"/>
      <c r="P31" s="4112"/>
      <c r="Q31" s="4112"/>
      <c r="R31" s="4112"/>
      <c r="S31" s="4112"/>
      <c r="T31" s="4112"/>
      <c r="U31" s="4112"/>
      <c r="V31" s="4112"/>
      <c r="W31" s="4112"/>
      <c r="X31" s="4112"/>
      <c r="Y31" s="4112"/>
      <c r="Z31" s="4112"/>
      <c r="AA31" s="4112"/>
      <c r="AB31" s="4112"/>
      <c r="AC31" s="4112"/>
      <c r="AD31" s="4112"/>
      <c r="AE31" s="4112"/>
      <c r="AF31" s="4133"/>
      <c r="AG31" s="4133"/>
      <c r="AH31" s="4133"/>
      <c r="AI31" s="4133"/>
      <c r="AJ31" s="4139"/>
      <c r="AK31" s="4140"/>
      <c r="AL31" s="776"/>
    </row>
    <row r="32" spans="1:38" s="598" customFormat="1" ht="15.75">
      <c r="A32" s="4115">
        <v>1</v>
      </c>
      <c r="B32" s="4120" t="s">
        <v>989</v>
      </c>
      <c r="C32" s="641"/>
      <c r="D32" s="4117"/>
      <c r="E32" s="728"/>
      <c r="F32" s="4119"/>
      <c r="G32" s="4118"/>
      <c r="H32" s="635"/>
      <c r="I32" s="630"/>
      <c r="J32" s="4118"/>
      <c r="K32" s="4118"/>
      <c r="L32" s="4118"/>
      <c r="M32" s="4118"/>
      <c r="N32" s="4118"/>
      <c r="O32" s="4118"/>
      <c r="P32" s="4118"/>
      <c r="Q32" s="635"/>
      <c r="R32" s="635"/>
      <c r="S32" s="635"/>
      <c r="T32" s="635"/>
      <c r="U32" s="635"/>
      <c r="V32" s="635"/>
      <c r="W32" s="635"/>
      <c r="X32" s="635"/>
      <c r="Y32" s="635"/>
      <c r="Z32" s="635"/>
      <c r="AA32" s="635"/>
      <c r="AB32" s="635"/>
      <c r="AC32" s="635"/>
      <c r="AD32" s="635"/>
      <c r="AE32" s="635"/>
      <c r="AF32" s="635"/>
      <c r="AG32" s="635"/>
      <c r="AH32" s="635"/>
      <c r="AI32" s="635"/>
      <c r="AJ32" s="4146"/>
      <c r="AK32" s="4143"/>
      <c r="AL32" s="779"/>
    </row>
    <row r="33" spans="1:38" s="598" customFormat="1" ht="15.75">
      <c r="A33" s="4115">
        <v>2</v>
      </c>
      <c r="B33" s="4120" t="s">
        <v>990</v>
      </c>
      <c r="C33" s="641"/>
      <c r="D33" s="4122"/>
      <c r="E33" s="728"/>
      <c r="F33" s="4119"/>
      <c r="G33" s="4118"/>
      <c r="H33" s="635"/>
      <c r="I33" s="630"/>
      <c r="J33" s="4118"/>
      <c r="K33" s="4118"/>
      <c r="L33" s="4118"/>
      <c r="M33" s="4118"/>
      <c r="N33" s="4118"/>
      <c r="O33" s="4118"/>
      <c r="P33" s="4118"/>
      <c r="Q33" s="635"/>
      <c r="R33" s="635"/>
      <c r="S33" s="635"/>
      <c r="T33" s="635"/>
      <c r="U33" s="635"/>
      <c r="V33" s="635"/>
      <c r="W33" s="635"/>
      <c r="X33" s="635"/>
      <c r="Y33" s="635"/>
      <c r="Z33" s="635"/>
      <c r="AA33" s="635"/>
      <c r="AB33" s="635"/>
      <c r="AC33" s="635"/>
      <c r="AD33" s="635"/>
      <c r="AE33" s="635"/>
      <c r="AF33" s="635"/>
      <c r="AG33" s="635"/>
      <c r="AH33" s="635"/>
      <c r="AI33" s="635"/>
      <c r="AJ33" s="4146"/>
      <c r="AK33" s="4143"/>
      <c r="AL33" s="779"/>
    </row>
    <row r="34" spans="1:38" s="598" customFormat="1" ht="27">
      <c r="A34" s="4115">
        <v>3</v>
      </c>
      <c r="B34" s="4120" t="s">
        <v>992</v>
      </c>
      <c r="C34" s="641"/>
      <c r="D34" s="4122"/>
      <c r="E34" s="728"/>
      <c r="F34" s="4119"/>
      <c r="G34" s="4118"/>
      <c r="H34" s="635"/>
      <c r="I34" s="630"/>
      <c r="J34" s="4118"/>
      <c r="K34" s="4118"/>
      <c r="L34" s="4118"/>
      <c r="M34" s="4118"/>
      <c r="N34" s="4118"/>
      <c r="O34" s="4118"/>
      <c r="P34" s="4118"/>
      <c r="Q34" s="635"/>
      <c r="R34" s="635"/>
      <c r="S34" s="635"/>
      <c r="T34" s="635"/>
      <c r="U34" s="635"/>
      <c r="V34" s="635"/>
      <c r="W34" s="635"/>
      <c r="X34" s="635"/>
      <c r="Y34" s="635"/>
      <c r="Z34" s="635"/>
      <c r="AA34" s="635"/>
      <c r="AB34" s="635"/>
      <c r="AC34" s="635"/>
      <c r="AD34" s="635"/>
      <c r="AE34" s="635"/>
      <c r="AF34" s="635"/>
      <c r="AG34" s="635"/>
      <c r="AH34" s="635"/>
      <c r="AI34" s="635"/>
      <c r="AJ34" s="4146"/>
      <c r="AK34" s="4143"/>
      <c r="AL34" s="779"/>
    </row>
    <row r="35" spans="1:38" s="598" customFormat="1" ht="54">
      <c r="A35" s="4115">
        <v>4</v>
      </c>
      <c r="B35" s="4116" t="s">
        <v>994</v>
      </c>
      <c r="C35" s="641"/>
      <c r="D35" s="4117"/>
      <c r="E35" s="728"/>
      <c r="F35" s="4119"/>
      <c r="G35" s="4118"/>
      <c r="H35" s="635"/>
      <c r="I35" s="630"/>
      <c r="J35" s="4118"/>
      <c r="K35" s="4118"/>
      <c r="L35" s="4118"/>
      <c r="M35" s="4118"/>
      <c r="N35" s="4118"/>
      <c r="O35" s="4118"/>
      <c r="P35" s="4118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35"/>
      <c r="AB35" s="635"/>
      <c r="AC35" s="635"/>
      <c r="AD35" s="635"/>
      <c r="AE35" s="635"/>
      <c r="AF35" s="635"/>
      <c r="AG35" s="635"/>
      <c r="AH35" s="635"/>
      <c r="AI35" s="635"/>
      <c r="AJ35" s="4146"/>
      <c r="AK35" s="4143"/>
      <c r="AL35" s="779"/>
    </row>
    <row r="36" spans="1:38" s="598" customFormat="1">
      <c r="A36" s="617" t="s">
        <v>326</v>
      </c>
      <c r="B36" s="610" t="s">
        <v>995</v>
      </c>
      <c r="C36" s="4112"/>
      <c r="D36" s="4112"/>
      <c r="E36" s="4113"/>
      <c r="F36" s="4114"/>
      <c r="G36" s="4114"/>
      <c r="H36" s="4114"/>
      <c r="I36" s="4114"/>
      <c r="J36" s="4114"/>
      <c r="K36" s="4114"/>
      <c r="L36" s="4114"/>
      <c r="M36" s="4114"/>
      <c r="N36" s="4114"/>
      <c r="O36" s="4114"/>
      <c r="P36" s="4114"/>
      <c r="Q36" s="4114"/>
      <c r="R36" s="4114"/>
      <c r="S36" s="4114"/>
      <c r="T36" s="4114"/>
      <c r="U36" s="4129"/>
      <c r="V36" s="4129"/>
      <c r="W36" s="4129"/>
      <c r="X36" s="4129"/>
      <c r="Y36" s="4129"/>
      <c r="Z36" s="4129"/>
      <c r="AA36" s="4129"/>
      <c r="AB36" s="4129"/>
      <c r="AC36" s="4129"/>
      <c r="AD36" s="4129"/>
      <c r="AE36" s="4129"/>
      <c r="AF36" s="4133"/>
      <c r="AG36" s="4133"/>
      <c r="AH36" s="4133"/>
      <c r="AI36" s="4133"/>
      <c r="AJ36" s="4139"/>
      <c r="AK36" s="776"/>
      <c r="AL36" s="779"/>
    </row>
    <row r="37" spans="1:38" s="598" customFormat="1" ht="46.5" customHeight="1">
      <c r="A37" s="4115">
        <v>1</v>
      </c>
      <c r="B37" s="4116" t="s">
        <v>996</v>
      </c>
      <c r="C37" s="640"/>
      <c r="D37" s="4117"/>
      <c r="E37" s="728"/>
      <c r="F37" s="4119"/>
      <c r="G37" s="4118"/>
      <c r="H37" s="630"/>
      <c r="I37" s="630"/>
      <c r="J37" s="4118"/>
      <c r="K37" s="4118"/>
      <c r="L37" s="4118"/>
      <c r="M37" s="4118"/>
      <c r="N37" s="4118"/>
      <c r="O37" s="4118"/>
      <c r="P37" s="4118"/>
      <c r="Q37" s="4118"/>
      <c r="R37" s="4118"/>
      <c r="S37" s="4118"/>
      <c r="T37" s="4118"/>
      <c r="U37" s="4118"/>
      <c r="V37" s="4118"/>
      <c r="W37" s="4118"/>
      <c r="X37" s="4118"/>
      <c r="Y37" s="4118"/>
      <c r="Z37" s="4118"/>
      <c r="AA37" s="4118"/>
      <c r="AB37" s="4118"/>
      <c r="AC37" s="4118"/>
      <c r="AD37" s="4118"/>
      <c r="AE37" s="4118"/>
      <c r="AF37" s="4118"/>
      <c r="AG37" s="4118"/>
      <c r="AH37" s="4149"/>
      <c r="AI37" s="4149"/>
      <c r="AJ37" s="4146"/>
      <c r="AK37" s="4143"/>
      <c r="AL37" s="779"/>
    </row>
    <row r="38" spans="1:38" s="598" customFormat="1" ht="32.25" customHeight="1">
      <c r="A38" s="4115">
        <v>2</v>
      </c>
      <c r="B38" s="4116" t="s">
        <v>997</v>
      </c>
      <c r="C38" s="640"/>
      <c r="D38" s="4117"/>
      <c r="E38" s="728"/>
      <c r="F38" s="4119"/>
      <c r="G38" s="4119"/>
      <c r="H38" s="641"/>
      <c r="I38" s="641"/>
      <c r="J38" s="4119"/>
      <c r="K38" s="4119"/>
      <c r="L38" s="4119"/>
      <c r="M38" s="4119"/>
      <c r="N38" s="4119"/>
      <c r="O38" s="4119"/>
      <c r="P38" s="4119"/>
      <c r="Q38" s="4119"/>
      <c r="R38" s="4119"/>
      <c r="S38" s="4119"/>
      <c r="T38" s="4119"/>
      <c r="U38" s="4119"/>
      <c r="V38" s="4119"/>
      <c r="W38" s="4119"/>
      <c r="X38" s="4118"/>
      <c r="Y38" s="4119"/>
      <c r="Z38" s="4119"/>
      <c r="AA38" s="4119"/>
      <c r="AB38" s="4119"/>
      <c r="AC38" s="4119"/>
      <c r="AD38" s="4119"/>
      <c r="AE38" s="4119"/>
      <c r="AF38" s="4119"/>
      <c r="AG38" s="4119"/>
      <c r="AH38" s="4119"/>
      <c r="AI38" s="4119"/>
      <c r="AJ38" s="4143"/>
      <c r="AK38" s="4143"/>
      <c r="AL38" s="4150"/>
    </row>
    <row r="39" spans="1:38" s="598" customFormat="1" ht="21" customHeight="1">
      <c r="A39" s="4123"/>
      <c r="B39" s="4124"/>
      <c r="C39" s="4125"/>
      <c r="D39" s="4126"/>
      <c r="E39" s="4127"/>
      <c r="F39" s="4128"/>
      <c r="G39" s="4128"/>
      <c r="H39" s="4125"/>
      <c r="I39" s="4125"/>
      <c r="J39" s="4128"/>
      <c r="K39" s="4128"/>
      <c r="L39" s="4128"/>
      <c r="M39" s="4128"/>
      <c r="N39" s="4128"/>
      <c r="O39" s="4128"/>
      <c r="P39" s="4128"/>
      <c r="Q39" s="4128"/>
      <c r="R39" s="4128"/>
      <c r="S39" s="4128"/>
      <c r="T39" s="4128"/>
      <c r="U39" s="4128"/>
      <c r="V39" s="4128"/>
      <c r="W39" s="4128"/>
      <c r="X39" s="4128"/>
      <c r="Y39" s="4128"/>
      <c r="Z39" s="4128"/>
      <c r="AA39" s="4128"/>
      <c r="AB39" s="4128"/>
      <c r="AC39" s="4128"/>
      <c r="AD39" s="4128"/>
      <c r="AE39" s="4128"/>
      <c r="AF39" s="4128"/>
      <c r="AG39" s="4128"/>
      <c r="AH39" s="4128"/>
      <c r="AI39" s="4128"/>
      <c r="AJ39" s="601"/>
      <c r="AK39" s="4151"/>
    </row>
    <row r="40" spans="1:38" s="598" customFormat="1" ht="21" customHeight="1">
      <c r="A40" s="4123"/>
      <c r="B40" s="4124"/>
      <c r="C40" s="4125"/>
      <c r="D40" s="4126"/>
      <c r="E40" s="4127"/>
      <c r="F40" s="4128"/>
      <c r="G40" s="4128"/>
      <c r="H40" s="4125"/>
      <c r="I40" s="4125"/>
      <c r="J40" s="4128"/>
      <c r="K40" s="4128"/>
      <c r="L40" s="4128"/>
      <c r="M40" s="4128"/>
      <c r="N40" s="4128"/>
      <c r="O40" s="4128"/>
      <c r="P40" s="4128"/>
      <c r="Q40" s="4128"/>
      <c r="R40" s="4128"/>
      <c r="S40" s="4128"/>
      <c r="T40" s="4128"/>
      <c r="U40" s="4128"/>
      <c r="V40" s="4128"/>
      <c r="W40" s="4128"/>
      <c r="X40" s="4128"/>
      <c r="Y40" s="4128"/>
      <c r="Z40" s="4128"/>
      <c r="AA40" s="4128"/>
      <c r="AB40" s="4128"/>
      <c r="AC40" s="4128"/>
      <c r="AD40" s="4128"/>
      <c r="AE40" s="4128"/>
      <c r="AF40" s="4128"/>
      <c r="AG40" s="4128"/>
      <c r="AH40" s="4128"/>
      <c r="AI40" s="4128"/>
      <c r="AJ40" s="601"/>
      <c r="AK40" s="4151"/>
    </row>
    <row r="43" spans="1:38">
      <c r="AJ43" s="4152" t="s">
        <v>215</v>
      </c>
    </row>
  </sheetData>
  <sortState ref="A6:N13">
    <sortCondition descending="1" ref="H6:H13"/>
  </sortState>
  <mergeCells count="22">
    <mergeCell ref="AE6:AE7"/>
    <mergeCell ref="X8:X9"/>
    <mergeCell ref="X10:X11"/>
    <mergeCell ref="X13:X14"/>
    <mergeCell ref="Y6:Y7"/>
    <mergeCell ref="Z6:Z7"/>
    <mergeCell ref="A1:AJ1"/>
    <mergeCell ref="C6:C7"/>
    <mergeCell ref="F6:F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AA6:AA7"/>
    <mergeCell ref="AB6:AB7"/>
    <mergeCell ref="AC6:AC7"/>
    <mergeCell ref="AD6:AD7"/>
  </mergeCells>
  <phoneticPr fontId="169" type="noConversion"/>
  <hyperlinks>
    <hyperlink ref="AJ43" location="总部管理费!Print_Titles" display="返回"/>
  </hyperlinks>
  <printOptions horizontalCentered="1"/>
  <pageMargins left="0.39370078740157499" right="0" top="0.74803149606299202" bottom="0.39370078740157499" header="0.31496062992126" footer="0.31496062992126"/>
  <pageSetup paperSize="9" scale="64" fitToHeight="0"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S51"/>
  <sheetViews>
    <sheetView workbookViewId="0">
      <selection activeCell="A19" sqref="A19:B19"/>
    </sheetView>
  </sheetViews>
  <sheetFormatPr defaultColWidth="8.875" defaultRowHeight="13.5"/>
  <cols>
    <col min="2" max="2" width="35.125" customWidth="1"/>
    <col min="3" max="3" width="15.375" customWidth="1"/>
    <col min="4" max="16" width="13.125" customWidth="1"/>
    <col min="17" max="17" width="27.625" customWidth="1"/>
    <col min="18" max="19" width="12.75" customWidth="1"/>
  </cols>
  <sheetData>
    <row r="1" spans="1:17" ht="14.25">
      <c r="A1" s="3"/>
      <c r="B1" s="4"/>
      <c r="C1" s="4"/>
      <c r="D1" s="5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</row>
    <row r="2" spans="1:17" ht="27">
      <c r="A2" s="5459" t="s">
        <v>2541</v>
      </c>
      <c r="B2" s="5459"/>
      <c r="C2" s="5459"/>
      <c r="D2" s="5459"/>
      <c r="E2" s="5459"/>
      <c r="F2" s="5459"/>
      <c r="G2" s="5459"/>
      <c r="H2" s="5459"/>
      <c r="I2" s="5459"/>
      <c r="J2" s="5459"/>
      <c r="K2" s="5459"/>
      <c r="L2" s="5459"/>
      <c r="M2" s="5459"/>
      <c r="N2" s="5459"/>
      <c r="O2" s="5459"/>
      <c r="P2" s="53"/>
    </row>
    <row r="3" spans="1:17" ht="27">
      <c r="A3" s="6"/>
      <c r="B3" s="6"/>
      <c r="C3" s="6"/>
      <c r="D3" s="7"/>
      <c r="E3" s="8"/>
      <c r="F3" s="8"/>
      <c r="G3" s="9"/>
      <c r="H3" s="8"/>
      <c r="I3" s="54"/>
      <c r="J3" s="54"/>
      <c r="K3" s="54"/>
      <c r="L3" s="54"/>
      <c r="M3" s="54"/>
      <c r="N3" s="54"/>
      <c r="O3" s="5460" t="s">
        <v>2542</v>
      </c>
      <c r="P3" s="5460"/>
    </row>
    <row r="4" spans="1:17" ht="28.5">
      <c r="A4" s="10" t="s">
        <v>217</v>
      </c>
      <c r="B4" s="10" t="s">
        <v>218</v>
      </c>
      <c r="C4" s="10" t="s">
        <v>2543</v>
      </c>
      <c r="D4" s="11" t="s">
        <v>2544</v>
      </c>
      <c r="E4" s="11" t="s">
        <v>2545</v>
      </c>
      <c r="F4" s="11" t="s">
        <v>2546</v>
      </c>
      <c r="G4" s="11" t="s">
        <v>2547</v>
      </c>
      <c r="H4" s="11" t="s">
        <v>2548</v>
      </c>
      <c r="I4" s="11" t="s">
        <v>2549</v>
      </c>
      <c r="J4" s="11" t="s">
        <v>2550</v>
      </c>
      <c r="K4" s="11" t="s">
        <v>2551</v>
      </c>
      <c r="L4" s="11" t="s">
        <v>2552</v>
      </c>
      <c r="M4" s="11" t="s">
        <v>2553</v>
      </c>
      <c r="N4" s="11" t="s">
        <v>2554</v>
      </c>
      <c r="O4" s="11" t="s">
        <v>2555</v>
      </c>
      <c r="P4" s="11" t="s">
        <v>2556</v>
      </c>
      <c r="Q4" s="11" t="s">
        <v>162</v>
      </c>
    </row>
    <row r="5" spans="1:17" ht="14.25">
      <c r="A5" s="12" t="s">
        <v>16</v>
      </c>
      <c r="B5" s="12" t="s">
        <v>2557</v>
      </c>
      <c r="C5" s="5461"/>
      <c r="D5" s="5462"/>
      <c r="E5" s="5462"/>
      <c r="F5" s="5462"/>
      <c r="G5" s="5462"/>
      <c r="H5" s="5462"/>
      <c r="I5" s="5462"/>
      <c r="J5" s="5462"/>
      <c r="K5" s="5462"/>
      <c r="L5" s="5462"/>
      <c r="M5" s="5462"/>
      <c r="N5" s="5462"/>
      <c r="O5" s="5462"/>
      <c r="P5" s="5463"/>
      <c r="Q5" s="56"/>
    </row>
    <row r="6" spans="1:17" ht="16.5">
      <c r="A6" s="13">
        <v>1</v>
      </c>
      <c r="B6" s="14" t="s">
        <v>2558</v>
      </c>
      <c r="C6" s="15"/>
      <c r="D6" s="16"/>
      <c r="E6" s="17"/>
      <c r="F6" s="17"/>
      <c r="G6" s="16"/>
      <c r="H6" s="16"/>
      <c r="I6" s="16"/>
      <c r="J6" s="16"/>
      <c r="K6" s="16"/>
      <c r="L6" s="16"/>
      <c r="M6" s="16"/>
      <c r="N6" s="16"/>
      <c r="O6" s="16"/>
      <c r="P6" s="42"/>
      <c r="Q6" s="57"/>
    </row>
    <row r="7" spans="1:17" ht="16.5">
      <c r="A7" s="13">
        <v>2</v>
      </c>
      <c r="B7" s="14" t="s">
        <v>2559</v>
      </c>
      <c r="C7" s="18"/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42"/>
      <c r="Q7" s="56"/>
    </row>
    <row r="8" spans="1:17" s="2" customFormat="1" ht="15.75">
      <c r="A8" s="19">
        <v>3</v>
      </c>
      <c r="B8" s="20" t="s">
        <v>2560</v>
      </c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6"/>
    </row>
    <row r="9" spans="1:17" s="2" customFormat="1" ht="16.5">
      <c r="A9" s="19">
        <v>4</v>
      </c>
      <c r="B9" s="23" t="s">
        <v>2561</v>
      </c>
      <c r="C9" s="21"/>
      <c r="D9" s="22"/>
      <c r="E9" s="24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57"/>
    </row>
    <row r="10" spans="1:17" s="2" customFormat="1" ht="16.5">
      <c r="A10" s="19">
        <v>5</v>
      </c>
      <c r="B10" s="23" t="s">
        <v>2562</v>
      </c>
      <c r="C10" s="21"/>
      <c r="D10" s="22"/>
      <c r="E10" s="24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57"/>
    </row>
    <row r="11" spans="1:17" ht="20.25">
      <c r="A11" s="5464" t="s">
        <v>2563</v>
      </c>
      <c r="B11" s="5464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4"/>
    </row>
    <row r="12" spans="1:17" ht="14.25">
      <c r="A12" s="27" t="s">
        <v>138</v>
      </c>
      <c r="B12" s="28" t="s">
        <v>2564</v>
      </c>
      <c r="C12" s="5465"/>
      <c r="D12" s="5466"/>
      <c r="E12" s="5466"/>
      <c r="F12" s="5466"/>
      <c r="G12" s="5466"/>
      <c r="H12" s="5466"/>
      <c r="I12" s="5466"/>
      <c r="J12" s="5466"/>
      <c r="K12" s="5466"/>
      <c r="L12" s="5466"/>
      <c r="M12" s="5466"/>
      <c r="N12" s="5466"/>
      <c r="O12" s="5466"/>
      <c r="P12" s="5467"/>
      <c r="Q12" s="56"/>
    </row>
    <row r="13" spans="1:17" ht="15.75">
      <c r="A13" s="13">
        <v>1</v>
      </c>
      <c r="B13" s="29" t="s">
        <v>2565</v>
      </c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55"/>
      <c r="Q13" s="57"/>
    </row>
    <row r="14" spans="1:17" ht="15.75">
      <c r="A14" s="13">
        <v>2</v>
      </c>
      <c r="B14" s="14" t="s">
        <v>2566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55"/>
      <c r="Q14" s="57"/>
    </row>
    <row r="15" spans="1:17" ht="15.75">
      <c r="A15" s="13">
        <v>3</v>
      </c>
      <c r="B15" s="32" t="s">
        <v>2567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55"/>
      <c r="Q15" s="56"/>
    </row>
    <row r="16" spans="1:17" ht="15.75">
      <c r="A16" s="13">
        <v>4</v>
      </c>
      <c r="B16" s="32" t="s">
        <v>2568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55"/>
      <c r="Q16" s="56"/>
    </row>
    <row r="17" spans="1:19" ht="15.75">
      <c r="A17" s="13">
        <v>5</v>
      </c>
      <c r="B17" s="32" t="s">
        <v>2569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55"/>
      <c r="Q17" s="58"/>
    </row>
    <row r="18" spans="1:19" ht="15.75">
      <c r="A18" s="13">
        <v>6</v>
      </c>
      <c r="B18" s="32" t="s">
        <v>2570</v>
      </c>
      <c r="C18" s="3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55"/>
      <c r="Q18" s="56"/>
    </row>
    <row r="19" spans="1:19" ht="18.75">
      <c r="A19" s="5468" t="s">
        <v>2571</v>
      </c>
      <c r="B19" s="5468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4"/>
    </row>
    <row r="20" spans="1:19" ht="14.25">
      <c r="A20" s="27" t="s">
        <v>108</v>
      </c>
      <c r="B20" s="36" t="s">
        <v>2572</v>
      </c>
      <c r="C20" s="5465"/>
      <c r="D20" s="5466"/>
      <c r="E20" s="5466"/>
      <c r="F20" s="5466"/>
      <c r="G20" s="5466"/>
      <c r="H20" s="5466"/>
      <c r="I20" s="5466"/>
      <c r="J20" s="5466"/>
      <c r="K20" s="5466"/>
      <c r="L20" s="5466"/>
      <c r="M20" s="5466"/>
      <c r="N20" s="5466"/>
      <c r="O20" s="5466"/>
      <c r="P20" s="5467"/>
      <c r="Q20" s="57"/>
      <c r="R20" s="59"/>
    </row>
    <row r="21" spans="1:19" ht="15.75">
      <c r="A21" s="37">
        <v>1</v>
      </c>
      <c r="B21" s="38" t="s">
        <v>2573</v>
      </c>
      <c r="C21" s="39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0"/>
      <c r="R21" s="61"/>
      <c r="S21" s="62"/>
    </row>
    <row r="22" spans="1:19" ht="15.75">
      <c r="A22" s="37">
        <v>1.1000000000000001</v>
      </c>
      <c r="B22" s="38" t="s">
        <v>2574</v>
      </c>
      <c r="C22" s="3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0"/>
      <c r="R22" s="63"/>
      <c r="S22" s="62"/>
    </row>
    <row r="23" spans="1:19" ht="15.75">
      <c r="A23" s="37">
        <v>1.2</v>
      </c>
      <c r="B23" s="38" t="s">
        <v>2575</v>
      </c>
      <c r="C23" s="39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0"/>
      <c r="R23" s="63"/>
      <c r="S23" s="62"/>
    </row>
    <row r="24" spans="1:19" ht="15.75">
      <c r="A24" s="37">
        <v>2</v>
      </c>
      <c r="B24" s="38" t="s">
        <v>2576</v>
      </c>
      <c r="C24" s="3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0"/>
      <c r="S24" s="64"/>
    </row>
    <row r="25" spans="1:19" ht="18.75">
      <c r="A25" s="5468" t="s">
        <v>2577</v>
      </c>
      <c r="B25" s="5468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4"/>
    </row>
    <row r="26" spans="1:19" ht="20.25">
      <c r="A26" s="5469" t="s">
        <v>2578</v>
      </c>
      <c r="B26" s="5469"/>
      <c r="C26" s="34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34"/>
    </row>
    <row r="28" spans="1:19" ht="27">
      <c r="A28" s="5459" t="s">
        <v>2579</v>
      </c>
      <c r="B28" s="5459"/>
      <c r="C28" s="5459"/>
      <c r="D28" s="5459"/>
      <c r="E28" s="5459"/>
      <c r="F28" s="5459"/>
      <c r="G28" s="5459"/>
      <c r="H28" s="5459"/>
      <c r="I28" s="5459"/>
      <c r="J28" s="5459"/>
      <c r="K28" s="5459"/>
      <c r="L28" s="5459"/>
      <c r="M28" s="5459"/>
      <c r="N28" s="5459"/>
      <c r="O28" s="5459"/>
      <c r="P28" s="53"/>
      <c r="Q28" s="53"/>
      <c r="R28" s="53"/>
    </row>
    <row r="29" spans="1:19" ht="27">
      <c r="A29" s="6"/>
      <c r="B29" s="6"/>
      <c r="C29" s="6"/>
      <c r="D29" s="7"/>
      <c r="E29" s="8"/>
      <c r="F29" s="8"/>
      <c r="G29" s="9"/>
      <c r="H29" s="8"/>
      <c r="I29" s="54"/>
      <c r="J29" s="54"/>
      <c r="K29" s="54"/>
      <c r="L29" s="54"/>
      <c r="M29" s="54"/>
      <c r="N29" s="54"/>
      <c r="O29" s="5460" t="s">
        <v>2542</v>
      </c>
      <c r="P29" s="5460"/>
      <c r="Q29" s="4"/>
      <c r="R29" s="4"/>
    </row>
    <row r="30" spans="1:19" ht="28.5">
      <c r="A30" s="10" t="s">
        <v>217</v>
      </c>
      <c r="B30" s="10" t="s">
        <v>218</v>
      </c>
      <c r="C30" s="10" t="s">
        <v>2543</v>
      </c>
      <c r="D30" s="11" t="s">
        <v>2580</v>
      </c>
      <c r="E30" s="11" t="s">
        <v>2581</v>
      </c>
      <c r="F30" s="11" t="s">
        <v>2582</v>
      </c>
      <c r="G30" s="11" t="s">
        <v>2583</v>
      </c>
      <c r="H30" s="11" t="s">
        <v>2584</v>
      </c>
      <c r="I30" s="11" t="s">
        <v>2585</v>
      </c>
      <c r="J30" s="11" t="s">
        <v>2586</v>
      </c>
      <c r="K30" s="11" t="s">
        <v>2587</v>
      </c>
      <c r="L30" s="11" t="s">
        <v>2588</v>
      </c>
      <c r="M30" s="11" t="s">
        <v>2589</v>
      </c>
      <c r="N30" s="11" t="s">
        <v>2590</v>
      </c>
      <c r="O30" s="11" t="s">
        <v>2591</v>
      </c>
      <c r="P30" s="11" t="s">
        <v>2556</v>
      </c>
      <c r="Q30" s="11" t="s">
        <v>162</v>
      </c>
      <c r="R30" s="65"/>
    </row>
    <row r="31" spans="1:19" ht="14.25">
      <c r="A31" s="12" t="s">
        <v>16</v>
      </c>
      <c r="B31" s="12" t="s">
        <v>2557</v>
      </c>
      <c r="C31" s="5476"/>
      <c r="D31" s="5477"/>
      <c r="E31" s="5477"/>
      <c r="F31" s="5477"/>
      <c r="G31" s="5477"/>
      <c r="H31" s="5477"/>
      <c r="I31" s="5477"/>
      <c r="J31" s="5477"/>
      <c r="K31" s="5477"/>
      <c r="L31" s="5477"/>
      <c r="M31" s="5477"/>
      <c r="N31" s="5477"/>
      <c r="O31" s="5477"/>
      <c r="P31" s="5478"/>
      <c r="Q31" s="66"/>
      <c r="R31" s="65"/>
    </row>
    <row r="32" spans="1:19" ht="15.75">
      <c r="A32" s="13">
        <v>1</v>
      </c>
      <c r="B32" s="14" t="s">
        <v>2558</v>
      </c>
      <c r="C32" s="41"/>
      <c r="D32" s="16"/>
      <c r="E32" s="42"/>
      <c r="F32" s="42"/>
      <c r="G32" s="16"/>
      <c r="H32" s="42"/>
      <c r="I32" s="16"/>
      <c r="J32" s="16"/>
      <c r="K32" s="16"/>
      <c r="L32" s="16"/>
      <c r="M32" s="16"/>
      <c r="N32" s="16"/>
      <c r="O32" s="16"/>
      <c r="P32" s="42"/>
      <c r="Q32" s="67"/>
      <c r="R32" s="68"/>
    </row>
    <row r="33" spans="1:18" ht="15.75">
      <c r="A33" s="13">
        <v>2</v>
      </c>
      <c r="B33" s="14" t="s">
        <v>2559</v>
      </c>
      <c r="C33" s="4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42"/>
      <c r="Q33" s="67"/>
      <c r="R33" s="68"/>
    </row>
    <row r="34" spans="1:18" s="2" customFormat="1" ht="15.75">
      <c r="A34" s="19">
        <v>3</v>
      </c>
      <c r="B34" s="20" t="s">
        <v>2560</v>
      </c>
      <c r="C34" s="4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69"/>
      <c r="R34" s="70"/>
    </row>
    <row r="35" spans="1:18" s="2" customFormat="1" ht="15.75">
      <c r="A35" s="19">
        <v>4</v>
      </c>
      <c r="B35" s="23" t="s">
        <v>2561</v>
      </c>
      <c r="C35" s="4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69"/>
      <c r="R35" s="70"/>
    </row>
    <row r="36" spans="1:18" s="2" customFormat="1" ht="15.75">
      <c r="A36" s="19">
        <v>5</v>
      </c>
      <c r="B36" s="23" t="s">
        <v>2562</v>
      </c>
      <c r="C36" s="4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69"/>
      <c r="R36" s="70"/>
    </row>
    <row r="37" spans="1:18" ht="20.25">
      <c r="A37" s="5464" t="s">
        <v>2563</v>
      </c>
      <c r="B37" s="5464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71"/>
      <c r="R37" s="68"/>
    </row>
    <row r="38" spans="1:18" ht="20.25">
      <c r="A38" s="45" t="s">
        <v>138</v>
      </c>
      <c r="B38" s="45" t="s">
        <v>2564</v>
      </c>
      <c r="C38" s="5479"/>
      <c r="D38" s="5480"/>
      <c r="E38" s="5480"/>
      <c r="F38" s="5480"/>
      <c r="G38" s="5480"/>
      <c r="H38" s="5480"/>
      <c r="I38" s="5480"/>
      <c r="J38" s="5480"/>
      <c r="K38" s="5480"/>
      <c r="L38" s="5480"/>
      <c r="M38" s="5480"/>
      <c r="N38" s="5480"/>
      <c r="O38" s="5480"/>
      <c r="P38" s="5481"/>
      <c r="Q38" s="67"/>
      <c r="R38" s="68"/>
    </row>
    <row r="39" spans="1:18" ht="15.75">
      <c r="A39" s="37">
        <v>1</v>
      </c>
      <c r="B39" s="46" t="s">
        <v>2565</v>
      </c>
      <c r="C39" s="4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8"/>
    </row>
    <row r="40" spans="1:18" ht="15.75">
      <c r="A40" s="37">
        <v>2</v>
      </c>
      <c r="B40" s="38" t="s">
        <v>2566</v>
      </c>
      <c r="C40" s="4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8"/>
    </row>
    <row r="41" spans="1:18" ht="15.75">
      <c r="A41" s="37">
        <v>3</v>
      </c>
      <c r="B41" s="48" t="s">
        <v>2567</v>
      </c>
      <c r="C41" s="4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8"/>
    </row>
    <row r="42" spans="1:18" ht="15.75">
      <c r="A42" s="37">
        <v>4</v>
      </c>
      <c r="B42" s="48" t="s">
        <v>2568</v>
      </c>
      <c r="C42" s="47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72"/>
      <c r="R42" s="73"/>
    </row>
    <row r="43" spans="1:18" ht="15.75">
      <c r="A43" s="37">
        <v>5</v>
      </c>
      <c r="B43" s="48" t="s">
        <v>2569</v>
      </c>
      <c r="C43" s="4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74"/>
      <c r="R43" s="4"/>
    </row>
    <row r="44" spans="1:18" ht="18.75">
      <c r="A44" s="5464" t="s">
        <v>2571</v>
      </c>
      <c r="B44" s="5482"/>
      <c r="C44" s="49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75"/>
      <c r="R44" s="4"/>
    </row>
    <row r="45" spans="1:18" ht="14.25">
      <c r="A45" s="45" t="s">
        <v>108</v>
      </c>
      <c r="B45" s="45" t="s">
        <v>969</v>
      </c>
      <c r="C45" s="5470"/>
      <c r="D45" s="5471"/>
      <c r="E45" s="5471"/>
      <c r="F45" s="5471"/>
      <c r="G45" s="5471"/>
      <c r="H45" s="5471"/>
      <c r="I45" s="5471"/>
      <c r="J45" s="5471"/>
      <c r="K45" s="5471"/>
      <c r="L45" s="5471"/>
      <c r="M45" s="5471"/>
      <c r="N45" s="5471"/>
      <c r="O45" s="5471"/>
      <c r="P45" s="5472"/>
      <c r="Q45" s="29"/>
      <c r="R45" s="59"/>
    </row>
    <row r="46" spans="1:18" ht="15.75">
      <c r="A46" s="37">
        <v>1</v>
      </c>
      <c r="B46" s="38" t="s">
        <v>968</v>
      </c>
      <c r="C46" s="5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56"/>
      <c r="R46" s="76"/>
    </row>
    <row r="47" spans="1:18" ht="15.75">
      <c r="A47" s="37">
        <v>1.1000000000000001</v>
      </c>
      <c r="B47" s="38" t="s">
        <v>2574</v>
      </c>
      <c r="C47" s="5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56"/>
      <c r="R47" s="77"/>
    </row>
    <row r="48" spans="1:18" ht="15.75">
      <c r="A48" s="37">
        <v>1.2</v>
      </c>
      <c r="B48" s="38" t="s">
        <v>2575</v>
      </c>
      <c r="C48" s="5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56"/>
      <c r="R48" s="77"/>
    </row>
    <row r="49" spans="1:18" ht="15.75">
      <c r="A49" s="37">
        <v>2</v>
      </c>
      <c r="B49" s="38" t="s">
        <v>2576</v>
      </c>
      <c r="C49" s="5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56"/>
      <c r="R49" s="78"/>
    </row>
    <row r="50" spans="1:18" ht="18.75">
      <c r="A50" s="5473" t="s">
        <v>2577</v>
      </c>
      <c r="B50" s="5474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75"/>
      <c r="R50" s="4"/>
    </row>
    <row r="51" spans="1:18" ht="20.25">
      <c r="A51" s="5475" t="s">
        <v>1936</v>
      </c>
      <c r="B51" s="5474"/>
      <c r="C51" s="49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9"/>
      <c r="R51" s="4"/>
    </row>
  </sheetData>
  <mergeCells count="18">
    <mergeCell ref="C45:P45"/>
    <mergeCell ref="A50:B50"/>
    <mergeCell ref="A51:B51"/>
    <mergeCell ref="O29:P29"/>
    <mergeCell ref="C31:P31"/>
    <mergeCell ref="A37:B37"/>
    <mergeCell ref="C38:P38"/>
    <mergeCell ref="A44:B44"/>
    <mergeCell ref="A19:B19"/>
    <mergeCell ref="C20:P20"/>
    <mergeCell ref="A25:B25"/>
    <mergeCell ref="A26:B26"/>
    <mergeCell ref="A28:O28"/>
    <mergeCell ref="A2:O2"/>
    <mergeCell ref="O3:P3"/>
    <mergeCell ref="C5:P5"/>
    <mergeCell ref="A11:B11"/>
    <mergeCell ref="C12:P12"/>
  </mergeCells>
  <phoneticPr fontId="169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69"/>
  <sheetViews>
    <sheetView workbookViewId="0">
      <selection activeCell="D6" sqref="D6:L10"/>
    </sheetView>
  </sheetViews>
  <sheetFormatPr defaultColWidth="9" defaultRowHeight="13.5"/>
  <cols>
    <col min="1" max="1" width="5.25" style="63" customWidth="1"/>
    <col min="2" max="2" width="5.75" style="63" customWidth="1"/>
    <col min="3" max="3" width="8.75" style="63" customWidth="1"/>
    <col min="4" max="5" width="12.875" style="63" customWidth="1"/>
    <col min="6" max="6" width="11.375" style="63" customWidth="1"/>
    <col min="7" max="8" width="12.875" style="63" customWidth="1"/>
    <col min="9" max="9" width="12.25" style="63" customWidth="1"/>
    <col min="10" max="10" width="12.875" style="63" customWidth="1"/>
    <col min="11" max="11" width="12.875" style="77" customWidth="1"/>
    <col min="12" max="12" width="11.375" style="77" customWidth="1"/>
    <col min="13" max="14" width="13.875" style="77" customWidth="1"/>
    <col min="15" max="15" width="10.25" style="77" customWidth="1"/>
    <col min="16" max="16384" width="9" style="77"/>
  </cols>
  <sheetData>
    <row r="1" spans="1:15">
      <c r="L1" s="4097" t="s">
        <v>65</v>
      </c>
    </row>
    <row r="2" spans="1:15" ht="21" customHeight="1">
      <c r="A2" s="5142" t="s">
        <v>998</v>
      </c>
      <c r="B2" s="5142"/>
      <c r="C2" s="5142"/>
      <c r="D2" s="5142"/>
      <c r="E2" s="5142"/>
      <c r="F2" s="5142"/>
      <c r="G2" s="5142"/>
      <c r="H2" s="5142"/>
      <c r="I2" s="5142"/>
      <c r="J2" s="5142"/>
      <c r="K2" s="5142"/>
      <c r="L2" s="4098" t="s">
        <v>361</v>
      </c>
      <c r="N2" s="4099"/>
    </row>
    <row r="3" spans="1:15" ht="20.25">
      <c r="A3" s="5143" t="s">
        <v>217</v>
      </c>
      <c r="B3" s="5143" t="s">
        <v>999</v>
      </c>
      <c r="C3" s="5143"/>
      <c r="D3" s="5143" t="s">
        <v>190</v>
      </c>
      <c r="E3" s="5143"/>
      <c r="F3" s="5143"/>
      <c r="G3" s="5143" t="s">
        <v>194</v>
      </c>
      <c r="H3" s="5143"/>
      <c r="I3" s="5143"/>
      <c r="J3" s="5143" t="s">
        <v>1000</v>
      </c>
      <c r="K3" s="5143"/>
      <c r="L3" s="5143"/>
      <c r="M3" s="4100"/>
      <c r="N3" s="4100"/>
    </row>
    <row r="4" spans="1:15" ht="16.5">
      <c r="A4" s="5143"/>
      <c r="B4" s="5143"/>
      <c r="C4" s="5143"/>
      <c r="D4" s="4092" t="s">
        <v>1001</v>
      </c>
      <c r="E4" s="4092" t="s">
        <v>1001</v>
      </c>
      <c r="F4" s="4092" t="s">
        <v>1001</v>
      </c>
      <c r="G4" s="4092" t="s">
        <v>1001</v>
      </c>
      <c r="H4" s="4092" t="s">
        <v>1001</v>
      </c>
      <c r="I4" s="4092" t="s">
        <v>1001</v>
      </c>
      <c r="J4" s="4092" t="s">
        <v>1001</v>
      </c>
      <c r="K4" s="4092" t="s">
        <v>1001</v>
      </c>
      <c r="L4" s="4092" t="s">
        <v>1001</v>
      </c>
      <c r="M4" s="63"/>
      <c r="N4" s="63"/>
    </row>
    <row r="5" spans="1:15" ht="16.5">
      <c r="A5" s="5143"/>
      <c r="B5" s="5143"/>
      <c r="C5" s="5143"/>
      <c r="D5" s="4092" t="s">
        <v>1002</v>
      </c>
      <c r="E5" s="4092" t="s">
        <v>1003</v>
      </c>
      <c r="F5" s="4092" t="s">
        <v>1004</v>
      </c>
      <c r="G5" s="4092" t="s">
        <v>1002</v>
      </c>
      <c r="H5" s="4092" t="s">
        <v>1003</v>
      </c>
      <c r="I5" s="4092" t="s">
        <v>1004</v>
      </c>
      <c r="J5" s="4092" t="s">
        <v>1002</v>
      </c>
      <c r="K5" s="4092" t="s">
        <v>1003</v>
      </c>
      <c r="L5" s="4092" t="s">
        <v>1004</v>
      </c>
      <c r="M5" s="63"/>
      <c r="N5" s="63"/>
    </row>
    <row r="6" spans="1:15" ht="35.25" customHeight="1">
      <c r="A6" s="5144">
        <v>1</v>
      </c>
      <c r="B6" s="5145" t="s">
        <v>1005</v>
      </c>
      <c r="C6" s="4084" t="s">
        <v>1006</v>
      </c>
      <c r="D6" s="4093"/>
      <c r="E6" s="4093"/>
      <c r="F6" s="4093"/>
      <c r="G6" s="4093"/>
      <c r="H6" s="4093"/>
      <c r="I6" s="4093"/>
      <c r="J6" s="4093"/>
      <c r="K6" s="4093"/>
      <c r="L6" s="4101"/>
      <c r="M6" s="63"/>
      <c r="N6" s="63"/>
    </row>
    <row r="7" spans="1:15" ht="35.25" customHeight="1">
      <c r="A7" s="5144"/>
      <c r="B7" s="5146"/>
      <c r="C7" s="4084" t="s">
        <v>347</v>
      </c>
      <c r="D7" s="4093"/>
      <c r="E7" s="4093"/>
      <c r="F7" s="4093"/>
      <c r="G7" s="4093"/>
      <c r="H7" s="4093"/>
      <c r="I7" s="4093"/>
      <c r="J7" s="4093"/>
      <c r="K7" s="4093"/>
      <c r="L7" s="4101"/>
      <c r="M7" s="63"/>
      <c r="N7" s="63"/>
    </row>
    <row r="8" spans="1:15" ht="35.25" customHeight="1">
      <c r="A8" s="5144">
        <v>2</v>
      </c>
      <c r="B8" s="5145" t="s">
        <v>1007</v>
      </c>
      <c r="C8" s="4084" t="s">
        <v>1006</v>
      </c>
      <c r="D8" s="4093"/>
      <c r="E8" s="4093"/>
      <c r="F8" s="4093"/>
      <c r="G8" s="4093"/>
      <c r="H8" s="4093"/>
      <c r="I8" s="4093"/>
      <c r="J8" s="4093"/>
      <c r="K8" s="4093"/>
      <c r="L8" s="4101"/>
      <c r="M8" s="63"/>
      <c r="N8" s="63"/>
    </row>
    <row r="9" spans="1:15" ht="35.25" customHeight="1">
      <c r="A9" s="5144"/>
      <c r="B9" s="5146"/>
      <c r="C9" s="4084" t="s">
        <v>347</v>
      </c>
      <c r="D9" s="4093"/>
      <c r="E9" s="4093"/>
      <c r="F9" s="4093"/>
      <c r="G9" s="4093"/>
      <c r="H9" s="4093"/>
      <c r="I9" s="4093"/>
      <c r="J9" s="4093"/>
      <c r="K9" s="4093"/>
      <c r="L9" s="4101"/>
      <c r="M9" s="63"/>
      <c r="N9" s="63"/>
    </row>
    <row r="10" spans="1:15" ht="35.25" customHeight="1">
      <c r="A10" s="5144" t="s">
        <v>245</v>
      </c>
      <c r="B10" s="5144"/>
      <c r="C10" s="5144"/>
      <c r="D10" s="4093"/>
      <c r="E10" s="4093"/>
      <c r="F10" s="4093"/>
      <c r="G10" s="4093"/>
      <c r="H10" s="4093"/>
      <c r="I10" s="4093"/>
      <c r="J10" s="4093"/>
      <c r="K10" s="4093"/>
      <c r="L10" s="4093"/>
      <c r="M10" s="63"/>
      <c r="N10" s="63"/>
    </row>
    <row r="11" spans="1:15">
      <c r="A11" s="4094"/>
      <c r="K11" s="63"/>
      <c r="L11" s="63"/>
      <c r="M11" s="63"/>
      <c r="N11" s="63"/>
    </row>
    <row r="12" spans="1:15">
      <c r="A12" s="4095"/>
      <c r="K12" s="63"/>
      <c r="L12" s="63"/>
      <c r="M12" s="63"/>
      <c r="N12" s="63"/>
    </row>
    <row r="13" spans="1:15">
      <c r="A13" s="4094"/>
      <c r="K13" s="63"/>
      <c r="L13" s="63"/>
      <c r="M13" s="63"/>
      <c r="N13" s="63"/>
    </row>
    <row r="14" spans="1:15">
      <c r="A14" s="4095"/>
      <c r="K14" s="63"/>
      <c r="L14" s="63"/>
      <c r="M14" s="63"/>
      <c r="N14" s="63"/>
      <c r="O14" s="4102"/>
    </row>
    <row r="15" spans="1:15">
      <c r="A15" s="4094"/>
      <c r="K15" s="63"/>
      <c r="L15" s="63"/>
      <c r="M15" s="63"/>
      <c r="N15" s="63"/>
    </row>
    <row r="16" spans="1:15">
      <c r="A16" s="77"/>
      <c r="K16" s="63"/>
      <c r="L16" s="63"/>
      <c r="M16" s="63"/>
      <c r="N16" s="63"/>
    </row>
    <row r="17" spans="1:14">
      <c r="A17" s="4094"/>
      <c r="K17" s="63"/>
      <c r="L17" s="63"/>
      <c r="M17" s="63"/>
      <c r="N17" s="63"/>
    </row>
    <row r="18" spans="1:14">
      <c r="A18" s="4094"/>
      <c r="K18" s="63"/>
      <c r="L18" s="63"/>
      <c r="M18" s="63"/>
      <c r="N18" s="63"/>
    </row>
    <row r="19" spans="1:14">
      <c r="A19" s="4094"/>
      <c r="K19" s="63"/>
      <c r="L19" s="63"/>
      <c r="M19" s="63"/>
      <c r="N19" s="63"/>
    </row>
    <row r="20" spans="1:14">
      <c r="A20" s="4094"/>
      <c r="K20" s="63"/>
      <c r="L20" s="63"/>
      <c r="M20" s="63"/>
      <c r="N20" s="63"/>
    </row>
    <row r="21" spans="1:14">
      <c r="A21" s="77"/>
      <c r="K21" s="63"/>
      <c r="L21" s="63"/>
      <c r="M21" s="63"/>
      <c r="N21" s="63"/>
    </row>
    <row r="22" spans="1:14">
      <c r="A22" s="4096"/>
      <c r="K22" s="63"/>
      <c r="L22" s="63"/>
      <c r="M22" s="63"/>
      <c r="N22" s="63"/>
    </row>
    <row r="23" spans="1:14">
      <c r="A23" s="4096"/>
      <c r="K23" s="63"/>
      <c r="L23" s="63"/>
      <c r="M23" s="63"/>
      <c r="N23" s="63"/>
    </row>
    <row r="24" spans="1:14" ht="15" customHeight="1">
      <c r="A24" s="4096"/>
      <c r="B24" s="2350"/>
      <c r="C24" s="2350"/>
      <c r="D24" s="2350"/>
      <c r="E24" s="2350"/>
      <c r="F24" s="2350"/>
      <c r="G24" s="2350"/>
      <c r="H24" s="2350"/>
      <c r="I24" s="2350"/>
      <c r="J24" s="2350"/>
      <c r="K24" s="2350"/>
      <c r="L24" s="2350"/>
      <c r="M24" s="2350"/>
      <c r="N24" s="2350"/>
    </row>
    <row r="25" spans="1:14">
      <c r="A25" s="77"/>
      <c r="B25" s="77"/>
      <c r="C25" s="77"/>
      <c r="D25" s="77"/>
      <c r="E25" s="77"/>
      <c r="F25" s="77"/>
      <c r="G25" s="77"/>
      <c r="H25" s="77"/>
      <c r="I25" s="77"/>
      <c r="J25" s="77"/>
    </row>
    <row r="26" spans="1:14">
      <c r="A26" s="77"/>
      <c r="B26" s="77"/>
      <c r="C26" s="77"/>
      <c r="D26" s="77"/>
      <c r="E26" s="77"/>
      <c r="F26" s="77"/>
      <c r="G26" s="77"/>
      <c r="H26" s="77"/>
      <c r="I26" s="77"/>
      <c r="J26" s="77"/>
    </row>
    <row r="27" spans="1:14">
      <c r="A27" s="77"/>
      <c r="B27" s="77"/>
      <c r="C27" s="77"/>
      <c r="D27" s="77"/>
      <c r="E27" s="77"/>
      <c r="F27" s="77"/>
      <c r="G27" s="77"/>
      <c r="H27" s="77"/>
      <c r="I27" s="77"/>
      <c r="J27" s="77"/>
    </row>
    <row r="28" spans="1:14">
      <c r="A28" s="77"/>
      <c r="B28" s="77"/>
      <c r="C28" s="77"/>
      <c r="D28" s="77"/>
      <c r="E28" s="77"/>
      <c r="F28" s="77"/>
      <c r="G28" s="77"/>
      <c r="H28" s="77"/>
      <c r="I28" s="77"/>
      <c r="J28" s="77"/>
    </row>
    <row r="29" spans="1:14">
      <c r="A29" s="77"/>
      <c r="B29" s="77"/>
      <c r="C29" s="77"/>
      <c r="D29" s="77"/>
      <c r="E29" s="77"/>
      <c r="F29" s="77"/>
      <c r="G29" s="77"/>
      <c r="H29" s="77"/>
      <c r="I29" s="77"/>
      <c r="J29" s="77"/>
    </row>
    <row r="30" spans="1:14">
      <c r="A30" s="77"/>
      <c r="B30" s="77"/>
      <c r="C30" s="77"/>
      <c r="D30" s="77"/>
      <c r="E30" s="77"/>
      <c r="F30" s="77"/>
      <c r="G30" s="77"/>
      <c r="H30" s="77"/>
      <c r="I30" s="77"/>
      <c r="J30" s="77"/>
    </row>
    <row r="31" spans="1:14">
      <c r="A31" s="77"/>
      <c r="B31" s="77"/>
      <c r="C31" s="77"/>
      <c r="D31" s="77"/>
      <c r="E31" s="77"/>
      <c r="F31" s="77"/>
      <c r="G31" s="77"/>
      <c r="H31" s="77"/>
      <c r="I31" s="77"/>
      <c r="J31" s="77"/>
    </row>
    <row r="32" spans="1:14">
      <c r="A32" s="77"/>
      <c r="B32" s="77"/>
      <c r="C32" s="77"/>
      <c r="D32" s="77"/>
      <c r="E32" s="77"/>
      <c r="F32" s="77"/>
      <c r="G32" s="77"/>
      <c r="H32" s="77"/>
      <c r="I32" s="77"/>
      <c r="J32" s="77"/>
    </row>
    <row r="33" spans="1:10">
      <c r="A33" s="77"/>
      <c r="B33" s="77"/>
      <c r="C33" s="77"/>
      <c r="D33" s="77"/>
      <c r="E33" s="77"/>
      <c r="F33" s="77"/>
      <c r="G33" s="77"/>
      <c r="H33" s="77"/>
      <c r="I33" s="77"/>
      <c r="J33" s="77"/>
    </row>
    <row r="34" spans="1:10">
      <c r="A34" s="77"/>
      <c r="B34" s="77"/>
      <c r="C34" s="77"/>
      <c r="D34" s="77"/>
      <c r="E34" s="77"/>
      <c r="F34" s="77"/>
      <c r="G34" s="77"/>
      <c r="H34" s="77"/>
      <c r="I34" s="77"/>
      <c r="J34" s="77"/>
    </row>
    <row r="35" spans="1:10">
      <c r="A35" s="77"/>
      <c r="B35" s="77"/>
      <c r="C35" s="77"/>
      <c r="D35" s="77"/>
      <c r="E35" s="77"/>
      <c r="F35" s="77"/>
      <c r="G35" s="77"/>
      <c r="H35" s="77"/>
      <c r="I35" s="77"/>
      <c r="J35" s="77"/>
    </row>
    <row r="36" spans="1:10">
      <c r="A36" s="77"/>
      <c r="B36" s="77"/>
      <c r="C36" s="77"/>
      <c r="D36" s="77"/>
      <c r="E36" s="77"/>
      <c r="F36" s="77"/>
      <c r="G36" s="77"/>
      <c r="H36" s="77"/>
      <c r="I36" s="77"/>
      <c r="J36" s="77"/>
    </row>
    <row r="37" spans="1:10">
      <c r="A37" s="77"/>
      <c r="B37" s="77"/>
      <c r="C37" s="77"/>
      <c r="D37" s="77"/>
      <c r="E37" s="77"/>
      <c r="F37" s="77"/>
      <c r="G37" s="77"/>
      <c r="H37" s="77"/>
      <c r="I37" s="77"/>
      <c r="J37" s="77"/>
    </row>
    <row r="38" spans="1:10">
      <c r="A38" s="77"/>
      <c r="B38" s="77"/>
      <c r="C38" s="77"/>
      <c r="D38" s="77"/>
      <c r="E38" s="77"/>
      <c r="F38" s="77"/>
      <c r="G38" s="77"/>
      <c r="H38" s="77"/>
      <c r="I38" s="77"/>
      <c r="J38" s="77"/>
    </row>
    <row r="39" spans="1:10">
      <c r="A39" s="77"/>
      <c r="B39" s="77"/>
      <c r="C39" s="77"/>
      <c r="D39" s="77"/>
      <c r="E39" s="77"/>
      <c r="F39" s="77"/>
      <c r="G39" s="77"/>
      <c r="H39" s="77"/>
      <c r="I39" s="77"/>
      <c r="J39" s="77"/>
    </row>
    <row r="40" spans="1:10">
      <c r="A40" s="77"/>
      <c r="B40" s="77"/>
      <c r="C40" s="77"/>
      <c r="D40" s="77"/>
      <c r="E40" s="77"/>
      <c r="F40" s="77"/>
      <c r="G40" s="77"/>
      <c r="H40" s="77"/>
      <c r="I40" s="77"/>
      <c r="J40" s="77"/>
    </row>
    <row r="41" spans="1:10">
      <c r="A41" s="77"/>
      <c r="B41" s="77"/>
      <c r="C41" s="77"/>
      <c r="D41" s="77"/>
      <c r="E41" s="77"/>
      <c r="F41" s="77"/>
      <c r="G41" s="77"/>
      <c r="H41" s="77"/>
      <c r="I41" s="77"/>
      <c r="J41" s="77"/>
    </row>
    <row r="42" spans="1:10">
      <c r="A42" s="77"/>
      <c r="B42" s="77"/>
      <c r="C42" s="77"/>
      <c r="D42" s="77"/>
      <c r="E42" s="77"/>
      <c r="F42" s="77"/>
      <c r="G42" s="77"/>
      <c r="H42" s="77"/>
      <c r="I42" s="77"/>
      <c r="J42" s="77"/>
    </row>
    <row r="43" spans="1:10">
      <c r="A43" s="77"/>
      <c r="B43" s="77"/>
      <c r="C43" s="77"/>
      <c r="D43" s="77"/>
      <c r="E43" s="77"/>
      <c r="F43" s="77"/>
      <c r="G43" s="77"/>
      <c r="H43" s="77"/>
      <c r="I43" s="77"/>
      <c r="J43" s="77"/>
    </row>
    <row r="44" spans="1:10">
      <c r="A44" s="77"/>
      <c r="B44" s="77"/>
      <c r="C44" s="77"/>
      <c r="D44" s="77"/>
      <c r="E44" s="77"/>
      <c r="F44" s="77"/>
      <c r="G44" s="77"/>
      <c r="H44" s="77"/>
      <c r="I44" s="77"/>
      <c r="J44" s="77"/>
    </row>
    <row r="45" spans="1:10">
      <c r="A45" s="77"/>
      <c r="B45" s="77"/>
      <c r="C45" s="77"/>
      <c r="D45" s="77"/>
      <c r="E45" s="77"/>
      <c r="F45" s="77"/>
      <c r="G45" s="77"/>
      <c r="H45" s="77"/>
      <c r="I45" s="77"/>
      <c r="J45" s="77"/>
    </row>
    <row r="46" spans="1:10">
      <c r="A46" s="77"/>
      <c r="B46" s="77"/>
      <c r="C46" s="77"/>
      <c r="D46" s="77"/>
      <c r="E46" s="77"/>
      <c r="F46" s="77"/>
      <c r="G46" s="77"/>
      <c r="H46" s="77"/>
      <c r="I46" s="77"/>
      <c r="J46" s="77"/>
    </row>
    <row r="47" spans="1:10">
      <c r="A47" s="77"/>
      <c r="B47" s="77"/>
      <c r="C47" s="77"/>
      <c r="D47" s="77"/>
      <c r="E47" s="77"/>
      <c r="F47" s="77"/>
      <c r="G47" s="77"/>
      <c r="H47" s="77"/>
      <c r="I47" s="77"/>
      <c r="J47" s="77"/>
    </row>
    <row r="48" spans="1:10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spans="1:10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spans="1:10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spans="1:10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spans="1:10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spans="1:10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spans="1:10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spans="1:10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spans="1:10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spans="1:10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spans="1:10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spans="1:10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spans="1:10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spans="1:10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spans="1:10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spans="1:10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spans="1:10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spans="1:10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spans="1:10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spans="1:10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spans="1:10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spans="1:10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spans="1:10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spans="1:10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spans="1:10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spans="1:10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spans="1:10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spans="1:10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spans="1:10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spans="1:10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spans="1:10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spans="1:10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spans="1:10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spans="1:10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spans="1:10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spans="1:10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spans="1:10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spans="1:10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spans="1:10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spans="1:10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spans="1:10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spans="1:10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spans="1:10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spans="1:10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spans="1:10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spans="1:10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spans="1:10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spans="1:10">
      <c r="A95" s="77"/>
      <c r="B95" s="77"/>
      <c r="C95" s="77"/>
      <c r="D95" s="77"/>
      <c r="E95" s="77"/>
      <c r="F95" s="77"/>
      <c r="G95" s="77"/>
      <c r="H95" s="77"/>
      <c r="I95" s="77"/>
      <c r="J95" s="77"/>
    </row>
    <row r="96" spans="1:10">
      <c r="A96" s="77"/>
      <c r="B96" s="77"/>
      <c r="C96" s="77"/>
      <c r="D96" s="77"/>
      <c r="E96" s="77"/>
      <c r="F96" s="77"/>
      <c r="G96" s="77"/>
      <c r="H96" s="77"/>
      <c r="I96" s="77"/>
      <c r="J96" s="77"/>
    </row>
    <row r="97" spans="1:10">
      <c r="A97" s="77"/>
      <c r="B97" s="77"/>
      <c r="C97" s="77"/>
      <c r="D97" s="77"/>
      <c r="E97" s="77"/>
      <c r="F97" s="77"/>
      <c r="G97" s="77"/>
      <c r="H97" s="77"/>
      <c r="I97" s="77"/>
      <c r="J97" s="77"/>
    </row>
    <row r="98" spans="1:10">
      <c r="A98" s="77"/>
      <c r="B98" s="77"/>
      <c r="C98" s="77"/>
      <c r="D98" s="77"/>
      <c r="E98" s="77"/>
      <c r="F98" s="77"/>
      <c r="G98" s="77"/>
      <c r="H98" s="77"/>
      <c r="I98" s="77"/>
      <c r="J98" s="77"/>
    </row>
    <row r="99" spans="1:10">
      <c r="A99" s="77"/>
      <c r="B99" s="77"/>
      <c r="C99" s="77"/>
      <c r="D99" s="77"/>
      <c r="E99" s="77"/>
      <c r="F99" s="77"/>
      <c r="G99" s="77"/>
      <c r="H99" s="77"/>
      <c r="I99" s="77"/>
      <c r="J99" s="77"/>
    </row>
    <row r="100" spans="1:10">
      <c r="A100" s="77"/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1:10">
      <c r="A101" s="77"/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1:10">
      <c r="A102" s="77"/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1:10">
      <c r="A103" s="77"/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1:10">
      <c r="A104" s="77"/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1:10">
      <c r="A105" s="77"/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1:10">
      <c r="A106" s="77"/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1:10">
      <c r="A107" s="77"/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1:10">
      <c r="A108" s="77"/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1:10">
      <c r="A109" s="77"/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1:10">
      <c r="A110" s="77"/>
      <c r="B110" s="77"/>
      <c r="C110" s="77"/>
      <c r="D110" s="77"/>
      <c r="E110" s="77"/>
      <c r="F110" s="77"/>
      <c r="G110" s="77"/>
      <c r="H110" s="77"/>
      <c r="I110" s="77"/>
      <c r="J110" s="77"/>
    </row>
    <row r="111" spans="1:10">
      <c r="A111" s="77"/>
      <c r="B111" s="77"/>
      <c r="C111" s="77"/>
      <c r="D111" s="77"/>
      <c r="E111" s="77"/>
      <c r="F111" s="77"/>
      <c r="G111" s="77"/>
      <c r="H111" s="77"/>
      <c r="I111" s="77"/>
      <c r="J111" s="77"/>
    </row>
    <row r="112" spans="1:10">
      <c r="A112" s="77"/>
      <c r="B112" s="77"/>
      <c r="C112" s="77"/>
      <c r="D112" s="77"/>
      <c r="E112" s="77"/>
      <c r="F112" s="77"/>
      <c r="G112" s="77"/>
      <c r="H112" s="77"/>
      <c r="I112" s="77"/>
      <c r="J112" s="77"/>
    </row>
    <row r="113" spans="1:10">
      <c r="A113" s="77"/>
      <c r="B113" s="77"/>
      <c r="C113" s="77"/>
      <c r="D113" s="77"/>
      <c r="E113" s="77"/>
      <c r="F113" s="77"/>
      <c r="G113" s="77"/>
      <c r="H113" s="77"/>
      <c r="I113" s="77"/>
      <c r="J113" s="77"/>
    </row>
    <row r="114" spans="1:10">
      <c r="A114" s="77"/>
      <c r="B114" s="77"/>
      <c r="C114" s="77"/>
      <c r="D114" s="77"/>
      <c r="E114" s="77"/>
      <c r="F114" s="77"/>
      <c r="G114" s="77"/>
      <c r="H114" s="77"/>
      <c r="I114" s="77"/>
      <c r="J114" s="77"/>
    </row>
    <row r="115" spans="1:10">
      <c r="A115" s="77"/>
      <c r="B115" s="77"/>
      <c r="C115" s="77"/>
      <c r="D115" s="77"/>
      <c r="E115" s="77"/>
      <c r="F115" s="77"/>
      <c r="G115" s="77"/>
      <c r="H115" s="77"/>
      <c r="I115" s="77"/>
      <c r="J115" s="77"/>
    </row>
    <row r="116" spans="1:10">
      <c r="A116" s="77"/>
      <c r="B116" s="77"/>
      <c r="C116" s="77"/>
      <c r="D116" s="77"/>
      <c r="E116" s="77"/>
      <c r="F116" s="77"/>
      <c r="G116" s="77"/>
      <c r="H116" s="77"/>
      <c r="I116" s="77"/>
      <c r="J116" s="77"/>
    </row>
    <row r="117" spans="1:10">
      <c r="A117" s="77"/>
      <c r="B117" s="77"/>
      <c r="C117" s="77"/>
      <c r="D117" s="77"/>
      <c r="E117" s="77"/>
      <c r="F117" s="77"/>
      <c r="G117" s="77"/>
      <c r="H117" s="77"/>
      <c r="I117" s="77"/>
      <c r="J117" s="77"/>
    </row>
    <row r="118" spans="1:10">
      <c r="A118" s="77"/>
      <c r="B118" s="77"/>
      <c r="C118" s="77"/>
      <c r="D118" s="77"/>
      <c r="E118" s="77"/>
      <c r="F118" s="77"/>
      <c r="G118" s="77"/>
      <c r="H118" s="77"/>
      <c r="I118" s="77"/>
      <c r="J118" s="77"/>
    </row>
    <row r="119" spans="1:10">
      <c r="A119" s="77"/>
      <c r="B119" s="77"/>
      <c r="C119" s="77"/>
      <c r="D119" s="77"/>
      <c r="E119" s="77"/>
      <c r="F119" s="77"/>
      <c r="G119" s="77"/>
      <c r="H119" s="77"/>
      <c r="I119" s="77"/>
      <c r="J119" s="77"/>
    </row>
    <row r="120" spans="1:10">
      <c r="A120" s="77"/>
      <c r="B120" s="77"/>
      <c r="C120" s="77"/>
      <c r="D120" s="77"/>
      <c r="E120" s="77"/>
      <c r="F120" s="77"/>
      <c r="G120" s="77"/>
      <c r="H120" s="77"/>
      <c r="I120" s="77"/>
      <c r="J120" s="77"/>
    </row>
    <row r="121" spans="1:10">
      <c r="A121" s="77"/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1:10">
      <c r="A122" s="77"/>
      <c r="B122" s="77"/>
      <c r="C122" s="77"/>
      <c r="D122" s="77"/>
      <c r="E122" s="77"/>
      <c r="F122" s="77"/>
      <c r="G122" s="77"/>
      <c r="H122" s="77"/>
      <c r="I122" s="77"/>
      <c r="J122" s="77"/>
    </row>
    <row r="123" spans="1:10">
      <c r="A123" s="77"/>
      <c r="B123" s="77"/>
      <c r="C123" s="77"/>
      <c r="D123" s="77"/>
      <c r="E123" s="77"/>
      <c r="F123" s="77"/>
      <c r="G123" s="77"/>
      <c r="H123" s="77"/>
      <c r="I123" s="77"/>
      <c r="J123" s="77"/>
    </row>
    <row r="124" spans="1:10">
      <c r="A124" s="77"/>
      <c r="B124" s="77"/>
      <c r="C124" s="77"/>
      <c r="D124" s="77"/>
      <c r="E124" s="77"/>
      <c r="F124" s="77"/>
      <c r="G124" s="77"/>
      <c r="H124" s="77"/>
      <c r="I124" s="77"/>
      <c r="J124" s="77"/>
    </row>
    <row r="125" spans="1:10">
      <c r="A125" s="77"/>
      <c r="B125" s="77"/>
      <c r="C125" s="77"/>
      <c r="D125" s="77"/>
      <c r="E125" s="77"/>
      <c r="F125" s="77"/>
      <c r="G125" s="77"/>
      <c r="H125" s="77"/>
      <c r="I125" s="77"/>
      <c r="J125" s="77"/>
    </row>
    <row r="126" spans="1:10">
      <c r="A126" s="77"/>
      <c r="B126" s="77"/>
      <c r="C126" s="77"/>
      <c r="D126" s="77"/>
      <c r="E126" s="77"/>
      <c r="F126" s="77"/>
      <c r="G126" s="77"/>
      <c r="H126" s="77"/>
      <c r="I126" s="77"/>
      <c r="J126" s="77"/>
    </row>
    <row r="127" spans="1:10">
      <c r="A127" s="77"/>
      <c r="B127" s="77"/>
      <c r="C127" s="77"/>
      <c r="D127" s="77"/>
      <c r="E127" s="77"/>
      <c r="F127" s="77"/>
      <c r="G127" s="77"/>
      <c r="H127" s="77"/>
      <c r="I127" s="77"/>
      <c r="J127" s="77"/>
    </row>
    <row r="128" spans="1:10">
      <c r="A128" s="77"/>
      <c r="B128" s="77"/>
      <c r="C128" s="77"/>
      <c r="D128" s="77"/>
      <c r="E128" s="77"/>
      <c r="F128" s="77"/>
      <c r="G128" s="77"/>
      <c r="H128" s="77"/>
      <c r="I128" s="77"/>
      <c r="J128" s="77"/>
    </row>
    <row r="129" spans="1:10">
      <c r="A129" s="77"/>
      <c r="B129" s="77"/>
      <c r="C129" s="77"/>
      <c r="D129" s="77"/>
      <c r="E129" s="77"/>
      <c r="F129" s="77"/>
      <c r="G129" s="77"/>
      <c r="H129" s="77"/>
      <c r="I129" s="77"/>
      <c r="J129" s="77"/>
    </row>
    <row r="130" spans="1:10">
      <c r="A130" s="77"/>
      <c r="B130" s="77"/>
      <c r="C130" s="77"/>
      <c r="D130" s="77"/>
      <c r="E130" s="77"/>
      <c r="F130" s="77"/>
      <c r="G130" s="77"/>
      <c r="H130" s="77"/>
      <c r="I130" s="77"/>
      <c r="J130" s="77"/>
    </row>
    <row r="131" spans="1:10">
      <c r="A131" s="77"/>
      <c r="B131" s="77"/>
      <c r="C131" s="77"/>
      <c r="D131" s="77"/>
      <c r="E131" s="77"/>
      <c r="F131" s="77"/>
      <c r="G131" s="77"/>
      <c r="H131" s="77"/>
      <c r="I131" s="77"/>
      <c r="J131" s="77"/>
    </row>
    <row r="132" spans="1:10">
      <c r="A132" s="77"/>
      <c r="B132" s="77"/>
      <c r="C132" s="77"/>
      <c r="D132" s="77"/>
      <c r="E132" s="77"/>
      <c r="F132" s="77"/>
      <c r="G132" s="77"/>
      <c r="H132" s="77"/>
      <c r="I132" s="77"/>
      <c r="J132" s="77"/>
    </row>
    <row r="133" spans="1:10">
      <c r="A133" s="77"/>
      <c r="B133" s="77"/>
      <c r="C133" s="77"/>
      <c r="D133" s="77"/>
      <c r="E133" s="77"/>
      <c r="F133" s="77"/>
      <c r="G133" s="77"/>
      <c r="H133" s="77"/>
      <c r="I133" s="77"/>
      <c r="J133" s="77"/>
    </row>
    <row r="134" spans="1:10">
      <c r="A134" s="77"/>
      <c r="B134" s="77"/>
      <c r="C134" s="77"/>
      <c r="D134" s="77"/>
      <c r="E134" s="77"/>
      <c r="F134" s="77"/>
      <c r="G134" s="77"/>
      <c r="H134" s="77"/>
      <c r="I134" s="77"/>
      <c r="J134" s="77"/>
    </row>
    <row r="135" spans="1:10">
      <c r="A135" s="77"/>
      <c r="B135" s="77"/>
      <c r="C135" s="77"/>
      <c r="D135" s="77"/>
      <c r="E135" s="77"/>
      <c r="F135" s="77"/>
      <c r="G135" s="77"/>
      <c r="H135" s="77"/>
      <c r="I135" s="77"/>
      <c r="J135" s="77"/>
    </row>
    <row r="136" spans="1:10">
      <c r="A136" s="77"/>
      <c r="B136" s="77"/>
      <c r="C136" s="77"/>
      <c r="D136" s="77"/>
      <c r="E136" s="77"/>
      <c r="F136" s="77"/>
      <c r="G136" s="77"/>
      <c r="H136" s="77"/>
      <c r="I136" s="77"/>
      <c r="J136" s="77"/>
    </row>
    <row r="137" spans="1:10">
      <c r="A137" s="77"/>
      <c r="B137" s="77"/>
      <c r="C137" s="77"/>
      <c r="D137" s="77"/>
      <c r="E137" s="77"/>
      <c r="F137" s="77"/>
      <c r="G137" s="77"/>
      <c r="H137" s="77"/>
      <c r="I137" s="77"/>
      <c r="J137" s="77"/>
    </row>
    <row r="138" spans="1:10">
      <c r="A138" s="77"/>
      <c r="B138" s="77"/>
      <c r="C138" s="77"/>
      <c r="D138" s="77"/>
      <c r="E138" s="77"/>
      <c r="F138" s="77"/>
      <c r="G138" s="77"/>
      <c r="H138" s="77"/>
      <c r="I138" s="77"/>
      <c r="J138" s="77"/>
    </row>
    <row r="139" spans="1:10">
      <c r="A139" s="77"/>
      <c r="B139" s="77"/>
      <c r="C139" s="77"/>
      <c r="D139" s="77"/>
      <c r="E139" s="77"/>
      <c r="F139" s="77"/>
      <c r="G139" s="77"/>
      <c r="H139" s="77"/>
      <c r="I139" s="77"/>
      <c r="J139" s="77"/>
    </row>
    <row r="140" spans="1:10">
      <c r="A140" s="77"/>
      <c r="B140" s="77"/>
      <c r="C140" s="77"/>
      <c r="D140" s="77"/>
      <c r="E140" s="77"/>
      <c r="F140" s="77"/>
      <c r="G140" s="77"/>
      <c r="H140" s="77"/>
      <c r="I140" s="77"/>
      <c r="J140" s="77"/>
    </row>
    <row r="141" spans="1:10">
      <c r="A141" s="77"/>
      <c r="B141" s="77"/>
      <c r="C141" s="77"/>
      <c r="D141" s="77"/>
      <c r="E141" s="77"/>
      <c r="F141" s="77"/>
      <c r="G141" s="77"/>
      <c r="H141" s="77"/>
      <c r="I141" s="77"/>
      <c r="J141" s="77"/>
    </row>
    <row r="142" spans="1:10">
      <c r="A142" s="77"/>
      <c r="B142" s="77"/>
      <c r="C142" s="77"/>
      <c r="D142" s="77"/>
      <c r="E142" s="77"/>
      <c r="F142" s="77"/>
      <c r="G142" s="77"/>
      <c r="H142" s="77"/>
      <c r="I142" s="77"/>
      <c r="J142" s="77"/>
    </row>
    <row r="143" spans="1:10">
      <c r="A143" s="77"/>
      <c r="B143" s="77"/>
      <c r="C143" s="77"/>
      <c r="D143" s="77"/>
      <c r="E143" s="77"/>
      <c r="F143" s="77"/>
      <c r="G143" s="77"/>
      <c r="H143" s="77"/>
      <c r="I143" s="77"/>
      <c r="J143" s="77"/>
    </row>
    <row r="144" spans="1:10">
      <c r="A144" s="77"/>
      <c r="B144" s="77"/>
      <c r="C144" s="77"/>
      <c r="D144" s="77"/>
      <c r="E144" s="77"/>
      <c r="F144" s="77"/>
      <c r="G144" s="77"/>
      <c r="H144" s="77"/>
      <c r="I144" s="77"/>
      <c r="J144" s="77"/>
    </row>
    <row r="145" spans="1:10">
      <c r="A145" s="77"/>
      <c r="B145" s="77"/>
      <c r="C145" s="77"/>
      <c r="D145" s="77"/>
      <c r="E145" s="77"/>
      <c r="F145" s="77"/>
      <c r="G145" s="77"/>
      <c r="H145" s="77"/>
      <c r="I145" s="77"/>
      <c r="J145" s="77"/>
    </row>
    <row r="146" spans="1:10">
      <c r="A146" s="77"/>
      <c r="B146" s="77"/>
      <c r="C146" s="77"/>
      <c r="D146" s="77"/>
      <c r="E146" s="77"/>
      <c r="F146" s="77"/>
      <c r="G146" s="77"/>
      <c r="H146" s="77"/>
      <c r="I146" s="77"/>
      <c r="J146" s="77"/>
    </row>
    <row r="147" spans="1:10">
      <c r="A147" s="77"/>
      <c r="B147" s="77"/>
      <c r="C147" s="77"/>
      <c r="D147" s="77"/>
      <c r="E147" s="77"/>
      <c r="F147" s="77"/>
      <c r="G147" s="77"/>
      <c r="H147" s="77"/>
      <c r="I147" s="77"/>
      <c r="J147" s="77"/>
    </row>
    <row r="148" spans="1:10">
      <c r="A148" s="77"/>
      <c r="B148" s="77"/>
      <c r="C148" s="77"/>
      <c r="D148" s="77"/>
      <c r="E148" s="77"/>
      <c r="F148" s="77"/>
      <c r="G148" s="77"/>
      <c r="H148" s="77"/>
      <c r="I148" s="77"/>
      <c r="J148" s="77"/>
    </row>
    <row r="149" spans="1:10">
      <c r="A149" s="77"/>
      <c r="B149" s="77"/>
      <c r="C149" s="77"/>
      <c r="D149" s="77"/>
      <c r="E149" s="77"/>
      <c r="F149" s="77"/>
      <c r="G149" s="77"/>
      <c r="H149" s="77"/>
      <c r="I149" s="77"/>
      <c r="J149" s="77"/>
    </row>
    <row r="150" spans="1:10">
      <c r="A150" s="77"/>
      <c r="B150" s="77"/>
      <c r="C150" s="77"/>
      <c r="D150" s="77"/>
      <c r="E150" s="77"/>
      <c r="F150" s="77"/>
      <c r="G150" s="77"/>
      <c r="H150" s="77"/>
      <c r="I150" s="77"/>
      <c r="J150" s="77"/>
    </row>
    <row r="151" spans="1:10">
      <c r="A151" s="77"/>
      <c r="B151" s="77"/>
      <c r="C151" s="77"/>
      <c r="D151" s="77"/>
      <c r="E151" s="77"/>
      <c r="F151" s="77"/>
      <c r="G151" s="77"/>
      <c r="H151" s="77"/>
      <c r="I151" s="77"/>
      <c r="J151" s="77"/>
    </row>
    <row r="152" spans="1:10">
      <c r="A152" s="77"/>
      <c r="B152" s="77"/>
      <c r="C152" s="77"/>
      <c r="D152" s="77"/>
      <c r="E152" s="77"/>
      <c r="F152" s="77"/>
      <c r="G152" s="77"/>
      <c r="H152" s="77"/>
      <c r="I152" s="77"/>
      <c r="J152" s="77"/>
    </row>
    <row r="153" spans="1:10">
      <c r="A153" s="77"/>
      <c r="B153" s="77"/>
      <c r="C153" s="77"/>
      <c r="D153" s="77"/>
      <c r="E153" s="77"/>
      <c r="F153" s="77"/>
      <c r="G153" s="77"/>
      <c r="H153" s="77"/>
      <c r="I153" s="77"/>
      <c r="J153" s="77"/>
    </row>
    <row r="154" spans="1:10">
      <c r="A154" s="77"/>
      <c r="B154" s="77"/>
      <c r="C154" s="77"/>
      <c r="D154" s="77"/>
      <c r="E154" s="77"/>
      <c r="F154" s="77"/>
      <c r="G154" s="77"/>
      <c r="H154" s="77"/>
      <c r="I154" s="77"/>
      <c r="J154" s="77"/>
    </row>
    <row r="155" spans="1:10">
      <c r="A155" s="77"/>
      <c r="B155" s="77"/>
      <c r="C155" s="77"/>
      <c r="D155" s="77"/>
      <c r="E155" s="77"/>
      <c r="F155" s="77"/>
      <c r="G155" s="77"/>
      <c r="H155" s="77"/>
      <c r="I155" s="77"/>
      <c r="J155" s="77"/>
    </row>
    <row r="156" spans="1:10">
      <c r="A156" s="77"/>
      <c r="B156" s="77"/>
      <c r="C156" s="77"/>
      <c r="D156" s="77"/>
      <c r="E156" s="77"/>
      <c r="F156" s="77"/>
      <c r="G156" s="77"/>
      <c r="H156" s="77"/>
      <c r="I156" s="77"/>
      <c r="J156" s="77"/>
    </row>
    <row r="157" spans="1:10">
      <c r="A157" s="77"/>
      <c r="B157" s="77"/>
      <c r="C157" s="77"/>
      <c r="D157" s="77"/>
      <c r="E157" s="77"/>
      <c r="F157" s="77"/>
      <c r="G157" s="77"/>
      <c r="H157" s="77"/>
      <c r="I157" s="77"/>
      <c r="J157" s="77"/>
    </row>
    <row r="158" spans="1:10">
      <c r="A158" s="77"/>
      <c r="B158" s="77"/>
      <c r="C158" s="77"/>
      <c r="D158" s="77"/>
      <c r="E158" s="77"/>
      <c r="F158" s="77"/>
      <c r="G158" s="77"/>
      <c r="H158" s="77"/>
      <c r="I158" s="77"/>
      <c r="J158" s="77"/>
    </row>
    <row r="159" spans="1:10">
      <c r="A159" s="77"/>
      <c r="B159" s="77"/>
      <c r="C159" s="77"/>
      <c r="D159" s="77"/>
      <c r="E159" s="77"/>
      <c r="F159" s="77"/>
      <c r="G159" s="77"/>
      <c r="H159" s="77"/>
      <c r="I159" s="77"/>
      <c r="J159" s="77"/>
    </row>
    <row r="160" spans="1:10">
      <c r="A160" s="77"/>
      <c r="B160" s="77"/>
      <c r="C160" s="77"/>
      <c r="D160" s="77"/>
      <c r="E160" s="77"/>
      <c r="F160" s="77"/>
      <c r="G160" s="77"/>
      <c r="H160" s="77"/>
      <c r="I160" s="77"/>
      <c r="J160" s="77"/>
    </row>
    <row r="161" spans="1:10">
      <c r="A161" s="77"/>
      <c r="B161" s="77"/>
      <c r="C161" s="77"/>
      <c r="D161" s="77"/>
      <c r="E161" s="77"/>
      <c r="F161" s="77"/>
      <c r="G161" s="77"/>
      <c r="H161" s="77"/>
      <c r="I161" s="77"/>
      <c r="J161" s="77"/>
    </row>
    <row r="162" spans="1:10">
      <c r="A162" s="77"/>
      <c r="B162" s="77"/>
      <c r="C162" s="77"/>
      <c r="D162" s="77"/>
      <c r="E162" s="77"/>
      <c r="F162" s="77"/>
      <c r="G162" s="77"/>
      <c r="H162" s="77"/>
      <c r="I162" s="77"/>
      <c r="J162" s="77"/>
    </row>
    <row r="163" spans="1:10">
      <c r="A163" s="77"/>
      <c r="B163" s="77"/>
      <c r="C163" s="77"/>
      <c r="D163" s="77"/>
      <c r="E163" s="77"/>
      <c r="F163" s="77"/>
      <c r="G163" s="77"/>
      <c r="H163" s="77"/>
      <c r="I163" s="77"/>
      <c r="J163" s="77"/>
    </row>
    <row r="164" spans="1:10">
      <c r="A164" s="77"/>
      <c r="B164" s="77"/>
      <c r="C164" s="77"/>
      <c r="D164" s="77"/>
      <c r="E164" s="77"/>
      <c r="F164" s="77"/>
      <c r="G164" s="77"/>
      <c r="H164" s="77"/>
      <c r="I164" s="77"/>
      <c r="J164" s="77"/>
    </row>
    <row r="165" spans="1:10">
      <c r="A165" s="77"/>
      <c r="B165" s="77"/>
      <c r="C165" s="77"/>
      <c r="D165" s="77"/>
      <c r="E165" s="77"/>
      <c r="F165" s="77"/>
      <c r="G165" s="77"/>
      <c r="H165" s="77"/>
      <c r="I165" s="77"/>
      <c r="J165" s="77"/>
    </row>
    <row r="166" spans="1:10">
      <c r="A166" s="77"/>
      <c r="B166" s="77"/>
      <c r="C166" s="77"/>
      <c r="D166" s="77"/>
      <c r="E166" s="77"/>
      <c r="F166" s="77"/>
      <c r="G166" s="77"/>
      <c r="H166" s="77"/>
      <c r="I166" s="77"/>
      <c r="J166" s="77"/>
    </row>
    <row r="167" spans="1:10">
      <c r="A167" s="77"/>
      <c r="B167" s="77"/>
      <c r="C167" s="77"/>
      <c r="D167" s="77"/>
      <c r="E167" s="77"/>
      <c r="F167" s="77"/>
      <c r="G167" s="77"/>
      <c r="H167" s="77"/>
      <c r="I167" s="77"/>
      <c r="J167" s="77"/>
    </row>
    <row r="168" spans="1:10">
      <c r="A168" s="77"/>
      <c r="B168" s="77"/>
      <c r="C168" s="77"/>
      <c r="D168" s="77"/>
      <c r="E168" s="77"/>
      <c r="F168" s="77"/>
      <c r="G168" s="77"/>
      <c r="H168" s="77"/>
      <c r="I168" s="77"/>
      <c r="J168" s="77"/>
    </row>
    <row r="169" spans="1:10">
      <c r="A169" s="77"/>
      <c r="B169" s="77"/>
      <c r="C169" s="77"/>
      <c r="D169" s="77"/>
      <c r="E169" s="77"/>
      <c r="F169" s="77"/>
      <c r="G169" s="77"/>
      <c r="H169" s="77"/>
      <c r="I169" s="77"/>
      <c r="J169" s="77"/>
    </row>
    <row r="170" spans="1:10">
      <c r="A170" s="77"/>
      <c r="B170" s="77"/>
      <c r="C170" s="77"/>
      <c r="D170" s="77"/>
      <c r="E170" s="77"/>
      <c r="F170" s="77"/>
      <c r="G170" s="77"/>
      <c r="H170" s="77"/>
      <c r="I170" s="77"/>
      <c r="J170" s="77"/>
    </row>
    <row r="171" spans="1:10">
      <c r="A171" s="77"/>
      <c r="B171" s="77"/>
      <c r="C171" s="77"/>
      <c r="D171" s="77"/>
      <c r="E171" s="77"/>
      <c r="F171" s="77"/>
      <c r="G171" s="77"/>
      <c r="H171" s="77"/>
      <c r="I171" s="77"/>
      <c r="J171" s="77"/>
    </row>
    <row r="172" spans="1:10">
      <c r="A172" s="77"/>
      <c r="B172" s="77"/>
      <c r="C172" s="77"/>
      <c r="D172" s="77"/>
      <c r="E172" s="77"/>
      <c r="F172" s="77"/>
      <c r="G172" s="77"/>
      <c r="H172" s="77"/>
      <c r="I172" s="77"/>
      <c r="J172" s="77"/>
    </row>
    <row r="173" spans="1:10">
      <c r="A173" s="77"/>
      <c r="B173" s="77"/>
      <c r="C173" s="77"/>
      <c r="D173" s="77"/>
      <c r="E173" s="77"/>
      <c r="F173" s="77"/>
      <c r="G173" s="77"/>
      <c r="H173" s="77"/>
      <c r="I173" s="77"/>
      <c r="J173" s="77"/>
    </row>
    <row r="174" spans="1:10">
      <c r="A174" s="77"/>
      <c r="B174" s="77"/>
      <c r="C174" s="77"/>
      <c r="D174" s="77"/>
      <c r="E174" s="77"/>
      <c r="F174" s="77"/>
      <c r="G174" s="77"/>
      <c r="H174" s="77"/>
      <c r="I174" s="77"/>
      <c r="J174" s="77"/>
    </row>
    <row r="175" spans="1:10">
      <c r="A175" s="77"/>
      <c r="B175" s="77"/>
      <c r="C175" s="77"/>
      <c r="D175" s="77"/>
      <c r="E175" s="77"/>
      <c r="F175" s="77"/>
      <c r="G175" s="77"/>
      <c r="H175" s="77"/>
      <c r="I175" s="77"/>
      <c r="J175" s="77"/>
    </row>
    <row r="176" spans="1:10">
      <c r="A176" s="77"/>
      <c r="B176" s="77"/>
      <c r="C176" s="77"/>
      <c r="D176" s="77"/>
      <c r="E176" s="77"/>
      <c r="F176" s="77"/>
      <c r="G176" s="77"/>
      <c r="H176" s="77"/>
      <c r="I176" s="77"/>
      <c r="J176" s="77"/>
    </row>
    <row r="177" spans="1:10">
      <c r="A177" s="77"/>
      <c r="B177" s="77"/>
      <c r="C177" s="77"/>
      <c r="D177" s="77"/>
      <c r="E177" s="77"/>
      <c r="F177" s="77"/>
      <c r="G177" s="77"/>
      <c r="H177" s="77"/>
      <c r="I177" s="77"/>
      <c r="J177" s="77"/>
    </row>
    <row r="178" spans="1:10">
      <c r="A178" s="77"/>
      <c r="B178" s="77"/>
      <c r="C178" s="77"/>
      <c r="D178" s="77"/>
      <c r="E178" s="77"/>
      <c r="F178" s="77"/>
      <c r="G178" s="77"/>
      <c r="H178" s="77"/>
      <c r="I178" s="77"/>
      <c r="J178" s="77"/>
    </row>
    <row r="179" spans="1:10">
      <c r="A179" s="77"/>
      <c r="B179" s="77"/>
      <c r="C179" s="77"/>
      <c r="D179" s="77"/>
      <c r="E179" s="77"/>
      <c r="F179" s="77"/>
      <c r="G179" s="77"/>
      <c r="H179" s="77"/>
      <c r="I179" s="77"/>
      <c r="J179" s="77"/>
    </row>
    <row r="180" spans="1:10">
      <c r="A180" s="77"/>
      <c r="B180" s="77"/>
      <c r="C180" s="77"/>
      <c r="D180" s="77"/>
      <c r="E180" s="77"/>
      <c r="F180" s="77"/>
      <c r="G180" s="77"/>
      <c r="H180" s="77"/>
      <c r="I180" s="77"/>
      <c r="J180" s="77"/>
    </row>
    <row r="181" spans="1:10">
      <c r="A181" s="77"/>
      <c r="B181" s="77"/>
      <c r="C181" s="77"/>
      <c r="D181" s="77"/>
      <c r="E181" s="77"/>
      <c r="F181" s="77"/>
      <c r="G181" s="77"/>
      <c r="H181" s="77"/>
      <c r="I181" s="77"/>
      <c r="J181" s="77"/>
    </row>
    <row r="182" spans="1:10">
      <c r="A182" s="77"/>
      <c r="B182" s="77"/>
      <c r="C182" s="77"/>
      <c r="D182" s="77"/>
      <c r="E182" s="77"/>
      <c r="F182" s="77"/>
      <c r="G182" s="77"/>
      <c r="H182" s="77"/>
      <c r="I182" s="77"/>
      <c r="J182" s="77"/>
    </row>
    <row r="183" spans="1:10">
      <c r="A183" s="77"/>
      <c r="B183" s="77"/>
      <c r="C183" s="77"/>
      <c r="D183" s="77"/>
      <c r="E183" s="77"/>
      <c r="F183" s="77"/>
      <c r="G183" s="77"/>
      <c r="H183" s="77"/>
      <c r="I183" s="77"/>
      <c r="J183" s="77"/>
    </row>
    <row r="184" spans="1:10">
      <c r="A184" s="77"/>
      <c r="B184" s="77"/>
      <c r="C184" s="77"/>
      <c r="D184" s="77"/>
      <c r="E184" s="77"/>
      <c r="F184" s="77"/>
      <c r="G184" s="77"/>
      <c r="H184" s="77"/>
      <c r="I184" s="77"/>
      <c r="J184" s="77"/>
    </row>
    <row r="185" spans="1:10">
      <c r="A185" s="77"/>
      <c r="B185" s="77"/>
      <c r="C185" s="77"/>
      <c r="D185" s="77"/>
      <c r="E185" s="77"/>
      <c r="F185" s="77"/>
      <c r="G185" s="77"/>
      <c r="H185" s="77"/>
      <c r="I185" s="77"/>
      <c r="J185" s="77"/>
    </row>
    <row r="186" spans="1:10">
      <c r="A186" s="77"/>
      <c r="B186" s="77"/>
      <c r="C186" s="77"/>
      <c r="D186" s="77"/>
      <c r="E186" s="77"/>
      <c r="F186" s="77"/>
      <c r="G186" s="77"/>
      <c r="H186" s="77"/>
      <c r="I186" s="77"/>
      <c r="J186" s="77"/>
    </row>
    <row r="187" spans="1:10">
      <c r="A187" s="77"/>
      <c r="B187" s="77"/>
      <c r="C187" s="77"/>
      <c r="D187" s="77"/>
      <c r="E187" s="77"/>
      <c r="F187" s="77"/>
      <c r="G187" s="77"/>
      <c r="H187" s="77"/>
      <c r="I187" s="77"/>
      <c r="J187" s="77"/>
    </row>
    <row r="188" spans="1:10">
      <c r="A188" s="77"/>
      <c r="B188" s="77"/>
      <c r="C188" s="77"/>
      <c r="D188" s="77"/>
      <c r="E188" s="77"/>
      <c r="F188" s="77"/>
      <c r="G188" s="77"/>
      <c r="H188" s="77"/>
      <c r="I188" s="77"/>
      <c r="J188" s="77"/>
    </row>
    <row r="189" spans="1:10">
      <c r="A189" s="77"/>
      <c r="B189" s="77"/>
      <c r="C189" s="77"/>
      <c r="D189" s="77"/>
      <c r="E189" s="77"/>
      <c r="F189" s="77"/>
      <c r="G189" s="77"/>
      <c r="H189" s="77"/>
      <c r="I189" s="77"/>
      <c r="J189" s="77"/>
    </row>
    <row r="190" spans="1:10">
      <c r="A190" s="77"/>
      <c r="B190" s="77"/>
      <c r="C190" s="77"/>
      <c r="D190" s="77"/>
      <c r="E190" s="77"/>
      <c r="F190" s="77"/>
      <c r="G190" s="77"/>
      <c r="H190" s="77"/>
      <c r="I190" s="77"/>
      <c r="J190" s="77"/>
    </row>
    <row r="191" spans="1:10">
      <c r="A191" s="77"/>
      <c r="B191" s="77"/>
      <c r="C191" s="77"/>
      <c r="D191" s="77"/>
      <c r="E191" s="77"/>
      <c r="F191" s="77"/>
      <c r="G191" s="77"/>
      <c r="H191" s="77"/>
      <c r="I191" s="77"/>
      <c r="J191" s="77"/>
    </row>
    <row r="192" spans="1:10">
      <c r="A192" s="77"/>
      <c r="B192" s="77"/>
      <c r="C192" s="77"/>
      <c r="D192" s="77"/>
      <c r="E192" s="77"/>
      <c r="F192" s="77"/>
      <c r="G192" s="77"/>
      <c r="H192" s="77"/>
      <c r="I192" s="77"/>
      <c r="J192" s="77"/>
    </row>
    <row r="193" spans="1:10">
      <c r="A193" s="77"/>
      <c r="B193" s="77"/>
      <c r="C193" s="77"/>
      <c r="D193" s="77"/>
      <c r="E193" s="77"/>
      <c r="F193" s="77"/>
      <c r="G193" s="77"/>
      <c r="H193" s="77"/>
      <c r="I193" s="77"/>
      <c r="J193" s="77"/>
    </row>
    <row r="194" spans="1:10">
      <c r="A194" s="77"/>
      <c r="B194" s="77"/>
      <c r="C194" s="77"/>
      <c r="D194" s="77"/>
      <c r="E194" s="77"/>
      <c r="F194" s="77"/>
      <c r="G194" s="77"/>
      <c r="H194" s="77"/>
      <c r="I194" s="77"/>
      <c r="J194" s="77"/>
    </row>
    <row r="195" spans="1:10">
      <c r="A195" s="77"/>
      <c r="B195" s="77"/>
      <c r="C195" s="77"/>
      <c r="D195" s="77"/>
      <c r="E195" s="77"/>
      <c r="F195" s="77"/>
      <c r="G195" s="77"/>
      <c r="H195" s="77"/>
      <c r="I195" s="77"/>
      <c r="J195" s="77"/>
    </row>
    <row r="196" spans="1:10">
      <c r="A196" s="77"/>
      <c r="B196" s="77"/>
      <c r="C196" s="77"/>
      <c r="D196" s="77"/>
      <c r="E196" s="77"/>
      <c r="F196" s="77"/>
      <c r="G196" s="77"/>
      <c r="H196" s="77"/>
      <c r="I196" s="77"/>
      <c r="J196" s="77"/>
    </row>
    <row r="197" spans="1:10">
      <c r="A197" s="77"/>
      <c r="B197" s="77"/>
      <c r="C197" s="77"/>
      <c r="D197" s="77"/>
      <c r="E197" s="77"/>
      <c r="F197" s="77"/>
      <c r="G197" s="77"/>
      <c r="H197" s="77"/>
      <c r="I197" s="77"/>
      <c r="J197" s="77"/>
    </row>
    <row r="198" spans="1:10">
      <c r="A198" s="77"/>
      <c r="B198" s="77"/>
      <c r="C198" s="77"/>
      <c r="D198" s="77"/>
      <c r="E198" s="77"/>
      <c r="F198" s="77"/>
      <c r="G198" s="77"/>
      <c r="H198" s="77"/>
      <c r="I198" s="77"/>
      <c r="J198" s="77"/>
    </row>
    <row r="199" spans="1:10">
      <c r="A199" s="77"/>
      <c r="B199" s="77"/>
      <c r="C199" s="77"/>
      <c r="D199" s="77"/>
      <c r="E199" s="77"/>
      <c r="F199" s="77"/>
      <c r="G199" s="77"/>
      <c r="H199" s="77"/>
      <c r="I199" s="77"/>
      <c r="J199" s="77"/>
    </row>
    <row r="200" spans="1:10">
      <c r="A200" s="77"/>
      <c r="B200" s="77"/>
      <c r="C200" s="77"/>
      <c r="D200" s="77"/>
      <c r="E200" s="77"/>
      <c r="F200" s="77"/>
      <c r="G200" s="77"/>
      <c r="H200" s="77"/>
      <c r="I200" s="77"/>
      <c r="J200" s="77"/>
    </row>
    <row r="201" spans="1:10">
      <c r="A201" s="77"/>
      <c r="B201" s="77"/>
      <c r="C201" s="77"/>
      <c r="D201" s="77"/>
      <c r="E201" s="77"/>
      <c r="F201" s="77"/>
      <c r="G201" s="77"/>
      <c r="H201" s="77"/>
      <c r="I201" s="77"/>
      <c r="J201" s="77"/>
    </row>
    <row r="202" spans="1:10">
      <c r="A202" s="77"/>
      <c r="B202" s="77"/>
      <c r="C202" s="77"/>
      <c r="D202" s="77"/>
      <c r="E202" s="77"/>
      <c r="F202" s="77"/>
      <c r="G202" s="77"/>
      <c r="H202" s="77"/>
      <c r="I202" s="77"/>
      <c r="J202" s="77"/>
    </row>
    <row r="203" spans="1:10">
      <c r="A203" s="77"/>
      <c r="B203" s="77"/>
      <c r="C203" s="77"/>
      <c r="D203" s="77"/>
      <c r="E203" s="77"/>
      <c r="F203" s="77"/>
      <c r="G203" s="77"/>
      <c r="H203" s="77"/>
      <c r="I203" s="77"/>
      <c r="J203" s="77"/>
    </row>
    <row r="204" spans="1:10">
      <c r="A204" s="77"/>
      <c r="B204" s="77"/>
      <c r="C204" s="77"/>
      <c r="D204" s="77"/>
      <c r="E204" s="77"/>
      <c r="F204" s="77"/>
      <c r="G204" s="77"/>
      <c r="H204" s="77"/>
      <c r="I204" s="77"/>
      <c r="J204" s="77"/>
    </row>
    <row r="205" spans="1:10">
      <c r="A205" s="77"/>
      <c r="B205" s="77"/>
      <c r="C205" s="77"/>
      <c r="D205" s="77"/>
      <c r="E205" s="77"/>
      <c r="F205" s="77"/>
      <c r="G205" s="77"/>
      <c r="H205" s="77"/>
      <c r="I205" s="77"/>
      <c r="J205" s="77"/>
    </row>
    <row r="206" spans="1:10">
      <c r="A206" s="77"/>
      <c r="B206" s="77"/>
      <c r="C206" s="77"/>
      <c r="D206" s="77"/>
      <c r="E206" s="77"/>
      <c r="F206" s="77"/>
      <c r="G206" s="77"/>
      <c r="H206" s="77"/>
      <c r="I206" s="77"/>
      <c r="J206" s="77"/>
    </row>
    <row r="207" spans="1:10">
      <c r="A207" s="77"/>
      <c r="B207" s="77"/>
      <c r="C207" s="77"/>
      <c r="D207" s="77"/>
      <c r="E207" s="77"/>
      <c r="F207" s="77"/>
      <c r="G207" s="77"/>
      <c r="H207" s="77"/>
      <c r="I207" s="77"/>
      <c r="J207" s="77"/>
    </row>
    <row r="208" spans="1:10">
      <c r="A208" s="77"/>
      <c r="B208" s="77"/>
      <c r="C208" s="77"/>
      <c r="D208" s="77"/>
      <c r="E208" s="77"/>
      <c r="F208" s="77"/>
      <c r="G208" s="77"/>
      <c r="H208" s="77"/>
      <c r="I208" s="77"/>
      <c r="J208" s="77"/>
    </row>
    <row r="209" spans="1:10">
      <c r="A209" s="77"/>
      <c r="B209" s="77"/>
      <c r="C209" s="77"/>
      <c r="D209" s="77"/>
      <c r="E209" s="77"/>
      <c r="F209" s="77"/>
      <c r="G209" s="77"/>
      <c r="H209" s="77"/>
      <c r="I209" s="77"/>
      <c r="J209" s="77"/>
    </row>
    <row r="210" spans="1:10">
      <c r="A210" s="77"/>
      <c r="B210" s="77"/>
      <c r="C210" s="77"/>
      <c r="D210" s="77"/>
      <c r="E210" s="77"/>
      <c r="F210" s="77"/>
      <c r="G210" s="77"/>
      <c r="H210" s="77"/>
      <c r="I210" s="77"/>
      <c r="J210" s="77"/>
    </row>
    <row r="211" spans="1:10">
      <c r="A211" s="77"/>
      <c r="B211" s="77"/>
      <c r="C211" s="77"/>
      <c r="D211" s="77"/>
      <c r="E211" s="77"/>
      <c r="F211" s="77"/>
      <c r="G211" s="77"/>
      <c r="H211" s="77"/>
      <c r="I211" s="77"/>
      <c r="J211" s="77"/>
    </row>
    <row r="212" spans="1:10">
      <c r="A212" s="77"/>
      <c r="B212" s="77"/>
      <c r="C212" s="77"/>
      <c r="D212" s="77"/>
      <c r="E212" s="77"/>
      <c r="F212" s="77"/>
      <c r="G212" s="77"/>
      <c r="H212" s="77"/>
      <c r="I212" s="77"/>
      <c r="J212" s="77"/>
    </row>
    <row r="213" spans="1:10">
      <c r="A213" s="77"/>
      <c r="B213" s="77"/>
      <c r="C213" s="77"/>
      <c r="D213" s="77"/>
      <c r="E213" s="77"/>
      <c r="F213" s="77"/>
      <c r="G213" s="77"/>
      <c r="H213" s="77"/>
      <c r="I213" s="77"/>
      <c r="J213" s="77"/>
    </row>
    <row r="214" spans="1:10">
      <c r="A214" s="77"/>
      <c r="B214" s="77"/>
      <c r="C214" s="77"/>
      <c r="D214" s="77"/>
      <c r="E214" s="77"/>
      <c r="F214" s="77"/>
      <c r="G214" s="77"/>
      <c r="H214" s="77"/>
      <c r="I214" s="77"/>
      <c r="J214" s="77"/>
    </row>
    <row r="215" spans="1:10">
      <c r="A215" s="77"/>
      <c r="B215" s="77"/>
      <c r="C215" s="77"/>
      <c r="D215" s="77"/>
      <c r="E215" s="77"/>
      <c r="F215" s="77"/>
      <c r="G215" s="77"/>
      <c r="H215" s="77"/>
      <c r="I215" s="77"/>
      <c r="J215" s="77"/>
    </row>
    <row r="216" spans="1:10">
      <c r="A216" s="77"/>
      <c r="B216" s="77"/>
      <c r="C216" s="77"/>
      <c r="D216" s="77"/>
      <c r="E216" s="77"/>
      <c r="F216" s="77"/>
      <c r="G216" s="77"/>
      <c r="H216" s="77"/>
      <c r="I216" s="77"/>
      <c r="J216" s="77"/>
    </row>
    <row r="217" spans="1:10">
      <c r="A217" s="77"/>
      <c r="B217" s="77"/>
      <c r="C217" s="77"/>
      <c r="D217" s="77"/>
      <c r="E217" s="77"/>
      <c r="F217" s="77"/>
      <c r="G217" s="77"/>
      <c r="H217" s="77"/>
      <c r="I217" s="77"/>
      <c r="J217" s="77"/>
    </row>
    <row r="218" spans="1:10">
      <c r="A218" s="77"/>
      <c r="B218" s="77"/>
      <c r="C218" s="77"/>
      <c r="D218" s="77"/>
      <c r="E218" s="77"/>
      <c r="F218" s="77"/>
      <c r="G218" s="77"/>
      <c r="H218" s="77"/>
      <c r="I218" s="77"/>
      <c r="J218" s="77"/>
    </row>
    <row r="219" spans="1:10">
      <c r="A219" s="77"/>
      <c r="B219" s="77"/>
      <c r="C219" s="77"/>
      <c r="D219" s="77"/>
      <c r="E219" s="77"/>
      <c r="F219" s="77"/>
      <c r="G219" s="77"/>
      <c r="H219" s="77"/>
      <c r="I219" s="77"/>
      <c r="J219" s="77"/>
    </row>
    <row r="220" spans="1:10">
      <c r="A220" s="77"/>
      <c r="B220" s="77"/>
      <c r="C220" s="77"/>
      <c r="D220" s="77"/>
      <c r="E220" s="77"/>
      <c r="F220" s="77"/>
      <c r="G220" s="77"/>
      <c r="H220" s="77"/>
      <c r="I220" s="77"/>
      <c r="J220" s="77"/>
    </row>
    <row r="221" spans="1:10">
      <c r="A221" s="77"/>
      <c r="B221" s="77"/>
      <c r="C221" s="77"/>
      <c r="D221" s="77"/>
      <c r="E221" s="77"/>
      <c r="F221" s="77"/>
      <c r="G221" s="77"/>
      <c r="H221" s="77"/>
      <c r="I221" s="77"/>
      <c r="J221" s="77"/>
    </row>
    <row r="222" spans="1:10">
      <c r="A222" s="77"/>
      <c r="B222" s="77"/>
      <c r="C222" s="77"/>
      <c r="D222" s="77"/>
      <c r="E222" s="77"/>
      <c r="F222" s="77"/>
      <c r="G222" s="77"/>
      <c r="H222" s="77"/>
      <c r="I222" s="77"/>
      <c r="J222" s="77"/>
    </row>
    <row r="223" spans="1:10">
      <c r="A223" s="77"/>
      <c r="B223" s="77"/>
      <c r="C223" s="77"/>
      <c r="D223" s="77"/>
      <c r="E223" s="77"/>
      <c r="F223" s="77"/>
      <c r="G223" s="77"/>
      <c r="H223" s="77"/>
      <c r="I223" s="77"/>
      <c r="J223" s="77"/>
    </row>
    <row r="224" spans="1:10">
      <c r="A224" s="77"/>
      <c r="B224" s="77"/>
      <c r="C224" s="77"/>
      <c r="D224" s="77"/>
      <c r="E224" s="77"/>
      <c r="F224" s="77"/>
      <c r="G224" s="77"/>
      <c r="H224" s="77"/>
      <c r="I224" s="77"/>
      <c r="J224" s="77"/>
    </row>
    <row r="225" spans="1:10">
      <c r="A225" s="77"/>
      <c r="B225" s="77"/>
      <c r="C225" s="77"/>
      <c r="D225" s="77"/>
      <c r="E225" s="77"/>
      <c r="F225" s="77"/>
      <c r="G225" s="77"/>
      <c r="H225" s="77"/>
      <c r="I225" s="77"/>
      <c r="J225" s="77"/>
    </row>
    <row r="226" spans="1:10">
      <c r="A226" s="77"/>
      <c r="B226" s="77"/>
      <c r="C226" s="77"/>
      <c r="D226" s="77"/>
      <c r="E226" s="77"/>
      <c r="F226" s="77"/>
      <c r="G226" s="77"/>
      <c r="H226" s="77"/>
      <c r="I226" s="77"/>
      <c r="J226" s="77"/>
    </row>
    <row r="227" spans="1:10">
      <c r="A227" s="77"/>
      <c r="B227" s="77"/>
      <c r="C227" s="77"/>
      <c r="D227" s="77"/>
      <c r="E227" s="77"/>
      <c r="F227" s="77"/>
      <c r="G227" s="77"/>
      <c r="H227" s="77"/>
      <c r="I227" s="77"/>
      <c r="J227" s="77"/>
    </row>
    <row r="228" spans="1:10">
      <c r="A228" s="77"/>
      <c r="B228" s="77"/>
      <c r="C228" s="77"/>
      <c r="D228" s="77"/>
      <c r="E228" s="77"/>
      <c r="F228" s="77"/>
      <c r="G228" s="77"/>
      <c r="H228" s="77"/>
      <c r="I228" s="77"/>
      <c r="J228" s="77"/>
    </row>
    <row r="229" spans="1:10">
      <c r="A229" s="77"/>
      <c r="B229" s="77"/>
      <c r="C229" s="77"/>
      <c r="D229" s="77"/>
      <c r="E229" s="77"/>
      <c r="F229" s="77"/>
      <c r="G229" s="77"/>
      <c r="H229" s="77"/>
      <c r="I229" s="77"/>
      <c r="J229" s="77"/>
    </row>
    <row r="230" spans="1:10">
      <c r="A230" s="77"/>
      <c r="B230" s="77"/>
      <c r="C230" s="77"/>
      <c r="D230" s="77"/>
      <c r="E230" s="77"/>
      <c r="F230" s="77"/>
      <c r="G230" s="77"/>
      <c r="H230" s="77"/>
      <c r="I230" s="77"/>
      <c r="J230" s="77"/>
    </row>
    <row r="231" spans="1:10">
      <c r="A231" s="77"/>
      <c r="B231" s="77"/>
      <c r="C231" s="77"/>
      <c r="D231" s="77"/>
      <c r="E231" s="77"/>
      <c r="F231" s="77"/>
      <c r="G231" s="77"/>
      <c r="H231" s="77"/>
      <c r="I231" s="77"/>
      <c r="J231" s="77"/>
    </row>
    <row r="232" spans="1:10">
      <c r="A232" s="77"/>
      <c r="B232" s="77"/>
      <c r="C232" s="77"/>
      <c r="D232" s="77"/>
      <c r="E232" s="77"/>
      <c r="F232" s="77"/>
      <c r="G232" s="77"/>
      <c r="H232" s="77"/>
      <c r="I232" s="77"/>
      <c r="J232" s="77"/>
    </row>
    <row r="233" spans="1:10">
      <c r="A233" s="77"/>
      <c r="B233" s="77"/>
      <c r="C233" s="77"/>
      <c r="D233" s="77"/>
      <c r="E233" s="77"/>
      <c r="F233" s="77"/>
      <c r="G233" s="77"/>
      <c r="H233" s="77"/>
      <c r="I233" s="77"/>
      <c r="J233" s="77"/>
    </row>
    <row r="234" spans="1:10">
      <c r="A234" s="77"/>
      <c r="B234" s="77"/>
      <c r="C234" s="77"/>
      <c r="D234" s="77"/>
      <c r="E234" s="77"/>
      <c r="F234" s="77"/>
      <c r="G234" s="77"/>
      <c r="H234" s="77"/>
      <c r="I234" s="77"/>
      <c r="J234" s="77"/>
    </row>
    <row r="235" spans="1:10">
      <c r="A235" s="77"/>
      <c r="B235" s="77"/>
      <c r="C235" s="77"/>
      <c r="D235" s="77"/>
      <c r="E235" s="77"/>
      <c r="F235" s="77"/>
      <c r="G235" s="77"/>
      <c r="H235" s="77"/>
      <c r="I235" s="77"/>
      <c r="J235" s="77"/>
    </row>
    <row r="236" spans="1:10">
      <c r="A236" s="77"/>
      <c r="B236" s="77"/>
      <c r="C236" s="77"/>
      <c r="D236" s="77"/>
      <c r="E236" s="77"/>
      <c r="F236" s="77"/>
      <c r="G236" s="77"/>
      <c r="H236" s="77"/>
      <c r="I236" s="77"/>
      <c r="J236" s="77"/>
    </row>
    <row r="237" spans="1:10">
      <c r="A237" s="77"/>
      <c r="B237" s="77"/>
      <c r="C237" s="77"/>
      <c r="D237" s="77"/>
      <c r="E237" s="77"/>
      <c r="F237" s="77"/>
      <c r="G237" s="77"/>
      <c r="H237" s="77"/>
      <c r="I237" s="77"/>
      <c r="J237" s="77"/>
    </row>
    <row r="238" spans="1:10">
      <c r="A238" s="77"/>
      <c r="B238" s="77"/>
      <c r="C238" s="77"/>
      <c r="D238" s="77"/>
      <c r="E238" s="77"/>
      <c r="F238" s="77"/>
      <c r="G238" s="77"/>
      <c r="H238" s="77"/>
      <c r="I238" s="77"/>
      <c r="J238" s="77"/>
    </row>
    <row r="239" spans="1:10">
      <c r="A239" s="77"/>
      <c r="B239" s="77"/>
      <c r="C239" s="77"/>
      <c r="D239" s="77"/>
      <c r="E239" s="77"/>
      <c r="F239" s="77"/>
      <c r="G239" s="77"/>
      <c r="H239" s="77"/>
      <c r="I239" s="77"/>
      <c r="J239" s="77"/>
    </row>
    <row r="240" spans="1:10">
      <c r="A240" s="77"/>
      <c r="B240" s="77"/>
      <c r="C240" s="77"/>
      <c r="D240" s="77"/>
      <c r="E240" s="77"/>
      <c r="F240" s="77"/>
      <c r="G240" s="77"/>
      <c r="H240" s="77"/>
      <c r="I240" s="77"/>
      <c r="J240" s="77"/>
    </row>
    <row r="241" spans="1:10">
      <c r="A241" s="77"/>
      <c r="B241" s="77"/>
      <c r="C241" s="77"/>
      <c r="D241" s="77"/>
      <c r="E241" s="77"/>
      <c r="F241" s="77"/>
      <c r="G241" s="77"/>
      <c r="H241" s="77"/>
      <c r="I241" s="77"/>
      <c r="J241" s="77"/>
    </row>
    <row r="242" spans="1:10">
      <c r="A242" s="77"/>
      <c r="B242" s="77"/>
      <c r="C242" s="77"/>
      <c r="D242" s="77"/>
      <c r="E242" s="77"/>
      <c r="F242" s="77"/>
      <c r="G242" s="77"/>
      <c r="H242" s="77"/>
      <c r="I242" s="77"/>
      <c r="J242" s="77"/>
    </row>
    <row r="243" spans="1:10">
      <c r="A243" s="77"/>
      <c r="B243" s="77"/>
      <c r="C243" s="77"/>
      <c r="D243" s="77"/>
      <c r="E243" s="77"/>
      <c r="F243" s="77"/>
      <c r="G243" s="77"/>
      <c r="H243" s="77"/>
      <c r="I243" s="77"/>
      <c r="J243" s="77"/>
    </row>
    <row r="244" spans="1:10">
      <c r="A244" s="77"/>
      <c r="B244" s="77"/>
      <c r="C244" s="77"/>
      <c r="D244" s="77"/>
      <c r="E244" s="77"/>
      <c r="F244" s="77"/>
      <c r="G244" s="77"/>
      <c r="H244" s="77"/>
      <c r="I244" s="77"/>
      <c r="J244" s="77"/>
    </row>
    <row r="245" spans="1:10">
      <c r="A245" s="77"/>
      <c r="B245" s="77"/>
      <c r="C245" s="77"/>
      <c r="D245" s="77"/>
      <c r="E245" s="77"/>
      <c r="F245" s="77"/>
      <c r="G245" s="77"/>
      <c r="H245" s="77"/>
      <c r="I245" s="77"/>
      <c r="J245" s="77"/>
    </row>
    <row r="246" spans="1:10">
      <c r="A246" s="77"/>
      <c r="B246" s="77"/>
      <c r="C246" s="77"/>
      <c r="D246" s="77"/>
      <c r="E246" s="77"/>
      <c r="F246" s="77"/>
      <c r="G246" s="77"/>
      <c r="H246" s="77"/>
      <c r="I246" s="77"/>
      <c r="J246" s="77"/>
    </row>
    <row r="247" spans="1:10">
      <c r="A247" s="77"/>
      <c r="B247" s="77"/>
      <c r="C247" s="77"/>
      <c r="D247" s="77"/>
      <c r="E247" s="77"/>
      <c r="F247" s="77"/>
      <c r="G247" s="77"/>
      <c r="H247" s="77"/>
      <c r="I247" s="77"/>
      <c r="J247" s="77"/>
    </row>
    <row r="248" spans="1:10">
      <c r="A248" s="77"/>
      <c r="B248" s="77"/>
      <c r="C248" s="77"/>
      <c r="D248" s="77"/>
      <c r="E248" s="77"/>
      <c r="F248" s="77"/>
      <c r="G248" s="77"/>
      <c r="H248" s="77"/>
      <c r="I248" s="77"/>
      <c r="J248" s="77"/>
    </row>
    <row r="249" spans="1:10">
      <c r="A249" s="77"/>
      <c r="B249" s="77"/>
      <c r="C249" s="77"/>
      <c r="D249" s="77"/>
      <c r="E249" s="77"/>
      <c r="F249" s="77"/>
      <c r="G249" s="77"/>
      <c r="H249" s="77"/>
      <c r="I249" s="77"/>
      <c r="J249" s="77"/>
    </row>
    <row r="250" spans="1:10">
      <c r="A250" s="77"/>
      <c r="B250" s="77"/>
      <c r="C250" s="77"/>
      <c r="D250" s="77"/>
      <c r="E250" s="77"/>
      <c r="F250" s="77"/>
      <c r="G250" s="77"/>
      <c r="H250" s="77"/>
      <c r="I250" s="77"/>
      <c r="J250" s="77"/>
    </row>
    <row r="251" spans="1:10">
      <c r="A251" s="77"/>
      <c r="B251" s="77"/>
      <c r="C251" s="77"/>
      <c r="D251" s="77"/>
      <c r="E251" s="77"/>
      <c r="F251" s="77"/>
      <c r="G251" s="77"/>
      <c r="H251" s="77"/>
      <c r="I251" s="77"/>
      <c r="J251" s="77"/>
    </row>
    <row r="252" spans="1:10">
      <c r="A252" s="77"/>
      <c r="B252" s="77"/>
      <c r="C252" s="77"/>
      <c r="D252" s="77"/>
      <c r="E252" s="77"/>
      <c r="F252" s="77"/>
      <c r="G252" s="77"/>
      <c r="H252" s="77"/>
      <c r="I252" s="77"/>
      <c r="J252" s="77"/>
    </row>
    <row r="253" spans="1:10">
      <c r="A253" s="77"/>
      <c r="B253" s="77"/>
      <c r="C253" s="77"/>
      <c r="D253" s="77"/>
      <c r="E253" s="77"/>
      <c r="F253" s="77"/>
      <c r="G253" s="77"/>
      <c r="H253" s="77"/>
      <c r="I253" s="77"/>
      <c r="J253" s="77"/>
    </row>
    <row r="254" spans="1:10">
      <c r="A254" s="77"/>
      <c r="B254" s="77"/>
      <c r="C254" s="77"/>
      <c r="D254" s="77"/>
      <c r="E254" s="77"/>
      <c r="F254" s="77"/>
      <c r="G254" s="77"/>
      <c r="H254" s="77"/>
      <c r="I254" s="77"/>
      <c r="J254" s="77"/>
    </row>
    <row r="255" spans="1:10">
      <c r="A255" s="77"/>
      <c r="B255" s="77"/>
      <c r="C255" s="77"/>
      <c r="D255" s="77"/>
      <c r="E255" s="77"/>
      <c r="F255" s="77"/>
      <c r="G255" s="77"/>
      <c r="H255" s="77"/>
      <c r="I255" s="77"/>
      <c r="J255" s="77"/>
    </row>
    <row r="256" spans="1:10">
      <c r="A256" s="77"/>
      <c r="B256" s="77"/>
      <c r="C256" s="77"/>
      <c r="D256" s="77"/>
      <c r="E256" s="77"/>
      <c r="F256" s="77"/>
      <c r="G256" s="77"/>
      <c r="H256" s="77"/>
      <c r="I256" s="77"/>
      <c r="J256" s="77"/>
    </row>
    <row r="257" spans="1:10">
      <c r="A257" s="77"/>
      <c r="B257" s="77"/>
      <c r="C257" s="77"/>
      <c r="D257" s="77"/>
      <c r="E257" s="77"/>
      <c r="F257" s="77"/>
      <c r="G257" s="77"/>
      <c r="H257" s="77"/>
      <c r="I257" s="77"/>
      <c r="J257" s="77"/>
    </row>
    <row r="258" spans="1:10">
      <c r="A258" s="77"/>
      <c r="B258" s="77"/>
      <c r="C258" s="77"/>
      <c r="D258" s="77"/>
      <c r="E258" s="77"/>
      <c r="F258" s="77"/>
      <c r="G258" s="77"/>
      <c r="H258" s="77"/>
      <c r="I258" s="77"/>
      <c r="J258" s="77"/>
    </row>
    <row r="259" spans="1:10">
      <c r="A259" s="77"/>
      <c r="B259" s="77"/>
      <c r="C259" s="77"/>
      <c r="D259" s="77"/>
      <c r="E259" s="77"/>
      <c r="F259" s="77"/>
      <c r="G259" s="77"/>
      <c r="H259" s="77"/>
      <c r="I259" s="77"/>
      <c r="J259" s="77"/>
    </row>
    <row r="260" spans="1:10">
      <c r="A260" s="77"/>
      <c r="B260" s="77"/>
      <c r="C260" s="77"/>
      <c r="D260" s="77"/>
      <c r="E260" s="77"/>
      <c r="F260" s="77"/>
      <c r="G260" s="77"/>
      <c r="H260" s="77"/>
      <c r="I260" s="77"/>
      <c r="J260" s="77"/>
    </row>
    <row r="261" spans="1:10">
      <c r="A261" s="77"/>
      <c r="B261" s="77"/>
      <c r="C261" s="77"/>
      <c r="D261" s="77"/>
      <c r="E261" s="77"/>
      <c r="F261" s="77"/>
      <c r="G261" s="77"/>
      <c r="H261" s="77"/>
      <c r="I261" s="77"/>
      <c r="J261" s="77"/>
    </row>
    <row r="262" spans="1:10">
      <c r="A262" s="77"/>
      <c r="B262" s="77"/>
      <c r="C262" s="77"/>
      <c r="D262" s="77"/>
      <c r="E262" s="77"/>
      <c r="F262" s="77"/>
      <c r="G262" s="77"/>
      <c r="H262" s="77"/>
      <c r="I262" s="77"/>
      <c r="J262" s="77"/>
    </row>
    <row r="263" spans="1:10">
      <c r="A263" s="77"/>
      <c r="B263" s="77"/>
      <c r="C263" s="77"/>
      <c r="D263" s="77"/>
      <c r="E263" s="77"/>
      <c r="F263" s="77"/>
      <c r="G263" s="77"/>
      <c r="H263" s="77"/>
      <c r="I263" s="77"/>
      <c r="J263" s="77"/>
    </row>
    <row r="264" spans="1:10">
      <c r="A264" s="77"/>
      <c r="B264" s="77"/>
      <c r="C264" s="77"/>
      <c r="D264" s="77"/>
      <c r="E264" s="77"/>
      <c r="F264" s="77"/>
      <c r="G264" s="77"/>
      <c r="H264" s="77"/>
      <c r="I264" s="77"/>
      <c r="J264" s="77"/>
    </row>
    <row r="265" spans="1:10">
      <c r="A265" s="77"/>
      <c r="B265" s="77"/>
      <c r="C265" s="77"/>
      <c r="D265" s="77"/>
      <c r="E265" s="77"/>
      <c r="F265" s="77"/>
      <c r="G265" s="77"/>
      <c r="H265" s="77"/>
      <c r="I265" s="77"/>
      <c r="J265" s="77"/>
    </row>
    <row r="266" spans="1:10">
      <c r="A266" s="77"/>
      <c r="B266" s="77"/>
      <c r="C266" s="77"/>
      <c r="D266" s="77"/>
      <c r="E266" s="77"/>
      <c r="F266" s="77"/>
      <c r="G266" s="77"/>
      <c r="H266" s="77"/>
      <c r="I266" s="77"/>
      <c r="J266" s="77"/>
    </row>
    <row r="267" spans="1:10">
      <c r="A267" s="77"/>
      <c r="B267" s="77"/>
      <c r="C267" s="77"/>
      <c r="D267" s="77"/>
      <c r="E267" s="77"/>
      <c r="F267" s="77"/>
      <c r="G267" s="77"/>
      <c r="H267" s="77"/>
      <c r="I267" s="77"/>
      <c r="J267" s="77"/>
    </row>
    <row r="268" spans="1:10">
      <c r="A268" s="77"/>
      <c r="B268" s="77"/>
      <c r="C268" s="77"/>
      <c r="D268" s="77"/>
      <c r="E268" s="77"/>
      <c r="F268" s="77"/>
      <c r="G268" s="77"/>
      <c r="H268" s="77"/>
      <c r="I268" s="77"/>
      <c r="J268" s="77"/>
    </row>
    <row r="269" spans="1:10">
      <c r="A269" s="77"/>
      <c r="B269" s="77"/>
      <c r="C269" s="77"/>
      <c r="D269" s="77"/>
      <c r="E269" s="77"/>
      <c r="F269" s="77"/>
      <c r="G269" s="77"/>
      <c r="H269" s="77"/>
      <c r="I269" s="77"/>
      <c r="J269" s="77"/>
    </row>
    <row r="270" spans="1:10">
      <c r="A270" s="77"/>
      <c r="B270" s="77"/>
      <c r="C270" s="77"/>
      <c r="D270" s="77"/>
      <c r="E270" s="77"/>
      <c r="F270" s="77"/>
      <c r="G270" s="77"/>
      <c r="H270" s="77"/>
      <c r="I270" s="77"/>
      <c r="J270" s="77"/>
    </row>
    <row r="271" spans="1:10">
      <c r="A271" s="77"/>
      <c r="B271" s="77"/>
      <c r="C271" s="77"/>
      <c r="D271" s="77"/>
      <c r="E271" s="77"/>
      <c r="F271" s="77"/>
      <c r="G271" s="77"/>
      <c r="H271" s="77"/>
      <c r="I271" s="77"/>
      <c r="J271" s="77"/>
    </row>
    <row r="272" spans="1:10">
      <c r="A272" s="77"/>
      <c r="B272" s="77"/>
      <c r="C272" s="77"/>
      <c r="D272" s="77"/>
      <c r="E272" s="77"/>
      <c r="F272" s="77"/>
      <c r="G272" s="77"/>
      <c r="H272" s="77"/>
      <c r="I272" s="77"/>
      <c r="J272" s="77"/>
    </row>
    <row r="273" spans="1:10">
      <c r="A273" s="77"/>
      <c r="B273" s="77"/>
      <c r="C273" s="77"/>
      <c r="D273" s="77"/>
      <c r="E273" s="77"/>
      <c r="F273" s="77"/>
      <c r="G273" s="77"/>
      <c r="H273" s="77"/>
      <c r="I273" s="77"/>
      <c r="J273" s="77"/>
    </row>
    <row r="274" spans="1:10">
      <c r="A274" s="77"/>
      <c r="B274" s="77"/>
      <c r="C274" s="77"/>
      <c r="D274" s="77"/>
      <c r="E274" s="77"/>
      <c r="F274" s="77"/>
      <c r="G274" s="77"/>
      <c r="H274" s="77"/>
      <c r="I274" s="77"/>
      <c r="J274" s="77"/>
    </row>
    <row r="275" spans="1:10">
      <c r="A275" s="77"/>
      <c r="B275" s="77"/>
      <c r="C275" s="77"/>
      <c r="D275" s="77"/>
      <c r="E275" s="77"/>
      <c r="F275" s="77"/>
      <c r="G275" s="77"/>
      <c r="H275" s="77"/>
      <c r="I275" s="77"/>
      <c r="J275" s="77"/>
    </row>
    <row r="276" spans="1:10">
      <c r="A276" s="77"/>
      <c r="B276" s="77"/>
      <c r="C276" s="77"/>
      <c r="D276" s="77"/>
      <c r="E276" s="77"/>
      <c r="F276" s="77"/>
      <c r="G276" s="77"/>
      <c r="H276" s="77"/>
      <c r="I276" s="77"/>
      <c r="J276" s="77"/>
    </row>
    <row r="277" spans="1:10">
      <c r="A277" s="77"/>
      <c r="B277" s="77"/>
      <c r="C277" s="77"/>
      <c r="D277" s="77"/>
      <c r="E277" s="77"/>
      <c r="F277" s="77"/>
      <c r="G277" s="77"/>
      <c r="H277" s="77"/>
      <c r="I277" s="77"/>
      <c r="J277" s="77"/>
    </row>
    <row r="278" spans="1:10">
      <c r="A278" s="77"/>
      <c r="B278" s="77"/>
      <c r="C278" s="77"/>
      <c r="D278" s="77"/>
      <c r="E278" s="77"/>
      <c r="F278" s="77"/>
      <c r="G278" s="77"/>
      <c r="H278" s="77"/>
      <c r="I278" s="77"/>
      <c r="J278" s="77"/>
    </row>
    <row r="279" spans="1:10">
      <c r="A279" s="77"/>
      <c r="B279" s="77"/>
      <c r="C279" s="77"/>
      <c r="D279" s="77"/>
      <c r="E279" s="77"/>
      <c r="F279" s="77"/>
      <c r="G279" s="77"/>
      <c r="H279" s="77"/>
      <c r="I279" s="77"/>
      <c r="J279" s="77"/>
    </row>
    <row r="280" spans="1:10">
      <c r="A280" s="77"/>
      <c r="B280" s="77"/>
      <c r="C280" s="77"/>
      <c r="D280" s="77"/>
      <c r="E280" s="77"/>
      <c r="F280" s="77"/>
      <c r="G280" s="77"/>
      <c r="H280" s="77"/>
      <c r="I280" s="77"/>
      <c r="J280" s="77"/>
    </row>
    <row r="281" spans="1:10">
      <c r="A281" s="77"/>
      <c r="B281" s="77"/>
      <c r="C281" s="77"/>
      <c r="D281" s="77"/>
      <c r="E281" s="77"/>
      <c r="F281" s="77"/>
      <c r="G281" s="77"/>
      <c r="H281" s="77"/>
      <c r="I281" s="77"/>
      <c r="J281" s="77"/>
    </row>
    <row r="282" spans="1:10">
      <c r="A282" s="77"/>
      <c r="B282" s="77"/>
      <c r="C282" s="77"/>
      <c r="D282" s="77"/>
      <c r="E282" s="77"/>
      <c r="F282" s="77"/>
      <c r="G282" s="77"/>
      <c r="H282" s="77"/>
      <c r="I282" s="77"/>
      <c r="J282" s="77"/>
    </row>
    <row r="283" spans="1:10">
      <c r="A283" s="77"/>
      <c r="B283" s="77"/>
      <c r="C283" s="77"/>
      <c r="D283" s="77"/>
      <c r="E283" s="77"/>
      <c r="F283" s="77"/>
      <c r="G283" s="77"/>
      <c r="H283" s="77"/>
      <c r="I283" s="77"/>
      <c r="J283" s="77"/>
    </row>
    <row r="284" spans="1:10">
      <c r="A284" s="77"/>
      <c r="B284" s="77"/>
      <c r="C284" s="77"/>
      <c r="D284" s="77"/>
      <c r="E284" s="77"/>
      <c r="F284" s="77"/>
      <c r="G284" s="77"/>
      <c r="H284" s="77"/>
      <c r="I284" s="77"/>
      <c r="J284" s="77"/>
    </row>
    <row r="285" spans="1:10">
      <c r="A285" s="77"/>
      <c r="B285" s="77"/>
      <c r="C285" s="77"/>
      <c r="D285" s="77"/>
      <c r="E285" s="77"/>
      <c r="F285" s="77"/>
      <c r="G285" s="77"/>
      <c r="H285" s="77"/>
      <c r="I285" s="77"/>
      <c r="J285" s="77"/>
    </row>
    <row r="286" spans="1:10">
      <c r="A286" s="77"/>
      <c r="B286" s="77"/>
      <c r="C286" s="77"/>
      <c r="D286" s="77"/>
      <c r="E286" s="77"/>
      <c r="F286" s="77"/>
      <c r="G286" s="77"/>
      <c r="H286" s="77"/>
      <c r="I286" s="77"/>
      <c r="J286" s="77"/>
    </row>
    <row r="287" spans="1:10">
      <c r="A287" s="77"/>
      <c r="B287" s="77"/>
      <c r="C287" s="77"/>
      <c r="D287" s="77"/>
      <c r="E287" s="77"/>
      <c r="F287" s="77"/>
      <c r="G287" s="77"/>
      <c r="H287" s="77"/>
      <c r="I287" s="77"/>
      <c r="J287" s="77"/>
    </row>
    <row r="288" spans="1:10">
      <c r="A288" s="77"/>
      <c r="B288" s="77"/>
      <c r="C288" s="77"/>
      <c r="D288" s="77"/>
      <c r="E288" s="77"/>
      <c r="F288" s="77"/>
      <c r="G288" s="77"/>
      <c r="H288" s="77"/>
      <c r="I288" s="77"/>
      <c r="J288" s="77"/>
    </row>
    <row r="289" spans="1:10">
      <c r="A289" s="77"/>
      <c r="B289" s="77"/>
      <c r="C289" s="77"/>
      <c r="D289" s="77"/>
      <c r="E289" s="77"/>
      <c r="F289" s="77"/>
      <c r="G289" s="77"/>
      <c r="H289" s="77"/>
      <c r="I289" s="77"/>
      <c r="J289" s="77"/>
    </row>
    <row r="290" spans="1:10">
      <c r="A290" s="77"/>
      <c r="B290" s="77"/>
      <c r="C290" s="77"/>
      <c r="D290" s="77"/>
      <c r="E290" s="77"/>
      <c r="F290" s="77"/>
      <c r="G290" s="77"/>
      <c r="H290" s="77"/>
      <c r="I290" s="77"/>
      <c r="J290" s="77"/>
    </row>
    <row r="291" spans="1:10">
      <c r="A291" s="77"/>
      <c r="B291" s="77"/>
      <c r="C291" s="77"/>
      <c r="D291" s="77"/>
      <c r="E291" s="77"/>
      <c r="F291" s="77"/>
      <c r="G291" s="77"/>
      <c r="H291" s="77"/>
      <c r="I291" s="77"/>
      <c r="J291" s="77"/>
    </row>
    <row r="292" spans="1:10">
      <c r="A292" s="77"/>
      <c r="B292" s="77"/>
      <c r="C292" s="77"/>
      <c r="D292" s="77"/>
      <c r="E292" s="77"/>
      <c r="F292" s="77"/>
      <c r="G292" s="77"/>
      <c r="H292" s="77"/>
      <c r="I292" s="77"/>
      <c r="J292" s="77"/>
    </row>
    <row r="293" spans="1:10">
      <c r="A293" s="77"/>
      <c r="B293" s="77"/>
      <c r="C293" s="77"/>
      <c r="D293" s="77"/>
      <c r="E293" s="77"/>
      <c r="F293" s="77"/>
      <c r="G293" s="77"/>
      <c r="H293" s="77"/>
      <c r="I293" s="77"/>
      <c r="J293" s="77"/>
    </row>
    <row r="294" spans="1:10">
      <c r="A294" s="77"/>
      <c r="B294" s="77"/>
      <c r="C294" s="77"/>
      <c r="D294" s="77"/>
      <c r="E294" s="77"/>
      <c r="F294" s="77"/>
      <c r="G294" s="77"/>
      <c r="H294" s="77"/>
      <c r="I294" s="77"/>
      <c r="J294" s="77"/>
    </row>
    <row r="295" spans="1:10">
      <c r="A295" s="77"/>
      <c r="B295" s="77"/>
      <c r="C295" s="77"/>
      <c r="D295" s="77"/>
      <c r="E295" s="77"/>
      <c r="F295" s="77"/>
      <c r="G295" s="77"/>
      <c r="H295" s="77"/>
      <c r="I295" s="77"/>
      <c r="J295" s="77"/>
    </row>
    <row r="296" spans="1:10">
      <c r="A296" s="77"/>
      <c r="B296" s="77"/>
      <c r="C296" s="77"/>
      <c r="D296" s="77"/>
      <c r="E296" s="77"/>
      <c r="F296" s="77"/>
      <c r="G296" s="77"/>
      <c r="H296" s="77"/>
      <c r="I296" s="77"/>
      <c r="J296" s="77"/>
    </row>
    <row r="297" spans="1:10">
      <c r="A297" s="77"/>
      <c r="B297" s="77"/>
      <c r="C297" s="77"/>
      <c r="D297" s="77"/>
      <c r="E297" s="77"/>
      <c r="F297" s="77"/>
      <c r="G297" s="77"/>
      <c r="H297" s="77"/>
      <c r="I297" s="77"/>
      <c r="J297" s="77"/>
    </row>
    <row r="298" spans="1:10">
      <c r="A298" s="77"/>
      <c r="B298" s="77"/>
      <c r="C298" s="77"/>
      <c r="D298" s="77"/>
      <c r="E298" s="77"/>
      <c r="F298" s="77"/>
      <c r="G298" s="77"/>
      <c r="H298" s="77"/>
      <c r="I298" s="77"/>
      <c r="J298" s="77"/>
    </row>
    <row r="299" spans="1:10">
      <c r="A299" s="77"/>
      <c r="B299" s="77"/>
      <c r="C299" s="77"/>
      <c r="D299" s="77"/>
      <c r="E299" s="77"/>
      <c r="F299" s="77"/>
      <c r="G299" s="77"/>
      <c r="H299" s="77"/>
      <c r="I299" s="77"/>
      <c r="J299" s="77"/>
    </row>
    <row r="300" spans="1:10">
      <c r="A300" s="77"/>
      <c r="B300" s="77"/>
      <c r="C300" s="77"/>
      <c r="D300" s="77"/>
      <c r="E300" s="77"/>
      <c r="F300" s="77"/>
      <c r="G300" s="77"/>
      <c r="H300" s="77"/>
      <c r="I300" s="77"/>
      <c r="J300" s="77"/>
    </row>
    <row r="301" spans="1:10">
      <c r="A301" s="77"/>
      <c r="B301" s="77"/>
      <c r="C301" s="77"/>
      <c r="D301" s="77"/>
      <c r="E301" s="77"/>
      <c r="F301" s="77"/>
      <c r="G301" s="77"/>
      <c r="H301" s="77"/>
      <c r="I301" s="77"/>
      <c r="J301" s="77"/>
    </row>
    <row r="302" spans="1:10">
      <c r="A302" s="77"/>
      <c r="B302" s="77"/>
      <c r="C302" s="77"/>
      <c r="D302" s="77"/>
      <c r="E302" s="77"/>
      <c r="F302" s="77"/>
      <c r="G302" s="77"/>
      <c r="H302" s="77"/>
      <c r="I302" s="77"/>
      <c r="J302" s="77"/>
    </row>
    <row r="303" spans="1:10">
      <c r="A303" s="77"/>
      <c r="B303" s="77"/>
      <c r="C303" s="77"/>
      <c r="D303" s="77"/>
      <c r="E303" s="77"/>
      <c r="F303" s="77"/>
      <c r="G303" s="77"/>
      <c r="H303" s="77"/>
      <c r="I303" s="77"/>
      <c r="J303" s="77"/>
    </row>
    <row r="304" spans="1:10">
      <c r="A304" s="77"/>
      <c r="B304" s="77"/>
      <c r="C304" s="77"/>
      <c r="D304" s="77"/>
      <c r="E304" s="77"/>
      <c r="F304" s="77"/>
      <c r="G304" s="77"/>
      <c r="H304" s="77"/>
      <c r="I304" s="77"/>
      <c r="J304" s="77"/>
    </row>
    <row r="305" spans="1:10">
      <c r="A305" s="77"/>
      <c r="B305" s="77"/>
      <c r="C305" s="77"/>
      <c r="D305" s="77"/>
      <c r="E305" s="77"/>
      <c r="F305" s="77"/>
      <c r="G305" s="77"/>
      <c r="H305" s="77"/>
      <c r="I305" s="77"/>
      <c r="J305" s="77"/>
    </row>
    <row r="306" spans="1:10">
      <c r="A306" s="77"/>
      <c r="B306" s="77"/>
      <c r="C306" s="77"/>
      <c r="D306" s="77"/>
      <c r="E306" s="77"/>
      <c r="F306" s="77"/>
      <c r="G306" s="77"/>
      <c r="H306" s="77"/>
      <c r="I306" s="77"/>
      <c r="J306" s="77"/>
    </row>
    <row r="307" spans="1:10">
      <c r="A307" s="77"/>
      <c r="B307" s="77"/>
      <c r="C307" s="77"/>
      <c r="D307" s="77"/>
      <c r="E307" s="77"/>
      <c r="F307" s="77"/>
      <c r="G307" s="77"/>
      <c r="H307" s="77"/>
      <c r="I307" s="77"/>
      <c r="J307" s="77"/>
    </row>
    <row r="308" spans="1:10">
      <c r="A308" s="77"/>
      <c r="B308" s="77"/>
      <c r="C308" s="77"/>
      <c r="D308" s="77"/>
      <c r="E308" s="77"/>
      <c r="F308" s="77"/>
      <c r="G308" s="77"/>
      <c r="H308" s="77"/>
      <c r="I308" s="77"/>
      <c r="J308" s="77"/>
    </row>
    <row r="309" spans="1:10">
      <c r="A309" s="77"/>
      <c r="B309" s="77"/>
      <c r="C309" s="77"/>
      <c r="D309" s="77"/>
      <c r="E309" s="77"/>
      <c r="F309" s="77"/>
      <c r="G309" s="77"/>
      <c r="H309" s="77"/>
      <c r="I309" s="77"/>
      <c r="J309" s="77"/>
    </row>
    <row r="310" spans="1:10">
      <c r="A310" s="77"/>
      <c r="B310" s="77"/>
      <c r="C310" s="77"/>
      <c r="D310" s="77"/>
      <c r="E310" s="77"/>
      <c r="F310" s="77"/>
      <c r="G310" s="77"/>
      <c r="H310" s="77"/>
      <c r="I310" s="77"/>
      <c r="J310" s="77"/>
    </row>
    <row r="311" spans="1:10">
      <c r="A311" s="77"/>
      <c r="B311" s="77"/>
      <c r="C311" s="77"/>
      <c r="D311" s="77"/>
      <c r="E311" s="77"/>
      <c r="F311" s="77"/>
      <c r="G311" s="77"/>
      <c r="H311" s="77"/>
      <c r="I311" s="77"/>
      <c r="J311" s="77"/>
    </row>
    <row r="312" spans="1:10">
      <c r="A312" s="77"/>
      <c r="B312" s="77"/>
      <c r="C312" s="77"/>
      <c r="D312" s="77"/>
      <c r="E312" s="77"/>
      <c r="F312" s="77"/>
      <c r="G312" s="77"/>
      <c r="H312" s="77"/>
      <c r="I312" s="77"/>
      <c r="J312" s="77"/>
    </row>
    <row r="313" spans="1:10">
      <c r="A313" s="77"/>
      <c r="B313" s="77"/>
      <c r="C313" s="77"/>
      <c r="D313" s="77"/>
      <c r="E313" s="77"/>
      <c r="F313" s="77"/>
      <c r="G313" s="77"/>
      <c r="H313" s="77"/>
      <c r="I313" s="77"/>
      <c r="J313" s="77"/>
    </row>
    <row r="314" spans="1:10">
      <c r="A314" s="77"/>
      <c r="B314" s="77"/>
      <c r="C314" s="77"/>
      <c r="D314" s="77"/>
      <c r="E314" s="77"/>
      <c r="F314" s="77"/>
      <c r="G314" s="77"/>
      <c r="H314" s="77"/>
      <c r="I314" s="77"/>
      <c r="J314" s="77"/>
    </row>
    <row r="315" spans="1:10">
      <c r="A315" s="77"/>
      <c r="B315" s="77"/>
      <c r="C315" s="77"/>
      <c r="D315" s="77"/>
      <c r="E315" s="77"/>
      <c r="F315" s="77"/>
      <c r="G315" s="77"/>
      <c r="H315" s="77"/>
      <c r="I315" s="77"/>
      <c r="J315" s="77"/>
    </row>
    <row r="316" spans="1:10">
      <c r="A316" s="77"/>
      <c r="B316" s="77"/>
      <c r="C316" s="77"/>
      <c r="D316" s="77"/>
      <c r="E316" s="77"/>
      <c r="F316" s="77"/>
      <c r="G316" s="77"/>
      <c r="H316" s="77"/>
      <c r="I316" s="77"/>
      <c r="J316" s="77"/>
    </row>
    <row r="317" spans="1:10">
      <c r="A317" s="77"/>
      <c r="B317" s="77"/>
      <c r="C317" s="77"/>
      <c r="D317" s="77"/>
      <c r="E317" s="77"/>
      <c r="F317" s="77"/>
      <c r="G317" s="77"/>
      <c r="H317" s="77"/>
      <c r="I317" s="77"/>
      <c r="J317" s="77"/>
    </row>
    <row r="318" spans="1:10">
      <c r="A318" s="77"/>
      <c r="B318" s="77"/>
      <c r="C318" s="77"/>
      <c r="D318" s="77"/>
      <c r="E318" s="77"/>
      <c r="F318" s="77"/>
      <c r="G318" s="77"/>
      <c r="H318" s="77"/>
      <c r="I318" s="77"/>
      <c r="J318" s="77"/>
    </row>
    <row r="319" spans="1:10">
      <c r="A319" s="77"/>
      <c r="B319" s="77"/>
      <c r="C319" s="77"/>
      <c r="D319" s="77"/>
      <c r="E319" s="77"/>
      <c r="F319" s="77"/>
      <c r="G319" s="77"/>
      <c r="H319" s="77"/>
      <c r="I319" s="77"/>
      <c r="J319" s="77"/>
    </row>
    <row r="320" spans="1:10">
      <c r="A320" s="77"/>
      <c r="B320" s="77"/>
      <c r="C320" s="77"/>
      <c r="D320" s="77"/>
      <c r="E320" s="77"/>
      <c r="F320" s="77"/>
      <c r="G320" s="77"/>
      <c r="H320" s="77"/>
      <c r="I320" s="77"/>
      <c r="J320" s="77"/>
    </row>
    <row r="321" spans="1:10">
      <c r="A321" s="77"/>
      <c r="B321" s="77"/>
      <c r="C321" s="77"/>
      <c r="D321" s="77"/>
      <c r="E321" s="77"/>
      <c r="F321" s="77"/>
      <c r="G321" s="77"/>
      <c r="H321" s="77"/>
      <c r="I321" s="77"/>
      <c r="J321" s="77"/>
    </row>
    <row r="322" spans="1:10">
      <c r="A322" s="77"/>
      <c r="B322" s="77"/>
      <c r="C322" s="77"/>
      <c r="D322" s="77"/>
      <c r="E322" s="77"/>
      <c r="F322" s="77"/>
      <c r="G322" s="77"/>
      <c r="H322" s="77"/>
      <c r="I322" s="77"/>
      <c r="J322" s="77"/>
    </row>
    <row r="323" spans="1:10">
      <c r="A323" s="77"/>
      <c r="B323" s="77"/>
      <c r="C323" s="77"/>
      <c r="D323" s="77"/>
      <c r="E323" s="77"/>
      <c r="F323" s="77"/>
      <c r="G323" s="77"/>
      <c r="H323" s="77"/>
      <c r="I323" s="77"/>
      <c r="J323" s="77"/>
    </row>
    <row r="324" spans="1:10">
      <c r="A324" s="77"/>
      <c r="B324" s="77"/>
      <c r="C324" s="77"/>
      <c r="D324" s="77"/>
      <c r="E324" s="77"/>
      <c r="F324" s="77"/>
      <c r="G324" s="77"/>
      <c r="H324" s="77"/>
      <c r="I324" s="77"/>
      <c r="J324" s="77"/>
    </row>
    <row r="325" spans="1:10">
      <c r="A325" s="77"/>
      <c r="B325" s="77"/>
      <c r="C325" s="77"/>
      <c r="D325" s="77"/>
      <c r="E325" s="77"/>
      <c r="F325" s="77"/>
      <c r="G325" s="77"/>
      <c r="H325" s="77"/>
      <c r="I325" s="77"/>
      <c r="J325" s="77"/>
    </row>
    <row r="326" spans="1:10">
      <c r="A326" s="77"/>
      <c r="B326" s="77"/>
      <c r="C326" s="77"/>
      <c r="D326" s="77"/>
      <c r="E326" s="77"/>
      <c r="F326" s="77"/>
      <c r="G326" s="77"/>
      <c r="H326" s="77"/>
      <c r="I326" s="77"/>
      <c r="J326" s="77"/>
    </row>
    <row r="327" spans="1:10">
      <c r="A327" s="77"/>
      <c r="B327" s="77"/>
      <c r="C327" s="77"/>
      <c r="D327" s="77"/>
      <c r="E327" s="77"/>
      <c r="F327" s="77"/>
      <c r="G327" s="77"/>
      <c r="H327" s="77"/>
      <c r="I327" s="77"/>
      <c r="J327" s="77"/>
    </row>
    <row r="328" spans="1:10">
      <c r="A328" s="77"/>
      <c r="B328" s="77"/>
      <c r="C328" s="77"/>
      <c r="D328" s="77"/>
      <c r="E328" s="77"/>
      <c r="F328" s="77"/>
      <c r="G328" s="77"/>
      <c r="H328" s="77"/>
      <c r="I328" s="77"/>
      <c r="J328" s="77"/>
    </row>
    <row r="329" spans="1:10">
      <c r="A329" s="77"/>
      <c r="B329" s="77"/>
      <c r="C329" s="77"/>
      <c r="D329" s="77"/>
      <c r="E329" s="77"/>
      <c r="F329" s="77"/>
      <c r="G329" s="77"/>
      <c r="H329" s="77"/>
      <c r="I329" s="77"/>
      <c r="J329" s="77"/>
    </row>
    <row r="330" spans="1:10">
      <c r="A330" s="77"/>
      <c r="B330" s="77"/>
      <c r="C330" s="77"/>
      <c r="D330" s="77"/>
      <c r="E330" s="77"/>
      <c r="F330" s="77"/>
      <c r="G330" s="77"/>
      <c r="H330" s="77"/>
      <c r="I330" s="77"/>
      <c r="J330" s="77"/>
    </row>
    <row r="331" spans="1:10">
      <c r="A331" s="77"/>
      <c r="B331" s="77"/>
      <c r="C331" s="77"/>
      <c r="D331" s="77"/>
      <c r="E331" s="77"/>
      <c r="F331" s="77"/>
      <c r="G331" s="77"/>
      <c r="H331" s="77"/>
      <c r="I331" s="77"/>
      <c r="J331" s="77"/>
    </row>
    <row r="332" spans="1:10">
      <c r="A332" s="77"/>
      <c r="B332" s="77"/>
      <c r="C332" s="77"/>
      <c r="D332" s="77"/>
      <c r="E332" s="77"/>
      <c r="F332" s="77"/>
      <c r="G332" s="77"/>
      <c r="H332" s="77"/>
      <c r="I332" s="77"/>
      <c r="J332" s="77"/>
    </row>
    <row r="333" spans="1:10">
      <c r="A333" s="77"/>
      <c r="B333" s="77"/>
      <c r="C333" s="77"/>
      <c r="D333" s="77"/>
      <c r="E333" s="77"/>
      <c r="F333" s="77"/>
      <c r="G333" s="77"/>
      <c r="H333" s="77"/>
      <c r="I333" s="77"/>
      <c r="J333" s="77"/>
    </row>
    <row r="334" spans="1:10">
      <c r="A334" s="77"/>
      <c r="B334" s="77"/>
      <c r="C334" s="77"/>
      <c r="D334" s="77"/>
      <c r="E334" s="77"/>
      <c r="F334" s="77"/>
      <c r="G334" s="77"/>
      <c r="H334" s="77"/>
      <c r="I334" s="77"/>
      <c r="J334" s="77"/>
    </row>
    <row r="335" spans="1:10">
      <c r="A335" s="77"/>
      <c r="B335" s="77"/>
      <c r="C335" s="77"/>
      <c r="D335" s="77"/>
      <c r="E335" s="77"/>
      <c r="F335" s="77"/>
      <c r="G335" s="77"/>
      <c r="H335" s="77"/>
      <c r="I335" s="77"/>
      <c r="J335" s="77"/>
    </row>
    <row r="336" spans="1:10">
      <c r="A336" s="77"/>
      <c r="B336" s="77"/>
      <c r="C336" s="77"/>
      <c r="D336" s="77"/>
      <c r="E336" s="77"/>
      <c r="F336" s="77"/>
      <c r="G336" s="77"/>
      <c r="H336" s="77"/>
      <c r="I336" s="77"/>
      <c r="J336" s="77"/>
    </row>
    <row r="337" spans="1:10">
      <c r="A337" s="77"/>
      <c r="B337" s="77"/>
      <c r="C337" s="77"/>
      <c r="D337" s="77"/>
      <c r="E337" s="77"/>
      <c r="F337" s="77"/>
      <c r="G337" s="77"/>
      <c r="H337" s="77"/>
      <c r="I337" s="77"/>
      <c r="J337" s="77"/>
    </row>
    <row r="338" spans="1:10">
      <c r="A338" s="77"/>
      <c r="B338" s="77"/>
      <c r="C338" s="77"/>
      <c r="D338" s="77"/>
      <c r="E338" s="77"/>
      <c r="F338" s="77"/>
      <c r="G338" s="77"/>
      <c r="H338" s="77"/>
      <c r="I338" s="77"/>
      <c r="J338" s="77"/>
    </row>
    <row r="339" spans="1:10">
      <c r="A339" s="77"/>
      <c r="B339" s="77"/>
      <c r="C339" s="77"/>
      <c r="D339" s="77"/>
      <c r="E339" s="77"/>
      <c r="F339" s="77"/>
      <c r="G339" s="77"/>
      <c r="H339" s="77"/>
      <c r="I339" s="77"/>
      <c r="J339" s="77"/>
    </row>
    <row r="340" spans="1:10">
      <c r="A340" s="77"/>
      <c r="B340" s="77"/>
      <c r="C340" s="77"/>
      <c r="D340" s="77"/>
      <c r="E340" s="77"/>
      <c r="F340" s="77"/>
      <c r="G340" s="77"/>
      <c r="H340" s="77"/>
      <c r="I340" s="77"/>
      <c r="J340" s="77"/>
    </row>
    <row r="341" spans="1:10">
      <c r="A341" s="77"/>
      <c r="B341" s="77"/>
      <c r="C341" s="77"/>
      <c r="D341" s="77"/>
      <c r="E341" s="77"/>
      <c r="F341" s="77"/>
      <c r="G341" s="77"/>
      <c r="H341" s="77"/>
      <c r="I341" s="77"/>
      <c r="J341" s="77"/>
    </row>
    <row r="342" spans="1:10">
      <c r="A342" s="77"/>
      <c r="B342" s="77"/>
      <c r="C342" s="77"/>
      <c r="D342" s="77"/>
      <c r="E342" s="77"/>
      <c r="F342" s="77"/>
      <c r="G342" s="77"/>
      <c r="H342" s="77"/>
      <c r="I342" s="77"/>
      <c r="J342" s="77"/>
    </row>
    <row r="343" spans="1:10">
      <c r="A343" s="77"/>
      <c r="B343" s="77"/>
      <c r="C343" s="77"/>
      <c r="D343" s="77"/>
      <c r="E343" s="77"/>
      <c r="F343" s="77"/>
      <c r="G343" s="77"/>
      <c r="H343" s="77"/>
      <c r="I343" s="77"/>
      <c r="J343" s="77"/>
    </row>
    <row r="344" spans="1:10">
      <c r="A344" s="77"/>
      <c r="B344" s="77"/>
      <c r="C344" s="77"/>
      <c r="D344" s="77"/>
      <c r="E344" s="77"/>
      <c r="F344" s="77"/>
      <c r="G344" s="77"/>
      <c r="H344" s="77"/>
      <c r="I344" s="77"/>
      <c r="J344" s="77"/>
    </row>
    <row r="345" spans="1:10">
      <c r="A345" s="77"/>
      <c r="B345" s="77"/>
      <c r="C345" s="77"/>
      <c r="D345" s="77"/>
      <c r="E345" s="77"/>
      <c r="F345" s="77"/>
      <c r="G345" s="77"/>
      <c r="H345" s="77"/>
      <c r="I345" s="77"/>
      <c r="J345" s="77"/>
    </row>
    <row r="346" spans="1:10">
      <c r="A346" s="77"/>
      <c r="B346" s="77"/>
      <c r="C346" s="77"/>
      <c r="D346" s="77"/>
      <c r="E346" s="77"/>
      <c r="F346" s="77"/>
      <c r="G346" s="77"/>
      <c r="H346" s="77"/>
      <c r="I346" s="77"/>
      <c r="J346" s="77"/>
    </row>
    <row r="347" spans="1:10">
      <c r="A347" s="77"/>
      <c r="B347" s="77"/>
      <c r="C347" s="77"/>
      <c r="D347" s="77"/>
      <c r="E347" s="77"/>
      <c r="F347" s="77"/>
      <c r="G347" s="77"/>
      <c r="H347" s="77"/>
      <c r="I347" s="77"/>
      <c r="J347" s="77"/>
    </row>
    <row r="348" spans="1:10">
      <c r="A348" s="77"/>
      <c r="B348" s="77"/>
      <c r="C348" s="77"/>
      <c r="D348" s="77"/>
      <c r="E348" s="77"/>
      <c r="F348" s="77"/>
      <c r="G348" s="77"/>
      <c r="H348" s="77"/>
      <c r="I348" s="77"/>
      <c r="J348" s="77"/>
    </row>
    <row r="349" spans="1:10">
      <c r="A349" s="77"/>
      <c r="B349" s="77"/>
      <c r="C349" s="77"/>
      <c r="D349" s="77"/>
      <c r="E349" s="77"/>
      <c r="F349" s="77"/>
      <c r="G349" s="77"/>
      <c r="H349" s="77"/>
      <c r="I349" s="77"/>
      <c r="J349" s="77"/>
    </row>
    <row r="350" spans="1:10">
      <c r="A350" s="77"/>
      <c r="B350" s="77"/>
      <c r="C350" s="77"/>
      <c r="D350" s="77"/>
      <c r="E350" s="77"/>
      <c r="F350" s="77"/>
      <c r="G350" s="77"/>
      <c r="H350" s="77"/>
      <c r="I350" s="77"/>
      <c r="J350" s="77"/>
    </row>
    <row r="351" spans="1:10">
      <c r="A351" s="77"/>
      <c r="B351" s="77"/>
      <c r="C351" s="77"/>
      <c r="D351" s="77"/>
      <c r="E351" s="77"/>
      <c r="F351" s="77"/>
      <c r="G351" s="77"/>
      <c r="H351" s="77"/>
      <c r="I351" s="77"/>
      <c r="J351" s="77"/>
    </row>
    <row r="352" spans="1:10">
      <c r="A352" s="77"/>
      <c r="B352" s="77"/>
      <c r="C352" s="77"/>
      <c r="D352" s="77"/>
      <c r="E352" s="77"/>
      <c r="F352" s="77"/>
      <c r="G352" s="77"/>
      <c r="H352" s="77"/>
      <c r="I352" s="77"/>
      <c r="J352" s="77"/>
    </row>
    <row r="353" spans="1:10">
      <c r="A353" s="77"/>
      <c r="B353" s="77"/>
      <c r="C353" s="77"/>
      <c r="D353" s="77"/>
      <c r="E353" s="77"/>
      <c r="F353" s="77"/>
      <c r="G353" s="77"/>
      <c r="H353" s="77"/>
      <c r="I353" s="77"/>
      <c r="J353" s="77"/>
    </row>
    <row r="354" spans="1:10">
      <c r="A354" s="77"/>
      <c r="B354" s="77"/>
      <c r="C354" s="77"/>
      <c r="D354" s="77"/>
      <c r="E354" s="77"/>
      <c r="F354" s="77"/>
      <c r="G354" s="77"/>
      <c r="H354" s="77"/>
      <c r="I354" s="77"/>
      <c r="J354" s="77"/>
    </row>
    <row r="355" spans="1:10">
      <c r="A355" s="77"/>
      <c r="B355" s="77"/>
      <c r="C355" s="77"/>
      <c r="D355" s="77"/>
      <c r="E355" s="77"/>
      <c r="F355" s="77"/>
      <c r="G355" s="77"/>
      <c r="H355" s="77"/>
      <c r="I355" s="77"/>
      <c r="J355" s="77"/>
    </row>
    <row r="356" spans="1:10">
      <c r="A356" s="77"/>
      <c r="B356" s="77"/>
      <c r="C356" s="77"/>
      <c r="D356" s="77"/>
      <c r="E356" s="77"/>
      <c r="F356" s="77"/>
      <c r="G356" s="77"/>
      <c r="H356" s="77"/>
      <c r="I356" s="77"/>
      <c r="J356" s="77"/>
    </row>
    <row r="357" spans="1:10">
      <c r="A357" s="77"/>
      <c r="B357" s="77"/>
      <c r="C357" s="77"/>
      <c r="D357" s="77"/>
      <c r="E357" s="77"/>
      <c r="F357" s="77"/>
      <c r="G357" s="77"/>
      <c r="H357" s="77"/>
      <c r="I357" s="77"/>
      <c r="J357" s="77"/>
    </row>
    <row r="358" spans="1:10">
      <c r="A358" s="77"/>
      <c r="B358" s="77"/>
      <c r="C358" s="77"/>
      <c r="D358" s="77"/>
      <c r="E358" s="77"/>
      <c r="F358" s="77"/>
      <c r="G358" s="77"/>
      <c r="H358" s="77"/>
      <c r="I358" s="77"/>
      <c r="J358" s="77"/>
    </row>
    <row r="359" spans="1:10">
      <c r="A359" s="77"/>
      <c r="B359" s="77"/>
      <c r="C359" s="77"/>
      <c r="D359" s="77"/>
      <c r="E359" s="77"/>
      <c r="F359" s="77"/>
      <c r="G359" s="77"/>
      <c r="H359" s="77"/>
      <c r="I359" s="77"/>
      <c r="J359" s="77"/>
    </row>
    <row r="360" spans="1:10">
      <c r="A360" s="77"/>
      <c r="B360" s="77"/>
      <c r="C360" s="77"/>
      <c r="D360" s="77"/>
      <c r="E360" s="77"/>
      <c r="F360" s="77"/>
      <c r="G360" s="77"/>
      <c r="H360" s="77"/>
      <c r="I360" s="77"/>
      <c r="J360" s="77"/>
    </row>
    <row r="361" spans="1:10">
      <c r="A361" s="77"/>
      <c r="B361" s="77"/>
      <c r="C361" s="77"/>
      <c r="D361" s="77"/>
      <c r="E361" s="77"/>
      <c r="F361" s="77"/>
      <c r="G361" s="77"/>
      <c r="H361" s="77"/>
      <c r="I361" s="77"/>
      <c r="J361" s="77"/>
    </row>
    <row r="362" spans="1:10">
      <c r="A362" s="77"/>
      <c r="B362" s="77"/>
      <c r="C362" s="77"/>
      <c r="D362" s="77"/>
      <c r="E362" s="77"/>
      <c r="F362" s="77"/>
      <c r="G362" s="77"/>
      <c r="H362" s="77"/>
      <c r="I362" s="77"/>
      <c r="J362" s="77"/>
    </row>
    <row r="363" spans="1:10">
      <c r="A363" s="77"/>
      <c r="B363" s="77"/>
      <c r="C363" s="77"/>
      <c r="D363" s="77"/>
      <c r="E363" s="77"/>
      <c r="F363" s="77"/>
      <c r="G363" s="77"/>
      <c r="H363" s="77"/>
      <c r="I363" s="77"/>
      <c r="J363" s="77"/>
    </row>
    <row r="364" spans="1:10">
      <c r="A364" s="77"/>
      <c r="B364" s="77"/>
      <c r="C364" s="77"/>
      <c r="D364" s="77"/>
      <c r="E364" s="77"/>
      <c r="F364" s="77"/>
      <c r="G364" s="77"/>
      <c r="H364" s="77"/>
      <c r="I364" s="77"/>
      <c r="J364" s="77"/>
    </row>
    <row r="365" spans="1:10">
      <c r="A365" s="77"/>
      <c r="B365" s="77"/>
      <c r="C365" s="77"/>
      <c r="D365" s="77"/>
      <c r="E365" s="77"/>
      <c r="F365" s="77"/>
      <c r="G365" s="77"/>
      <c r="H365" s="77"/>
      <c r="I365" s="77"/>
      <c r="J365" s="77"/>
    </row>
    <row r="366" spans="1:10">
      <c r="A366" s="77"/>
      <c r="B366" s="77"/>
      <c r="C366" s="77"/>
      <c r="D366" s="77"/>
      <c r="E366" s="77"/>
      <c r="F366" s="77"/>
      <c r="G366" s="77"/>
      <c r="H366" s="77"/>
      <c r="I366" s="77"/>
      <c r="J366" s="77"/>
    </row>
    <row r="367" spans="1:10">
      <c r="A367" s="77"/>
      <c r="B367" s="77"/>
      <c r="C367" s="77"/>
      <c r="D367" s="77"/>
      <c r="E367" s="77"/>
      <c r="F367" s="77"/>
      <c r="G367" s="77"/>
      <c r="H367" s="77"/>
      <c r="I367" s="77"/>
      <c r="J367" s="77"/>
    </row>
    <row r="368" spans="1:10">
      <c r="A368" s="77"/>
      <c r="B368" s="77"/>
      <c r="C368" s="77"/>
      <c r="D368" s="77"/>
      <c r="E368" s="77"/>
      <c r="F368" s="77"/>
      <c r="G368" s="77"/>
      <c r="H368" s="77"/>
      <c r="I368" s="77"/>
      <c r="J368" s="77"/>
    </row>
    <row r="369" spans="1:10">
      <c r="A369" s="77"/>
      <c r="B369" s="77"/>
      <c r="C369" s="77"/>
      <c r="D369" s="77"/>
      <c r="E369" s="77"/>
      <c r="F369" s="77"/>
      <c r="G369" s="77"/>
      <c r="H369" s="77"/>
      <c r="I369" s="77"/>
      <c r="J369" s="77"/>
    </row>
  </sheetData>
  <mergeCells count="11">
    <mergeCell ref="A2:K2"/>
    <mergeCell ref="D3:F3"/>
    <mergeCell ref="G3:I3"/>
    <mergeCell ref="J3:L3"/>
    <mergeCell ref="A10:C10"/>
    <mergeCell ref="A3:A5"/>
    <mergeCell ref="A6:A7"/>
    <mergeCell ref="A8:A9"/>
    <mergeCell ref="B6:B7"/>
    <mergeCell ref="B8:B9"/>
    <mergeCell ref="B3:C5"/>
  </mergeCells>
  <phoneticPr fontId="16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90"/>
  <sheetViews>
    <sheetView workbookViewId="0">
      <selection activeCell="C6" sqref="C6:I11"/>
    </sheetView>
  </sheetViews>
  <sheetFormatPr defaultColWidth="9" defaultRowHeight="13.5"/>
  <cols>
    <col min="1" max="1" width="5.5" style="2" customWidth="1"/>
    <col min="2" max="2" width="11.25" style="2" customWidth="1"/>
    <col min="3" max="3" width="13" style="2" customWidth="1"/>
    <col min="4" max="4" width="16.125" style="2" customWidth="1"/>
    <col min="5" max="5" width="13" style="2" customWidth="1"/>
    <col min="6" max="6" width="16.125" style="2" customWidth="1"/>
    <col min="7" max="7" width="13.875" style="2" customWidth="1"/>
    <col min="8" max="8" width="12.875" style="2" customWidth="1"/>
    <col min="9" max="9" width="14.125" style="2" customWidth="1"/>
    <col min="11" max="11" width="12.75" customWidth="1"/>
  </cols>
  <sheetData>
    <row r="1" spans="1:11">
      <c r="I1" s="4089" t="s">
        <v>69</v>
      </c>
    </row>
    <row r="2" spans="1:11" ht="21" customHeight="1">
      <c r="A2" s="5142" t="s">
        <v>1008</v>
      </c>
      <c r="B2" s="5142"/>
      <c r="C2" s="5142"/>
      <c r="D2" s="5142"/>
      <c r="E2" s="5142"/>
      <c r="F2" s="5142"/>
      <c r="G2" s="5142"/>
      <c r="H2" s="5142"/>
      <c r="I2" s="4090" t="s">
        <v>361</v>
      </c>
    </row>
    <row r="3" spans="1:11" ht="16.5">
      <c r="A3" s="5147" t="s">
        <v>217</v>
      </c>
      <c r="B3" s="5147" t="s">
        <v>1009</v>
      </c>
      <c r="C3" s="5147" t="s">
        <v>1010</v>
      </c>
      <c r="D3" s="5147"/>
      <c r="E3" s="5147"/>
      <c r="F3" s="5147"/>
      <c r="G3" s="5147"/>
      <c r="H3" s="5147"/>
      <c r="I3" s="5147"/>
    </row>
    <row r="4" spans="1:11" ht="17.25">
      <c r="A4" s="5147"/>
      <c r="B4" s="5147"/>
      <c r="C4" s="4083" t="s">
        <v>1011</v>
      </c>
      <c r="D4" s="5149" t="s">
        <v>1012</v>
      </c>
      <c r="E4" s="4083" t="s">
        <v>1013</v>
      </c>
      <c r="F4" s="5149" t="s">
        <v>1014</v>
      </c>
      <c r="G4" s="4083" t="s">
        <v>1013</v>
      </c>
      <c r="H4" s="5149" t="s">
        <v>1015</v>
      </c>
      <c r="I4" s="4083" t="s">
        <v>1016</v>
      </c>
    </row>
    <row r="5" spans="1:11" ht="17.25">
      <c r="A5" s="5147"/>
      <c r="B5" s="5147"/>
      <c r="C5" s="4083" t="s">
        <v>1017</v>
      </c>
      <c r="D5" s="5149"/>
      <c r="E5" s="4083" t="s">
        <v>1018</v>
      </c>
      <c r="F5" s="5149"/>
      <c r="G5" s="4083" t="s">
        <v>1019</v>
      </c>
      <c r="H5" s="5149"/>
      <c r="I5" s="4083" t="s">
        <v>1017</v>
      </c>
    </row>
    <row r="6" spans="1:11" ht="30.75" customHeight="1">
      <c r="A6" s="4084">
        <v>1</v>
      </c>
      <c r="B6" s="4084" t="s">
        <v>203</v>
      </c>
      <c r="C6" s="4085"/>
      <c r="D6" s="4085"/>
      <c r="E6" s="4085"/>
      <c r="F6" s="4085"/>
      <c r="G6" s="4085"/>
      <c r="H6" s="4085"/>
      <c r="I6" s="4085"/>
    </row>
    <row r="7" spans="1:11" ht="30.75" customHeight="1">
      <c r="A7" s="4086">
        <v>2</v>
      </c>
      <c r="B7" s="4084" t="s">
        <v>201</v>
      </c>
      <c r="C7" s="4085"/>
      <c r="D7" s="4085"/>
      <c r="E7" s="4085"/>
      <c r="F7" s="4085"/>
      <c r="G7" s="4085"/>
      <c r="H7" s="4085"/>
      <c r="I7" s="4085"/>
    </row>
    <row r="8" spans="1:11" ht="30.75" customHeight="1">
      <c r="A8" s="4084">
        <v>3</v>
      </c>
      <c r="B8" s="4084" t="s">
        <v>202</v>
      </c>
      <c r="C8" s="4085"/>
      <c r="D8" s="4085"/>
      <c r="E8" s="4085"/>
      <c r="F8" s="4085"/>
      <c r="G8" s="4085"/>
      <c r="H8" s="4085"/>
      <c r="I8" s="4085"/>
    </row>
    <row r="9" spans="1:11" ht="30.75" customHeight="1">
      <c r="A9" s="4084">
        <v>4</v>
      </c>
      <c r="B9" s="4084" t="s">
        <v>205</v>
      </c>
      <c r="C9" s="4085"/>
      <c r="D9" s="4085"/>
      <c r="E9" s="4085"/>
      <c r="F9" s="4085"/>
      <c r="G9" s="4085"/>
      <c r="H9" s="4085"/>
      <c r="I9" s="4085"/>
    </row>
    <row r="10" spans="1:11" ht="30.75" customHeight="1">
      <c r="A10" s="4084">
        <v>5</v>
      </c>
      <c r="B10" s="4084" t="s">
        <v>204</v>
      </c>
      <c r="C10" s="4085"/>
      <c r="D10" s="4085"/>
      <c r="E10" s="4085"/>
      <c r="F10" s="4085"/>
      <c r="G10" s="4085"/>
      <c r="H10" s="4085"/>
      <c r="I10" s="4085"/>
      <c r="K10" s="1203"/>
    </row>
    <row r="11" spans="1:11" ht="30.75" customHeight="1">
      <c r="A11" s="5148" t="s">
        <v>245</v>
      </c>
      <c r="B11" s="5148"/>
      <c r="C11" s="4087"/>
      <c r="D11" s="4087"/>
      <c r="E11" s="4087"/>
      <c r="F11" s="4087"/>
      <c r="G11" s="4087"/>
      <c r="H11" s="4087"/>
      <c r="I11" s="4087"/>
    </row>
    <row r="12" spans="1:11">
      <c r="D12" s="2349"/>
      <c r="F12" s="2349"/>
      <c r="G12" s="2349"/>
      <c r="H12" s="4088"/>
    </row>
    <row r="13" spans="1:11">
      <c r="E13" s="4088"/>
    </row>
    <row r="90" spans="1:9" ht="17.25">
      <c r="A90" s="4084">
        <v>6</v>
      </c>
      <c r="B90" s="4084" t="s">
        <v>1020</v>
      </c>
      <c r="C90" s="4091">
        <v>432239.31</v>
      </c>
      <c r="D90" s="4091">
        <f>1691686.86+E90</f>
        <v>1820267.01</v>
      </c>
      <c r="E90" s="4091">
        <v>128580.15</v>
      </c>
      <c r="F90" s="4091">
        <f>1740305.03+G90</f>
        <v>1984411.76</v>
      </c>
      <c r="G90" s="4091">
        <v>244106.73</v>
      </c>
      <c r="H90" s="4091">
        <f>D90-F90</f>
        <v>-164144.75</v>
      </c>
      <c r="I90" s="4091">
        <v>268094.57</v>
      </c>
    </row>
  </sheetData>
  <mergeCells count="8">
    <mergeCell ref="A2:H2"/>
    <mergeCell ref="C3:I3"/>
    <mergeCell ref="A11:B11"/>
    <mergeCell ref="A3:A5"/>
    <mergeCell ref="B3:B5"/>
    <mergeCell ref="D4:D5"/>
    <mergeCell ref="F4:F5"/>
    <mergeCell ref="H4:H5"/>
  </mergeCells>
  <phoneticPr fontId="16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362"/>
  <sheetViews>
    <sheetView workbookViewId="0">
      <pane xSplit="1" ySplit="4" topLeftCell="B5" activePane="bottomRight" state="frozen"/>
      <selection pane="topRight"/>
      <selection pane="bottomLeft"/>
      <selection pane="bottomRight" activeCell="F292" sqref="F292"/>
    </sheetView>
  </sheetViews>
  <sheetFormatPr defaultColWidth="9" defaultRowHeight="13.5"/>
  <cols>
    <col min="1" max="1" width="40.5" style="2353" customWidth="1"/>
    <col min="2" max="2" width="13.75" style="2353" customWidth="1"/>
    <col min="3" max="3" width="23.75" style="2353" customWidth="1"/>
    <col min="4" max="4" width="18.25" style="2353" customWidth="1"/>
    <col min="5" max="5" width="14.5" style="2353" customWidth="1"/>
    <col min="6" max="7" width="18.25" style="2353" customWidth="1"/>
    <col min="8" max="8" width="15.75" style="2353" customWidth="1"/>
    <col min="9" max="9" width="14.5" style="2353" customWidth="1"/>
    <col min="10" max="10" width="23" style="2353" customWidth="1"/>
    <col min="11" max="11" width="15.75" style="2353" customWidth="1"/>
    <col min="12" max="12" width="14.5" style="2353" customWidth="1"/>
    <col min="13" max="13" width="20.75" style="2353" customWidth="1"/>
    <col min="14" max="15" width="14.5" style="2353" customWidth="1"/>
    <col min="16" max="16" width="18.25" style="2353" customWidth="1"/>
    <col min="17" max="17" width="33.375" style="2353" customWidth="1"/>
    <col min="18" max="21" width="15.75" style="2353" customWidth="1"/>
    <col min="22" max="22" width="17" style="2353" customWidth="1"/>
    <col min="23" max="23" width="15.75" style="2353" customWidth="1"/>
    <col min="24" max="16384" width="9" style="2353"/>
  </cols>
  <sheetData>
    <row r="1" spans="1:23">
      <c r="W1" s="4076" t="s">
        <v>73</v>
      </c>
    </row>
    <row r="2" spans="1:23" ht="20.25">
      <c r="A2" s="5150" t="s">
        <v>1021</v>
      </c>
      <c r="B2" s="5150"/>
      <c r="C2" s="5150"/>
      <c r="D2" s="5150"/>
      <c r="E2" s="5150"/>
      <c r="F2" s="5150"/>
      <c r="G2" s="5150"/>
      <c r="H2" s="5150"/>
      <c r="I2" s="5150"/>
      <c r="J2" s="5150"/>
      <c r="K2" s="5150"/>
      <c r="L2" s="5150"/>
      <c r="M2" s="5150"/>
      <c r="N2" s="5150"/>
      <c r="O2" s="5150"/>
      <c r="P2" s="5150"/>
      <c r="Q2" s="5150"/>
      <c r="R2" s="5150"/>
      <c r="S2" s="5150"/>
      <c r="T2" s="5150"/>
      <c r="U2" s="5150"/>
      <c r="V2" s="5150"/>
      <c r="W2" s="5150"/>
    </row>
    <row r="3" spans="1:23" s="4065" customFormat="1" ht="27" customHeight="1">
      <c r="A3" s="4066"/>
      <c r="B3" s="4066"/>
      <c r="C3" s="4066"/>
      <c r="D3" s="5151" t="s">
        <v>1002</v>
      </c>
      <c r="E3" s="5152"/>
      <c r="F3" s="5152"/>
      <c r="G3" s="5151" t="s">
        <v>1003</v>
      </c>
      <c r="H3" s="5152"/>
      <c r="I3" s="5152"/>
      <c r="J3" s="5152"/>
      <c r="K3" s="5152"/>
      <c r="L3" s="5152"/>
      <c r="M3" s="5152"/>
      <c r="N3" s="5152"/>
      <c r="O3" s="5152"/>
      <c r="P3" s="5152"/>
      <c r="Q3" s="5152"/>
      <c r="R3" s="4067" t="s">
        <v>1022</v>
      </c>
      <c r="S3" s="4067" t="s">
        <v>1023</v>
      </c>
      <c r="T3" s="5151" t="s">
        <v>1024</v>
      </c>
      <c r="U3" s="5152"/>
      <c r="V3" s="4067" t="s">
        <v>1025</v>
      </c>
      <c r="W3" s="4077" t="s">
        <v>1026</v>
      </c>
    </row>
    <row r="4" spans="1:23" s="4065" customFormat="1" ht="29.25" customHeight="1">
      <c r="A4" s="4068" t="s">
        <v>218</v>
      </c>
      <c r="B4" s="4069" t="s">
        <v>383</v>
      </c>
      <c r="C4" s="4070" t="s">
        <v>1026</v>
      </c>
      <c r="D4" s="4071" t="s">
        <v>1027</v>
      </c>
      <c r="E4" s="4071" t="s">
        <v>1028</v>
      </c>
      <c r="F4" s="4071" t="s">
        <v>354</v>
      </c>
      <c r="G4" s="4071" t="s">
        <v>1029</v>
      </c>
      <c r="H4" s="4071" t="s">
        <v>1030</v>
      </c>
      <c r="I4" s="4071" t="s">
        <v>1031</v>
      </c>
      <c r="J4" s="4071" t="s">
        <v>1032</v>
      </c>
      <c r="K4" s="4071" t="s">
        <v>1033</v>
      </c>
      <c r="L4" s="4071" t="s">
        <v>1034</v>
      </c>
      <c r="M4" s="4071" t="s">
        <v>1035</v>
      </c>
      <c r="N4" s="4071" t="s">
        <v>1036</v>
      </c>
      <c r="O4" s="4071" t="s">
        <v>1037</v>
      </c>
      <c r="P4" s="4071" t="s">
        <v>354</v>
      </c>
      <c r="Q4" s="4071" t="s">
        <v>1038</v>
      </c>
      <c r="R4" s="4071" t="s">
        <v>1022</v>
      </c>
      <c r="S4" s="4071" t="s">
        <v>1023</v>
      </c>
      <c r="T4" s="4071" t="s">
        <v>1039</v>
      </c>
      <c r="U4" s="4071" t="s">
        <v>1040</v>
      </c>
      <c r="V4" s="4071" t="s">
        <v>1025</v>
      </c>
      <c r="W4" s="4078" t="s">
        <v>1026</v>
      </c>
    </row>
    <row r="5" spans="1:23" s="4065" customFormat="1" ht="15" customHeight="1">
      <c r="A5" s="4072" t="s">
        <v>481</v>
      </c>
      <c r="B5" s="4073" t="str">
        <f>VLOOKUP(A5,[1]第一部分收入和收益!$A:$B,2,0)</f>
        <v>发展直营</v>
      </c>
      <c r="C5" s="4074"/>
      <c r="D5" s="4075"/>
      <c r="E5" s="4075"/>
      <c r="F5" s="4075"/>
      <c r="G5" s="4075"/>
      <c r="H5" s="4075"/>
      <c r="I5" s="4075"/>
      <c r="J5" s="4075"/>
      <c r="K5" s="4075"/>
      <c r="L5" s="4075"/>
      <c r="M5" s="4075"/>
      <c r="N5" s="4075"/>
      <c r="O5" s="4075"/>
      <c r="P5" s="4075"/>
      <c r="Q5" s="4075"/>
      <c r="R5" s="4075"/>
      <c r="S5" s="4075"/>
      <c r="T5" s="4075"/>
      <c r="U5" s="4075"/>
      <c r="V5" s="4075"/>
      <c r="W5" s="4074"/>
    </row>
    <row r="6" spans="1:23" s="4065" customFormat="1" ht="15" customHeight="1">
      <c r="A6" s="4072" t="s">
        <v>646</v>
      </c>
      <c r="B6" s="4073" t="str">
        <f>VLOOKUP(A6,[1]第一部分收入和收益!$A:$B,2,0)</f>
        <v>发展直营</v>
      </c>
      <c r="C6" s="4074"/>
      <c r="D6" s="4075"/>
      <c r="E6" s="4075"/>
      <c r="F6" s="4075"/>
      <c r="G6" s="4075"/>
      <c r="H6" s="4075"/>
      <c r="I6" s="4075"/>
      <c r="J6" s="4075"/>
      <c r="K6" s="4075"/>
      <c r="L6" s="4075"/>
      <c r="M6" s="4075"/>
      <c r="N6" s="4075"/>
      <c r="O6" s="4075"/>
      <c r="P6" s="4075"/>
      <c r="Q6" s="4075"/>
      <c r="R6" s="4075"/>
      <c r="S6" s="4075"/>
      <c r="T6" s="4075"/>
      <c r="U6" s="4075"/>
      <c r="V6" s="4075"/>
      <c r="W6" s="4074"/>
    </row>
    <row r="7" spans="1:23" s="4065" customFormat="1" ht="15" customHeight="1">
      <c r="A7" s="4072" t="s">
        <v>521</v>
      </c>
      <c r="B7" s="4073" t="str">
        <f>VLOOKUP(A7,[1]第一部分收入和收益!$A:$B,2,0)</f>
        <v>海外</v>
      </c>
      <c r="C7" s="4074"/>
      <c r="D7" s="4075"/>
      <c r="E7" s="4075"/>
      <c r="F7" s="4075"/>
      <c r="G7" s="4075"/>
      <c r="H7" s="4075"/>
      <c r="I7" s="4075"/>
      <c r="J7" s="4075"/>
      <c r="K7" s="4075"/>
      <c r="L7" s="4075"/>
      <c r="M7" s="4075"/>
      <c r="N7" s="4075"/>
      <c r="O7" s="4075"/>
      <c r="P7" s="4075"/>
      <c r="Q7" s="4075"/>
      <c r="R7" s="4075"/>
      <c r="S7" s="4075"/>
      <c r="T7" s="4075"/>
      <c r="U7" s="4075"/>
      <c r="V7" s="4075"/>
      <c r="W7" s="4074"/>
    </row>
    <row r="8" spans="1:23" s="4065" customFormat="1" ht="15" customHeight="1">
      <c r="A8" s="4072" t="s">
        <v>522</v>
      </c>
      <c r="B8" s="4073" t="str">
        <f>VLOOKUP(A8,[1]第一部分收入和收益!$A:$B,2,0)</f>
        <v>东北分公司</v>
      </c>
      <c r="C8" s="4074"/>
      <c r="D8" s="4075"/>
      <c r="E8" s="4075"/>
      <c r="F8" s="4075"/>
      <c r="G8" s="4075"/>
      <c r="H8" s="4075"/>
      <c r="I8" s="4075"/>
      <c r="J8" s="4075"/>
      <c r="K8" s="4075"/>
      <c r="L8" s="4075"/>
      <c r="M8" s="4075"/>
      <c r="N8" s="4075"/>
      <c r="O8" s="4075"/>
      <c r="P8" s="4075"/>
      <c r="Q8" s="4075"/>
      <c r="R8" s="4075"/>
      <c r="S8" s="4075"/>
      <c r="T8" s="4075"/>
      <c r="U8" s="4075"/>
      <c r="V8" s="4075"/>
      <c r="W8" s="4074"/>
    </row>
    <row r="9" spans="1:23" s="4065" customFormat="1" ht="15" customHeight="1">
      <c r="A9" s="4072" t="s">
        <v>725</v>
      </c>
      <c r="B9" s="4073" t="str">
        <f>VLOOKUP(A9,[1]第一部分收入和收益!$A:$B,2,0)</f>
        <v>东北分公司</v>
      </c>
      <c r="C9" s="4074"/>
      <c r="D9" s="4075"/>
      <c r="E9" s="4075"/>
      <c r="F9" s="4075"/>
      <c r="G9" s="4075"/>
      <c r="H9" s="4075"/>
      <c r="I9" s="4075"/>
      <c r="J9" s="4075"/>
      <c r="K9" s="4075"/>
      <c r="L9" s="4075"/>
      <c r="M9" s="4075"/>
      <c r="N9" s="4075"/>
      <c r="O9" s="4075"/>
      <c r="P9" s="4075"/>
      <c r="Q9" s="4075"/>
      <c r="R9" s="4075"/>
      <c r="S9" s="4075"/>
      <c r="T9" s="4075"/>
      <c r="U9" s="4075"/>
      <c r="V9" s="4075"/>
      <c r="W9" s="4074"/>
    </row>
    <row r="10" spans="1:23" s="4065" customFormat="1" ht="15" customHeight="1">
      <c r="A10" s="4072" t="s">
        <v>523</v>
      </c>
      <c r="B10" s="4073" t="str">
        <f>VLOOKUP(A10,[1]第一部分收入和收益!$A:$B,2,0)</f>
        <v>东北分公司</v>
      </c>
      <c r="C10" s="4074"/>
      <c r="D10" s="4075"/>
      <c r="E10" s="4075"/>
      <c r="F10" s="4075"/>
      <c r="G10" s="4075"/>
      <c r="H10" s="4075"/>
      <c r="I10" s="4075"/>
      <c r="J10" s="4075"/>
      <c r="K10" s="4075"/>
      <c r="L10" s="4075"/>
      <c r="M10" s="4075"/>
      <c r="N10" s="4075"/>
      <c r="O10" s="4075"/>
      <c r="P10" s="4075"/>
      <c r="Q10" s="4075"/>
      <c r="R10" s="4075"/>
      <c r="S10" s="4075"/>
      <c r="T10" s="4075"/>
      <c r="U10" s="4075"/>
      <c r="V10" s="4075"/>
      <c r="W10" s="4074"/>
    </row>
    <row r="11" spans="1:23" s="4065" customFormat="1" ht="15" customHeight="1">
      <c r="A11" s="4072" t="s">
        <v>419</v>
      </c>
      <c r="B11" s="4073" t="str">
        <f>VLOOKUP(A11,[1]第一部分收入和收益!$A:$B,2,0)</f>
        <v>发展直营</v>
      </c>
      <c r="C11" s="4074"/>
      <c r="D11" s="4075"/>
      <c r="E11" s="4075"/>
      <c r="F11" s="4075"/>
      <c r="G11" s="4075"/>
      <c r="H11" s="4075"/>
      <c r="I11" s="4075"/>
      <c r="J11" s="4075"/>
      <c r="K11" s="4075"/>
      <c r="L11" s="4075"/>
      <c r="M11" s="4075"/>
      <c r="N11" s="4075"/>
      <c r="O11" s="4075"/>
      <c r="P11" s="4075"/>
      <c r="Q11" s="4075"/>
      <c r="R11" s="4075"/>
      <c r="S11" s="4075"/>
      <c r="T11" s="4075"/>
      <c r="U11" s="4075"/>
      <c r="V11" s="4075"/>
      <c r="W11" s="4074"/>
    </row>
    <row r="12" spans="1:23" s="4065" customFormat="1" ht="15" customHeight="1">
      <c r="A12" s="4072" t="s">
        <v>420</v>
      </c>
      <c r="B12" s="4073" t="str">
        <f>VLOOKUP(A12,[1]第一部分收入和收益!$A:$B,2,0)</f>
        <v>发展直营</v>
      </c>
      <c r="C12" s="4074"/>
      <c r="D12" s="4075"/>
      <c r="E12" s="4075"/>
      <c r="F12" s="4075"/>
      <c r="G12" s="4075"/>
      <c r="H12" s="4075"/>
      <c r="I12" s="4075"/>
      <c r="J12" s="4075"/>
      <c r="K12" s="4075"/>
      <c r="L12" s="4075"/>
      <c r="M12" s="4075"/>
      <c r="N12" s="4075"/>
      <c r="O12" s="4075"/>
      <c r="P12" s="4075"/>
      <c r="Q12" s="4075"/>
      <c r="R12" s="4075"/>
      <c r="S12" s="4075"/>
      <c r="T12" s="4075"/>
      <c r="U12" s="4075"/>
      <c r="V12" s="4075"/>
      <c r="W12" s="4074"/>
    </row>
    <row r="13" spans="1:23" s="4065" customFormat="1" ht="15" customHeight="1">
      <c r="A13" s="4072" t="s">
        <v>482</v>
      </c>
      <c r="B13" s="4073" t="str">
        <f>VLOOKUP(A13,[1]第一部分收入和收益!$A:$B,2,0)</f>
        <v>发展直营</v>
      </c>
      <c r="C13" s="4074"/>
      <c r="D13" s="4075"/>
      <c r="E13" s="4075"/>
      <c r="F13" s="4075"/>
      <c r="G13" s="4075"/>
      <c r="H13" s="4075"/>
      <c r="I13" s="4075"/>
      <c r="J13" s="4075"/>
      <c r="K13" s="4075"/>
      <c r="L13" s="4075"/>
      <c r="M13" s="4075"/>
      <c r="N13" s="4075"/>
      <c r="O13" s="4075"/>
      <c r="P13" s="4075"/>
      <c r="Q13" s="4075"/>
      <c r="R13" s="4075"/>
      <c r="S13" s="4075"/>
      <c r="T13" s="4075"/>
      <c r="U13" s="4075"/>
      <c r="V13" s="4075"/>
      <c r="W13" s="4074"/>
    </row>
    <row r="14" spans="1:23" s="4065" customFormat="1" ht="15" customHeight="1">
      <c r="A14" s="4072" t="s">
        <v>483</v>
      </c>
      <c r="B14" s="4073" t="str">
        <f>VLOOKUP(A14,[1]第一部分收入和收益!$A:$B,2,0)</f>
        <v>发展直营</v>
      </c>
      <c r="C14" s="4074"/>
      <c r="D14" s="4075"/>
      <c r="E14" s="4075"/>
      <c r="F14" s="4075"/>
      <c r="G14" s="4075"/>
      <c r="H14" s="4075"/>
      <c r="I14" s="4075"/>
      <c r="J14" s="4075"/>
      <c r="K14" s="4075"/>
      <c r="L14" s="4075"/>
      <c r="M14" s="4075"/>
      <c r="N14" s="4075"/>
      <c r="O14" s="4075"/>
      <c r="P14" s="4075"/>
      <c r="Q14" s="4075"/>
      <c r="R14" s="4075"/>
      <c r="S14" s="4075"/>
      <c r="T14" s="4075"/>
      <c r="U14" s="4075"/>
      <c r="V14" s="4075"/>
      <c r="W14" s="4074"/>
    </row>
    <row r="15" spans="1:23" s="4065" customFormat="1" ht="15" customHeight="1">
      <c r="A15" s="4072" t="s">
        <v>421</v>
      </c>
      <c r="B15" s="4073" t="str">
        <f>VLOOKUP(A15,[1]第一部分收入和收益!$A:$B,2,0)</f>
        <v>发展直营</v>
      </c>
      <c r="C15" s="4074"/>
      <c r="D15" s="4075"/>
      <c r="E15" s="4075"/>
      <c r="F15" s="4075"/>
      <c r="G15" s="4075"/>
      <c r="H15" s="4075"/>
      <c r="I15" s="4075"/>
      <c r="J15" s="4075"/>
      <c r="K15" s="4075"/>
      <c r="L15" s="4075"/>
      <c r="M15" s="4075"/>
      <c r="N15" s="4075"/>
      <c r="O15" s="4075"/>
      <c r="P15" s="4075"/>
      <c r="Q15" s="4075"/>
      <c r="R15" s="4075"/>
      <c r="S15" s="4075"/>
      <c r="T15" s="4075"/>
      <c r="U15" s="4075"/>
      <c r="V15" s="4075"/>
      <c r="W15" s="4074"/>
    </row>
    <row r="16" spans="1:23" s="4065" customFormat="1" ht="15" customHeight="1">
      <c r="A16" s="4072" t="s">
        <v>422</v>
      </c>
      <c r="B16" s="4073" t="str">
        <f>VLOOKUP(A16,[1]第一部分收入和收益!$A:$B,2,0)</f>
        <v>发展直营</v>
      </c>
      <c r="C16" s="4074"/>
      <c r="D16" s="4075"/>
      <c r="E16" s="4075"/>
      <c r="F16" s="4075"/>
      <c r="G16" s="4075"/>
      <c r="H16" s="4075"/>
      <c r="I16" s="4075"/>
      <c r="J16" s="4075"/>
      <c r="K16" s="4075"/>
      <c r="L16" s="4075"/>
      <c r="M16" s="4075"/>
      <c r="N16" s="4075"/>
      <c r="O16" s="4075"/>
      <c r="P16" s="4075"/>
      <c r="Q16" s="4075"/>
      <c r="R16" s="4075"/>
      <c r="S16" s="4075"/>
      <c r="T16" s="4075"/>
      <c r="U16" s="4075"/>
      <c r="V16" s="4075"/>
      <c r="W16" s="4074"/>
    </row>
    <row r="17" spans="1:23" s="4065" customFormat="1" ht="15" customHeight="1">
      <c r="A17" s="4072" t="s">
        <v>423</v>
      </c>
      <c r="B17" s="4073" t="str">
        <f>VLOOKUP(A17,[1]第一部分收入和收益!$A:$B,2,0)</f>
        <v>发展直营</v>
      </c>
      <c r="C17" s="4074"/>
      <c r="D17" s="4075"/>
      <c r="E17" s="4075"/>
      <c r="F17" s="4075"/>
      <c r="G17" s="4075"/>
      <c r="H17" s="4075"/>
      <c r="I17" s="4075"/>
      <c r="J17" s="4075"/>
      <c r="K17" s="4075"/>
      <c r="L17" s="4075"/>
      <c r="M17" s="4075"/>
      <c r="N17" s="4075"/>
      <c r="O17" s="4075"/>
      <c r="P17" s="4075"/>
      <c r="Q17" s="4075"/>
      <c r="R17" s="4075"/>
      <c r="S17" s="4075"/>
      <c r="T17" s="4075"/>
      <c r="U17" s="4075"/>
      <c r="V17" s="4075"/>
      <c r="W17" s="4074"/>
    </row>
    <row r="18" spans="1:23" s="4065" customFormat="1" ht="15" customHeight="1">
      <c r="A18" s="4072" t="s">
        <v>424</v>
      </c>
      <c r="B18" s="4073" t="str">
        <f>VLOOKUP(A18,[1]第一部分收入和收益!$A:$B,2,0)</f>
        <v>发展直营</v>
      </c>
      <c r="C18" s="4074"/>
      <c r="D18" s="4075"/>
      <c r="E18" s="4075"/>
      <c r="F18" s="4075"/>
      <c r="G18" s="4075"/>
      <c r="H18" s="4075"/>
      <c r="I18" s="4075"/>
      <c r="J18" s="4075"/>
      <c r="K18" s="4075"/>
      <c r="L18" s="4075"/>
      <c r="M18" s="4075"/>
      <c r="N18" s="4075"/>
      <c r="O18" s="4075"/>
      <c r="P18" s="4075"/>
      <c r="Q18" s="4075"/>
      <c r="R18" s="4075"/>
      <c r="S18" s="4075"/>
      <c r="T18" s="4075"/>
      <c r="U18" s="4075"/>
      <c r="V18" s="4075"/>
      <c r="W18" s="4074"/>
    </row>
    <row r="19" spans="1:23" s="4065" customFormat="1" ht="15" customHeight="1">
      <c r="A19" s="4072" t="s">
        <v>484</v>
      </c>
      <c r="B19" s="4073" t="str">
        <f>VLOOKUP(A19,[1]第一部分收入和收益!$A:$B,2,0)</f>
        <v>发展直营</v>
      </c>
      <c r="C19" s="4074"/>
      <c r="D19" s="4075"/>
      <c r="E19" s="4075"/>
      <c r="F19" s="4075"/>
      <c r="G19" s="4075"/>
      <c r="H19" s="4075"/>
      <c r="I19" s="4075"/>
      <c r="J19" s="4075"/>
      <c r="K19" s="4075"/>
      <c r="L19" s="4075"/>
      <c r="M19" s="4075"/>
      <c r="N19" s="4075"/>
      <c r="O19" s="4075"/>
      <c r="P19" s="4075"/>
      <c r="Q19" s="4075"/>
      <c r="R19" s="4075"/>
      <c r="S19" s="4075"/>
      <c r="T19" s="4075"/>
      <c r="U19" s="4075"/>
      <c r="V19" s="4075"/>
      <c r="W19" s="4074"/>
    </row>
    <row r="20" spans="1:23" s="4065" customFormat="1" ht="15" customHeight="1">
      <c r="A20" s="4072" t="s">
        <v>425</v>
      </c>
      <c r="B20" s="4073" t="str">
        <f>VLOOKUP(A20,[1]第一部分收入和收益!$A:$B,2,0)</f>
        <v>发展直营</v>
      </c>
      <c r="C20" s="4074"/>
      <c r="D20" s="4075"/>
      <c r="E20" s="4075"/>
      <c r="F20" s="4075"/>
      <c r="G20" s="4075"/>
      <c r="H20" s="4075"/>
      <c r="I20" s="4075"/>
      <c r="J20" s="4075"/>
      <c r="K20" s="4075"/>
      <c r="L20" s="4075"/>
      <c r="M20" s="4075"/>
      <c r="N20" s="4075"/>
      <c r="O20" s="4075"/>
      <c r="P20" s="4075"/>
      <c r="Q20" s="4075"/>
      <c r="R20" s="4075"/>
      <c r="S20" s="4075"/>
      <c r="T20" s="4075"/>
      <c r="U20" s="4075"/>
      <c r="V20" s="4075"/>
      <c r="W20" s="4074"/>
    </row>
    <row r="21" spans="1:23" s="4065" customFormat="1" ht="15" customHeight="1">
      <c r="A21" s="4072" t="s">
        <v>426</v>
      </c>
      <c r="B21" s="4073" t="str">
        <f>VLOOKUP(A21,[1]第一部分收入和收益!$A:$B,2,0)</f>
        <v>发展直营</v>
      </c>
      <c r="C21" s="4074"/>
      <c r="D21" s="4075"/>
      <c r="E21" s="4075"/>
      <c r="F21" s="4075"/>
      <c r="G21" s="4075"/>
      <c r="H21" s="4075"/>
      <c r="I21" s="4075"/>
      <c r="J21" s="4075"/>
      <c r="K21" s="4075"/>
      <c r="L21" s="4075"/>
      <c r="M21" s="4075"/>
      <c r="N21" s="4075"/>
      <c r="O21" s="4075"/>
      <c r="P21" s="4075"/>
      <c r="Q21" s="4075"/>
      <c r="R21" s="4075"/>
      <c r="S21" s="4075"/>
      <c r="T21" s="4075"/>
      <c r="U21" s="4075"/>
      <c r="V21" s="4075"/>
      <c r="W21" s="4074"/>
    </row>
    <row r="22" spans="1:23" s="4065" customFormat="1" ht="15" customHeight="1">
      <c r="A22" s="4072" t="s">
        <v>427</v>
      </c>
      <c r="B22" s="4073" t="str">
        <f>VLOOKUP(A22,[1]第一部分收入和收益!$A:$B,2,0)</f>
        <v>发展直营</v>
      </c>
      <c r="C22" s="4074"/>
      <c r="D22" s="4075"/>
      <c r="E22" s="4075"/>
      <c r="F22" s="4075"/>
      <c r="G22" s="4075"/>
      <c r="H22" s="4075"/>
      <c r="I22" s="4075"/>
      <c r="J22" s="4075"/>
      <c r="K22" s="4075"/>
      <c r="L22" s="4075"/>
      <c r="M22" s="4075"/>
      <c r="N22" s="4075"/>
      <c r="O22" s="4075"/>
      <c r="P22" s="4075"/>
      <c r="Q22" s="4075"/>
      <c r="R22" s="4075"/>
      <c r="S22" s="4075"/>
      <c r="T22" s="4075"/>
      <c r="U22" s="4075"/>
      <c r="V22" s="4075"/>
      <c r="W22" s="4074"/>
    </row>
    <row r="23" spans="1:23" s="4065" customFormat="1" ht="15" customHeight="1">
      <c r="A23" s="4072" t="s">
        <v>428</v>
      </c>
      <c r="B23" s="4073" t="str">
        <f>VLOOKUP(A23,[1]第一部分收入和收益!$A:$B,2,0)</f>
        <v>发展直营</v>
      </c>
      <c r="C23" s="4074"/>
      <c r="D23" s="4075"/>
      <c r="E23" s="4075"/>
      <c r="F23" s="4075"/>
      <c r="G23" s="4075"/>
      <c r="H23" s="4075"/>
      <c r="I23" s="4075"/>
      <c r="J23" s="4075"/>
      <c r="K23" s="4075"/>
      <c r="L23" s="4075"/>
      <c r="M23" s="4075"/>
      <c r="N23" s="4075"/>
      <c r="O23" s="4075"/>
      <c r="P23" s="4075"/>
      <c r="Q23" s="4075"/>
      <c r="R23" s="4075"/>
      <c r="S23" s="4075"/>
      <c r="T23" s="4075"/>
      <c r="U23" s="4075"/>
      <c r="V23" s="4075"/>
      <c r="W23" s="4074"/>
    </row>
    <row r="24" spans="1:23" s="4065" customFormat="1" ht="15" customHeight="1">
      <c r="A24" s="4072" t="s">
        <v>429</v>
      </c>
      <c r="B24" s="4073" t="str">
        <f>VLOOKUP(A24,[1]第一部分收入和收益!$A:$B,2,0)</f>
        <v>发展直营</v>
      </c>
      <c r="C24" s="4074"/>
      <c r="D24" s="4075"/>
      <c r="E24" s="4075"/>
      <c r="F24" s="4075"/>
      <c r="G24" s="4075"/>
      <c r="H24" s="4075"/>
      <c r="I24" s="4075"/>
      <c r="J24" s="4075"/>
      <c r="K24" s="4075"/>
      <c r="L24" s="4075"/>
      <c r="M24" s="4075"/>
      <c r="N24" s="4075"/>
      <c r="O24" s="4075"/>
      <c r="P24" s="4075"/>
      <c r="Q24" s="4075"/>
      <c r="R24" s="4075"/>
      <c r="S24" s="4075"/>
      <c r="T24" s="4075"/>
      <c r="U24" s="4075"/>
      <c r="V24" s="4075"/>
      <c r="W24" s="4074"/>
    </row>
    <row r="25" spans="1:23" s="4065" customFormat="1" ht="15" customHeight="1">
      <c r="A25" s="4072" t="s">
        <v>430</v>
      </c>
      <c r="B25" s="4073" t="str">
        <f>VLOOKUP(A25,[1]第一部分收入和收益!$A:$B,2,0)</f>
        <v>发展直营</v>
      </c>
      <c r="C25" s="4074"/>
      <c r="D25" s="4075"/>
      <c r="E25" s="4075"/>
      <c r="F25" s="4075"/>
      <c r="G25" s="4075"/>
      <c r="H25" s="4075"/>
      <c r="I25" s="4075"/>
      <c r="J25" s="4075"/>
      <c r="K25" s="4075"/>
      <c r="L25" s="4075"/>
      <c r="M25" s="4075"/>
      <c r="N25" s="4075"/>
      <c r="O25" s="4075"/>
      <c r="P25" s="4075"/>
      <c r="Q25" s="4075"/>
      <c r="R25" s="4075"/>
      <c r="S25" s="4075"/>
      <c r="T25" s="4075"/>
      <c r="U25" s="4075"/>
      <c r="V25" s="4075"/>
      <c r="W25" s="4074"/>
    </row>
    <row r="26" spans="1:23" s="4065" customFormat="1" ht="15" customHeight="1">
      <c r="A26" s="4072" t="s">
        <v>431</v>
      </c>
      <c r="B26" s="4073" t="str">
        <f>VLOOKUP(A26,[1]第一部分收入和收益!$A:$B,2,0)</f>
        <v>发展直营</v>
      </c>
      <c r="C26" s="4074"/>
      <c r="D26" s="4075"/>
      <c r="E26" s="4075"/>
      <c r="F26" s="4075"/>
      <c r="G26" s="4075"/>
      <c r="H26" s="4075"/>
      <c r="I26" s="4075"/>
      <c r="J26" s="4075"/>
      <c r="K26" s="4075"/>
      <c r="L26" s="4075"/>
      <c r="M26" s="4075"/>
      <c r="N26" s="4075"/>
      <c r="O26" s="4075"/>
      <c r="P26" s="4075"/>
      <c r="Q26" s="4075"/>
      <c r="R26" s="4075"/>
      <c r="S26" s="4075"/>
      <c r="T26" s="4075"/>
      <c r="U26" s="4075"/>
      <c r="V26" s="4075"/>
      <c r="W26" s="4074"/>
    </row>
    <row r="27" spans="1:23" s="4065" customFormat="1" ht="15" customHeight="1">
      <c r="A27" s="4072" t="s">
        <v>432</v>
      </c>
      <c r="B27" s="4073" t="str">
        <f>VLOOKUP(A27,[1]第一部分收入和收益!$A:$B,2,0)</f>
        <v>发展直营</v>
      </c>
      <c r="C27" s="4074"/>
      <c r="D27" s="4075"/>
      <c r="E27" s="4075"/>
      <c r="F27" s="4075"/>
      <c r="G27" s="4075"/>
      <c r="H27" s="4075"/>
      <c r="I27" s="4075"/>
      <c r="J27" s="4075"/>
      <c r="K27" s="4075"/>
      <c r="L27" s="4075"/>
      <c r="M27" s="4075"/>
      <c r="N27" s="4075"/>
      <c r="O27" s="4075"/>
      <c r="P27" s="4075"/>
      <c r="Q27" s="4075"/>
      <c r="R27" s="4075"/>
      <c r="S27" s="4075"/>
      <c r="T27" s="4075"/>
      <c r="U27" s="4075"/>
      <c r="V27" s="4075"/>
      <c r="W27" s="4074"/>
    </row>
    <row r="28" spans="1:23" s="4065" customFormat="1" ht="15" customHeight="1">
      <c r="A28" s="4072" t="s">
        <v>485</v>
      </c>
      <c r="B28" s="4073" t="str">
        <f>VLOOKUP(A28,[1]第一部分收入和收益!$A:$B,2,0)</f>
        <v>发展直营</v>
      </c>
      <c r="C28" s="4074"/>
      <c r="D28" s="4075"/>
      <c r="E28" s="4075"/>
      <c r="F28" s="4075"/>
      <c r="G28" s="4075"/>
      <c r="H28" s="4075"/>
      <c r="I28" s="4075"/>
      <c r="J28" s="4075"/>
      <c r="K28" s="4075"/>
      <c r="L28" s="4075"/>
      <c r="M28" s="4075"/>
      <c r="N28" s="4075"/>
      <c r="O28" s="4075"/>
      <c r="P28" s="4075"/>
      <c r="Q28" s="4075"/>
      <c r="R28" s="4075"/>
      <c r="S28" s="4075"/>
      <c r="T28" s="4075"/>
      <c r="U28" s="4075"/>
      <c r="V28" s="4075"/>
      <c r="W28" s="4074"/>
    </row>
    <row r="29" spans="1:23" s="4065" customFormat="1" ht="15" customHeight="1">
      <c r="A29" s="4072" t="s">
        <v>433</v>
      </c>
      <c r="B29" s="4073" t="str">
        <f>VLOOKUP(A29,[1]第一部分收入和收益!$A:$B,2,0)</f>
        <v>发展直营</v>
      </c>
      <c r="C29" s="4074"/>
      <c r="D29" s="4075"/>
      <c r="E29" s="4075"/>
      <c r="F29" s="4075"/>
      <c r="G29" s="4075"/>
      <c r="H29" s="4075"/>
      <c r="I29" s="4075"/>
      <c r="J29" s="4075"/>
      <c r="K29" s="4075"/>
      <c r="L29" s="4075"/>
      <c r="M29" s="4075"/>
      <c r="N29" s="4075"/>
      <c r="O29" s="4075"/>
      <c r="P29" s="4075"/>
      <c r="Q29" s="4075"/>
      <c r="R29" s="4075"/>
      <c r="S29" s="4075"/>
      <c r="T29" s="4075"/>
      <c r="U29" s="4075"/>
      <c r="V29" s="4075"/>
      <c r="W29" s="4074"/>
    </row>
    <row r="30" spans="1:23" s="4065" customFormat="1" ht="15" customHeight="1">
      <c r="A30" s="4072" t="s">
        <v>434</v>
      </c>
      <c r="B30" s="4073" t="str">
        <f>VLOOKUP(A30,[1]第一部分收入和收益!$A:$B,2,0)</f>
        <v>发展直营</v>
      </c>
      <c r="C30" s="4074"/>
      <c r="D30" s="4075"/>
      <c r="E30" s="4075"/>
      <c r="F30" s="4075"/>
      <c r="G30" s="4075"/>
      <c r="H30" s="4075"/>
      <c r="I30" s="4075"/>
      <c r="J30" s="4075"/>
      <c r="K30" s="4075"/>
      <c r="L30" s="4075"/>
      <c r="M30" s="4075"/>
      <c r="N30" s="4075"/>
      <c r="O30" s="4075"/>
      <c r="P30" s="4075"/>
      <c r="Q30" s="4075"/>
      <c r="R30" s="4075"/>
      <c r="S30" s="4075"/>
      <c r="T30" s="4075"/>
      <c r="U30" s="4075"/>
      <c r="V30" s="4075"/>
      <c r="W30" s="4074"/>
    </row>
    <row r="31" spans="1:23" s="4065" customFormat="1" ht="15" customHeight="1">
      <c r="A31" s="4072" t="s">
        <v>486</v>
      </c>
      <c r="B31" s="4073" t="str">
        <f>VLOOKUP(A31,[1]第一部分收入和收益!$A:$B,2,0)</f>
        <v>发展直营</v>
      </c>
      <c r="C31" s="4074"/>
      <c r="D31" s="4075"/>
      <c r="E31" s="4075"/>
      <c r="F31" s="4075"/>
      <c r="G31" s="4075"/>
      <c r="H31" s="4075"/>
      <c r="I31" s="4075"/>
      <c r="J31" s="4075"/>
      <c r="K31" s="4075"/>
      <c r="L31" s="4075"/>
      <c r="M31" s="4075"/>
      <c r="N31" s="4075"/>
      <c r="O31" s="4075"/>
      <c r="P31" s="4075"/>
      <c r="Q31" s="4075"/>
      <c r="R31" s="4075"/>
      <c r="S31" s="4075"/>
      <c r="T31" s="4075"/>
      <c r="U31" s="4075"/>
      <c r="V31" s="4075"/>
      <c r="W31" s="4074"/>
    </row>
    <row r="32" spans="1:23" s="4065" customFormat="1" ht="15" customHeight="1">
      <c r="A32" s="4072" t="s">
        <v>435</v>
      </c>
      <c r="B32" s="4073" t="str">
        <f>VLOOKUP(A32,[1]第一部分收入和收益!$A:$B,2,0)</f>
        <v>发展直营</v>
      </c>
      <c r="C32" s="4074"/>
      <c r="D32" s="4075"/>
      <c r="E32" s="4075"/>
      <c r="F32" s="4075"/>
      <c r="G32" s="4075"/>
      <c r="H32" s="4075"/>
      <c r="I32" s="4075"/>
      <c r="J32" s="4075"/>
      <c r="K32" s="4075"/>
      <c r="L32" s="4075"/>
      <c r="M32" s="4075"/>
      <c r="N32" s="4075"/>
      <c r="O32" s="4075"/>
      <c r="P32" s="4075"/>
      <c r="Q32" s="4075"/>
      <c r="R32" s="4075"/>
      <c r="S32" s="4075"/>
      <c r="T32" s="4075"/>
      <c r="U32" s="4075"/>
      <c r="V32" s="4075"/>
      <c r="W32" s="4074"/>
    </row>
    <row r="33" spans="1:23" s="4065" customFormat="1" ht="15" customHeight="1">
      <c r="A33" s="4072" t="s">
        <v>487</v>
      </c>
      <c r="B33" s="4073" t="str">
        <f>VLOOKUP(A33,[1]第一部分收入和收益!$A:$B,2,0)</f>
        <v>发展直营</v>
      </c>
      <c r="C33" s="4074"/>
      <c r="D33" s="4075"/>
      <c r="E33" s="4075"/>
      <c r="F33" s="4075"/>
      <c r="G33" s="4075"/>
      <c r="H33" s="4075"/>
      <c r="I33" s="4075"/>
      <c r="J33" s="4075"/>
      <c r="K33" s="4075"/>
      <c r="L33" s="4075"/>
      <c r="M33" s="4075"/>
      <c r="N33" s="4075"/>
      <c r="O33" s="4075"/>
      <c r="P33" s="4075"/>
      <c r="Q33" s="4075"/>
      <c r="R33" s="4075"/>
      <c r="S33" s="4075"/>
      <c r="T33" s="4075"/>
      <c r="U33" s="4075"/>
      <c r="V33" s="4075"/>
      <c r="W33" s="4074"/>
    </row>
    <row r="34" spans="1:23" s="4065" customFormat="1" ht="15" customHeight="1">
      <c r="A34" s="4072" t="s">
        <v>436</v>
      </c>
      <c r="B34" s="4073" t="str">
        <f>VLOOKUP(A34,[1]第一部分收入和收益!$A:$B,2,0)</f>
        <v>发展直营</v>
      </c>
      <c r="C34" s="4074"/>
      <c r="D34" s="4075"/>
      <c r="E34" s="4075"/>
      <c r="F34" s="4075"/>
      <c r="G34" s="4075"/>
      <c r="H34" s="4075"/>
      <c r="I34" s="4075"/>
      <c r="J34" s="4075"/>
      <c r="K34" s="4075"/>
      <c r="L34" s="4075"/>
      <c r="M34" s="4075"/>
      <c r="N34" s="4075"/>
      <c r="O34" s="4075"/>
      <c r="P34" s="4075"/>
      <c r="Q34" s="4075"/>
      <c r="R34" s="4075"/>
      <c r="S34" s="4075"/>
      <c r="T34" s="4075"/>
      <c r="U34" s="4075"/>
      <c r="V34" s="4075"/>
      <c r="W34" s="4074"/>
    </row>
    <row r="35" spans="1:23" s="4065" customFormat="1" ht="15" customHeight="1">
      <c r="A35" s="4072" t="s">
        <v>437</v>
      </c>
      <c r="B35" s="4073" t="str">
        <f>VLOOKUP(A35,[1]第一部分收入和收益!$A:$B,2,0)</f>
        <v>发展直营</v>
      </c>
      <c r="C35" s="4074"/>
      <c r="D35" s="4075"/>
      <c r="E35" s="4075"/>
      <c r="F35" s="4075"/>
      <c r="G35" s="4075"/>
      <c r="H35" s="4075"/>
      <c r="I35" s="4075"/>
      <c r="J35" s="4075"/>
      <c r="K35" s="4075"/>
      <c r="L35" s="4075"/>
      <c r="M35" s="4075"/>
      <c r="N35" s="4075"/>
      <c r="O35" s="4075"/>
      <c r="P35" s="4075"/>
      <c r="Q35" s="4075"/>
      <c r="R35" s="4075"/>
      <c r="S35" s="4075"/>
      <c r="T35" s="4075"/>
      <c r="U35" s="4075"/>
      <c r="V35" s="4075"/>
      <c r="W35" s="4074"/>
    </row>
    <row r="36" spans="1:23" s="4065" customFormat="1" ht="15" customHeight="1">
      <c r="A36" s="4072" t="s">
        <v>762</v>
      </c>
      <c r="B36" s="4073" t="str">
        <f>VLOOKUP(A36,[1]第一部分收入和收益!$A:$B,2,0)</f>
        <v>发展直营</v>
      </c>
      <c r="C36" s="4074"/>
      <c r="D36" s="4075"/>
      <c r="E36" s="4075"/>
      <c r="F36" s="4075"/>
      <c r="G36" s="4075"/>
      <c r="H36" s="4075"/>
      <c r="I36" s="4075"/>
      <c r="J36" s="4075"/>
      <c r="K36" s="4075"/>
      <c r="L36" s="4075"/>
      <c r="M36" s="4075"/>
      <c r="N36" s="4075"/>
      <c r="O36" s="4075"/>
      <c r="P36" s="4075"/>
      <c r="Q36" s="4075"/>
      <c r="R36" s="4075"/>
      <c r="S36" s="4075"/>
      <c r="T36" s="4075"/>
      <c r="U36" s="4075"/>
      <c r="V36" s="4075"/>
      <c r="W36" s="4074"/>
    </row>
    <row r="37" spans="1:23" s="4065" customFormat="1" ht="15" customHeight="1">
      <c r="A37" s="4072" t="s">
        <v>438</v>
      </c>
      <c r="B37" s="4073" t="str">
        <f>VLOOKUP(A37,[1]第一部分收入和收益!$A:$B,2,0)</f>
        <v>发展直营</v>
      </c>
      <c r="C37" s="4074"/>
      <c r="D37" s="4075"/>
      <c r="E37" s="4075"/>
      <c r="F37" s="4075"/>
      <c r="G37" s="4075"/>
      <c r="H37" s="4075"/>
      <c r="I37" s="4075"/>
      <c r="J37" s="4075"/>
      <c r="K37" s="4075"/>
      <c r="L37" s="4075"/>
      <c r="M37" s="4075"/>
      <c r="N37" s="4075"/>
      <c r="O37" s="4075"/>
      <c r="P37" s="4075"/>
      <c r="Q37" s="4075"/>
      <c r="R37" s="4075"/>
      <c r="S37" s="4075"/>
      <c r="T37" s="4075"/>
      <c r="U37" s="4075"/>
      <c r="V37" s="4075"/>
      <c r="W37" s="4074"/>
    </row>
    <row r="38" spans="1:23" s="4065" customFormat="1" ht="15" customHeight="1">
      <c r="A38" s="4072" t="s">
        <v>439</v>
      </c>
      <c r="B38" s="4073" t="str">
        <f>VLOOKUP(A38,[1]第一部分收入和收益!$A:$B,2,0)</f>
        <v>发展直营</v>
      </c>
      <c r="C38" s="4074"/>
      <c r="D38" s="4075"/>
      <c r="E38" s="4075"/>
      <c r="F38" s="4075"/>
      <c r="G38" s="4075"/>
      <c r="H38" s="4075"/>
      <c r="I38" s="4075"/>
      <c r="J38" s="4075"/>
      <c r="K38" s="4075"/>
      <c r="L38" s="4075"/>
      <c r="M38" s="4075"/>
      <c r="N38" s="4075"/>
      <c r="O38" s="4075"/>
      <c r="P38" s="4075"/>
      <c r="Q38" s="4075"/>
      <c r="R38" s="4075"/>
      <c r="S38" s="4075"/>
      <c r="T38" s="4075"/>
      <c r="U38" s="4075"/>
      <c r="V38" s="4075"/>
      <c r="W38" s="4074"/>
    </row>
    <row r="39" spans="1:23" s="4065" customFormat="1" ht="15" customHeight="1">
      <c r="A39" s="4072" t="s">
        <v>440</v>
      </c>
      <c r="B39" s="4073" t="str">
        <f>VLOOKUP(A39,[1]第一部分收入和收益!$A:$B,2,0)</f>
        <v>发展直营</v>
      </c>
      <c r="C39" s="4074"/>
      <c r="D39" s="4075"/>
      <c r="E39" s="4075"/>
      <c r="F39" s="4075"/>
      <c r="G39" s="4075"/>
      <c r="H39" s="4075"/>
      <c r="I39" s="4075"/>
      <c r="J39" s="4075"/>
      <c r="K39" s="4075"/>
      <c r="L39" s="4075"/>
      <c r="M39" s="4075"/>
      <c r="N39" s="4075"/>
      <c r="O39" s="4075"/>
      <c r="P39" s="4075"/>
      <c r="Q39" s="4075"/>
      <c r="R39" s="4075"/>
      <c r="S39" s="4075"/>
      <c r="T39" s="4075"/>
      <c r="U39" s="4075"/>
      <c r="V39" s="4075"/>
      <c r="W39" s="4074"/>
    </row>
    <row r="40" spans="1:23" s="4065" customFormat="1" ht="15" customHeight="1">
      <c r="A40" s="4072" t="s">
        <v>478</v>
      </c>
      <c r="B40" s="4073" t="str">
        <f>VLOOKUP(A40,[1]第一部分收入和收益!$A:$B,2,0)</f>
        <v>发展直营</v>
      </c>
      <c r="C40" s="4074"/>
      <c r="D40" s="4075"/>
      <c r="E40" s="4075"/>
      <c r="F40" s="4075"/>
      <c r="G40" s="4075"/>
      <c r="H40" s="4075"/>
      <c r="I40" s="4075"/>
      <c r="J40" s="4075"/>
      <c r="K40" s="4075"/>
      <c r="L40" s="4075"/>
      <c r="M40" s="4075"/>
      <c r="N40" s="4075"/>
      <c r="O40" s="4075"/>
      <c r="P40" s="4075"/>
      <c r="Q40" s="4075"/>
      <c r="R40" s="4075"/>
      <c r="S40" s="4075"/>
      <c r="T40" s="4075"/>
      <c r="U40" s="4075"/>
      <c r="V40" s="4075"/>
      <c r="W40" s="4074"/>
    </row>
    <row r="41" spans="1:23" s="4065" customFormat="1" ht="15" customHeight="1">
      <c r="A41" s="4072" t="s">
        <v>441</v>
      </c>
      <c r="B41" s="4073" t="str">
        <f>VLOOKUP(A41,[1]第一部分收入和收益!$A:$B,2,0)</f>
        <v>发展直营</v>
      </c>
      <c r="C41" s="4074"/>
      <c r="D41" s="4075"/>
      <c r="E41" s="4075"/>
      <c r="F41" s="4075"/>
      <c r="G41" s="4075"/>
      <c r="H41" s="4075"/>
      <c r="I41" s="4075"/>
      <c r="J41" s="4075"/>
      <c r="K41" s="4075"/>
      <c r="L41" s="4075"/>
      <c r="M41" s="4075"/>
      <c r="N41" s="4075"/>
      <c r="O41" s="4075"/>
      <c r="P41" s="4075"/>
      <c r="Q41" s="4075"/>
      <c r="R41" s="4075"/>
      <c r="S41" s="4075"/>
      <c r="T41" s="4075"/>
      <c r="U41" s="4075"/>
      <c r="V41" s="4075"/>
      <c r="W41" s="4074"/>
    </row>
    <row r="42" spans="1:23" s="4065" customFormat="1" ht="15" customHeight="1">
      <c r="A42" s="4072" t="s">
        <v>442</v>
      </c>
      <c r="B42" s="4073" t="str">
        <f>VLOOKUP(A42,[1]第一部分收入和收益!$A:$B,2,0)</f>
        <v>发展直营</v>
      </c>
      <c r="C42" s="4074"/>
      <c r="D42" s="4075"/>
      <c r="E42" s="4075"/>
      <c r="F42" s="4075"/>
      <c r="G42" s="4075"/>
      <c r="H42" s="4075"/>
      <c r="I42" s="4075"/>
      <c r="J42" s="4075"/>
      <c r="K42" s="4075"/>
      <c r="L42" s="4075"/>
      <c r="M42" s="4075"/>
      <c r="N42" s="4075"/>
      <c r="O42" s="4075"/>
      <c r="P42" s="4075"/>
      <c r="Q42" s="4075"/>
      <c r="R42" s="4075"/>
      <c r="S42" s="4075"/>
      <c r="T42" s="4075"/>
      <c r="U42" s="4075"/>
      <c r="V42" s="4075"/>
      <c r="W42" s="4074"/>
    </row>
    <row r="43" spans="1:23" s="4065" customFormat="1" ht="15" customHeight="1">
      <c r="A43" s="4072" t="s">
        <v>443</v>
      </c>
      <c r="B43" s="4073" t="str">
        <f>VLOOKUP(A43,[1]第一部分收入和收益!$A:$B,2,0)</f>
        <v>发展直营</v>
      </c>
      <c r="C43" s="4074"/>
      <c r="D43" s="4075"/>
      <c r="E43" s="4075"/>
      <c r="F43" s="4075"/>
      <c r="G43" s="4075"/>
      <c r="H43" s="4075"/>
      <c r="I43" s="4075"/>
      <c r="J43" s="4075"/>
      <c r="K43" s="4075"/>
      <c r="L43" s="4075"/>
      <c r="M43" s="4075"/>
      <c r="N43" s="4075"/>
      <c r="O43" s="4075"/>
      <c r="P43" s="4075"/>
      <c r="Q43" s="4075"/>
      <c r="R43" s="4075"/>
      <c r="S43" s="4075"/>
      <c r="T43" s="4075"/>
      <c r="U43" s="4075"/>
      <c r="V43" s="4075"/>
      <c r="W43" s="4074"/>
    </row>
    <row r="44" spans="1:23" s="4065" customFormat="1" ht="15" customHeight="1">
      <c r="A44" s="4072" t="s">
        <v>488</v>
      </c>
      <c r="B44" s="4073" t="str">
        <f>VLOOKUP(A44,[1]第一部分收入和收益!$A:$B,2,0)</f>
        <v>发展直营</v>
      </c>
      <c r="C44" s="4074"/>
      <c r="D44" s="4075"/>
      <c r="E44" s="4075"/>
      <c r="F44" s="4075"/>
      <c r="G44" s="4075"/>
      <c r="H44" s="4075"/>
      <c r="I44" s="4075"/>
      <c r="J44" s="4075"/>
      <c r="K44" s="4075"/>
      <c r="L44" s="4075"/>
      <c r="M44" s="4075"/>
      <c r="N44" s="4075"/>
      <c r="O44" s="4075"/>
      <c r="P44" s="4075"/>
      <c r="Q44" s="4075"/>
      <c r="R44" s="4075"/>
      <c r="S44" s="4075"/>
      <c r="T44" s="4075"/>
      <c r="U44" s="4075"/>
      <c r="V44" s="4075"/>
      <c r="W44" s="4074"/>
    </row>
    <row r="45" spans="1:23" s="4065" customFormat="1" ht="15" customHeight="1">
      <c r="A45" s="4072" t="s">
        <v>444</v>
      </c>
      <c r="B45" s="4073" t="str">
        <f>VLOOKUP(A45,[1]第一部分收入和收益!$A:$B,2,0)</f>
        <v>发展直营</v>
      </c>
      <c r="C45" s="4074"/>
      <c r="D45" s="4075"/>
      <c r="E45" s="4075"/>
      <c r="F45" s="4075"/>
      <c r="G45" s="4075"/>
      <c r="H45" s="4075"/>
      <c r="I45" s="4075"/>
      <c r="J45" s="4075"/>
      <c r="K45" s="4075"/>
      <c r="L45" s="4075"/>
      <c r="M45" s="4075"/>
      <c r="N45" s="4075"/>
      <c r="O45" s="4075"/>
      <c r="P45" s="4075"/>
      <c r="Q45" s="4075"/>
      <c r="R45" s="4075"/>
      <c r="S45" s="4075"/>
      <c r="T45" s="4075"/>
      <c r="U45" s="4075"/>
      <c r="V45" s="4075"/>
      <c r="W45" s="4074"/>
    </row>
    <row r="46" spans="1:23" s="4065" customFormat="1" ht="15" customHeight="1">
      <c r="A46" s="4072" t="s">
        <v>445</v>
      </c>
      <c r="B46" s="4073" t="str">
        <f>VLOOKUP(A46,[1]第一部分收入和收益!$A:$B,2,0)</f>
        <v>发展直营</v>
      </c>
      <c r="C46" s="4074"/>
      <c r="D46" s="4075"/>
      <c r="E46" s="4075"/>
      <c r="F46" s="4075"/>
      <c r="G46" s="4075"/>
      <c r="H46" s="4075"/>
      <c r="I46" s="4075"/>
      <c r="J46" s="4075"/>
      <c r="K46" s="4075"/>
      <c r="L46" s="4075"/>
      <c r="M46" s="4075"/>
      <c r="N46" s="4075"/>
      <c r="O46" s="4075"/>
      <c r="P46" s="4075"/>
      <c r="Q46" s="4075"/>
      <c r="R46" s="4075"/>
      <c r="S46" s="4075"/>
      <c r="T46" s="4075"/>
      <c r="U46" s="4075"/>
      <c r="V46" s="4075"/>
      <c r="W46" s="4074"/>
    </row>
    <row r="47" spans="1:23" s="4065" customFormat="1" ht="15" customHeight="1">
      <c r="A47" s="4072" t="s">
        <v>446</v>
      </c>
      <c r="B47" s="4073" t="str">
        <f>VLOOKUP(A47,[1]第一部分收入和收益!$A:$B,2,0)</f>
        <v>发展直营</v>
      </c>
      <c r="C47" s="4074"/>
      <c r="D47" s="4075"/>
      <c r="E47" s="4075"/>
      <c r="F47" s="4075"/>
      <c r="G47" s="4075"/>
      <c r="H47" s="4075"/>
      <c r="I47" s="4075"/>
      <c r="J47" s="4075"/>
      <c r="K47" s="4075"/>
      <c r="L47" s="4075"/>
      <c r="M47" s="4075"/>
      <c r="N47" s="4075"/>
      <c r="O47" s="4075"/>
      <c r="P47" s="4075"/>
      <c r="Q47" s="4075"/>
      <c r="R47" s="4075"/>
      <c r="S47" s="4075"/>
      <c r="T47" s="4075"/>
      <c r="U47" s="4075"/>
      <c r="V47" s="4075"/>
      <c r="W47" s="4074"/>
    </row>
    <row r="48" spans="1:23" s="4065" customFormat="1" ht="15" customHeight="1">
      <c r="A48" s="4072" t="s">
        <v>489</v>
      </c>
      <c r="B48" s="4073" t="str">
        <f>VLOOKUP(A48,[1]第一部分收入和收益!$A:$B,2,0)</f>
        <v>发展直营</v>
      </c>
      <c r="C48" s="4074"/>
      <c r="D48" s="4075"/>
      <c r="E48" s="4075"/>
      <c r="F48" s="4075"/>
      <c r="G48" s="4075"/>
      <c r="H48" s="4075"/>
      <c r="I48" s="4075"/>
      <c r="J48" s="4075"/>
      <c r="K48" s="4075"/>
      <c r="L48" s="4075"/>
      <c r="M48" s="4075"/>
      <c r="N48" s="4075"/>
      <c r="O48" s="4075"/>
      <c r="P48" s="4075"/>
      <c r="Q48" s="4075"/>
      <c r="R48" s="4075"/>
      <c r="S48" s="4075"/>
      <c r="T48" s="4075"/>
      <c r="U48" s="4075"/>
      <c r="V48" s="4075"/>
      <c r="W48" s="4074"/>
    </row>
    <row r="49" spans="1:23" s="4065" customFormat="1" ht="15" customHeight="1">
      <c r="A49" s="4072" t="s">
        <v>490</v>
      </c>
      <c r="B49" s="4073" t="str">
        <f>VLOOKUP(A49,[1]第一部分收入和收益!$A:$B,2,0)</f>
        <v>发展直营</v>
      </c>
      <c r="C49" s="4074"/>
      <c r="D49" s="4075"/>
      <c r="E49" s="4075"/>
      <c r="F49" s="4075"/>
      <c r="G49" s="4075"/>
      <c r="H49" s="4075"/>
      <c r="I49" s="4075"/>
      <c r="J49" s="4075"/>
      <c r="K49" s="4075"/>
      <c r="L49" s="4075"/>
      <c r="M49" s="4075"/>
      <c r="N49" s="4075"/>
      <c r="O49" s="4075"/>
      <c r="P49" s="4075"/>
      <c r="Q49" s="4075"/>
      <c r="R49" s="4075"/>
      <c r="S49" s="4075"/>
      <c r="T49" s="4075"/>
      <c r="U49" s="4075"/>
      <c r="V49" s="4075"/>
      <c r="W49" s="4074"/>
    </row>
    <row r="50" spans="1:23" s="4065" customFormat="1" ht="15" customHeight="1">
      <c r="A50" s="4072" t="s">
        <v>447</v>
      </c>
      <c r="B50" s="4073" t="str">
        <f>VLOOKUP(A50,[1]第一部分收入和收益!$A:$B,2,0)</f>
        <v>发展直营</v>
      </c>
      <c r="C50" s="4074"/>
      <c r="D50" s="4075"/>
      <c r="E50" s="4075"/>
      <c r="F50" s="4075"/>
      <c r="G50" s="4075"/>
      <c r="H50" s="4075"/>
      <c r="I50" s="4075"/>
      <c r="J50" s="4075"/>
      <c r="K50" s="4075"/>
      <c r="L50" s="4075"/>
      <c r="M50" s="4075"/>
      <c r="N50" s="4075"/>
      <c r="O50" s="4075"/>
      <c r="P50" s="4075"/>
      <c r="Q50" s="4075"/>
      <c r="R50" s="4075"/>
      <c r="S50" s="4075"/>
      <c r="T50" s="4075"/>
      <c r="U50" s="4075"/>
      <c r="V50" s="4075"/>
      <c r="W50" s="4074"/>
    </row>
    <row r="51" spans="1:23" s="4065" customFormat="1" ht="15" customHeight="1">
      <c r="A51" s="4072" t="s">
        <v>491</v>
      </c>
      <c r="B51" s="4073" t="str">
        <f>VLOOKUP(A51,[1]第一部分收入和收益!$A:$B,2,0)</f>
        <v>发展直营</v>
      </c>
      <c r="C51" s="4074"/>
      <c r="D51" s="4075"/>
      <c r="E51" s="4075"/>
      <c r="F51" s="4075"/>
      <c r="G51" s="4075"/>
      <c r="H51" s="4075"/>
      <c r="I51" s="4075"/>
      <c r="J51" s="4075"/>
      <c r="K51" s="4075"/>
      <c r="L51" s="4075"/>
      <c r="M51" s="4075"/>
      <c r="N51" s="4075"/>
      <c r="O51" s="4075"/>
      <c r="P51" s="4075"/>
      <c r="Q51" s="4075"/>
      <c r="R51" s="4075"/>
      <c r="S51" s="4075"/>
      <c r="T51" s="4075"/>
      <c r="U51" s="4075"/>
      <c r="V51" s="4075"/>
      <c r="W51" s="4074"/>
    </row>
    <row r="52" spans="1:23" s="4065" customFormat="1" ht="15" customHeight="1">
      <c r="A52" s="4072" t="s">
        <v>448</v>
      </c>
      <c r="B52" s="4073" t="str">
        <f>VLOOKUP(A52,[1]第一部分收入和收益!$A:$B,2,0)</f>
        <v>发展直营</v>
      </c>
      <c r="C52" s="4074"/>
      <c r="D52" s="4075"/>
      <c r="E52" s="4075"/>
      <c r="F52" s="4075"/>
      <c r="G52" s="4075"/>
      <c r="H52" s="4075"/>
      <c r="I52" s="4075"/>
      <c r="J52" s="4075"/>
      <c r="K52" s="4075"/>
      <c r="L52" s="4075"/>
      <c r="M52" s="4075"/>
      <c r="N52" s="4075"/>
      <c r="O52" s="4075"/>
      <c r="P52" s="4075"/>
      <c r="Q52" s="4075"/>
      <c r="R52" s="4075"/>
      <c r="S52" s="4075"/>
      <c r="T52" s="4075"/>
      <c r="U52" s="4075"/>
      <c r="V52" s="4075"/>
      <c r="W52" s="4074"/>
    </row>
    <row r="53" spans="1:23" s="4065" customFormat="1" ht="15" customHeight="1">
      <c r="A53" s="4072" t="s">
        <v>492</v>
      </c>
      <c r="B53" s="4073" t="str">
        <f>VLOOKUP(A53,[1]第一部分收入和收益!$A:$B,2,0)</f>
        <v>发展直营</v>
      </c>
      <c r="C53" s="4074"/>
      <c r="D53" s="4075"/>
      <c r="E53" s="4075"/>
      <c r="F53" s="4075"/>
      <c r="G53" s="4075"/>
      <c r="H53" s="4075"/>
      <c r="I53" s="4075"/>
      <c r="J53" s="4075"/>
      <c r="K53" s="4075"/>
      <c r="L53" s="4075"/>
      <c r="M53" s="4075"/>
      <c r="N53" s="4075"/>
      <c r="O53" s="4075"/>
      <c r="P53" s="4075"/>
      <c r="Q53" s="4075"/>
      <c r="R53" s="4075"/>
      <c r="S53" s="4075"/>
      <c r="T53" s="4075"/>
      <c r="U53" s="4075"/>
      <c r="V53" s="4075"/>
      <c r="W53" s="4074"/>
    </row>
    <row r="54" spans="1:23" s="4065" customFormat="1" ht="15" customHeight="1">
      <c r="A54" s="4072" t="s">
        <v>449</v>
      </c>
      <c r="B54" s="4073" t="str">
        <f>VLOOKUP(A54,[1]第一部分收入和收益!$A:$B,2,0)</f>
        <v>发展直营</v>
      </c>
      <c r="C54" s="4074"/>
      <c r="D54" s="4075"/>
      <c r="E54" s="4075"/>
      <c r="F54" s="4075"/>
      <c r="G54" s="4075"/>
      <c r="H54" s="4075"/>
      <c r="I54" s="4075"/>
      <c r="J54" s="4075"/>
      <c r="K54" s="4075"/>
      <c r="L54" s="4075"/>
      <c r="M54" s="4075"/>
      <c r="N54" s="4075"/>
      <c r="O54" s="4075"/>
      <c r="P54" s="4075"/>
      <c r="Q54" s="4075"/>
      <c r="R54" s="4075"/>
      <c r="S54" s="4075"/>
      <c r="T54" s="4075"/>
      <c r="U54" s="4075"/>
      <c r="V54" s="4075"/>
      <c r="W54" s="4074"/>
    </row>
    <row r="55" spans="1:23" s="4065" customFormat="1" ht="15" customHeight="1">
      <c r="A55" s="4072" t="s">
        <v>450</v>
      </c>
      <c r="B55" s="4073" t="str">
        <f>VLOOKUP(A55,[1]第一部分收入和收益!$A:$B,2,0)</f>
        <v>发展直营</v>
      </c>
      <c r="C55" s="4074"/>
      <c r="D55" s="4075"/>
      <c r="E55" s="4075"/>
      <c r="F55" s="4075"/>
      <c r="G55" s="4075"/>
      <c r="H55" s="4075"/>
      <c r="I55" s="4075"/>
      <c r="J55" s="4075"/>
      <c r="K55" s="4075"/>
      <c r="L55" s="4075"/>
      <c r="M55" s="4075"/>
      <c r="N55" s="4075"/>
      <c r="O55" s="4075"/>
      <c r="P55" s="4075"/>
      <c r="Q55" s="4075"/>
      <c r="R55" s="4075"/>
      <c r="S55" s="4075"/>
      <c r="T55" s="4075"/>
      <c r="U55" s="4075"/>
      <c r="V55" s="4075"/>
      <c r="W55" s="4074"/>
    </row>
    <row r="56" spans="1:23" s="4065" customFormat="1" ht="15" customHeight="1">
      <c r="A56" s="4072" t="s">
        <v>451</v>
      </c>
      <c r="B56" s="4073" t="str">
        <f>VLOOKUP(A56,[1]第一部分收入和收益!$A:$B,2,0)</f>
        <v>发展直营</v>
      </c>
      <c r="C56" s="4074"/>
      <c r="D56" s="4075"/>
      <c r="E56" s="4075"/>
      <c r="F56" s="4075"/>
      <c r="G56" s="4075"/>
      <c r="H56" s="4075"/>
      <c r="I56" s="4075"/>
      <c r="J56" s="4075"/>
      <c r="K56" s="4075"/>
      <c r="L56" s="4075"/>
      <c r="M56" s="4075"/>
      <c r="N56" s="4075"/>
      <c r="O56" s="4075"/>
      <c r="P56" s="4075"/>
      <c r="Q56" s="4075"/>
      <c r="R56" s="4075"/>
      <c r="S56" s="4075"/>
      <c r="T56" s="4075"/>
      <c r="U56" s="4075"/>
      <c r="V56" s="4075"/>
      <c r="W56" s="4074"/>
    </row>
    <row r="57" spans="1:23" s="4065" customFormat="1" ht="15" customHeight="1">
      <c r="A57" s="4072" t="s">
        <v>763</v>
      </c>
      <c r="B57" s="4073" t="str">
        <f>VLOOKUP(A57,[1]第一部分收入和收益!$A:$B,2,0)</f>
        <v>发展直营</v>
      </c>
      <c r="C57" s="4074"/>
      <c r="D57" s="4075"/>
      <c r="E57" s="4075"/>
      <c r="F57" s="4075"/>
      <c r="G57" s="4075"/>
      <c r="H57" s="4075"/>
      <c r="I57" s="4075"/>
      <c r="J57" s="4075"/>
      <c r="K57" s="4075"/>
      <c r="L57" s="4075"/>
      <c r="M57" s="4075"/>
      <c r="N57" s="4075"/>
      <c r="O57" s="4075"/>
      <c r="P57" s="4075"/>
      <c r="Q57" s="4075"/>
      <c r="R57" s="4075"/>
      <c r="S57" s="4075"/>
      <c r="T57" s="4075"/>
      <c r="U57" s="4075"/>
      <c r="V57" s="4075"/>
      <c r="W57" s="4074"/>
    </row>
    <row r="58" spans="1:23" s="4065" customFormat="1" ht="15" customHeight="1">
      <c r="A58" s="4072" t="s">
        <v>452</v>
      </c>
      <c r="B58" s="4073" t="str">
        <f>VLOOKUP(A58,[1]第一部分收入和收益!$A:$B,2,0)</f>
        <v>发展直营</v>
      </c>
      <c r="C58" s="4074"/>
      <c r="D58" s="4075"/>
      <c r="E58" s="4075"/>
      <c r="F58" s="4075"/>
      <c r="G58" s="4075"/>
      <c r="H58" s="4075"/>
      <c r="I58" s="4075"/>
      <c r="J58" s="4075"/>
      <c r="K58" s="4075"/>
      <c r="L58" s="4075"/>
      <c r="M58" s="4075"/>
      <c r="N58" s="4075"/>
      <c r="O58" s="4075"/>
      <c r="P58" s="4075"/>
      <c r="Q58" s="4075"/>
      <c r="R58" s="4075"/>
      <c r="S58" s="4075"/>
      <c r="T58" s="4075"/>
      <c r="U58" s="4075"/>
      <c r="V58" s="4075"/>
      <c r="W58" s="4074"/>
    </row>
    <row r="59" spans="1:23" s="4065" customFormat="1" ht="15" customHeight="1">
      <c r="A59" s="4072" t="s">
        <v>515</v>
      </c>
      <c r="B59" s="4073" t="str">
        <f>VLOOKUP(A59,[1]第一部分收入和收益!$A:$B,2,0)</f>
        <v>发展直营</v>
      </c>
      <c r="C59" s="4074"/>
      <c r="D59" s="4075"/>
      <c r="E59" s="4075"/>
      <c r="F59" s="4075"/>
      <c r="G59" s="4075"/>
      <c r="H59" s="4075"/>
      <c r="I59" s="4075"/>
      <c r="J59" s="4075"/>
      <c r="K59" s="4075"/>
      <c r="L59" s="4075"/>
      <c r="M59" s="4075"/>
      <c r="N59" s="4075"/>
      <c r="O59" s="4075"/>
      <c r="P59" s="4075"/>
      <c r="Q59" s="4075"/>
      <c r="R59" s="4075"/>
      <c r="S59" s="4075"/>
      <c r="T59" s="4075"/>
      <c r="U59" s="4075"/>
      <c r="V59" s="4075"/>
      <c r="W59" s="4074"/>
    </row>
    <row r="60" spans="1:23" s="4065" customFormat="1" ht="15" customHeight="1">
      <c r="A60" s="4072" t="s">
        <v>476</v>
      </c>
      <c r="B60" s="4073" t="str">
        <f>VLOOKUP(A60,[1]第一部分收入和收益!$A:$B,2,0)</f>
        <v>发展直营</v>
      </c>
      <c r="C60" s="4074"/>
      <c r="D60" s="4075"/>
      <c r="E60" s="4075"/>
      <c r="F60" s="4075"/>
      <c r="G60" s="4075"/>
      <c r="H60" s="4075"/>
      <c r="I60" s="4075"/>
      <c r="J60" s="4075"/>
      <c r="K60" s="4075"/>
      <c r="L60" s="4075"/>
      <c r="M60" s="4075"/>
      <c r="N60" s="4075"/>
      <c r="O60" s="4075"/>
      <c r="P60" s="4075"/>
      <c r="Q60" s="4075"/>
      <c r="R60" s="4075"/>
      <c r="S60" s="4075"/>
      <c r="T60" s="4075"/>
      <c r="U60" s="4075"/>
      <c r="V60" s="4075"/>
      <c r="W60" s="4074"/>
    </row>
    <row r="61" spans="1:23" s="4065" customFormat="1" ht="15" customHeight="1">
      <c r="A61" s="4072" t="s">
        <v>453</v>
      </c>
      <c r="B61" s="4073" t="str">
        <f>VLOOKUP(A61,[1]第一部分收入和收益!$A:$B,2,0)</f>
        <v>发展直营</v>
      </c>
      <c r="C61" s="4074"/>
      <c r="D61" s="4075"/>
      <c r="E61" s="4075"/>
      <c r="F61" s="4075"/>
      <c r="G61" s="4075"/>
      <c r="H61" s="4075"/>
      <c r="I61" s="4075"/>
      <c r="J61" s="4075"/>
      <c r="K61" s="4075"/>
      <c r="L61" s="4075"/>
      <c r="M61" s="4075"/>
      <c r="N61" s="4075"/>
      <c r="O61" s="4075"/>
      <c r="P61" s="4075"/>
      <c r="Q61" s="4075"/>
      <c r="R61" s="4075"/>
      <c r="S61" s="4075"/>
      <c r="T61" s="4075"/>
      <c r="U61" s="4075"/>
      <c r="V61" s="4075"/>
      <c r="W61" s="4074"/>
    </row>
    <row r="62" spans="1:23" s="4065" customFormat="1" ht="15" customHeight="1">
      <c r="A62" s="4072" t="s">
        <v>454</v>
      </c>
      <c r="B62" s="4073" t="str">
        <f>VLOOKUP(A62,[1]第一部分收入和收益!$A:$B,2,0)</f>
        <v>发展直营</v>
      </c>
      <c r="C62" s="4074"/>
      <c r="D62" s="4075"/>
      <c r="E62" s="4075"/>
      <c r="F62" s="4075"/>
      <c r="G62" s="4075"/>
      <c r="H62" s="4075"/>
      <c r="I62" s="4075"/>
      <c r="J62" s="4075"/>
      <c r="K62" s="4075"/>
      <c r="L62" s="4075"/>
      <c r="M62" s="4075"/>
      <c r="N62" s="4075"/>
      <c r="O62" s="4075"/>
      <c r="P62" s="4075"/>
      <c r="Q62" s="4075"/>
      <c r="R62" s="4075"/>
      <c r="S62" s="4075"/>
      <c r="T62" s="4075"/>
      <c r="U62" s="4075"/>
      <c r="V62" s="4075"/>
      <c r="W62" s="4074"/>
    </row>
    <row r="63" spans="1:23" s="4065" customFormat="1" ht="15" customHeight="1">
      <c r="A63" s="4072" t="s">
        <v>493</v>
      </c>
      <c r="B63" s="4073" t="str">
        <f>VLOOKUP(A63,[1]第一部分收入和收益!$A:$B,2,0)</f>
        <v>发展直营</v>
      </c>
      <c r="C63" s="4074"/>
      <c r="D63" s="4075"/>
      <c r="E63" s="4075"/>
      <c r="F63" s="4075"/>
      <c r="G63" s="4075"/>
      <c r="H63" s="4075"/>
      <c r="I63" s="4075"/>
      <c r="J63" s="4075"/>
      <c r="K63" s="4075"/>
      <c r="L63" s="4075"/>
      <c r="M63" s="4075"/>
      <c r="N63" s="4075"/>
      <c r="O63" s="4075"/>
      <c r="P63" s="4075"/>
      <c r="Q63" s="4075"/>
      <c r="R63" s="4075"/>
      <c r="S63" s="4075"/>
      <c r="T63" s="4075"/>
      <c r="U63" s="4075"/>
      <c r="V63" s="4075"/>
      <c r="W63" s="4074"/>
    </row>
    <row r="64" spans="1:23" s="4065" customFormat="1" ht="15" customHeight="1">
      <c r="A64" s="4072" t="s">
        <v>516</v>
      </c>
      <c r="B64" s="4073" t="str">
        <f>VLOOKUP(A64,[1]第一部分收入和收益!$A:$B,2,0)</f>
        <v>发展直营</v>
      </c>
      <c r="C64" s="4074"/>
      <c r="D64" s="4075"/>
      <c r="E64" s="4075"/>
      <c r="F64" s="4075"/>
      <c r="G64" s="4075"/>
      <c r="H64" s="4075"/>
      <c r="I64" s="4075"/>
      <c r="J64" s="4075"/>
      <c r="K64" s="4075"/>
      <c r="L64" s="4075"/>
      <c r="M64" s="4075"/>
      <c r="N64" s="4075"/>
      <c r="O64" s="4075"/>
      <c r="P64" s="4075"/>
      <c r="Q64" s="4075"/>
      <c r="R64" s="4075"/>
      <c r="S64" s="4075"/>
      <c r="T64" s="4075"/>
      <c r="U64" s="4075"/>
      <c r="V64" s="4075"/>
      <c r="W64" s="4074"/>
    </row>
    <row r="65" spans="1:23" s="4065" customFormat="1" ht="15" customHeight="1">
      <c r="A65" s="4072" t="s">
        <v>494</v>
      </c>
      <c r="B65" s="4073" t="str">
        <f>VLOOKUP(A65,[1]第一部分收入和收益!$A:$B,2,0)</f>
        <v>发展直营</v>
      </c>
      <c r="C65" s="4074"/>
      <c r="D65" s="4075"/>
      <c r="E65" s="4075"/>
      <c r="F65" s="4075"/>
      <c r="G65" s="4075"/>
      <c r="H65" s="4075"/>
      <c r="I65" s="4075"/>
      <c r="J65" s="4075"/>
      <c r="K65" s="4075"/>
      <c r="L65" s="4075"/>
      <c r="M65" s="4075"/>
      <c r="N65" s="4075"/>
      <c r="O65" s="4075"/>
      <c r="P65" s="4075"/>
      <c r="Q65" s="4075"/>
      <c r="R65" s="4075"/>
      <c r="S65" s="4075"/>
      <c r="T65" s="4075"/>
      <c r="U65" s="4075"/>
      <c r="V65" s="4075"/>
      <c r="W65" s="4074"/>
    </row>
    <row r="66" spans="1:23" s="4065" customFormat="1" ht="15" customHeight="1">
      <c r="A66" s="4072" t="s">
        <v>1041</v>
      </c>
      <c r="B66" s="4073" t="str">
        <f>VLOOKUP(A66,[1]第一部分收入和收益!$A:$B,2,0)</f>
        <v>发展直营</v>
      </c>
      <c r="C66" s="4074"/>
      <c r="D66" s="4075"/>
      <c r="E66" s="4075"/>
      <c r="F66" s="4075"/>
      <c r="G66" s="4075"/>
      <c r="H66" s="4075"/>
      <c r="I66" s="4075"/>
      <c r="J66" s="4075"/>
      <c r="K66" s="4075"/>
      <c r="L66" s="4075"/>
      <c r="M66" s="4075"/>
      <c r="N66" s="4075"/>
      <c r="O66" s="4075"/>
      <c r="P66" s="4075"/>
      <c r="Q66" s="4075"/>
      <c r="R66" s="4075"/>
      <c r="S66" s="4075"/>
      <c r="T66" s="4075"/>
      <c r="U66" s="4075"/>
      <c r="V66" s="4075"/>
      <c r="W66" s="4074"/>
    </row>
    <row r="67" spans="1:23" s="4065" customFormat="1" ht="15" customHeight="1">
      <c r="A67" s="4072" t="s">
        <v>764</v>
      </c>
      <c r="B67" s="4073" t="str">
        <f>VLOOKUP(A67,[1]第一部分收入和收益!$A:$B,2,0)</f>
        <v>发展直营</v>
      </c>
      <c r="C67" s="4074"/>
      <c r="D67" s="4075"/>
      <c r="E67" s="4075"/>
      <c r="F67" s="4075"/>
      <c r="G67" s="4075"/>
      <c r="H67" s="4075"/>
      <c r="I67" s="4075"/>
      <c r="J67" s="4075"/>
      <c r="K67" s="4075"/>
      <c r="L67" s="4075"/>
      <c r="M67" s="4075"/>
      <c r="N67" s="4075"/>
      <c r="O67" s="4075"/>
      <c r="P67" s="4075"/>
      <c r="Q67" s="4075"/>
      <c r="R67" s="4075"/>
      <c r="S67" s="4075"/>
      <c r="T67" s="4075"/>
      <c r="U67" s="4075"/>
      <c r="V67" s="4075"/>
      <c r="W67" s="4074"/>
    </row>
    <row r="68" spans="1:23" s="4065" customFormat="1" ht="15" customHeight="1">
      <c r="A68" s="4072" t="s">
        <v>455</v>
      </c>
      <c r="B68" s="4073" t="str">
        <f>VLOOKUP(A68,[1]第一部分收入和收益!$A:$B,2,0)</f>
        <v>发展直营</v>
      </c>
      <c r="C68" s="4074"/>
      <c r="D68" s="4075"/>
      <c r="E68" s="4075"/>
      <c r="F68" s="4075"/>
      <c r="G68" s="4075"/>
      <c r="H68" s="4075"/>
      <c r="I68" s="4075"/>
      <c r="J68" s="4075"/>
      <c r="K68" s="4075"/>
      <c r="L68" s="4075"/>
      <c r="M68" s="4075"/>
      <c r="N68" s="4075"/>
      <c r="O68" s="4075"/>
      <c r="P68" s="4075"/>
      <c r="Q68" s="4075"/>
      <c r="R68" s="4075"/>
      <c r="S68" s="4075"/>
      <c r="T68" s="4075"/>
      <c r="U68" s="4075"/>
      <c r="V68" s="4075"/>
      <c r="W68" s="4074"/>
    </row>
    <row r="69" spans="1:23" s="4065" customFormat="1" ht="15" customHeight="1">
      <c r="A69" s="4072" t="s">
        <v>456</v>
      </c>
      <c r="B69" s="4073" t="str">
        <f>VLOOKUP(A69,[1]第一部分收入和收益!$A:$B,2,0)</f>
        <v>发展直营</v>
      </c>
      <c r="C69" s="4074"/>
      <c r="D69" s="4075"/>
      <c r="E69" s="4075"/>
      <c r="F69" s="4075"/>
      <c r="G69" s="4075"/>
      <c r="H69" s="4075"/>
      <c r="I69" s="4075"/>
      <c r="J69" s="4075"/>
      <c r="K69" s="4075"/>
      <c r="L69" s="4075"/>
      <c r="M69" s="4075"/>
      <c r="N69" s="4075"/>
      <c r="O69" s="4075"/>
      <c r="P69" s="4075"/>
      <c r="Q69" s="4075"/>
      <c r="R69" s="4075"/>
      <c r="S69" s="4075"/>
      <c r="T69" s="4075"/>
      <c r="U69" s="4075"/>
      <c r="V69" s="4075"/>
      <c r="W69" s="4074"/>
    </row>
    <row r="70" spans="1:23" s="4065" customFormat="1" ht="15" customHeight="1">
      <c r="A70" s="4072" t="s">
        <v>457</v>
      </c>
      <c r="B70" s="4073" t="str">
        <f>VLOOKUP(A70,[1]第一部分收入和收益!$A:$B,2,0)</f>
        <v>发展直营</v>
      </c>
      <c r="C70" s="4074"/>
      <c r="D70" s="4075"/>
      <c r="E70" s="4075"/>
      <c r="F70" s="4075"/>
      <c r="G70" s="4075"/>
      <c r="H70" s="4075"/>
      <c r="I70" s="4075"/>
      <c r="J70" s="4075"/>
      <c r="K70" s="4075"/>
      <c r="L70" s="4075"/>
      <c r="M70" s="4075"/>
      <c r="N70" s="4075"/>
      <c r="O70" s="4075"/>
      <c r="P70" s="4075"/>
      <c r="Q70" s="4075"/>
      <c r="R70" s="4075"/>
      <c r="S70" s="4075"/>
      <c r="T70" s="4075"/>
      <c r="U70" s="4075"/>
      <c r="V70" s="4075"/>
      <c r="W70" s="4074"/>
    </row>
    <row r="71" spans="1:23" s="4065" customFormat="1" ht="15" customHeight="1">
      <c r="A71" s="4072" t="s">
        <v>458</v>
      </c>
      <c r="B71" s="4073" t="str">
        <f>VLOOKUP(A71,[1]第一部分收入和收益!$A:$B,2,0)</f>
        <v>发展直营</v>
      </c>
      <c r="C71" s="4074"/>
      <c r="D71" s="4075"/>
      <c r="E71" s="4075"/>
      <c r="F71" s="4075"/>
      <c r="G71" s="4075"/>
      <c r="H71" s="4075"/>
      <c r="I71" s="4075"/>
      <c r="J71" s="4075"/>
      <c r="K71" s="4075"/>
      <c r="L71" s="4075"/>
      <c r="M71" s="4075"/>
      <c r="N71" s="4075"/>
      <c r="O71" s="4075"/>
      <c r="P71" s="4075"/>
      <c r="Q71" s="4075"/>
      <c r="R71" s="4075"/>
      <c r="S71" s="4075"/>
      <c r="T71" s="4075"/>
      <c r="U71" s="4075"/>
      <c r="V71" s="4075"/>
      <c r="W71" s="4074"/>
    </row>
    <row r="72" spans="1:23" s="4065" customFormat="1" ht="15" customHeight="1">
      <c r="A72" s="4072" t="s">
        <v>459</v>
      </c>
      <c r="B72" s="4073" t="str">
        <f>VLOOKUP(A72,[1]第一部分收入和收益!$A:$B,2,0)</f>
        <v>发展直营</v>
      </c>
      <c r="C72" s="4074"/>
      <c r="D72" s="4075"/>
      <c r="E72" s="4075"/>
      <c r="F72" s="4075"/>
      <c r="G72" s="4075"/>
      <c r="H72" s="4075"/>
      <c r="I72" s="4075"/>
      <c r="J72" s="4075"/>
      <c r="K72" s="4075"/>
      <c r="L72" s="4075"/>
      <c r="M72" s="4075"/>
      <c r="N72" s="4075"/>
      <c r="O72" s="4075"/>
      <c r="P72" s="4075"/>
      <c r="Q72" s="4075"/>
      <c r="R72" s="4075"/>
      <c r="S72" s="4075"/>
      <c r="T72" s="4075"/>
      <c r="U72" s="4075"/>
      <c r="V72" s="4075"/>
      <c r="W72" s="4074"/>
    </row>
    <row r="73" spans="1:23" s="4065" customFormat="1" ht="15" customHeight="1">
      <c r="A73" s="4072" t="s">
        <v>460</v>
      </c>
      <c r="B73" s="4073" t="str">
        <f>VLOOKUP(A73,[1]第一部分收入和收益!$A:$B,2,0)</f>
        <v>发展直营</v>
      </c>
      <c r="C73" s="4074"/>
      <c r="D73" s="4075"/>
      <c r="E73" s="4075"/>
      <c r="F73" s="4075"/>
      <c r="G73" s="4075"/>
      <c r="H73" s="4075"/>
      <c r="I73" s="4075"/>
      <c r="J73" s="4075"/>
      <c r="K73" s="4075"/>
      <c r="L73" s="4075"/>
      <c r="M73" s="4075"/>
      <c r="N73" s="4075"/>
      <c r="O73" s="4075"/>
      <c r="P73" s="4075"/>
      <c r="Q73" s="4075"/>
      <c r="R73" s="4075"/>
      <c r="S73" s="4075"/>
      <c r="T73" s="4075"/>
      <c r="U73" s="4075"/>
      <c r="V73" s="4075"/>
      <c r="W73" s="4074"/>
    </row>
    <row r="74" spans="1:23" s="4065" customFormat="1" ht="15" customHeight="1">
      <c r="A74" s="4072" t="s">
        <v>495</v>
      </c>
      <c r="B74" s="4073" t="str">
        <f>VLOOKUP(A74,[1]第一部分收入和收益!$A:$B,2,0)</f>
        <v>发展直营</v>
      </c>
      <c r="C74" s="4074"/>
      <c r="D74" s="4075"/>
      <c r="E74" s="4075"/>
      <c r="F74" s="4075"/>
      <c r="G74" s="4075"/>
      <c r="H74" s="4075"/>
      <c r="I74" s="4075"/>
      <c r="J74" s="4075"/>
      <c r="K74" s="4075"/>
      <c r="L74" s="4075"/>
      <c r="M74" s="4075"/>
      <c r="N74" s="4075"/>
      <c r="O74" s="4075"/>
      <c r="P74" s="4075"/>
      <c r="Q74" s="4075"/>
      <c r="R74" s="4075"/>
      <c r="S74" s="4075"/>
      <c r="T74" s="4075"/>
      <c r="U74" s="4075"/>
      <c r="V74" s="4075"/>
      <c r="W74" s="4074"/>
    </row>
    <row r="75" spans="1:23" s="4065" customFormat="1" ht="15" customHeight="1">
      <c r="A75" s="4072" t="s">
        <v>496</v>
      </c>
      <c r="B75" s="4073" t="str">
        <f>VLOOKUP(A75,[1]第一部分收入和收益!$A:$B,2,0)</f>
        <v>发展直营</v>
      </c>
      <c r="C75" s="4074"/>
      <c r="D75" s="4075"/>
      <c r="E75" s="4075"/>
      <c r="F75" s="4075"/>
      <c r="G75" s="4075"/>
      <c r="H75" s="4075"/>
      <c r="I75" s="4075"/>
      <c r="J75" s="4075"/>
      <c r="K75" s="4075"/>
      <c r="L75" s="4075"/>
      <c r="M75" s="4075"/>
      <c r="N75" s="4075"/>
      <c r="O75" s="4075"/>
      <c r="P75" s="4075"/>
      <c r="Q75" s="4075"/>
      <c r="R75" s="4075"/>
      <c r="S75" s="4075"/>
      <c r="T75" s="4075"/>
      <c r="U75" s="4075"/>
      <c r="V75" s="4075"/>
      <c r="W75" s="4074"/>
    </row>
    <row r="76" spans="1:23" s="4065" customFormat="1" ht="15" customHeight="1">
      <c r="A76" s="4072" t="s">
        <v>497</v>
      </c>
      <c r="B76" s="4073" t="str">
        <f>VLOOKUP(A76,[1]第一部分收入和收益!$A:$B,2,0)</f>
        <v>发展直营</v>
      </c>
      <c r="C76" s="4074"/>
      <c r="D76" s="4075"/>
      <c r="E76" s="4075"/>
      <c r="F76" s="4075"/>
      <c r="G76" s="4075"/>
      <c r="H76" s="4075"/>
      <c r="I76" s="4075"/>
      <c r="J76" s="4075"/>
      <c r="K76" s="4075"/>
      <c r="L76" s="4075"/>
      <c r="M76" s="4075"/>
      <c r="N76" s="4075"/>
      <c r="O76" s="4075"/>
      <c r="P76" s="4075"/>
      <c r="Q76" s="4075"/>
      <c r="R76" s="4075"/>
      <c r="S76" s="4075"/>
      <c r="T76" s="4075"/>
      <c r="U76" s="4075"/>
      <c r="V76" s="4075"/>
      <c r="W76" s="4074"/>
    </row>
    <row r="77" spans="1:23" s="4065" customFormat="1" ht="15" customHeight="1">
      <c r="A77" s="4072" t="s">
        <v>498</v>
      </c>
      <c r="B77" s="4073" t="str">
        <f>VLOOKUP(A77,[1]第一部分收入和收益!$A:$B,2,0)</f>
        <v>发展直营</v>
      </c>
      <c r="C77" s="4074"/>
      <c r="D77" s="4075"/>
      <c r="E77" s="4075"/>
      <c r="F77" s="4075"/>
      <c r="G77" s="4075"/>
      <c r="H77" s="4075"/>
      <c r="I77" s="4075"/>
      <c r="J77" s="4075"/>
      <c r="K77" s="4075"/>
      <c r="L77" s="4075"/>
      <c r="M77" s="4075"/>
      <c r="N77" s="4075"/>
      <c r="O77" s="4075"/>
      <c r="P77" s="4075"/>
      <c r="Q77" s="4075"/>
      <c r="R77" s="4075"/>
      <c r="S77" s="4075"/>
      <c r="T77" s="4075"/>
      <c r="U77" s="4075"/>
      <c r="V77" s="4075"/>
      <c r="W77" s="4074"/>
    </row>
    <row r="78" spans="1:23" s="4065" customFormat="1" ht="15" customHeight="1">
      <c r="A78" s="4072" t="s">
        <v>461</v>
      </c>
      <c r="B78" s="4073" t="str">
        <f>VLOOKUP(A78,[1]第一部分收入和收益!$A:$B,2,0)</f>
        <v>发展直营</v>
      </c>
      <c r="C78" s="4074"/>
      <c r="D78" s="4075"/>
      <c r="E78" s="4075"/>
      <c r="F78" s="4075"/>
      <c r="G78" s="4075"/>
      <c r="H78" s="4075"/>
      <c r="I78" s="4075"/>
      <c r="J78" s="4075"/>
      <c r="K78" s="4075"/>
      <c r="L78" s="4075"/>
      <c r="M78" s="4075"/>
      <c r="N78" s="4075"/>
      <c r="O78" s="4075"/>
      <c r="P78" s="4075"/>
      <c r="Q78" s="4075"/>
      <c r="R78" s="4075"/>
      <c r="S78" s="4075"/>
      <c r="T78" s="4075"/>
      <c r="U78" s="4075"/>
      <c r="V78" s="4075"/>
      <c r="W78" s="4074"/>
    </row>
    <row r="79" spans="1:23" s="4065" customFormat="1" ht="15" customHeight="1">
      <c r="A79" s="4072" t="s">
        <v>462</v>
      </c>
      <c r="B79" s="4073" t="str">
        <f>VLOOKUP(A79,[1]第一部分收入和收益!$A:$B,2,0)</f>
        <v>发展直营</v>
      </c>
      <c r="C79" s="4074"/>
      <c r="D79" s="4075"/>
      <c r="E79" s="4075"/>
      <c r="F79" s="4075"/>
      <c r="G79" s="4075"/>
      <c r="H79" s="4075"/>
      <c r="I79" s="4075"/>
      <c r="J79" s="4075"/>
      <c r="K79" s="4075"/>
      <c r="L79" s="4075"/>
      <c r="M79" s="4075"/>
      <c r="N79" s="4075"/>
      <c r="O79" s="4075"/>
      <c r="P79" s="4075"/>
      <c r="Q79" s="4075"/>
      <c r="R79" s="4075"/>
      <c r="S79" s="4075"/>
      <c r="T79" s="4075"/>
      <c r="U79" s="4075"/>
      <c r="V79" s="4075"/>
      <c r="W79" s="4074"/>
    </row>
    <row r="80" spans="1:23" s="4065" customFormat="1" ht="15" customHeight="1">
      <c r="A80" s="4072" t="s">
        <v>463</v>
      </c>
      <c r="B80" s="4073" t="str">
        <f>VLOOKUP(A80,[1]第一部分收入和收益!$A:$B,2,0)</f>
        <v>发展直营</v>
      </c>
      <c r="C80" s="4074"/>
      <c r="D80" s="4075"/>
      <c r="E80" s="4075"/>
      <c r="F80" s="4075"/>
      <c r="G80" s="4075"/>
      <c r="H80" s="4075"/>
      <c r="I80" s="4075"/>
      <c r="J80" s="4075"/>
      <c r="K80" s="4075"/>
      <c r="L80" s="4075"/>
      <c r="M80" s="4075"/>
      <c r="N80" s="4075"/>
      <c r="O80" s="4075"/>
      <c r="P80" s="4075"/>
      <c r="Q80" s="4075"/>
      <c r="R80" s="4075"/>
      <c r="S80" s="4075"/>
      <c r="T80" s="4075"/>
      <c r="U80" s="4075"/>
      <c r="V80" s="4075"/>
      <c r="W80" s="4074"/>
    </row>
    <row r="81" spans="1:23" s="4065" customFormat="1" ht="15" customHeight="1">
      <c r="A81" s="4072" t="s">
        <v>499</v>
      </c>
      <c r="B81" s="4073" t="str">
        <f>VLOOKUP(A81,[1]第一部分收入和收益!$A:$B,2,0)</f>
        <v>发展直营</v>
      </c>
      <c r="C81" s="4074"/>
      <c r="D81" s="4075"/>
      <c r="E81" s="4075"/>
      <c r="F81" s="4075"/>
      <c r="G81" s="4075"/>
      <c r="H81" s="4075"/>
      <c r="I81" s="4075"/>
      <c r="J81" s="4075"/>
      <c r="K81" s="4075"/>
      <c r="L81" s="4075"/>
      <c r="M81" s="4075"/>
      <c r="N81" s="4075"/>
      <c r="O81" s="4075"/>
      <c r="P81" s="4075"/>
      <c r="Q81" s="4075"/>
      <c r="R81" s="4075"/>
      <c r="S81" s="4075"/>
      <c r="T81" s="4075"/>
      <c r="U81" s="4075"/>
      <c r="V81" s="4075"/>
      <c r="W81" s="4074"/>
    </row>
    <row r="82" spans="1:23" s="4065" customFormat="1" ht="15" customHeight="1">
      <c r="A82" s="4072" t="s">
        <v>500</v>
      </c>
      <c r="B82" s="4073" t="str">
        <f>VLOOKUP(A82,[1]第一部分收入和收益!$A:$B,2,0)</f>
        <v>发展直营</v>
      </c>
      <c r="C82" s="4074"/>
      <c r="D82" s="4075"/>
      <c r="E82" s="4075"/>
      <c r="F82" s="4075"/>
      <c r="G82" s="4075"/>
      <c r="H82" s="4075"/>
      <c r="I82" s="4075"/>
      <c r="J82" s="4075"/>
      <c r="K82" s="4075"/>
      <c r="L82" s="4075"/>
      <c r="M82" s="4075"/>
      <c r="N82" s="4075"/>
      <c r="O82" s="4075"/>
      <c r="P82" s="4075"/>
      <c r="Q82" s="4075"/>
      <c r="R82" s="4075"/>
      <c r="S82" s="4075"/>
      <c r="T82" s="4075"/>
      <c r="U82" s="4075"/>
      <c r="V82" s="4075"/>
      <c r="W82" s="4074"/>
    </row>
    <row r="83" spans="1:23" s="4065" customFormat="1" ht="15" customHeight="1">
      <c r="A83" s="4072" t="s">
        <v>517</v>
      </c>
      <c r="B83" s="4073" t="str">
        <f>VLOOKUP(A83,[1]第一部分收入和收益!$A:$B,2,0)</f>
        <v>发展直营</v>
      </c>
      <c r="C83" s="4074"/>
      <c r="D83" s="4075"/>
      <c r="E83" s="4075"/>
      <c r="F83" s="4075"/>
      <c r="G83" s="4075"/>
      <c r="H83" s="4075"/>
      <c r="I83" s="4075"/>
      <c r="J83" s="4075"/>
      <c r="K83" s="4075"/>
      <c r="L83" s="4075"/>
      <c r="M83" s="4075"/>
      <c r="N83" s="4075"/>
      <c r="O83" s="4075"/>
      <c r="P83" s="4075"/>
      <c r="Q83" s="4075"/>
      <c r="R83" s="4075"/>
      <c r="S83" s="4075"/>
      <c r="T83" s="4075"/>
      <c r="U83" s="4075"/>
      <c r="V83" s="4075"/>
      <c r="W83" s="4074"/>
    </row>
    <row r="84" spans="1:23" s="4065" customFormat="1" ht="15" customHeight="1">
      <c r="A84" s="4072" t="s">
        <v>479</v>
      </c>
      <c r="B84" s="4073" t="str">
        <f>VLOOKUP(A84,[1]第一部分收入和收益!$A:$B,2,0)</f>
        <v>发展直营</v>
      </c>
      <c r="C84" s="4074"/>
      <c r="D84" s="4075"/>
      <c r="E84" s="4075"/>
      <c r="F84" s="4075"/>
      <c r="G84" s="4075"/>
      <c r="H84" s="4075"/>
      <c r="I84" s="4075"/>
      <c r="J84" s="4075"/>
      <c r="K84" s="4075"/>
      <c r="L84" s="4075"/>
      <c r="M84" s="4075"/>
      <c r="N84" s="4075"/>
      <c r="O84" s="4075"/>
      <c r="P84" s="4075"/>
      <c r="Q84" s="4075"/>
      <c r="R84" s="4075"/>
      <c r="S84" s="4075"/>
      <c r="T84" s="4075"/>
      <c r="U84" s="4075"/>
      <c r="V84" s="4075"/>
      <c r="W84" s="4074"/>
    </row>
    <row r="85" spans="1:23" s="4065" customFormat="1" ht="15" customHeight="1">
      <c r="A85" s="4072" t="s">
        <v>501</v>
      </c>
      <c r="B85" s="4073" t="str">
        <f>VLOOKUP(A85,[1]第一部分收入和收益!$A:$B,2,0)</f>
        <v>发展直营</v>
      </c>
      <c r="C85" s="4074"/>
      <c r="D85" s="4075"/>
      <c r="E85" s="4075"/>
      <c r="F85" s="4075"/>
      <c r="G85" s="4075"/>
      <c r="H85" s="4075"/>
      <c r="I85" s="4075"/>
      <c r="J85" s="4075"/>
      <c r="K85" s="4075"/>
      <c r="L85" s="4075"/>
      <c r="M85" s="4075"/>
      <c r="N85" s="4075"/>
      <c r="O85" s="4075"/>
      <c r="P85" s="4075"/>
      <c r="Q85" s="4075"/>
      <c r="R85" s="4075"/>
      <c r="S85" s="4075"/>
      <c r="T85" s="4075"/>
      <c r="U85" s="4075"/>
      <c r="V85" s="4075"/>
      <c r="W85" s="4074"/>
    </row>
    <row r="86" spans="1:23" s="4065" customFormat="1" ht="15" customHeight="1">
      <c r="A86" s="4072" t="s">
        <v>502</v>
      </c>
      <c r="B86" s="4073" t="str">
        <f>VLOOKUP(A86,[1]第一部分收入和收益!$A:$B,2,0)</f>
        <v>发展直营</v>
      </c>
      <c r="C86" s="4074"/>
      <c r="D86" s="4075"/>
      <c r="E86" s="4075"/>
      <c r="F86" s="4075"/>
      <c r="G86" s="4075"/>
      <c r="H86" s="4075"/>
      <c r="I86" s="4075"/>
      <c r="J86" s="4075"/>
      <c r="K86" s="4075"/>
      <c r="L86" s="4075"/>
      <c r="M86" s="4075"/>
      <c r="N86" s="4075"/>
      <c r="O86" s="4075"/>
      <c r="P86" s="4075"/>
      <c r="Q86" s="4075"/>
      <c r="R86" s="4075"/>
      <c r="S86" s="4075"/>
      <c r="T86" s="4075"/>
      <c r="U86" s="4075"/>
      <c r="V86" s="4075"/>
      <c r="W86" s="4074"/>
    </row>
    <row r="87" spans="1:23" s="4065" customFormat="1" ht="15" customHeight="1">
      <c r="A87" s="4072" t="s">
        <v>464</v>
      </c>
      <c r="B87" s="4073" t="str">
        <f>VLOOKUP(A87,[1]第一部分收入和收益!$A:$B,2,0)</f>
        <v>发展直营</v>
      </c>
      <c r="C87" s="4074"/>
      <c r="D87" s="4075"/>
      <c r="E87" s="4075"/>
      <c r="F87" s="4075"/>
      <c r="G87" s="4075"/>
      <c r="H87" s="4075"/>
      <c r="I87" s="4075"/>
      <c r="J87" s="4075"/>
      <c r="K87" s="4075"/>
      <c r="L87" s="4075"/>
      <c r="M87" s="4075"/>
      <c r="N87" s="4075"/>
      <c r="O87" s="4075"/>
      <c r="P87" s="4075"/>
      <c r="Q87" s="4075"/>
      <c r="R87" s="4075"/>
      <c r="S87" s="4075"/>
      <c r="T87" s="4075"/>
      <c r="U87" s="4075"/>
      <c r="V87" s="4075"/>
      <c r="W87" s="4074"/>
    </row>
    <row r="88" spans="1:23" s="4065" customFormat="1" ht="15" customHeight="1">
      <c r="A88" s="4072" t="s">
        <v>1042</v>
      </c>
      <c r="B88" s="4073" t="str">
        <f>VLOOKUP(A88,[1]第一部分收入和收益!$A:$B,2,0)</f>
        <v>发展直营</v>
      </c>
      <c r="C88" s="4074"/>
      <c r="D88" s="4075"/>
      <c r="E88" s="4075"/>
      <c r="F88" s="4075"/>
      <c r="G88" s="4075"/>
      <c r="H88" s="4075"/>
      <c r="I88" s="4075"/>
      <c r="J88" s="4075"/>
      <c r="K88" s="4075"/>
      <c r="L88" s="4075"/>
      <c r="M88" s="4075"/>
      <c r="N88" s="4075"/>
      <c r="O88" s="4075"/>
      <c r="P88" s="4075"/>
      <c r="Q88" s="4075"/>
      <c r="R88" s="4075"/>
      <c r="S88" s="4075"/>
      <c r="T88" s="4075"/>
      <c r="U88" s="4075"/>
      <c r="V88" s="4075"/>
      <c r="W88" s="4074"/>
    </row>
    <row r="89" spans="1:23" s="4065" customFormat="1" ht="15" customHeight="1">
      <c r="A89" s="4072" t="s">
        <v>465</v>
      </c>
      <c r="B89" s="4073" t="str">
        <f>VLOOKUP(A89,[1]第一部分收入和收益!$A:$B,2,0)</f>
        <v>发展直营</v>
      </c>
      <c r="C89" s="4074"/>
      <c r="D89" s="4075"/>
      <c r="E89" s="4075"/>
      <c r="F89" s="4075"/>
      <c r="G89" s="4075"/>
      <c r="H89" s="4075"/>
      <c r="I89" s="4075"/>
      <c r="J89" s="4075"/>
      <c r="K89" s="4075"/>
      <c r="L89" s="4075"/>
      <c r="M89" s="4075"/>
      <c r="N89" s="4075"/>
      <c r="O89" s="4075"/>
      <c r="P89" s="4075"/>
      <c r="Q89" s="4075"/>
      <c r="R89" s="4075"/>
      <c r="S89" s="4075"/>
      <c r="T89" s="4075"/>
      <c r="U89" s="4075"/>
      <c r="V89" s="4075"/>
      <c r="W89" s="4074"/>
    </row>
    <row r="90" spans="1:23" s="4065" customFormat="1" ht="15" customHeight="1">
      <c r="A90" s="4072" t="s">
        <v>513</v>
      </c>
      <c r="B90" s="4073" t="str">
        <f>VLOOKUP(A90,[1]第一部分收入和收益!$A:$B,2,0)</f>
        <v>华北分公司</v>
      </c>
      <c r="C90" s="4074"/>
      <c r="D90" s="4075"/>
      <c r="E90" s="4075"/>
      <c r="F90" s="4075"/>
      <c r="G90" s="4075"/>
      <c r="H90" s="4075"/>
      <c r="I90" s="4075"/>
      <c r="J90" s="4075"/>
      <c r="K90" s="4075"/>
      <c r="L90" s="4075"/>
      <c r="M90" s="4075"/>
      <c r="N90" s="4075"/>
      <c r="O90" s="4075"/>
      <c r="P90" s="4075"/>
      <c r="Q90" s="4075"/>
      <c r="R90" s="4075"/>
      <c r="S90" s="4075"/>
      <c r="T90" s="4075"/>
      <c r="U90" s="4075"/>
      <c r="V90" s="4075"/>
      <c r="W90" s="4074"/>
    </row>
    <row r="91" spans="1:23" s="4065" customFormat="1" ht="15" customHeight="1">
      <c r="A91" s="4072" t="s">
        <v>466</v>
      </c>
      <c r="B91" s="4073" t="str">
        <f>VLOOKUP(A91,[1]第一部分收入和收益!$A:$B,2,0)</f>
        <v>发展直营</v>
      </c>
      <c r="C91" s="4074"/>
      <c r="D91" s="4075"/>
      <c r="E91" s="4075"/>
      <c r="F91" s="4075"/>
      <c r="G91" s="4075"/>
      <c r="H91" s="4075"/>
      <c r="I91" s="4075"/>
      <c r="J91" s="4075"/>
      <c r="K91" s="4075"/>
      <c r="L91" s="4075"/>
      <c r="M91" s="4075"/>
      <c r="N91" s="4075"/>
      <c r="O91" s="4075"/>
      <c r="P91" s="4075"/>
      <c r="Q91" s="4075"/>
      <c r="R91" s="4075"/>
      <c r="S91" s="4075"/>
      <c r="T91" s="4075"/>
      <c r="U91" s="4075"/>
      <c r="V91" s="4075"/>
      <c r="W91" s="4074"/>
    </row>
    <row r="92" spans="1:23" s="4065" customFormat="1" ht="15" customHeight="1">
      <c r="A92" s="4072" t="s">
        <v>765</v>
      </c>
      <c r="B92" s="4073" t="str">
        <f>VLOOKUP(A92,[1]第一部分收入和收益!$A:$B,2,0)</f>
        <v>发展直营</v>
      </c>
      <c r="C92" s="4074"/>
      <c r="D92" s="4075"/>
      <c r="E92" s="4075"/>
      <c r="F92" s="4075"/>
      <c r="G92" s="4075"/>
      <c r="H92" s="4075"/>
      <c r="I92" s="4075"/>
      <c r="J92" s="4075"/>
      <c r="K92" s="4075"/>
      <c r="L92" s="4075"/>
      <c r="M92" s="4075"/>
      <c r="N92" s="4075"/>
      <c r="O92" s="4075"/>
      <c r="P92" s="4075"/>
      <c r="Q92" s="4075"/>
      <c r="R92" s="4075"/>
      <c r="S92" s="4075"/>
      <c r="T92" s="4075"/>
      <c r="U92" s="4075"/>
      <c r="V92" s="4075"/>
      <c r="W92" s="4074"/>
    </row>
    <row r="93" spans="1:23" s="4065" customFormat="1" ht="15" customHeight="1">
      <c r="A93" s="4072" t="s">
        <v>766</v>
      </c>
      <c r="B93" s="4073" t="str">
        <f>VLOOKUP(A93,[1]第一部分收入和收益!$A:$B,2,0)</f>
        <v>发展直营</v>
      </c>
      <c r="C93" s="4074"/>
      <c r="D93" s="4075"/>
      <c r="E93" s="4075"/>
      <c r="F93" s="4075"/>
      <c r="G93" s="4075"/>
      <c r="H93" s="4075"/>
      <c r="I93" s="4075"/>
      <c r="J93" s="4075"/>
      <c r="K93" s="4075"/>
      <c r="L93" s="4075"/>
      <c r="M93" s="4075"/>
      <c r="N93" s="4075"/>
      <c r="O93" s="4075"/>
      <c r="P93" s="4075"/>
      <c r="Q93" s="4075"/>
      <c r="R93" s="4075"/>
      <c r="S93" s="4075"/>
      <c r="T93" s="4075"/>
      <c r="U93" s="4075"/>
      <c r="V93" s="4075"/>
      <c r="W93" s="4074"/>
    </row>
    <row r="94" spans="1:23" s="4065" customFormat="1" ht="15" customHeight="1">
      <c r="A94" s="4072" t="s">
        <v>1043</v>
      </c>
      <c r="B94" s="4073" t="str">
        <f>VLOOKUP(A94,[1]第一部分收入和收益!$A:$B,2,0)</f>
        <v>发展直营</v>
      </c>
      <c r="C94" s="4074"/>
      <c r="D94" s="4075"/>
      <c r="E94" s="4075"/>
      <c r="F94" s="4075"/>
      <c r="G94" s="4075"/>
      <c r="H94" s="4075"/>
      <c r="I94" s="4075"/>
      <c r="J94" s="4075"/>
      <c r="K94" s="4075"/>
      <c r="L94" s="4075"/>
      <c r="M94" s="4075"/>
      <c r="N94" s="4075"/>
      <c r="O94" s="4075"/>
      <c r="P94" s="4075"/>
      <c r="Q94" s="4075"/>
      <c r="R94" s="4075"/>
      <c r="S94" s="4075"/>
      <c r="T94" s="4075"/>
      <c r="U94" s="4075"/>
      <c r="V94" s="4075"/>
      <c r="W94" s="4074"/>
    </row>
    <row r="95" spans="1:23" s="4065" customFormat="1" ht="15" customHeight="1">
      <c r="A95" s="4072" t="s">
        <v>467</v>
      </c>
      <c r="B95" s="4073" t="str">
        <f>VLOOKUP(A95,[1]第一部分收入和收益!$A:$B,2,0)</f>
        <v>发展直营</v>
      </c>
      <c r="C95" s="4074"/>
      <c r="D95" s="4075"/>
      <c r="E95" s="4075"/>
      <c r="F95" s="4075"/>
      <c r="G95" s="4075"/>
      <c r="H95" s="4075"/>
      <c r="I95" s="4075"/>
      <c r="J95" s="4075"/>
      <c r="K95" s="4075"/>
      <c r="L95" s="4075"/>
      <c r="M95" s="4075"/>
      <c r="N95" s="4075"/>
      <c r="O95" s="4075"/>
      <c r="P95" s="4075"/>
      <c r="Q95" s="4075"/>
      <c r="R95" s="4075"/>
      <c r="S95" s="4075"/>
      <c r="T95" s="4075"/>
      <c r="U95" s="4075"/>
      <c r="V95" s="4075"/>
      <c r="W95" s="4074"/>
    </row>
    <row r="96" spans="1:23" s="4065" customFormat="1" ht="15" customHeight="1">
      <c r="A96" s="4072" t="s">
        <v>468</v>
      </c>
      <c r="B96" s="4073" t="str">
        <f>VLOOKUP(A96,[1]第一部分收入和收益!$A:$B,2,0)</f>
        <v>发展直营</v>
      </c>
      <c r="C96" s="4074"/>
      <c r="D96" s="4075"/>
      <c r="E96" s="4075"/>
      <c r="F96" s="4075"/>
      <c r="G96" s="4075"/>
      <c r="H96" s="4075"/>
      <c r="I96" s="4075"/>
      <c r="J96" s="4075"/>
      <c r="K96" s="4075"/>
      <c r="L96" s="4075"/>
      <c r="M96" s="4075"/>
      <c r="N96" s="4075"/>
      <c r="O96" s="4075"/>
      <c r="P96" s="4075"/>
      <c r="Q96" s="4075"/>
      <c r="R96" s="4075"/>
      <c r="S96" s="4075"/>
      <c r="T96" s="4075"/>
      <c r="U96" s="4075"/>
      <c r="V96" s="4075"/>
      <c r="W96" s="4074"/>
    </row>
    <row r="97" spans="1:23" s="4065" customFormat="1" ht="15" customHeight="1">
      <c r="A97" s="4072" t="s">
        <v>1044</v>
      </c>
      <c r="B97" s="4073" t="str">
        <f>VLOOKUP(A97,[1]第一部分收入和收益!$A:$B,2,0)</f>
        <v>发展直营</v>
      </c>
      <c r="C97" s="4074"/>
      <c r="D97" s="4075"/>
      <c r="E97" s="4075"/>
      <c r="F97" s="4075"/>
      <c r="G97" s="4075"/>
      <c r="H97" s="4075"/>
      <c r="I97" s="4075"/>
      <c r="J97" s="4075"/>
      <c r="K97" s="4075"/>
      <c r="L97" s="4075"/>
      <c r="M97" s="4075"/>
      <c r="N97" s="4075"/>
      <c r="O97" s="4075"/>
      <c r="P97" s="4075"/>
      <c r="Q97" s="4075"/>
      <c r="R97" s="4075"/>
      <c r="S97" s="4075"/>
      <c r="T97" s="4075"/>
      <c r="U97" s="4075"/>
      <c r="V97" s="4075"/>
      <c r="W97" s="4074"/>
    </row>
    <row r="98" spans="1:23" s="4065" customFormat="1" ht="15" customHeight="1">
      <c r="A98" s="4072" t="s">
        <v>629</v>
      </c>
      <c r="B98" s="4073" t="str">
        <f>VLOOKUP(A98,[1]第一部分收入和收益!$A:$B,2,0)</f>
        <v>发展直营</v>
      </c>
      <c r="C98" s="4074"/>
      <c r="D98" s="4075"/>
      <c r="E98" s="4075"/>
      <c r="F98" s="4075"/>
      <c r="G98" s="4075"/>
      <c r="H98" s="4075"/>
      <c r="I98" s="4075"/>
      <c r="J98" s="4075"/>
      <c r="K98" s="4075"/>
      <c r="L98" s="4075"/>
      <c r="M98" s="4075"/>
      <c r="N98" s="4075"/>
      <c r="O98" s="4075"/>
      <c r="P98" s="4075"/>
      <c r="Q98" s="4075"/>
      <c r="R98" s="4075"/>
      <c r="S98" s="4075"/>
      <c r="T98" s="4075"/>
      <c r="U98" s="4075"/>
      <c r="V98" s="4075"/>
      <c r="W98" s="4074"/>
    </row>
    <row r="99" spans="1:23" s="4065" customFormat="1" ht="15" customHeight="1">
      <c r="A99" s="4072" t="s">
        <v>1045</v>
      </c>
      <c r="B99" s="4073" t="str">
        <f>VLOOKUP(A99,[1]第一部分收入和收益!$A:$B,2,0)</f>
        <v>发展直营</v>
      </c>
      <c r="C99" s="4074"/>
      <c r="D99" s="4075"/>
      <c r="E99" s="4075"/>
      <c r="F99" s="4075"/>
      <c r="G99" s="4075"/>
      <c r="H99" s="4075"/>
      <c r="I99" s="4075"/>
      <c r="J99" s="4075"/>
      <c r="K99" s="4075"/>
      <c r="L99" s="4075"/>
      <c r="M99" s="4075"/>
      <c r="N99" s="4075"/>
      <c r="O99" s="4075"/>
      <c r="P99" s="4075"/>
      <c r="Q99" s="4075"/>
      <c r="R99" s="4075"/>
      <c r="S99" s="4075"/>
      <c r="T99" s="4075"/>
      <c r="U99" s="4075"/>
      <c r="V99" s="4075"/>
      <c r="W99" s="4074"/>
    </row>
    <row r="100" spans="1:23" s="4065" customFormat="1" ht="15" customHeight="1">
      <c r="A100" s="4072" t="s">
        <v>524</v>
      </c>
      <c r="B100" s="4073" t="str">
        <f>VLOOKUP(A100,[1]第一部分收入和收益!$A:$B,2,0)</f>
        <v>西南分公司</v>
      </c>
      <c r="C100" s="4074"/>
      <c r="D100" s="4075"/>
      <c r="E100" s="4075"/>
      <c r="F100" s="4075"/>
      <c r="G100" s="4075"/>
      <c r="H100" s="4075"/>
      <c r="I100" s="4075"/>
      <c r="J100" s="4075"/>
      <c r="K100" s="4075"/>
      <c r="L100" s="4075"/>
      <c r="M100" s="4075"/>
      <c r="N100" s="4075"/>
      <c r="O100" s="4075"/>
      <c r="P100" s="4075"/>
      <c r="Q100" s="4075"/>
      <c r="R100" s="4075"/>
      <c r="S100" s="4075"/>
      <c r="T100" s="4075"/>
      <c r="U100" s="4075"/>
      <c r="V100" s="4075"/>
      <c r="W100" s="4074"/>
    </row>
    <row r="101" spans="1:23" s="4065" customFormat="1" ht="15" customHeight="1">
      <c r="A101" s="4072" t="s">
        <v>647</v>
      </c>
      <c r="B101" s="4073" t="str">
        <f>VLOOKUP(A101,[1]第一部分收入和收益!$A:$B,2,0)</f>
        <v>发展直营</v>
      </c>
      <c r="C101" s="4074"/>
      <c r="D101" s="4075"/>
      <c r="E101" s="4075"/>
      <c r="F101" s="4075"/>
      <c r="G101" s="4075"/>
      <c r="H101" s="4075"/>
      <c r="I101" s="4075"/>
      <c r="J101" s="4075"/>
      <c r="K101" s="4075"/>
      <c r="L101" s="4075"/>
      <c r="M101" s="4075"/>
      <c r="N101" s="4075"/>
      <c r="O101" s="4075"/>
      <c r="P101" s="4075"/>
      <c r="Q101" s="4075"/>
      <c r="R101" s="4075"/>
      <c r="S101" s="4075"/>
      <c r="T101" s="4075"/>
      <c r="U101" s="4075"/>
      <c r="V101" s="4075"/>
      <c r="W101" s="4074"/>
    </row>
    <row r="102" spans="1:23" s="4065" customFormat="1" ht="15" customHeight="1">
      <c r="A102" s="4072" t="s">
        <v>726</v>
      </c>
      <c r="B102" s="4073" t="str">
        <f>VLOOKUP(A102,[1]第一部分收入和收益!$A:$B,2,0)</f>
        <v>西南分公司</v>
      </c>
      <c r="C102" s="4074"/>
      <c r="D102" s="4075"/>
      <c r="E102" s="4075"/>
      <c r="F102" s="4075"/>
      <c r="G102" s="4075"/>
      <c r="H102" s="4075"/>
      <c r="I102" s="4075"/>
      <c r="J102" s="4075"/>
      <c r="K102" s="4075"/>
      <c r="L102" s="4075"/>
      <c r="M102" s="4075"/>
      <c r="N102" s="4075"/>
      <c r="O102" s="4075"/>
      <c r="P102" s="4075"/>
      <c r="Q102" s="4075"/>
      <c r="R102" s="4075"/>
      <c r="S102" s="4075"/>
      <c r="T102" s="4075"/>
      <c r="U102" s="4075"/>
      <c r="V102" s="4075"/>
      <c r="W102" s="4074"/>
    </row>
    <row r="103" spans="1:23" s="4065" customFormat="1" ht="15" customHeight="1">
      <c r="A103" s="4072" t="s">
        <v>727</v>
      </c>
      <c r="B103" s="4073" t="str">
        <f>VLOOKUP(A103,[1]第一部分收入和收益!$A:$B,2,0)</f>
        <v>西南分公司</v>
      </c>
      <c r="C103" s="4074"/>
      <c r="D103" s="4075"/>
      <c r="E103" s="4075"/>
      <c r="F103" s="4075"/>
      <c r="G103" s="4075"/>
      <c r="H103" s="4075"/>
      <c r="I103" s="4075"/>
      <c r="J103" s="4075"/>
      <c r="K103" s="4075"/>
      <c r="L103" s="4075"/>
      <c r="M103" s="4075"/>
      <c r="N103" s="4075"/>
      <c r="O103" s="4075"/>
      <c r="P103" s="4075"/>
      <c r="Q103" s="4075"/>
      <c r="R103" s="4075"/>
      <c r="S103" s="4075"/>
      <c r="T103" s="4075"/>
      <c r="U103" s="4075"/>
      <c r="V103" s="4075"/>
      <c r="W103" s="4074"/>
    </row>
    <row r="104" spans="1:23" s="4065" customFormat="1" ht="15" customHeight="1">
      <c r="A104" s="4072" t="s">
        <v>630</v>
      </c>
      <c r="B104" s="4073" t="str">
        <f>VLOOKUP(A104,[1]第一部分收入和收益!$A:$B,2,0)</f>
        <v>西南分公司</v>
      </c>
      <c r="C104" s="4074"/>
      <c r="D104" s="4075"/>
      <c r="E104" s="4075"/>
      <c r="F104" s="4075"/>
      <c r="G104" s="4075"/>
      <c r="H104" s="4075"/>
      <c r="I104" s="4075"/>
      <c r="J104" s="4075"/>
      <c r="K104" s="4075"/>
      <c r="L104" s="4075"/>
      <c r="M104" s="4075"/>
      <c r="N104" s="4075"/>
      <c r="O104" s="4075"/>
      <c r="P104" s="4075"/>
      <c r="Q104" s="4075"/>
      <c r="R104" s="4075"/>
      <c r="S104" s="4075"/>
      <c r="T104" s="4075"/>
      <c r="U104" s="4075"/>
      <c r="V104" s="4075"/>
      <c r="W104" s="4074"/>
    </row>
    <row r="105" spans="1:23" s="4065" customFormat="1" ht="15" customHeight="1">
      <c r="A105" s="4072" t="s">
        <v>728</v>
      </c>
      <c r="B105" s="4073" t="str">
        <f>VLOOKUP(A105,[1]第一部分收入和收益!$A:$B,2,0)</f>
        <v>西南分公司</v>
      </c>
      <c r="C105" s="4074"/>
      <c r="D105" s="4075"/>
      <c r="E105" s="4075"/>
      <c r="F105" s="4075"/>
      <c r="G105" s="4075"/>
      <c r="H105" s="4075"/>
      <c r="I105" s="4075"/>
      <c r="J105" s="4075"/>
      <c r="K105" s="4075"/>
      <c r="L105" s="4075"/>
      <c r="M105" s="4075"/>
      <c r="N105" s="4075"/>
      <c r="O105" s="4075"/>
      <c r="P105" s="4075"/>
      <c r="Q105" s="4075"/>
      <c r="R105" s="4075"/>
      <c r="S105" s="4075"/>
      <c r="T105" s="4075"/>
      <c r="U105" s="4075"/>
      <c r="V105" s="4075"/>
      <c r="W105" s="4074"/>
    </row>
    <row r="106" spans="1:23" s="4065" customFormat="1" ht="15" customHeight="1">
      <c r="A106" s="4072" t="s">
        <v>525</v>
      </c>
      <c r="B106" s="4073" t="str">
        <f>VLOOKUP(A106,[1]第一部分收入和收益!$A:$B,2,0)</f>
        <v>西南分公司</v>
      </c>
      <c r="C106" s="4074"/>
      <c r="D106" s="4075"/>
      <c r="E106" s="4075"/>
      <c r="F106" s="4075"/>
      <c r="G106" s="4075"/>
      <c r="H106" s="4075"/>
      <c r="I106" s="4075"/>
      <c r="J106" s="4075"/>
      <c r="K106" s="4075"/>
      <c r="L106" s="4075"/>
      <c r="M106" s="4075"/>
      <c r="N106" s="4075"/>
      <c r="O106" s="4075"/>
      <c r="P106" s="4075"/>
      <c r="Q106" s="4075"/>
      <c r="R106" s="4075"/>
      <c r="S106" s="4075"/>
      <c r="T106" s="4075"/>
      <c r="U106" s="4075"/>
      <c r="V106" s="4075"/>
      <c r="W106" s="4074"/>
    </row>
    <row r="107" spans="1:23" s="4065" customFormat="1" ht="15" customHeight="1">
      <c r="A107" s="4072" t="s">
        <v>631</v>
      </c>
      <c r="B107" s="4073" t="str">
        <f>VLOOKUP(A107,[1]第一部分收入和收益!$A:$B,2,0)</f>
        <v>发展直营</v>
      </c>
      <c r="C107" s="4074"/>
      <c r="D107" s="4075"/>
      <c r="E107" s="4075"/>
      <c r="F107" s="4075"/>
      <c r="G107" s="4075"/>
      <c r="H107" s="4075"/>
      <c r="I107" s="4075"/>
      <c r="J107" s="4075"/>
      <c r="K107" s="4075"/>
      <c r="L107" s="4075"/>
      <c r="M107" s="4075"/>
      <c r="N107" s="4075"/>
      <c r="O107" s="4075"/>
      <c r="P107" s="4075"/>
      <c r="Q107" s="4075"/>
      <c r="R107" s="4075"/>
      <c r="S107" s="4075"/>
      <c r="T107" s="4075"/>
      <c r="U107" s="4075"/>
      <c r="V107" s="4075"/>
      <c r="W107" s="4074"/>
    </row>
    <row r="108" spans="1:23" s="4065" customFormat="1" ht="15" customHeight="1">
      <c r="A108" s="4072" t="s">
        <v>636</v>
      </c>
      <c r="B108" s="4073" t="str">
        <f>VLOOKUP(A108,[1]第一部分收入和收益!$A:$B,2,0)</f>
        <v>发展直营</v>
      </c>
      <c r="C108" s="4074"/>
      <c r="D108" s="4075"/>
      <c r="E108" s="4075"/>
      <c r="F108" s="4075"/>
      <c r="G108" s="4075"/>
      <c r="H108" s="4075"/>
      <c r="I108" s="4075"/>
      <c r="J108" s="4075"/>
      <c r="K108" s="4075"/>
      <c r="L108" s="4075"/>
      <c r="M108" s="4075"/>
      <c r="N108" s="4075"/>
      <c r="O108" s="4075"/>
      <c r="P108" s="4075"/>
      <c r="Q108" s="4075"/>
      <c r="R108" s="4075"/>
      <c r="S108" s="4075"/>
      <c r="T108" s="4075"/>
      <c r="U108" s="4075"/>
      <c r="V108" s="4075"/>
      <c r="W108" s="4074"/>
    </row>
    <row r="109" spans="1:23" s="4065" customFormat="1" ht="15" customHeight="1">
      <c r="A109" s="4072" t="s">
        <v>648</v>
      </c>
      <c r="B109" s="4073" t="str">
        <f>VLOOKUP(A109,[1]第一部分收入和收益!$A:$B,2,0)</f>
        <v>发展直营</v>
      </c>
      <c r="C109" s="4074"/>
      <c r="D109" s="4075"/>
      <c r="E109" s="4075"/>
      <c r="F109" s="4075"/>
      <c r="G109" s="4075"/>
      <c r="H109" s="4075"/>
      <c r="I109" s="4075"/>
      <c r="J109" s="4075"/>
      <c r="K109" s="4075"/>
      <c r="L109" s="4075"/>
      <c r="M109" s="4075"/>
      <c r="N109" s="4075"/>
      <c r="O109" s="4075"/>
      <c r="P109" s="4075"/>
      <c r="Q109" s="4075"/>
      <c r="R109" s="4075"/>
      <c r="S109" s="4075"/>
      <c r="T109" s="4075"/>
      <c r="U109" s="4075"/>
      <c r="V109" s="4075"/>
      <c r="W109" s="4074"/>
    </row>
    <row r="110" spans="1:23" s="4065" customFormat="1" ht="15" customHeight="1">
      <c r="A110" s="4072" t="s">
        <v>526</v>
      </c>
      <c r="B110" s="4073" t="str">
        <f>VLOOKUP(A110,[1]第一部分收入和收益!$A:$B,2,0)</f>
        <v>发展直营</v>
      </c>
      <c r="C110" s="4074"/>
      <c r="D110" s="4075"/>
      <c r="E110" s="4075"/>
      <c r="F110" s="4075"/>
      <c r="G110" s="4075"/>
      <c r="H110" s="4075"/>
      <c r="I110" s="4075"/>
      <c r="J110" s="4075"/>
      <c r="K110" s="4075"/>
      <c r="L110" s="4075"/>
      <c r="M110" s="4075"/>
      <c r="N110" s="4075"/>
      <c r="O110" s="4075"/>
      <c r="P110" s="4075"/>
      <c r="Q110" s="4075"/>
      <c r="R110" s="4075"/>
      <c r="S110" s="4075"/>
      <c r="T110" s="4075"/>
      <c r="U110" s="4075"/>
      <c r="V110" s="4075"/>
      <c r="W110" s="4074"/>
    </row>
    <row r="111" spans="1:23" s="4065" customFormat="1" ht="15" customHeight="1">
      <c r="A111" s="4072" t="s">
        <v>729</v>
      </c>
      <c r="B111" s="4073" t="str">
        <f>VLOOKUP(A111,[1]第一部分收入和收益!$A:$B,2,0)</f>
        <v>发展直营</v>
      </c>
      <c r="C111" s="4074"/>
      <c r="D111" s="4075"/>
      <c r="E111" s="4075"/>
      <c r="F111" s="4075"/>
      <c r="G111" s="4075"/>
      <c r="H111" s="4075"/>
      <c r="I111" s="4075"/>
      <c r="J111" s="4075"/>
      <c r="K111" s="4075"/>
      <c r="L111" s="4075"/>
      <c r="M111" s="4075"/>
      <c r="N111" s="4075"/>
      <c r="O111" s="4075"/>
      <c r="P111" s="4075"/>
      <c r="Q111" s="4075"/>
      <c r="R111" s="4075"/>
      <c r="S111" s="4075"/>
      <c r="T111" s="4075"/>
      <c r="U111" s="4075"/>
      <c r="V111" s="4075"/>
      <c r="W111" s="4074"/>
    </row>
    <row r="112" spans="1:23" s="4065" customFormat="1" ht="15" customHeight="1">
      <c r="A112" s="4072" t="s">
        <v>730</v>
      </c>
      <c r="B112" s="4073" t="str">
        <f>VLOOKUP(A112,[1]第一部分收入和收益!$A:$B,2,0)</f>
        <v>发展直营</v>
      </c>
      <c r="C112" s="4074"/>
      <c r="D112" s="4075"/>
      <c r="E112" s="4075"/>
      <c r="F112" s="4075"/>
      <c r="G112" s="4075"/>
      <c r="H112" s="4075"/>
      <c r="I112" s="4075"/>
      <c r="J112" s="4075"/>
      <c r="K112" s="4075"/>
      <c r="L112" s="4075"/>
      <c r="M112" s="4075"/>
      <c r="N112" s="4075"/>
      <c r="O112" s="4075"/>
      <c r="P112" s="4075"/>
      <c r="Q112" s="4075"/>
      <c r="R112" s="4075"/>
      <c r="S112" s="4075"/>
      <c r="T112" s="4075"/>
      <c r="U112" s="4075"/>
      <c r="V112" s="4075"/>
      <c r="W112" s="4074"/>
    </row>
    <row r="113" spans="1:23" s="4065" customFormat="1" ht="15" customHeight="1">
      <c r="A113" s="4072" t="s">
        <v>527</v>
      </c>
      <c r="B113" s="4073" t="str">
        <f>VLOOKUP(A113,[1]第一部分收入和收益!$A:$B,2,0)</f>
        <v>西南分公司</v>
      </c>
      <c r="C113" s="4074"/>
      <c r="D113" s="4075"/>
      <c r="E113" s="4075"/>
      <c r="F113" s="4075"/>
      <c r="G113" s="4075"/>
      <c r="H113" s="4075"/>
      <c r="I113" s="4075"/>
      <c r="J113" s="4075"/>
      <c r="K113" s="4075"/>
      <c r="L113" s="4075"/>
      <c r="M113" s="4075"/>
      <c r="N113" s="4075"/>
      <c r="O113" s="4075"/>
      <c r="P113" s="4075"/>
      <c r="Q113" s="4075"/>
      <c r="R113" s="4075"/>
      <c r="S113" s="4075"/>
      <c r="T113" s="4075"/>
      <c r="U113" s="4075"/>
      <c r="V113" s="4075"/>
      <c r="W113" s="4074"/>
    </row>
    <row r="114" spans="1:23" s="4065" customFormat="1" ht="15" customHeight="1">
      <c r="A114" s="4072" t="s">
        <v>528</v>
      </c>
      <c r="B114" s="4073" t="str">
        <f>VLOOKUP(A114,[1]第一部分收入和收益!$A:$B,2,0)</f>
        <v>西南分公司</v>
      </c>
      <c r="C114" s="4074"/>
      <c r="D114" s="4075"/>
      <c r="E114" s="4075"/>
      <c r="F114" s="4075"/>
      <c r="G114" s="4075"/>
      <c r="H114" s="4075"/>
      <c r="I114" s="4075"/>
      <c r="J114" s="4075"/>
      <c r="K114" s="4075"/>
      <c r="L114" s="4075"/>
      <c r="M114" s="4075"/>
      <c r="N114" s="4075"/>
      <c r="O114" s="4075"/>
      <c r="P114" s="4075"/>
      <c r="Q114" s="4075"/>
      <c r="R114" s="4075"/>
      <c r="S114" s="4075"/>
      <c r="T114" s="4075"/>
      <c r="U114" s="4075"/>
      <c r="V114" s="4075"/>
      <c r="W114" s="4074"/>
    </row>
    <row r="115" spans="1:23" s="4065" customFormat="1" ht="15" customHeight="1">
      <c r="A115" s="4072" t="s">
        <v>632</v>
      </c>
      <c r="B115" s="4073" t="str">
        <f>VLOOKUP(A115,[1]第一部分收入和收益!$A:$B,2,0)</f>
        <v>西南分公司</v>
      </c>
      <c r="C115" s="4074"/>
      <c r="D115" s="4075"/>
      <c r="E115" s="4075"/>
      <c r="F115" s="4075"/>
      <c r="G115" s="4075"/>
      <c r="H115" s="4075"/>
      <c r="I115" s="4075"/>
      <c r="J115" s="4075"/>
      <c r="K115" s="4075"/>
      <c r="L115" s="4075"/>
      <c r="M115" s="4075"/>
      <c r="N115" s="4075"/>
      <c r="O115" s="4075"/>
      <c r="P115" s="4075"/>
      <c r="Q115" s="4075"/>
      <c r="R115" s="4075"/>
      <c r="S115" s="4075"/>
      <c r="T115" s="4075"/>
      <c r="U115" s="4075"/>
      <c r="V115" s="4075"/>
      <c r="W115" s="4074"/>
    </row>
    <row r="116" spans="1:23" s="4065" customFormat="1" ht="15" customHeight="1">
      <c r="A116" s="4072" t="s">
        <v>637</v>
      </c>
      <c r="B116" s="4073" t="str">
        <f>VLOOKUP(A116,[1]第一部分收入和收益!$A:$B,2,0)</f>
        <v>西南分公司</v>
      </c>
      <c r="C116" s="4074"/>
      <c r="D116" s="4075"/>
      <c r="E116" s="4075"/>
      <c r="F116" s="4075"/>
      <c r="G116" s="4075"/>
      <c r="H116" s="4075"/>
      <c r="I116" s="4075"/>
      <c r="J116" s="4075"/>
      <c r="K116" s="4075"/>
      <c r="L116" s="4075"/>
      <c r="M116" s="4075"/>
      <c r="N116" s="4075"/>
      <c r="O116" s="4075"/>
      <c r="P116" s="4075"/>
      <c r="Q116" s="4075"/>
      <c r="R116" s="4075"/>
      <c r="S116" s="4075"/>
      <c r="T116" s="4075"/>
      <c r="U116" s="4075"/>
      <c r="V116" s="4075"/>
      <c r="W116" s="4074"/>
    </row>
    <row r="117" spans="1:23" s="4065" customFormat="1" ht="15" customHeight="1">
      <c r="A117" s="4072" t="s">
        <v>638</v>
      </c>
      <c r="B117" s="4073" t="str">
        <f>VLOOKUP(A117,[1]第一部分收入和收益!$A:$B,2,0)</f>
        <v>西南分公司</v>
      </c>
      <c r="C117" s="4074"/>
      <c r="D117" s="4075"/>
      <c r="E117" s="4075"/>
      <c r="F117" s="4075"/>
      <c r="G117" s="4075"/>
      <c r="H117" s="4075"/>
      <c r="I117" s="4075"/>
      <c r="J117" s="4075"/>
      <c r="K117" s="4075"/>
      <c r="L117" s="4075"/>
      <c r="M117" s="4075"/>
      <c r="N117" s="4075"/>
      <c r="O117" s="4075"/>
      <c r="P117" s="4075"/>
      <c r="Q117" s="4075"/>
      <c r="R117" s="4075"/>
      <c r="S117" s="4075"/>
      <c r="T117" s="4075"/>
      <c r="U117" s="4075"/>
      <c r="V117" s="4075"/>
      <c r="W117" s="4074"/>
    </row>
    <row r="118" spans="1:23" s="4065" customFormat="1" ht="15" customHeight="1">
      <c r="A118" s="4072" t="s">
        <v>759</v>
      </c>
      <c r="B118" s="4073" t="str">
        <f>VLOOKUP(A118,[1]第一部分收入和收益!$A:$B,2,0)</f>
        <v>西南分公司</v>
      </c>
      <c r="C118" s="4074"/>
      <c r="D118" s="4075"/>
      <c r="E118" s="4075"/>
      <c r="F118" s="4075"/>
      <c r="G118" s="4075"/>
      <c r="H118" s="4075"/>
      <c r="I118" s="4075"/>
      <c r="J118" s="4075"/>
      <c r="K118" s="4075"/>
      <c r="L118" s="4075"/>
      <c r="M118" s="4075"/>
      <c r="N118" s="4075"/>
      <c r="O118" s="4075"/>
      <c r="P118" s="4075"/>
      <c r="Q118" s="4075"/>
      <c r="R118" s="4075"/>
      <c r="S118" s="4075"/>
      <c r="T118" s="4075"/>
      <c r="U118" s="4075"/>
      <c r="V118" s="4075"/>
      <c r="W118" s="4074"/>
    </row>
    <row r="119" spans="1:23" s="4065" customFormat="1" ht="15" customHeight="1">
      <c r="A119" s="4072" t="s">
        <v>761</v>
      </c>
      <c r="B119" s="4073" t="str">
        <f>VLOOKUP(A119,[1]第一部分收入和收益!$A:$B,2,0)</f>
        <v>西南分公司</v>
      </c>
      <c r="C119" s="4074"/>
      <c r="D119" s="4075"/>
      <c r="E119" s="4075"/>
      <c r="F119" s="4075"/>
      <c r="G119" s="4075"/>
      <c r="H119" s="4075"/>
      <c r="I119" s="4075"/>
      <c r="J119" s="4075"/>
      <c r="K119" s="4075"/>
      <c r="L119" s="4075"/>
      <c r="M119" s="4075"/>
      <c r="N119" s="4075"/>
      <c r="O119" s="4075"/>
      <c r="P119" s="4075"/>
      <c r="Q119" s="4075"/>
      <c r="R119" s="4075"/>
      <c r="S119" s="4075"/>
      <c r="T119" s="4075"/>
      <c r="U119" s="4075"/>
      <c r="V119" s="4075"/>
      <c r="W119" s="4074"/>
    </row>
    <row r="120" spans="1:23" s="4065" customFormat="1" ht="15" customHeight="1">
      <c r="A120" s="4072" t="s">
        <v>731</v>
      </c>
      <c r="B120" s="4073" t="str">
        <f>VLOOKUP(A120,[1]第一部分收入和收益!$A:$B,2,0)</f>
        <v>西南分公司</v>
      </c>
      <c r="C120" s="4074"/>
      <c r="D120" s="4075"/>
      <c r="E120" s="4075"/>
      <c r="F120" s="4075"/>
      <c r="G120" s="4075"/>
      <c r="H120" s="4075"/>
      <c r="I120" s="4075"/>
      <c r="J120" s="4075"/>
      <c r="K120" s="4075"/>
      <c r="L120" s="4075"/>
      <c r="M120" s="4075"/>
      <c r="N120" s="4075"/>
      <c r="O120" s="4075"/>
      <c r="P120" s="4075"/>
      <c r="Q120" s="4075"/>
      <c r="R120" s="4075"/>
      <c r="S120" s="4075"/>
      <c r="T120" s="4075"/>
      <c r="U120" s="4075"/>
      <c r="V120" s="4075"/>
      <c r="W120" s="4074"/>
    </row>
    <row r="121" spans="1:23" s="4065" customFormat="1" ht="15" customHeight="1">
      <c r="A121" s="4072" t="s">
        <v>649</v>
      </c>
      <c r="B121" s="4073" t="str">
        <f>VLOOKUP(A121,[1]第一部分收入和收益!$A:$B,2,0)</f>
        <v>西南分公司</v>
      </c>
      <c r="C121" s="4074"/>
      <c r="D121" s="4075"/>
      <c r="E121" s="4075"/>
      <c r="F121" s="4075"/>
      <c r="G121" s="4075"/>
      <c r="H121" s="4075"/>
      <c r="I121" s="4075"/>
      <c r="J121" s="4075"/>
      <c r="K121" s="4075"/>
      <c r="L121" s="4075"/>
      <c r="M121" s="4075"/>
      <c r="N121" s="4075"/>
      <c r="O121" s="4075"/>
      <c r="P121" s="4075"/>
      <c r="Q121" s="4075"/>
      <c r="R121" s="4075"/>
      <c r="S121" s="4075"/>
      <c r="T121" s="4075"/>
      <c r="U121" s="4075"/>
      <c r="V121" s="4075"/>
      <c r="W121" s="4074"/>
    </row>
    <row r="122" spans="1:23" s="4065" customFormat="1" ht="15" customHeight="1">
      <c r="A122" s="4072" t="s">
        <v>633</v>
      </c>
      <c r="B122" s="4073" t="str">
        <f>VLOOKUP(A122,[1]第一部分收入和收益!$A:$B,2,0)</f>
        <v>西南分公司</v>
      </c>
      <c r="C122" s="4074"/>
      <c r="D122" s="4075"/>
      <c r="E122" s="4075"/>
      <c r="F122" s="4075"/>
      <c r="G122" s="4075"/>
      <c r="H122" s="4075"/>
      <c r="I122" s="4075"/>
      <c r="J122" s="4075"/>
      <c r="K122" s="4075"/>
      <c r="L122" s="4075"/>
      <c r="M122" s="4075"/>
      <c r="N122" s="4075"/>
      <c r="O122" s="4075"/>
      <c r="P122" s="4075"/>
      <c r="Q122" s="4075"/>
      <c r="R122" s="4075"/>
      <c r="S122" s="4075"/>
      <c r="T122" s="4075"/>
      <c r="U122" s="4075"/>
      <c r="V122" s="4075"/>
      <c r="W122" s="4074"/>
    </row>
    <row r="123" spans="1:23" s="4065" customFormat="1" ht="15" customHeight="1">
      <c r="A123" s="4072" t="s">
        <v>529</v>
      </c>
      <c r="B123" s="4073" t="str">
        <f>VLOOKUP(A123,[1]第一部分收入和收益!$A:$B,2,0)</f>
        <v>西南分公司</v>
      </c>
      <c r="C123" s="4074"/>
      <c r="D123" s="4075"/>
      <c r="E123" s="4075"/>
      <c r="F123" s="4075"/>
      <c r="G123" s="4075"/>
      <c r="H123" s="4075"/>
      <c r="I123" s="4075"/>
      <c r="J123" s="4075"/>
      <c r="K123" s="4075"/>
      <c r="L123" s="4075"/>
      <c r="M123" s="4075"/>
      <c r="N123" s="4075"/>
      <c r="O123" s="4075"/>
      <c r="P123" s="4075"/>
      <c r="Q123" s="4075"/>
      <c r="R123" s="4075"/>
      <c r="S123" s="4075"/>
      <c r="T123" s="4075"/>
      <c r="U123" s="4075"/>
      <c r="V123" s="4075"/>
      <c r="W123" s="4074"/>
    </row>
    <row r="124" spans="1:23" s="4065" customFormat="1" ht="15" customHeight="1">
      <c r="A124" s="4072" t="s">
        <v>530</v>
      </c>
      <c r="B124" s="4073" t="str">
        <f>VLOOKUP(A124,[1]第一部分收入和收益!$A:$B,2,0)</f>
        <v>西南分公司</v>
      </c>
      <c r="C124" s="4074"/>
      <c r="D124" s="4075"/>
      <c r="E124" s="4075"/>
      <c r="F124" s="4075"/>
      <c r="G124" s="4075"/>
      <c r="H124" s="4075"/>
      <c r="I124" s="4075"/>
      <c r="J124" s="4075"/>
      <c r="K124" s="4075"/>
      <c r="L124" s="4075"/>
      <c r="M124" s="4075"/>
      <c r="N124" s="4075"/>
      <c r="O124" s="4075"/>
      <c r="P124" s="4075"/>
      <c r="Q124" s="4075"/>
      <c r="R124" s="4075"/>
      <c r="S124" s="4075"/>
      <c r="T124" s="4075"/>
      <c r="U124" s="4075"/>
      <c r="V124" s="4075"/>
      <c r="W124" s="4074"/>
    </row>
    <row r="125" spans="1:23" s="4065" customFormat="1" ht="15" customHeight="1">
      <c r="A125" s="4072" t="s">
        <v>650</v>
      </c>
      <c r="B125" s="4073" t="str">
        <f>VLOOKUP(A125,[1]第一部分收入和收益!$A:$B,2,0)</f>
        <v>西南分公司</v>
      </c>
      <c r="C125" s="4074"/>
      <c r="D125" s="4075"/>
      <c r="E125" s="4075"/>
      <c r="F125" s="4075"/>
      <c r="G125" s="4075"/>
      <c r="H125" s="4075"/>
      <c r="I125" s="4075"/>
      <c r="J125" s="4075"/>
      <c r="K125" s="4075"/>
      <c r="L125" s="4075"/>
      <c r="M125" s="4075"/>
      <c r="N125" s="4075"/>
      <c r="O125" s="4075"/>
      <c r="P125" s="4075"/>
      <c r="Q125" s="4075"/>
      <c r="R125" s="4075"/>
      <c r="S125" s="4075"/>
      <c r="T125" s="4075"/>
      <c r="U125" s="4075"/>
      <c r="V125" s="4075"/>
      <c r="W125" s="4074"/>
    </row>
    <row r="126" spans="1:23" s="4065" customFormat="1" ht="15" customHeight="1">
      <c r="A126" s="4072" t="s">
        <v>531</v>
      </c>
      <c r="B126" s="4073" t="str">
        <f>VLOOKUP(A126,[1]第一部分收入和收益!$A:$B,2,0)</f>
        <v>西南分公司</v>
      </c>
      <c r="C126" s="4074"/>
      <c r="D126" s="4075"/>
      <c r="E126" s="4075"/>
      <c r="F126" s="4075"/>
      <c r="G126" s="4075"/>
      <c r="H126" s="4075"/>
      <c r="I126" s="4075"/>
      <c r="J126" s="4075"/>
      <c r="K126" s="4075"/>
      <c r="L126" s="4075"/>
      <c r="M126" s="4075"/>
      <c r="N126" s="4075"/>
      <c r="O126" s="4075"/>
      <c r="P126" s="4075"/>
      <c r="Q126" s="4075"/>
      <c r="R126" s="4075"/>
      <c r="S126" s="4075"/>
      <c r="T126" s="4075"/>
      <c r="U126" s="4075"/>
      <c r="V126" s="4075"/>
      <c r="W126" s="4074"/>
    </row>
    <row r="127" spans="1:23" s="4065" customFormat="1" ht="15" customHeight="1">
      <c r="A127" s="4072" t="s">
        <v>532</v>
      </c>
      <c r="B127" s="4073" t="str">
        <f>VLOOKUP(A127,[1]第一部分收入和收益!$A:$B,2,0)</f>
        <v>发展直营</v>
      </c>
      <c r="C127" s="4074"/>
      <c r="D127" s="4075"/>
      <c r="E127" s="4075"/>
      <c r="F127" s="4075"/>
      <c r="G127" s="4075"/>
      <c r="H127" s="4075"/>
      <c r="I127" s="4075"/>
      <c r="J127" s="4075"/>
      <c r="K127" s="4075"/>
      <c r="L127" s="4075"/>
      <c r="M127" s="4075"/>
      <c r="N127" s="4075"/>
      <c r="O127" s="4075"/>
      <c r="P127" s="4075"/>
      <c r="Q127" s="4075"/>
      <c r="R127" s="4075"/>
      <c r="S127" s="4075"/>
      <c r="T127" s="4075"/>
      <c r="U127" s="4075"/>
      <c r="V127" s="4075"/>
      <c r="W127" s="4074"/>
    </row>
    <row r="128" spans="1:23" s="4065" customFormat="1" ht="15" customHeight="1">
      <c r="A128" s="4072" t="s">
        <v>651</v>
      </c>
      <c r="B128" s="4073" t="str">
        <f>VLOOKUP(A128,[1]第一部分收入和收益!$A:$B,2,0)</f>
        <v>发展直营</v>
      </c>
      <c r="C128" s="4074"/>
      <c r="D128" s="4075"/>
      <c r="E128" s="4075"/>
      <c r="F128" s="4075"/>
      <c r="G128" s="4075"/>
      <c r="H128" s="4075"/>
      <c r="I128" s="4075"/>
      <c r="J128" s="4075"/>
      <c r="K128" s="4075"/>
      <c r="L128" s="4075"/>
      <c r="M128" s="4075"/>
      <c r="N128" s="4075"/>
      <c r="O128" s="4075"/>
      <c r="P128" s="4075"/>
      <c r="Q128" s="4075"/>
      <c r="R128" s="4075"/>
      <c r="S128" s="4075"/>
      <c r="T128" s="4075"/>
      <c r="U128" s="4075"/>
      <c r="V128" s="4075"/>
      <c r="W128" s="4074"/>
    </row>
    <row r="129" spans="1:23" s="4065" customFormat="1" ht="15" customHeight="1">
      <c r="A129" s="4072" t="s">
        <v>652</v>
      </c>
      <c r="B129" s="4073" t="str">
        <f>VLOOKUP(A129,[1]第一部分收入和收益!$A:$B,2,0)</f>
        <v>发展直营</v>
      </c>
      <c r="C129" s="4074"/>
      <c r="D129" s="4075"/>
      <c r="E129" s="4075"/>
      <c r="F129" s="4075"/>
      <c r="G129" s="4075"/>
      <c r="H129" s="4075"/>
      <c r="I129" s="4075"/>
      <c r="J129" s="4075"/>
      <c r="K129" s="4075"/>
      <c r="L129" s="4075"/>
      <c r="M129" s="4075"/>
      <c r="N129" s="4075"/>
      <c r="O129" s="4075"/>
      <c r="P129" s="4075"/>
      <c r="Q129" s="4075"/>
      <c r="R129" s="4075"/>
      <c r="S129" s="4075"/>
      <c r="T129" s="4075"/>
      <c r="U129" s="4075"/>
      <c r="V129" s="4075"/>
      <c r="W129" s="4074"/>
    </row>
    <row r="130" spans="1:23" s="4065" customFormat="1" ht="15" customHeight="1">
      <c r="A130" s="4072" t="s">
        <v>533</v>
      </c>
      <c r="B130" s="4073" t="str">
        <f>VLOOKUP(A130,[1]第一部分收入和收益!$A:$B,2,0)</f>
        <v>东北分公司</v>
      </c>
      <c r="C130" s="4074"/>
      <c r="D130" s="4075"/>
      <c r="E130" s="4075"/>
      <c r="F130" s="4075"/>
      <c r="G130" s="4075"/>
      <c r="H130" s="4075"/>
      <c r="I130" s="4075"/>
      <c r="J130" s="4075"/>
      <c r="K130" s="4075"/>
      <c r="L130" s="4075"/>
      <c r="M130" s="4075"/>
      <c r="N130" s="4075"/>
      <c r="O130" s="4075"/>
      <c r="P130" s="4075"/>
      <c r="Q130" s="4075"/>
      <c r="R130" s="4075"/>
      <c r="S130" s="4075"/>
      <c r="T130" s="4075"/>
      <c r="U130" s="4075"/>
      <c r="V130" s="4075"/>
      <c r="W130" s="4074"/>
    </row>
    <row r="131" spans="1:23" s="4065" customFormat="1" ht="15" customHeight="1">
      <c r="A131" s="4072" t="s">
        <v>534</v>
      </c>
      <c r="B131" s="4073" t="str">
        <f>VLOOKUP(A131,[1]第一部分收入和收益!$A:$B,2,0)</f>
        <v>东北分公司</v>
      </c>
      <c r="C131" s="4074"/>
      <c r="D131" s="4075"/>
      <c r="E131" s="4075"/>
      <c r="F131" s="4075"/>
      <c r="G131" s="4075"/>
      <c r="H131" s="4075"/>
      <c r="I131" s="4075"/>
      <c r="J131" s="4075"/>
      <c r="K131" s="4075"/>
      <c r="L131" s="4075"/>
      <c r="M131" s="4075"/>
      <c r="N131" s="4075"/>
      <c r="O131" s="4075"/>
      <c r="P131" s="4075"/>
      <c r="Q131" s="4075"/>
      <c r="R131" s="4075"/>
      <c r="S131" s="4075"/>
      <c r="T131" s="4075"/>
      <c r="U131" s="4075"/>
      <c r="V131" s="4075"/>
      <c r="W131" s="4074"/>
    </row>
    <row r="132" spans="1:23" s="4065" customFormat="1" ht="15" customHeight="1">
      <c r="A132" s="4072" t="s">
        <v>653</v>
      </c>
      <c r="B132" s="4073" t="str">
        <f>VLOOKUP(A132,[1]第一部分收入和收益!$A:$B,2,0)</f>
        <v>发展直营</v>
      </c>
      <c r="C132" s="4074"/>
      <c r="D132" s="4075"/>
      <c r="E132" s="4075"/>
      <c r="F132" s="4075"/>
      <c r="G132" s="4075"/>
      <c r="H132" s="4075"/>
      <c r="I132" s="4075"/>
      <c r="J132" s="4075"/>
      <c r="K132" s="4075"/>
      <c r="L132" s="4075"/>
      <c r="M132" s="4075"/>
      <c r="N132" s="4075"/>
      <c r="O132" s="4075"/>
      <c r="P132" s="4075"/>
      <c r="Q132" s="4075"/>
      <c r="R132" s="4075"/>
      <c r="S132" s="4075"/>
      <c r="T132" s="4075"/>
      <c r="U132" s="4075"/>
      <c r="V132" s="4075"/>
      <c r="W132" s="4074"/>
    </row>
    <row r="133" spans="1:23" s="4065" customFormat="1" ht="15" customHeight="1">
      <c r="A133" s="4072" t="s">
        <v>535</v>
      </c>
      <c r="B133" s="4073" t="str">
        <f>VLOOKUP(A133,[1]第一部分收入和收益!$A:$B,2,0)</f>
        <v>华南分公司</v>
      </c>
      <c r="C133" s="4074"/>
      <c r="D133" s="4075"/>
      <c r="E133" s="4075"/>
      <c r="F133" s="4075"/>
      <c r="G133" s="4075"/>
      <c r="H133" s="4075"/>
      <c r="I133" s="4075"/>
      <c r="J133" s="4075"/>
      <c r="K133" s="4075"/>
      <c r="L133" s="4075"/>
      <c r="M133" s="4075"/>
      <c r="N133" s="4075"/>
      <c r="O133" s="4075"/>
      <c r="P133" s="4075"/>
      <c r="Q133" s="4075"/>
      <c r="R133" s="4075"/>
      <c r="S133" s="4075"/>
      <c r="T133" s="4075"/>
      <c r="U133" s="4075"/>
      <c r="V133" s="4075"/>
      <c r="W133" s="4074"/>
    </row>
    <row r="134" spans="1:23" s="4065" customFormat="1" ht="15" customHeight="1">
      <c r="A134" s="4072" t="s">
        <v>654</v>
      </c>
      <c r="B134" s="4073" t="str">
        <f>VLOOKUP(A134,[1]第一部分收入和收益!$A:$B,2,0)</f>
        <v>华南分公司</v>
      </c>
      <c r="C134" s="4074"/>
      <c r="D134" s="4075"/>
      <c r="E134" s="4075"/>
      <c r="F134" s="4075"/>
      <c r="G134" s="4075"/>
      <c r="H134" s="4075"/>
      <c r="I134" s="4075"/>
      <c r="J134" s="4075"/>
      <c r="K134" s="4075"/>
      <c r="L134" s="4075"/>
      <c r="M134" s="4075"/>
      <c r="N134" s="4075"/>
      <c r="O134" s="4075"/>
      <c r="P134" s="4075"/>
      <c r="Q134" s="4075"/>
      <c r="R134" s="4075"/>
      <c r="S134" s="4075"/>
      <c r="T134" s="4075"/>
      <c r="U134" s="4075"/>
      <c r="V134" s="4075"/>
      <c r="W134" s="4074"/>
    </row>
    <row r="135" spans="1:23" s="4065" customFormat="1" ht="15" customHeight="1">
      <c r="A135" s="4072" t="s">
        <v>536</v>
      </c>
      <c r="B135" s="4073" t="str">
        <f>VLOOKUP(A135,[1]第一部分收入和收益!$A:$B,2,0)</f>
        <v>华南分公司</v>
      </c>
      <c r="C135" s="4074"/>
      <c r="D135" s="4075"/>
      <c r="E135" s="4075"/>
      <c r="F135" s="4075"/>
      <c r="G135" s="4075"/>
      <c r="H135" s="4075"/>
      <c r="I135" s="4075"/>
      <c r="J135" s="4075"/>
      <c r="K135" s="4075"/>
      <c r="L135" s="4075"/>
      <c r="M135" s="4075"/>
      <c r="N135" s="4075"/>
      <c r="O135" s="4075"/>
      <c r="P135" s="4075"/>
      <c r="Q135" s="4075"/>
      <c r="R135" s="4075"/>
      <c r="S135" s="4075"/>
      <c r="T135" s="4075"/>
      <c r="U135" s="4075"/>
      <c r="V135" s="4075"/>
      <c r="W135" s="4074"/>
    </row>
    <row r="136" spans="1:23" s="4065" customFormat="1" ht="15" customHeight="1">
      <c r="A136" s="4072" t="s">
        <v>537</v>
      </c>
      <c r="B136" s="4073" t="str">
        <f>VLOOKUP(A136,[1]第一部分收入和收益!$A:$B,2,0)</f>
        <v>华南分公司</v>
      </c>
      <c r="C136" s="4074"/>
      <c r="D136" s="4075"/>
      <c r="E136" s="4075"/>
      <c r="F136" s="4075"/>
      <c r="G136" s="4075"/>
      <c r="H136" s="4075"/>
      <c r="I136" s="4075"/>
      <c r="J136" s="4075"/>
      <c r="K136" s="4075"/>
      <c r="L136" s="4075"/>
      <c r="M136" s="4075"/>
      <c r="N136" s="4075"/>
      <c r="O136" s="4075"/>
      <c r="P136" s="4075"/>
      <c r="Q136" s="4075"/>
      <c r="R136" s="4075"/>
      <c r="S136" s="4075"/>
      <c r="T136" s="4075"/>
      <c r="U136" s="4075"/>
      <c r="V136" s="4075"/>
      <c r="W136" s="4074"/>
    </row>
    <row r="137" spans="1:23" s="4065" customFormat="1" ht="15" customHeight="1">
      <c r="A137" s="4072" t="s">
        <v>538</v>
      </c>
      <c r="B137" s="4073" t="str">
        <f>VLOOKUP(A137,[1]第一部分收入和收益!$A:$B,2,0)</f>
        <v>华南分公司</v>
      </c>
      <c r="C137" s="4074"/>
      <c r="D137" s="4075"/>
      <c r="E137" s="4075"/>
      <c r="F137" s="4075"/>
      <c r="G137" s="4075"/>
      <c r="H137" s="4075"/>
      <c r="I137" s="4075"/>
      <c r="J137" s="4075"/>
      <c r="K137" s="4075"/>
      <c r="L137" s="4075"/>
      <c r="M137" s="4075"/>
      <c r="N137" s="4075"/>
      <c r="O137" s="4075"/>
      <c r="P137" s="4075"/>
      <c r="Q137" s="4075"/>
      <c r="R137" s="4075"/>
      <c r="S137" s="4075"/>
      <c r="T137" s="4075"/>
      <c r="U137" s="4075"/>
      <c r="V137" s="4075"/>
      <c r="W137" s="4074"/>
    </row>
    <row r="138" spans="1:23" s="4065" customFormat="1" ht="15" customHeight="1">
      <c r="A138" s="4072" t="s">
        <v>539</v>
      </c>
      <c r="B138" s="4073" t="str">
        <f>VLOOKUP(A138,[1]第一部分收入和收益!$A:$B,2,0)</f>
        <v>华南分公司</v>
      </c>
      <c r="C138" s="4074"/>
      <c r="D138" s="4075"/>
      <c r="E138" s="4075"/>
      <c r="F138" s="4075"/>
      <c r="G138" s="4075"/>
      <c r="H138" s="4075"/>
      <c r="I138" s="4075"/>
      <c r="J138" s="4075"/>
      <c r="K138" s="4075"/>
      <c r="L138" s="4075"/>
      <c r="M138" s="4075"/>
      <c r="N138" s="4075"/>
      <c r="O138" s="4075"/>
      <c r="P138" s="4075"/>
      <c r="Q138" s="4075"/>
      <c r="R138" s="4075"/>
      <c r="S138" s="4075"/>
      <c r="T138" s="4075"/>
      <c r="U138" s="4075"/>
      <c r="V138" s="4075"/>
      <c r="W138" s="4074"/>
    </row>
    <row r="139" spans="1:23" s="4065" customFormat="1" ht="15" customHeight="1">
      <c r="A139" s="4072" t="s">
        <v>540</v>
      </c>
      <c r="B139" s="4073" t="str">
        <f>VLOOKUP(A139,[1]第一部分收入和收益!$A:$B,2,0)</f>
        <v>华南分公司</v>
      </c>
      <c r="C139" s="4074"/>
      <c r="D139" s="4075"/>
      <c r="E139" s="4075"/>
      <c r="F139" s="4075"/>
      <c r="G139" s="4075"/>
      <c r="H139" s="4075"/>
      <c r="I139" s="4075"/>
      <c r="J139" s="4075"/>
      <c r="K139" s="4075"/>
      <c r="L139" s="4075"/>
      <c r="M139" s="4075"/>
      <c r="N139" s="4075"/>
      <c r="O139" s="4075"/>
      <c r="P139" s="4075"/>
      <c r="Q139" s="4075"/>
      <c r="R139" s="4075"/>
      <c r="S139" s="4075"/>
      <c r="T139" s="4075"/>
      <c r="U139" s="4075"/>
      <c r="V139" s="4075"/>
      <c r="W139" s="4074"/>
    </row>
    <row r="140" spans="1:23" s="4065" customFormat="1" ht="15" customHeight="1">
      <c r="A140" s="4072" t="s">
        <v>541</v>
      </c>
      <c r="B140" s="4073" t="str">
        <f>VLOOKUP(A140,[1]第一部分收入和收益!$A:$B,2,0)</f>
        <v>华南分公司</v>
      </c>
      <c r="C140" s="4074"/>
      <c r="D140" s="4075"/>
      <c r="E140" s="4075"/>
      <c r="F140" s="4075"/>
      <c r="G140" s="4075"/>
      <c r="H140" s="4075"/>
      <c r="I140" s="4075"/>
      <c r="J140" s="4075"/>
      <c r="K140" s="4075"/>
      <c r="L140" s="4075"/>
      <c r="M140" s="4075"/>
      <c r="N140" s="4075"/>
      <c r="O140" s="4075"/>
      <c r="P140" s="4075"/>
      <c r="Q140" s="4075"/>
      <c r="R140" s="4075"/>
      <c r="S140" s="4075"/>
      <c r="T140" s="4075"/>
      <c r="U140" s="4075"/>
      <c r="V140" s="4075"/>
      <c r="W140" s="4074"/>
    </row>
    <row r="141" spans="1:23" s="4065" customFormat="1" ht="15" customHeight="1">
      <c r="A141" s="4072" t="s">
        <v>542</v>
      </c>
      <c r="B141" s="4073" t="str">
        <f>VLOOKUP(A141,[1]第一部分收入和收益!$A:$B,2,0)</f>
        <v>华南分公司</v>
      </c>
      <c r="C141" s="4074"/>
      <c r="D141" s="4075"/>
      <c r="E141" s="4075"/>
      <c r="F141" s="4075"/>
      <c r="G141" s="4075"/>
      <c r="H141" s="4075"/>
      <c r="I141" s="4075"/>
      <c r="J141" s="4075"/>
      <c r="K141" s="4075"/>
      <c r="L141" s="4075"/>
      <c r="M141" s="4075"/>
      <c r="N141" s="4075"/>
      <c r="O141" s="4075"/>
      <c r="P141" s="4075"/>
      <c r="Q141" s="4075"/>
      <c r="R141" s="4075"/>
      <c r="S141" s="4075"/>
      <c r="T141" s="4075"/>
      <c r="U141" s="4075"/>
      <c r="V141" s="4075"/>
      <c r="W141" s="4074"/>
    </row>
    <row r="142" spans="1:23" s="4065" customFormat="1" ht="15" customHeight="1">
      <c r="A142" s="4072" t="s">
        <v>655</v>
      </c>
      <c r="B142" s="4073" t="str">
        <f>VLOOKUP(A142,[1]第一部分收入和收益!$A:$B,2,0)</f>
        <v>发展直营</v>
      </c>
      <c r="C142" s="4074"/>
      <c r="D142" s="4075"/>
      <c r="E142" s="4075"/>
      <c r="F142" s="4075"/>
      <c r="G142" s="4075"/>
      <c r="H142" s="4075"/>
      <c r="I142" s="4075"/>
      <c r="J142" s="4075"/>
      <c r="K142" s="4075"/>
      <c r="L142" s="4075"/>
      <c r="M142" s="4075"/>
      <c r="N142" s="4075"/>
      <c r="O142" s="4075"/>
      <c r="P142" s="4075"/>
      <c r="Q142" s="4075"/>
      <c r="R142" s="4075"/>
      <c r="S142" s="4075"/>
      <c r="T142" s="4075"/>
      <c r="U142" s="4075"/>
      <c r="V142" s="4075"/>
      <c r="W142" s="4074"/>
    </row>
    <row r="143" spans="1:23" s="4065" customFormat="1" ht="15" customHeight="1">
      <c r="A143" s="4072" t="s">
        <v>543</v>
      </c>
      <c r="B143" s="4073" t="str">
        <f>VLOOKUP(A143,[1]第一部分收入和收益!$A:$B,2,0)</f>
        <v>发展直营</v>
      </c>
      <c r="C143" s="4074"/>
      <c r="D143" s="4075"/>
      <c r="E143" s="4075"/>
      <c r="F143" s="4075"/>
      <c r="G143" s="4075"/>
      <c r="H143" s="4075"/>
      <c r="I143" s="4075"/>
      <c r="J143" s="4075"/>
      <c r="K143" s="4075"/>
      <c r="L143" s="4075"/>
      <c r="M143" s="4075"/>
      <c r="N143" s="4075"/>
      <c r="O143" s="4075"/>
      <c r="P143" s="4075"/>
      <c r="Q143" s="4075"/>
      <c r="R143" s="4075"/>
      <c r="S143" s="4075"/>
      <c r="T143" s="4075"/>
      <c r="U143" s="4075"/>
      <c r="V143" s="4075"/>
      <c r="W143" s="4074"/>
    </row>
    <row r="144" spans="1:23" s="4065" customFormat="1" ht="15" customHeight="1">
      <c r="A144" s="4072" t="s">
        <v>656</v>
      </c>
      <c r="B144" s="4073" t="str">
        <f>VLOOKUP(A144,[1]第一部分收入和收益!$A:$B,2,0)</f>
        <v>发展直营</v>
      </c>
      <c r="C144" s="4074"/>
      <c r="D144" s="4075"/>
      <c r="E144" s="4075"/>
      <c r="F144" s="4075"/>
      <c r="G144" s="4075"/>
      <c r="H144" s="4075"/>
      <c r="I144" s="4075"/>
      <c r="J144" s="4075"/>
      <c r="K144" s="4075"/>
      <c r="L144" s="4075"/>
      <c r="M144" s="4075"/>
      <c r="N144" s="4075"/>
      <c r="O144" s="4075"/>
      <c r="P144" s="4075"/>
      <c r="Q144" s="4075"/>
      <c r="R144" s="4075"/>
      <c r="S144" s="4075"/>
      <c r="T144" s="4075"/>
      <c r="U144" s="4075"/>
      <c r="V144" s="4075"/>
      <c r="W144" s="4074"/>
    </row>
    <row r="145" spans="1:23" s="4065" customFormat="1" ht="15" customHeight="1">
      <c r="A145" s="4072" t="s">
        <v>639</v>
      </c>
      <c r="B145" s="4073" t="str">
        <f>VLOOKUP(A145,[1]第一部分收入和收益!$A:$B,2,0)</f>
        <v>发展直营</v>
      </c>
      <c r="C145" s="4074"/>
      <c r="D145" s="4075"/>
      <c r="E145" s="4075"/>
      <c r="F145" s="4075"/>
      <c r="G145" s="4075"/>
      <c r="H145" s="4075"/>
      <c r="I145" s="4075"/>
      <c r="J145" s="4075"/>
      <c r="K145" s="4075"/>
      <c r="L145" s="4075"/>
      <c r="M145" s="4075"/>
      <c r="N145" s="4075"/>
      <c r="O145" s="4075"/>
      <c r="P145" s="4075"/>
      <c r="Q145" s="4075"/>
      <c r="R145" s="4075"/>
      <c r="S145" s="4075"/>
      <c r="T145" s="4075"/>
      <c r="U145" s="4075"/>
      <c r="V145" s="4075"/>
      <c r="W145" s="4074"/>
    </row>
    <row r="146" spans="1:23" s="4065" customFormat="1" ht="15" customHeight="1">
      <c r="A146" s="4072" t="s">
        <v>544</v>
      </c>
      <c r="B146" s="4073" t="str">
        <f>VLOOKUP(A146,[1]第一部分收入和收益!$A:$B,2,0)</f>
        <v>发展直营</v>
      </c>
      <c r="C146" s="4074"/>
      <c r="D146" s="4075"/>
      <c r="E146" s="4075"/>
      <c r="F146" s="4075"/>
      <c r="G146" s="4075"/>
      <c r="H146" s="4075"/>
      <c r="I146" s="4075"/>
      <c r="J146" s="4075"/>
      <c r="K146" s="4075"/>
      <c r="L146" s="4075"/>
      <c r="M146" s="4075"/>
      <c r="N146" s="4075"/>
      <c r="O146" s="4075"/>
      <c r="P146" s="4075"/>
      <c r="Q146" s="4075"/>
      <c r="R146" s="4075"/>
      <c r="S146" s="4075"/>
      <c r="T146" s="4075"/>
      <c r="U146" s="4075"/>
      <c r="V146" s="4075"/>
      <c r="W146" s="4074"/>
    </row>
    <row r="147" spans="1:23" s="4065" customFormat="1" ht="15" customHeight="1">
      <c r="A147" s="4072" t="s">
        <v>545</v>
      </c>
      <c r="B147" s="4073" t="str">
        <f>VLOOKUP(A147,[1]第一部分收入和收益!$A:$B,2,0)</f>
        <v>华南分公司</v>
      </c>
      <c r="C147" s="4074"/>
      <c r="D147" s="4075"/>
      <c r="E147" s="4075"/>
      <c r="F147" s="4075"/>
      <c r="G147" s="4075"/>
      <c r="H147" s="4075"/>
      <c r="I147" s="4075"/>
      <c r="J147" s="4075"/>
      <c r="K147" s="4075"/>
      <c r="L147" s="4075"/>
      <c r="M147" s="4075"/>
      <c r="N147" s="4075"/>
      <c r="O147" s="4075"/>
      <c r="P147" s="4075"/>
      <c r="Q147" s="4075"/>
      <c r="R147" s="4075"/>
      <c r="S147" s="4075"/>
      <c r="T147" s="4075"/>
      <c r="U147" s="4075"/>
      <c r="V147" s="4075"/>
      <c r="W147" s="4074"/>
    </row>
    <row r="148" spans="1:23" s="4065" customFormat="1" ht="15" customHeight="1">
      <c r="A148" s="4072" t="s">
        <v>546</v>
      </c>
      <c r="B148" s="4073" t="str">
        <f>VLOOKUP(A148,[1]第一部分收入和收益!$A:$B,2,0)</f>
        <v>华南分公司</v>
      </c>
      <c r="C148" s="4074"/>
      <c r="D148" s="4075"/>
      <c r="E148" s="4075"/>
      <c r="F148" s="4075"/>
      <c r="G148" s="4075"/>
      <c r="H148" s="4075"/>
      <c r="I148" s="4075"/>
      <c r="J148" s="4075"/>
      <c r="K148" s="4075"/>
      <c r="L148" s="4075"/>
      <c r="M148" s="4075"/>
      <c r="N148" s="4075"/>
      <c r="O148" s="4075"/>
      <c r="P148" s="4075"/>
      <c r="Q148" s="4075"/>
      <c r="R148" s="4075"/>
      <c r="S148" s="4075"/>
      <c r="T148" s="4075"/>
      <c r="U148" s="4075"/>
      <c r="V148" s="4075"/>
      <c r="W148" s="4074"/>
    </row>
    <row r="149" spans="1:23" s="4065" customFormat="1" ht="15" customHeight="1">
      <c r="A149" s="4072" t="s">
        <v>657</v>
      </c>
      <c r="B149" s="4073" t="str">
        <f>VLOOKUP(A149,[1]第一部分收入和收益!$A:$B,2,0)</f>
        <v>华南分公司</v>
      </c>
      <c r="C149" s="4074"/>
      <c r="D149" s="4075"/>
      <c r="E149" s="4075"/>
      <c r="F149" s="4075"/>
      <c r="G149" s="4075"/>
      <c r="H149" s="4075"/>
      <c r="I149" s="4075"/>
      <c r="J149" s="4075"/>
      <c r="K149" s="4075"/>
      <c r="L149" s="4075"/>
      <c r="M149" s="4075"/>
      <c r="N149" s="4075"/>
      <c r="O149" s="4075"/>
      <c r="P149" s="4075"/>
      <c r="Q149" s="4075"/>
      <c r="R149" s="4075"/>
      <c r="S149" s="4075"/>
      <c r="T149" s="4075"/>
      <c r="U149" s="4075"/>
      <c r="V149" s="4075"/>
      <c r="W149" s="4074"/>
    </row>
    <row r="150" spans="1:23" s="4065" customFormat="1" ht="15" customHeight="1">
      <c r="A150" s="4072" t="s">
        <v>547</v>
      </c>
      <c r="B150" s="4073" t="str">
        <f>VLOOKUP(A150,[1]第一部分收入和收益!$A:$B,2,0)</f>
        <v>发展直营</v>
      </c>
      <c r="C150" s="4074"/>
      <c r="D150" s="4075"/>
      <c r="E150" s="4075"/>
      <c r="F150" s="4075"/>
      <c r="G150" s="4075"/>
      <c r="H150" s="4075"/>
      <c r="I150" s="4075"/>
      <c r="J150" s="4075"/>
      <c r="K150" s="4075"/>
      <c r="L150" s="4075"/>
      <c r="M150" s="4075"/>
      <c r="N150" s="4075"/>
      <c r="O150" s="4075"/>
      <c r="P150" s="4075"/>
      <c r="Q150" s="4075"/>
      <c r="R150" s="4075"/>
      <c r="S150" s="4075"/>
      <c r="T150" s="4075"/>
      <c r="U150" s="4075"/>
      <c r="V150" s="4075"/>
      <c r="W150" s="4074"/>
    </row>
    <row r="151" spans="1:23" s="4065" customFormat="1" ht="15" customHeight="1">
      <c r="A151" s="4072" t="s">
        <v>548</v>
      </c>
      <c r="B151" s="4073" t="str">
        <f>VLOOKUP(A151,[1]第一部分收入和收益!$A:$B,2,0)</f>
        <v>华南分公司</v>
      </c>
      <c r="C151" s="4074"/>
      <c r="D151" s="4075"/>
      <c r="E151" s="4075"/>
      <c r="F151" s="4075"/>
      <c r="G151" s="4075"/>
      <c r="H151" s="4075"/>
      <c r="I151" s="4075"/>
      <c r="J151" s="4075"/>
      <c r="K151" s="4075"/>
      <c r="L151" s="4075"/>
      <c r="M151" s="4075"/>
      <c r="N151" s="4075"/>
      <c r="O151" s="4075"/>
      <c r="P151" s="4075"/>
      <c r="Q151" s="4075"/>
      <c r="R151" s="4075"/>
      <c r="S151" s="4075"/>
      <c r="T151" s="4075"/>
      <c r="U151" s="4075"/>
      <c r="V151" s="4075"/>
      <c r="W151" s="4074"/>
    </row>
    <row r="152" spans="1:23" s="4065" customFormat="1" ht="15" customHeight="1">
      <c r="A152" s="4072" t="s">
        <v>549</v>
      </c>
      <c r="B152" s="4073" t="str">
        <f>VLOOKUP(A152,[1]第一部分收入和收益!$A:$B,2,0)</f>
        <v>发展直营</v>
      </c>
      <c r="C152" s="4074"/>
      <c r="D152" s="4075"/>
      <c r="E152" s="4075"/>
      <c r="F152" s="4075"/>
      <c r="G152" s="4075"/>
      <c r="H152" s="4075"/>
      <c r="I152" s="4075"/>
      <c r="J152" s="4075"/>
      <c r="K152" s="4075"/>
      <c r="L152" s="4075"/>
      <c r="M152" s="4075"/>
      <c r="N152" s="4075"/>
      <c r="O152" s="4075"/>
      <c r="P152" s="4075"/>
      <c r="Q152" s="4075"/>
      <c r="R152" s="4075"/>
      <c r="S152" s="4075"/>
      <c r="T152" s="4075"/>
      <c r="U152" s="4075"/>
      <c r="V152" s="4075"/>
      <c r="W152" s="4074"/>
    </row>
    <row r="153" spans="1:23" s="4065" customFormat="1" ht="15" customHeight="1">
      <c r="A153" s="4072" t="s">
        <v>550</v>
      </c>
      <c r="B153" s="4073" t="str">
        <f>VLOOKUP(A153,[1]第一部分收入和收益!$A:$B,2,0)</f>
        <v>发展直营</v>
      </c>
      <c r="C153" s="4074"/>
      <c r="D153" s="4075"/>
      <c r="E153" s="4075"/>
      <c r="F153" s="4075"/>
      <c r="G153" s="4075"/>
      <c r="H153" s="4075"/>
      <c r="I153" s="4075"/>
      <c r="J153" s="4075"/>
      <c r="K153" s="4075"/>
      <c r="L153" s="4075"/>
      <c r="M153" s="4075"/>
      <c r="N153" s="4075"/>
      <c r="O153" s="4075"/>
      <c r="P153" s="4075"/>
      <c r="Q153" s="4075"/>
      <c r="R153" s="4075"/>
      <c r="S153" s="4075"/>
      <c r="T153" s="4075"/>
      <c r="U153" s="4075"/>
      <c r="V153" s="4075"/>
      <c r="W153" s="4074"/>
    </row>
    <row r="154" spans="1:23" s="4065" customFormat="1" ht="15" customHeight="1">
      <c r="A154" s="4072" t="s">
        <v>551</v>
      </c>
      <c r="B154" s="4073" t="str">
        <f>VLOOKUP(A154,[1]第一部分收入和收益!$A:$B,2,0)</f>
        <v>发展直营</v>
      </c>
      <c r="C154" s="4074"/>
      <c r="D154" s="4075"/>
      <c r="E154" s="4075"/>
      <c r="F154" s="4075"/>
      <c r="G154" s="4075"/>
      <c r="H154" s="4075"/>
      <c r="I154" s="4075"/>
      <c r="J154" s="4075"/>
      <c r="K154" s="4075"/>
      <c r="L154" s="4075"/>
      <c r="M154" s="4075"/>
      <c r="N154" s="4075"/>
      <c r="O154" s="4075"/>
      <c r="P154" s="4075"/>
      <c r="Q154" s="4075"/>
      <c r="R154" s="4075"/>
      <c r="S154" s="4075"/>
      <c r="T154" s="4075"/>
      <c r="U154" s="4075"/>
      <c r="V154" s="4075"/>
      <c r="W154" s="4074"/>
    </row>
    <row r="155" spans="1:23" s="4065" customFormat="1" ht="15" customHeight="1">
      <c r="A155" s="4072" t="s">
        <v>552</v>
      </c>
      <c r="B155" s="4073" t="str">
        <f>VLOOKUP(A155,[1]第一部分收入和收益!$A:$B,2,0)</f>
        <v>华南分公司</v>
      </c>
      <c r="C155" s="4074"/>
      <c r="D155" s="4075"/>
      <c r="E155" s="4075"/>
      <c r="F155" s="4075"/>
      <c r="G155" s="4075"/>
      <c r="H155" s="4075"/>
      <c r="I155" s="4075"/>
      <c r="J155" s="4075"/>
      <c r="K155" s="4075"/>
      <c r="L155" s="4075"/>
      <c r="M155" s="4075"/>
      <c r="N155" s="4075"/>
      <c r="O155" s="4075"/>
      <c r="P155" s="4075"/>
      <c r="Q155" s="4075"/>
      <c r="R155" s="4075"/>
      <c r="S155" s="4075"/>
      <c r="T155" s="4075"/>
      <c r="U155" s="4075"/>
      <c r="V155" s="4075"/>
      <c r="W155" s="4074"/>
    </row>
    <row r="156" spans="1:23" s="4065" customFormat="1" ht="15" customHeight="1">
      <c r="A156" s="4072" t="s">
        <v>658</v>
      </c>
      <c r="B156" s="4073" t="str">
        <f>VLOOKUP(A156,[1]第一部分收入和收益!$A:$B,2,0)</f>
        <v>华南分公司</v>
      </c>
      <c r="C156" s="4074"/>
      <c r="D156" s="4075"/>
      <c r="E156" s="4075"/>
      <c r="F156" s="4075"/>
      <c r="G156" s="4075"/>
      <c r="H156" s="4075"/>
      <c r="I156" s="4075"/>
      <c r="J156" s="4075"/>
      <c r="K156" s="4075"/>
      <c r="L156" s="4075"/>
      <c r="M156" s="4075"/>
      <c r="N156" s="4075"/>
      <c r="O156" s="4075"/>
      <c r="P156" s="4075"/>
      <c r="Q156" s="4075"/>
      <c r="R156" s="4075"/>
      <c r="S156" s="4075"/>
      <c r="T156" s="4075"/>
      <c r="U156" s="4075"/>
      <c r="V156" s="4075"/>
      <c r="W156" s="4074"/>
    </row>
    <row r="157" spans="1:23" s="4065" customFormat="1" ht="15" customHeight="1">
      <c r="A157" s="4072" t="s">
        <v>659</v>
      </c>
      <c r="B157" s="4073" t="str">
        <f>VLOOKUP(A157,[1]第一部分收入和收益!$A:$B,2,0)</f>
        <v>发展直营</v>
      </c>
      <c r="C157" s="4074"/>
      <c r="D157" s="4075"/>
      <c r="E157" s="4075"/>
      <c r="F157" s="4075"/>
      <c r="G157" s="4075"/>
      <c r="H157" s="4075"/>
      <c r="I157" s="4075"/>
      <c r="J157" s="4075"/>
      <c r="K157" s="4075"/>
      <c r="L157" s="4075"/>
      <c r="M157" s="4075"/>
      <c r="N157" s="4075"/>
      <c r="O157" s="4075"/>
      <c r="P157" s="4075"/>
      <c r="Q157" s="4075"/>
      <c r="R157" s="4075"/>
      <c r="S157" s="4075"/>
      <c r="T157" s="4075"/>
      <c r="U157" s="4075"/>
      <c r="V157" s="4075"/>
      <c r="W157" s="4074"/>
    </row>
    <row r="158" spans="1:23" s="4065" customFormat="1" ht="15" customHeight="1">
      <c r="A158" s="4072" t="s">
        <v>553</v>
      </c>
      <c r="B158" s="4073" t="str">
        <f>VLOOKUP(A158,[1]第一部分收入和收益!$A:$B,2,0)</f>
        <v>西南分公司</v>
      </c>
      <c r="C158" s="4074"/>
      <c r="D158" s="4075"/>
      <c r="E158" s="4075"/>
      <c r="F158" s="4075"/>
      <c r="G158" s="4075"/>
      <c r="H158" s="4075"/>
      <c r="I158" s="4075"/>
      <c r="J158" s="4075"/>
      <c r="K158" s="4075"/>
      <c r="L158" s="4075"/>
      <c r="M158" s="4075"/>
      <c r="N158" s="4075"/>
      <c r="O158" s="4075"/>
      <c r="P158" s="4075"/>
      <c r="Q158" s="4075"/>
      <c r="R158" s="4075"/>
      <c r="S158" s="4075"/>
      <c r="T158" s="4075"/>
      <c r="U158" s="4075"/>
      <c r="V158" s="4075"/>
      <c r="W158" s="4074"/>
    </row>
    <row r="159" spans="1:23" s="4065" customFormat="1" ht="15" customHeight="1">
      <c r="A159" s="4072" t="s">
        <v>732</v>
      </c>
      <c r="B159" s="4073" t="str">
        <f>VLOOKUP(A159,[1]第一部分收入和收益!$A:$B,2,0)</f>
        <v>东北分公司</v>
      </c>
      <c r="C159" s="4074"/>
      <c r="D159" s="4075"/>
      <c r="E159" s="4075"/>
      <c r="F159" s="4075"/>
      <c r="G159" s="4075"/>
      <c r="H159" s="4075"/>
      <c r="I159" s="4075"/>
      <c r="J159" s="4075"/>
      <c r="K159" s="4075"/>
      <c r="L159" s="4075"/>
      <c r="M159" s="4075"/>
      <c r="N159" s="4075"/>
      <c r="O159" s="4075"/>
      <c r="P159" s="4075"/>
      <c r="Q159" s="4075"/>
      <c r="R159" s="4075"/>
      <c r="S159" s="4075"/>
      <c r="T159" s="4075"/>
      <c r="U159" s="4075"/>
      <c r="V159" s="4075"/>
      <c r="W159" s="4074"/>
    </row>
    <row r="160" spans="1:23" s="4065" customFormat="1" ht="15" customHeight="1">
      <c r="A160" s="4072" t="s">
        <v>554</v>
      </c>
      <c r="B160" s="4073" t="str">
        <f>VLOOKUP(A160,[1]第一部分收入和收益!$A:$B,2,0)</f>
        <v>东北分公司</v>
      </c>
      <c r="C160" s="4074"/>
      <c r="D160" s="4075"/>
      <c r="E160" s="4075"/>
      <c r="F160" s="4075"/>
      <c r="G160" s="4075"/>
      <c r="H160" s="4075"/>
      <c r="I160" s="4075"/>
      <c r="J160" s="4075"/>
      <c r="K160" s="4075"/>
      <c r="L160" s="4075"/>
      <c r="M160" s="4075"/>
      <c r="N160" s="4075"/>
      <c r="O160" s="4075"/>
      <c r="P160" s="4075"/>
      <c r="Q160" s="4075"/>
      <c r="R160" s="4075"/>
      <c r="S160" s="4075"/>
      <c r="T160" s="4075"/>
      <c r="U160" s="4075"/>
      <c r="V160" s="4075"/>
      <c r="W160" s="4074"/>
    </row>
    <row r="161" spans="1:24" s="4065" customFormat="1" ht="15" customHeight="1">
      <c r="A161" s="4072" t="s">
        <v>555</v>
      </c>
      <c r="B161" s="4073" t="str">
        <f>VLOOKUP(A161,[1]第一部分收入和收益!$A:$B,2,0)</f>
        <v>东北分公司</v>
      </c>
      <c r="C161" s="4074"/>
      <c r="D161" s="4075"/>
      <c r="E161" s="4075"/>
      <c r="F161" s="4075"/>
      <c r="G161" s="4075"/>
      <c r="H161" s="4075"/>
      <c r="I161" s="4075"/>
      <c r="J161" s="4075"/>
      <c r="K161" s="4075"/>
      <c r="L161" s="4075"/>
      <c r="M161" s="4075"/>
      <c r="N161" s="4075"/>
      <c r="O161" s="4075"/>
      <c r="P161" s="4075"/>
      <c r="Q161" s="4075"/>
      <c r="R161" s="4075"/>
      <c r="S161" s="4075"/>
      <c r="T161" s="4075"/>
      <c r="U161" s="4075"/>
      <c r="V161" s="4075"/>
      <c r="W161" s="4074"/>
    </row>
    <row r="162" spans="1:24" s="4065" customFormat="1" ht="15" customHeight="1">
      <c r="A162" s="4072" t="s">
        <v>556</v>
      </c>
      <c r="B162" s="4073" t="str">
        <f>VLOOKUP(A162,[1]第一部分收入和收益!$A:$B,2,0)</f>
        <v>华南分公司</v>
      </c>
      <c r="C162" s="4074"/>
      <c r="D162" s="4075"/>
      <c r="E162" s="4075"/>
      <c r="F162" s="4075"/>
      <c r="G162" s="4075"/>
      <c r="H162" s="4075"/>
      <c r="I162" s="4075"/>
      <c r="J162" s="4075"/>
      <c r="K162" s="4075"/>
      <c r="L162" s="4075"/>
      <c r="M162" s="4075"/>
      <c r="N162" s="4075"/>
      <c r="O162" s="4075"/>
      <c r="P162" s="4075"/>
      <c r="Q162" s="4075"/>
      <c r="R162" s="4075"/>
      <c r="S162" s="4075"/>
      <c r="T162" s="4075"/>
      <c r="U162" s="4075"/>
      <c r="V162" s="4075"/>
      <c r="W162" s="4074"/>
    </row>
    <row r="163" spans="1:24" s="4065" customFormat="1" ht="15" customHeight="1">
      <c r="A163" s="4072" t="s">
        <v>733</v>
      </c>
      <c r="B163" s="4073" t="str">
        <f>VLOOKUP(A163,[1]第一部分收入和收益!$A:$B,2,0)</f>
        <v>华南分公司</v>
      </c>
      <c r="C163" s="4074"/>
      <c r="D163" s="4075"/>
      <c r="E163" s="4075"/>
      <c r="F163" s="4075"/>
      <c r="G163" s="4075"/>
      <c r="H163" s="4075"/>
      <c r="I163" s="4075"/>
      <c r="J163" s="4075"/>
      <c r="K163" s="4075"/>
      <c r="L163" s="4075"/>
      <c r="M163" s="4075"/>
      <c r="N163" s="4075"/>
      <c r="O163" s="4075"/>
      <c r="P163" s="4075"/>
      <c r="Q163" s="4075"/>
      <c r="R163" s="4075"/>
      <c r="S163" s="4075"/>
      <c r="T163" s="4075"/>
      <c r="U163" s="4075"/>
      <c r="V163" s="4075"/>
      <c r="W163" s="4074"/>
    </row>
    <row r="164" spans="1:24" s="4065" customFormat="1" ht="15" customHeight="1">
      <c r="A164" s="4072" t="s">
        <v>557</v>
      </c>
      <c r="B164" s="4073" t="str">
        <f>VLOOKUP(A164,[1]第一部分收入和收益!$A:$B,2,0)</f>
        <v>发展直营</v>
      </c>
      <c r="C164" s="4074"/>
      <c r="D164" s="4075"/>
      <c r="E164" s="4075"/>
      <c r="F164" s="4075"/>
      <c r="G164" s="4075"/>
      <c r="H164" s="4075"/>
      <c r="I164" s="4075"/>
      <c r="J164" s="4075"/>
      <c r="K164" s="4075"/>
      <c r="L164" s="4075"/>
      <c r="M164" s="4075"/>
      <c r="N164" s="4075"/>
      <c r="O164" s="4075"/>
      <c r="P164" s="4075"/>
      <c r="Q164" s="4075"/>
      <c r="R164" s="4075"/>
      <c r="S164" s="4075"/>
      <c r="T164" s="4075"/>
      <c r="U164" s="4075"/>
      <c r="V164" s="4075"/>
      <c r="W164" s="4074"/>
    </row>
    <row r="165" spans="1:24" s="4065" customFormat="1" ht="15" customHeight="1">
      <c r="A165" s="4072" t="s">
        <v>640</v>
      </c>
      <c r="B165" s="4073" t="str">
        <f>VLOOKUP(A165,[1]第一部分收入和收益!$A:$B,2,0)</f>
        <v>发展直营</v>
      </c>
      <c r="C165" s="4074"/>
      <c r="D165" s="4075"/>
      <c r="E165" s="4075"/>
      <c r="F165" s="4075"/>
      <c r="G165" s="4075"/>
      <c r="H165" s="4075"/>
      <c r="I165" s="4075"/>
      <c r="J165" s="4075"/>
      <c r="K165" s="4075"/>
      <c r="L165" s="4075"/>
      <c r="M165" s="4075"/>
      <c r="N165" s="4075"/>
      <c r="O165" s="4075"/>
      <c r="P165" s="4075"/>
      <c r="Q165" s="4075"/>
      <c r="R165" s="4075"/>
      <c r="S165" s="4075"/>
      <c r="T165" s="4075"/>
      <c r="U165" s="4075"/>
      <c r="V165" s="4075"/>
      <c r="W165" s="4074"/>
    </row>
    <row r="166" spans="1:24" s="4065" customFormat="1" ht="15" customHeight="1">
      <c r="A166" s="4072" t="s">
        <v>660</v>
      </c>
      <c r="B166" s="4073" t="str">
        <f>VLOOKUP(A166,[1]第一部分收入和收益!$A:$B,2,0)</f>
        <v>发展直营</v>
      </c>
      <c r="C166" s="4074"/>
      <c r="D166" s="4075"/>
      <c r="E166" s="4075"/>
      <c r="F166" s="4075"/>
      <c r="G166" s="4075"/>
      <c r="H166" s="4075"/>
      <c r="I166" s="4075"/>
      <c r="J166" s="4075"/>
      <c r="K166" s="4075"/>
      <c r="L166" s="4075"/>
      <c r="M166" s="4075"/>
      <c r="N166" s="4075"/>
      <c r="O166" s="4075"/>
      <c r="P166" s="4075"/>
      <c r="Q166" s="4075"/>
      <c r="R166" s="4075"/>
      <c r="S166" s="4075"/>
      <c r="T166" s="4075"/>
      <c r="U166" s="4075"/>
      <c r="V166" s="4075"/>
      <c r="W166" s="4074"/>
    </row>
    <row r="167" spans="1:24" s="4065" customFormat="1" ht="15" customHeight="1">
      <c r="A167" s="4072" t="s">
        <v>734</v>
      </c>
      <c r="B167" s="4073" t="str">
        <f>VLOOKUP(A167,[1]第一部分收入和收益!$A:$B,2,0)</f>
        <v>发展直营</v>
      </c>
      <c r="C167" s="4074"/>
      <c r="D167" s="4075"/>
      <c r="E167" s="4075"/>
      <c r="F167" s="4075"/>
      <c r="G167" s="4075"/>
      <c r="H167" s="4075"/>
      <c r="I167" s="4075"/>
      <c r="J167" s="4075"/>
      <c r="K167" s="4075"/>
      <c r="L167" s="4075"/>
      <c r="M167" s="4075"/>
      <c r="N167" s="4075"/>
      <c r="O167" s="4075"/>
      <c r="P167" s="4075"/>
      <c r="Q167" s="4075"/>
      <c r="R167" s="4075"/>
      <c r="S167" s="4075"/>
      <c r="T167" s="4075"/>
      <c r="U167" s="4075"/>
      <c r="V167" s="4075"/>
      <c r="W167" s="4074"/>
    </row>
    <row r="168" spans="1:24" s="4065" customFormat="1" ht="15" customHeight="1">
      <c r="A168" s="4072" t="s">
        <v>558</v>
      </c>
      <c r="B168" s="4073" t="str">
        <f>VLOOKUP(A168,[1]第一部分收入和收益!$A:$B,2,0)</f>
        <v>发展直营</v>
      </c>
      <c r="C168" s="4074"/>
      <c r="D168" s="4075"/>
      <c r="E168" s="4075"/>
      <c r="F168" s="4075"/>
      <c r="G168" s="4075"/>
      <c r="H168" s="4075"/>
      <c r="I168" s="4075"/>
      <c r="J168" s="4075"/>
      <c r="K168" s="4075"/>
      <c r="L168" s="4075"/>
      <c r="M168" s="4075"/>
      <c r="N168" s="4075"/>
      <c r="O168" s="4075"/>
      <c r="P168" s="4075"/>
      <c r="Q168" s="4075"/>
      <c r="R168" s="4075"/>
      <c r="S168" s="4075"/>
      <c r="T168" s="4075"/>
      <c r="U168" s="4075"/>
      <c r="V168" s="4075"/>
      <c r="W168" s="4074"/>
    </row>
    <row r="169" spans="1:24" s="4065" customFormat="1" ht="15" customHeight="1">
      <c r="A169" s="4072" t="s">
        <v>559</v>
      </c>
      <c r="B169" s="4073" t="str">
        <f>VLOOKUP(A169,[1]第一部分收入和收益!$A:$B,2,0)</f>
        <v>发展直营</v>
      </c>
      <c r="C169" s="4074"/>
      <c r="D169" s="4075"/>
      <c r="E169" s="4075"/>
      <c r="F169" s="4075"/>
      <c r="G169" s="4075"/>
      <c r="H169" s="4075"/>
      <c r="I169" s="4075"/>
      <c r="J169" s="4075"/>
      <c r="K169" s="4075"/>
      <c r="L169" s="4075"/>
      <c r="M169" s="4075"/>
      <c r="N169" s="4075"/>
      <c r="O169" s="4075"/>
      <c r="P169" s="4075"/>
      <c r="Q169" s="4075"/>
      <c r="R169" s="4075"/>
      <c r="S169" s="4075"/>
      <c r="T169" s="4075"/>
      <c r="U169" s="4075"/>
      <c r="V169" s="4075"/>
      <c r="W169" s="4074"/>
    </row>
    <row r="170" spans="1:24" s="4065" customFormat="1" ht="15" customHeight="1">
      <c r="A170" s="4072" t="s">
        <v>469</v>
      </c>
      <c r="B170" s="4073" t="str">
        <f>VLOOKUP(A170,[1]第一部分收入和收益!$A:$B,2,0)</f>
        <v>发展直营</v>
      </c>
      <c r="C170" s="4074"/>
      <c r="D170" s="4075"/>
      <c r="E170" s="4075"/>
      <c r="F170" s="4075"/>
      <c r="G170" s="4075"/>
      <c r="H170" s="4075"/>
      <c r="I170" s="4075"/>
      <c r="J170" s="4075"/>
      <c r="K170" s="4075"/>
      <c r="L170" s="4075"/>
      <c r="M170" s="4075"/>
      <c r="N170" s="4075"/>
      <c r="O170" s="4075"/>
      <c r="P170" s="4075"/>
      <c r="Q170" s="4075"/>
      <c r="R170" s="4075"/>
      <c r="S170" s="4075"/>
      <c r="T170" s="4075"/>
      <c r="U170" s="4075"/>
      <c r="V170" s="4075"/>
      <c r="W170" s="4074"/>
    </row>
    <row r="171" spans="1:24" s="4065" customFormat="1" ht="15" customHeight="1">
      <c r="A171" s="4072" t="s">
        <v>661</v>
      </c>
      <c r="B171" s="4073" t="str">
        <f>VLOOKUP(A171,[1]第一部分收入和收益!$A:$B,2,0)</f>
        <v>华东分公司</v>
      </c>
      <c r="C171" s="4074"/>
      <c r="D171" s="4075"/>
      <c r="E171" s="4075"/>
      <c r="F171" s="4075"/>
      <c r="G171" s="4075"/>
      <c r="H171" s="4075"/>
      <c r="I171" s="4075"/>
      <c r="J171" s="4075"/>
      <c r="K171" s="4075"/>
      <c r="L171" s="4075"/>
      <c r="M171" s="4075"/>
      <c r="N171" s="4075"/>
      <c r="O171" s="4075"/>
      <c r="P171" s="4075"/>
      <c r="Q171" s="4075"/>
      <c r="R171" s="4075"/>
      <c r="S171" s="4075"/>
      <c r="T171" s="4075"/>
      <c r="U171" s="4075"/>
      <c r="V171" s="4075"/>
      <c r="W171" s="4074"/>
      <c r="X171" s="4079"/>
    </row>
    <row r="172" spans="1:24" s="4065" customFormat="1" ht="15" customHeight="1">
      <c r="A172" s="4072" t="s">
        <v>662</v>
      </c>
      <c r="B172" s="4073" t="str">
        <f>VLOOKUP(A172,[1]第一部分收入和收益!$A:$B,2,0)</f>
        <v>发展直营</v>
      </c>
      <c r="C172" s="4074"/>
      <c r="D172" s="4075"/>
      <c r="E172" s="4075"/>
      <c r="F172" s="4075"/>
      <c r="G172" s="4075"/>
      <c r="H172" s="4075"/>
      <c r="I172" s="4075"/>
      <c r="J172" s="4075"/>
      <c r="K172" s="4075"/>
      <c r="L172" s="4075"/>
      <c r="M172" s="4075"/>
      <c r="N172" s="4075"/>
      <c r="O172" s="4075"/>
      <c r="P172" s="4075"/>
      <c r="Q172" s="4075"/>
      <c r="R172" s="4075"/>
      <c r="S172" s="4075"/>
      <c r="T172" s="4075"/>
      <c r="U172" s="4075"/>
      <c r="V172" s="4075"/>
      <c r="W172" s="4074"/>
    </row>
    <row r="173" spans="1:24" s="4065" customFormat="1" ht="15" customHeight="1">
      <c r="A173" s="4072" t="s">
        <v>560</v>
      </c>
      <c r="B173" s="4073" t="str">
        <f>VLOOKUP(A173,[1]第一部分收入和收益!$A:$B,2,0)</f>
        <v>发展直营</v>
      </c>
      <c r="C173" s="4074"/>
      <c r="D173" s="4075"/>
      <c r="E173" s="4075"/>
      <c r="F173" s="4075"/>
      <c r="G173" s="4075"/>
      <c r="H173" s="4075"/>
      <c r="I173" s="4075"/>
      <c r="J173" s="4075"/>
      <c r="K173" s="4075"/>
      <c r="L173" s="4075"/>
      <c r="M173" s="4075"/>
      <c r="N173" s="4075"/>
      <c r="O173" s="4075"/>
      <c r="P173" s="4075"/>
      <c r="Q173" s="4075"/>
      <c r="R173" s="4075"/>
      <c r="S173" s="4075"/>
      <c r="T173" s="4075"/>
      <c r="U173" s="4075"/>
      <c r="V173" s="4075"/>
      <c r="W173" s="4074"/>
    </row>
    <row r="174" spans="1:24" s="4065" customFormat="1" ht="15" customHeight="1">
      <c r="A174" s="4072" t="s">
        <v>561</v>
      </c>
      <c r="B174" s="4073" t="str">
        <f>VLOOKUP(A174,[1]第一部分收入和收益!$A:$B,2,0)</f>
        <v>发展直营</v>
      </c>
      <c r="C174" s="4074"/>
      <c r="D174" s="4075"/>
      <c r="E174" s="4075"/>
      <c r="F174" s="4075"/>
      <c r="G174" s="4075"/>
      <c r="H174" s="4075"/>
      <c r="I174" s="4075"/>
      <c r="J174" s="4075"/>
      <c r="K174" s="4075"/>
      <c r="L174" s="4075"/>
      <c r="M174" s="4075"/>
      <c r="N174" s="4075"/>
      <c r="O174" s="4075"/>
      <c r="P174" s="4075"/>
      <c r="Q174" s="4075"/>
      <c r="R174" s="4075"/>
      <c r="S174" s="4075"/>
      <c r="T174" s="4075"/>
      <c r="U174" s="4075"/>
      <c r="V174" s="4075"/>
      <c r="W174" s="4074"/>
    </row>
    <row r="175" spans="1:24" s="4065" customFormat="1" ht="15" customHeight="1">
      <c r="A175" s="4072" t="s">
        <v>735</v>
      </c>
      <c r="B175" s="4073" t="str">
        <f>VLOOKUP(A175,[1]第一部分收入和收益!$A:$B,2,0)</f>
        <v>发展直营</v>
      </c>
      <c r="C175" s="4074"/>
      <c r="D175" s="4075"/>
      <c r="E175" s="4075"/>
      <c r="F175" s="4075"/>
      <c r="G175" s="4075"/>
      <c r="H175" s="4075"/>
      <c r="I175" s="4075"/>
      <c r="J175" s="4075"/>
      <c r="K175" s="4075"/>
      <c r="L175" s="4075"/>
      <c r="M175" s="4075"/>
      <c r="N175" s="4075"/>
      <c r="O175" s="4075"/>
      <c r="P175" s="4075"/>
      <c r="Q175" s="4075"/>
      <c r="R175" s="4075"/>
      <c r="S175" s="4075"/>
      <c r="T175" s="4075"/>
      <c r="U175" s="4075"/>
      <c r="V175" s="4075"/>
      <c r="W175" s="4074"/>
    </row>
    <row r="176" spans="1:24" s="4065" customFormat="1" ht="15" customHeight="1">
      <c r="A176" s="4072" t="s">
        <v>736</v>
      </c>
      <c r="B176" s="4073" t="str">
        <f>VLOOKUP(A176,[1]第一部分收入和收益!$A:$B,2,0)</f>
        <v>发展直营</v>
      </c>
      <c r="C176" s="4074"/>
      <c r="D176" s="4075"/>
      <c r="E176" s="4075"/>
      <c r="F176" s="4075"/>
      <c r="G176" s="4075"/>
      <c r="H176" s="4075"/>
      <c r="I176" s="4075"/>
      <c r="J176" s="4075"/>
      <c r="K176" s="4075"/>
      <c r="L176" s="4075"/>
      <c r="M176" s="4075"/>
      <c r="N176" s="4075"/>
      <c r="O176" s="4075"/>
      <c r="P176" s="4075"/>
      <c r="Q176" s="4075"/>
      <c r="R176" s="4075"/>
      <c r="S176" s="4075"/>
      <c r="T176" s="4075"/>
      <c r="U176" s="4075"/>
      <c r="V176" s="4075"/>
      <c r="W176" s="4074"/>
    </row>
    <row r="177" spans="1:24" s="4065" customFormat="1" ht="15" customHeight="1">
      <c r="A177" s="4072" t="s">
        <v>663</v>
      </c>
      <c r="B177" s="4073" t="str">
        <f>VLOOKUP(A177,[1]第一部分收入和收益!$A:$B,2,0)</f>
        <v>华东分公司</v>
      </c>
      <c r="C177" s="4074"/>
      <c r="D177" s="4075"/>
      <c r="E177" s="4075"/>
      <c r="F177" s="4075"/>
      <c r="G177" s="4075"/>
      <c r="H177" s="4075"/>
      <c r="I177" s="4075"/>
      <c r="J177" s="4075"/>
      <c r="K177" s="4075"/>
      <c r="L177" s="4075"/>
      <c r="M177" s="4075"/>
      <c r="N177" s="4075"/>
      <c r="O177" s="4075"/>
      <c r="P177" s="4075"/>
      <c r="Q177" s="4075"/>
      <c r="R177" s="4075"/>
      <c r="S177" s="4075"/>
      <c r="T177" s="4075"/>
      <c r="U177" s="4075"/>
      <c r="V177" s="4075"/>
      <c r="W177" s="4074"/>
      <c r="X177" s="4079"/>
    </row>
    <row r="178" spans="1:24" s="4065" customFormat="1" ht="15" customHeight="1">
      <c r="A178" s="4072" t="s">
        <v>664</v>
      </c>
      <c r="B178" s="4073" t="str">
        <f>VLOOKUP(A178,[1]第一部分收入和收益!$A:$B,2,0)</f>
        <v>华东分公司</v>
      </c>
      <c r="C178" s="4074"/>
      <c r="D178" s="4075"/>
      <c r="E178" s="4075"/>
      <c r="F178" s="4075"/>
      <c r="G178" s="4075"/>
      <c r="H178" s="4075"/>
      <c r="I178" s="4075"/>
      <c r="J178" s="4075"/>
      <c r="K178" s="4075"/>
      <c r="L178" s="4075"/>
      <c r="M178" s="4075"/>
      <c r="N178" s="4075"/>
      <c r="O178" s="4075"/>
      <c r="P178" s="4075"/>
      <c r="Q178" s="4075"/>
      <c r="R178" s="4075"/>
      <c r="S178" s="4075"/>
      <c r="T178" s="4075"/>
      <c r="U178" s="4075"/>
      <c r="V178" s="4075"/>
      <c r="W178" s="4074"/>
      <c r="X178" s="4079"/>
    </row>
    <row r="179" spans="1:24" s="4065" customFormat="1" ht="15" customHeight="1">
      <c r="A179" s="4072" t="s">
        <v>562</v>
      </c>
      <c r="B179" s="4073" t="str">
        <f>VLOOKUP(A179,[1]第一部分收入和收益!$A:$B,2,0)</f>
        <v>发展直营</v>
      </c>
      <c r="C179" s="4074"/>
      <c r="D179" s="4075"/>
      <c r="E179" s="4075"/>
      <c r="F179" s="4075"/>
      <c r="G179" s="4075"/>
      <c r="H179" s="4075"/>
      <c r="I179" s="4075"/>
      <c r="J179" s="4075"/>
      <c r="K179" s="4075"/>
      <c r="L179" s="4075"/>
      <c r="M179" s="4075"/>
      <c r="N179" s="4075"/>
      <c r="O179" s="4075"/>
      <c r="P179" s="4075"/>
      <c r="Q179" s="4075"/>
      <c r="R179" s="4075"/>
      <c r="S179" s="4075"/>
      <c r="T179" s="4075"/>
      <c r="U179" s="4075"/>
      <c r="V179" s="4075"/>
      <c r="W179" s="4074"/>
    </row>
    <row r="180" spans="1:24" s="4065" customFormat="1" ht="15" customHeight="1">
      <c r="A180" s="4072" t="s">
        <v>665</v>
      </c>
      <c r="B180" s="4073" t="str">
        <f>VLOOKUP(A180,[1]第一部分收入和收益!$A:$B,2,0)</f>
        <v>发展直营</v>
      </c>
      <c r="C180" s="4074"/>
      <c r="D180" s="4075"/>
      <c r="E180" s="4075"/>
      <c r="F180" s="4075"/>
      <c r="G180" s="4075"/>
      <c r="H180" s="4075"/>
      <c r="I180" s="4075"/>
      <c r="J180" s="4075"/>
      <c r="K180" s="4075"/>
      <c r="L180" s="4075"/>
      <c r="M180" s="4075"/>
      <c r="N180" s="4075"/>
      <c r="O180" s="4075"/>
      <c r="P180" s="4075"/>
      <c r="Q180" s="4075"/>
      <c r="R180" s="4075"/>
      <c r="S180" s="4075"/>
      <c r="T180" s="4075"/>
      <c r="U180" s="4075"/>
      <c r="V180" s="4075"/>
      <c r="W180" s="4074"/>
    </row>
    <row r="181" spans="1:24" s="4065" customFormat="1" ht="15" customHeight="1">
      <c r="A181" s="4072" t="s">
        <v>666</v>
      </c>
      <c r="B181" s="4073" t="str">
        <f>VLOOKUP(A181,[1]第一部分收入和收益!$A:$B,2,0)</f>
        <v>发展直营</v>
      </c>
      <c r="C181" s="4074"/>
      <c r="D181" s="4075"/>
      <c r="E181" s="4075"/>
      <c r="F181" s="4075"/>
      <c r="G181" s="4075"/>
      <c r="H181" s="4075"/>
      <c r="I181" s="4075"/>
      <c r="J181" s="4075"/>
      <c r="K181" s="4075"/>
      <c r="L181" s="4075"/>
      <c r="M181" s="4075"/>
      <c r="N181" s="4075"/>
      <c r="O181" s="4075"/>
      <c r="P181" s="4075"/>
      <c r="Q181" s="4075"/>
      <c r="R181" s="4075"/>
      <c r="S181" s="4075"/>
      <c r="T181" s="4075"/>
      <c r="U181" s="4075"/>
      <c r="V181" s="4075"/>
      <c r="W181" s="4074"/>
    </row>
    <row r="182" spans="1:24" s="4065" customFormat="1" ht="15" customHeight="1">
      <c r="A182" s="4072" t="s">
        <v>667</v>
      </c>
      <c r="B182" s="4073" t="str">
        <f>VLOOKUP(A182,[1]第一部分收入和收益!$A:$B,2,0)</f>
        <v>发展直营</v>
      </c>
      <c r="C182" s="4074"/>
      <c r="D182" s="4075"/>
      <c r="E182" s="4075"/>
      <c r="F182" s="4075"/>
      <c r="G182" s="4075"/>
      <c r="H182" s="4075"/>
      <c r="I182" s="4075"/>
      <c r="J182" s="4075"/>
      <c r="K182" s="4075"/>
      <c r="L182" s="4075"/>
      <c r="M182" s="4075"/>
      <c r="N182" s="4075"/>
      <c r="O182" s="4075"/>
      <c r="P182" s="4075"/>
      <c r="Q182" s="4075"/>
      <c r="R182" s="4075"/>
      <c r="S182" s="4075"/>
      <c r="T182" s="4075"/>
      <c r="U182" s="4075"/>
      <c r="V182" s="4075"/>
      <c r="W182" s="4074"/>
    </row>
    <row r="183" spans="1:24" s="4065" customFormat="1" ht="15" customHeight="1">
      <c r="A183" s="4072" t="s">
        <v>668</v>
      </c>
      <c r="B183" s="4073" t="str">
        <f>VLOOKUP(A183,[1]第一部分收入和收益!$A:$B,2,0)</f>
        <v>发展直营</v>
      </c>
      <c r="C183" s="4074"/>
      <c r="D183" s="4075"/>
      <c r="E183" s="4075"/>
      <c r="F183" s="4075"/>
      <c r="G183" s="4075"/>
      <c r="H183" s="4075"/>
      <c r="I183" s="4075"/>
      <c r="J183" s="4075"/>
      <c r="K183" s="4075"/>
      <c r="L183" s="4075"/>
      <c r="M183" s="4075"/>
      <c r="N183" s="4075"/>
      <c r="O183" s="4075"/>
      <c r="P183" s="4075"/>
      <c r="Q183" s="4075"/>
      <c r="R183" s="4075"/>
      <c r="S183" s="4075"/>
      <c r="T183" s="4075"/>
      <c r="U183" s="4075"/>
      <c r="V183" s="4075"/>
      <c r="W183" s="4074"/>
    </row>
    <row r="184" spans="1:24" s="4065" customFormat="1" ht="15" customHeight="1">
      <c r="A184" s="4072" t="s">
        <v>563</v>
      </c>
      <c r="B184" s="4073" t="str">
        <f>VLOOKUP(A184,[1]第一部分收入和收益!$A:$B,2,0)</f>
        <v>发展直营</v>
      </c>
      <c r="C184" s="4074"/>
      <c r="D184" s="4075"/>
      <c r="E184" s="4075"/>
      <c r="F184" s="4075"/>
      <c r="G184" s="4075"/>
      <c r="H184" s="4075"/>
      <c r="I184" s="4075"/>
      <c r="J184" s="4075"/>
      <c r="K184" s="4075"/>
      <c r="L184" s="4075"/>
      <c r="M184" s="4075"/>
      <c r="N184" s="4075"/>
      <c r="O184" s="4075"/>
      <c r="P184" s="4075"/>
      <c r="Q184" s="4075"/>
      <c r="R184" s="4075"/>
      <c r="S184" s="4075"/>
      <c r="T184" s="4075"/>
      <c r="U184" s="4075"/>
      <c r="V184" s="4075"/>
      <c r="W184" s="4074"/>
    </row>
    <row r="185" spans="1:24" s="4065" customFormat="1" ht="15" customHeight="1">
      <c r="A185" s="4072" t="s">
        <v>564</v>
      </c>
      <c r="B185" s="4073" t="str">
        <f>VLOOKUP(A185,[1]第一部分收入和收益!$A:$B,2,0)</f>
        <v>发展直营</v>
      </c>
      <c r="C185" s="4074"/>
      <c r="D185" s="4075"/>
      <c r="E185" s="4075"/>
      <c r="F185" s="4075"/>
      <c r="G185" s="4075"/>
      <c r="H185" s="4075"/>
      <c r="I185" s="4075"/>
      <c r="J185" s="4075"/>
      <c r="K185" s="4075"/>
      <c r="L185" s="4075"/>
      <c r="M185" s="4075"/>
      <c r="N185" s="4075"/>
      <c r="O185" s="4075"/>
      <c r="P185" s="4075"/>
      <c r="Q185" s="4075"/>
      <c r="R185" s="4075"/>
      <c r="S185" s="4075"/>
      <c r="T185" s="4075"/>
      <c r="U185" s="4075"/>
      <c r="V185" s="4075"/>
      <c r="W185" s="4074"/>
    </row>
    <row r="186" spans="1:24" s="4065" customFormat="1" ht="15" customHeight="1">
      <c r="A186" s="4072" t="s">
        <v>669</v>
      </c>
      <c r="B186" s="4073" t="str">
        <f>VLOOKUP(A186,[1]第一部分收入和收益!$A:$B,2,0)</f>
        <v>华北分公司</v>
      </c>
      <c r="C186" s="4074"/>
      <c r="D186" s="4075"/>
      <c r="E186" s="4075"/>
      <c r="F186" s="4075"/>
      <c r="G186" s="4075"/>
      <c r="H186" s="4075"/>
      <c r="I186" s="4075"/>
      <c r="J186" s="4075"/>
      <c r="K186" s="4075"/>
      <c r="L186" s="4075"/>
      <c r="M186" s="4075"/>
      <c r="N186" s="4075"/>
      <c r="O186" s="4075"/>
      <c r="P186" s="4075"/>
      <c r="Q186" s="4075"/>
      <c r="R186" s="4075"/>
      <c r="S186" s="4075"/>
      <c r="T186" s="4075"/>
      <c r="U186" s="4075"/>
      <c r="V186" s="4075"/>
      <c r="W186" s="4074"/>
    </row>
    <row r="187" spans="1:24" s="4065" customFormat="1" ht="15" customHeight="1">
      <c r="A187" s="4072" t="s">
        <v>670</v>
      </c>
      <c r="B187" s="4073" t="str">
        <f>VLOOKUP(A187,[1]第一部分收入和收益!$A:$B,2,0)</f>
        <v>发展直营</v>
      </c>
      <c r="C187" s="4074"/>
      <c r="D187" s="4075"/>
      <c r="E187" s="4075"/>
      <c r="F187" s="4075"/>
      <c r="G187" s="4075"/>
      <c r="H187" s="4075"/>
      <c r="I187" s="4075"/>
      <c r="J187" s="4075"/>
      <c r="K187" s="4075"/>
      <c r="L187" s="4075"/>
      <c r="M187" s="4075"/>
      <c r="N187" s="4075"/>
      <c r="O187" s="4075"/>
      <c r="P187" s="4075"/>
      <c r="Q187" s="4075"/>
      <c r="R187" s="4075"/>
      <c r="S187" s="4075"/>
      <c r="T187" s="4075"/>
      <c r="U187" s="4075"/>
      <c r="V187" s="4075"/>
      <c r="W187" s="4074"/>
    </row>
    <row r="188" spans="1:24" s="4065" customFormat="1" ht="15" customHeight="1">
      <c r="A188" s="4072" t="s">
        <v>470</v>
      </c>
      <c r="B188" s="4073" t="str">
        <f>VLOOKUP(A188,[1]第一部分收入和收益!$A:$B,2,0)</f>
        <v>发展直营</v>
      </c>
      <c r="C188" s="4074"/>
      <c r="D188" s="4075"/>
      <c r="E188" s="4075"/>
      <c r="F188" s="4075"/>
      <c r="G188" s="4075"/>
      <c r="H188" s="4075"/>
      <c r="I188" s="4075"/>
      <c r="J188" s="4075"/>
      <c r="K188" s="4075"/>
      <c r="L188" s="4075"/>
      <c r="M188" s="4075"/>
      <c r="N188" s="4075"/>
      <c r="O188" s="4075"/>
      <c r="P188" s="4075"/>
      <c r="Q188" s="4075"/>
      <c r="R188" s="4075"/>
      <c r="S188" s="4075"/>
      <c r="T188" s="4075"/>
      <c r="U188" s="4075"/>
      <c r="V188" s="4075"/>
      <c r="W188" s="4074"/>
    </row>
    <row r="189" spans="1:24" s="4065" customFormat="1" ht="15" customHeight="1">
      <c r="A189" s="4072" t="s">
        <v>565</v>
      </c>
      <c r="B189" s="4073" t="str">
        <f>VLOOKUP(A189,[1]第一部分收入和收益!$A:$B,2,0)</f>
        <v>东北分公司</v>
      </c>
      <c r="C189" s="4074"/>
      <c r="D189" s="4075"/>
      <c r="E189" s="4075"/>
      <c r="F189" s="4075"/>
      <c r="G189" s="4075"/>
      <c r="H189" s="4075"/>
      <c r="I189" s="4075"/>
      <c r="J189" s="4075"/>
      <c r="K189" s="4075"/>
      <c r="L189" s="4075"/>
      <c r="M189" s="4075"/>
      <c r="N189" s="4075"/>
      <c r="O189" s="4075"/>
      <c r="P189" s="4075"/>
      <c r="Q189" s="4075"/>
      <c r="R189" s="4075"/>
      <c r="S189" s="4075"/>
      <c r="T189" s="4075"/>
      <c r="U189" s="4075"/>
      <c r="V189" s="4075"/>
      <c r="W189" s="4074"/>
    </row>
    <row r="190" spans="1:24" s="4065" customFormat="1" ht="15" customHeight="1">
      <c r="A190" s="4072" t="s">
        <v>566</v>
      </c>
      <c r="B190" s="4073" t="str">
        <f>VLOOKUP(A190,[1]第一部分收入和收益!$A:$B,2,0)</f>
        <v>东北分公司</v>
      </c>
      <c r="C190" s="4074"/>
      <c r="D190" s="4075"/>
      <c r="E190" s="4075"/>
      <c r="F190" s="4075"/>
      <c r="G190" s="4075"/>
      <c r="H190" s="4075"/>
      <c r="I190" s="4075"/>
      <c r="J190" s="4075"/>
      <c r="K190" s="4075"/>
      <c r="L190" s="4075"/>
      <c r="M190" s="4075"/>
      <c r="N190" s="4075"/>
      <c r="O190" s="4075"/>
      <c r="P190" s="4075"/>
      <c r="Q190" s="4075"/>
      <c r="R190" s="4075"/>
      <c r="S190" s="4075"/>
      <c r="T190" s="4075"/>
      <c r="U190" s="4075"/>
      <c r="V190" s="4075"/>
      <c r="W190" s="4074"/>
    </row>
    <row r="191" spans="1:24" s="4065" customFormat="1" ht="15" customHeight="1">
      <c r="A191" s="4072" t="s">
        <v>567</v>
      </c>
      <c r="B191" s="4073" t="str">
        <f>VLOOKUP(A191,[1]第一部分收入和收益!$A:$B,2,0)</f>
        <v>东北分公司</v>
      </c>
      <c r="C191" s="4074"/>
      <c r="D191" s="4075"/>
      <c r="E191" s="4075"/>
      <c r="F191" s="4075"/>
      <c r="G191" s="4075"/>
      <c r="H191" s="4075"/>
      <c r="I191" s="4075"/>
      <c r="J191" s="4075"/>
      <c r="K191" s="4075"/>
      <c r="L191" s="4075"/>
      <c r="M191" s="4075"/>
      <c r="N191" s="4075"/>
      <c r="O191" s="4075"/>
      <c r="P191" s="4075"/>
      <c r="Q191" s="4075"/>
      <c r="R191" s="4075"/>
      <c r="S191" s="4075"/>
      <c r="T191" s="4075"/>
      <c r="U191" s="4075"/>
      <c r="V191" s="4075"/>
      <c r="W191" s="4074"/>
    </row>
    <row r="192" spans="1:24" s="4065" customFormat="1" ht="15" customHeight="1">
      <c r="A192" s="4072" t="s">
        <v>568</v>
      </c>
      <c r="B192" s="4073" t="str">
        <f>VLOOKUP(A192,[1]第一部分收入和收益!$A:$B,2,0)</f>
        <v>华东分公司</v>
      </c>
      <c r="C192" s="4074"/>
      <c r="D192" s="4075"/>
      <c r="E192" s="4075"/>
      <c r="F192" s="4075"/>
      <c r="G192" s="4075"/>
      <c r="H192" s="4075"/>
      <c r="I192" s="4075"/>
      <c r="J192" s="4075"/>
      <c r="K192" s="4075"/>
      <c r="L192" s="4075"/>
      <c r="M192" s="4075"/>
      <c r="N192" s="4075"/>
      <c r="O192" s="4075"/>
      <c r="P192" s="4075"/>
      <c r="Q192" s="4075"/>
      <c r="R192" s="4075"/>
      <c r="S192" s="4075"/>
      <c r="T192" s="4075"/>
      <c r="U192" s="4075"/>
      <c r="V192" s="4075"/>
      <c r="W192" s="4074"/>
      <c r="X192" s="4079"/>
    </row>
    <row r="193" spans="1:24" s="4065" customFormat="1" ht="15" customHeight="1">
      <c r="A193" s="4072" t="s">
        <v>569</v>
      </c>
      <c r="B193" s="4073" t="str">
        <f>VLOOKUP(A193,[1]第一部分收入和收益!$A:$B,2,0)</f>
        <v>华南分公司</v>
      </c>
      <c r="C193" s="4074"/>
      <c r="D193" s="4075"/>
      <c r="E193" s="4075"/>
      <c r="F193" s="4075"/>
      <c r="G193" s="4075"/>
      <c r="H193" s="4075"/>
      <c r="I193" s="4075"/>
      <c r="J193" s="4075"/>
      <c r="K193" s="4075"/>
      <c r="L193" s="4075"/>
      <c r="M193" s="4075"/>
      <c r="N193" s="4075"/>
      <c r="O193" s="4075"/>
      <c r="P193" s="4075"/>
      <c r="Q193" s="4075"/>
      <c r="R193" s="4075"/>
      <c r="S193" s="4075"/>
      <c r="T193" s="4075"/>
      <c r="U193" s="4075"/>
      <c r="V193" s="4075"/>
      <c r="W193" s="4074"/>
    </row>
    <row r="194" spans="1:24" s="4065" customFormat="1" ht="15" customHeight="1">
      <c r="A194" s="4072" t="s">
        <v>737</v>
      </c>
      <c r="B194" s="4073" t="str">
        <f>VLOOKUP(A194,[1]第一部分收入和收益!$A:$B,2,0)</f>
        <v>华东分公司</v>
      </c>
      <c r="C194" s="4074"/>
      <c r="D194" s="4075"/>
      <c r="E194" s="4075"/>
      <c r="F194" s="4075"/>
      <c r="G194" s="4075"/>
      <c r="H194" s="4075"/>
      <c r="I194" s="4075"/>
      <c r="J194" s="4075"/>
      <c r="K194" s="4075"/>
      <c r="L194" s="4075"/>
      <c r="M194" s="4075"/>
      <c r="N194" s="4075"/>
      <c r="O194" s="4075"/>
      <c r="P194" s="4075"/>
      <c r="Q194" s="4075"/>
      <c r="R194" s="4075"/>
      <c r="S194" s="4075"/>
      <c r="T194" s="4075"/>
      <c r="U194" s="4075"/>
      <c r="V194" s="4075"/>
      <c r="W194" s="4074"/>
      <c r="X194" s="4079"/>
    </row>
    <row r="195" spans="1:24" s="4065" customFormat="1" ht="15" customHeight="1">
      <c r="A195" s="4072" t="s">
        <v>1046</v>
      </c>
      <c r="B195" s="4073" t="str">
        <f>VLOOKUP(A195,[1]第一部分收入和收益!$A:$B,2,0)</f>
        <v>发展直营</v>
      </c>
      <c r="C195" s="4074"/>
      <c r="D195" s="4075"/>
      <c r="E195" s="4075"/>
      <c r="F195" s="4075"/>
      <c r="G195" s="4075"/>
      <c r="H195" s="4075"/>
      <c r="I195" s="4075"/>
      <c r="J195" s="4075"/>
      <c r="K195" s="4075"/>
      <c r="L195" s="4075"/>
      <c r="M195" s="4075"/>
      <c r="N195" s="4075"/>
      <c r="O195" s="4075"/>
      <c r="P195" s="4075"/>
      <c r="Q195" s="4075"/>
      <c r="R195" s="4075"/>
      <c r="S195" s="4075"/>
      <c r="T195" s="4075"/>
      <c r="U195" s="4075"/>
      <c r="V195" s="4075"/>
      <c r="W195" s="4074"/>
    </row>
    <row r="196" spans="1:24" s="4065" customFormat="1" ht="15" customHeight="1">
      <c r="A196" s="4072" t="s">
        <v>1047</v>
      </c>
      <c r="B196" s="4073" t="str">
        <f>VLOOKUP(A196,[1]第一部分收入和收益!$A:$B,2,0)</f>
        <v>发展直营</v>
      </c>
      <c r="C196" s="4074"/>
      <c r="D196" s="4075"/>
      <c r="E196" s="4075"/>
      <c r="F196" s="4075"/>
      <c r="G196" s="4075"/>
      <c r="H196" s="4075"/>
      <c r="I196" s="4075"/>
      <c r="J196" s="4075"/>
      <c r="K196" s="4075"/>
      <c r="L196" s="4075"/>
      <c r="M196" s="4075"/>
      <c r="N196" s="4075"/>
      <c r="O196" s="4075"/>
      <c r="P196" s="4075"/>
      <c r="Q196" s="4075"/>
      <c r="R196" s="4075"/>
      <c r="S196" s="4075"/>
      <c r="T196" s="4075"/>
      <c r="U196" s="4075"/>
      <c r="V196" s="4075"/>
      <c r="W196" s="4074"/>
    </row>
    <row r="197" spans="1:24" s="4065" customFormat="1" ht="15" customHeight="1">
      <c r="A197" s="4072" t="s">
        <v>1048</v>
      </c>
      <c r="B197" s="4073" t="str">
        <f>VLOOKUP(A197,[1]第一部分收入和收益!$A:$B,2,0)</f>
        <v>发展直营</v>
      </c>
      <c r="C197" s="4074"/>
      <c r="D197" s="4075"/>
      <c r="E197" s="4075"/>
      <c r="F197" s="4075"/>
      <c r="G197" s="4075"/>
      <c r="H197" s="4075"/>
      <c r="I197" s="4075"/>
      <c r="J197" s="4075"/>
      <c r="K197" s="4075"/>
      <c r="L197" s="4075"/>
      <c r="M197" s="4075"/>
      <c r="N197" s="4075"/>
      <c r="O197" s="4075"/>
      <c r="P197" s="4075"/>
      <c r="Q197" s="4075"/>
      <c r="R197" s="4075"/>
      <c r="S197" s="4075"/>
      <c r="T197" s="4075"/>
      <c r="U197" s="4075"/>
      <c r="V197" s="4075"/>
      <c r="W197" s="4074"/>
    </row>
    <row r="198" spans="1:24" s="4065" customFormat="1" ht="15" customHeight="1">
      <c r="A198" s="4072" t="s">
        <v>503</v>
      </c>
      <c r="B198" s="4073" t="str">
        <f>VLOOKUP(A198,[1]第一部分收入和收益!$A:$B,2,0)</f>
        <v>发展直营</v>
      </c>
      <c r="C198" s="4074"/>
      <c r="D198" s="4075"/>
      <c r="E198" s="4075"/>
      <c r="F198" s="4075"/>
      <c r="G198" s="4075"/>
      <c r="H198" s="4075"/>
      <c r="I198" s="4075"/>
      <c r="J198" s="4075"/>
      <c r="K198" s="4075"/>
      <c r="L198" s="4075"/>
      <c r="M198" s="4075"/>
      <c r="N198" s="4075"/>
      <c r="O198" s="4075"/>
      <c r="P198" s="4075"/>
      <c r="Q198" s="4075"/>
      <c r="R198" s="4075"/>
      <c r="S198" s="4075"/>
      <c r="T198" s="4075"/>
      <c r="U198" s="4075"/>
      <c r="V198" s="4075"/>
      <c r="W198" s="4074"/>
    </row>
    <row r="199" spans="1:24" s="4065" customFormat="1" ht="15" customHeight="1">
      <c r="A199" s="4072" t="s">
        <v>641</v>
      </c>
      <c r="B199" s="4073" t="str">
        <f>VLOOKUP(A199,[1]第一部分收入和收益!$A:$B,2,0)</f>
        <v>发展直营</v>
      </c>
      <c r="C199" s="4074"/>
      <c r="D199" s="4075"/>
      <c r="E199" s="4075"/>
      <c r="F199" s="4075"/>
      <c r="G199" s="4075"/>
      <c r="H199" s="4075"/>
      <c r="I199" s="4075"/>
      <c r="J199" s="4075"/>
      <c r="K199" s="4075"/>
      <c r="L199" s="4075"/>
      <c r="M199" s="4075"/>
      <c r="N199" s="4075"/>
      <c r="O199" s="4075"/>
      <c r="P199" s="4075"/>
      <c r="Q199" s="4075"/>
      <c r="R199" s="4075"/>
      <c r="S199" s="4075"/>
      <c r="T199" s="4075"/>
      <c r="U199" s="4075"/>
      <c r="V199" s="4075"/>
      <c r="W199" s="4074"/>
    </row>
    <row r="200" spans="1:24" s="4065" customFormat="1" ht="15" customHeight="1">
      <c r="A200" s="4072" t="s">
        <v>642</v>
      </c>
      <c r="B200" s="4073" t="str">
        <f>VLOOKUP(A200,[1]第一部分收入和收益!$A:$B,2,0)</f>
        <v>发展直营</v>
      </c>
      <c r="C200" s="4074"/>
      <c r="D200" s="4075"/>
      <c r="E200" s="4075"/>
      <c r="F200" s="4075"/>
      <c r="G200" s="4075"/>
      <c r="H200" s="4075"/>
      <c r="I200" s="4075"/>
      <c r="J200" s="4075"/>
      <c r="K200" s="4075"/>
      <c r="L200" s="4075"/>
      <c r="M200" s="4075"/>
      <c r="N200" s="4075"/>
      <c r="O200" s="4075"/>
      <c r="P200" s="4075"/>
      <c r="Q200" s="4075"/>
      <c r="R200" s="4075"/>
      <c r="S200" s="4075"/>
      <c r="T200" s="4075"/>
      <c r="U200" s="4075"/>
      <c r="V200" s="4075"/>
      <c r="W200" s="4074"/>
    </row>
    <row r="201" spans="1:24" s="4065" customFormat="1" ht="15" customHeight="1">
      <c r="A201" s="4072" t="s">
        <v>738</v>
      </c>
      <c r="B201" s="4073" t="str">
        <f>VLOOKUP(A201,[1]第一部分收入和收益!$A:$B,2,0)</f>
        <v>发展直营</v>
      </c>
      <c r="C201" s="4074"/>
      <c r="D201" s="4075"/>
      <c r="E201" s="4075"/>
      <c r="F201" s="4075"/>
      <c r="G201" s="4075"/>
      <c r="H201" s="4075"/>
      <c r="I201" s="4075"/>
      <c r="J201" s="4075"/>
      <c r="K201" s="4075"/>
      <c r="L201" s="4075"/>
      <c r="M201" s="4075"/>
      <c r="N201" s="4075"/>
      <c r="O201" s="4075"/>
      <c r="P201" s="4075"/>
      <c r="Q201" s="4075"/>
      <c r="R201" s="4075"/>
      <c r="S201" s="4075"/>
      <c r="T201" s="4075"/>
      <c r="U201" s="4075"/>
      <c r="V201" s="4075"/>
      <c r="W201" s="4074"/>
    </row>
    <row r="202" spans="1:24" s="4065" customFormat="1" ht="15" customHeight="1">
      <c r="A202" s="4072" t="s">
        <v>504</v>
      </c>
      <c r="B202" s="4073" t="str">
        <f>VLOOKUP(A202,[1]第一部分收入和收益!$A:$B,2,0)</f>
        <v>发展直营</v>
      </c>
      <c r="C202" s="4074"/>
      <c r="D202" s="4075"/>
      <c r="E202" s="4075"/>
      <c r="F202" s="4075"/>
      <c r="G202" s="4075"/>
      <c r="H202" s="4075"/>
      <c r="I202" s="4075"/>
      <c r="J202" s="4075"/>
      <c r="K202" s="4075"/>
      <c r="L202" s="4075"/>
      <c r="M202" s="4075"/>
      <c r="N202" s="4075"/>
      <c r="O202" s="4075"/>
      <c r="P202" s="4075"/>
      <c r="Q202" s="4075"/>
      <c r="R202" s="4075"/>
      <c r="S202" s="4075"/>
      <c r="T202" s="4075"/>
      <c r="U202" s="4075"/>
      <c r="V202" s="4075"/>
      <c r="W202" s="4074"/>
    </row>
    <row r="203" spans="1:24" s="4065" customFormat="1" ht="15" customHeight="1">
      <c r="A203" s="4072" t="s">
        <v>570</v>
      </c>
      <c r="B203" s="4073" t="str">
        <f>VLOOKUP(A203,[1]第一部分收入和收益!$A:$B,2,0)</f>
        <v>华北分公司</v>
      </c>
      <c r="C203" s="4074"/>
      <c r="D203" s="4075"/>
      <c r="E203" s="4075"/>
      <c r="F203" s="4075"/>
      <c r="G203" s="4075"/>
      <c r="H203" s="4075"/>
      <c r="I203" s="4075"/>
      <c r="J203" s="4075"/>
      <c r="K203" s="4075"/>
      <c r="L203" s="4075"/>
      <c r="M203" s="4075"/>
      <c r="N203" s="4075"/>
      <c r="O203" s="4075"/>
      <c r="P203" s="4075"/>
      <c r="Q203" s="4075"/>
      <c r="R203" s="4075"/>
      <c r="S203" s="4075"/>
      <c r="T203" s="4075"/>
      <c r="U203" s="4075"/>
      <c r="V203" s="4075"/>
      <c r="W203" s="4074"/>
    </row>
    <row r="204" spans="1:24" s="4065" customFormat="1" ht="15" customHeight="1">
      <c r="A204" s="4072" t="s">
        <v>471</v>
      </c>
      <c r="B204" s="4073" t="str">
        <f>VLOOKUP(A204,[1]第一部分收入和收益!$A:$B,2,0)</f>
        <v>发展直营</v>
      </c>
      <c r="C204" s="4074"/>
      <c r="D204" s="4075"/>
      <c r="E204" s="4075"/>
      <c r="F204" s="4075"/>
      <c r="G204" s="4075"/>
      <c r="H204" s="4075"/>
      <c r="I204" s="4075"/>
      <c r="J204" s="4075"/>
      <c r="K204" s="4075"/>
      <c r="L204" s="4075"/>
      <c r="M204" s="4075"/>
      <c r="N204" s="4075"/>
      <c r="O204" s="4075"/>
      <c r="P204" s="4075"/>
      <c r="Q204" s="4075"/>
      <c r="R204" s="4075"/>
      <c r="S204" s="4075"/>
      <c r="T204" s="4075"/>
      <c r="U204" s="4075"/>
      <c r="V204" s="4075"/>
      <c r="W204" s="4074"/>
    </row>
    <row r="205" spans="1:24" s="4065" customFormat="1" ht="15" customHeight="1">
      <c r="A205" s="4072" t="s">
        <v>1049</v>
      </c>
      <c r="B205" s="4073" t="str">
        <f>VLOOKUP(A205,[1]第一部分收入和收益!$A:$B,2,0)</f>
        <v>发展直营</v>
      </c>
      <c r="C205" s="4074"/>
      <c r="D205" s="4075"/>
      <c r="E205" s="4075"/>
      <c r="F205" s="4075"/>
      <c r="G205" s="4075"/>
      <c r="H205" s="4075"/>
      <c r="I205" s="4075"/>
      <c r="J205" s="4075"/>
      <c r="K205" s="4075"/>
      <c r="L205" s="4075"/>
      <c r="M205" s="4075"/>
      <c r="N205" s="4075"/>
      <c r="O205" s="4075"/>
      <c r="P205" s="4075"/>
      <c r="Q205" s="4075"/>
      <c r="R205" s="4075"/>
      <c r="S205" s="4075"/>
      <c r="T205" s="4075"/>
      <c r="U205" s="4075"/>
      <c r="V205" s="4075"/>
      <c r="W205" s="4074"/>
    </row>
    <row r="206" spans="1:24" s="4065" customFormat="1" ht="15" customHeight="1">
      <c r="A206" s="4072" t="s">
        <v>671</v>
      </c>
      <c r="B206" s="4073" t="str">
        <f>VLOOKUP(A206,[1]第一部分收入和收益!$A:$B,2,0)</f>
        <v>东北分公司</v>
      </c>
      <c r="C206" s="4074"/>
      <c r="D206" s="4075"/>
      <c r="E206" s="4075"/>
      <c r="F206" s="4075"/>
      <c r="G206" s="4075"/>
      <c r="H206" s="4075"/>
      <c r="I206" s="4075"/>
      <c r="J206" s="4075"/>
      <c r="K206" s="4075"/>
      <c r="L206" s="4075"/>
      <c r="M206" s="4075"/>
      <c r="N206" s="4075"/>
      <c r="O206" s="4075"/>
      <c r="P206" s="4075"/>
      <c r="Q206" s="4075"/>
      <c r="R206" s="4075"/>
      <c r="S206" s="4075"/>
      <c r="T206" s="4075"/>
      <c r="U206" s="4075"/>
      <c r="V206" s="4075"/>
      <c r="W206" s="4074"/>
    </row>
    <row r="207" spans="1:24" s="4065" customFormat="1" ht="15" customHeight="1">
      <c r="A207" s="4072" t="s">
        <v>672</v>
      </c>
      <c r="B207" s="4073" t="str">
        <f>VLOOKUP(A207,[1]第一部分收入和收益!$A:$B,2,0)</f>
        <v>东北分公司</v>
      </c>
      <c r="C207" s="4074"/>
      <c r="D207" s="4075"/>
      <c r="E207" s="4075"/>
      <c r="F207" s="4075"/>
      <c r="G207" s="4075"/>
      <c r="H207" s="4075"/>
      <c r="I207" s="4075"/>
      <c r="J207" s="4075"/>
      <c r="K207" s="4075"/>
      <c r="L207" s="4075"/>
      <c r="M207" s="4075"/>
      <c r="N207" s="4075"/>
      <c r="O207" s="4075"/>
      <c r="P207" s="4075"/>
      <c r="Q207" s="4075"/>
      <c r="R207" s="4075"/>
      <c r="S207" s="4075"/>
      <c r="T207" s="4075"/>
      <c r="U207" s="4075"/>
      <c r="V207" s="4075"/>
      <c r="W207" s="4074"/>
    </row>
    <row r="208" spans="1:24" s="4065" customFormat="1" ht="15" customHeight="1">
      <c r="A208" s="4072" t="s">
        <v>643</v>
      </c>
      <c r="B208" s="4073" t="str">
        <f>VLOOKUP(A208,[1]第一部分收入和收益!$A:$B,2,0)</f>
        <v>发展直营</v>
      </c>
      <c r="C208" s="4074"/>
      <c r="D208" s="4075"/>
      <c r="E208" s="4075"/>
      <c r="F208" s="4075"/>
      <c r="G208" s="4075"/>
      <c r="H208" s="4075"/>
      <c r="I208" s="4075"/>
      <c r="J208" s="4075"/>
      <c r="K208" s="4075"/>
      <c r="L208" s="4075"/>
      <c r="M208" s="4075"/>
      <c r="N208" s="4075"/>
      <c r="O208" s="4075"/>
      <c r="P208" s="4075"/>
      <c r="Q208" s="4075"/>
      <c r="R208" s="4075"/>
      <c r="S208" s="4075"/>
      <c r="T208" s="4075"/>
      <c r="U208" s="4075"/>
      <c r="V208" s="4075"/>
      <c r="W208" s="4074"/>
    </row>
    <row r="209" spans="1:24" s="4065" customFormat="1" ht="15" customHeight="1">
      <c r="A209" s="4072" t="s">
        <v>673</v>
      </c>
      <c r="B209" s="4073" t="str">
        <f>VLOOKUP(A209,[1]第一部分收入和收益!$A:$B,2,0)</f>
        <v>东北分公司</v>
      </c>
      <c r="C209" s="4074"/>
      <c r="D209" s="4075"/>
      <c r="E209" s="4075"/>
      <c r="F209" s="4075"/>
      <c r="G209" s="4075"/>
      <c r="H209" s="4075"/>
      <c r="I209" s="4075"/>
      <c r="J209" s="4075"/>
      <c r="K209" s="4075"/>
      <c r="L209" s="4075"/>
      <c r="M209" s="4075"/>
      <c r="N209" s="4075"/>
      <c r="O209" s="4075"/>
      <c r="P209" s="4075"/>
      <c r="Q209" s="4075"/>
      <c r="R209" s="4075"/>
      <c r="S209" s="4075"/>
      <c r="T209" s="4075"/>
      <c r="U209" s="4075"/>
      <c r="V209" s="4075"/>
      <c r="W209" s="4074"/>
    </row>
    <row r="210" spans="1:24" s="4065" customFormat="1" ht="15" customHeight="1">
      <c r="A210" s="4072" t="s">
        <v>674</v>
      </c>
      <c r="B210" s="4073" t="str">
        <f>VLOOKUP(A210,[1]第一部分收入和收益!$A:$B,2,0)</f>
        <v>华南分公司</v>
      </c>
      <c r="C210" s="4074"/>
      <c r="D210" s="4075"/>
      <c r="E210" s="4075"/>
      <c r="F210" s="4075"/>
      <c r="G210" s="4075"/>
      <c r="H210" s="4075"/>
      <c r="I210" s="4075"/>
      <c r="J210" s="4075"/>
      <c r="K210" s="4075"/>
      <c r="L210" s="4075"/>
      <c r="M210" s="4075"/>
      <c r="N210" s="4075"/>
      <c r="O210" s="4075"/>
      <c r="P210" s="4075"/>
      <c r="Q210" s="4075"/>
      <c r="R210" s="4075"/>
      <c r="S210" s="4075"/>
      <c r="T210" s="4075"/>
      <c r="U210" s="4075"/>
      <c r="V210" s="4075"/>
      <c r="W210" s="4074"/>
    </row>
    <row r="211" spans="1:24" s="4065" customFormat="1" ht="15" customHeight="1">
      <c r="A211" s="4072" t="s">
        <v>505</v>
      </c>
      <c r="B211" s="4073" t="str">
        <f>VLOOKUP(A211,[1]第一部分收入和收益!$A:$B,2,0)</f>
        <v>发展直营</v>
      </c>
      <c r="C211" s="4074"/>
      <c r="D211" s="4075"/>
      <c r="E211" s="4075"/>
      <c r="F211" s="4075"/>
      <c r="G211" s="4075"/>
      <c r="H211" s="4075"/>
      <c r="I211" s="4075"/>
      <c r="J211" s="4075"/>
      <c r="K211" s="4075"/>
      <c r="L211" s="4075"/>
      <c r="M211" s="4075"/>
      <c r="N211" s="4075"/>
      <c r="O211" s="4075"/>
      <c r="P211" s="4075"/>
      <c r="Q211" s="4075"/>
      <c r="R211" s="4075"/>
      <c r="S211" s="4075"/>
      <c r="T211" s="4075"/>
      <c r="U211" s="4075"/>
      <c r="V211" s="4075"/>
      <c r="W211" s="4074"/>
    </row>
    <row r="212" spans="1:24" s="4065" customFormat="1" ht="15" customHeight="1">
      <c r="A212" s="4072" t="s">
        <v>675</v>
      </c>
      <c r="B212" s="4073" t="str">
        <f>VLOOKUP(A212,[1]第一部分收入和收益!$A:$B,2,0)</f>
        <v>发展直营</v>
      </c>
      <c r="C212" s="4074"/>
      <c r="D212" s="4075"/>
      <c r="E212" s="4075"/>
      <c r="F212" s="4075"/>
      <c r="G212" s="4075"/>
      <c r="H212" s="4075"/>
      <c r="I212" s="4075"/>
      <c r="J212" s="4075"/>
      <c r="K212" s="4075"/>
      <c r="L212" s="4075"/>
      <c r="M212" s="4075"/>
      <c r="N212" s="4075"/>
      <c r="O212" s="4075"/>
      <c r="P212" s="4075"/>
      <c r="Q212" s="4075"/>
      <c r="R212" s="4075"/>
      <c r="S212" s="4075"/>
      <c r="T212" s="4075"/>
      <c r="U212" s="4075"/>
      <c r="V212" s="4075"/>
      <c r="W212" s="4074"/>
    </row>
    <row r="213" spans="1:24" s="4065" customFormat="1" ht="15" customHeight="1">
      <c r="A213" s="4072" t="s">
        <v>723</v>
      </c>
      <c r="B213" s="4073" t="str">
        <f>VLOOKUP(A213,[1]第一部分收入和收益!$A:$B,2,0)</f>
        <v>发展直营</v>
      </c>
      <c r="C213" s="4074"/>
      <c r="D213" s="4075"/>
      <c r="E213" s="4075"/>
      <c r="F213" s="4075"/>
      <c r="G213" s="4075"/>
      <c r="H213" s="4075"/>
      <c r="I213" s="4075"/>
      <c r="J213" s="4075"/>
      <c r="K213" s="4075"/>
      <c r="L213" s="4075"/>
      <c r="M213" s="4075"/>
      <c r="N213" s="4075"/>
      <c r="O213" s="4075"/>
      <c r="P213" s="4075"/>
      <c r="Q213" s="4075"/>
      <c r="R213" s="4075"/>
      <c r="S213" s="4075"/>
      <c r="T213" s="4075"/>
      <c r="U213" s="4075"/>
      <c r="V213" s="4075"/>
      <c r="W213" s="4074"/>
    </row>
    <row r="214" spans="1:24" s="4065" customFormat="1" ht="15" customHeight="1">
      <c r="A214" s="4072" t="s">
        <v>676</v>
      </c>
      <c r="B214" s="4073" t="str">
        <f>VLOOKUP(A214,[1]第一部分收入和收益!$A:$B,2,0)</f>
        <v>海外</v>
      </c>
      <c r="C214" s="4074"/>
      <c r="D214" s="4075"/>
      <c r="E214" s="4075"/>
      <c r="F214" s="4075"/>
      <c r="G214" s="4075"/>
      <c r="H214" s="4075"/>
      <c r="I214" s="4075"/>
      <c r="J214" s="4075"/>
      <c r="K214" s="4075"/>
      <c r="L214" s="4075"/>
      <c r="M214" s="4075"/>
      <c r="N214" s="4075"/>
      <c r="O214" s="4075"/>
      <c r="P214" s="4075"/>
      <c r="Q214" s="4075"/>
      <c r="R214" s="4075"/>
      <c r="S214" s="4075"/>
      <c r="T214" s="4075"/>
      <c r="U214" s="4075"/>
      <c r="V214" s="4075"/>
      <c r="W214" s="4074"/>
    </row>
    <row r="215" spans="1:24" s="4065" customFormat="1" ht="15" customHeight="1">
      <c r="A215" s="4072" t="s">
        <v>571</v>
      </c>
      <c r="B215" s="4073" t="str">
        <f>VLOOKUP(A215,[1]第一部分收入和收益!$A:$B,2,0)</f>
        <v>发展直营</v>
      </c>
      <c r="C215" s="4074"/>
      <c r="D215" s="4075"/>
      <c r="E215" s="4075"/>
      <c r="F215" s="4075"/>
      <c r="G215" s="4075"/>
      <c r="H215" s="4075"/>
      <c r="I215" s="4075"/>
      <c r="J215" s="4075"/>
      <c r="K215" s="4075"/>
      <c r="L215" s="4075"/>
      <c r="M215" s="4075"/>
      <c r="N215" s="4075"/>
      <c r="O215" s="4075"/>
      <c r="P215" s="4075"/>
      <c r="Q215" s="4075"/>
      <c r="R215" s="4075"/>
      <c r="S215" s="4075"/>
      <c r="T215" s="4075"/>
      <c r="U215" s="4075"/>
      <c r="V215" s="4075"/>
      <c r="W215" s="4074"/>
    </row>
    <row r="216" spans="1:24" s="4065" customFormat="1" ht="15" customHeight="1">
      <c r="A216" s="4072" t="s">
        <v>572</v>
      </c>
      <c r="B216" s="4073" t="str">
        <f>VLOOKUP(A216,[1]第一部分收入和收益!$A:$B,2,0)</f>
        <v>发展直营</v>
      </c>
      <c r="C216" s="4074"/>
      <c r="D216" s="4075"/>
      <c r="E216" s="4075"/>
      <c r="F216" s="4075"/>
      <c r="G216" s="4075"/>
      <c r="H216" s="4075"/>
      <c r="I216" s="4075"/>
      <c r="J216" s="4075"/>
      <c r="K216" s="4075"/>
      <c r="L216" s="4075"/>
      <c r="M216" s="4075"/>
      <c r="N216" s="4075"/>
      <c r="O216" s="4075"/>
      <c r="P216" s="4075"/>
      <c r="Q216" s="4075"/>
      <c r="R216" s="4075"/>
      <c r="S216" s="4075"/>
      <c r="T216" s="4075"/>
      <c r="U216" s="4075"/>
      <c r="V216" s="4075"/>
      <c r="W216" s="4074"/>
    </row>
    <row r="217" spans="1:24" s="4065" customFormat="1" ht="15" customHeight="1">
      <c r="A217" s="4072" t="s">
        <v>573</v>
      </c>
      <c r="B217" s="4073" t="str">
        <f>VLOOKUP(A217,[1]第一部分收入和收益!$A:$B,2,0)</f>
        <v>发展直营</v>
      </c>
      <c r="C217" s="4074"/>
      <c r="D217" s="4075"/>
      <c r="E217" s="4075"/>
      <c r="F217" s="4075"/>
      <c r="G217" s="4075"/>
      <c r="H217" s="4075"/>
      <c r="I217" s="4075"/>
      <c r="J217" s="4075"/>
      <c r="K217" s="4075"/>
      <c r="L217" s="4075"/>
      <c r="M217" s="4075"/>
      <c r="N217" s="4075"/>
      <c r="O217" s="4075"/>
      <c r="P217" s="4075"/>
      <c r="Q217" s="4075"/>
      <c r="R217" s="4075"/>
      <c r="S217" s="4075"/>
      <c r="T217" s="4075"/>
      <c r="U217" s="4075"/>
      <c r="V217" s="4075"/>
      <c r="W217" s="4074"/>
    </row>
    <row r="218" spans="1:24" s="4065" customFormat="1" ht="15" customHeight="1">
      <c r="A218" s="4072" t="s">
        <v>677</v>
      </c>
      <c r="B218" s="4073" t="str">
        <f>VLOOKUP(A218,[1]第一部分收入和收益!$A:$B,2,0)</f>
        <v>华东分公司</v>
      </c>
      <c r="C218" s="4074"/>
      <c r="D218" s="4075"/>
      <c r="E218" s="4075"/>
      <c r="F218" s="4075"/>
      <c r="G218" s="4075"/>
      <c r="H218" s="4075"/>
      <c r="I218" s="4075"/>
      <c r="J218" s="4075"/>
      <c r="K218" s="4075"/>
      <c r="L218" s="4075"/>
      <c r="M218" s="4075"/>
      <c r="N218" s="4075"/>
      <c r="O218" s="4075"/>
      <c r="P218" s="4075"/>
      <c r="Q218" s="4075"/>
      <c r="R218" s="4075"/>
      <c r="S218" s="4075"/>
      <c r="T218" s="4075"/>
      <c r="U218" s="4075"/>
      <c r="V218" s="4075"/>
      <c r="W218" s="4074"/>
      <c r="X218" s="4079"/>
    </row>
    <row r="219" spans="1:24" s="4065" customFormat="1" ht="15" customHeight="1">
      <c r="A219" s="4072" t="s">
        <v>574</v>
      </c>
      <c r="B219" s="4073" t="str">
        <f>VLOOKUP(A219,[1]第一部分收入和收益!$A:$B,2,0)</f>
        <v>西南分公司</v>
      </c>
      <c r="C219" s="4074"/>
      <c r="D219" s="4075"/>
      <c r="E219" s="4075"/>
      <c r="F219" s="4075"/>
      <c r="G219" s="4075"/>
      <c r="H219" s="4075"/>
      <c r="I219" s="4075"/>
      <c r="J219" s="4075"/>
      <c r="K219" s="4075"/>
      <c r="L219" s="4075"/>
      <c r="M219" s="4075"/>
      <c r="N219" s="4075"/>
      <c r="O219" s="4075"/>
      <c r="P219" s="4075"/>
      <c r="Q219" s="4075"/>
      <c r="R219" s="4075"/>
      <c r="S219" s="4075"/>
      <c r="T219" s="4075"/>
      <c r="U219" s="4075"/>
      <c r="V219" s="4075"/>
      <c r="W219" s="4074"/>
    </row>
    <row r="220" spans="1:24" s="4065" customFormat="1" ht="15" customHeight="1">
      <c r="A220" s="4072" t="s">
        <v>678</v>
      </c>
      <c r="B220" s="4073" t="str">
        <f>VLOOKUP(A220,[1]第一部分收入和收益!$A:$B,2,0)</f>
        <v>发展直营</v>
      </c>
      <c r="C220" s="4074"/>
      <c r="D220" s="4075"/>
      <c r="E220" s="4075"/>
      <c r="F220" s="4075"/>
      <c r="G220" s="4075"/>
      <c r="H220" s="4075"/>
      <c r="I220" s="4075"/>
      <c r="J220" s="4075"/>
      <c r="K220" s="4075"/>
      <c r="L220" s="4075"/>
      <c r="M220" s="4075"/>
      <c r="N220" s="4075"/>
      <c r="O220" s="4075"/>
      <c r="P220" s="4075"/>
      <c r="Q220" s="4075"/>
      <c r="R220" s="4075"/>
      <c r="S220" s="4075"/>
      <c r="T220" s="4075"/>
      <c r="U220" s="4075"/>
      <c r="V220" s="4075"/>
      <c r="W220" s="4074"/>
    </row>
    <row r="221" spans="1:24" s="4065" customFormat="1" ht="15" customHeight="1">
      <c r="A221" s="4072" t="s">
        <v>575</v>
      </c>
      <c r="B221" s="4073" t="str">
        <f>VLOOKUP(A221,[1]第一部分收入和收益!$A:$B,2,0)</f>
        <v>华东分公司</v>
      </c>
      <c r="C221" s="4074"/>
      <c r="D221" s="4075"/>
      <c r="E221" s="4075"/>
      <c r="F221" s="4075"/>
      <c r="G221" s="4075"/>
      <c r="H221" s="4075"/>
      <c r="I221" s="4075"/>
      <c r="J221" s="4075"/>
      <c r="K221" s="4075"/>
      <c r="L221" s="4075"/>
      <c r="M221" s="4075"/>
      <c r="N221" s="4075"/>
      <c r="O221" s="4075"/>
      <c r="P221" s="4075"/>
      <c r="Q221" s="4075"/>
      <c r="R221" s="4075"/>
      <c r="S221" s="4075"/>
      <c r="T221" s="4075"/>
      <c r="U221" s="4075"/>
      <c r="V221" s="4075"/>
      <c r="W221" s="4074"/>
      <c r="X221" s="4079"/>
    </row>
    <row r="222" spans="1:24" s="4065" customFormat="1" ht="15" customHeight="1">
      <c r="A222" s="4072" t="s">
        <v>576</v>
      </c>
      <c r="B222" s="4073" t="str">
        <f>VLOOKUP(A222,[1]第一部分收入和收益!$A:$B,2,0)</f>
        <v>发展直营</v>
      </c>
      <c r="C222" s="4074"/>
      <c r="D222" s="4075"/>
      <c r="E222" s="4075"/>
      <c r="F222" s="4075"/>
      <c r="G222" s="4075"/>
      <c r="H222" s="4075"/>
      <c r="I222" s="4075"/>
      <c r="J222" s="4075"/>
      <c r="K222" s="4075"/>
      <c r="L222" s="4075"/>
      <c r="M222" s="4075"/>
      <c r="N222" s="4075"/>
      <c r="O222" s="4075"/>
      <c r="P222" s="4075"/>
      <c r="Q222" s="4075"/>
      <c r="R222" s="4075"/>
      <c r="S222" s="4075"/>
      <c r="T222" s="4075"/>
      <c r="U222" s="4075"/>
      <c r="V222" s="4075"/>
      <c r="W222" s="4074"/>
    </row>
    <row r="223" spans="1:24" s="4065" customFormat="1" ht="15" customHeight="1">
      <c r="A223" s="4072" t="s">
        <v>577</v>
      </c>
      <c r="B223" s="4073" t="str">
        <f>VLOOKUP(A223,[1]第一部分收入和收益!$A:$B,2,0)</f>
        <v>东北分公司</v>
      </c>
      <c r="C223" s="4074"/>
      <c r="D223" s="4075"/>
      <c r="E223" s="4075"/>
      <c r="F223" s="4075"/>
      <c r="G223" s="4075"/>
      <c r="H223" s="4075"/>
      <c r="I223" s="4075"/>
      <c r="J223" s="4075"/>
      <c r="K223" s="4075"/>
      <c r="L223" s="4075"/>
      <c r="M223" s="4075"/>
      <c r="N223" s="4075"/>
      <c r="O223" s="4075"/>
      <c r="P223" s="4075"/>
      <c r="Q223" s="4075"/>
      <c r="R223" s="4075"/>
      <c r="S223" s="4075"/>
      <c r="T223" s="4075"/>
      <c r="U223" s="4075"/>
      <c r="V223" s="4075"/>
      <c r="W223" s="4074"/>
    </row>
    <row r="224" spans="1:24" s="4065" customFormat="1" ht="15" customHeight="1">
      <c r="A224" s="4072" t="s">
        <v>679</v>
      </c>
      <c r="B224" s="4073" t="str">
        <f>VLOOKUP(A224,[1]第一部分收入和收益!$A:$B,2,0)</f>
        <v>发展直营</v>
      </c>
      <c r="C224" s="4074"/>
      <c r="D224" s="4075"/>
      <c r="E224" s="4075"/>
      <c r="F224" s="4075"/>
      <c r="G224" s="4075"/>
      <c r="H224" s="4075"/>
      <c r="I224" s="4075"/>
      <c r="J224" s="4075"/>
      <c r="K224" s="4075"/>
      <c r="L224" s="4075"/>
      <c r="M224" s="4075"/>
      <c r="N224" s="4075"/>
      <c r="O224" s="4075"/>
      <c r="P224" s="4075"/>
      <c r="Q224" s="4075"/>
      <c r="R224" s="4075"/>
      <c r="S224" s="4075"/>
      <c r="T224" s="4075"/>
      <c r="U224" s="4075"/>
      <c r="V224" s="4075"/>
      <c r="W224" s="4074"/>
    </row>
    <row r="225" spans="1:24" s="4065" customFormat="1" ht="15" customHeight="1">
      <c r="A225" s="4072" t="s">
        <v>1050</v>
      </c>
      <c r="B225" s="4073" t="str">
        <f>VLOOKUP(A225,[1]第一部分收入和收益!$A:$B,2,0)</f>
        <v>西南分公司</v>
      </c>
      <c r="C225" s="4074"/>
      <c r="D225" s="4075"/>
      <c r="E225" s="4075"/>
      <c r="F225" s="4075"/>
      <c r="G225" s="4075"/>
      <c r="H225" s="4075"/>
      <c r="I225" s="4075"/>
      <c r="J225" s="4075"/>
      <c r="K225" s="4075"/>
      <c r="L225" s="4075"/>
      <c r="M225" s="4075"/>
      <c r="N225" s="4075"/>
      <c r="O225" s="4075"/>
      <c r="P225" s="4075"/>
      <c r="Q225" s="4075"/>
      <c r="R225" s="4075"/>
      <c r="S225" s="4075"/>
      <c r="T225" s="4075"/>
      <c r="U225" s="4075"/>
      <c r="V225" s="4075"/>
      <c r="W225" s="4074"/>
    </row>
    <row r="226" spans="1:24" s="4065" customFormat="1" ht="15" customHeight="1">
      <c r="A226" s="4072" t="s">
        <v>578</v>
      </c>
      <c r="B226" s="4073" t="str">
        <f>VLOOKUP(A226,[1]第一部分收入和收益!$A:$B,2,0)</f>
        <v>华北分公司</v>
      </c>
      <c r="C226" s="4074"/>
      <c r="D226" s="4075"/>
      <c r="E226" s="4075"/>
      <c r="F226" s="4075"/>
      <c r="G226" s="4075"/>
      <c r="H226" s="4075"/>
      <c r="I226" s="4075"/>
      <c r="J226" s="4075"/>
      <c r="K226" s="4075"/>
      <c r="L226" s="4075"/>
      <c r="M226" s="4075"/>
      <c r="N226" s="4075"/>
      <c r="O226" s="4075"/>
      <c r="P226" s="4075"/>
      <c r="Q226" s="4075"/>
      <c r="R226" s="4075"/>
      <c r="S226" s="4075"/>
      <c r="T226" s="4075"/>
      <c r="U226" s="4075"/>
      <c r="V226" s="4075"/>
      <c r="W226" s="4074"/>
    </row>
    <row r="227" spans="1:24" s="4065" customFormat="1" ht="15" customHeight="1">
      <c r="A227" s="4072" t="s">
        <v>579</v>
      </c>
      <c r="B227" s="4073" t="str">
        <f>VLOOKUP(A227,[1]第一部分收入和收益!$A:$B,2,0)</f>
        <v>发展直营</v>
      </c>
      <c r="C227" s="4074"/>
      <c r="D227" s="4075"/>
      <c r="E227" s="4075"/>
      <c r="F227" s="4075"/>
      <c r="G227" s="4075"/>
      <c r="H227" s="4075"/>
      <c r="I227" s="4075"/>
      <c r="J227" s="4075"/>
      <c r="K227" s="4075"/>
      <c r="L227" s="4075"/>
      <c r="M227" s="4075"/>
      <c r="N227" s="4075"/>
      <c r="O227" s="4075"/>
      <c r="P227" s="4075"/>
      <c r="Q227" s="4075"/>
      <c r="R227" s="4075"/>
      <c r="S227" s="4075"/>
      <c r="T227" s="4075"/>
      <c r="U227" s="4075"/>
      <c r="V227" s="4075"/>
      <c r="W227" s="4074"/>
    </row>
    <row r="228" spans="1:24" s="4065" customFormat="1" ht="15" customHeight="1">
      <c r="A228" s="4072" t="s">
        <v>580</v>
      </c>
      <c r="B228" s="4073" t="str">
        <f>VLOOKUP(A228,[1]第一部分收入和收益!$A:$B,2,0)</f>
        <v>东北分公司</v>
      </c>
      <c r="C228" s="4074"/>
      <c r="D228" s="4075"/>
      <c r="E228" s="4075"/>
      <c r="F228" s="4075"/>
      <c r="G228" s="4075"/>
      <c r="H228" s="4075"/>
      <c r="I228" s="4075"/>
      <c r="J228" s="4075"/>
      <c r="K228" s="4075"/>
      <c r="L228" s="4075"/>
      <c r="M228" s="4075"/>
      <c r="N228" s="4075"/>
      <c r="O228" s="4075"/>
      <c r="P228" s="4075"/>
      <c r="Q228" s="4075"/>
      <c r="R228" s="4075"/>
      <c r="S228" s="4075"/>
      <c r="T228" s="4075"/>
      <c r="U228" s="4075"/>
      <c r="V228" s="4075"/>
      <c r="W228" s="4074"/>
    </row>
    <row r="229" spans="1:24" s="4065" customFormat="1" ht="15" customHeight="1">
      <c r="A229" s="4072" t="s">
        <v>1051</v>
      </c>
      <c r="B229" s="4073" t="str">
        <f>VLOOKUP(A229,[1]第一部分收入和收益!$A:$B,2,0)</f>
        <v>发展直营</v>
      </c>
      <c r="C229" s="4074"/>
      <c r="D229" s="4075"/>
      <c r="E229" s="4075"/>
      <c r="F229" s="4075"/>
      <c r="G229" s="4075"/>
      <c r="H229" s="4075"/>
      <c r="I229" s="4075"/>
      <c r="J229" s="4075"/>
      <c r="K229" s="4075"/>
      <c r="L229" s="4075"/>
      <c r="M229" s="4075"/>
      <c r="N229" s="4075"/>
      <c r="O229" s="4075"/>
      <c r="P229" s="4075"/>
      <c r="Q229" s="4075"/>
      <c r="R229" s="4075"/>
      <c r="S229" s="4075"/>
      <c r="T229" s="4075"/>
      <c r="U229" s="4075"/>
      <c r="V229" s="4075"/>
      <c r="W229" s="4074"/>
    </row>
    <row r="230" spans="1:24" s="4065" customFormat="1" ht="15" customHeight="1">
      <c r="A230" s="4072" t="s">
        <v>680</v>
      </c>
      <c r="B230" s="4073" t="str">
        <f>VLOOKUP(A230,[1]第一部分收入和收益!$A:$B,2,0)</f>
        <v>发展直营</v>
      </c>
      <c r="C230" s="4074"/>
      <c r="D230" s="4075"/>
      <c r="E230" s="4075"/>
      <c r="F230" s="4075"/>
      <c r="G230" s="4075"/>
      <c r="H230" s="4075"/>
      <c r="I230" s="4075"/>
      <c r="J230" s="4075"/>
      <c r="K230" s="4075"/>
      <c r="L230" s="4075"/>
      <c r="M230" s="4075"/>
      <c r="N230" s="4075"/>
      <c r="O230" s="4075"/>
      <c r="P230" s="4075"/>
      <c r="Q230" s="4075"/>
      <c r="R230" s="4075"/>
      <c r="S230" s="4075"/>
      <c r="T230" s="4075"/>
      <c r="U230" s="4075"/>
      <c r="V230" s="4075"/>
      <c r="W230" s="4074"/>
    </row>
    <row r="231" spans="1:24" s="4065" customFormat="1" ht="15" customHeight="1">
      <c r="A231" s="4072" t="s">
        <v>644</v>
      </c>
      <c r="B231" s="4073" t="str">
        <f>VLOOKUP(A231,[1]第一部分收入和收益!$A:$B,2,0)</f>
        <v>发展直营</v>
      </c>
      <c r="C231" s="4074"/>
      <c r="D231" s="4075"/>
      <c r="E231" s="4075"/>
      <c r="F231" s="4075"/>
      <c r="G231" s="4075"/>
      <c r="H231" s="4075"/>
      <c r="I231" s="4075"/>
      <c r="J231" s="4075"/>
      <c r="K231" s="4075"/>
      <c r="L231" s="4075"/>
      <c r="M231" s="4075"/>
      <c r="N231" s="4075"/>
      <c r="O231" s="4075"/>
      <c r="P231" s="4075"/>
      <c r="Q231" s="4075"/>
      <c r="R231" s="4075"/>
      <c r="S231" s="4075"/>
      <c r="T231" s="4075"/>
      <c r="U231" s="4075"/>
      <c r="V231" s="4075"/>
      <c r="W231" s="4074"/>
    </row>
    <row r="232" spans="1:24" s="4065" customFormat="1" ht="15" customHeight="1">
      <c r="A232" s="4072" t="s">
        <v>760</v>
      </c>
      <c r="B232" s="4073" t="str">
        <f>VLOOKUP(A232,[1]第一部分收入和收益!$A:$B,2,0)</f>
        <v>西南分公司</v>
      </c>
      <c r="C232" s="4074"/>
      <c r="D232" s="4075"/>
      <c r="E232" s="4075"/>
      <c r="F232" s="4075"/>
      <c r="G232" s="4075"/>
      <c r="H232" s="4075"/>
      <c r="I232" s="4075"/>
      <c r="J232" s="4075"/>
      <c r="K232" s="4075"/>
      <c r="L232" s="4075"/>
      <c r="M232" s="4075"/>
      <c r="N232" s="4075"/>
      <c r="O232" s="4075"/>
      <c r="P232" s="4075"/>
      <c r="Q232" s="4075"/>
      <c r="R232" s="4075"/>
      <c r="S232" s="4075"/>
      <c r="T232" s="4075"/>
      <c r="U232" s="4075"/>
      <c r="V232" s="4075"/>
      <c r="W232" s="4074"/>
    </row>
    <row r="233" spans="1:24" s="4065" customFormat="1" ht="15" customHeight="1">
      <c r="A233" s="4072" t="s">
        <v>681</v>
      </c>
      <c r="B233" s="4073" t="str">
        <f>VLOOKUP(A233,[1]第一部分收入和收益!$A:$B,2,0)</f>
        <v>华南分公司</v>
      </c>
      <c r="C233" s="4074"/>
      <c r="D233" s="4075"/>
      <c r="E233" s="4075"/>
      <c r="F233" s="4075"/>
      <c r="G233" s="4075"/>
      <c r="H233" s="4075"/>
      <c r="I233" s="4075"/>
      <c r="J233" s="4075"/>
      <c r="K233" s="4075"/>
      <c r="L233" s="4075"/>
      <c r="M233" s="4075"/>
      <c r="N233" s="4075"/>
      <c r="O233" s="4075"/>
      <c r="P233" s="4075"/>
      <c r="Q233" s="4075"/>
      <c r="R233" s="4075"/>
      <c r="S233" s="4075"/>
      <c r="T233" s="4075"/>
      <c r="U233" s="4075"/>
      <c r="V233" s="4075"/>
      <c r="W233" s="4074"/>
    </row>
    <row r="234" spans="1:24" s="4065" customFormat="1" ht="15" customHeight="1">
      <c r="A234" s="4072" t="s">
        <v>682</v>
      </c>
      <c r="B234" s="4073" t="str">
        <f>VLOOKUP(A234,[1]第一部分收入和收益!$A:$B,2,0)</f>
        <v>华南分公司</v>
      </c>
      <c r="C234" s="4074"/>
      <c r="D234" s="4075"/>
      <c r="E234" s="4075"/>
      <c r="F234" s="4075"/>
      <c r="G234" s="4075"/>
      <c r="H234" s="4075"/>
      <c r="I234" s="4075"/>
      <c r="J234" s="4075"/>
      <c r="K234" s="4075"/>
      <c r="L234" s="4075"/>
      <c r="M234" s="4075"/>
      <c r="N234" s="4075"/>
      <c r="O234" s="4075"/>
      <c r="P234" s="4075"/>
      <c r="Q234" s="4075"/>
      <c r="R234" s="4075"/>
      <c r="S234" s="4075"/>
      <c r="T234" s="4075"/>
      <c r="U234" s="4075"/>
      <c r="V234" s="4075"/>
      <c r="W234" s="4074"/>
    </row>
    <row r="235" spans="1:24" s="4065" customFormat="1" ht="15" customHeight="1">
      <c r="A235" s="4072" t="s">
        <v>739</v>
      </c>
      <c r="B235" s="4073" t="str">
        <f>VLOOKUP(A235,[1]第一部分收入和收益!$A:$B,2,0)</f>
        <v>华南分公司</v>
      </c>
      <c r="C235" s="4074"/>
      <c r="D235" s="4075"/>
      <c r="E235" s="4075"/>
      <c r="F235" s="4075"/>
      <c r="G235" s="4075"/>
      <c r="H235" s="4075"/>
      <c r="I235" s="4075"/>
      <c r="J235" s="4075"/>
      <c r="K235" s="4075"/>
      <c r="L235" s="4075"/>
      <c r="M235" s="4075"/>
      <c r="N235" s="4075"/>
      <c r="O235" s="4075"/>
      <c r="P235" s="4075"/>
      <c r="Q235" s="4075"/>
      <c r="R235" s="4075"/>
      <c r="S235" s="4075"/>
      <c r="T235" s="4075"/>
      <c r="U235" s="4075"/>
      <c r="V235" s="4075"/>
      <c r="W235" s="4074"/>
    </row>
    <row r="236" spans="1:24" s="4065" customFormat="1" ht="15" customHeight="1">
      <c r="A236" s="4072" t="s">
        <v>581</v>
      </c>
      <c r="B236" s="4073" t="str">
        <f>VLOOKUP(A236,[1]第一部分收入和收益!$A:$B,2,0)</f>
        <v>华北分公司</v>
      </c>
      <c r="C236" s="4074"/>
      <c r="D236" s="4075"/>
      <c r="E236" s="4075"/>
      <c r="F236" s="4075"/>
      <c r="G236" s="4075"/>
      <c r="H236" s="4075"/>
      <c r="I236" s="4075"/>
      <c r="J236" s="4075"/>
      <c r="K236" s="4075"/>
      <c r="L236" s="4075"/>
      <c r="M236" s="4075"/>
      <c r="N236" s="4075"/>
      <c r="O236" s="4075"/>
      <c r="P236" s="4075"/>
      <c r="Q236" s="4075"/>
      <c r="R236" s="4075"/>
      <c r="S236" s="4075"/>
      <c r="T236" s="4075"/>
      <c r="U236" s="4075"/>
      <c r="V236" s="4075"/>
      <c r="W236" s="4074"/>
    </row>
    <row r="237" spans="1:24" s="4065" customFormat="1" ht="15" customHeight="1">
      <c r="A237" s="4072" t="s">
        <v>683</v>
      </c>
      <c r="B237" s="4073" t="str">
        <f>VLOOKUP(A237,[1]第一部分收入和收益!$A:$B,2,0)</f>
        <v>华北分公司</v>
      </c>
      <c r="C237" s="4074"/>
      <c r="D237" s="4075"/>
      <c r="E237" s="4075"/>
      <c r="F237" s="4075"/>
      <c r="G237" s="4075"/>
      <c r="H237" s="4075"/>
      <c r="I237" s="4075"/>
      <c r="J237" s="4075"/>
      <c r="K237" s="4075"/>
      <c r="L237" s="4075"/>
      <c r="M237" s="4075"/>
      <c r="N237" s="4075"/>
      <c r="O237" s="4075"/>
      <c r="P237" s="4075"/>
      <c r="Q237" s="4075"/>
      <c r="R237" s="4075"/>
      <c r="S237" s="4075"/>
      <c r="T237" s="4075"/>
      <c r="U237" s="4075"/>
      <c r="V237" s="4075"/>
      <c r="W237" s="4074"/>
    </row>
    <row r="238" spans="1:24" ht="14.25">
      <c r="A238" s="4072" t="s">
        <v>684</v>
      </c>
      <c r="B238" s="4073" t="str">
        <f>VLOOKUP(A238,[1]第一部分收入和收益!$A:$B,2,0)</f>
        <v>华东分公司</v>
      </c>
      <c r="C238" s="4074"/>
      <c r="D238" s="4075"/>
      <c r="E238" s="4075"/>
      <c r="F238" s="4075"/>
      <c r="G238" s="4075"/>
      <c r="H238" s="4075"/>
      <c r="I238" s="4075"/>
      <c r="J238" s="4075"/>
      <c r="K238" s="4075"/>
      <c r="L238" s="4075"/>
      <c r="M238" s="4075"/>
      <c r="N238" s="4075"/>
      <c r="O238" s="4075"/>
      <c r="P238" s="4075"/>
      <c r="Q238" s="4075"/>
      <c r="R238" s="4075"/>
      <c r="S238" s="4075"/>
      <c r="T238" s="4075"/>
      <c r="U238" s="4075"/>
      <c r="V238" s="4075"/>
      <c r="W238" s="4074"/>
      <c r="X238" s="4079"/>
    </row>
    <row r="239" spans="1:24">
      <c r="A239" s="4072" t="s">
        <v>582</v>
      </c>
      <c r="B239" s="4073" t="str">
        <f>VLOOKUP(A239,[1]第一部分收入和收益!$A:$B,2,0)</f>
        <v>华南分公司</v>
      </c>
      <c r="C239" s="4074"/>
      <c r="D239" s="4075"/>
      <c r="E239" s="4075"/>
      <c r="F239" s="4075"/>
      <c r="G239" s="4075"/>
      <c r="H239" s="4075"/>
      <c r="I239" s="4075"/>
      <c r="J239" s="4075"/>
      <c r="K239" s="4075"/>
      <c r="L239" s="4075"/>
      <c r="M239" s="4075"/>
      <c r="N239" s="4075"/>
      <c r="O239" s="4075"/>
      <c r="P239" s="4075"/>
      <c r="Q239" s="4075"/>
      <c r="R239" s="4075"/>
      <c r="S239" s="4075"/>
      <c r="T239" s="4075"/>
      <c r="U239" s="4075"/>
      <c r="V239" s="4075"/>
      <c r="W239" s="4074"/>
    </row>
    <row r="240" spans="1:24" ht="14.25">
      <c r="A240" s="4072" t="s">
        <v>634</v>
      </c>
      <c r="B240" s="4073" t="str">
        <f>VLOOKUP(A240,[1]第一部分收入和收益!$A:$B,2,0)</f>
        <v>华东分公司</v>
      </c>
      <c r="C240" s="4074"/>
      <c r="D240" s="4075"/>
      <c r="E240" s="4075"/>
      <c r="F240" s="4075"/>
      <c r="G240" s="4075"/>
      <c r="H240" s="4075"/>
      <c r="I240" s="4075"/>
      <c r="J240" s="4075"/>
      <c r="K240" s="4075"/>
      <c r="L240" s="4075"/>
      <c r="M240" s="4075"/>
      <c r="N240" s="4075"/>
      <c r="O240" s="4075"/>
      <c r="P240" s="4075"/>
      <c r="Q240" s="4075"/>
      <c r="R240" s="4075"/>
      <c r="S240" s="4075"/>
      <c r="T240" s="4075"/>
      <c r="U240" s="4075"/>
      <c r="V240" s="4075"/>
      <c r="W240" s="4074"/>
      <c r="X240" s="4079"/>
    </row>
    <row r="241" spans="1:24" ht="14.25">
      <c r="A241" s="4072" t="s">
        <v>685</v>
      </c>
      <c r="B241" s="4073" t="str">
        <f>VLOOKUP(A241,[1]第一部分收入和收益!$A:$B,2,0)</f>
        <v>华东分公司</v>
      </c>
      <c r="C241" s="4074"/>
      <c r="D241" s="4075"/>
      <c r="E241" s="4075"/>
      <c r="F241" s="4075"/>
      <c r="G241" s="4075"/>
      <c r="H241" s="4075"/>
      <c r="I241" s="4075"/>
      <c r="J241" s="4075"/>
      <c r="K241" s="4075"/>
      <c r="L241" s="4075"/>
      <c r="M241" s="4075"/>
      <c r="N241" s="4075"/>
      <c r="O241" s="4075"/>
      <c r="P241" s="4075"/>
      <c r="Q241" s="4075"/>
      <c r="R241" s="4075"/>
      <c r="S241" s="4075"/>
      <c r="T241" s="4075"/>
      <c r="U241" s="4075"/>
      <c r="V241" s="4075"/>
      <c r="W241" s="4074"/>
      <c r="X241" s="4079"/>
    </row>
    <row r="242" spans="1:24">
      <c r="A242" s="4072" t="s">
        <v>686</v>
      </c>
      <c r="B242" s="4073" t="str">
        <f>VLOOKUP(A242,[1]第一部分收入和收益!$A:$B,2,0)</f>
        <v>发展直营</v>
      </c>
      <c r="C242" s="4074"/>
      <c r="D242" s="4075"/>
      <c r="E242" s="4075"/>
      <c r="F242" s="4075"/>
      <c r="G242" s="4075"/>
      <c r="H242" s="4075"/>
      <c r="I242" s="4075"/>
      <c r="J242" s="4075"/>
      <c r="K242" s="4075"/>
      <c r="L242" s="4075"/>
      <c r="M242" s="4075"/>
      <c r="N242" s="4075"/>
      <c r="O242" s="4075"/>
      <c r="P242" s="4075"/>
      <c r="Q242" s="4075"/>
      <c r="R242" s="4075"/>
      <c r="S242" s="4075"/>
      <c r="T242" s="4075"/>
      <c r="U242" s="4075"/>
      <c r="V242" s="4075"/>
      <c r="W242" s="4074"/>
    </row>
    <row r="243" spans="1:24" ht="14.25">
      <c r="A243" s="4072" t="s">
        <v>687</v>
      </c>
      <c r="B243" s="4073" t="str">
        <f>VLOOKUP(A243,[1]第一部分收入和收益!$A:$B,2,0)</f>
        <v>华东分公司</v>
      </c>
      <c r="C243" s="4074"/>
      <c r="D243" s="4075"/>
      <c r="E243" s="4075"/>
      <c r="F243" s="4075"/>
      <c r="G243" s="4075"/>
      <c r="H243" s="4075"/>
      <c r="I243" s="4075"/>
      <c r="J243" s="4075"/>
      <c r="K243" s="4075"/>
      <c r="L243" s="4075"/>
      <c r="M243" s="4075"/>
      <c r="N243" s="4075"/>
      <c r="O243" s="4075"/>
      <c r="P243" s="4075"/>
      <c r="Q243" s="4075"/>
      <c r="R243" s="4075"/>
      <c r="S243" s="4075"/>
      <c r="T243" s="4075"/>
      <c r="U243" s="4075"/>
      <c r="V243" s="4075"/>
      <c r="W243" s="4074"/>
      <c r="X243" s="4079"/>
    </row>
    <row r="244" spans="1:24">
      <c r="A244" s="4072" t="s">
        <v>583</v>
      </c>
      <c r="B244" s="4073" t="str">
        <f>VLOOKUP(A244,[1]第一部分收入和收益!$A:$B,2,0)</f>
        <v>发展直营</v>
      </c>
      <c r="C244" s="4074"/>
      <c r="D244" s="4075"/>
      <c r="E244" s="4075"/>
      <c r="F244" s="4075"/>
      <c r="G244" s="4075"/>
      <c r="H244" s="4075"/>
      <c r="I244" s="4075"/>
      <c r="J244" s="4075"/>
      <c r="K244" s="4075"/>
      <c r="L244" s="4075"/>
      <c r="M244" s="4075"/>
      <c r="N244" s="4075"/>
      <c r="O244" s="4075"/>
      <c r="P244" s="4075"/>
      <c r="Q244" s="4075"/>
      <c r="R244" s="4075"/>
      <c r="S244" s="4075"/>
      <c r="T244" s="4075"/>
      <c r="U244" s="4075"/>
      <c r="V244" s="4075"/>
      <c r="W244" s="4074"/>
    </row>
    <row r="245" spans="1:24">
      <c r="A245" s="4072" t="s">
        <v>688</v>
      </c>
      <c r="B245" s="4073" t="str">
        <f>VLOOKUP(A245,[1]第一部分收入和收益!$A:$B,2,0)</f>
        <v>华南分公司</v>
      </c>
      <c r="C245" s="4074"/>
      <c r="D245" s="4075"/>
      <c r="E245" s="4075"/>
      <c r="F245" s="4075"/>
      <c r="G245" s="4075"/>
      <c r="H245" s="4075"/>
      <c r="I245" s="4075"/>
      <c r="J245" s="4075"/>
      <c r="K245" s="4075"/>
      <c r="L245" s="4075"/>
      <c r="M245" s="4075"/>
      <c r="N245" s="4075"/>
      <c r="O245" s="4075"/>
      <c r="P245" s="4075"/>
      <c r="Q245" s="4075"/>
      <c r="R245" s="4075"/>
      <c r="S245" s="4075"/>
      <c r="T245" s="4075"/>
      <c r="U245" s="4075"/>
      <c r="V245" s="4075"/>
      <c r="W245" s="4074"/>
    </row>
    <row r="246" spans="1:24">
      <c r="A246" s="4072" t="s">
        <v>584</v>
      </c>
      <c r="B246" s="4073" t="str">
        <f>VLOOKUP(A246,[1]第一部分收入和收益!$A:$B,2,0)</f>
        <v>华南分公司</v>
      </c>
      <c r="C246" s="4074"/>
      <c r="D246" s="4075"/>
      <c r="E246" s="4075"/>
      <c r="F246" s="4075"/>
      <c r="G246" s="4075"/>
      <c r="H246" s="4075"/>
      <c r="I246" s="4075"/>
      <c r="J246" s="4075"/>
      <c r="K246" s="4075"/>
      <c r="L246" s="4075"/>
      <c r="M246" s="4075"/>
      <c r="N246" s="4075"/>
      <c r="O246" s="4075"/>
      <c r="P246" s="4075"/>
      <c r="Q246" s="4075"/>
      <c r="R246" s="4075"/>
      <c r="S246" s="4075"/>
      <c r="T246" s="4075"/>
      <c r="U246" s="4075"/>
      <c r="V246" s="4075"/>
      <c r="W246" s="4074"/>
    </row>
    <row r="247" spans="1:24">
      <c r="A247" s="4072" t="s">
        <v>585</v>
      </c>
      <c r="B247" s="4073" t="str">
        <f>VLOOKUP(A247,[1]第一部分收入和收益!$A:$B,2,0)</f>
        <v>华南分公司</v>
      </c>
      <c r="C247" s="4074"/>
      <c r="D247" s="4075"/>
      <c r="E247" s="4075"/>
      <c r="F247" s="4075"/>
      <c r="G247" s="4075"/>
      <c r="H247" s="4075"/>
      <c r="I247" s="4075"/>
      <c r="J247" s="4075"/>
      <c r="K247" s="4075"/>
      <c r="L247" s="4075"/>
      <c r="M247" s="4075"/>
      <c r="N247" s="4075"/>
      <c r="O247" s="4075"/>
      <c r="P247" s="4075"/>
      <c r="Q247" s="4075"/>
      <c r="R247" s="4075"/>
      <c r="S247" s="4075"/>
      <c r="T247" s="4075"/>
      <c r="U247" s="4075"/>
      <c r="V247" s="4075"/>
      <c r="W247" s="4074"/>
    </row>
    <row r="248" spans="1:24">
      <c r="A248" s="4072" t="s">
        <v>689</v>
      </c>
      <c r="B248" s="4073" t="str">
        <f>VLOOKUP(A248,[1]第一部分收入和收益!$A:$B,2,0)</f>
        <v>发展直营</v>
      </c>
      <c r="C248" s="4074"/>
      <c r="D248" s="4075"/>
      <c r="E248" s="4075"/>
      <c r="F248" s="4075"/>
      <c r="G248" s="4075"/>
      <c r="H248" s="4075"/>
      <c r="I248" s="4075"/>
      <c r="J248" s="4075"/>
      <c r="K248" s="4075"/>
      <c r="L248" s="4075"/>
      <c r="M248" s="4075"/>
      <c r="N248" s="4075"/>
      <c r="O248" s="4075"/>
      <c r="P248" s="4075"/>
      <c r="Q248" s="4075"/>
      <c r="R248" s="4075"/>
      <c r="S248" s="4075"/>
      <c r="T248" s="4075"/>
      <c r="U248" s="4075"/>
      <c r="V248" s="4075"/>
      <c r="W248" s="4074"/>
    </row>
    <row r="249" spans="1:24">
      <c r="A249" s="4072" t="s">
        <v>690</v>
      </c>
      <c r="B249" s="4073" t="str">
        <f>VLOOKUP(A249,[1]第一部分收入和收益!$A:$B,2,0)</f>
        <v>发展直营</v>
      </c>
      <c r="C249" s="4074"/>
      <c r="D249" s="4075"/>
      <c r="E249" s="4075"/>
      <c r="F249" s="4075"/>
      <c r="G249" s="4075"/>
      <c r="H249" s="4075"/>
      <c r="I249" s="4075"/>
      <c r="J249" s="4075"/>
      <c r="K249" s="4075"/>
      <c r="L249" s="4075"/>
      <c r="M249" s="4075"/>
      <c r="N249" s="4075"/>
      <c r="O249" s="4075"/>
      <c r="P249" s="4075"/>
      <c r="Q249" s="4075"/>
      <c r="R249" s="4075"/>
      <c r="S249" s="4075"/>
      <c r="T249" s="4075"/>
      <c r="U249" s="4075"/>
      <c r="V249" s="4075"/>
      <c r="W249" s="4074"/>
    </row>
    <row r="250" spans="1:24">
      <c r="A250" s="4072" t="s">
        <v>691</v>
      </c>
      <c r="B250" s="4073" t="str">
        <f>VLOOKUP(A250,[1]第一部分收入和收益!$A:$B,2,0)</f>
        <v>华南分公司</v>
      </c>
      <c r="C250" s="4074"/>
      <c r="D250" s="4075"/>
      <c r="E250" s="4075"/>
      <c r="F250" s="4075"/>
      <c r="G250" s="4075"/>
      <c r="H250" s="4075"/>
      <c r="I250" s="4075"/>
      <c r="J250" s="4075"/>
      <c r="K250" s="4075"/>
      <c r="L250" s="4075"/>
      <c r="M250" s="4075"/>
      <c r="N250" s="4075"/>
      <c r="O250" s="4075"/>
      <c r="P250" s="4075"/>
      <c r="Q250" s="4075"/>
      <c r="R250" s="4075"/>
      <c r="S250" s="4075"/>
      <c r="T250" s="4075"/>
      <c r="U250" s="4075"/>
      <c r="V250" s="4075"/>
      <c r="W250" s="4074"/>
    </row>
    <row r="251" spans="1:24">
      <c r="A251" s="4072" t="s">
        <v>586</v>
      </c>
      <c r="B251" s="4073" t="str">
        <f>VLOOKUP(A251,[1]第一部分收入和收益!$A:$B,2,0)</f>
        <v>华南分公司</v>
      </c>
      <c r="C251" s="4074"/>
      <c r="D251" s="4075"/>
      <c r="E251" s="4075"/>
      <c r="F251" s="4075"/>
      <c r="G251" s="4075"/>
      <c r="H251" s="4075"/>
      <c r="I251" s="4075"/>
      <c r="J251" s="4075"/>
      <c r="K251" s="4075"/>
      <c r="L251" s="4075"/>
      <c r="M251" s="4075"/>
      <c r="N251" s="4075"/>
      <c r="O251" s="4075"/>
      <c r="P251" s="4075"/>
      <c r="Q251" s="4075"/>
      <c r="R251" s="4075"/>
      <c r="S251" s="4075"/>
      <c r="T251" s="4075"/>
      <c r="U251" s="4075"/>
      <c r="V251" s="4075"/>
      <c r="W251" s="4074"/>
    </row>
    <row r="252" spans="1:24">
      <c r="A252" s="4072" t="s">
        <v>587</v>
      </c>
      <c r="B252" s="4073" t="str">
        <f>VLOOKUP(A252,[1]第一部分收入和收益!$A:$B,2,0)</f>
        <v>华南分公司</v>
      </c>
      <c r="C252" s="4074"/>
      <c r="D252" s="4075"/>
      <c r="E252" s="4075"/>
      <c r="F252" s="4075"/>
      <c r="G252" s="4075"/>
      <c r="H252" s="4075"/>
      <c r="I252" s="4075"/>
      <c r="J252" s="4075"/>
      <c r="K252" s="4075"/>
      <c r="L252" s="4075"/>
      <c r="M252" s="4075"/>
      <c r="N252" s="4075"/>
      <c r="O252" s="4075"/>
      <c r="P252" s="4075"/>
      <c r="Q252" s="4075"/>
      <c r="R252" s="4075"/>
      <c r="S252" s="4075"/>
      <c r="T252" s="4075"/>
      <c r="U252" s="4075"/>
      <c r="V252" s="4075"/>
      <c r="W252" s="4074"/>
    </row>
    <row r="253" spans="1:24">
      <c r="A253" s="4072" t="s">
        <v>588</v>
      </c>
      <c r="B253" s="4073" t="str">
        <f>VLOOKUP(A253,[1]第一部分收入和收益!$A:$B,2,0)</f>
        <v>华南分公司</v>
      </c>
      <c r="C253" s="4074"/>
      <c r="D253" s="4075"/>
      <c r="E253" s="4075"/>
      <c r="F253" s="4075"/>
      <c r="G253" s="4075"/>
      <c r="H253" s="4075"/>
      <c r="I253" s="4075"/>
      <c r="J253" s="4075"/>
      <c r="K253" s="4075"/>
      <c r="L253" s="4075"/>
      <c r="M253" s="4075"/>
      <c r="N253" s="4075"/>
      <c r="O253" s="4075"/>
      <c r="P253" s="4075"/>
      <c r="Q253" s="4075"/>
      <c r="R253" s="4075"/>
      <c r="S253" s="4075"/>
      <c r="T253" s="4075"/>
      <c r="U253" s="4075"/>
      <c r="V253" s="4075"/>
      <c r="W253" s="4074"/>
    </row>
    <row r="254" spans="1:24">
      <c r="A254" s="4072" t="s">
        <v>692</v>
      </c>
      <c r="B254" s="4073" t="str">
        <f>VLOOKUP(A254,[1]第一部分收入和收益!$A:$B,2,0)</f>
        <v>华南分公司</v>
      </c>
      <c r="C254" s="4074"/>
      <c r="D254" s="4075"/>
      <c r="E254" s="4075"/>
      <c r="F254" s="4075"/>
      <c r="G254" s="4075"/>
      <c r="H254" s="4075"/>
      <c r="I254" s="4075"/>
      <c r="J254" s="4075"/>
      <c r="K254" s="4075"/>
      <c r="L254" s="4075"/>
      <c r="M254" s="4075"/>
      <c r="N254" s="4075"/>
      <c r="O254" s="4075"/>
      <c r="P254" s="4075"/>
      <c r="Q254" s="4075"/>
      <c r="R254" s="4075"/>
      <c r="S254" s="4075"/>
      <c r="T254" s="4075"/>
      <c r="U254" s="4075"/>
      <c r="V254" s="4075"/>
      <c r="W254" s="4074"/>
    </row>
    <row r="255" spans="1:24">
      <c r="A255" s="4072" t="s">
        <v>693</v>
      </c>
      <c r="B255" s="4073" t="str">
        <f>VLOOKUP(A255,[1]第一部分收入和收益!$A:$B,2,0)</f>
        <v>发展直营</v>
      </c>
      <c r="C255" s="4074"/>
      <c r="D255" s="4075"/>
      <c r="E255" s="4075"/>
      <c r="F255" s="4075"/>
      <c r="G255" s="4075"/>
      <c r="H255" s="4075"/>
      <c r="I255" s="4075"/>
      <c r="J255" s="4075"/>
      <c r="K255" s="4075"/>
      <c r="L255" s="4075"/>
      <c r="M255" s="4075"/>
      <c r="N255" s="4075"/>
      <c r="O255" s="4075"/>
      <c r="P255" s="4075"/>
      <c r="Q255" s="4075"/>
      <c r="R255" s="4075"/>
      <c r="S255" s="4075"/>
      <c r="T255" s="4075"/>
      <c r="U255" s="4075"/>
      <c r="V255" s="4075"/>
      <c r="W255" s="4074"/>
    </row>
    <row r="256" spans="1:24">
      <c r="A256" s="4072" t="s">
        <v>589</v>
      </c>
      <c r="B256" s="4073" t="str">
        <f>VLOOKUP(A256,[1]第一部分收入和收益!$A:$B,2,0)</f>
        <v>华南分公司</v>
      </c>
      <c r="C256" s="4074"/>
      <c r="D256" s="4075"/>
      <c r="E256" s="4075"/>
      <c r="F256" s="4075"/>
      <c r="G256" s="4075"/>
      <c r="H256" s="4075"/>
      <c r="I256" s="4075"/>
      <c r="J256" s="4075"/>
      <c r="K256" s="4075"/>
      <c r="L256" s="4075"/>
      <c r="M256" s="4075"/>
      <c r="N256" s="4075"/>
      <c r="O256" s="4075"/>
      <c r="P256" s="4075"/>
      <c r="Q256" s="4075"/>
      <c r="R256" s="4075"/>
      <c r="S256" s="4075"/>
      <c r="T256" s="4075"/>
      <c r="U256" s="4075"/>
      <c r="V256" s="4075"/>
      <c r="W256" s="4074"/>
    </row>
    <row r="257" spans="1:23">
      <c r="A257" s="4072" t="s">
        <v>694</v>
      </c>
      <c r="B257" s="4073" t="str">
        <f>VLOOKUP(A257,[1]第一部分收入和收益!$A:$B,2,0)</f>
        <v>华南分公司</v>
      </c>
      <c r="C257" s="4074"/>
      <c r="D257" s="4075"/>
      <c r="E257" s="4075"/>
      <c r="F257" s="4075"/>
      <c r="G257" s="4075"/>
      <c r="H257" s="4075"/>
      <c r="I257" s="4075"/>
      <c r="J257" s="4075"/>
      <c r="K257" s="4075"/>
      <c r="L257" s="4075"/>
      <c r="M257" s="4075"/>
      <c r="N257" s="4075"/>
      <c r="O257" s="4075"/>
      <c r="P257" s="4075"/>
      <c r="Q257" s="4075"/>
      <c r="R257" s="4075"/>
      <c r="S257" s="4075"/>
      <c r="T257" s="4075"/>
      <c r="U257" s="4075"/>
      <c r="V257" s="4075"/>
      <c r="W257" s="4074"/>
    </row>
    <row r="258" spans="1:23">
      <c r="A258" s="4072" t="s">
        <v>724</v>
      </c>
      <c r="B258" s="4073" t="str">
        <f>VLOOKUP(A258,[1]第一部分收入和收益!$A:$B,2,0)</f>
        <v>华南分公司</v>
      </c>
      <c r="C258" s="4074"/>
      <c r="D258" s="4075"/>
      <c r="E258" s="4075"/>
      <c r="F258" s="4075"/>
      <c r="G258" s="4075"/>
      <c r="H258" s="4075"/>
      <c r="I258" s="4075"/>
      <c r="J258" s="4075"/>
      <c r="K258" s="4075"/>
      <c r="L258" s="4075"/>
      <c r="M258" s="4075"/>
      <c r="N258" s="4075"/>
      <c r="O258" s="4075"/>
      <c r="P258" s="4075"/>
      <c r="Q258" s="4075"/>
      <c r="R258" s="4075"/>
      <c r="S258" s="4075"/>
      <c r="T258" s="4075"/>
      <c r="U258" s="4075"/>
      <c r="V258" s="4075"/>
      <c r="W258" s="4074"/>
    </row>
    <row r="259" spans="1:23">
      <c r="A259" s="4072" t="s">
        <v>590</v>
      </c>
      <c r="B259" s="4073" t="str">
        <f>VLOOKUP(A259,[1]第一部分收入和收益!$A:$B,2,0)</f>
        <v>华南分公司</v>
      </c>
      <c r="C259" s="4074"/>
      <c r="D259" s="4075"/>
      <c r="E259" s="4075"/>
      <c r="F259" s="4075"/>
      <c r="G259" s="4075"/>
      <c r="H259" s="4075"/>
      <c r="I259" s="4075"/>
      <c r="J259" s="4075"/>
      <c r="K259" s="4075"/>
      <c r="L259" s="4075"/>
      <c r="M259" s="4075"/>
      <c r="N259" s="4075"/>
      <c r="O259" s="4075"/>
      <c r="P259" s="4075"/>
      <c r="Q259" s="4075"/>
      <c r="R259" s="4075"/>
      <c r="S259" s="4075"/>
      <c r="T259" s="4075"/>
      <c r="U259" s="4075"/>
      <c r="V259" s="4075"/>
      <c r="W259" s="4074"/>
    </row>
    <row r="260" spans="1:23">
      <c r="A260" s="4072" t="s">
        <v>695</v>
      </c>
      <c r="B260" s="4073" t="str">
        <f>VLOOKUP(A260,[1]第一部分收入和收益!$A:$B,2,0)</f>
        <v>华南分公司</v>
      </c>
      <c r="C260" s="4074"/>
      <c r="D260" s="4075"/>
      <c r="E260" s="4075"/>
      <c r="F260" s="4075"/>
      <c r="G260" s="4075"/>
      <c r="H260" s="4075"/>
      <c r="I260" s="4075"/>
      <c r="J260" s="4075"/>
      <c r="K260" s="4075"/>
      <c r="L260" s="4075"/>
      <c r="M260" s="4075"/>
      <c r="N260" s="4075"/>
      <c r="O260" s="4075"/>
      <c r="P260" s="4075"/>
      <c r="Q260" s="4075"/>
      <c r="R260" s="4075"/>
      <c r="S260" s="4075"/>
      <c r="T260" s="4075"/>
      <c r="U260" s="4075"/>
      <c r="V260" s="4075"/>
      <c r="W260" s="4074"/>
    </row>
    <row r="261" spans="1:23">
      <c r="A261" s="4072" t="s">
        <v>591</v>
      </c>
      <c r="B261" s="4073" t="str">
        <f>VLOOKUP(A261,[1]第一部分收入和收益!$A:$B,2,0)</f>
        <v>华南分公司</v>
      </c>
      <c r="C261" s="4074"/>
      <c r="D261" s="4075"/>
      <c r="E261" s="4075"/>
      <c r="F261" s="4075"/>
      <c r="G261" s="4075"/>
      <c r="H261" s="4075"/>
      <c r="I261" s="4075"/>
      <c r="J261" s="4075"/>
      <c r="K261" s="4075"/>
      <c r="L261" s="4075"/>
      <c r="M261" s="4075"/>
      <c r="N261" s="4075"/>
      <c r="O261" s="4075"/>
      <c r="P261" s="4075"/>
      <c r="Q261" s="4075"/>
      <c r="R261" s="4075"/>
      <c r="S261" s="4075"/>
      <c r="T261" s="4075"/>
      <c r="U261" s="4075"/>
      <c r="V261" s="4075"/>
      <c r="W261" s="4074"/>
    </row>
    <row r="262" spans="1:23">
      <c r="A262" s="4072" t="s">
        <v>592</v>
      </c>
      <c r="B262" s="4073" t="str">
        <f>VLOOKUP(A262,[1]第一部分收入和收益!$A:$B,2,0)</f>
        <v>华南分公司</v>
      </c>
      <c r="C262" s="4074"/>
      <c r="D262" s="4075"/>
      <c r="E262" s="4075"/>
      <c r="F262" s="4075"/>
      <c r="G262" s="4075"/>
      <c r="H262" s="4075"/>
      <c r="I262" s="4075"/>
      <c r="J262" s="4075"/>
      <c r="K262" s="4075"/>
      <c r="L262" s="4075"/>
      <c r="M262" s="4075"/>
      <c r="N262" s="4075"/>
      <c r="O262" s="4075"/>
      <c r="P262" s="4075"/>
      <c r="Q262" s="4075"/>
      <c r="R262" s="4075"/>
      <c r="S262" s="4075"/>
      <c r="T262" s="4075"/>
      <c r="U262" s="4075"/>
      <c r="V262" s="4075"/>
      <c r="W262" s="4074"/>
    </row>
    <row r="263" spans="1:23">
      <c r="A263" s="4072" t="s">
        <v>593</v>
      </c>
      <c r="B263" s="4073" t="str">
        <f>VLOOKUP(A263,[1]第一部分收入和收益!$A:$B,2,0)</f>
        <v>华南分公司</v>
      </c>
      <c r="C263" s="4074"/>
      <c r="D263" s="4075"/>
      <c r="E263" s="4075"/>
      <c r="F263" s="4075"/>
      <c r="G263" s="4075"/>
      <c r="H263" s="4075"/>
      <c r="I263" s="4075"/>
      <c r="J263" s="4075"/>
      <c r="K263" s="4075"/>
      <c r="L263" s="4075"/>
      <c r="M263" s="4075"/>
      <c r="N263" s="4075"/>
      <c r="O263" s="4075"/>
      <c r="P263" s="4075"/>
      <c r="Q263" s="4075"/>
      <c r="R263" s="4075"/>
      <c r="S263" s="4075"/>
      <c r="T263" s="4075"/>
      <c r="U263" s="4075"/>
      <c r="V263" s="4075"/>
      <c r="W263" s="4074"/>
    </row>
    <row r="264" spans="1:23">
      <c r="A264" s="4072" t="s">
        <v>740</v>
      </c>
      <c r="B264" s="4073" t="str">
        <f>VLOOKUP(A264,[1]第一部分收入和收益!$A:$B,2,0)</f>
        <v>东北分公司</v>
      </c>
      <c r="C264" s="4074"/>
      <c r="D264" s="4075"/>
      <c r="E264" s="4075"/>
      <c r="F264" s="4075"/>
      <c r="G264" s="4075"/>
      <c r="H264" s="4075"/>
      <c r="I264" s="4075"/>
      <c r="J264" s="4075"/>
      <c r="K264" s="4075"/>
      <c r="L264" s="4075"/>
      <c r="M264" s="4075"/>
      <c r="N264" s="4075"/>
      <c r="O264" s="4075"/>
      <c r="P264" s="4075"/>
      <c r="Q264" s="4075"/>
      <c r="R264" s="4075"/>
      <c r="S264" s="4075"/>
      <c r="T264" s="4075"/>
      <c r="U264" s="4075"/>
      <c r="V264" s="4075"/>
      <c r="W264" s="4074"/>
    </row>
    <row r="265" spans="1:23">
      <c r="A265" s="4072" t="s">
        <v>696</v>
      </c>
      <c r="B265" s="4073" t="str">
        <f>VLOOKUP(A265,[1]第一部分收入和收益!$A:$B,2,0)</f>
        <v>东北分公司</v>
      </c>
      <c r="C265" s="4074"/>
      <c r="D265" s="4075"/>
      <c r="E265" s="4075"/>
      <c r="F265" s="4075"/>
      <c r="G265" s="4075"/>
      <c r="H265" s="4075"/>
      <c r="I265" s="4075"/>
      <c r="J265" s="4075"/>
      <c r="K265" s="4075"/>
      <c r="L265" s="4075"/>
      <c r="M265" s="4075"/>
      <c r="N265" s="4075"/>
      <c r="O265" s="4075"/>
      <c r="P265" s="4075"/>
      <c r="Q265" s="4075"/>
      <c r="R265" s="4075"/>
      <c r="S265" s="4075"/>
      <c r="T265" s="4075"/>
      <c r="U265" s="4075"/>
      <c r="V265" s="4075"/>
      <c r="W265" s="4074"/>
    </row>
    <row r="266" spans="1:23">
      <c r="A266" s="4072" t="s">
        <v>697</v>
      </c>
      <c r="B266" s="4073" t="str">
        <f>VLOOKUP(A266,[1]第一部分收入和收益!$A:$B,2,0)</f>
        <v>东北分公司</v>
      </c>
      <c r="C266" s="4074"/>
      <c r="D266" s="4075"/>
      <c r="E266" s="4075"/>
      <c r="F266" s="4075"/>
      <c r="G266" s="4075"/>
      <c r="H266" s="4075"/>
      <c r="I266" s="4075"/>
      <c r="J266" s="4075"/>
      <c r="K266" s="4075"/>
      <c r="L266" s="4075"/>
      <c r="M266" s="4075"/>
      <c r="N266" s="4075"/>
      <c r="O266" s="4075"/>
      <c r="P266" s="4075"/>
      <c r="Q266" s="4075"/>
      <c r="R266" s="4075"/>
      <c r="S266" s="4075"/>
      <c r="T266" s="4075"/>
      <c r="U266" s="4075"/>
      <c r="V266" s="4075"/>
      <c r="W266" s="4074"/>
    </row>
    <row r="267" spans="1:23">
      <c r="A267" s="4072" t="s">
        <v>594</v>
      </c>
      <c r="B267" s="4073" t="str">
        <f>VLOOKUP(A267,[1]第一部分收入和收益!$A:$B,2,0)</f>
        <v>东北分公司</v>
      </c>
      <c r="C267" s="4074"/>
      <c r="D267" s="4075"/>
      <c r="E267" s="4075"/>
      <c r="F267" s="4075"/>
      <c r="G267" s="4075"/>
      <c r="H267" s="4075"/>
      <c r="I267" s="4075"/>
      <c r="J267" s="4075"/>
      <c r="K267" s="4075"/>
      <c r="L267" s="4075"/>
      <c r="M267" s="4075"/>
      <c r="N267" s="4075"/>
      <c r="O267" s="4075"/>
      <c r="P267" s="4075"/>
      <c r="Q267" s="4075"/>
      <c r="R267" s="4075"/>
      <c r="S267" s="4075"/>
      <c r="T267" s="4075"/>
      <c r="U267" s="4075"/>
      <c r="V267" s="4075"/>
      <c r="W267" s="4074"/>
    </row>
    <row r="268" spans="1:23">
      <c r="A268" s="4072" t="s">
        <v>595</v>
      </c>
      <c r="B268" s="4073" t="str">
        <f>VLOOKUP(A268,[1]第一部分收入和收益!$A:$B,2,0)</f>
        <v>东北分公司</v>
      </c>
      <c r="C268" s="4074"/>
      <c r="D268" s="4075"/>
      <c r="E268" s="4075"/>
      <c r="F268" s="4075"/>
      <c r="G268" s="4075"/>
      <c r="H268" s="4075"/>
      <c r="I268" s="4075"/>
      <c r="J268" s="4075"/>
      <c r="K268" s="4075"/>
      <c r="L268" s="4075"/>
      <c r="M268" s="4075"/>
      <c r="N268" s="4075"/>
      <c r="O268" s="4075"/>
      <c r="P268" s="4075"/>
      <c r="Q268" s="4075"/>
      <c r="R268" s="4075"/>
      <c r="S268" s="4075"/>
      <c r="T268" s="4075"/>
      <c r="U268" s="4075"/>
      <c r="V268" s="4075"/>
      <c r="W268" s="4074"/>
    </row>
    <row r="269" spans="1:23">
      <c r="A269" s="4072" t="s">
        <v>741</v>
      </c>
      <c r="B269" s="4073" t="str">
        <f>VLOOKUP(A269,[1]第一部分收入和收益!$A:$B,2,0)</f>
        <v>东北分公司</v>
      </c>
      <c r="C269" s="4074"/>
      <c r="D269" s="4075"/>
      <c r="E269" s="4075"/>
      <c r="F269" s="4075"/>
      <c r="G269" s="4075"/>
      <c r="H269" s="4075"/>
      <c r="I269" s="4075"/>
      <c r="J269" s="4075"/>
      <c r="K269" s="4075"/>
      <c r="L269" s="4075"/>
      <c r="M269" s="4075"/>
      <c r="N269" s="4075"/>
      <c r="O269" s="4075"/>
      <c r="P269" s="4075"/>
      <c r="Q269" s="4075"/>
      <c r="R269" s="4075"/>
      <c r="S269" s="4075"/>
      <c r="T269" s="4075"/>
      <c r="U269" s="4075"/>
      <c r="V269" s="4075"/>
      <c r="W269" s="4074"/>
    </row>
    <row r="270" spans="1:23">
      <c r="A270" s="4072" t="s">
        <v>596</v>
      </c>
      <c r="B270" s="4073" t="str">
        <f>VLOOKUP(A270,[1]第一部分收入和收益!$A:$B,2,0)</f>
        <v>东北分公司</v>
      </c>
      <c r="C270" s="4074"/>
      <c r="D270" s="4075"/>
      <c r="E270" s="4075"/>
      <c r="F270" s="4075"/>
      <c r="G270" s="4075"/>
      <c r="H270" s="4075"/>
      <c r="I270" s="4075"/>
      <c r="J270" s="4075"/>
      <c r="K270" s="4075"/>
      <c r="L270" s="4075"/>
      <c r="M270" s="4075"/>
      <c r="N270" s="4075"/>
      <c r="O270" s="4075"/>
      <c r="P270" s="4075"/>
      <c r="Q270" s="4075"/>
      <c r="R270" s="4075"/>
      <c r="S270" s="4075"/>
      <c r="T270" s="4075"/>
      <c r="U270" s="4075"/>
      <c r="V270" s="4075"/>
      <c r="W270" s="4074"/>
    </row>
    <row r="271" spans="1:23">
      <c r="A271" s="4072" t="s">
        <v>597</v>
      </c>
      <c r="B271" s="4073" t="str">
        <f>VLOOKUP(A271,[1]第一部分收入和收益!$A:$B,2,0)</f>
        <v>东北分公司</v>
      </c>
      <c r="C271" s="4074"/>
      <c r="D271" s="4075"/>
      <c r="E271" s="4075"/>
      <c r="F271" s="4075"/>
      <c r="G271" s="4075"/>
      <c r="H271" s="4075"/>
      <c r="I271" s="4075"/>
      <c r="J271" s="4075"/>
      <c r="K271" s="4075"/>
      <c r="L271" s="4075"/>
      <c r="M271" s="4075"/>
      <c r="N271" s="4075"/>
      <c r="O271" s="4075"/>
      <c r="P271" s="4075"/>
      <c r="Q271" s="4075"/>
      <c r="R271" s="4075"/>
      <c r="S271" s="4075"/>
      <c r="T271" s="4075"/>
      <c r="U271" s="4075"/>
      <c r="V271" s="4075"/>
      <c r="W271" s="4074"/>
    </row>
    <row r="272" spans="1:23">
      <c r="A272" s="4072" t="s">
        <v>598</v>
      </c>
      <c r="B272" s="4073" t="str">
        <f>VLOOKUP(A272,[1]第一部分收入和收益!$A:$B,2,0)</f>
        <v>东北分公司</v>
      </c>
      <c r="C272" s="4074"/>
      <c r="D272" s="4075"/>
      <c r="E272" s="4075"/>
      <c r="F272" s="4075"/>
      <c r="G272" s="4075"/>
      <c r="H272" s="4075"/>
      <c r="I272" s="4075"/>
      <c r="J272" s="4075"/>
      <c r="K272" s="4075"/>
      <c r="L272" s="4075"/>
      <c r="M272" s="4075"/>
      <c r="N272" s="4075"/>
      <c r="O272" s="4075"/>
      <c r="P272" s="4075"/>
      <c r="Q272" s="4075"/>
      <c r="R272" s="4075"/>
      <c r="S272" s="4075"/>
      <c r="T272" s="4075"/>
      <c r="U272" s="4075"/>
      <c r="V272" s="4075"/>
      <c r="W272" s="4074"/>
    </row>
    <row r="273" spans="1:24">
      <c r="A273" s="4072" t="s">
        <v>742</v>
      </c>
      <c r="B273" s="4073" t="str">
        <f>VLOOKUP(A273,[1]第一部分收入和收益!$A:$B,2,0)</f>
        <v>东北分公司</v>
      </c>
      <c r="C273" s="4074"/>
      <c r="D273" s="4075"/>
      <c r="E273" s="4075"/>
      <c r="F273" s="4075"/>
      <c r="G273" s="4075"/>
      <c r="H273" s="4075"/>
      <c r="I273" s="4075"/>
      <c r="J273" s="4075"/>
      <c r="K273" s="4075"/>
      <c r="L273" s="4075"/>
      <c r="M273" s="4075"/>
      <c r="N273" s="4075"/>
      <c r="O273" s="4075"/>
      <c r="P273" s="4075"/>
      <c r="Q273" s="4075"/>
      <c r="R273" s="4075"/>
      <c r="S273" s="4075"/>
      <c r="T273" s="4075"/>
      <c r="U273" s="4075"/>
      <c r="V273" s="4075"/>
      <c r="W273" s="4074"/>
    </row>
    <row r="274" spans="1:24">
      <c r="A274" s="4072" t="s">
        <v>1052</v>
      </c>
      <c r="B274" s="4073" t="str">
        <f>VLOOKUP(A274,[1]第一部分收入和收益!$A:$B,2,0)</f>
        <v>发展直营</v>
      </c>
      <c r="C274" s="4074"/>
      <c r="D274" s="4075"/>
      <c r="E274" s="4075"/>
      <c r="F274" s="4075"/>
      <c r="G274" s="4075"/>
      <c r="H274" s="4075"/>
      <c r="I274" s="4075"/>
      <c r="J274" s="4075"/>
      <c r="K274" s="4075"/>
      <c r="L274" s="4075"/>
      <c r="M274" s="4075"/>
      <c r="N274" s="4075"/>
      <c r="O274" s="4075"/>
      <c r="P274" s="4075"/>
      <c r="Q274" s="4075"/>
      <c r="R274" s="4075"/>
      <c r="S274" s="4075"/>
      <c r="T274" s="4075"/>
      <c r="U274" s="4075"/>
      <c r="V274" s="4075"/>
      <c r="W274" s="4074"/>
    </row>
    <row r="275" spans="1:24">
      <c r="A275" s="4072" t="s">
        <v>1053</v>
      </c>
      <c r="B275" s="4073" t="str">
        <f>VLOOKUP(A275,[1]第一部分收入和收益!$A:$B,2,0)</f>
        <v>发展直营</v>
      </c>
      <c r="C275" s="4074"/>
      <c r="D275" s="4075"/>
      <c r="E275" s="4075"/>
      <c r="F275" s="4075"/>
      <c r="G275" s="4075"/>
      <c r="H275" s="4075"/>
      <c r="I275" s="4075"/>
      <c r="J275" s="4075"/>
      <c r="K275" s="4075"/>
      <c r="L275" s="4075"/>
      <c r="M275" s="4075"/>
      <c r="N275" s="4075"/>
      <c r="O275" s="4075"/>
      <c r="P275" s="4075"/>
      <c r="Q275" s="4075"/>
      <c r="R275" s="4075"/>
      <c r="S275" s="4075"/>
      <c r="T275" s="4075"/>
      <c r="U275" s="4075"/>
      <c r="V275" s="4075"/>
      <c r="W275" s="4074"/>
    </row>
    <row r="276" spans="1:24">
      <c r="A276" s="4072" t="s">
        <v>506</v>
      </c>
      <c r="B276" s="4073" t="str">
        <f>VLOOKUP(A276,[1]第一部分收入和收益!$A:$B,2,0)</f>
        <v>发展直营</v>
      </c>
      <c r="C276" s="4074"/>
      <c r="D276" s="4075"/>
      <c r="E276" s="4075"/>
      <c r="F276" s="4075"/>
      <c r="G276" s="4075"/>
      <c r="H276" s="4075"/>
      <c r="I276" s="4075"/>
      <c r="J276" s="4075"/>
      <c r="K276" s="4075"/>
      <c r="L276" s="4075"/>
      <c r="M276" s="4075"/>
      <c r="N276" s="4075"/>
      <c r="O276" s="4075"/>
      <c r="P276" s="4075"/>
      <c r="Q276" s="4075"/>
      <c r="R276" s="4075"/>
      <c r="S276" s="4075"/>
      <c r="T276" s="4075"/>
      <c r="U276" s="4075"/>
      <c r="V276" s="4075"/>
      <c r="W276" s="4074"/>
    </row>
    <row r="277" spans="1:24">
      <c r="A277" s="4072" t="s">
        <v>698</v>
      </c>
      <c r="B277" s="4073" t="str">
        <f>VLOOKUP(A277,[1]第一部分收入和收益!$A:$B,2,0)</f>
        <v>东北分公司</v>
      </c>
      <c r="C277" s="4074"/>
      <c r="D277" s="4075"/>
      <c r="E277" s="4075"/>
      <c r="F277" s="4075"/>
      <c r="G277" s="4075"/>
      <c r="H277" s="4075"/>
      <c r="I277" s="4075"/>
      <c r="J277" s="4075"/>
      <c r="K277" s="4075"/>
      <c r="L277" s="4075"/>
      <c r="M277" s="4075"/>
      <c r="N277" s="4075"/>
      <c r="O277" s="4075"/>
      <c r="P277" s="4075"/>
      <c r="Q277" s="4075"/>
      <c r="R277" s="4075"/>
      <c r="S277" s="4075"/>
      <c r="T277" s="4075"/>
      <c r="U277" s="4075"/>
      <c r="V277" s="4075"/>
      <c r="W277" s="4074"/>
    </row>
    <row r="278" spans="1:24">
      <c r="A278" s="4072" t="s">
        <v>699</v>
      </c>
      <c r="B278" s="4073" t="str">
        <f>VLOOKUP(A278,[1]第一部分收入和收益!$A:$B,2,0)</f>
        <v>东北分公司</v>
      </c>
      <c r="C278" s="4074"/>
      <c r="D278" s="4075"/>
      <c r="E278" s="4075"/>
      <c r="F278" s="4075"/>
      <c r="G278" s="4075"/>
      <c r="H278" s="4075"/>
      <c r="I278" s="4075"/>
      <c r="J278" s="4075"/>
      <c r="K278" s="4075"/>
      <c r="L278" s="4075"/>
      <c r="M278" s="4075"/>
      <c r="N278" s="4075"/>
      <c r="O278" s="4075"/>
      <c r="P278" s="4075"/>
      <c r="Q278" s="4075"/>
      <c r="R278" s="4075"/>
      <c r="S278" s="4075"/>
      <c r="T278" s="4075"/>
      <c r="U278" s="4075"/>
      <c r="V278" s="4075"/>
      <c r="W278" s="4074"/>
    </row>
    <row r="279" spans="1:24" ht="14.25">
      <c r="A279" s="4072" t="s">
        <v>599</v>
      </c>
      <c r="B279" s="4073" t="str">
        <f>VLOOKUP(A279,[1]第一部分收入和收益!$A:$B,2,0)</f>
        <v>华东分公司</v>
      </c>
      <c r="C279" s="4074"/>
      <c r="D279" s="4075"/>
      <c r="E279" s="4075"/>
      <c r="F279" s="4075"/>
      <c r="G279" s="4075"/>
      <c r="H279" s="4075"/>
      <c r="I279" s="4075"/>
      <c r="J279" s="4075"/>
      <c r="K279" s="4075"/>
      <c r="L279" s="4075"/>
      <c r="M279" s="4075"/>
      <c r="N279" s="4075"/>
      <c r="O279" s="4075"/>
      <c r="P279" s="4075"/>
      <c r="Q279" s="4075"/>
      <c r="R279" s="4075"/>
      <c r="S279" s="4075"/>
      <c r="T279" s="4075"/>
      <c r="U279" s="4075"/>
      <c r="V279" s="4075"/>
      <c r="W279" s="4074"/>
      <c r="X279" s="4079"/>
    </row>
    <row r="280" spans="1:24" ht="14.25">
      <c r="A280" s="4072" t="s">
        <v>600</v>
      </c>
      <c r="B280" s="4073" t="str">
        <f>VLOOKUP(A280,[1]第一部分收入和收益!$A:$B,2,0)</f>
        <v>华东分公司</v>
      </c>
      <c r="C280" s="4074"/>
      <c r="D280" s="4075"/>
      <c r="E280" s="4075"/>
      <c r="F280" s="4075"/>
      <c r="G280" s="4075"/>
      <c r="H280" s="4075"/>
      <c r="I280" s="4075"/>
      <c r="J280" s="4075"/>
      <c r="K280" s="4075"/>
      <c r="L280" s="4075"/>
      <c r="M280" s="4075"/>
      <c r="N280" s="4075"/>
      <c r="O280" s="4075"/>
      <c r="P280" s="4075"/>
      <c r="Q280" s="4075"/>
      <c r="R280" s="4075"/>
      <c r="S280" s="4075"/>
      <c r="T280" s="4075"/>
      <c r="U280" s="4075"/>
      <c r="V280" s="4075"/>
      <c r="W280" s="4074"/>
      <c r="X280" s="4079"/>
    </row>
    <row r="281" spans="1:24" ht="14.25">
      <c r="A281" s="4072" t="s">
        <v>700</v>
      </c>
      <c r="B281" s="4073" t="str">
        <f>VLOOKUP(A281,[1]第一部分收入和收益!$A:$B,2,0)</f>
        <v>华东分公司</v>
      </c>
      <c r="C281" s="4074"/>
      <c r="D281" s="4075"/>
      <c r="E281" s="4075"/>
      <c r="F281" s="4075"/>
      <c r="G281" s="4075"/>
      <c r="H281" s="4075"/>
      <c r="I281" s="4075"/>
      <c r="J281" s="4075"/>
      <c r="K281" s="4075"/>
      <c r="L281" s="4075"/>
      <c r="M281" s="4075"/>
      <c r="N281" s="4075"/>
      <c r="O281" s="4075"/>
      <c r="P281" s="4075"/>
      <c r="Q281" s="4075"/>
      <c r="R281" s="4075"/>
      <c r="S281" s="4075"/>
      <c r="T281" s="4075"/>
      <c r="U281" s="4075"/>
      <c r="V281" s="4075"/>
      <c r="W281" s="4074"/>
      <c r="X281" s="4079"/>
    </row>
    <row r="282" spans="1:24">
      <c r="A282" s="4072" t="s">
        <v>507</v>
      </c>
      <c r="B282" s="4073" t="str">
        <f>VLOOKUP(A282,[1]第一部分收入和收益!$A:$B,2,0)</f>
        <v>发展直营</v>
      </c>
      <c r="C282" s="4074"/>
      <c r="D282" s="4075"/>
      <c r="E282" s="4075"/>
      <c r="F282" s="4075"/>
      <c r="G282" s="4075"/>
      <c r="H282" s="4075"/>
      <c r="I282" s="4075"/>
      <c r="J282" s="4075"/>
      <c r="K282" s="4075"/>
      <c r="L282" s="4075"/>
      <c r="M282" s="4075"/>
      <c r="N282" s="4075"/>
      <c r="O282" s="4075"/>
      <c r="P282" s="4075"/>
      <c r="Q282" s="4075"/>
      <c r="R282" s="4075"/>
      <c r="S282" s="4075"/>
      <c r="T282" s="4075"/>
      <c r="U282" s="4075"/>
      <c r="V282" s="4075"/>
      <c r="W282" s="4074"/>
    </row>
    <row r="283" spans="1:24">
      <c r="A283" s="4072" t="s">
        <v>508</v>
      </c>
      <c r="B283" s="4073" t="str">
        <f>VLOOKUP(A283,[1]第一部分收入和收益!$A:$B,2,0)</f>
        <v>发展直营</v>
      </c>
      <c r="C283" s="4074"/>
      <c r="D283" s="4075"/>
      <c r="E283" s="4075"/>
      <c r="F283" s="4075"/>
      <c r="G283" s="4075"/>
      <c r="H283" s="4075"/>
      <c r="I283" s="4075"/>
      <c r="J283" s="4075"/>
      <c r="K283" s="4075"/>
      <c r="L283" s="4075"/>
      <c r="M283" s="4075"/>
      <c r="N283" s="4075"/>
      <c r="O283" s="4075"/>
      <c r="P283" s="4075"/>
      <c r="Q283" s="4075"/>
      <c r="R283" s="4075"/>
      <c r="S283" s="4075"/>
      <c r="T283" s="4075"/>
      <c r="U283" s="4075"/>
      <c r="V283" s="4075"/>
      <c r="W283" s="4074"/>
    </row>
    <row r="284" spans="1:24">
      <c r="A284" s="4072" t="s">
        <v>743</v>
      </c>
      <c r="B284" s="4073" t="str">
        <f>VLOOKUP(A284,[1]第一部分收入和收益!$A:$B,2,0)</f>
        <v>发展直营</v>
      </c>
      <c r="C284" s="4074"/>
      <c r="D284" s="4075"/>
      <c r="E284" s="4075"/>
      <c r="F284" s="4075"/>
      <c r="G284" s="4075"/>
      <c r="H284" s="4075"/>
      <c r="I284" s="4075"/>
      <c r="J284" s="4075"/>
      <c r="K284" s="4075"/>
      <c r="L284" s="4075"/>
      <c r="M284" s="4075"/>
      <c r="N284" s="4075"/>
      <c r="O284" s="4075"/>
      <c r="P284" s="4075"/>
      <c r="Q284" s="4075"/>
      <c r="R284" s="4075"/>
      <c r="S284" s="4075"/>
      <c r="T284" s="4075"/>
      <c r="U284" s="4075"/>
      <c r="V284" s="4075"/>
      <c r="W284" s="4074"/>
    </row>
    <row r="285" spans="1:24">
      <c r="A285" s="4072" t="s">
        <v>601</v>
      </c>
      <c r="B285" s="4073" t="str">
        <f>VLOOKUP(A285,[1]第一部分收入和收益!$A:$B,2,0)</f>
        <v>西南分公司</v>
      </c>
      <c r="C285" s="4074"/>
      <c r="D285" s="4075"/>
      <c r="E285" s="4075"/>
      <c r="F285" s="4075"/>
      <c r="G285" s="4075"/>
      <c r="H285" s="4075"/>
      <c r="I285" s="4075"/>
      <c r="J285" s="4075"/>
      <c r="K285" s="4075"/>
      <c r="L285" s="4075"/>
      <c r="M285" s="4075"/>
      <c r="N285" s="4075"/>
      <c r="O285" s="4075"/>
      <c r="P285" s="4075"/>
      <c r="Q285" s="4075"/>
      <c r="R285" s="4075"/>
      <c r="S285" s="4075"/>
      <c r="T285" s="4075"/>
      <c r="U285" s="4075"/>
      <c r="V285" s="4075"/>
      <c r="W285" s="4074"/>
    </row>
    <row r="286" spans="1:24">
      <c r="A286" s="4072" t="s">
        <v>701</v>
      </c>
      <c r="B286" s="4073" t="str">
        <f>VLOOKUP(A286,[1]第一部分收入和收益!$A:$B,2,0)</f>
        <v>西南分公司</v>
      </c>
      <c r="C286" s="4074"/>
      <c r="D286" s="4075"/>
      <c r="E286" s="4075"/>
      <c r="F286" s="4075"/>
      <c r="G286" s="4075"/>
      <c r="H286" s="4075"/>
      <c r="I286" s="4075"/>
      <c r="J286" s="4075"/>
      <c r="K286" s="4075"/>
      <c r="L286" s="4075"/>
      <c r="M286" s="4075"/>
      <c r="N286" s="4075"/>
      <c r="O286" s="4075"/>
      <c r="P286" s="4075"/>
      <c r="Q286" s="4075"/>
      <c r="R286" s="4075"/>
      <c r="S286" s="4075"/>
      <c r="T286" s="4075"/>
      <c r="U286" s="4075"/>
      <c r="V286" s="4075"/>
      <c r="W286" s="4074"/>
    </row>
    <row r="287" spans="1:24">
      <c r="A287" s="4072" t="s">
        <v>744</v>
      </c>
      <c r="B287" s="4073" t="str">
        <f>VLOOKUP(A287,[1]第一部分收入和收益!$A:$B,2,0)</f>
        <v>发展直营</v>
      </c>
      <c r="C287" s="4074"/>
      <c r="D287" s="4075"/>
      <c r="E287" s="4075"/>
      <c r="F287" s="4075"/>
      <c r="G287" s="4075"/>
      <c r="H287" s="4075"/>
      <c r="I287" s="4075"/>
      <c r="J287" s="4075"/>
      <c r="K287" s="4075"/>
      <c r="L287" s="4075"/>
      <c r="M287" s="4075"/>
      <c r="N287" s="4075"/>
      <c r="O287" s="4075"/>
      <c r="P287" s="4075"/>
      <c r="Q287" s="4075"/>
      <c r="R287" s="4075"/>
      <c r="S287" s="4075"/>
      <c r="T287" s="4075"/>
      <c r="U287" s="4075"/>
      <c r="V287" s="4075"/>
      <c r="W287" s="4074"/>
    </row>
    <row r="288" spans="1:24">
      <c r="A288" s="4072" t="s">
        <v>745</v>
      </c>
      <c r="B288" s="4073" t="str">
        <f>VLOOKUP(A288,[1]第一部分收入和收益!$A:$B,2,0)</f>
        <v>华北分公司</v>
      </c>
      <c r="C288" s="4074"/>
      <c r="D288" s="4075"/>
      <c r="E288" s="4075"/>
      <c r="F288" s="4075"/>
      <c r="G288" s="4075"/>
      <c r="H288" s="4075"/>
      <c r="I288" s="4075"/>
      <c r="J288" s="4075"/>
      <c r="K288" s="4075"/>
      <c r="L288" s="4075"/>
      <c r="M288" s="4075"/>
      <c r="N288" s="4075"/>
      <c r="O288" s="4075"/>
      <c r="P288" s="4075"/>
      <c r="Q288" s="4075"/>
      <c r="R288" s="4075"/>
      <c r="S288" s="4075"/>
      <c r="T288" s="4075"/>
      <c r="U288" s="4075"/>
      <c r="V288" s="4075"/>
      <c r="W288" s="4074"/>
    </row>
    <row r="289" spans="1:23">
      <c r="A289" s="4072" t="s">
        <v>645</v>
      </c>
      <c r="B289" s="4073" t="str">
        <f>VLOOKUP(A289,[1]第一部分收入和收益!$A:$B,2,0)</f>
        <v>发展直营</v>
      </c>
      <c r="C289" s="4074"/>
      <c r="D289" s="4075"/>
      <c r="E289" s="4075"/>
      <c r="F289" s="4075"/>
      <c r="G289" s="4075"/>
      <c r="H289" s="4075"/>
      <c r="I289" s="4075"/>
      <c r="J289" s="4075"/>
      <c r="K289" s="4075"/>
      <c r="L289" s="4075"/>
      <c r="M289" s="4075"/>
      <c r="N289" s="4075"/>
      <c r="O289" s="4075"/>
      <c r="P289" s="4075"/>
      <c r="Q289" s="4075"/>
      <c r="R289" s="4075"/>
      <c r="S289" s="4075"/>
      <c r="T289" s="4075"/>
      <c r="U289" s="4075"/>
      <c r="V289" s="4075"/>
      <c r="W289" s="4074"/>
    </row>
    <row r="290" spans="1:23">
      <c r="A290" s="4072" t="s">
        <v>702</v>
      </c>
      <c r="B290" s="4073" t="str">
        <f>VLOOKUP(A290,[1]第一部分收入和收益!$A:$B,2,0)</f>
        <v>华北分公司</v>
      </c>
      <c r="C290" s="4074"/>
      <c r="D290" s="4075"/>
      <c r="E290" s="4075"/>
      <c r="F290" s="4075"/>
      <c r="G290" s="4075"/>
      <c r="H290" s="4075"/>
      <c r="I290" s="4075"/>
      <c r="J290" s="4075"/>
      <c r="K290" s="4075"/>
      <c r="L290" s="4075"/>
      <c r="M290" s="4075"/>
      <c r="N290" s="4075"/>
      <c r="O290" s="4075"/>
      <c r="P290" s="4075"/>
      <c r="Q290" s="4075"/>
      <c r="R290" s="4075"/>
      <c r="S290" s="4075"/>
      <c r="T290" s="4075"/>
      <c r="U290" s="4075"/>
      <c r="V290" s="4075"/>
      <c r="W290" s="4074"/>
    </row>
    <row r="291" spans="1:23">
      <c r="A291" s="4072" t="s">
        <v>746</v>
      </c>
      <c r="B291" s="4073" t="str">
        <f>VLOOKUP(A291,[1]第一部分收入和收益!$A:$B,2,0)</f>
        <v>发展直营</v>
      </c>
      <c r="C291" s="4074"/>
      <c r="D291" s="4075"/>
      <c r="E291" s="4075"/>
      <c r="F291" s="4075"/>
      <c r="G291" s="4075"/>
      <c r="H291" s="4075"/>
      <c r="I291" s="4075"/>
      <c r="J291" s="4075"/>
      <c r="K291" s="4075"/>
      <c r="L291" s="4075"/>
      <c r="M291" s="4075"/>
      <c r="N291" s="4075"/>
      <c r="O291" s="4075"/>
      <c r="P291" s="4075"/>
      <c r="Q291" s="4075"/>
      <c r="R291" s="4075"/>
      <c r="S291" s="4075"/>
      <c r="T291" s="4075"/>
      <c r="U291" s="4075"/>
      <c r="V291" s="4075"/>
      <c r="W291" s="4074"/>
    </row>
    <row r="292" spans="1:23">
      <c r="A292" s="4072" t="s">
        <v>602</v>
      </c>
      <c r="B292" s="4073" t="str">
        <f>VLOOKUP(A292,[1]第一部分收入和收益!$A:$B,2,0)</f>
        <v>华北分公司</v>
      </c>
      <c r="C292" s="4074"/>
      <c r="D292" s="4075"/>
      <c r="E292" s="4075"/>
      <c r="F292" s="4075"/>
      <c r="G292" s="4075"/>
      <c r="H292" s="4075"/>
      <c r="I292" s="4075"/>
      <c r="J292" s="4075"/>
      <c r="K292" s="4075"/>
      <c r="L292" s="4075"/>
      <c r="M292" s="4075"/>
      <c r="N292" s="4075"/>
      <c r="O292" s="4075"/>
      <c r="P292" s="4075"/>
      <c r="Q292" s="4075"/>
      <c r="R292" s="4075"/>
      <c r="S292" s="4075"/>
      <c r="T292" s="4075"/>
      <c r="U292" s="4075"/>
      <c r="V292" s="4075"/>
      <c r="W292" s="4074"/>
    </row>
    <row r="293" spans="1:23">
      <c r="A293" s="4072" t="s">
        <v>747</v>
      </c>
      <c r="B293" s="4073" t="str">
        <f>VLOOKUP(A293,[1]第一部分收入和收益!$A:$B,2,0)</f>
        <v>发展直营</v>
      </c>
      <c r="C293" s="4074"/>
      <c r="D293" s="4075"/>
      <c r="E293" s="4075"/>
      <c r="F293" s="4075"/>
      <c r="G293" s="4075"/>
      <c r="H293" s="4075"/>
      <c r="I293" s="4075"/>
      <c r="J293" s="4075"/>
      <c r="K293" s="4075"/>
      <c r="L293" s="4075"/>
      <c r="M293" s="4075"/>
      <c r="N293" s="4075"/>
      <c r="O293" s="4075"/>
      <c r="P293" s="4075"/>
      <c r="Q293" s="4075"/>
      <c r="R293" s="4075"/>
      <c r="S293" s="4075"/>
      <c r="T293" s="4075"/>
      <c r="U293" s="4075"/>
      <c r="V293" s="4075"/>
      <c r="W293" s="4074"/>
    </row>
    <row r="294" spans="1:23">
      <c r="A294" s="4072" t="s">
        <v>603</v>
      </c>
      <c r="B294" s="4073" t="str">
        <f>VLOOKUP(A294,[1]第一部分收入和收益!$A:$B,2,0)</f>
        <v>发展直营</v>
      </c>
      <c r="C294" s="4074"/>
      <c r="D294" s="4075"/>
      <c r="E294" s="4075"/>
      <c r="F294" s="4075"/>
      <c r="G294" s="4075"/>
      <c r="H294" s="4075"/>
      <c r="I294" s="4075"/>
      <c r="J294" s="4075"/>
      <c r="K294" s="4075"/>
      <c r="L294" s="4075"/>
      <c r="M294" s="4075"/>
      <c r="N294" s="4075"/>
      <c r="O294" s="4075"/>
      <c r="P294" s="4075"/>
      <c r="Q294" s="4075"/>
      <c r="R294" s="4075"/>
      <c r="S294" s="4075"/>
      <c r="T294" s="4075"/>
      <c r="U294" s="4075"/>
      <c r="V294" s="4075"/>
      <c r="W294" s="4074"/>
    </row>
    <row r="295" spans="1:23">
      <c r="A295" s="4072" t="s">
        <v>703</v>
      </c>
      <c r="B295" s="4073" t="str">
        <f>VLOOKUP(A295,[1]第一部分收入和收益!$A:$B,2,0)</f>
        <v>发展直营</v>
      </c>
      <c r="C295" s="4074"/>
      <c r="D295" s="4075"/>
      <c r="E295" s="4075"/>
      <c r="F295" s="4075"/>
      <c r="G295" s="4075"/>
      <c r="H295" s="4075"/>
      <c r="I295" s="4075"/>
      <c r="J295" s="4075"/>
      <c r="K295" s="4075"/>
      <c r="L295" s="4075"/>
      <c r="M295" s="4075"/>
      <c r="N295" s="4075"/>
      <c r="O295" s="4075"/>
      <c r="P295" s="4075"/>
      <c r="Q295" s="4075"/>
      <c r="R295" s="4075"/>
      <c r="S295" s="4075"/>
      <c r="T295" s="4075"/>
      <c r="U295" s="4075"/>
      <c r="V295" s="4075"/>
      <c r="W295" s="4074"/>
    </row>
    <row r="296" spans="1:23">
      <c r="A296" s="4072" t="s">
        <v>748</v>
      </c>
      <c r="B296" s="4073" t="str">
        <f>VLOOKUP(A296,[1]第一部分收入和收益!$A:$B,2,0)</f>
        <v>发展直营</v>
      </c>
      <c r="C296" s="4074"/>
      <c r="D296" s="4075"/>
      <c r="E296" s="4075"/>
      <c r="F296" s="4075"/>
      <c r="G296" s="4075"/>
      <c r="H296" s="4075"/>
      <c r="I296" s="4075"/>
      <c r="J296" s="4075"/>
      <c r="K296" s="4075"/>
      <c r="L296" s="4075"/>
      <c r="M296" s="4075"/>
      <c r="N296" s="4075"/>
      <c r="O296" s="4075"/>
      <c r="P296" s="4075"/>
      <c r="Q296" s="4075"/>
      <c r="R296" s="4075"/>
      <c r="S296" s="4075"/>
      <c r="T296" s="4075"/>
      <c r="U296" s="4075"/>
      <c r="V296" s="4075"/>
      <c r="W296" s="4074"/>
    </row>
    <row r="297" spans="1:23">
      <c r="A297" s="4072" t="s">
        <v>604</v>
      </c>
      <c r="B297" s="4073" t="str">
        <f>VLOOKUP(A297,[1]第一部分收入和收益!$A:$B,2,0)</f>
        <v>华北分公司</v>
      </c>
      <c r="C297" s="4074"/>
      <c r="D297" s="4075"/>
      <c r="E297" s="4075"/>
      <c r="F297" s="4075"/>
      <c r="G297" s="4075"/>
      <c r="H297" s="4075"/>
      <c r="I297" s="4075"/>
      <c r="J297" s="4075"/>
      <c r="K297" s="4075"/>
      <c r="L297" s="4075"/>
      <c r="M297" s="4075"/>
      <c r="N297" s="4075"/>
      <c r="O297" s="4075"/>
      <c r="P297" s="4075"/>
      <c r="Q297" s="4075"/>
      <c r="R297" s="4075"/>
      <c r="S297" s="4075"/>
      <c r="T297" s="4075"/>
      <c r="U297" s="4075"/>
      <c r="V297" s="4075"/>
      <c r="W297" s="4074"/>
    </row>
    <row r="298" spans="1:23">
      <c r="A298" s="4072" t="s">
        <v>605</v>
      </c>
      <c r="B298" s="4073" t="str">
        <f>VLOOKUP(A298,[1]第一部分收入和收益!$A:$B,2,0)</f>
        <v>华北分公司</v>
      </c>
      <c r="C298" s="4074"/>
      <c r="D298" s="4075"/>
      <c r="E298" s="4075"/>
      <c r="F298" s="4075"/>
      <c r="G298" s="4075"/>
      <c r="H298" s="4075"/>
      <c r="I298" s="4075"/>
      <c r="J298" s="4075"/>
      <c r="K298" s="4075"/>
      <c r="L298" s="4075"/>
      <c r="M298" s="4075"/>
      <c r="N298" s="4075"/>
      <c r="O298" s="4075"/>
      <c r="P298" s="4075"/>
      <c r="Q298" s="4075"/>
      <c r="R298" s="4075"/>
      <c r="S298" s="4075"/>
      <c r="T298" s="4075"/>
      <c r="U298" s="4075"/>
      <c r="V298" s="4075"/>
      <c r="W298" s="4074"/>
    </row>
    <row r="299" spans="1:23">
      <c r="A299" s="4072" t="s">
        <v>704</v>
      </c>
      <c r="B299" s="4073" t="str">
        <f>VLOOKUP(A299,[1]第一部分收入和收益!$A:$B,2,0)</f>
        <v>华北分公司</v>
      </c>
      <c r="C299" s="4074"/>
      <c r="D299" s="4075"/>
      <c r="E299" s="4075"/>
      <c r="F299" s="4075"/>
      <c r="G299" s="4075"/>
      <c r="H299" s="4075"/>
      <c r="I299" s="4075"/>
      <c r="J299" s="4075"/>
      <c r="K299" s="4075"/>
      <c r="L299" s="4075"/>
      <c r="M299" s="4075"/>
      <c r="N299" s="4075"/>
      <c r="O299" s="4075"/>
      <c r="P299" s="4075"/>
      <c r="Q299" s="4075"/>
      <c r="R299" s="4075"/>
      <c r="S299" s="4075"/>
      <c r="T299" s="4075"/>
      <c r="U299" s="4075"/>
      <c r="V299" s="4075"/>
      <c r="W299" s="4074"/>
    </row>
    <row r="300" spans="1:23">
      <c r="A300" s="4072" t="s">
        <v>749</v>
      </c>
      <c r="B300" s="4073" t="str">
        <f>VLOOKUP(A300,[1]第一部分收入和收益!$A:$B,2,0)</f>
        <v>发展直营</v>
      </c>
      <c r="C300" s="4074"/>
      <c r="D300" s="4075"/>
      <c r="E300" s="4075"/>
      <c r="F300" s="4075"/>
      <c r="G300" s="4075"/>
      <c r="H300" s="4075"/>
      <c r="I300" s="4075"/>
      <c r="J300" s="4075"/>
      <c r="K300" s="4075"/>
      <c r="L300" s="4075"/>
      <c r="M300" s="4075"/>
      <c r="N300" s="4075"/>
      <c r="O300" s="4075"/>
      <c r="P300" s="4075"/>
      <c r="Q300" s="4075"/>
      <c r="R300" s="4075"/>
      <c r="S300" s="4075"/>
      <c r="T300" s="4075"/>
      <c r="U300" s="4075"/>
      <c r="V300" s="4075"/>
      <c r="W300" s="4074"/>
    </row>
    <row r="301" spans="1:23">
      <c r="A301" s="4072" t="s">
        <v>705</v>
      </c>
      <c r="B301" s="4073" t="str">
        <f>VLOOKUP(A301,[1]第一部分收入和收益!$A:$B,2,0)</f>
        <v>华北分公司</v>
      </c>
      <c r="C301" s="4074"/>
      <c r="D301" s="4075"/>
      <c r="E301" s="4075"/>
      <c r="F301" s="4075"/>
      <c r="G301" s="4075"/>
      <c r="H301" s="4075"/>
      <c r="I301" s="4075"/>
      <c r="J301" s="4075"/>
      <c r="K301" s="4075"/>
      <c r="L301" s="4075"/>
      <c r="M301" s="4075"/>
      <c r="N301" s="4075"/>
      <c r="O301" s="4075"/>
      <c r="P301" s="4075"/>
      <c r="Q301" s="4075"/>
      <c r="R301" s="4075"/>
      <c r="S301" s="4075"/>
      <c r="T301" s="4075"/>
      <c r="U301" s="4075"/>
      <c r="V301" s="4075"/>
      <c r="W301" s="4074"/>
    </row>
    <row r="302" spans="1:23">
      <c r="A302" s="4072" t="s">
        <v>750</v>
      </c>
      <c r="B302" s="4073" t="str">
        <f>VLOOKUP(A302,[1]第一部分收入和收益!$A:$B,2,0)</f>
        <v>华北分公司</v>
      </c>
      <c r="C302" s="4074"/>
      <c r="D302" s="4075"/>
      <c r="E302" s="4075"/>
      <c r="F302" s="4075"/>
      <c r="G302" s="4075"/>
      <c r="H302" s="4075"/>
      <c r="I302" s="4075"/>
      <c r="J302" s="4075"/>
      <c r="K302" s="4075"/>
      <c r="L302" s="4075"/>
      <c r="M302" s="4075"/>
      <c r="N302" s="4075"/>
      <c r="O302" s="4075"/>
      <c r="P302" s="4075"/>
      <c r="Q302" s="4075"/>
      <c r="R302" s="4075"/>
      <c r="S302" s="4075"/>
      <c r="T302" s="4075"/>
      <c r="U302" s="4075"/>
      <c r="V302" s="4075"/>
      <c r="W302" s="4074"/>
    </row>
    <row r="303" spans="1:23">
      <c r="A303" s="4072" t="s">
        <v>751</v>
      </c>
      <c r="B303" s="4073" t="str">
        <f>VLOOKUP(A303,[1]第一部分收入和收益!$A:$B,2,0)</f>
        <v>发展直营</v>
      </c>
      <c r="C303" s="4074"/>
      <c r="D303" s="4075"/>
      <c r="E303" s="4075"/>
      <c r="F303" s="4075"/>
      <c r="G303" s="4075"/>
      <c r="H303" s="4075"/>
      <c r="I303" s="4075"/>
      <c r="J303" s="4075"/>
      <c r="K303" s="4075"/>
      <c r="L303" s="4075"/>
      <c r="M303" s="4075"/>
      <c r="N303" s="4075"/>
      <c r="O303" s="4075"/>
      <c r="P303" s="4075"/>
      <c r="Q303" s="4075"/>
      <c r="R303" s="4075"/>
      <c r="S303" s="4075"/>
      <c r="T303" s="4075"/>
      <c r="U303" s="4075"/>
      <c r="V303" s="4075"/>
      <c r="W303" s="4074"/>
    </row>
    <row r="304" spans="1:23">
      <c r="A304" s="4072" t="s">
        <v>752</v>
      </c>
      <c r="B304" s="4073" t="str">
        <f>VLOOKUP(A304,[1]第一部分收入和收益!$A:$B,2,0)</f>
        <v>华北分公司</v>
      </c>
      <c r="C304" s="4074"/>
      <c r="D304" s="4075"/>
      <c r="E304" s="4075"/>
      <c r="F304" s="4075"/>
      <c r="G304" s="4075"/>
      <c r="H304" s="4075"/>
      <c r="I304" s="4075"/>
      <c r="J304" s="4075"/>
      <c r="K304" s="4075"/>
      <c r="L304" s="4075"/>
      <c r="M304" s="4075"/>
      <c r="N304" s="4075"/>
      <c r="O304" s="4075"/>
      <c r="P304" s="4075"/>
      <c r="Q304" s="4075"/>
      <c r="R304" s="4075"/>
      <c r="S304" s="4075"/>
      <c r="T304" s="4075"/>
      <c r="U304" s="4075"/>
      <c r="V304" s="4075"/>
      <c r="W304" s="4074"/>
    </row>
    <row r="305" spans="1:24">
      <c r="A305" s="4072" t="s">
        <v>606</v>
      </c>
      <c r="B305" s="4073" t="str">
        <f>VLOOKUP(A305,[1]第一部分收入和收益!$A:$B,2,0)</f>
        <v>华北分公司</v>
      </c>
      <c r="C305" s="4074"/>
      <c r="D305" s="4075"/>
      <c r="E305" s="4075"/>
      <c r="F305" s="4075"/>
      <c r="G305" s="4075"/>
      <c r="H305" s="4075"/>
      <c r="I305" s="4075"/>
      <c r="J305" s="4075"/>
      <c r="K305" s="4075"/>
      <c r="L305" s="4075"/>
      <c r="M305" s="4075"/>
      <c r="N305" s="4075"/>
      <c r="O305" s="4075"/>
      <c r="P305" s="4075"/>
      <c r="Q305" s="4075"/>
      <c r="R305" s="4075"/>
      <c r="S305" s="4075"/>
      <c r="T305" s="4075"/>
      <c r="U305" s="4075"/>
      <c r="V305" s="4075"/>
      <c r="W305" s="4074"/>
    </row>
    <row r="306" spans="1:24">
      <c r="A306" s="4072" t="s">
        <v>706</v>
      </c>
      <c r="B306" s="4073" t="str">
        <f>VLOOKUP(A306,[1]第一部分收入和收益!$A:$B,2,0)</f>
        <v>华北分公司</v>
      </c>
      <c r="C306" s="4074"/>
      <c r="D306" s="4075"/>
      <c r="E306" s="4075"/>
      <c r="F306" s="4075"/>
      <c r="G306" s="4075"/>
      <c r="H306" s="4075"/>
      <c r="I306" s="4075"/>
      <c r="J306" s="4075"/>
      <c r="K306" s="4075"/>
      <c r="L306" s="4075"/>
      <c r="M306" s="4075"/>
      <c r="N306" s="4075"/>
      <c r="O306" s="4075"/>
      <c r="P306" s="4075"/>
      <c r="Q306" s="4075"/>
      <c r="R306" s="4075"/>
      <c r="S306" s="4075"/>
      <c r="T306" s="4075"/>
      <c r="U306" s="4075"/>
      <c r="V306" s="4075"/>
      <c r="W306" s="4074"/>
    </row>
    <row r="307" spans="1:24">
      <c r="A307" s="4072" t="s">
        <v>518</v>
      </c>
      <c r="B307" s="4073" t="str">
        <f>VLOOKUP(A307,[1]第一部分收入和收益!$A:$B,2,0)</f>
        <v>发展直营</v>
      </c>
      <c r="C307" s="4074"/>
      <c r="D307" s="4075"/>
      <c r="E307" s="4075"/>
      <c r="F307" s="4075"/>
      <c r="G307" s="4075"/>
      <c r="H307" s="4075"/>
      <c r="I307" s="4075"/>
      <c r="J307" s="4075"/>
      <c r="K307" s="4075"/>
      <c r="L307" s="4075"/>
      <c r="M307" s="4075"/>
      <c r="N307" s="4075"/>
      <c r="O307" s="4075"/>
      <c r="P307" s="4075"/>
      <c r="Q307" s="4075"/>
      <c r="R307" s="4075"/>
      <c r="S307" s="4075"/>
      <c r="T307" s="4075"/>
      <c r="U307" s="4075"/>
      <c r="V307" s="4075"/>
      <c r="W307" s="4074"/>
    </row>
    <row r="308" spans="1:24">
      <c r="A308" s="4072" t="s">
        <v>607</v>
      </c>
      <c r="B308" s="4073" t="str">
        <f>VLOOKUP(A308,[1]第一部分收入和收益!$A:$B,2,0)</f>
        <v>西南分公司</v>
      </c>
      <c r="C308" s="4074"/>
      <c r="D308" s="4075"/>
      <c r="E308" s="4075"/>
      <c r="F308" s="4075"/>
      <c r="G308" s="4075"/>
      <c r="H308" s="4075"/>
      <c r="I308" s="4075"/>
      <c r="J308" s="4075"/>
      <c r="K308" s="4075"/>
      <c r="L308" s="4075"/>
      <c r="M308" s="4075"/>
      <c r="N308" s="4075"/>
      <c r="O308" s="4075"/>
      <c r="P308" s="4075"/>
      <c r="Q308" s="4075"/>
      <c r="R308" s="4075"/>
      <c r="S308" s="4075"/>
      <c r="T308" s="4075"/>
      <c r="U308" s="4075"/>
      <c r="V308" s="4075"/>
      <c r="W308" s="4074"/>
    </row>
    <row r="309" spans="1:24">
      <c r="A309" s="4072" t="s">
        <v>707</v>
      </c>
      <c r="B309" s="4073" t="str">
        <f>VLOOKUP(A309,[1]第一部分收入和收益!$A:$B,2,0)</f>
        <v>华北分公司</v>
      </c>
      <c r="C309" s="4074"/>
      <c r="D309" s="4075"/>
      <c r="E309" s="4075"/>
      <c r="F309" s="4075"/>
      <c r="G309" s="4075"/>
      <c r="H309" s="4075"/>
      <c r="I309" s="4075"/>
      <c r="J309" s="4075"/>
      <c r="K309" s="4075"/>
      <c r="L309" s="4075"/>
      <c r="M309" s="4075"/>
      <c r="N309" s="4075"/>
      <c r="O309" s="4075"/>
      <c r="P309" s="4075"/>
      <c r="Q309" s="4075"/>
      <c r="R309" s="4075"/>
      <c r="S309" s="4075"/>
      <c r="T309" s="4075"/>
      <c r="U309" s="4075"/>
      <c r="V309" s="4075"/>
      <c r="W309" s="4074"/>
    </row>
    <row r="310" spans="1:24">
      <c r="A310" s="4072" t="s">
        <v>1054</v>
      </c>
      <c r="B310" s="4073" t="str">
        <f>VLOOKUP(A310,[1]第一部分收入和收益!$A:$B,2,0)</f>
        <v>发展直营</v>
      </c>
      <c r="C310" s="4074"/>
      <c r="D310" s="4075"/>
      <c r="E310" s="4075"/>
      <c r="F310" s="4075"/>
      <c r="G310" s="4075"/>
      <c r="H310" s="4075"/>
      <c r="I310" s="4075"/>
      <c r="J310" s="4075"/>
      <c r="K310" s="4075"/>
      <c r="L310" s="4075"/>
      <c r="M310" s="4075"/>
      <c r="N310" s="4075"/>
      <c r="O310" s="4075"/>
      <c r="P310" s="4075"/>
      <c r="Q310" s="4075"/>
      <c r="R310" s="4075"/>
      <c r="S310" s="4075"/>
      <c r="T310" s="4075"/>
      <c r="U310" s="4075"/>
      <c r="V310" s="4075"/>
      <c r="W310" s="4074"/>
    </row>
    <row r="311" spans="1:24">
      <c r="A311" s="4072" t="s">
        <v>509</v>
      </c>
      <c r="B311" s="4073" t="str">
        <f>VLOOKUP(A311,[1]第一部分收入和收益!$A:$B,2,0)</f>
        <v>发展直营</v>
      </c>
      <c r="C311" s="4074"/>
      <c r="D311" s="4075"/>
      <c r="E311" s="4075"/>
      <c r="F311" s="4075"/>
      <c r="G311" s="4075"/>
      <c r="H311" s="4075"/>
      <c r="I311" s="4075"/>
      <c r="J311" s="4075"/>
      <c r="K311" s="4075"/>
      <c r="L311" s="4075"/>
      <c r="M311" s="4075"/>
      <c r="N311" s="4075"/>
      <c r="O311" s="4075"/>
      <c r="P311" s="4075"/>
      <c r="Q311" s="4075"/>
      <c r="R311" s="4075"/>
      <c r="S311" s="4075"/>
      <c r="T311" s="4075"/>
      <c r="U311" s="4075"/>
      <c r="V311" s="4075"/>
      <c r="W311" s="4074"/>
    </row>
    <row r="312" spans="1:24">
      <c r="A312" s="4072" t="s">
        <v>708</v>
      </c>
      <c r="B312" s="4073" t="str">
        <f>VLOOKUP(A312,[1]第一部分收入和收益!$A:$B,2,0)</f>
        <v>华南分公司</v>
      </c>
      <c r="C312" s="4074"/>
      <c r="D312" s="4075"/>
      <c r="E312" s="4075"/>
      <c r="F312" s="4075"/>
      <c r="G312" s="4075"/>
      <c r="H312" s="4075"/>
      <c r="I312" s="4075"/>
      <c r="J312" s="4075"/>
      <c r="K312" s="4075"/>
      <c r="L312" s="4075"/>
      <c r="M312" s="4075"/>
      <c r="N312" s="4075"/>
      <c r="O312" s="4075"/>
      <c r="P312" s="4075"/>
      <c r="Q312" s="4075"/>
      <c r="R312" s="4075"/>
      <c r="S312" s="4075"/>
      <c r="T312" s="4075"/>
      <c r="U312" s="4075"/>
      <c r="V312" s="4075"/>
      <c r="W312" s="4074"/>
    </row>
    <row r="313" spans="1:24">
      <c r="A313" s="4072" t="s">
        <v>635</v>
      </c>
      <c r="B313" s="4073" t="str">
        <f>VLOOKUP(A313,[1]第一部分收入和收益!$A:$B,2,0)</f>
        <v>西南分公司</v>
      </c>
      <c r="C313" s="4074"/>
      <c r="D313" s="4075"/>
      <c r="E313" s="4075"/>
      <c r="F313" s="4075"/>
      <c r="G313" s="4075"/>
      <c r="H313" s="4075"/>
      <c r="I313" s="4075"/>
      <c r="J313" s="4075"/>
      <c r="K313" s="4075"/>
      <c r="L313" s="4075"/>
      <c r="M313" s="4075"/>
      <c r="N313" s="4075"/>
      <c r="O313" s="4075"/>
      <c r="P313" s="4075"/>
      <c r="Q313" s="4075"/>
      <c r="R313" s="4075"/>
      <c r="S313" s="4075"/>
      <c r="T313" s="4075"/>
      <c r="U313" s="4075"/>
      <c r="V313" s="4075"/>
      <c r="W313" s="4074"/>
    </row>
    <row r="314" spans="1:24">
      <c r="A314" s="4072" t="s">
        <v>709</v>
      </c>
      <c r="B314" s="4073" t="str">
        <f>VLOOKUP(A314,[1]第一部分收入和收益!$A:$B,2,0)</f>
        <v>发展直营</v>
      </c>
      <c r="C314" s="4074"/>
      <c r="D314" s="4075"/>
      <c r="E314" s="4075"/>
      <c r="F314" s="4075"/>
      <c r="G314" s="4075"/>
      <c r="H314" s="4075"/>
      <c r="I314" s="4075"/>
      <c r="J314" s="4075"/>
      <c r="K314" s="4075"/>
      <c r="L314" s="4075"/>
      <c r="M314" s="4075"/>
      <c r="N314" s="4075"/>
      <c r="O314" s="4075"/>
      <c r="P314" s="4075"/>
      <c r="Q314" s="4075"/>
      <c r="R314" s="4075"/>
      <c r="S314" s="4075"/>
      <c r="T314" s="4075"/>
      <c r="U314" s="4075"/>
      <c r="V314" s="4075"/>
      <c r="W314" s="4074"/>
    </row>
    <row r="315" spans="1:24">
      <c r="A315" s="4072" t="s">
        <v>710</v>
      </c>
      <c r="B315" s="4073" t="str">
        <f>VLOOKUP(A315,[1]第一部分收入和收益!$A:$B,2,0)</f>
        <v>发展直营</v>
      </c>
      <c r="C315" s="4074"/>
      <c r="D315" s="4075"/>
      <c r="E315" s="4075"/>
      <c r="F315" s="4075"/>
      <c r="G315" s="4075"/>
      <c r="H315" s="4075"/>
      <c r="I315" s="4075"/>
      <c r="J315" s="4075"/>
      <c r="K315" s="4075"/>
      <c r="L315" s="4075"/>
      <c r="M315" s="4075"/>
      <c r="N315" s="4075"/>
      <c r="O315" s="4075"/>
      <c r="P315" s="4075"/>
      <c r="Q315" s="4075"/>
      <c r="R315" s="4075"/>
      <c r="S315" s="4075"/>
      <c r="T315" s="4075"/>
      <c r="U315" s="4075"/>
      <c r="V315" s="4075"/>
      <c r="W315" s="4074"/>
    </row>
    <row r="316" spans="1:24" ht="14.25">
      <c r="A316" s="4072" t="s">
        <v>608</v>
      </c>
      <c r="B316" s="4073" t="str">
        <f>VLOOKUP(A316,[1]第一部分收入和收益!$A:$B,2,0)</f>
        <v>华东分公司</v>
      </c>
      <c r="C316" s="4074"/>
      <c r="D316" s="4075"/>
      <c r="E316" s="4075"/>
      <c r="F316" s="4075"/>
      <c r="G316" s="4075"/>
      <c r="H316" s="4075"/>
      <c r="I316" s="4075"/>
      <c r="J316" s="4075"/>
      <c r="K316" s="4075"/>
      <c r="L316" s="4075"/>
      <c r="M316" s="4075"/>
      <c r="N316" s="4075"/>
      <c r="O316" s="4075"/>
      <c r="P316" s="4075"/>
      <c r="Q316" s="4075"/>
      <c r="R316" s="4075"/>
      <c r="S316" s="4075"/>
      <c r="T316" s="4075"/>
      <c r="U316" s="4075"/>
      <c r="V316" s="4075"/>
      <c r="W316" s="4074"/>
      <c r="X316" s="4079"/>
    </row>
    <row r="317" spans="1:24">
      <c r="A317" s="4072" t="s">
        <v>711</v>
      </c>
      <c r="B317" s="4073" t="str">
        <f>VLOOKUP(A317,[1]第一部分收入和收益!$A:$B,2,0)</f>
        <v>发展直营</v>
      </c>
      <c r="C317" s="4074"/>
      <c r="D317" s="4075"/>
      <c r="E317" s="4075"/>
      <c r="F317" s="4075"/>
      <c r="G317" s="4075"/>
      <c r="H317" s="4075"/>
      <c r="I317" s="4075"/>
      <c r="J317" s="4075"/>
      <c r="K317" s="4075"/>
      <c r="L317" s="4075"/>
      <c r="M317" s="4075"/>
      <c r="N317" s="4075"/>
      <c r="O317" s="4075"/>
      <c r="P317" s="4075"/>
      <c r="Q317" s="4075"/>
      <c r="R317" s="4075"/>
      <c r="S317" s="4075"/>
      <c r="T317" s="4075"/>
      <c r="U317" s="4075"/>
      <c r="V317" s="4075"/>
      <c r="W317" s="4074"/>
    </row>
    <row r="318" spans="1:24">
      <c r="A318" s="4072" t="s">
        <v>753</v>
      </c>
      <c r="B318" s="4073" t="str">
        <f>VLOOKUP(A318,[1]第一部分收入和收益!$A:$B,2,0)</f>
        <v>发展直营</v>
      </c>
      <c r="C318" s="4074"/>
      <c r="D318" s="4075"/>
      <c r="E318" s="4075"/>
      <c r="F318" s="4075"/>
      <c r="G318" s="4075"/>
      <c r="H318" s="4075"/>
      <c r="I318" s="4075"/>
      <c r="J318" s="4075"/>
      <c r="K318" s="4075"/>
      <c r="L318" s="4075"/>
      <c r="M318" s="4075"/>
      <c r="N318" s="4075"/>
      <c r="O318" s="4075"/>
      <c r="P318" s="4075"/>
      <c r="Q318" s="4075"/>
      <c r="R318" s="4075"/>
      <c r="S318" s="4075"/>
      <c r="T318" s="4075"/>
      <c r="U318" s="4075"/>
      <c r="V318" s="4075"/>
      <c r="W318" s="4074"/>
    </row>
    <row r="319" spans="1:24">
      <c r="A319" s="4072" t="s">
        <v>609</v>
      </c>
      <c r="B319" s="4073" t="str">
        <f>VLOOKUP(A319,[1]第一部分收入和收益!$A:$B,2,0)</f>
        <v>发展直营</v>
      </c>
      <c r="C319" s="4074"/>
      <c r="D319" s="4075"/>
      <c r="E319" s="4075"/>
      <c r="F319" s="4075"/>
      <c r="G319" s="4075"/>
      <c r="H319" s="4075"/>
      <c r="I319" s="4075"/>
      <c r="J319" s="4075"/>
      <c r="K319" s="4075"/>
      <c r="L319" s="4075"/>
      <c r="M319" s="4075"/>
      <c r="N319" s="4075"/>
      <c r="O319" s="4075"/>
      <c r="P319" s="4075"/>
      <c r="Q319" s="4075"/>
      <c r="R319" s="4075"/>
      <c r="S319" s="4075"/>
      <c r="T319" s="4075"/>
      <c r="U319" s="4075"/>
      <c r="V319" s="4075"/>
      <c r="W319" s="4074"/>
    </row>
    <row r="320" spans="1:24" ht="14.25">
      <c r="A320" s="4072" t="s">
        <v>610</v>
      </c>
      <c r="B320" s="4073" t="str">
        <f>VLOOKUP(A320,[1]第一部分收入和收益!$A:$B,2,0)</f>
        <v>华东分公司</v>
      </c>
      <c r="C320" s="4074"/>
      <c r="D320" s="4075"/>
      <c r="E320" s="4075"/>
      <c r="F320" s="4075"/>
      <c r="G320" s="4075"/>
      <c r="H320" s="4075"/>
      <c r="I320" s="4075"/>
      <c r="J320" s="4075"/>
      <c r="K320" s="4075"/>
      <c r="L320" s="4075"/>
      <c r="M320" s="4075"/>
      <c r="N320" s="4075"/>
      <c r="O320" s="4075"/>
      <c r="P320" s="4075"/>
      <c r="Q320" s="4075"/>
      <c r="R320" s="4075"/>
      <c r="S320" s="4075"/>
      <c r="T320" s="4075"/>
      <c r="U320" s="4075"/>
      <c r="V320" s="4075"/>
      <c r="W320" s="4074"/>
      <c r="X320" s="4079"/>
    </row>
    <row r="321" spans="1:24" ht="14.25">
      <c r="A321" s="4072" t="s">
        <v>712</v>
      </c>
      <c r="B321" s="4073" t="str">
        <f>VLOOKUP(A321,[1]第一部分收入和收益!$A:$B,2,0)</f>
        <v>华东分公司</v>
      </c>
      <c r="C321" s="4074"/>
      <c r="D321" s="4075"/>
      <c r="E321" s="4075"/>
      <c r="F321" s="4075"/>
      <c r="G321" s="4075"/>
      <c r="H321" s="4075"/>
      <c r="I321" s="4075"/>
      <c r="J321" s="4075"/>
      <c r="K321" s="4075"/>
      <c r="L321" s="4075"/>
      <c r="M321" s="4075"/>
      <c r="N321" s="4075"/>
      <c r="O321" s="4075"/>
      <c r="P321" s="4075"/>
      <c r="Q321" s="4075"/>
      <c r="R321" s="4075"/>
      <c r="S321" s="4075"/>
      <c r="T321" s="4075"/>
      <c r="U321" s="4075"/>
      <c r="V321" s="4075"/>
      <c r="W321" s="4074"/>
      <c r="X321" s="4079"/>
    </row>
    <row r="322" spans="1:24">
      <c r="A322" s="4072" t="s">
        <v>472</v>
      </c>
      <c r="B322" s="4073" t="str">
        <f>VLOOKUP(A322,[1]第一部分收入和收益!$A:$B,2,0)</f>
        <v>发展直营</v>
      </c>
      <c r="C322" s="4074"/>
      <c r="D322" s="4075"/>
      <c r="E322" s="4075"/>
      <c r="F322" s="4075"/>
      <c r="G322" s="4075"/>
      <c r="H322" s="4075"/>
      <c r="I322" s="4075"/>
      <c r="J322" s="4075"/>
      <c r="K322" s="4075"/>
      <c r="L322" s="4075"/>
      <c r="M322" s="4075"/>
      <c r="N322" s="4075"/>
      <c r="O322" s="4075"/>
      <c r="P322" s="4075"/>
      <c r="Q322" s="4075"/>
      <c r="R322" s="4075"/>
      <c r="S322" s="4075"/>
      <c r="T322" s="4075"/>
      <c r="U322" s="4075"/>
      <c r="V322" s="4075"/>
      <c r="W322" s="4074"/>
    </row>
    <row r="323" spans="1:24">
      <c r="A323" s="4072" t="s">
        <v>1055</v>
      </c>
      <c r="B323" s="4073" t="str">
        <f>VLOOKUP(A323,[1]第一部分收入和收益!$A:$B,2,0)</f>
        <v>发展直营</v>
      </c>
      <c r="C323" s="4074"/>
      <c r="D323" s="4075"/>
      <c r="E323" s="4075"/>
      <c r="F323" s="4075"/>
      <c r="G323" s="4075"/>
      <c r="H323" s="4075"/>
      <c r="I323" s="4075"/>
      <c r="J323" s="4075"/>
      <c r="K323" s="4075"/>
      <c r="L323" s="4075"/>
      <c r="M323" s="4075"/>
      <c r="N323" s="4075"/>
      <c r="O323" s="4075"/>
      <c r="P323" s="4075"/>
      <c r="Q323" s="4075"/>
      <c r="R323" s="4075"/>
      <c r="S323" s="4075"/>
      <c r="T323" s="4075"/>
      <c r="U323" s="4075"/>
      <c r="V323" s="4075"/>
      <c r="W323" s="4074"/>
    </row>
    <row r="324" spans="1:24">
      <c r="A324" s="4072" t="s">
        <v>611</v>
      </c>
      <c r="B324" s="4073" t="str">
        <f>VLOOKUP(A324,[1]第一部分收入和收益!$A:$B,2,0)</f>
        <v>发展直营</v>
      </c>
      <c r="C324" s="4074"/>
      <c r="D324" s="4075"/>
      <c r="E324" s="4075"/>
      <c r="F324" s="4075"/>
      <c r="G324" s="4075"/>
      <c r="H324" s="4075"/>
      <c r="I324" s="4075"/>
      <c r="J324" s="4075"/>
      <c r="K324" s="4075"/>
      <c r="L324" s="4075"/>
      <c r="M324" s="4075"/>
      <c r="N324" s="4075"/>
      <c r="O324" s="4075"/>
      <c r="P324" s="4075"/>
      <c r="Q324" s="4075"/>
      <c r="R324" s="4075"/>
      <c r="S324" s="4075"/>
      <c r="T324" s="4075"/>
      <c r="U324" s="4075"/>
      <c r="V324" s="4075"/>
      <c r="W324" s="4074"/>
    </row>
    <row r="325" spans="1:24">
      <c r="A325" s="4072" t="s">
        <v>713</v>
      </c>
      <c r="B325" s="4073" t="str">
        <f>VLOOKUP(A325,[1]第一部分收入和收益!$A:$B,2,0)</f>
        <v>发展直营</v>
      </c>
      <c r="C325" s="4074"/>
      <c r="D325" s="4075"/>
      <c r="E325" s="4075"/>
      <c r="F325" s="4075"/>
      <c r="G325" s="4075"/>
      <c r="H325" s="4075"/>
      <c r="I325" s="4075"/>
      <c r="J325" s="4075"/>
      <c r="K325" s="4075"/>
      <c r="L325" s="4075"/>
      <c r="M325" s="4075"/>
      <c r="N325" s="4075"/>
      <c r="O325" s="4075"/>
      <c r="P325" s="4075"/>
      <c r="Q325" s="4075"/>
      <c r="R325" s="4075"/>
      <c r="S325" s="4075"/>
      <c r="T325" s="4075"/>
      <c r="U325" s="4075"/>
      <c r="V325" s="4075"/>
      <c r="W325" s="4074"/>
    </row>
    <row r="326" spans="1:24">
      <c r="A326" s="4072" t="s">
        <v>714</v>
      </c>
      <c r="B326" s="4073" t="str">
        <f>VLOOKUP(A326,[1]第一部分收入和收益!$A:$B,2,0)</f>
        <v>发展直营</v>
      </c>
      <c r="C326" s="4074"/>
      <c r="D326" s="4075"/>
      <c r="E326" s="4075"/>
      <c r="F326" s="4075"/>
      <c r="G326" s="4075"/>
      <c r="H326" s="4075"/>
      <c r="I326" s="4075"/>
      <c r="J326" s="4075"/>
      <c r="K326" s="4075"/>
      <c r="L326" s="4075"/>
      <c r="M326" s="4075"/>
      <c r="N326" s="4075"/>
      <c r="O326" s="4075"/>
      <c r="P326" s="4075"/>
      <c r="Q326" s="4075"/>
      <c r="R326" s="4075"/>
      <c r="S326" s="4075"/>
      <c r="T326" s="4075"/>
      <c r="U326" s="4075"/>
      <c r="V326" s="4075"/>
      <c r="W326" s="4074"/>
    </row>
    <row r="327" spans="1:24">
      <c r="A327" s="4072" t="s">
        <v>715</v>
      </c>
      <c r="B327" s="4073" t="str">
        <f>VLOOKUP(A327,[1]第一部分收入和收益!$A:$B,2,0)</f>
        <v>发展直营</v>
      </c>
      <c r="C327" s="4074"/>
      <c r="D327" s="4075"/>
      <c r="E327" s="4075"/>
      <c r="F327" s="4075"/>
      <c r="G327" s="4075"/>
      <c r="H327" s="4075"/>
      <c r="I327" s="4075"/>
      <c r="J327" s="4075"/>
      <c r="K327" s="4075"/>
      <c r="L327" s="4075"/>
      <c r="M327" s="4075"/>
      <c r="N327" s="4075"/>
      <c r="O327" s="4075"/>
      <c r="P327" s="4075"/>
      <c r="Q327" s="4075"/>
      <c r="R327" s="4075"/>
      <c r="S327" s="4075"/>
      <c r="T327" s="4075"/>
      <c r="U327" s="4075"/>
      <c r="V327" s="4075"/>
      <c r="W327" s="4074"/>
    </row>
    <row r="328" spans="1:24">
      <c r="A328" s="4072" t="s">
        <v>716</v>
      </c>
      <c r="B328" s="4073" t="str">
        <f>VLOOKUP(A328,[1]第一部分收入和收益!$A:$B,2,0)</f>
        <v>发展直营</v>
      </c>
      <c r="C328" s="4074"/>
      <c r="D328" s="4075"/>
      <c r="E328" s="4075"/>
      <c r="F328" s="4075"/>
      <c r="G328" s="4075"/>
      <c r="H328" s="4075"/>
      <c r="I328" s="4075"/>
      <c r="J328" s="4075"/>
      <c r="K328" s="4075"/>
      <c r="L328" s="4075"/>
      <c r="M328" s="4075"/>
      <c r="N328" s="4075"/>
      <c r="O328" s="4075"/>
      <c r="P328" s="4075"/>
      <c r="Q328" s="4075"/>
      <c r="R328" s="4075"/>
      <c r="S328" s="4075"/>
      <c r="T328" s="4075"/>
      <c r="U328" s="4075"/>
      <c r="V328" s="4075"/>
      <c r="W328" s="4074"/>
    </row>
    <row r="329" spans="1:24">
      <c r="A329" s="4072" t="s">
        <v>612</v>
      </c>
      <c r="B329" s="4073" t="str">
        <f>VLOOKUP(A329,[1]第一部分收入和收益!$A:$B,2,0)</f>
        <v>发展直营</v>
      </c>
      <c r="C329" s="4074"/>
      <c r="D329" s="4075"/>
      <c r="E329" s="4075"/>
      <c r="F329" s="4075"/>
      <c r="G329" s="4075"/>
      <c r="H329" s="4075"/>
      <c r="I329" s="4075"/>
      <c r="J329" s="4075"/>
      <c r="K329" s="4075"/>
      <c r="L329" s="4075"/>
      <c r="M329" s="4075"/>
      <c r="N329" s="4075"/>
      <c r="O329" s="4075"/>
      <c r="P329" s="4075"/>
      <c r="Q329" s="4075"/>
      <c r="R329" s="4075"/>
      <c r="S329" s="4075"/>
      <c r="T329" s="4075"/>
      <c r="U329" s="4075"/>
      <c r="V329" s="4075"/>
      <c r="W329" s="4074"/>
    </row>
    <row r="330" spans="1:24">
      <c r="A330" s="4072" t="s">
        <v>613</v>
      </c>
      <c r="B330" s="4073" t="str">
        <f>VLOOKUP(A330,[1]第一部分收入和收益!$A:$B,2,0)</f>
        <v>发展直营</v>
      </c>
      <c r="C330" s="4074"/>
      <c r="D330" s="4075"/>
      <c r="E330" s="4075"/>
      <c r="F330" s="4075"/>
      <c r="G330" s="4075"/>
      <c r="H330" s="4075"/>
      <c r="I330" s="4075"/>
      <c r="J330" s="4075"/>
      <c r="K330" s="4075"/>
      <c r="L330" s="4075"/>
      <c r="M330" s="4075"/>
      <c r="N330" s="4075"/>
      <c r="O330" s="4075"/>
      <c r="P330" s="4075"/>
      <c r="Q330" s="4075"/>
      <c r="R330" s="4075"/>
      <c r="S330" s="4075"/>
      <c r="T330" s="4075"/>
      <c r="U330" s="4075"/>
      <c r="V330" s="4075"/>
      <c r="W330" s="4074"/>
    </row>
    <row r="331" spans="1:24">
      <c r="A331" s="4072" t="s">
        <v>717</v>
      </c>
      <c r="B331" s="4073" t="str">
        <f>VLOOKUP(A331,[1]第一部分收入和收益!$A:$B,2,0)</f>
        <v>发展直营</v>
      </c>
      <c r="C331" s="4074"/>
      <c r="D331" s="4075"/>
      <c r="E331" s="4075"/>
      <c r="F331" s="4075"/>
      <c r="G331" s="4075"/>
      <c r="H331" s="4075"/>
      <c r="I331" s="4075"/>
      <c r="J331" s="4075"/>
      <c r="K331" s="4075"/>
      <c r="L331" s="4075"/>
      <c r="M331" s="4075"/>
      <c r="N331" s="4075"/>
      <c r="O331" s="4075"/>
      <c r="P331" s="4075"/>
      <c r="Q331" s="4075"/>
      <c r="R331" s="4075"/>
      <c r="S331" s="4075"/>
      <c r="T331" s="4075"/>
      <c r="U331" s="4075"/>
      <c r="V331" s="4075"/>
      <c r="W331" s="4074"/>
    </row>
    <row r="332" spans="1:24">
      <c r="A332" s="4072" t="s">
        <v>510</v>
      </c>
      <c r="B332" s="4073" t="str">
        <f>VLOOKUP(A332,[1]第一部分收入和收益!$A:$B,2,0)</f>
        <v>发展直营</v>
      </c>
      <c r="C332" s="4074"/>
      <c r="D332" s="4075"/>
      <c r="E332" s="4075"/>
      <c r="F332" s="4075"/>
      <c r="G332" s="4075"/>
      <c r="H332" s="4075"/>
      <c r="I332" s="4075"/>
      <c r="J332" s="4075"/>
      <c r="K332" s="4075"/>
      <c r="L332" s="4075"/>
      <c r="M332" s="4075"/>
      <c r="N332" s="4075"/>
      <c r="O332" s="4075"/>
      <c r="P332" s="4075"/>
      <c r="Q332" s="4075"/>
      <c r="R332" s="4075"/>
      <c r="S332" s="4075"/>
      <c r="T332" s="4075"/>
      <c r="U332" s="4075"/>
      <c r="V332" s="4075"/>
      <c r="W332" s="4074"/>
    </row>
    <row r="333" spans="1:24" ht="14.25">
      <c r="A333" s="4072" t="s">
        <v>614</v>
      </c>
      <c r="B333" s="4073" t="str">
        <f>VLOOKUP(A333,[1]第一部分收入和收益!$A:$B,2,0)</f>
        <v>华东分公司</v>
      </c>
      <c r="C333" s="4074"/>
      <c r="D333" s="4075"/>
      <c r="E333" s="4075"/>
      <c r="F333" s="4075"/>
      <c r="G333" s="4075"/>
      <c r="H333" s="4075"/>
      <c r="I333" s="4075"/>
      <c r="J333" s="4075"/>
      <c r="K333" s="4075"/>
      <c r="L333" s="4075"/>
      <c r="M333" s="4075"/>
      <c r="N333" s="4075"/>
      <c r="O333" s="4075"/>
      <c r="P333" s="4075"/>
      <c r="Q333" s="4075"/>
      <c r="R333" s="4075"/>
      <c r="S333" s="4075"/>
      <c r="T333" s="4075"/>
      <c r="U333" s="4075"/>
      <c r="V333" s="4075"/>
      <c r="W333" s="4074"/>
      <c r="X333" s="4079"/>
    </row>
    <row r="334" spans="1:24" ht="14.25">
      <c r="A334" s="4072" t="s">
        <v>615</v>
      </c>
      <c r="B334" s="4073" t="str">
        <f>VLOOKUP(A334,[1]第一部分收入和收益!$A:$B,2,0)</f>
        <v>华东分公司</v>
      </c>
      <c r="C334" s="4074"/>
      <c r="D334" s="4075"/>
      <c r="E334" s="4075"/>
      <c r="F334" s="4075"/>
      <c r="G334" s="4075"/>
      <c r="H334" s="4075"/>
      <c r="I334" s="4075"/>
      <c r="J334" s="4075"/>
      <c r="K334" s="4075"/>
      <c r="L334" s="4075"/>
      <c r="M334" s="4075"/>
      <c r="N334" s="4075"/>
      <c r="O334" s="4075"/>
      <c r="P334" s="4075"/>
      <c r="Q334" s="4075"/>
      <c r="R334" s="4075"/>
      <c r="S334" s="4075"/>
      <c r="T334" s="4075"/>
      <c r="U334" s="4075"/>
      <c r="V334" s="4075"/>
      <c r="W334" s="4074"/>
      <c r="X334" s="4079"/>
    </row>
    <row r="335" spans="1:24" ht="14.25">
      <c r="A335" s="4072" t="s">
        <v>754</v>
      </c>
      <c r="B335" s="4073" t="str">
        <f>VLOOKUP(A335,[1]第一部分收入和收益!$A:$B,2,0)</f>
        <v>华东分公司</v>
      </c>
      <c r="C335" s="4074"/>
      <c r="D335" s="4075"/>
      <c r="E335" s="4075"/>
      <c r="F335" s="4075"/>
      <c r="G335" s="4075"/>
      <c r="H335" s="4075"/>
      <c r="I335" s="4075"/>
      <c r="J335" s="4075"/>
      <c r="K335" s="4075"/>
      <c r="L335" s="4075"/>
      <c r="M335" s="4075"/>
      <c r="N335" s="4075"/>
      <c r="O335" s="4075"/>
      <c r="P335" s="4075"/>
      <c r="Q335" s="4075"/>
      <c r="R335" s="4075"/>
      <c r="S335" s="4075"/>
      <c r="T335" s="4075"/>
      <c r="U335" s="4075"/>
      <c r="V335" s="4075"/>
      <c r="W335" s="4074"/>
      <c r="X335" s="4079"/>
    </row>
    <row r="336" spans="1:24">
      <c r="A336" s="4072" t="s">
        <v>616</v>
      </c>
      <c r="B336" s="4073" t="str">
        <f>VLOOKUP(A336,[1]第一部分收入和收益!$A:$B,2,0)</f>
        <v>华南分公司</v>
      </c>
      <c r="C336" s="4074"/>
      <c r="D336" s="4075"/>
      <c r="E336" s="4075"/>
      <c r="F336" s="4075"/>
      <c r="G336" s="4075"/>
      <c r="H336" s="4075"/>
      <c r="I336" s="4075"/>
      <c r="J336" s="4075"/>
      <c r="K336" s="4075"/>
      <c r="L336" s="4075"/>
      <c r="M336" s="4075"/>
      <c r="N336" s="4075"/>
      <c r="O336" s="4075"/>
      <c r="P336" s="4075"/>
      <c r="Q336" s="4075"/>
      <c r="R336" s="4075"/>
      <c r="S336" s="4075"/>
      <c r="T336" s="4075"/>
      <c r="U336" s="4075"/>
      <c r="V336" s="4075"/>
      <c r="W336" s="4074"/>
    </row>
    <row r="337" spans="1:23">
      <c r="A337" s="4072" t="s">
        <v>617</v>
      </c>
      <c r="B337" s="4073" t="str">
        <f>VLOOKUP(A337,[1]第一部分收入和收益!$A:$B,2,0)</f>
        <v>东北分公司</v>
      </c>
      <c r="C337" s="4074"/>
      <c r="D337" s="4075"/>
      <c r="E337" s="4075"/>
      <c r="F337" s="4075"/>
      <c r="G337" s="4075"/>
      <c r="H337" s="4075"/>
      <c r="I337" s="4075"/>
      <c r="J337" s="4075"/>
      <c r="K337" s="4075"/>
      <c r="L337" s="4075"/>
      <c r="M337" s="4075"/>
      <c r="N337" s="4075"/>
      <c r="O337" s="4075"/>
      <c r="P337" s="4075"/>
      <c r="Q337" s="4075"/>
      <c r="R337" s="4075"/>
      <c r="S337" s="4075"/>
      <c r="T337" s="4075"/>
      <c r="U337" s="4075"/>
      <c r="V337" s="4075"/>
      <c r="W337" s="4074"/>
    </row>
    <row r="338" spans="1:23">
      <c r="A338" s="4072" t="s">
        <v>618</v>
      </c>
      <c r="B338" s="4073" t="str">
        <f>VLOOKUP(A338,[1]第一部分收入和收益!$A:$B,2,0)</f>
        <v>东北分公司</v>
      </c>
      <c r="C338" s="4074"/>
      <c r="D338" s="4075"/>
      <c r="E338" s="4075"/>
      <c r="F338" s="4075"/>
      <c r="G338" s="4075"/>
      <c r="H338" s="4075"/>
      <c r="I338" s="4075"/>
      <c r="J338" s="4075"/>
      <c r="K338" s="4075"/>
      <c r="L338" s="4075"/>
      <c r="M338" s="4075"/>
      <c r="N338" s="4075"/>
      <c r="O338" s="4075"/>
      <c r="P338" s="4075"/>
      <c r="Q338" s="4075"/>
      <c r="R338" s="4075"/>
      <c r="S338" s="4075"/>
      <c r="T338" s="4075"/>
      <c r="U338" s="4075"/>
      <c r="V338" s="4075"/>
      <c r="W338" s="4074"/>
    </row>
    <row r="339" spans="1:23">
      <c r="A339" s="4072" t="s">
        <v>619</v>
      </c>
      <c r="B339" s="4073" t="str">
        <f>VLOOKUP(A339,[1]第一部分收入和收益!$A:$B,2,0)</f>
        <v>发展直营</v>
      </c>
      <c r="C339" s="4074"/>
      <c r="D339" s="4075"/>
      <c r="E339" s="4075"/>
      <c r="F339" s="4075"/>
      <c r="G339" s="4075"/>
      <c r="H339" s="4075"/>
      <c r="I339" s="4075"/>
      <c r="J339" s="4075"/>
      <c r="K339" s="4075"/>
      <c r="L339" s="4075"/>
      <c r="M339" s="4075"/>
      <c r="N339" s="4075"/>
      <c r="O339" s="4075"/>
      <c r="P339" s="4075"/>
      <c r="Q339" s="4075"/>
      <c r="R339" s="4075"/>
      <c r="S339" s="4075"/>
      <c r="T339" s="4075"/>
      <c r="U339" s="4075"/>
      <c r="V339" s="4075"/>
      <c r="W339" s="4074"/>
    </row>
    <row r="340" spans="1:23">
      <c r="A340" s="4072" t="s">
        <v>620</v>
      </c>
      <c r="B340" s="4073" t="str">
        <f>VLOOKUP(A340,[1]第一部分收入和收益!$A:$B,2,0)</f>
        <v>发展直营</v>
      </c>
      <c r="C340" s="4074"/>
      <c r="D340" s="4075"/>
      <c r="E340" s="4075"/>
      <c r="F340" s="4075"/>
      <c r="G340" s="4075"/>
      <c r="H340" s="4075"/>
      <c r="I340" s="4075"/>
      <c r="J340" s="4075"/>
      <c r="K340" s="4075"/>
      <c r="L340" s="4075"/>
      <c r="M340" s="4075"/>
      <c r="N340" s="4075"/>
      <c r="O340" s="4075"/>
      <c r="P340" s="4075"/>
      <c r="Q340" s="4075"/>
      <c r="R340" s="4075"/>
      <c r="S340" s="4075"/>
      <c r="T340" s="4075"/>
      <c r="U340" s="4075"/>
      <c r="V340" s="4075"/>
      <c r="W340" s="4074"/>
    </row>
    <row r="341" spans="1:23">
      <c r="A341" s="4072" t="s">
        <v>473</v>
      </c>
      <c r="B341" s="4073" t="str">
        <f>VLOOKUP(A341,[1]第一部分收入和收益!$A:$B,2,0)</f>
        <v>发展直营</v>
      </c>
      <c r="C341" s="4074"/>
      <c r="D341" s="4075"/>
      <c r="E341" s="4075"/>
      <c r="F341" s="4075"/>
      <c r="G341" s="4075"/>
      <c r="H341" s="4075"/>
      <c r="I341" s="4075"/>
      <c r="J341" s="4075"/>
      <c r="K341" s="4075"/>
      <c r="L341" s="4075"/>
      <c r="M341" s="4075"/>
      <c r="N341" s="4075"/>
      <c r="O341" s="4075"/>
      <c r="P341" s="4075"/>
      <c r="Q341" s="4075"/>
      <c r="R341" s="4075"/>
      <c r="S341" s="4075"/>
      <c r="T341" s="4075"/>
      <c r="U341" s="4075"/>
      <c r="V341" s="4075"/>
      <c r="W341" s="4074"/>
    </row>
    <row r="342" spans="1:23">
      <c r="A342" s="4072" t="s">
        <v>511</v>
      </c>
      <c r="B342" s="4073" t="str">
        <f>VLOOKUP(A342,[1]第一部分收入和收益!$A:$B,2,0)</f>
        <v>发展直营</v>
      </c>
      <c r="C342" s="4074"/>
      <c r="D342" s="4075"/>
      <c r="E342" s="4075"/>
      <c r="F342" s="4075"/>
      <c r="G342" s="4075"/>
      <c r="H342" s="4075"/>
      <c r="I342" s="4075"/>
      <c r="J342" s="4075"/>
      <c r="K342" s="4075"/>
      <c r="L342" s="4075"/>
      <c r="M342" s="4075"/>
      <c r="N342" s="4075"/>
      <c r="O342" s="4075"/>
      <c r="P342" s="4075"/>
      <c r="Q342" s="4075"/>
      <c r="R342" s="4075"/>
      <c r="S342" s="4075"/>
      <c r="T342" s="4075"/>
      <c r="U342" s="4075"/>
      <c r="V342" s="4075"/>
      <c r="W342" s="4074"/>
    </row>
    <row r="343" spans="1:23">
      <c r="A343" s="4072" t="s">
        <v>755</v>
      </c>
      <c r="B343" s="4073" t="str">
        <f>VLOOKUP(A343,[1]第一部分收入和收益!$A:$B,2,0)</f>
        <v>东北分公司</v>
      </c>
      <c r="C343" s="4074"/>
      <c r="D343" s="4075"/>
      <c r="E343" s="4075"/>
      <c r="F343" s="4075"/>
      <c r="G343" s="4075"/>
      <c r="H343" s="4075"/>
      <c r="I343" s="4075"/>
      <c r="J343" s="4075"/>
      <c r="K343" s="4075"/>
      <c r="L343" s="4075"/>
      <c r="M343" s="4075"/>
      <c r="N343" s="4075"/>
      <c r="O343" s="4075"/>
      <c r="P343" s="4075"/>
      <c r="Q343" s="4075"/>
      <c r="R343" s="4075"/>
      <c r="S343" s="4075"/>
      <c r="T343" s="4075"/>
      <c r="U343" s="4075"/>
      <c r="V343" s="4075"/>
      <c r="W343" s="4074"/>
    </row>
    <row r="344" spans="1:23">
      <c r="A344" s="4072" t="s">
        <v>621</v>
      </c>
      <c r="B344" s="4073" t="str">
        <f>VLOOKUP(A344,[1]第一部分收入和收益!$A:$B,2,0)</f>
        <v>华北分公司</v>
      </c>
      <c r="C344" s="4074"/>
      <c r="D344" s="4075"/>
      <c r="E344" s="4075"/>
      <c r="F344" s="4075"/>
      <c r="G344" s="4075"/>
      <c r="H344" s="4075"/>
      <c r="I344" s="4075"/>
      <c r="J344" s="4075"/>
      <c r="K344" s="4075"/>
      <c r="L344" s="4075"/>
      <c r="M344" s="4075"/>
      <c r="N344" s="4075"/>
      <c r="O344" s="4075"/>
      <c r="P344" s="4075"/>
      <c r="Q344" s="4075"/>
      <c r="R344" s="4075"/>
      <c r="S344" s="4075"/>
      <c r="T344" s="4075"/>
      <c r="U344" s="4075"/>
      <c r="V344" s="4075"/>
      <c r="W344" s="4074"/>
    </row>
    <row r="345" spans="1:23">
      <c r="A345" s="4072" t="s">
        <v>718</v>
      </c>
      <c r="B345" s="4073" t="str">
        <f>VLOOKUP(A345,[1]第一部分收入和收益!$A:$B,2,0)</f>
        <v>华北分公司</v>
      </c>
      <c r="C345" s="4074"/>
      <c r="D345" s="4075"/>
      <c r="E345" s="4075"/>
      <c r="F345" s="4075"/>
      <c r="G345" s="4075"/>
      <c r="H345" s="4075"/>
      <c r="I345" s="4075"/>
      <c r="J345" s="4075"/>
      <c r="K345" s="4075"/>
      <c r="L345" s="4075"/>
      <c r="M345" s="4075"/>
      <c r="N345" s="4075"/>
      <c r="O345" s="4075"/>
      <c r="P345" s="4075"/>
      <c r="Q345" s="4075"/>
      <c r="R345" s="4075"/>
      <c r="S345" s="4075"/>
      <c r="T345" s="4075"/>
      <c r="U345" s="4075"/>
      <c r="V345" s="4075"/>
      <c r="W345" s="4074"/>
    </row>
    <row r="346" spans="1:23">
      <c r="A346" s="4072" t="s">
        <v>512</v>
      </c>
      <c r="B346" s="4073" t="str">
        <f>VLOOKUP(A346,[1]第一部分收入和收益!$A:$B,2,0)</f>
        <v>发展直营</v>
      </c>
      <c r="C346" s="4074"/>
      <c r="D346" s="4075"/>
      <c r="E346" s="4075"/>
      <c r="F346" s="4075"/>
      <c r="G346" s="4075"/>
      <c r="H346" s="4075"/>
      <c r="I346" s="4075"/>
      <c r="J346" s="4075"/>
      <c r="K346" s="4075"/>
      <c r="L346" s="4075"/>
      <c r="M346" s="4075"/>
      <c r="N346" s="4075"/>
      <c r="O346" s="4075"/>
      <c r="P346" s="4075"/>
      <c r="Q346" s="4075"/>
      <c r="R346" s="4075"/>
      <c r="S346" s="4075"/>
      <c r="T346" s="4075"/>
      <c r="U346" s="4075"/>
      <c r="V346" s="4075"/>
      <c r="W346" s="4074"/>
    </row>
    <row r="347" spans="1:23">
      <c r="A347" s="4072" t="s">
        <v>756</v>
      </c>
      <c r="B347" s="4073" t="str">
        <f>VLOOKUP(A347,[1]第一部分收入和收益!$A:$B,2,0)</f>
        <v>华北分公司</v>
      </c>
      <c r="C347" s="4074"/>
      <c r="D347" s="4075"/>
      <c r="E347" s="4075"/>
      <c r="F347" s="4075"/>
      <c r="G347" s="4075"/>
      <c r="H347" s="4075"/>
      <c r="I347" s="4075"/>
      <c r="J347" s="4075"/>
      <c r="K347" s="4075"/>
      <c r="L347" s="4075"/>
      <c r="M347" s="4075"/>
      <c r="N347" s="4075"/>
      <c r="O347" s="4075"/>
      <c r="P347" s="4075"/>
      <c r="Q347" s="4075"/>
      <c r="R347" s="4075"/>
      <c r="S347" s="4075"/>
      <c r="T347" s="4075"/>
      <c r="U347" s="4075"/>
      <c r="V347" s="4075"/>
      <c r="W347" s="4074"/>
    </row>
    <row r="348" spans="1:23">
      <c r="A348" s="4072" t="s">
        <v>719</v>
      </c>
      <c r="B348" s="4073" t="str">
        <f>VLOOKUP(A348,[1]第一部分收入和收益!$A:$B,2,0)</f>
        <v>西南分公司</v>
      </c>
      <c r="C348" s="4074"/>
      <c r="D348" s="4075"/>
      <c r="E348" s="4075"/>
      <c r="F348" s="4075"/>
      <c r="G348" s="4075"/>
      <c r="H348" s="4075"/>
      <c r="I348" s="4075"/>
      <c r="J348" s="4075"/>
      <c r="K348" s="4075"/>
      <c r="L348" s="4075"/>
      <c r="M348" s="4075"/>
      <c r="N348" s="4075"/>
      <c r="O348" s="4075"/>
      <c r="P348" s="4075"/>
      <c r="Q348" s="4075"/>
      <c r="R348" s="4075"/>
      <c r="S348" s="4075"/>
      <c r="T348" s="4075"/>
      <c r="U348" s="4075"/>
      <c r="V348" s="4075"/>
      <c r="W348" s="4074"/>
    </row>
    <row r="349" spans="1:23">
      <c r="A349" s="4072" t="s">
        <v>757</v>
      </c>
      <c r="B349" s="4073" t="str">
        <f>VLOOKUP(A349,[1]第一部分收入和收益!$A:$B,2,0)</f>
        <v>发展直营</v>
      </c>
      <c r="C349" s="4074"/>
      <c r="D349" s="4075"/>
      <c r="E349" s="4075"/>
      <c r="F349" s="4075"/>
      <c r="G349" s="4075"/>
      <c r="H349" s="4075"/>
      <c r="I349" s="4075"/>
      <c r="J349" s="4075"/>
      <c r="K349" s="4075"/>
      <c r="L349" s="4075"/>
      <c r="M349" s="4075"/>
      <c r="N349" s="4075"/>
      <c r="O349" s="4075"/>
      <c r="P349" s="4075"/>
      <c r="Q349" s="4075"/>
      <c r="R349" s="4075"/>
      <c r="S349" s="4075"/>
      <c r="T349" s="4075"/>
      <c r="U349" s="4075"/>
      <c r="V349" s="4075"/>
      <c r="W349" s="4074"/>
    </row>
    <row r="350" spans="1:23">
      <c r="A350" s="4072" t="s">
        <v>720</v>
      </c>
      <c r="B350" s="4073" t="str">
        <f>VLOOKUP(A350,[1]第一部分收入和收益!$A:$B,2,0)</f>
        <v>发展直营</v>
      </c>
      <c r="C350" s="4074"/>
      <c r="D350" s="4075"/>
      <c r="E350" s="4075"/>
      <c r="F350" s="4075"/>
      <c r="G350" s="4075"/>
      <c r="H350" s="4075"/>
      <c r="I350" s="4075"/>
      <c r="J350" s="4075"/>
      <c r="K350" s="4075"/>
      <c r="L350" s="4075"/>
      <c r="M350" s="4075"/>
      <c r="N350" s="4075"/>
      <c r="O350" s="4075"/>
      <c r="P350" s="4075"/>
      <c r="Q350" s="4075"/>
      <c r="R350" s="4075"/>
      <c r="S350" s="4075"/>
      <c r="T350" s="4075"/>
      <c r="U350" s="4075"/>
      <c r="V350" s="4075"/>
      <c r="W350" s="4074"/>
    </row>
    <row r="351" spans="1:23">
      <c r="A351" s="4072" t="s">
        <v>622</v>
      </c>
      <c r="B351" s="4073" t="str">
        <f>VLOOKUP(A351,[1]第一部分收入和收益!$A:$B,2,0)</f>
        <v>发展直营</v>
      </c>
      <c r="C351" s="4074"/>
      <c r="D351" s="4075"/>
      <c r="E351" s="4075"/>
      <c r="F351" s="4075"/>
      <c r="G351" s="4075"/>
      <c r="H351" s="4075"/>
      <c r="I351" s="4075"/>
      <c r="J351" s="4075"/>
      <c r="K351" s="4075"/>
      <c r="L351" s="4075"/>
      <c r="M351" s="4075"/>
      <c r="N351" s="4075"/>
      <c r="O351" s="4075"/>
      <c r="P351" s="4075"/>
      <c r="Q351" s="4075"/>
      <c r="R351" s="4075"/>
      <c r="S351" s="4075"/>
      <c r="T351" s="4075"/>
      <c r="U351" s="4075"/>
      <c r="V351" s="4075"/>
      <c r="W351" s="4074"/>
    </row>
    <row r="352" spans="1:23">
      <c r="A352" s="4072" t="s">
        <v>623</v>
      </c>
      <c r="B352" s="4073" t="str">
        <f>VLOOKUP(A352,[1]第一部分收入和收益!$A:$B,2,0)</f>
        <v>发展直营</v>
      </c>
      <c r="C352" s="4074"/>
      <c r="D352" s="4075"/>
      <c r="E352" s="4075"/>
      <c r="F352" s="4075"/>
      <c r="G352" s="4075"/>
      <c r="H352" s="4075"/>
      <c r="I352" s="4075"/>
      <c r="J352" s="4075"/>
      <c r="K352" s="4075"/>
      <c r="L352" s="4075"/>
      <c r="M352" s="4075"/>
      <c r="N352" s="4075"/>
      <c r="O352" s="4075"/>
      <c r="P352" s="4075"/>
      <c r="Q352" s="4075"/>
      <c r="R352" s="4075"/>
      <c r="S352" s="4075"/>
      <c r="T352" s="4075"/>
      <c r="U352" s="4075"/>
      <c r="V352" s="4075"/>
      <c r="W352" s="4074"/>
    </row>
    <row r="353" spans="1:23">
      <c r="A353" s="4072" t="s">
        <v>758</v>
      </c>
      <c r="B353" s="4073" t="str">
        <f>VLOOKUP(A353,[1]第一部分收入和收益!$A:$B,2,0)</f>
        <v>发展直营</v>
      </c>
      <c r="C353" s="4074"/>
      <c r="D353" s="4075"/>
      <c r="E353" s="4075"/>
      <c r="F353" s="4075"/>
      <c r="G353" s="4075"/>
      <c r="H353" s="4075"/>
      <c r="I353" s="4075"/>
      <c r="J353" s="4075"/>
      <c r="K353" s="4075"/>
      <c r="L353" s="4075"/>
      <c r="M353" s="4075"/>
      <c r="N353" s="4075"/>
      <c r="O353" s="4075"/>
      <c r="P353" s="4075"/>
      <c r="Q353" s="4075"/>
      <c r="R353" s="4075"/>
      <c r="S353" s="4075"/>
      <c r="T353" s="4075"/>
      <c r="U353" s="4075"/>
      <c r="V353" s="4075"/>
      <c r="W353" s="4074"/>
    </row>
    <row r="354" spans="1:23">
      <c r="A354" s="4072" t="s">
        <v>624</v>
      </c>
      <c r="B354" s="4073" t="str">
        <f>VLOOKUP(A354,[1]第一部分收入和收益!$A:$B,2,0)</f>
        <v>西南分公司</v>
      </c>
      <c r="C354" s="4074"/>
      <c r="D354" s="4075"/>
      <c r="E354" s="4075"/>
      <c r="F354" s="4075"/>
      <c r="G354" s="4075"/>
      <c r="H354" s="4075"/>
      <c r="I354" s="4075"/>
      <c r="J354" s="4075"/>
      <c r="K354" s="4075"/>
      <c r="L354" s="4075"/>
      <c r="M354" s="4075"/>
      <c r="N354" s="4075"/>
      <c r="O354" s="4075"/>
      <c r="P354" s="4075"/>
      <c r="Q354" s="4075"/>
      <c r="R354" s="4075"/>
      <c r="S354" s="4075"/>
      <c r="T354" s="4075"/>
      <c r="U354" s="4075"/>
      <c r="V354" s="4075"/>
      <c r="W354" s="4074"/>
    </row>
    <row r="355" spans="1:23">
      <c r="A355" s="4072" t="s">
        <v>721</v>
      </c>
      <c r="B355" s="4073" t="str">
        <f>VLOOKUP(A355,[1]第一部分收入和收益!$A:$B,2,0)</f>
        <v>西南分公司</v>
      </c>
      <c r="C355" s="4074"/>
      <c r="D355" s="4075"/>
      <c r="E355" s="4075"/>
      <c r="F355" s="4075"/>
      <c r="G355" s="4075"/>
      <c r="H355" s="4075"/>
      <c r="I355" s="4075"/>
      <c r="J355" s="4075"/>
      <c r="K355" s="4075"/>
      <c r="L355" s="4075"/>
      <c r="M355" s="4075"/>
      <c r="N355" s="4075"/>
      <c r="O355" s="4075"/>
      <c r="P355" s="4075"/>
      <c r="Q355" s="4075"/>
      <c r="R355" s="4075"/>
      <c r="S355" s="4075"/>
      <c r="T355" s="4075"/>
      <c r="U355" s="4075"/>
      <c r="V355" s="4075"/>
      <c r="W355" s="4074"/>
    </row>
    <row r="356" spans="1:23">
      <c r="A356" s="4072" t="s">
        <v>625</v>
      </c>
      <c r="B356" s="4073" t="str">
        <f>VLOOKUP(A356,[1]第一部分收入和收益!$A:$B,2,0)</f>
        <v>西南分公司</v>
      </c>
      <c r="C356" s="4074"/>
      <c r="D356" s="4075"/>
      <c r="E356" s="4075"/>
      <c r="F356" s="4075"/>
      <c r="G356" s="4075"/>
      <c r="H356" s="4075"/>
      <c r="I356" s="4075"/>
      <c r="J356" s="4075"/>
      <c r="K356" s="4075"/>
      <c r="L356" s="4075"/>
      <c r="M356" s="4075"/>
      <c r="N356" s="4075"/>
      <c r="O356" s="4075"/>
      <c r="P356" s="4075"/>
      <c r="Q356" s="4075"/>
      <c r="R356" s="4075"/>
      <c r="S356" s="4075"/>
      <c r="T356" s="4075"/>
      <c r="U356" s="4075"/>
      <c r="V356" s="4075"/>
      <c r="W356" s="4074"/>
    </row>
    <row r="357" spans="1:23">
      <c r="A357" s="4072" t="s">
        <v>722</v>
      </c>
      <c r="B357" s="4073" t="str">
        <f>VLOOKUP(A357,[1]第一部分收入和收益!$A:$B,2,0)</f>
        <v>西南分公司</v>
      </c>
      <c r="C357" s="4074"/>
      <c r="D357" s="4075"/>
      <c r="E357" s="4075"/>
      <c r="F357" s="4075"/>
      <c r="G357" s="4075"/>
      <c r="H357" s="4075"/>
      <c r="I357" s="4075"/>
      <c r="J357" s="4075"/>
      <c r="K357" s="4075"/>
      <c r="L357" s="4075"/>
      <c r="M357" s="4075"/>
      <c r="N357" s="4075"/>
      <c r="O357" s="4075"/>
      <c r="P357" s="4075"/>
      <c r="Q357" s="4075"/>
      <c r="R357" s="4075"/>
      <c r="S357" s="4075"/>
      <c r="T357" s="4075"/>
      <c r="U357" s="4075"/>
      <c r="V357" s="4075"/>
      <c r="W357" s="4074"/>
    </row>
    <row r="358" spans="1:23">
      <c r="A358" s="4072" t="s">
        <v>626</v>
      </c>
      <c r="B358" s="4073" t="str">
        <f>VLOOKUP(A358,[1]第一部分收入和收益!$A:$B,2,0)</f>
        <v>西南分公司</v>
      </c>
      <c r="C358" s="4074"/>
      <c r="D358" s="4075"/>
      <c r="E358" s="4075"/>
      <c r="F358" s="4075"/>
      <c r="G358" s="4075"/>
      <c r="H358" s="4075"/>
      <c r="I358" s="4075"/>
      <c r="J358" s="4075"/>
      <c r="K358" s="4075"/>
      <c r="L358" s="4075"/>
      <c r="M358" s="4075"/>
      <c r="N358" s="4075"/>
      <c r="O358" s="4075"/>
      <c r="P358" s="4075"/>
      <c r="Q358" s="4075"/>
      <c r="R358" s="4075"/>
      <c r="S358" s="4075"/>
      <c r="T358" s="4075"/>
      <c r="U358" s="4075"/>
      <c r="V358" s="4075"/>
      <c r="W358" s="4074"/>
    </row>
    <row r="359" spans="1:23">
      <c r="A359" s="4072" t="s">
        <v>627</v>
      </c>
      <c r="B359" s="4073" t="str">
        <f>VLOOKUP(A359,[1]第一部分收入和收益!$A:$B,2,0)</f>
        <v>华南分公司</v>
      </c>
      <c r="C359" s="4074"/>
      <c r="D359" s="4075"/>
      <c r="E359" s="4075"/>
      <c r="F359" s="4075"/>
      <c r="G359" s="4075"/>
      <c r="H359" s="4075"/>
      <c r="I359" s="4075"/>
      <c r="J359" s="4075"/>
      <c r="K359" s="4075"/>
      <c r="L359" s="4075"/>
      <c r="M359" s="4075"/>
      <c r="N359" s="4075"/>
      <c r="O359" s="4075"/>
      <c r="P359" s="4075"/>
      <c r="Q359" s="4075"/>
      <c r="R359" s="4075"/>
      <c r="S359" s="4075"/>
      <c r="T359" s="4075"/>
      <c r="U359" s="4075"/>
      <c r="V359" s="4075"/>
      <c r="W359" s="4074"/>
    </row>
    <row r="360" spans="1:23">
      <c r="A360" s="4072" t="s">
        <v>628</v>
      </c>
      <c r="B360" s="4073" t="str">
        <f>VLOOKUP(A360,[1]第一部分收入和收益!$A:$B,2,0)</f>
        <v>华南分公司</v>
      </c>
      <c r="C360" s="4074"/>
      <c r="D360" s="4075"/>
      <c r="E360" s="4075"/>
      <c r="F360" s="4075"/>
      <c r="G360" s="4075"/>
      <c r="H360" s="4075"/>
      <c r="I360" s="4075"/>
      <c r="J360" s="4075"/>
      <c r="K360" s="4075"/>
      <c r="L360" s="4075"/>
      <c r="M360" s="4075"/>
      <c r="N360" s="4075"/>
      <c r="O360" s="4075"/>
      <c r="P360" s="4075"/>
      <c r="Q360" s="4075"/>
      <c r="R360" s="4075"/>
      <c r="S360" s="4075"/>
      <c r="T360" s="4075"/>
      <c r="U360" s="4075"/>
      <c r="V360" s="4075"/>
      <c r="W360" s="4074"/>
    </row>
    <row r="361" spans="1:23">
      <c r="A361" s="4072" t="s">
        <v>1056</v>
      </c>
      <c r="B361" s="4073" t="str">
        <f>VLOOKUP(A361,[1]第一部分收入和收益!$A:$B,2,0)</f>
        <v>发展直营</v>
      </c>
      <c r="C361" s="4074"/>
      <c r="D361" s="4075"/>
      <c r="E361" s="4075"/>
      <c r="F361" s="4075"/>
      <c r="G361" s="4075"/>
      <c r="H361" s="4075"/>
      <c r="I361" s="4075"/>
      <c r="J361" s="4075"/>
      <c r="K361" s="4075"/>
      <c r="L361" s="4075"/>
      <c r="M361" s="4075"/>
      <c r="N361" s="4075"/>
      <c r="O361" s="4075"/>
      <c r="P361" s="4075"/>
      <c r="Q361" s="4075"/>
      <c r="R361" s="4075"/>
      <c r="S361" s="4075"/>
      <c r="T361" s="4075"/>
      <c r="U361" s="4075"/>
      <c r="V361" s="4075"/>
      <c r="W361" s="4074"/>
    </row>
    <row r="362" spans="1:23">
      <c r="A362" s="4080" t="s">
        <v>775</v>
      </c>
      <c r="B362" s="4073"/>
      <c r="C362" s="4081"/>
      <c r="D362" s="4082"/>
      <c r="E362" s="4082"/>
      <c r="F362" s="4082"/>
      <c r="G362" s="4082"/>
      <c r="H362" s="4082"/>
      <c r="I362" s="4082"/>
      <c r="J362" s="4082"/>
      <c r="K362" s="4082"/>
      <c r="L362" s="4082"/>
      <c r="M362" s="4082"/>
      <c r="N362" s="4082"/>
      <c r="O362" s="4082"/>
      <c r="P362" s="4082"/>
      <c r="Q362" s="4082"/>
      <c r="R362" s="4082"/>
      <c r="S362" s="4082"/>
      <c r="T362" s="4082"/>
      <c r="U362" s="4082"/>
      <c r="V362" s="4082"/>
      <c r="W362" s="4081"/>
    </row>
  </sheetData>
  <autoFilter ref="A4:W362"/>
  <mergeCells count="4">
    <mergeCell ref="A2:W2"/>
    <mergeCell ref="D3:F3"/>
    <mergeCell ref="G3:Q3"/>
    <mergeCell ref="T3:U3"/>
  </mergeCells>
  <phoneticPr fontId="16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L117"/>
  <sheetViews>
    <sheetView showGridLines="0" zoomScale="90" zoomScaleNormal="90" workbookViewId="0">
      <selection activeCell="AJ48" sqref="AJ48"/>
    </sheetView>
  </sheetViews>
  <sheetFormatPr defaultColWidth="20" defaultRowHeight="20.100000000000001" customHeight="1" outlineLevelCol="1"/>
  <cols>
    <col min="1" max="1" width="5.625" style="3747" customWidth="1"/>
    <col min="2" max="2" width="20.375" style="300" customWidth="1"/>
    <col min="3" max="3" width="17.25" style="2192" hidden="1" customWidth="1" outlineLevel="1"/>
    <col min="4" max="4" width="16.875" style="2192" hidden="1" customWidth="1" outlineLevel="1"/>
    <col min="5" max="6" width="16.5" style="2192" hidden="1" customWidth="1" outlineLevel="1"/>
    <col min="7" max="7" width="16.5" style="4003" hidden="1" customWidth="1" outlineLevel="1"/>
    <col min="8" max="11" width="16.5" style="2192" hidden="1" customWidth="1" outlineLevel="1"/>
    <col min="12" max="12" width="12.375" style="4003" hidden="1" customWidth="1" outlineLevel="1"/>
    <col min="13" max="16" width="16.5" style="4004" hidden="1" customWidth="1" outlineLevel="1"/>
    <col min="17" max="17" width="13.125" style="4004" hidden="1" customWidth="1" outlineLevel="1"/>
    <col min="18" max="18" width="17.125" style="4004" hidden="1" customWidth="1" outlineLevel="1"/>
    <col min="19" max="19" width="17.25" style="4004" hidden="1" customWidth="1" outlineLevel="1"/>
    <col min="20" max="24" width="14.25" style="4004" hidden="1" customWidth="1" outlineLevel="1"/>
    <col min="25" max="26" width="11.375" style="4004" hidden="1" customWidth="1" outlineLevel="1"/>
    <col min="27" max="27" width="13.125" style="4004" hidden="1" customWidth="1" outlineLevel="1"/>
    <col min="28" max="29" width="12.375" style="4004" hidden="1" customWidth="1" outlineLevel="1"/>
    <col min="30" max="30" width="11.375" style="4004" customWidth="1" collapsed="1"/>
    <col min="31" max="31" width="11.375" style="4004" customWidth="1"/>
    <col min="32" max="35" width="13.125" style="4004" customWidth="1"/>
    <col min="36" max="36" width="36.625" style="2192" customWidth="1"/>
    <col min="37" max="37" width="37.125" style="2192" customWidth="1"/>
    <col min="38" max="38" width="29.125" style="2192" customWidth="1"/>
    <col min="39" max="16384" width="20" style="2192"/>
  </cols>
  <sheetData>
    <row r="1" spans="1:38" ht="13.5">
      <c r="A1" s="4005"/>
      <c r="B1" s="3041"/>
      <c r="C1" s="4006"/>
      <c r="D1" s="4006"/>
      <c r="E1" s="4006"/>
      <c r="F1" s="4006"/>
      <c r="G1" s="4007"/>
      <c r="H1" s="4006"/>
      <c r="I1" s="4006"/>
      <c r="J1" s="4006"/>
      <c r="K1" s="4006"/>
      <c r="L1" s="4007"/>
      <c r="M1" s="4018"/>
      <c r="N1" s="4018"/>
      <c r="O1" s="4018"/>
      <c r="P1" s="4018"/>
      <c r="Q1" s="4018"/>
      <c r="R1" s="4018"/>
      <c r="S1" s="4018"/>
      <c r="T1" s="4018"/>
      <c r="U1" s="4018"/>
      <c r="V1" s="4018"/>
      <c r="W1" s="4018"/>
      <c r="X1" s="4018"/>
      <c r="Y1" s="4018"/>
      <c r="Z1" s="4018"/>
      <c r="AA1" s="4018"/>
      <c r="AB1" s="4018"/>
      <c r="AC1" s="4018"/>
      <c r="AD1" s="4018"/>
      <c r="AE1" s="4018"/>
      <c r="AF1" s="4018"/>
      <c r="AG1" s="4018"/>
      <c r="AH1" s="4018"/>
      <c r="AI1" s="4018"/>
      <c r="AJ1" s="4052"/>
      <c r="AK1" s="4052" t="s">
        <v>77</v>
      </c>
    </row>
    <row r="2" spans="1:38" ht="24.75" customHeight="1">
      <c r="A2" s="5153" t="s">
        <v>2594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8" ht="15" customHeight="1">
      <c r="A3" s="4005"/>
      <c r="B3" s="3044"/>
      <c r="C3" s="4008"/>
      <c r="D3" s="3041" t="s">
        <v>1057</v>
      </c>
      <c r="E3" s="4008"/>
      <c r="F3" s="4008"/>
      <c r="G3" s="4007"/>
      <c r="H3" s="4008"/>
      <c r="I3" s="3041" t="s">
        <v>1058</v>
      </c>
      <c r="J3" s="4008"/>
      <c r="K3" s="4008"/>
      <c r="L3" s="4007"/>
      <c r="M3" s="3907" t="s">
        <v>1059</v>
      </c>
      <c r="N3" s="4019"/>
      <c r="O3" s="4019"/>
      <c r="P3" s="4019"/>
      <c r="Q3" s="3605" t="s">
        <v>1060</v>
      </c>
      <c r="R3" s="3605"/>
      <c r="S3" s="3533"/>
      <c r="T3" s="3619"/>
      <c r="U3" s="5154"/>
      <c r="V3" s="5154"/>
      <c r="W3" s="5154"/>
      <c r="X3" s="5154"/>
      <c r="Y3" s="5154"/>
      <c r="Z3" s="5154"/>
      <c r="AA3" s="5154"/>
      <c r="AB3" s="5154"/>
      <c r="AC3" s="5154"/>
      <c r="AD3" s="5154"/>
      <c r="AE3" s="5154"/>
      <c r="AF3" s="5154"/>
      <c r="AG3" s="5154"/>
      <c r="AH3" s="5154"/>
      <c r="AI3" s="5154"/>
      <c r="AJ3" s="5155"/>
      <c r="AK3" s="3749"/>
    </row>
    <row r="4" spans="1:38" ht="15.75" customHeight="1">
      <c r="A4" s="4005"/>
      <c r="B4" s="3044"/>
      <c r="C4" s="4008"/>
      <c r="D4" s="3041" t="s">
        <v>1061</v>
      </c>
      <c r="E4" s="4008"/>
      <c r="F4" s="4008"/>
      <c r="G4" s="4007"/>
      <c r="H4" s="4008"/>
      <c r="I4" s="3606" t="s">
        <v>1062</v>
      </c>
      <c r="J4" s="4008"/>
      <c r="K4" s="4008"/>
      <c r="L4" s="4007"/>
      <c r="M4" s="3908" t="s">
        <v>1063</v>
      </c>
      <c r="N4" s="4019"/>
      <c r="O4" s="4019"/>
      <c r="P4" s="4019"/>
      <c r="Q4" s="3605" t="s">
        <v>1064</v>
      </c>
      <c r="R4" s="3533"/>
      <c r="S4" s="3533"/>
      <c r="T4" s="3533"/>
      <c r="U4" s="3533"/>
      <c r="V4" s="3533"/>
      <c r="W4" s="3533"/>
      <c r="X4" s="3533"/>
      <c r="Y4" s="3533"/>
      <c r="Z4" s="3533"/>
      <c r="AA4" s="3533"/>
      <c r="AB4" s="3533"/>
      <c r="AC4" s="3533"/>
      <c r="AD4" s="3533"/>
      <c r="AE4" s="3533"/>
      <c r="AF4" s="3533"/>
      <c r="AG4" s="3533"/>
      <c r="AH4" s="3533"/>
      <c r="AI4" s="3533"/>
      <c r="AJ4" s="1686"/>
      <c r="AK4" s="1686" t="s">
        <v>874</v>
      </c>
    </row>
    <row r="5" spans="1:38" s="1212" customFormat="1" ht="21" customHeight="1">
      <c r="A5" s="5163" t="s">
        <v>217</v>
      </c>
      <c r="B5" s="5134" t="s">
        <v>875</v>
      </c>
      <c r="C5" s="5120" t="s">
        <v>155</v>
      </c>
      <c r="D5" s="5121"/>
      <c r="E5" s="5121"/>
      <c r="F5" s="5121"/>
      <c r="G5" s="5122"/>
      <c r="H5" s="5130" t="s">
        <v>156</v>
      </c>
      <c r="I5" s="5130"/>
      <c r="J5" s="5130"/>
      <c r="K5" s="5130"/>
      <c r="L5" s="5130"/>
      <c r="M5" s="5156" t="s">
        <v>157</v>
      </c>
      <c r="N5" s="5156"/>
      <c r="O5" s="5156"/>
      <c r="P5" s="5156"/>
      <c r="Q5" s="5156"/>
      <c r="R5" s="5157" t="s">
        <v>158</v>
      </c>
      <c r="S5" s="5158"/>
      <c r="T5" s="5158"/>
      <c r="U5" s="5158"/>
      <c r="V5" s="5159"/>
      <c r="W5" s="5157" t="s">
        <v>220</v>
      </c>
      <c r="X5" s="5158"/>
      <c r="Y5" s="5158"/>
      <c r="Z5" s="5158"/>
      <c r="AA5" s="5159"/>
      <c r="AB5" s="5157" t="s">
        <v>221</v>
      </c>
      <c r="AC5" s="5158"/>
      <c r="AD5" s="5158"/>
      <c r="AE5" s="5158"/>
      <c r="AF5" s="5159"/>
      <c r="AG5" s="5160" t="s">
        <v>161</v>
      </c>
      <c r="AH5" s="5161"/>
      <c r="AI5" s="5162"/>
      <c r="AJ5" s="4053"/>
      <c r="AK5" s="4053"/>
    </row>
    <row r="6" spans="1:38" s="4001" customFormat="1" ht="20.25" customHeight="1">
      <c r="A6" s="5163"/>
      <c r="B6" s="5134"/>
      <c r="C6" s="94" t="s">
        <v>788</v>
      </c>
      <c r="D6" s="94" t="s">
        <v>789</v>
      </c>
      <c r="E6" s="94" t="s">
        <v>786</v>
      </c>
      <c r="F6" s="267" t="s">
        <v>855</v>
      </c>
      <c r="G6" s="3707" t="s">
        <v>170</v>
      </c>
      <c r="H6" s="267" t="s">
        <v>788</v>
      </c>
      <c r="I6" s="267" t="s">
        <v>789</v>
      </c>
      <c r="J6" s="267" t="s">
        <v>786</v>
      </c>
      <c r="K6" s="267" t="s">
        <v>855</v>
      </c>
      <c r="L6" s="3707" t="s">
        <v>870</v>
      </c>
      <c r="M6" s="4020" t="s">
        <v>788</v>
      </c>
      <c r="N6" s="4020" t="s">
        <v>789</v>
      </c>
      <c r="O6" s="4020" t="s">
        <v>786</v>
      </c>
      <c r="P6" s="4020" t="s">
        <v>855</v>
      </c>
      <c r="Q6" s="4020" t="s">
        <v>870</v>
      </c>
      <c r="R6" s="4020" t="s">
        <v>788</v>
      </c>
      <c r="S6" s="4020" t="s">
        <v>789</v>
      </c>
      <c r="T6" s="4020" t="s">
        <v>786</v>
      </c>
      <c r="U6" s="4020" t="s">
        <v>855</v>
      </c>
      <c r="V6" s="4020" t="s">
        <v>870</v>
      </c>
      <c r="W6" s="4020" t="s">
        <v>788</v>
      </c>
      <c r="X6" s="4020" t="s">
        <v>789</v>
      </c>
      <c r="Y6" s="4020" t="s">
        <v>786</v>
      </c>
      <c r="Z6" s="4020" t="s">
        <v>855</v>
      </c>
      <c r="AA6" s="4020" t="s">
        <v>870</v>
      </c>
      <c r="AB6" s="4020" t="s">
        <v>788</v>
      </c>
      <c r="AC6" s="4020" t="s">
        <v>789</v>
      </c>
      <c r="AD6" s="4020" t="s">
        <v>786</v>
      </c>
      <c r="AE6" s="4020" t="s">
        <v>855</v>
      </c>
      <c r="AF6" s="4020" t="s">
        <v>870</v>
      </c>
      <c r="AG6" s="4054" t="s">
        <v>788</v>
      </c>
      <c r="AH6" s="4054" t="s">
        <v>789</v>
      </c>
      <c r="AI6" s="4054" t="s">
        <v>786</v>
      </c>
      <c r="AJ6" s="1453" t="s">
        <v>1065</v>
      </c>
      <c r="AK6" s="1453" t="s">
        <v>791</v>
      </c>
      <c r="AL6" s="4055"/>
    </row>
    <row r="7" spans="1:38" s="4002" customFormat="1" ht="27" customHeight="1">
      <c r="A7" s="4009" t="s">
        <v>16</v>
      </c>
      <c r="B7" s="4010" t="s">
        <v>876</v>
      </c>
      <c r="C7" s="3890"/>
      <c r="D7" s="3890"/>
      <c r="E7" s="3890"/>
      <c r="F7" s="3890"/>
      <c r="G7" s="3891"/>
      <c r="H7" s="3890"/>
      <c r="I7" s="3890"/>
      <c r="J7" s="3890"/>
      <c r="K7" s="3890"/>
      <c r="L7" s="3896"/>
      <c r="M7" s="4021"/>
      <c r="N7" s="4021"/>
      <c r="O7" s="4021"/>
      <c r="P7" s="4021"/>
      <c r="Q7" s="3910"/>
      <c r="R7" s="4021"/>
      <c r="S7" s="4021"/>
      <c r="T7" s="4030"/>
      <c r="U7" s="4030"/>
      <c r="V7" s="4031"/>
      <c r="W7" s="4032"/>
      <c r="X7" s="4032"/>
      <c r="Y7" s="4030"/>
      <c r="Z7" s="4030"/>
      <c r="AA7" s="4030"/>
      <c r="AB7" s="4030"/>
      <c r="AC7" s="4030"/>
      <c r="AD7" s="4030"/>
      <c r="AE7" s="4030"/>
      <c r="AF7" s="3680"/>
      <c r="AG7" s="4030"/>
      <c r="AH7" s="4030"/>
      <c r="AI7" s="4030"/>
      <c r="AJ7" s="4056"/>
      <c r="AK7" s="4056"/>
      <c r="AL7" s="4057"/>
    </row>
    <row r="8" spans="1:38" ht="36.75" customHeight="1">
      <c r="A8" s="3541">
        <v>1</v>
      </c>
      <c r="B8" s="4011" t="s">
        <v>1066</v>
      </c>
      <c r="C8" s="3892"/>
      <c r="D8" s="3892"/>
      <c r="E8" s="3892"/>
      <c r="F8" s="3892"/>
      <c r="G8" s="3893"/>
      <c r="H8" s="3892"/>
      <c r="I8" s="3892"/>
      <c r="J8" s="3892"/>
      <c r="K8" s="3892"/>
      <c r="L8" s="3893"/>
      <c r="M8" s="4022"/>
      <c r="N8" s="4022"/>
      <c r="O8" s="4022"/>
      <c r="P8" s="4022"/>
      <c r="Q8" s="3910"/>
      <c r="R8" s="3819"/>
      <c r="S8" s="4022"/>
      <c r="T8" s="4033"/>
      <c r="U8" s="4033"/>
      <c r="V8" s="4034"/>
      <c r="W8" s="1679"/>
      <c r="X8" s="1679"/>
      <c r="Y8" s="1679"/>
      <c r="Z8" s="1679"/>
      <c r="AA8" s="4044"/>
      <c r="AB8" s="4044"/>
      <c r="AC8" s="4044"/>
      <c r="AD8" s="4044"/>
      <c r="AE8" s="4044"/>
      <c r="AF8" s="4044"/>
      <c r="AG8" s="4044"/>
      <c r="AH8" s="4044"/>
      <c r="AI8" s="4044"/>
      <c r="AJ8" s="277"/>
      <c r="AK8" s="858"/>
      <c r="AL8" s="3564"/>
    </row>
    <row r="9" spans="1:38" ht="28.5" customHeight="1">
      <c r="A9" s="3541">
        <v>2</v>
      </c>
      <c r="B9" s="4011" t="s">
        <v>1067</v>
      </c>
      <c r="C9" s="3894"/>
      <c r="D9" s="3894"/>
      <c r="E9" s="3894"/>
      <c r="F9" s="3894"/>
      <c r="G9" s="3895"/>
      <c r="H9" s="3894"/>
      <c r="I9" s="3894"/>
      <c r="J9" s="3894"/>
      <c r="K9" s="3894"/>
      <c r="L9" s="3895"/>
      <c r="M9" s="3894"/>
      <c r="N9" s="3894"/>
      <c r="O9" s="3894"/>
      <c r="P9" s="3894"/>
      <c r="Q9" s="3910"/>
      <c r="R9" s="3819"/>
      <c r="S9" s="3894"/>
      <c r="T9" s="3623"/>
      <c r="U9" s="3623"/>
      <c r="V9" s="4035"/>
      <c r="W9" s="128"/>
      <c r="X9" s="128"/>
      <c r="Y9" s="128"/>
      <c r="Z9" s="128"/>
      <c r="AA9" s="4045"/>
      <c r="AB9" s="4045"/>
      <c r="AC9" s="4045"/>
      <c r="AD9" s="4045"/>
      <c r="AE9" s="4045"/>
      <c r="AF9" s="4045"/>
      <c r="AG9" s="4045"/>
      <c r="AH9" s="4045"/>
      <c r="AI9" s="4045"/>
      <c r="AJ9" s="277"/>
      <c r="AK9" s="277"/>
      <c r="AL9" s="3564"/>
    </row>
    <row r="10" spans="1:38" s="4002" customFormat="1" ht="27" customHeight="1">
      <c r="A10" s="4009" t="s">
        <v>138</v>
      </c>
      <c r="B10" s="4010" t="s">
        <v>878</v>
      </c>
      <c r="C10" s="3890"/>
      <c r="D10" s="3890"/>
      <c r="E10" s="3890"/>
      <c r="F10" s="3890"/>
      <c r="G10" s="3896"/>
      <c r="H10" s="3890"/>
      <c r="I10" s="3890"/>
      <c r="J10" s="3890"/>
      <c r="K10" s="3890"/>
      <c r="L10" s="3896"/>
      <c r="M10" s="4021"/>
      <c r="N10" s="4021"/>
      <c r="O10" s="4021"/>
      <c r="P10" s="4021"/>
      <c r="Q10" s="3910"/>
      <c r="R10" s="4021"/>
      <c r="S10" s="4021"/>
      <c r="T10" s="4030"/>
      <c r="U10" s="4030"/>
      <c r="V10" s="4031"/>
      <c r="W10" s="4032"/>
      <c r="X10" s="4032"/>
      <c r="Y10" s="4030"/>
      <c r="Z10" s="4030"/>
      <c r="AA10" s="4030"/>
      <c r="AB10" s="4030"/>
      <c r="AC10" s="4030"/>
      <c r="AD10" s="4030"/>
      <c r="AE10" s="4030"/>
      <c r="AF10" s="4030"/>
      <c r="AG10" s="4030"/>
      <c r="AH10" s="4030"/>
      <c r="AI10" s="4030"/>
      <c r="AJ10" s="4058"/>
      <c r="AK10" s="4058"/>
      <c r="AL10" s="4059"/>
    </row>
    <row r="11" spans="1:38" ht="27" customHeight="1">
      <c r="A11" s="3541">
        <v>1</v>
      </c>
      <c r="B11" s="4011" t="s">
        <v>879</v>
      </c>
      <c r="C11" s="310"/>
      <c r="D11" s="310"/>
      <c r="E11" s="310"/>
      <c r="F11" s="310"/>
      <c r="G11" s="326"/>
      <c r="H11" s="310"/>
      <c r="I11" s="310"/>
      <c r="J11" s="310"/>
      <c r="K11" s="310"/>
      <c r="L11" s="326"/>
      <c r="M11" s="4023"/>
      <c r="N11" s="4023"/>
      <c r="O11" s="4023"/>
      <c r="P11" s="4023"/>
      <c r="Q11" s="3910"/>
      <c r="R11" s="4023"/>
      <c r="S11" s="4023"/>
      <c r="T11" s="4036"/>
      <c r="U11" s="4036"/>
      <c r="V11" s="4037"/>
      <c r="W11" s="128"/>
      <c r="X11" s="128"/>
      <c r="Y11" s="4036"/>
      <c r="Z11" s="4036"/>
      <c r="AA11" s="4036"/>
      <c r="AB11" s="4036"/>
      <c r="AC11" s="4036"/>
      <c r="AD11" s="4036"/>
      <c r="AE11" s="4036"/>
      <c r="AF11" s="4036"/>
      <c r="AG11" s="4036"/>
      <c r="AH11" s="4036"/>
      <c r="AI11" s="4036"/>
      <c r="AJ11" s="4060"/>
      <c r="AK11" s="4060"/>
      <c r="AL11" s="4061"/>
    </row>
    <row r="12" spans="1:38" ht="27" customHeight="1">
      <c r="A12" s="3541"/>
      <c r="B12" s="3900" t="s">
        <v>880</v>
      </c>
      <c r="C12" s="310"/>
      <c r="D12" s="310"/>
      <c r="E12" s="310"/>
      <c r="F12" s="310"/>
      <c r="G12" s="326"/>
      <c r="H12" s="310"/>
      <c r="I12" s="310"/>
      <c r="J12" s="310"/>
      <c r="K12" s="310"/>
      <c r="L12" s="326"/>
      <c r="M12" s="4023"/>
      <c r="N12" s="4023"/>
      <c r="O12" s="4023"/>
      <c r="P12" s="4023"/>
      <c r="Q12" s="3910"/>
      <c r="R12" s="4038"/>
      <c r="S12" s="4038"/>
      <c r="T12" s="4036"/>
      <c r="U12" s="4036"/>
      <c r="V12" s="3916"/>
      <c r="W12" s="284"/>
      <c r="X12" s="284"/>
      <c r="Y12" s="284"/>
      <c r="Z12" s="284"/>
      <c r="AA12" s="4046"/>
      <c r="AB12" s="4046"/>
      <c r="AC12" s="4046"/>
      <c r="AD12" s="4046"/>
      <c r="AE12" s="4046"/>
      <c r="AF12" s="4046"/>
      <c r="AG12" s="4046"/>
      <c r="AH12" s="4046"/>
      <c r="AI12" s="4046"/>
      <c r="AJ12" s="860"/>
      <c r="AK12" s="858"/>
      <c r="AL12" s="3564"/>
    </row>
    <row r="13" spans="1:38" ht="27" customHeight="1">
      <c r="A13" s="3541"/>
      <c r="B13" s="4011" t="s">
        <v>1068</v>
      </c>
      <c r="C13" s="310"/>
      <c r="D13" s="310"/>
      <c r="E13" s="310"/>
      <c r="F13" s="310"/>
      <c r="G13" s="326"/>
      <c r="H13" s="310"/>
      <c r="I13" s="310"/>
      <c r="J13" s="310"/>
      <c r="K13" s="310"/>
      <c r="L13" s="326"/>
      <c r="M13" s="4023"/>
      <c r="N13" s="4023"/>
      <c r="O13" s="4023"/>
      <c r="P13" s="4023"/>
      <c r="Q13" s="3910"/>
      <c r="R13" s="4038"/>
      <c r="S13" s="4039"/>
      <c r="T13" s="4040"/>
      <c r="U13" s="4040"/>
      <c r="V13" s="3920"/>
      <c r="W13" s="3639"/>
      <c r="X13" s="3639"/>
      <c r="Y13" s="4047"/>
      <c r="Z13" s="4047"/>
      <c r="AA13" s="4048"/>
      <c r="AB13" s="4047"/>
      <c r="AC13" s="4047"/>
      <c r="AD13" s="4048"/>
      <c r="AE13" s="4048"/>
      <c r="AF13" s="4048"/>
      <c r="AG13" s="4047"/>
      <c r="AH13" s="4047"/>
      <c r="AI13" s="4048"/>
      <c r="AJ13" s="860"/>
      <c r="AK13" s="3244"/>
      <c r="AL13" s="4059"/>
    </row>
    <row r="14" spans="1:38" ht="27" customHeight="1">
      <c r="A14" s="3541"/>
      <c r="B14" s="4011" t="s">
        <v>1069</v>
      </c>
      <c r="C14" s="310"/>
      <c r="D14" s="310"/>
      <c r="E14" s="310"/>
      <c r="F14" s="310"/>
      <c r="G14" s="326"/>
      <c r="H14" s="310"/>
      <c r="I14" s="310"/>
      <c r="J14" s="310"/>
      <c r="K14" s="310"/>
      <c r="L14" s="326"/>
      <c r="M14" s="4023"/>
      <c r="N14" s="4023"/>
      <c r="O14" s="4023"/>
      <c r="P14" s="4023"/>
      <c r="Q14" s="3910"/>
      <c r="R14" s="4023"/>
      <c r="S14" s="4041"/>
      <c r="T14" s="4042"/>
      <c r="U14" s="4042"/>
      <c r="V14" s="3916"/>
      <c r="W14" s="284"/>
      <c r="X14" s="284"/>
      <c r="Y14" s="4049"/>
      <c r="Z14" s="4049"/>
      <c r="AA14" s="4046"/>
      <c r="AB14" s="4049"/>
      <c r="AC14" s="3923"/>
      <c r="AD14" s="4046"/>
      <c r="AE14" s="4046"/>
      <c r="AF14" s="4046"/>
      <c r="AG14" s="4049"/>
      <c r="AH14" s="4049"/>
      <c r="AI14" s="4046"/>
      <c r="AJ14" s="4060"/>
      <c r="AK14" s="4060"/>
      <c r="AL14" s="3564"/>
    </row>
    <row r="15" spans="1:38" ht="27" customHeight="1">
      <c r="A15" s="3541"/>
      <c r="B15" s="4011" t="s">
        <v>1070</v>
      </c>
      <c r="C15" s="310"/>
      <c r="D15" s="310"/>
      <c r="E15" s="310"/>
      <c r="F15" s="310"/>
      <c r="G15" s="326"/>
      <c r="H15" s="310"/>
      <c r="I15" s="310"/>
      <c r="J15" s="310"/>
      <c r="K15" s="310"/>
      <c r="L15" s="326"/>
      <c r="M15" s="4023"/>
      <c r="N15" s="4023"/>
      <c r="O15" s="4023"/>
      <c r="P15" s="4023"/>
      <c r="Q15" s="3910"/>
      <c r="R15" s="4023"/>
      <c r="S15" s="4041"/>
      <c r="T15" s="4042"/>
      <c r="U15" s="4042"/>
      <c r="V15" s="3916"/>
      <c r="W15" s="284"/>
      <c r="X15" s="284"/>
      <c r="Y15" s="4049"/>
      <c r="Z15" s="4049"/>
      <c r="AA15" s="4046"/>
      <c r="AB15" s="4049"/>
      <c r="AC15" s="3923"/>
      <c r="AD15" s="4046"/>
      <c r="AE15" s="4046"/>
      <c r="AF15" s="4046"/>
      <c r="AG15" s="4049"/>
      <c r="AH15" s="4049"/>
      <c r="AI15" s="4046"/>
      <c r="AJ15" s="4060"/>
      <c r="AK15" s="4060"/>
      <c r="AL15" s="3564"/>
    </row>
    <row r="16" spans="1:38" ht="27" customHeight="1">
      <c r="A16" s="3541"/>
      <c r="B16" s="4011" t="s">
        <v>1071</v>
      </c>
      <c r="C16" s="310"/>
      <c r="D16" s="310"/>
      <c r="E16" s="310"/>
      <c r="F16" s="310"/>
      <c r="G16" s="326"/>
      <c r="H16" s="310"/>
      <c r="I16" s="310"/>
      <c r="J16" s="310"/>
      <c r="K16" s="310"/>
      <c r="L16" s="326"/>
      <c r="M16" s="4023"/>
      <c r="N16" s="4023"/>
      <c r="O16" s="4023"/>
      <c r="P16" s="4023"/>
      <c r="Q16" s="3910"/>
      <c r="R16" s="4023"/>
      <c r="S16" s="4041"/>
      <c r="T16" s="4042"/>
      <c r="U16" s="4042"/>
      <c r="V16" s="3916"/>
      <c r="W16" s="284"/>
      <c r="X16" s="284"/>
      <c r="Y16" s="4049"/>
      <c r="Z16" s="4049"/>
      <c r="AA16" s="4046"/>
      <c r="AB16" s="4049"/>
      <c r="AC16" s="3923"/>
      <c r="AD16" s="4046"/>
      <c r="AE16" s="4046"/>
      <c r="AF16" s="4046"/>
      <c r="AG16" s="4049"/>
      <c r="AH16" s="4049"/>
      <c r="AI16" s="4046"/>
      <c r="AJ16" s="4060"/>
      <c r="AK16" s="4060"/>
      <c r="AL16" s="3564"/>
    </row>
    <row r="17" spans="1:38" ht="27" customHeight="1">
      <c r="A17" s="3541"/>
      <c r="B17" s="4011" t="s">
        <v>1072</v>
      </c>
      <c r="C17" s="310"/>
      <c r="D17" s="310"/>
      <c r="E17" s="310"/>
      <c r="F17" s="310"/>
      <c r="G17" s="326"/>
      <c r="H17" s="310"/>
      <c r="I17" s="310"/>
      <c r="J17" s="310"/>
      <c r="K17" s="310"/>
      <c r="L17" s="326"/>
      <c r="M17" s="4023"/>
      <c r="N17" s="4023"/>
      <c r="O17" s="4023"/>
      <c r="P17" s="4023"/>
      <c r="Q17" s="3910"/>
      <c r="R17" s="4023"/>
      <c r="S17" s="4041"/>
      <c r="T17" s="4042"/>
      <c r="U17" s="4042"/>
      <c r="V17" s="3916"/>
      <c r="W17" s="284"/>
      <c r="X17" s="284"/>
      <c r="Y17" s="4049"/>
      <c r="Z17" s="4049"/>
      <c r="AA17" s="4046"/>
      <c r="AB17" s="4049"/>
      <c r="AC17" s="3923"/>
      <c r="AD17" s="4046"/>
      <c r="AE17" s="4046"/>
      <c r="AF17" s="4046"/>
      <c r="AG17" s="4049"/>
      <c r="AH17" s="4049"/>
      <c r="AI17" s="4046"/>
      <c r="AJ17" s="4060"/>
      <c r="AK17" s="4060"/>
      <c r="AL17" s="3564"/>
    </row>
    <row r="18" spans="1:38" ht="12.75">
      <c r="A18" s="3541"/>
      <c r="B18" s="4011" t="s">
        <v>886</v>
      </c>
      <c r="C18" s="310"/>
      <c r="D18" s="310"/>
      <c r="E18" s="310"/>
      <c r="F18" s="310"/>
      <c r="G18" s="326"/>
      <c r="H18" s="310"/>
      <c r="I18" s="310"/>
      <c r="J18" s="310"/>
      <c r="K18" s="310"/>
      <c r="L18" s="326"/>
      <c r="M18" s="4023"/>
      <c r="N18" s="4023"/>
      <c r="O18" s="4023"/>
      <c r="P18" s="4023"/>
      <c r="Q18" s="3910"/>
      <c r="R18" s="4023"/>
      <c r="S18" s="4038"/>
      <c r="T18" s="4036"/>
      <c r="U18" s="4036"/>
      <c r="V18" s="3916"/>
      <c r="W18" s="284"/>
      <c r="X18" s="284"/>
      <c r="Y18" s="284"/>
      <c r="Z18" s="284"/>
      <c r="AA18" s="4046"/>
      <c r="AB18" s="4046"/>
      <c r="AC18" s="4046"/>
      <c r="AD18" s="4046"/>
      <c r="AE18" s="4046"/>
      <c r="AF18" s="4046"/>
      <c r="AG18" s="4046"/>
      <c r="AH18" s="4046"/>
      <c r="AI18" s="4046"/>
      <c r="AJ18" s="277"/>
      <c r="AK18" s="277"/>
      <c r="AL18" s="3564"/>
    </row>
    <row r="19" spans="1:38" ht="19.5" customHeight="1">
      <c r="A19" s="3541"/>
      <c r="B19" s="4011" t="s">
        <v>888</v>
      </c>
      <c r="C19" s="310"/>
      <c r="D19" s="310"/>
      <c r="E19" s="310"/>
      <c r="F19" s="310"/>
      <c r="G19" s="326"/>
      <c r="H19" s="310"/>
      <c r="I19" s="310"/>
      <c r="J19" s="310"/>
      <c r="K19" s="310"/>
      <c r="L19" s="326"/>
      <c r="M19" s="4023"/>
      <c r="N19" s="4023"/>
      <c r="O19" s="4023"/>
      <c r="P19" s="4023"/>
      <c r="Q19" s="3910"/>
      <c r="R19" s="4023"/>
      <c r="S19" s="4023"/>
      <c r="T19" s="4036"/>
      <c r="U19" s="4036"/>
      <c r="V19" s="3916"/>
      <c r="W19" s="284"/>
      <c r="X19" s="284"/>
      <c r="Y19" s="284"/>
      <c r="Z19" s="284"/>
      <c r="AA19" s="4046"/>
      <c r="AB19" s="4046"/>
      <c r="AC19" s="4046"/>
      <c r="AD19" s="4046"/>
      <c r="AE19" s="4046"/>
      <c r="AF19" s="4046"/>
      <c r="AG19" s="4046"/>
      <c r="AH19" s="4046"/>
      <c r="AI19" s="4046"/>
      <c r="AJ19" s="3317"/>
      <c r="AK19" s="4060"/>
      <c r="AL19" s="4062"/>
    </row>
    <row r="20" spans="1:38" ht="21" customHeight="1">
      <c r="A20" s="3541"/>
      <c r="B20" s="4011" t="s">
        <v>889</v>
      </c>
      <c r="C20" s="310"/>
      <c r="D20" s="310"/>
      <c r="E20" s="310"/>
      <c r="F20" s="310"/>
      <c r="G20" s="326"/>
      <c r="H20" s="310"/>
      <c r="I20" s="310"/>
      <c r="J20" s="310"/>
      <c r="K20" s="310"/>
      <c r="L20" s="326"/>
      <c r="M20" s="4023"/>
      <c r="N20" s="4023"/>
      <c r="O20" s="4023"/>
      <c r="P20" s="4023"/>
      <c r="Q20" s="3910"/>
      <c r="R20" s="4023"/>
      <c r="S20" s="4023"/>
      <c r="T20" s="4036"/>
      <c r="U20" s="4036"/>
      <c r="V20" s="3916"/>
      <c r="W20" s="284"/>
      <c r="X20" s="284"/>
      <c r="Y20" s="284"/>
      <c r="Z20" s="284"/>
      <c r="AA20" s="4046"/>
      <c r="AB20" s="4046"/>
      <c r="AC20" s="4046"/>
      <c r="AD20" s="4046"/>
      <c r="AE20" s="4046"/>
      <c r="AF20" s="4050"/>
      <c r="AG20" s="4046"/>
      <c r="AH20" s="4046"/>
      <c r="AI20" s="4046"/>
      <c r="AJ20" s="3317"/>
      <c r="AK20" s="4060"/>
      <c r="AL20" s="4062"/>
    </row>
    <row r="21" spans="1:38" ht="12.75" hidden="1">
      <c r="A21" s="3541"/>
      <c r="B21" s="4011" t="s">
        <v>890</v>
      </c>
      <c r="C21" s="310"/>
      <c r="D21" s="310"/>
      <c r="E21" s="310"/>
      <c r="F21" s="310"/>
      <c r="G21" s="326"/>
      <c r="H21" s="310"/>
      <c r="I21" s="310"/>
      <c r="J21" s="310"/>
      <c r="K21" s="310"/>
      <c r="L21" s="326"/>
      <c r="M21" s="4023"/>
      <c r="N21" s="4023"/>
      <c r="O21" s="4023"/>
      <c r="P21" s="4023"/>
      <c r="Q21" s="3910"/>
      <c r="R21" s="4023"/>
      <c r="S21" s="4023"/>
      <c r="T21" s="4036"/>
      <c r="U21" s="4036"/>
      <c r="V21" s="3916"/>
      <c r="W21" s="284"/>
      <c r="X21" s="284"/>
      <c r="Y21" s="284"/>
      <c r="Z21" s="284"/>
      <c r="AA21" s="4046"/>
      <c r="AB21" s="4046"/>
      <c r="AC21" s="4046"/>
      <c r="AD21" s="4046"/>
      <c r="AE21" s="4046"/>
      <c r="AF21" s="4046"/>
      <c r="AG21" s="4046"/>
      <c r="AH21" s="4046"/>
      <c r="AI21" s="4046"/>
      <c r="AJ21" s="277"/>
      <c r="AK21" s="277"/>
      <c r="AL21" s="4062"/>
    </row>
    <row r="22" spans="1:38" ht="12.75" hidden="1">
      <c r="A22" s="3541"/>
      <c r="B22" s="4011" t="s">
        <v>887</v>
      </c>
      <c r="C22" s="310"/>
      <c r="D22" s="310"/>
      <c r="E22" s="310"/>
      <c r="F22" s="310"/>
      <c r="G22" s="326"/>
      <c r="H22" s="310"/>
      <c r="I22" s="310"/>
      <c r="J22" s="310"/>
      <c r="K22" s="310"/>
      <c r="L22" s="326"/>
      <c r="M22" s="4023"/>
      <c r="N22" s="4023"/>
      <c r="O22" s="4023"/>
      <c r="P22" s="4023"/>
      <c r="Q22" s="3910"/>
      <c r="R22" s="4023"/>
      <c r="S22" s="3819"/>
      <c r="T22" s="4036"/>
      <c r="U22" s="4036"/>
      <c r="V22" s="3916"/>
      <c r="W22" s="284"/>
      <c r="X22" s="284"/>
      <c r="Y22" s="284"/>
      <c r="Z22" s="4046"/>
      <c r="AA22" s="4046"/>
      <c r="AB22" s="4046"/>
      <c r="AC22" s="4046"/>
      <c r="AD22" s="4046"/>
      <c r="AE22" s="4046"/>
      <c r="AF22" s="4046"/>
      <c r="AG22" s="4046"/>
      <c r="AH22" s="4046"/>
      <c r="AI22" s="4046"/>
      <c r="AJ22" s="3333"/>
      <c r="AK22" s="3333"/>
      <c r="AL22" s="4062"/>
    </row>
    <row r="23" spans="1:38" ht="12.75">
      <c r="A23" s="3541">
        <v>2</v>
      </c>
      <c r="B23" s="4011" t="s">
        <v>891</v>
      </c>
      <c r="C23" s="3897"/>
      <c r="D23" s="3897"/>
      <c r="E23" s="310"/>
      <c r="F23" s="310"/>
      <c r="G23" s="326"/>
      <c r="H23" s="310"/>
      <c r="I23" s="310"/>
      <c r="J23" s="310"/>
      <c r="K23" s="310"/>
      <c r="L23" s="326"/>
      <c r="M23" s="4023"/>
      <c r="N23" s="4023"/>
      <c r="O23" s="4023"/>
      <c r="P23" s="4023"/>
      <c r="Q23" s="3910"/>
      <c r="R23" s="4023"/>
      <c r="S23" s="4023"/>
      <c r="T23" s="4036"/>
      <c r="U23" s="4036"/>
      <c r="V23" s="3916"/>
      <c r="W23" s="284"/>
      <c r="X23" s="284"/>
      <c r="Y23" s="284"/>
      <c r="Z23" s="4036"/>
      <c r="AA23" s="4036"/>
      <c r="AB23" s="4036"/>
      <c r="AC23" s="4036"/>
      <c r="AD23" s="4036"/>
      <c r="AE23" s="4036"/>
      <c r="AF23" s="4036"/>
      <c r="AG23" s="4036"/>
      <c r="AH23" s="4036"/>
      <c r="AI23" s="4036"/>
      <c r="AJ23" s="4060"/>
      <c r="AK23" s="4060"/>
      <c r="AL23" s="4062"/>
    </row>
    <row r="24" spans="1:38" ht="27" customHeight="1">
      <c r="A24" s="3541"/>
      <c r="B24" s="4011" t="s">
        <v>892</v>
      </c>
      <c r="C24" s="310"/>
      <c r="D24" s="310"/>
      <c r="E24" s="310"/>
      <c r="F24" s="310"/>
      <c r="G24" s="326"/>
      <c r="H24" s="310"/>
      <c r="I24" s="310"/>
      <c r="J24" s="310"/>
      <c r="K24" s="310"/>
      <c r="L24" s="326"/>
      <c r="M24" s="4023"/>
      <c r="N24" s="4023"/>
      <c r="O24" s="4023"/>
      <c r="P24" s="4023"/>
      <c r="Q24" s="3910"/>
      <c r="R24" s="4023"/>
      <c r="S24" s="4023"/>
      <c r="T24" s="4036"/>
      <c r="U24" s="4036"/>
      <c r="V24" s="3916"/>
      <c r="W24" s="284"/>
      <c r="X24" s="284"/>
      <c r="Y24" s="284"/>
      <c r="Z24" s="284"/>
      <c r="AA24" s="4046"/>
      <c r="AB24" s="4046"/>
      <c r="AC24" s="4046"/>
      <c r="AD24" s="4046"/>
      <c r="AE24" s="4046"/>
      <c r="AF24" s="4046"/>
      <c r="AG24" s="4046"/>
      <c r="AH24" s="4046"/>
      <c r="AI24" s="4046"/>
      <c r="AJ24" s="3600"/>
      <c r="AK24" s="3600"/>
      <c r="AL24" s="4062"/>
    </row>
    <row r="25" spans="1:38" ht="27" customHeight="1">
      <c r="A25" s="3541"/>
      <c r="B25" s="4011" t="s">
        <v>893</v>
      </c>
      <c r="C25" s="310"/>
      <c r="D25" s="310"/>
      <c r="E25" s="310"/>
      <c r="F25" s="310"/>
      <c r="G25" s="326"/>
      <c r="H25" s="310"/>
      <c r="I25" s="310"/>
      <c r="J25" s="310"/>
      <c r="K25" s="310"/>
      <c r="L25" s="326"/>
      <c r="M25" s="4023"/>
      <c r="N25" s="4023"/>
      <c r="O25" s="4023"/>
      <c r="P25" s="4023"/>
      <c r="Q25" s="3910"/>
      <c r="R25" s="4023"/>
      <c r="S25" s="4023"/>
      <c r="T25" s="4036"/>
      <c r="U25" s="4036"/>
      <c r="V25" s="3916"/>
      <c r="W25" s="284"/>
      <c r="X25" s="284"/>
      <c r="Y25" s="284"/>
      <c r="Z25" s="284"/>
      <c r="AA25" s="4046"/>
      <c r="AB25" s="4046"/>
      <c r="AC25" s="4046"/>
      <c r="AD25" s="4046"/>
      <c r="AE25" s="4046"/>
      <c r="AF25" s="4046"/>
      <c r="AG25" s="4046"/>
      <c r="AH25" s="4046"/>
      <c r="AI25" s="4046"/>
      <c r="AJ25" s="3600"/>
      <c r="AK25" s="3600"/>
      <c r="AL25" s="4062"/>
    </row>
    <row r="26" spans="1:38" ht="27" customHeight="1">
      <c r="A26" s="3541"/>
      <c r="B26" s="4011" t="s">
        <v>894</v>
      </c>
      <c r="C26" s="310"/>
      <c r="D26" s="310"/>
      <c r="E26" s="310"/>
      <c r="F26" s="310"/>
      <c r="G26" s="326"/>
      <c r="H26" s="310"/>
      <c r="I26" s="310"/>
      <c r="J26" s="310"/>
      <c r="K26" s="310"/>
      <c r="L26" s="326"/>
      <c r="M26" s="4023"/>
      <c r="N26" s="4023"/>
      <c r="O26" s="4023"/>
      <c r="P26" s="4023"/>
      <c r="Q26" s="3910"/>
      <c r="R26" s="4023"/>
      <c r="S26" s="4023"/>
      <c r="T26" s="4036"/>
      <c r="U26" s="4036"/>
      <c r="V26" s="3916"/>
      <c r="W26" s="284"/>
      <c r="X26" s="284"/>
      <c r="Y26" s="284"/>
      <c r="Z26" s="284"/>
      <c r="AA26" s="4046"/>
      <c r="AB26" s="4046"/>
      <c r="AC26" s="4046"/>
      <c r="AD26" s="4046"/>
      <c r="AE26" s="4046"/>
      <c r="AF26" s="4046"/>
      <c r="AG26" s="4046"/>
      <c r="AH26" s="4046"/>
      <c r="AI26" s="4046"/>
      <c r="AJ26" s="3600"/>
      <c r="AK26" s="3600"/>
      <c r="AL26" s="4062"/>
    </row>
    <row r="27" spans="1:38" ht="27" customHeight="1">
      <c r="A27" s="3541"/>
      <c r="B27" s="4011" t="s">
        <v>895</v>
      </c>
      <c r="C27" s="310"/>
      <c r="D27" s="310"/>
      <c r="E27" s="310"/>
      <c r="F27" s="310"/>
      <c r="G27" s="326"/>
      <c r="H27" s="310"/>
      <c r="I27" s="310"/>
      <c r="J27" s="310"/>
      <c r="K27" s="310"/>
      <c r="L27" s="326"/>
      <c r="M27" s="4023"/>
      <c r="N27" s="4023"/>
      <c r="O27" s="4023"/>
      <c r="P27" s="4023"/>
      <c r="Q27" s="3910"/>
      <c r="R27" s="4023"/>
      <c r="S27" s="4023"/>
      <c r="T27" s="4036"/>
      <c r="U27" s="4036"/>
      <c r="V27" s="3916"/>
      <c r="W27" s="284"/>
      <c r="X27" s="284"/>
      <c r="Y27" s="284"/>
      <c r="Z27" s="284"/>
      <c r="AA27" s="4046"/>
      <c r="AB27" s="4046"/>
      <c r="AC27" s="4046"/>
      <c r="AD27" s="4046"/>
      <c r="AE27" s="4046"/>
      <c r="AF27" s="4046"/>
      <c r="AG27" s="4046"/>
      <c r="AH27" s="4046"/>
      <c r="AI27" s="4046"/>
      <c r="AJ27" s="3600"/>
      <c r="AK27" s="3600"/>
      <c r="AL27" s="4062"/>
    </row>
    <row r="28" spans="1:38" ht="27" customHeight="1">
      <c r="A28" s="3541"/>
      <c r="B28" s="4011" t="s">
        <v>896</v>
      </c>
      <c r="C28" s="310"/>
      <c r="D28" s="310"/>
      <c r="E28" s="310"/>
      <c r="F28" s="310"/>
      <c r="G28" s="326"/>
      <c r="H28" s="310"/>
      <c r="I28" s="4024"/>
      <c r="J28" s="310"/>
      <c r="K28" s="310"/>
      <c r="L28" s="326"/>
      <c r="M28" s="4023"/>
      <c r="N28" s="4023"/>
      <c r="O28" s="4023"/>
      <c r="P28" s="4023"/>
      <c r="Q28" s="3910"/>
      <c r="R28" s="4023"/>
      <c r="S28" s="4023"/>
      <c r="T28" s="4036"/>
      <c r="U28" s="4036"/>
      <c r="V28" s="3916"/>
      <c r="W28" s="284"/>
      <c r="X28" s="284"/>
      <c r="Y28" s="284"/>
      <c r="Z28" s="284"/>
      <c r="AA28" s="4046"/>
      <c r="AB28" s="4046"/>
      <c r="AC28" s="4046"/>
      <c r="AD28" s="4046"/>
      <c r="AE28" s="4046"/>
      <c r="AF28" s="4046"/>
      <c r="AG28" s="4046"/>
      <c r="AH28" s="4046"/>
      <c r="AI28" s="4046"/>
      <c r="AJ28" s="3600"/>
      <c r="AK28" s="3600"/>
      <c r="AL28" s="4062"/>
    </row>
    <row r="29" spans="1:38" ht="27" customHeight="1">
      <c r="A29" s="3541"/>
      <c r="B29" s="4011" t="s">
        <v>897</v>
      </c>
      <c r="C29" s="310"/>
      <c r="D29" s="310"/>
      <c r="E29" s="310"/>
      <c r="F29" s="310"/>
      <c r="G29" s="326"/>
      <c r="H29" s="310"/>
      <c r="I29" s="310"/>
      <c r="J29" s="310"/>
      <c r="K29" s="310"/>
      <c r="L29" s="326"/>
      <c r="M29" s="4023"/>
      <c r="N29" s="4023"/>
      <c r="O29" s="4023"/>
      <c r="P29" s="4023"/>
      <c r="Q29" s="3910"/>
      <c r="R29" s="4023"/>
      <c r="S29" s="4023"/>
      <c r="T29" s="4036"/>
      <c r="U29" s="4036"/>
      <c r="V29" s="3916"/>
      <c r="W29" s="284"/>
      <c r="X29" s="284"/>
      <c r="Y29" s="284"/>
      <c r="Z29" s="284"/>
      <c r="AA29" s="4046"/>
      <c r="AB29" s="4046"/>
      <c r="AC29" s="4046"/>
      <c r="AD29" s="4046"/>
      <c r="AE29" s="4046"/>
      <c r="AF29" s="4046"/>
      <c r="AG29" s="4046"/>
      <c r="AH29" s="4046"/>
      <c r="AI29" s="4046"/>
      <c r="AJ29" s="3600"/>
      <c r="AK29" s="3600"/>
      <c r="AL29" s="4062"/>
    </row>
    <row r="30" spans="1:38" ht="27" customHeight="1">
      <c r="A30" s="3541"/>
      <c r="B30" s="4011" t="s">
        <v>898</v>
      </c>
      <c r="C30" s="310"/>
      <c r="D30" s="310"/>
      <c r="E30" s="310"/>
      <c r="F30" s="310"/>
      <c r="G30" s="326"/>
      <c r="H30" s="310"/>
      <c r="I30" s="310"/>
      <c r="J30" s="310"/>
      <c r="K30" s="310"/>
      <c r="L30" s="326"/>
      <c r="M30" s="4023"/>
      <c r="N30" s="4023"/>
      <c r="O30" s="4023"/>
      <c r="P30" s="4023"/>
      <c r="Q30" s="3910"/>
      <c r="R30" s="4023"/>
      <c r="S30" s="4023"/>
      <c r="T30" s="4036"/>
      <c r="U30" s="4036"/>
      <c r="V30" s="3916"/>
      <c r="W30" s="284"/>
      <c r="X30" s="284"/>
      <c r="Y30" s="284"/>
      <c r="Z30" s="284"/>
      <c r="AA30" s="4046"/>
      <c r="AB30" s="4046"/>
      <c r="AC30" s="4046"/>
      <c r="AD30" s="4046"/>
      <c r="AE30" s="4046"/>
      <c r="AF30" s="4046"/>
      <c r="AG30" s="4046"/>
      <c r="AH30" s="4046"/>
      <c r="AI30" s="4046"/>
      <c r="AJ30" s="3600"/>
      <c r="AK30" s="3600"/>
      <c r="AL30" s="4062"/>
    </row>
    <row r="31" spans="1:38" ht="27" customHeight="1">
      <c r="A31" s="3541"/>
      <c r="B31" s="4011" t="s">
        <v>899</v>
      </c>
      <c r="C31" s="310"/>
      <c r="D31" s="310"/>
      <c r="E31" s="310"/>
      <c r="F31" s="310"/>
      <c r="G31" s="326"/>
      <c r="H31" s="310"/>
      <c r="I31" s="310"/>
      <c r="J31" s="310"/>
      <c r="K31" s="310"/>
      <c r="L31" s="326"/>
      <c r="M31" s="4023"/>
      <c r="N31" s="4023"/>
      <c r="O31" s="4023"/>
      <c r="P31" s="4023"/>
      <c r="Q31" s="3910"/>
      <c r="R31" s="4023"/>
      <c r="S31" s="4023"/>
      <c r="T31" s="4036"/>
      <c r="U31" s="4036"/>
      <c r="V31" s="3916"/>
      <c r="W31" s="284"/>
      <c r="X31" s="284"/>
      <c r="Y31" s="284"/>
      <c r="Z31" s="284"/>
      <c r="AA31" s="4046"/>
      <c r="AB31" s="4046"/>
      <c r="AC31" s="4046"/>
      <c r="AD31" s="4046"/>
      <c r="AE31" s="4046"/>
      <c r="AF31" s="4046"/>
      <c r="AG31" s="4046"/>
      <c r="AH31" s="4046"/>
      <c r="AI31" s="4046"/>
      <c r="AJ31" s="277"/>
      <c r="AK31" s="277"/>
      <c r="AL31" s="4062"/>
    </row>
    <row r="32" spans="1:38" ht="27" customHeight="1">
      <c r="A32" s="3541">
        <v>3</v>
      </c>
      <c r="B32" s="4011" t="s">
        <v>1073</v>
      </c>
      <c r="C32" s="3897"/>
      <c r="D32" s="3897"/>
      <c r="E32" s="3897"/>
      <c r="F32" s="3897"/>
      <c r="G32" s="3898"/>
      <c r="H32" s="3897"/>
      <c r="I32" s="3897"/>
      <c r="J32" s="3897"/>
      <c r="K32" s="3897"/>
      <c r="L32" s="3898"/>
      <c r="M32" s="4025"/>
      <c r="N32" s="4026"/>
      <c r="O32" s="4025"/>
      <c r="P32" s="4025"/>
      <c r="Q32" s="3910"/>
      <c r="R32" s="4025"/>
      <c r="S32" s="4025"/>
      <c r="T32" s="4036"/>
      <c r="U32" s="4036"/>
      <c r="V32" s="3916"/>
      <c r="W32" s="284"/>
      <c r="X32" s="284"/>
      <c r="Y32" s="284"/>
      <c r="Z32" s="284"/>
      <c r="AA32" s="4046"/>
      <c r="AB32" s="4046"/>
      <c r="AC32" s="4046"/>
      <c r="AD32" s="4046"/>
      <c r="AE32" s="4046"/>
      <c r="AF32" s="4046"/>
      <c r="AG32" s="4046"/>
      <c r="AH32" s="4046"/>
      <c r="AI32" s="4046"/>
      <c r="AJ32" s="3333"/>
      <c r="AK32" s="277"/>
      <c r="AL32" s="4062"/>
    </row>
    <row r="33" spans="1:38" s="4002" customFormat="1" ht="24.75" customHeight="1">
      <c r="A33" s="4009" t="s">
        <v>108</v>
      </c>
      <c r="B33" s="4010" t="s">
        <v>901</v>
      </c>
      <c r="C33" s="3890"/>
      <c r="D33" s="3890"/>
      <c r="E33" s="3890"/>
      <c r="F33" s="3890"/>
      <c r="G33" s="3896"/>
      <c r="H33" s="3890"/>
      <c r="I33" s="3890"/>
      <c r="J33" s="3890"/>
      <c r="K33" s="3890"/>
      <c r="L33" s="3896"/>
      <c r="M33" s="4021"/>
      <c r="N33" s="4021"/>
      <c r="O33" s="4021"/>
      <c r="P33" s="4021"/>
      <c r="Q33" s="3910"/>
      <c r="R33" s="4021"/>
      <c r="S33" s="4021"/>
      <c r="T33" s="4030"/>
      <c r="U33" s="4030"/>
      <c r="V33" s="3912"/>
      <c r="W33" s="3622"/>
      <c r="X33" s="3622"/>
      <c r="Y33" s="3622"/>
      <c r="Z33" s="4030"/>
      <c r="AA33" s="4030"/>
      <c r="AB33" s="4030"/>
      <c r="AC33" s="4030"/>
      <c r="AD33" s="4030"/>
      <c r="AE33" s="4030"/>
      <c r="AF33" s="4030"/>
      <c r="AG33" s="4030"/>
      <c r="AH33" s="4030"/>
      <c r="AI33" s="4030"/>
      <c r="AJ33" s="4058"/>
      <c r="AK33" s="4058"/>
      <c r="AL33" s="4059"/>
    </row>
    <row r="34" spans="1:38" ht="12.75">
      <c r="A34" s="3541">
        <v>1</v>
      </c>
      <c r="B34" s="3900" t="s">
        <v>1074</v>
      </c>
      <c r="C34" s="3894"/>
      <c r="D34" s="102"/>
      <c r="E34" s="3894"/>
      <c r="F34" s="3894"/>
      <c r="G34" s="3895"/>
      <c r="H34" s="3894"/>
      <c r="I34" s="3894"/>
      <c r="J34" s="3894"/>
      <c r="K34" s="3894"/>
      <c r="L34" s="3895"/>
      <c r="M34" s="3894"/>
      <c r="N34" s="3894"/>
      <c r="O34" s="3894"/>
      <c r="P34" s="3894"/>
      <c r="Q34" s="3910"/>
      <c r="R34" s="3819"/>
      <c r="S34" s="3925"/>
      <c r="T34" s="3623"/>
      <c r="U34" s="3623"/>
      <c r="V34" s="3624"/>
      <c r="W34" s="284"/>
      <c r="X34" s="284"/>
      <c r="Y34" s="284"/>
      <c r="Z34" s="284"/>
      <c r="AA34" s="4051"/>
      <c r="AB34" s="4051"/>
      <c r="AC34" s="4051"/>
      <c r="AD34" s="4051"/>
      <c r="AE34" s="4051"/>
      <c r="AF34" s="4051"/>
      <c r="AG34" s="4051"/>
      <c r="AH34" s="4051"/>
      <c r="AI34" s="4051"/>
      <c r="AJ34" s="3244"/>
      <c r="AK34" s="3244"/>
      <c r="AL34" s="3564"/>
    </row>
    <row r="35" spans="1:38" ht="12.75">
      <c r="A35" s="3541">
        <v>2</v>
      </c>
      <c r="B35" s="3900" t="s">
        <v>1075</v>
      </c>
      <c r="C35" s="3894"/>
      <c r="D35" s="102"/>
      <c r="E35" s="3894"/>
      <c r="F35" s="3894"/>
      <c r="G35" s="3895"/>
      <c r="H35" s="3894"/>
      <c r="I35" s="3894"/>
      <c r="J35" s="3894"/>
      <c r="K35" s="3894"/>
      <c r="L35" s="3895"/>
      <c r="M35" s="3894"/>
      <c r="N35" s="3894"/>
      <c r="O35" s="3894"/>
      <c r="P35" s="3894"/>
      <c r="Q35" s="3910"/>
      <c r="R35" s="3819"/>
      <c r="S35" s="3925"/>
      <c r="T35" s="3623"/>
      <c r="U35" s="3623"/>
      <c r="V35" s="3624"/>
      <c r="W35" s="284"/>
      <c r="X35" s="284"/>
      <c r="Y35" s="284"/>
      <c r="Z35" s="284"/>
      <c r="AA35" s="4051"/>
      <c r="AB35" s="4051"/>
      <c r="AC35" s="4051"/>
      <c r="AD35" s="4051"/>
      <c r="AE35" s="4051"/>
      <c r="AF35" s="4051"/>
      <c r="AG35" s="4051"/>
      <c r="AH35" s="4051"/>
      <c r="AI35" s="4051"/>
      <c r="AJ35" s="3244"/>
      <c r="AK35" s="3244"/>
      <c r="AL35" s="3564"/>
    </row>
    <row r="36" spans="1:38" ht="12.75">
      <c r="A36" s="3541">
        <v>3</v>
      </c>
      <c r="B36" s="3900" t="s">
        <v>1076</v>
      </c>
      <c r="C36" s="3894"/>
      <c r="D36" s="102"/>
      <c r="E36" s="3894"/>
      <c r="F36" s="3894"/>
      <c r="G36" s="3895"/>
      <c r="H36" s="3894"/>
      <c r="I36" s="3894"/>
      <c r="J36" s="3894"/>
      <c r="K36" s="3894"/>
      <c r="L36" s="3895"/>
      <c r="M36" s="3894"/>
      <c r="N36" s="3894"/>
      <c r="O36" s="3894"/>
      <c r="P36" s="3894"/>
      <c r="Q36" s="3910"/>
      <c r="R36" s="3819"/>
      <c r="S36" s="3925"/>
      <c r="T36" s="3623"/>
      <c r="U36" s="3623"/>
      <c r="V36" s="3624"/>
      <c r="W36" s="284"/>
      <c r="X36" s="284"/>
      <c r="Y36" s="284"/>
      <c r="Z36" s="284"/>
      <c r="AA36" s="4051"/>
      <c r="AB36" s="4051"/>
      <c r="AC36" s="4051"/>
      <c r="AD36" s="4051"/>
      <c r="AE36" s="4051"/>
      <c r="AF36" s="4051"/>
      <c r="AG36" s="4051"/>
      <c r="AH36" s="4051"/>
      <c r="AI36" s="4051"/>
      <c r="AJ36" s="3244"/>
      <c r="AK36" s="3244"/>
      <c r="AL36" s="3564"/>
    </row>
    <row r="37" spans="1:38" ht="12.75">
      <c r="A37" s="3541">
        <v>4</v>
      </c>
      <c r="B37" s="3900" t="s">
        <v>1077</v>
      </c>
      <c r="C37" s="3894"/>
      <c r="D37" s="102"/>
      <c r="E37" s="3894"/>
      <c r="F37" s="3894"/>
      <c r="G37" s="3895"/>
      <c r="H37" s="3894"/>
      <c r="I37" s="3894"/>
      <c r="J37" s="3894"/>
      <c r="K37" s="3894"/>
      <c r="L37" s="3895"/>
      <c r="M37" s="3894"/>
      <c r="N37" s="3894"/>
      <c r="O37" s="3894"/>
      <c r="P37" s="3894"/>
      <c r="Q37" s="3910"/>
      <c r="R37" s="3819"/>
      <c r="S37" s="3925"/>
      <c r="T37" s="3623"/>
      <c r="U37" s="3623"/>
      <c r="V37" s="3624"/>
      <c r="W37" s="284"/>
      <c r="X37" s="284"/>
      <c r="Y37" s="284"/>
      <c r="Z37" s="284"/>
      <c r="AA37" s="4051"/>
      <c r="AB37" s="4051"/>
      <c r="AC37" s="4051"/>
      <c r="AD37" s="4051"/>
      <c r="AE37" s="4051"/>
      <c r="AF37" s="4051"/>
      <c r="AG37" s="4051"/>
      <c r="AH37" s="4051"/>
      <c r="AI37" s="4051"/>
      <c r="AJ37" s="3244"/>
      <c r="AK37" s="3244"/>
      <c r="AL37" s="3564"/>
    </row>
    <row r="38" spans="1:38" ht="25.5" customHeight="1">
      <c r="A38" s="3541">
        <v>5</v>
      </c>
      <c r="B38" s="3900" t="s">
        <v>1078</v>
      </c>
      <c r="C38" s="3894"/>
      <c r="D38" s="102"/>
      <c r="E38" s="3894"/>
      <c r="F38" s="3894"/>
      <c r="G38" s="3895"/>
      <c r="H38" s="3894"/>
      <c r="I38" s="3894"/>
      <c r="J38" s="3894"/>
      <c r="K38" s="3894"/>
      <c r="L38" s="3895"/>
      <c r="M38" s="3894"/>
      <c r="N38" s="3894"/>
      <c r="O38" s="3894"/>
      <c r="P38" s="3894"/>
      <c r="Q38" s="3910"/>
      <c r="R38" s="3819"/>
      <c r="S38" s="3925"/>
      <c r="T38" s="3623"/>
      <c r="U38" s="3623"/>
      <c r="V38" s="3624"/>
      <c r="W38" s="284"/>
      <c r="X38" s="284"/>
      <c r="Y38" s="284"/>
      <c r="Z38" s="284"/>
      <c r="AA38" s="4051"/>
      <c r="AB38" s="4051"/>
      <c r="AC38" s="4051"/>
      <c r="AD38" s="4051"/>
      <c r="AE38" s="4051"/>
      <c r="AF38" s="4051"/>
      <c r="AG38" s="4051"/>
      <c r="AH38" s="4051"/>
      <c r="AI38" s="4051"/>
      <c r="AJ38" s="3244"/>
      <c r="AK38" s="3244"/>
      <c r="AL38" s="3564"/>
    </row>
    <row r="39" spans="1:38" ht="12.75">
      <c r="A39" s="3541">
        <v>6</v>
      </c>
      <c r="B39" s="3900" t="s">
        <v>1079</v>
      </c>
      <c r="C39" s="3892"/>
      <c r="D39" s="310"/>
      <c r="E39" s="3892"/>
      <c r="F39" s="3892"/>
      <c r="G39" s="3893"/>
      <c r="H39" s="3892"/>
      <c r="I39" s="3892"/>
      <c r="J39" s="3894"/>
      <c r="K39" s="3894"/>
      <c r="L39" s="3895"/>
      <c r="M39" s="3894"/>
      <c r="N39" s="3894"/>
      <c r="O39" s="3894"/>
      <c r="P39" s="3894"/>
      <c r="Q39" s="3910"/>
      <c r="R39" s="3819"/>
      <c r="S39" s="3894"/>
      <c r="T39" s="3623"/>
      <c r="U39" s="3623"/>
      <c r="V39" s="3624"/>
      <c r="W39" s="284"/>
      <c r="X39" s="284"/>
      <c r="Y39" s="284"/>
      <c r="Z39" s="284"/>
      <c r="AA39" s="4051"/>
      <c r="AB39" s="4051"/>
      <c r="AC39" s="4051"/>
      <c r="AD39" s="4051"/>
      <c r="AE39" s="4051"/>
      <c r="AF39" s="4051"/>
      <c r="AG39" s="4051"/>
      <c r="AH39" s="4051"/>
      <c r="AI39" s="4051"/>
      <c r="AJ39" s="277"/>
      <c r="AK39" s="3244"/>
      <c r="AL39" s="4062"/>
    </row>
    <row r="40" spans="1:38" ht="12.75">
      <c r="A40" s="3541">
        <v>7</v>
      </c>
      <c r="B40" s="4011" t="s">
        <v>904</v>
      </c>
      <c r="C40" s="102"/>
      <c r="D40" s="102"/>
      <c r="E40" s="102"/>
      <c r="F40" s="102"/>
      <c r="G40" s="3895"/>
      <c r="H40" s="102"/>
      <c r="I40" s="102"/>
      <c r="J40" s="3894"/>
      <c r="K40" s="3894"/>
      <c r="L40" s="3895"/>
      <c r="M40" s="3894"/>
      <c r="N40" s="3894"/>
      <c r="O40" s="3894"/>
      <c r="P40" s="3894"/>
      <c r="Q40" s="3910"/>
      <c r="R40" s="3819"/>
      <c r="S40" s="3894"/>
      <c r="T40" s="3623"/>
      <c r="U40" s="3623"/>
      <c r="V40" s="3624"/>
      <c r="W40" s="284"/>
      <c r="X40" s="284"/>
      <c r="Y40" s="284"/>
      <c r="Z40" s="284"/>
      <c r="AA40" s="4051"/>
      <c r="AB40" s="4051"/>
      <c r="AC40" s="4051"/>
      <c r="AD40" s="4051"/>
      <c r="AE40" s="4051"/>
      <c r="AF40" s="4051"/>
      <c r="AG40" s="4051"/>
      <c r="AH40" s="4051"/>
      <c r="AI40" s="4051"/>
      <c r="AJ40" s="277"/>
      <c r="AK40" s="277"/>
      <c r="AL40" s="3564"/>
    </row>
    <row r="41" spans="1:38" ht="12.75" hidden="1">
      <c r="A41" s="3541">
        <v>8</v>
      </c>
      <c r="B41" s="4011" t="s">
        <v>1080</v>
      </c>
      <c r="C41" s="102"/>
      <c r="D41" s="102"/>
      <c r="E41" s="102"/>
      <c r="F41" s="102"/>
      <c r="G41" s="282"/>
      <c r="H41" s="102"/>
      <c r="I41" s="102"/>
      <c r="J41" s="3894"/>
      <c r="K41" s="3894"/>
      <c r="L41" s="3895"/>
      <c r="M41" s="3894"/>
      <c r="N41" s="3894"/>
      <c r="O41" s="3894"/>
      <c r="P41" s="3894"/>
      <c r="Q41" s="3910"/>
      <c r="R41" s="3894"/>
      <c r="S41" s="3894"/>
      <c r="T41" s="3623"/>
      <c r="U41" s="3623"/>
      <c r="V41" s="3624"/>
      <c r="W41" s="284"/>
      <c r="X41" s="284"/>
      <c r="Y41" s="284"/>
      <c r="Z41" s="4051"/>
      <c r="AA41" s="4051"/>
      <c r="AB41" s="4051"/>
      <c r="AC41" s="4051"/>
      <c r="AD41" s="4051"/>
      <c r="AE41" s="4051"/>
      <c r="AF41" s="4051"/>
      <c r="AG41" s="4051"/>
      <c r="AH41" s="4051"/>
      <c r="AI41" s="4051"/>
      <c r="AJ41" s="4060"/>
      <c r="AK41" s="4060"/>
      <c r="AL41" s="3564"/>
    </row>
    <row r="42" spans="1:38" ht="12.75" hidden="1">
      <c r="A42" s="3541">
        <v>9</v>
      </c>
      <c r="B42" s="4011" t="s">
        <v>1081</v>
      </c>
      <c r="C42" s="102"/>
      <c r="D42" s="102"/>
      <c r="E42" s="102"/>
      <c r="F42" s="102"/>
      <c r="G42" s="282"/>
      <c r="H42" s="102"/>
      <c r="I42" s="102"/>
      <c r="J42" s="3894"/>
      <c r="K42" s="3894"/>
      <c r="L42" s="3895"/>
      <c r="M42" s="3894"/>
      <c r="N42" s="3894"/>
      <c r="O42" s="3894"/>
      <c r="P42" s="3894"/>
      <c r="Q42" s="3910"/>
      <c r="R42" s="3894"/>
      <c r="S42" s="3894"/>
      <c r="T42" s="3623"/>
      <c r="U42" s="3623"/>
      <c r="V42" s="3624"/>
      <c r="W42" s="284"/>
      <c r="X42" s="284"/>
      <c r="Y42" s="284"/>
      <c r="Z42" s="4051"/>
      <c r="AA42" s="4051"/>
      <c r="AB42" s="4051"/>
      <c r="AC42" s="4051"/>
      <c r="AD42" s="4051"/>
      <c r="AE42" s="4051"/>
      <c r="AF42" s="4051"/>
      <c r="AG42" s="4051"/>
      <c r="AH42" s="4051"/>
      <c r="AI42" s="4051"/>
      <c r="AJ42" s="4060"/>
      <c r="AK42" s="4060"/>
      <c r="AL42" s="3564"/>
    </row>
    <row r="43" spans="1:38" ht="12.75">
      <c r="A43" s="3541">
        <v>10</v>
      </c>
      <c r="B43" s="4011" t="s">
        <v>905</v>
      </c>
      <c r="C43" s="3894"/>
      <c r="D43" s="3838"/>
      <c r="E43" s="3838"/>
      <c r="F43" s="3838"/>
      <c r="G43" s="3904"/>
      <c r="H43" s="3838"/>
      <c r="I43" s="3838"/>
      <c r="J43" s="3894"/>
      <c r="K43" s="3894"/>
      <c r="L43" s="3895"/>
      <c r="M43" s="3894"/>
      <c r="N43" s="3894"/>
      <c r="O43" s="3894"/>
      <c r="P43" s="3894"/>
      <c r="Q43" s="3910"/>
      <c r="R43" s="3819"/>
      <c r="S43" s="3925"/>
      <c r="T43" s="3623"/>
      <c r="U43" s="3623"/>
      <c r="V43" s="3624"/>
      <c r="W43" s="284"/>
      <c r="X43" s="284"/>
      <c r="Y43" s="284"/>
      <c r="Z43" s="284"/>
      <c r="AA43" s="4051"/>
      <c r="AB43" s="4051"/>
      <c r="AC43" s="4051"/>
      <c r="AD43" s="4051"/>
      <c r="AE43" s="4051"/>
      <c r="AF43" s="4051"/>
      <c r="AG43" s="4051"/>
      <c r="AH43" s="4051"/>
      <c r="AI43" s="4051"/>
      <c r="AJ43" s="277"/>
      <c r="AK43" s="277"/>
      <c r="AL43" s="3564"/>
    </row>
    <row r="44" spans="1:38" ht="12.75">
      <c r="A44" s="3541">
        <v>11</v>
      </c>
      <c r="B44" s="4011" t="s">
        <v>906</v>
      </c>
      <c r="C44" s="3894"/>
      <c r="D44" s="3894"/>
      <c r="E44" s="3894"/>
      <c r="F44" s="3894"/>
      <c r="G44" s="3895"/>
      <c r="H44" s="3894"/>
      <c r="I44" s="3894"/>
      <c r="J44" s="3894"/>
      <c r="K44" s="3894"/>
      <c r="L44" s="3895"/>
      <c r="M44" s="3894"/>
      <c r="N44" s="3894"/>
      <c r="O44" s="3894"/>
      <c r="P44" s="3894"/>
      <c r="Q44" s="3910"/>
      <c r="R44" s="887"/>
      <c r="S44" s="3894"/>
      <c r="T44" s="3623"/>
      <c r="U44" s="3623"/>
      <c r="V44" s="3624"/>
      <c r="W44" s="284"/>
      <c r="X44" s="284"/>
      <c r="Y44" s="284"/>
      <c r="Z44" s="284"/>
      <c r="AA44" s="4051"/>
      <c r="AB44" s="4051"/>
      <c r="AC44" s="4051"/>
      <c r="AD44" s="4051"/>
      <c r="AE44" s="4051"/>
      <c r="AF44" s="4051"/>
      <c r="AG44" s="4051"/>
      <c r="AH44" s="4051"/>
      <c r="AI44" s="4051"/>
      <c r="AJ44" s="277"/>
      <c r="AK44" s="277"/>
      <c r="AL44" s="3564"/>
    </row>
    <row r="45" spans="1:38" ht="12.75">
      <c r="A45" s="3541">
        <v>12</v>
      </c>
      <c r="B45" s="4011" t="s">
        <v>907</v>
      </c>
      <c r="C45" s="3894"/>
      <c r="D45" s="3819"/>
      <c r="E45" s="3894"/>
      <c r="F45" s="3894"/>
      <c r="G45" s="3895"/>
      <c r="H45" s="3894"/>
      <c r="I45" s="3894"/>
      <c r="J45" s="3894"/>
      <c r="K45" s="3894"/>
      <c r="L45" s="3895"/>
      <c r="M45" s="3894"/>
      <c r="N45" s="3894"/>
      <c r="O45" s="3894"/>
      <c r="P45" s="3894"/>
      <c r="Q45" s="3910"/>
      <c r="R45" s="887"/>
      <c r="S45" s="3894"/>
      <c r="T45" s="3623"/>
      <c r="U45" s="3623"/>
      <c r="V45" s="3624"/>
      <c r="W45" s="284"/>
      <c r="X45" s="284"/>
      <c r="Y45" s="284"/>
      <c r="Z45" s="284"/>
      <c r="AA45" s="4051"/>
      <c r="AB45" s="4051"/>
      <c r="AC45" s="4051"/>
      <c r="AD45" s="4051"/>
      <c r="AE45" s="4051"/>
      <c r="AF45" s="4051"/>
      <c r="AG45" s="4051"/>
      <c r="AH45" s="4051"/>
      <c r="AI45" s="4051"/>
      <c r="AJ45" s="277"/>
      <c r="AK45" s="277"/>
      <c r="AL45" s="3564"/>
    </row>
    <row r="46" spans="1:38" ht="12.75">
      <c r="A46" s="3541">
        <v>13</v>
      </c>
      <c r="B46" s="4011" t="s">
        <v>1082</v>
      </c>
      <c r="C46" s="3894"/>
      <c r="D46" s="3819"/>
      <c r="E46" s="3894"/>
      <c r="F46" s="3894"/>
      <c r="G46" s="3895"/>
      <c r="H46" s="3894"/>
      <c r="I46" s="3894"/>
      <c r="J46" s="3894"/>
      <c r="K46" s="3894"/>
      <c r="L46" s="3895"/>
      <c r="M46" s="3894"/>
      <c r="N46" s="3894"/>
      <c r="O46" s="3894"/>
      <c r="P46" s="3894"/>
      <c r="Q46" s="3910"/>
      <c r="R46" s="887"/>
      <c r="S46" s="3894"/>
      <c r="T46" s="3623"/>
      <c r="U46" s="3623"/>
      <c r="V46" s="3624"/>
      <c r="W46" s="284"/>
      <c r="X46" s="284"/>
      <c r="Y46" s="284"/>
      <c r="Z46" s="284"/>
      <c r="AA46" s="4051"/>
      <c r="AB46" s="4051"/>
      <c r="AC46" s="4051"/>
      <c r="AD46" s="4051"/>
      <c r="AE46" s="4051"/>
      <c r="AF46" s="4051"/>
      <c r="AG46" s="4051"/>
      <c r="AH46" s="4051"/>
      <c r="AI46" s="4051"/>
      <c r="AJ46" s="277"/>
      <c r="AK46" s="277"/>
      <c r="AL46" s="3564"/>
    </row>
    <row r="47" spans="1:38" ht="48.75" customHeight="1">
      <c r="A47" s="3541">
        <v>14</v>
      </c>
      <c r="B47" s="4011" t="s">
        <v>1083</v>
      </c>
      <c r="C47" s="3894"/>
      <c r="D47" s="3894"/>
      <c r="E47" s="3894"/>
      <c r="F47" s="3894"/>
      <c r="G47" s="3895"/>
      <c r="H47" s="3894"/>
      <c r="I47" s="3894"/>
      <c r="J47" s="3894"/>
      <c r="K47" s="3894"/>
      <c r="L47" s="3895"/>
      <c r="M47" s="3894"/>
      <c r="N47" s="3894"/>
      <c r="O47" s="3894"/>
      <c r="P47" s="3894"/>
      <c r="Q47" s="3910"/>
      <c r="R47" s="887"/>
      <c r="S47" s="3894"/>
      <c r="T47" s="3623"/>
      <c r="U47" s="3623"/>
      <c r="V47" s="3624"/>
      <c r="W47" s="284"/>
      <c r="X47" s="284"/>
      <c r="Y47" s="284"/>
      <c r="Z47" s="284"/>
      <c r="AA47" s="4051"/>
      <c r="AB47" s="4051"/>
      <c r="AC47" s="4051"/>
      <c r="AD47" s="4051"/>
      <c r="AE47" s="4051"/>
      <c r="AF47" s="4051"/>
      <c r="AG47" s="4051"/>
      <c r="AH47" s="4051"/>
      <c r="AI47" s="4051"/>
      <c r="AJ47" s="1697"/>
      <c r="AK47" s="277"/>
      <c r="AL47" s="3564"/>
    </row>
    <row r="48" spans="1:38" ht="75.75" customHeight="1">
      <c r="A48" s="3541">
        <v>15</v>
      </c>
      <c r="B48" s="4011" t="s">
        <v>910</v>
      </c>
      <c r="C48" s="3894"/>
      <c r="D48" s="3838"/>
      <c r="E48" s="3819"/>
      <c r="F48" s="3819"/>
      <c r="G48" s="3905"/>
      <c r="H48" s="3819"/>
      <c r="I48" s="3819"/>
      <c r="J48" s="3894"/>
      <c r="K48" s="3894"/>
      <c r="L48" s="3895"/>
      <c r="M48" s="3894"/>
      <c r="N48" s="3894"/>
      <c r="O48" s="3894"/>
      <c r="P48" s="3894"/>
      <c r="Q48" s="3910"/>
      <c r="R48" s="887"/>
      <c r="S48" s="3894"/>
      <c r="T48" s="3623"/>
      <c r="U48" s="3623"/>
      <c r="V48" s="3624"/>
      <c r="W48" s="284"/>
      <c r="X48" s="284"/>
      <c r="Y48" s="284"/>
      <c r="Z48" s="284"/>
      <c r="AA48" s="4051"/>
      <c r="AB48" s="4051"/>
      <c r="AC48" s="4051"/>
      <c r="AD48" s="4051"/>
      <c r="AE48" s="4051"/>
      <c r="AF48" s="4051"/>
      <c r="AG48" s="4051"/>
      <c r="AH48" s="4051"/>
      <c r="AI48" s="4051"/>
      <c r="AJ48" s="277"/>
      <c r="AK48" s="277"/>
      <c r="AL48" s="3564"/>
    </row>
    <row r="49" spans="1:38" ht="12.75">
      <c r="A49" s="3541">
        <v>16</v>
      </c>
      <c r="B49" s="4011" t="s">
        <v>1084</v>
      </c>
      <c r="C49" s="3894"/>
      <c r="D49" s="3894"/>
      <c r="E49" s="3894"/>
      <c r="F49" s="3894"/>
      <c r="G49" s="3895"/>
      <c r="H49" s="3894"/>
      <c r="I49" s="3894"/>
      <c r="J49" s="3894"/>
      <c r="K49" s="3894"/>
      <c r="L49" s="3895"/>
      <c r="M49" s="3894"/>
      <c r="N49" s="3894"/>
      <c r="O49" s="3894"/>
      <c r="P49" s="3894"/>
      <c r="Q49" s="3910"/>
      <c r="R49" s="887"/>
      <c r="S49" s="3894"/>
      <c r="T49" s="3623"/>
      <c r="U49" s="3623"/>
      <c r="V49" s="3624"/>
      <c r="W49" s="284"/>
      <c r="X49" s="284"/>
      <c r="Y49" s="284"/>
      <c r="Z49" s="284"/>
      <c r="AA49" s="4051"/>
      <c r="AB49" s="4051"/>
      <c r="AC49" s="4051"/>
      <c r="AD49" s="4051"/>
      <c r="AE49" s="4051"/>
      <c r="AF49" s="4051"/>
      <c r="AG49" s="4051"/>
      <c r="AH49" s="4051"/>
      <c r="AI49" s="4051"/>
      <c r="AJ49" s="277"/>
      <c r="AK49" s="277"/>
      <c r="AL49" s="3564"/>
    </row>
    <row r="50" spans="1:38" ht="29.25" customHeight="1">
      <c r="A50" s="3541">
        <v>17</v>
      </c>
      <c r="B50" s="4011" t="s">
        <v>914</v>
      </c>
      <c r="C50" s="3894"/>
      <c r="D50" s="3894"/>
      <c r="E50" s="3894"/>
      <c r="F50" s="3894"/>
      <c r="G50" s="3895"/>
      <c r="H50" s="3894"/>
      <c r="I50" s="3894"/>
      <c r="J50" s="3894"/>
      <c r="K50" s="3894"/>
      <c r="L50" s="3895"/>
      <c r="M50" s="3894"/>
      <c r="N50" s="3894"/>
      <c r="O50" s="3894"/>
      <c r="P50" s="3894"/>
      <c r="Q50" s="3910"/>
      <c r="R50" s="887"/>
      <c r="S50" s="3894"/>
      <c r="T50" s="3623"/>
      <c r="U50" s="3623"/>
      <c r="V50" s="3624"/>
      <c r="W50" s="284"/>
      <c r="X50" s="284"/>
      <c r="Y50" s="284"/>
      <c r="Z50" s="284"/>
      <c r="AA50" s="4051"/>
      <c r="AB50" s="4051"/>
      <c r="AC50" s="4051"/>
      <c r="AD50" s="4051"/>
      <c r="AE50" s="4051"/>
      <c r="AF50" s="4051"/>
      <c r="AG50" s="4051"/>
      <c r="AH50" s="4051"/>
      <c r="AI50" s="4051"/>
      <c r="AJ50" s="277"/>
      <c r="AK50" s="277"/>
      <c r="AL50" s="3564"/>
    </row>
    <row r="51" spans="1:38" ht="22.5" customHeight="1">
      <c r="A51" s="3541">
        <v>18</v>
      </c>
      <c r="B51" s="4011" t="s">
        <v>916</v>
      </c>
      <c r="C51" s="3894"/>
      <c r="D51" s="3894"/>
      <c r="E51" s="3894"/>
      <c r="F51" s="3894"/>
      <c r="G51" s="3895"/>
      <c r="H51" s="3894"/>
      <c r="I51" s="3894"/>
      <c r="J51" s="3894"/>
      <c r="K51" s="3894"/>
      <c r="L51" s="3895"/>
      <c r="M51" s="3894"/>
      <c r="N51" s="3894"/>
      <c r="O51" s="3894"/>
      <c r="P51" s="3894"/>
      <c r="Q51" s="3910"/>
      <c r="R51" s="887"/>
      <c r="S51" s="3894"/>
      <c r="T51" s="3623"/>
      <c r="U51" s="3623"/>
      <c r="V51" s="3624"/>
      <c r="W51" s="284"/>
      <c r="X51" s="284"/>
      <c r="Y51" s="284"/>
      <c r="Z51" s="284"/>
      <c r="AA51" s="4051"/>
      <c r="AB51" s="4051"/>
      <c r="AC51" s="4051"/>
      <c r="AD51" s="4051"/>
      <c r="AE51" s="4051"/>
      <c r="AF51" s="4051"/>
      <c r="AG51" s="4051"/>
      <c r="AH51" s="4051"/>
      <c r="AI51" s="4051"/>
      <c r="AJ51" s="277"/>
      <c r="AK51" s="277"/>
      <c r="AL51" s="3564"/>
    </row>
    <row r="52" spans="1:38" ht="25.5" customHeight="1">
      <c r="A52" s="3541">
        <v>19</v>
      </c>
      <c r="B52" s="4011" t="s">
        <v>918</v>
      </c>
      <c r="C52" s="3894"/>
      <c r="D52" s="3819"/>
      <c r="E52" s="3819"/>
      <c r="F52" s="3819"/>
      <c r="G52" s="3905"/>
      <c r="H52" s="3819"/>
      <c r="I52" s="3819"/>
      <c r="J52" s="3894"/>
      <c r="K52" s="3894"/>
      <c r="L52" s="3895"/>
      <c r="M52" s="3894"/>
      <c r="N52" s="3894"/>
      <c r="O52" s="3894"/>
      <c r="P52" s="3894"/>
      <c r="Q52" s="3910"/>
      <c r="R52" s="887"/>
      <c r="S52" s="3894"/>
      <c r="T52" s="3623"/>
      <c r="U52" s="3623"/>
      <c r="V52" s="3624"/>
      <c r="W52" s="284"/>
      <c r="X52" s="284"/>
      <c r="Y52" s="284"/>
      <c r="Z52" s="284"/>
      <c r="AA52" s="4051"/>
      <c r="AB52" s="4051"/>
      <c r="AC52" s="4051"/>
      <c r="AD52" s="4051"/>
      <c r="AE52" s="4051"/>
      <c r="AF52" s="4051"/>
      <c r="AG52" s="4051"/>
      <c r="AH52" s="4051"/>
      <c r="AI52" s="4051"/>
      <c r="AJ52" s="277"/>
      <c r="AK52" s="277"/>
      <c r="AL52" s="3564"/>
    </row>
    <row r="53" spans="1:38" ht="22.5" customHeight="1">
      <c r="A53" s="3541">
        <v>20</v>
      </c>
      <c r="B53" s="3900" t="s">
        <v>1085</v>
      </c>
      <c r="C53" s="3894"/>
      <c r="D53" s="3819"/>
      <c r="E53" s="3819"/>
      <c r="F53" s="3819"/>
      <c r="G53" s="3905"/>
      <c r="H53" s="3819"/>
      <c r="I53" s="3819"/>
      <c r="J53" s="3894"/>
      <c r="K53" s="3894"/>
      <c r="L53" s="3895"/>
      <c r="M53" s="3894"/>
      <c r="N53" s="3894"/>
      <c r="O53" s="3894"/>
      <c r="P53" s="3894"/>
      <c r="Q53" s="3910"/>
      <c r="R53" s="3819"/>
      <c r="S53" s="3894"/>
      <c r="T53" s="3623"/>
      <c r="U53" s="3623"/>
      <c r="V53" s="3624"/>
      <c r="W53" s="284"/>
      <c r="X53" s="284"/>
      <c r="Y53" s="284"/>
      <c r="Z53" s="284"/>
      <c r="AA53" s="4051"/>
      <c r="AB53" s="4051"/>
      <c r="AC53" s="4051"/>
      <c r="AD53" s="4051"/>
      <c r="AE53" s="4051"/>
      <c r="AF53" s="4051"/>
      <c r="AG53" s="4051"/>
      <c r="AH53" s="4051"/>
      <c r="AI53" s="4051"/>
      <c r="AJ53" s="277"/>
      <c r="AK53" s="277"/>
      <c r="AL53" s="3564"/>
    </row>
    <row r="54" spans="1:38" ht="22.5" customHeight="1">
      <c r="A54" s="3541">
        <v>21</v>
      </c>
      <c r="B54" s="4011" t="s">
        <v>922</v>
      </c>
      <c r="C54" s="3894"/>
      <c r="D54" s="3819"/>
      <c r="E54" s="3819"/>
      <c r="F54" s="3819"/>
      <c r="G54" s="3905"/>
      <c r="H54" s="3819"/>
      <c r="I54" s="3819"/>
      <c r="J54" s="3894"/>
      <c r="K54" s="3894"/>
      <c r="L54" s="3895"/>
      <c r="M54" s="3894"/>
      <c r="N54" s="3894"/>
      <c r="O54" s="3894"/>
      <c r="P54" s="3894"/>
      <c r="Q54" s="3910"/>
      <c r="R54" s="3894"/>
      <c r="S54" s="3894"/>
      <c r="T54" s="3623"/>
      <c r="U54" s="3623"/>
      <c r="V54" s="3624"/>
      <c r="W54" s="284"/>
      <c r="X54" s="284"/>
      <c r="Y54" s="284"/>
      <c r="Z54" s="284"/>
      <c r="AA54" s="4051"/>
      <c r="AB54" s="4051"/>
      <c r="AC54" s="4051"/>
      <c r="AD54" s="4051"/>
      <c r="AE54" s="4051"/>
      <c r="AF54" s="4051"/>
      <c r="AG54" s="4051"/>
      <c r="AH54" s="4051"/>
      <c r="AI54" s="4051"/>
      <c r="AJ54" s="277"/>
      <c r="AK54" s="277"/>
      <c r="AL54" s="3564"/>
    </row>
    <row r="55" spans="1:38" ht="22.5" customHeight="1">
      <c r="A55" s="3541">
        <v>22</v>
      </c>
      <c r="B55" s="3900" t="s">
        <v>1086</v>
      </c>
      <c r="C55" s="3894"/>
      <c r="D55" s="3819"/>
      <c r="E55" s="3819"/>
      <c r="F55" s="3819"/>
      <c r="G55" s="3905"/>
      <c r="H55" s="3819"/>
      <c r="I55" s="3819"/>
      <c r="J55" s="3894"/>
      <c r="K55" s="3894"/>
      <c r="L55" s="3895"/>
      <c r="M55" s="3894"/>
      <c r="N55" s="3894"/>
      <c r="O55" s="3894"/>
      <c r="P55" s="3894"/>
      <c r="Q55" s="3910"/>
      <c r="R55" s="3894"/>
      <c r="S55" s="3894"/>
      <c r="T55" s="3623"/>
      <c r="U55" s="3623"/>
      <c r="V55" s="3624"/>
      <c r="W55" s="284"/>
      <c r="X55" s="284"/>
      <c r="Y55" s="284"/>
      <c r="Z55" s="284"/>
      <c r="AA55" s="4051"/>
      <c r="AB55" s="4051"/>
      <c r="AC55" s="4051"/>
      <c r="AD55" s="4051"/>
      <c r="AE55" s="4051"/>
      <c r="AF55" s="4051"/>
      <c r="AG55" s="4051"/>
      <c r="AH55" s="4051"/>
      <c r="AI55" s="4051"/>
      <c r="AJ55" s="277"/>
      <c r="AK55" s="277"/>
      <c r="AL55" s="3564"/>
    </row>
    <row r="56" spans="1:38" ht="12.75">
      <c r="A56" s="3541">
        <v>23</v>
      </c>
      <c r="B56" s="4011" t="s">
        <v>250</v>
      </c>
      <c r="C56" s="3894"/>
      <c r="D56" s="3819"/>
      <c r="E56" s="3819"/>
      <c r="F56" s="3819"/>
      <c r="G56" s="3905"/>
      <c r="H56" s="3819"/>
      <c r="I56" s="3819"/>
      <c r="J56" s="3894"/>
      <c r="K56" s="3894"/>
      <c r="L56" s="3895"/>
      <c r="M56" s="3894"/>
      <c r="N56" s="3894"/>
      <c r="O56" s="3894"/>
      <c r="P56" s="3894"/>
      <c r="Q56" s="3910"/>
      <c r="R56" s="3894"/>
      <c r="S56" s="3894"/>
      <c r="T56" s="3623"/>
      <c r="U56" s="3623"/>
      <c r="V56" s="3624"/>
      <c r="W56" s="284"/>
      <c r="X56" s="284"/>
      <c r="Y56" s="284"/>
      <c r="Z56" s="284"/>
      <c r="AA56" s="4051"/>
      <c r="AB56" s="4051"/>
      <c r="AC56" s="4051"/>
      <c r="AD56" s="4051"/>
      <c r="AE56" s="4051"/>
      <c r="AF56" s="4051"/>
      <c r="AG56" s="4051"/>
      <c r="AH56" s="4051"/>
      <c r="AI56" s="4051"/>
      <c r="AJ56" s="277"/>
      <c r="AK56" s="3317"/>
      <c r="AL56" s="3564"/>
    </row>
    <row r="57" spans="1:38" s="4002" customFormat="1" ht="26.25" customHeight="1">
      <c r="A57" s="4012" t="s">
        <v>326</v>
      </c>
      <c r="B57" s="4013" t="s">
        <v>245</v>
      </c>
      <c r="C57" s="3694"/>
      <c r="D57" s="3694"/>
      <c r="E57" s="3694"/>
      <c r="F57" s="3694"/>
      <c r="G57" s="3906"/>
      <c r="H57" s="3694"/>
      <c r="I57" s="3694"/>
      <c r="J57" s="3694"/>
      <c r="K57" s="3694"/>
      <c r="L57" s="3906"/>
      <c r="M57" s="4027"/>
      <c r="N57" s="4027"/>
      <c r="O57" s="4027"/>
      <c r="P57" s="4027"/>
      <c r="Q57" s="3926"/>
      <c r="R57" s="4027"/>
      <c r="S57" s="4027"/>
      <c r="T57" s="4043"/>
      <c r="U57" s="4043"/>
      <c r="V57" s="3696"/>
      <c r="W57" s="291"/>
      <c r="X57" s="291"/>
      <c r="Y57" s="291"/>
      <c r="Z57" s="4043"/>
      <c r="AA57" s="148"/>
      <c r="AB57" s="291"/>
      <c r="AC57" s="291"/>
      <c r="AD57" s="291"/>
      <c r="AE57" s="291"/>
      <c r="AF57" s="148"/>
      <c r="AG57" s="4063"/>
      <c r="AH57" s="4063"/>
      <c r="AI57" s="4063"/>
      <c r="AJ57" s="4064"/>
      <c r="AK57" s="4911"/>
      <c r="AL57" s="4057"/>
    </row>
    <row r="58" spans="1:38" ht="12.75">
      <c r="A58" s="4014"/>
      <c r="B58" s="4015"/>
      <c r="C58" s="4016"/>
      <c r="D58" s="4016"/>
      <c r="E58" s="4016"/>
      <c r="F58" s="4016"/>
      <c r="H58" s="4016"/>
      <c r="I58" s="4016"/>
      <c r="J58" s="4016"/>
      <c r="K58" s="4016"/>
      <c r="AJ58" s="3749"/>
      <c r="AK58" s="3749"/>
    </row>
    <row r="59" spans="1:38" ht="13.5">
      <c r="C59" s="4016"/>
      <c r="D59" s="4016"/>
      <c r="E59" s="4016"/>
      <c r="F59" s="4016"/>
      <c r="H59" s="4017"/>
      <c r="I59" s="4017"/>
      <c r="J59" s="4017"/>
      <c r="K59" s="4017"/>
      <c r="L59" s="4028"/>
      <c r="M59" s="4029"/>
      <c r="N59" s="4029"/>
      <c r="O59" s="4029"/>
      <c r="P59" s="4029"/>
      <c r="Q59" s="4029"/>
      <c r="R59" s="4029"/>
      <c r="S59" s="4029"/>
      <c r="T59" s="4029"/>
      <c r="U59" s="4029"/>
      <c r="V59" s="4029"/>
      <c r="W59" s="4029"/>
      <c r="X59" s="4029"/>
      <c r="Y59" s="4029"/>
      <c r="Z59" s="4029"/>
      <c r="AA59" s="4029"/>
      <c r="AB59" s="4029"/>
      <c r="AC59" s="4029"/>
      <c r="AD59" s="4029"/>
      <c r="AE59" s="4029"/>
      <c r="AF59" s="4029"/>
      <c r="AG59" s="4029"/>
      <c r="AH59" s="4029"/>
      <c r="AI59" s="4029"/>
      <c r="AJ59" s="3749"/>
      <c r="AK59" s="3749"/>
    </row>
    <row r="60" spans="1:38" ht="13.5">
      <c r="C60" s="4016"/>
      <c r="D60" s="4016"/>
      <c r="E60" s="4016"/>
      <c r="F60" s="4016"/>
      <c r="H60" s="4016"/>
      <c r="I60" s="4016"/>
      <c r="J60" s="4016"/>
      <c r="K60" s="4016"/>
      <c r="Z60" s="4004">
        <f>Z58-Z59</f>
        <v>0</v>
      </c>
      <c r="AJ60" s="3749"/>
      <c r="AK60" s="3749"/>
    </row>
    <row r="61" spans="1:38" ht="13.5">
      <c r="C61" s="4016"/>
      <c r="D61" s="4016"/>
      <c r="E61" s="4016"/>
      <c r="F61" s="4016"/>
      <c r="H61" s="4016"/>
      <c r="I61" s="4016"/>
      <c r="J61" s="4016"/>
      <c r="K61" s="4016"/>
      <c r="AJ61" s="3749"/>
      <c r="AK61" s="3749"/>
    </row>
    <row r="62" spans="1:38" ht="13.5">
      <c r="C62" s="4016"/>
      <c r="D62" s="4016"/>
      <c r="E62" s="4016"/>
      <c r="F62" s="4016"/>
      <c r="H62" s="4016"/>
      <c r="I62" s="4016"/>
      <c r="J62" s="4016"/>
      <c r="K62" s="4016"/>
      <c r="AJ62" s="3749"/>
      <c r="AK62" s="3749"/>
    </row>
    <row r="63" spans="1:38" ht="13.5">
      <c r="C63" s="4016"/>
      <c r="D63" s="4016"/>
      <c r="E63" s="4016"/>
      <c r="F63" s="4016"/>
      <c r="H63" s="4016"/>
      <c r="I63" s="4016"/>
      <c r="J63" s="4016"/>
      <c r="K63" s="4016"/>
      <c r="AJ63" s="3749"/>
      <c r="AK63" s="3749"/>
    </row>
    <row r="64" spans="1:38" ht="13.5">
      <c r="C64" s="4016"/>
      <c r="D64" s="4016"/>
      <c r="E64" s="4016"/>
      <c r="F64" s="4016"/>
      <c r="H64" s="4016"/>
      <c r="I64" s="4016"/>
      <c r="J64" s="4016"/>
      <c r="K64" s="4016"/>
      <c r="AJ64" s="3749"/>
      <c r="AK64" s="3749"/>
    </row>
    <row r="65" spans="3:37" ht="13.5">
      <c r="C65" s="4016"/>
      <c r="D65" s="4016"/>
      <c r="E65" s="4016"/>
      <c r="F65" s="4016"/>
      <c r="H65" s="4016"/>
      <c r="I65" s="4016"/>
      <c r="J65" s="4016"/>
      <c r="K65" s="4016"/>
      <c r="AJ65" s="3749"/>
      <c r="AK65" s="3749"/>
    </row>
    <row r="66" spans="3:37" ht="13.5">
      <c r="C66" s="4016"/>
      <c r="D66" s="4016"/>
      <c r="E66" s="4016"/>
      <c r="F66" s="4016"/>
      <c r="H66" s="4016"/>
      <c r="I66" s="4016"/>
      <c r="J66" s="4016"/>
      <c r="K66" s="4016"/>
      <c r="AJ66" s="3749"/>
      <c r="AK66" s="3749"/>
    </row>
    <row r="67" spans="3:37" ht="13.5">
      <c r="C67" s="4016"/>
      <c r="D67" s="4016"/>
      <c r="E67" s="4016"/>
      <c r="F67" s="4016"/>
      <c r="H67" s="4016"/>
      <c r="I67" s="4016"/>
      <c r="J67" s="4016"/>
      <c r="K67" s="4016"/>
      <c r="AJ67" s="3749"/>
      <c r="AK67" s="3749"/>
    </row>
    <row r="68" spans="3:37" ht="13.5">
      <c r="C68" s="4016"/>
      <c r="D68" s="4016"/>
      <c r="E68" s="4016"/>
      <c r="F68" s="4016"/>
      <c r="H68" s="4016"/>
      <c r="I68" s="4016"/>
      <c r="J68" s="4016"/>
      <c r="K68" s="4016"/>
      <c r="AJ68" s="3749"/>
      <c r="AK68" s="3749"/>
    </row>
    <row r="69" spans="3:37" ht="13.5">
      <c r="C69" s="4016"/>
      <c r="D69" s="4016"/>
      <c r="E69" s="4016"/>
      <c r="F69" s="4016"/>
      <c r="H69" s="4016"/>
      <c r="I69" s="4016"/>
      <c r="J69" s="4016"/>
      <c r="K69" s="4016"/>
      <c r="AJ69" s="3749"/>
      <c r="AK69" s="3749"/>
    </row>
    <row r="70" spans="3:37" ht="13.5">
      <c r="C70" s="4016"/>
      <c r="D70" s="4016"/>
      <c r="E70" s="4016"/>
      <c r="F70" s="4016"/>
      <c r="H70" s="4016"/>
      <c r="I70" s="4016"/>
      <c r="J70" s="4016"/>
      <c r="K70" s="4016"/>
      <c r="AJ70" s="3749"/>
      <c r="AK70" s="3749"/>
    </row>
    <row r="71" spans="3:37" ht="13.5">
      <c r="C71" s="4016"/>
      <c r="D71" s="4016"/>
      <c r="E71" s="4016"/>
      <c r="F71" s="4016"/>
      <c r="H71" s="4016"/>
      <c r="I71" s="4016"/>
      <c r="J71" s="4016"/>
      <c r="K71" s="4016"/>
      <c r="AJ71" s="3749"/>
      <c r="AK71" s="3749"/>
    </row>
    <row r="72" spans="3:37" ht="13.5">
      <c r="C72" s="4016"/>
      <c r="D72" s="4016"/>
      <c r="E72" s="4016"/>
      <c r="F72" s="4016"/>
      <c r="H72" s="4016"/>
      <c r="I72" s="4016"/>
      <c r="J72" s="4016"/>
      <c r="K72" s="4016"/>
      <c r="AJ72" s="3749"/>
      <c r="AK72" s="3749"/>
    </row>
    <row r="73" spans="3:37" ht="13.5">
      <c r="C73" s="4016"/>
      <c r="D73" s="4016"/>
      <c r="E73" s="4016"/>
      <c r="F73" s="4016"/>
      <c r="H73" s="4016"/>
      <c r="I73" s="4016"/>
      <c r="J73" s="4016"/>
      <c r="K73" s="4016"/>
      <c r="AJ73" s="3749"/>
      <c r="AK73" s="3749"/>
    </row>
    <row r="74" spans="3:37" ht="13.5">
      <c r="C74" s="4016"/>
      <c r="D74" s="4016"/>
      <c r="E74" s="4016"/>
      <c r="F74" s="4016"/>
      <c r="H74" s="4016"/>
      <c r="I74" s="4016"/>
      <c r="J74" s="4016"/>
      <c r="K74" s="4016"/>
      <c r="AJ74" s="3749"/>
      <c r="AK74" s="3749"/>
    </row>
    <row r="75" spans="3:37" ht="13.5">
      <c r="C75" s="4016"/>
      <c r="D75" s="4016"/>
      <c r="E75" s="4016"/>
      <c r="F75" s="4016"/>
      <c r="H75" s="4016"/>
      <c r="I75" s="4016"/>
      <c r="J75" s="4016"/>
      <c r="K75" s="4016"/>
      <c r="AJ75" s="3749"/>
      <c r="AK75" s="3749"/>
    </row>
    <row r="76" spans="3:37" ht="13.5">
      <c r="C76" s="4016"/>
      <c r="D76" s="4016"/>
      <c r="E76" s="4016"/>
      <c r="F76" s="4016"/>
      <c r="H76" s="4016"/>
      <c r="I76" s="4016"/>
      <c r="J76" s="4016"/>
      <c r="K76" s="4016"/>
      <c r="AJ76" s="3749"/>
      <c r="AK76" s="3749"/>
    </row>
    <row r="77" spans="3:37" ht="13.5">
      <c r="C77" s="4016"/>
      <c r="D77" s="4016"/>
      <c r="E77" s="4016"/>
      <c r="F77" s="4016"/>
      <c r="H77" s="4016"/>
      <c r="I77" s="4016"/>
      <c r="J77" s="4016"/>
      <c r="K77" s="4016"/>
      <c r="AJ77" s="3749"/>
      <c r="AK77" s="3749"/>
    </row>
    <row r="78" spans="3:37" ht="13.5">
      <c r="C78" s="4016"/>
      <c r="D78" s="4016"/>
      <c r="E78" s="4016"/>
      <c r="F78" s="4016"/>
      <c r="H78" s="4016"/>
      <c r="I78" s="4016"/>
      <c r="J78" s="4016"/>
      <c r="K78" s="4016"/>
      <c r="AJ78" s="3749"/>
      <c r="AK78" s="3749"/>
    </row>
    <row r="79" spans="3:37" ht="13.5">
      <c r="C79" s="4016"/>
      <c r="D79" s="4016"/>
      <c r="E79" s="4016"/>
      <c r="F79" s="4016"/>
      <c r="H79" s="4016"/>
      <c r="I79" s="4016"/>
      <c r="J79" s="4016"/>
      <c r="K79" s="4016"/>
      <c r="AJ79" s="3749"/>
      <c r="AK79" s="3749"/>
    </row>
    <row r="80" spans="3:37" ht="13.5">
      <c r="C80" s="4016"/>
      <c r="D80" s="4016"/>
      <c r="E80" s="4016"/>
      <c r="F80" s="4016"/>
      <c r="H80" s="4016"/>
      <c r="I80" s="4016"/>
      <c r="J80" s="4016"/>
      <c r="K80" s="4016"/>
      <c r="AJ80" s="3749"/>
      <c r="AK80" s="3749"/>
    </row>
    <row r="81" spans="3:37" ht="13.5">
      <c r="C81" s="4016"/>
      <c r="D81" s="4016"/>
      <c r="E81" s="4016"/>
      <c r="F81" s="4016"/>
      <c r="H81" s="4016"/>
      <c r="I81" s="4016"/>
      <c r="J81" s="4016"/>
      <c r="K81" s="4016"/>
      <c r="AJ81" s="3749"/>
      <c r="AK81" s="3749"/>
    </row>
    <row r="82" spans="3:37" ht="13.5">
      <c r="C82" s="4016"/>
      <c r="D82" s="4016"/>
      <c r="E82" s="4016"/>
      <c r="F82" s="4016"/>
      <c r="H82" s="4016"/>
      <c r="I82" s="4016"/>
      <c r="J82" s="4016"/>
      <c r="K82" s="4016"/>
      <c r="AJ82" s="3749"/>
      <c r="AK82" s="3749"/>
    </row>
    <row r="83" spans="3:37" ht="13.5">
      <c r="C83" s="4016"/>
      <c r="D83" s="4016"/>
      <c r="E83" s="4016"/>
      <c r="F83" s="4016"/>
      <c r="H83" s="4016"/>
      <c r="I83" s="4016"/>
      <c r="J83" s="4016"/>
      <c r="K83" s="4016"/>
      <c r="AJ83" s="3749"/>
      <c r="AK83" s="3749"/>
    </row>
    <row r="84" spans="3:37" ht="13.5">
      <c r="C84" s="4016"/>
      <c r="D84" s="4016"/>
      <c r="E84" s="4016"/>
      <c r="F84" s="4016"/>
      <c r="H84" s="4016"/>
      <c r="I84" s="4016"/>
      <c r="J84" s="4016"/>
      <c r="K84" s="4016"/>
      <c r="AJ84" s="3749"/>
      <c r="AK84" s="3749"/>
    </row>
    <row r="85" spans="3:37" ht="13.5">
      <c r="C85" s="4016"/>
      <c r="D85" s="4016"/>
      <c r="E85" s="4016"/>
      <c r="F85" s="4016"/>
      <c r="H85" s="4016"/>
      <c r="I85" s="4016"/>
      <c r="J85" s="4016"/>
      <c r="K85" s="4016"/>
      <c r="AJ85" s="3749"/>
      <c r="AK85" s="3749"/>
    </row>
    <row r="86" spans="3:37" ht="13.5">
      <c r="C86" s="4016"/>
      <c r="D86" s="4016"/>
      <c r="E86" s="4016"/>
      <c r="F86" s="4016"/>
      <c r="H86" s="4016"/>
      <c r="I86" s="4016"/>
      <c r="J86" s="4016"/>
      <c r="K86" s="4016"/>
      <c r="AJ86" s="3749"/>
      <c r="AK86" s="3749"/>
    </row>
    <row r="87" spans="3:37" ht="13.5">
      <c r="C87" s="4016"/>
      <c r="D87" s="4016"/>
      <c r="E87" s="4016"/>
      <c r="F87" s="4016"/>
      <c r="H87" s="4016"/>
      <c r="I87" s="4016"/>
      <c r="J87" s="4016"/>
      <c r="K87" s="4016"/>
      <c r="AJ87" s="3749"/>
      <c r="AK87" s="3749"/>
    </row>
    <row r="88" spans="3:37" ht="13.5">
      <c r="C88" s="4016"/>
      <c r="D88" s="4016"/>
      <c r="E88" s="4016"/>
      <c r="F88" s="4016"/>
      <c r="H88" s="4016"/>
      <c r="I88" s="4016"/>
      <c r="J88" s="4016"/>
      <c r="K88" s="4016"/>
      <c r="AJ88" s="3749"/>
      <c r="AK88" s="3749"/>
    </row>
    <row r="89" spans="3:37" ht="13.5">
      <c r="C89" s="4016"/>
      <c r="D89" s="4016"/>
      <c r="E89" s="4016"/>
      <c r="F89" s="4016"/>
      <c r="H89" s="4016"/>
      <c r="I89" s="4016"/>
      <c r="J89" s="4016"/>
      <c r="K89" s="4016"/>
      <c r="AJ89" s="3749"/>
      <c r="AK89" s="3749"/>
    </row>
    <row r="90" spans="3:37" ht="13.5">
      <c r="C90" s="4016"/>
      <c r="D90" s="4016"/>
      <c r="E90" s="4016"/>
      <c r="F90" s="4016"/>
      <c r="H90" s="4016"/>
      <c r="I90" s="4016"/>
      <c r="J90" s="4016"/>
      <c r="K90" s="4016"/>
      <c r="AJ90" s="3749"/>
      <c r="AK90" s="3749"/>
    </row>
    <row r="91" spans="3:37" ht="13.5">
      <c r="C91" s="4016"/>
      <c r="D91" s="4016"/>
      <c r="E91" s="4016"/>
      <c r="F91" s="4016"/>
      <c r="H91" s="4016"/>
      <c r="I91" s="4016"/>
      <c r="J91" s="4016"/>
      <c r="K91" s="4016"/>
      <c r="AJ91" s="3749"/>
      <c r="AK91" s="3749"/>
    </row>
    <row r="92" spans="3:37" ht="13.5">
      <c r="C92" s="4016"/>
      <c r="D92" s="4016"/>
      <c r="E92" s="4016"/>
      <c r="F92" s="4016"/>
      <c r="H92" s="4016"/>
      <c r="I92" s="4016"/>
      <c r="J92" s="4016"/>
      <c r="K92" s="4016"/>
      <c r="AJ92" s="3749"/>
      <c r="AK92" s="3749"/>
    </row>
    <row r="93" spans="3:37" ht="13.5">
      <c r="C93" s="4016"/>
      <c r="D93" s="4016"/>
      <c r="E93" s="4016"/>
      <c r="F93" s="4016"/>
      <c r="H93" s="4016"/>
      <c r="I93" s="4016"/>
      <c r="J93" s="4016"/>
      <c r="K93" s="4016"/>
      <c r="AJ93" s="3749"/>
      <c r="AK93" s="3749"/>
    </row>
    <row r="94" spans="3:37" ht="13.5">
      <c r="C94" s="4016"/>
      <c r="D94" s="4016"/>
      <c r="E94" s="4016"/>
      <c r="F94" s="4016"/>
      <c r="H94" s="4016"/>
      <c r="I94" s="4016"/>
      <c r="J94" s="4016"/>
      <c r="K94" s="4016"/>
      <c r="AJ94" s="3749"/>
      <c r="AK94" s="3749"/>
    </row>
    <row r="95" spans="3:37" ht="13.5">
      <c r="C95" s="4016"/>
      <c r="D95" s="4016"/>
      <c r="E95" s="4016"/>
      <c r="F95" s="4016"/>
      <c r="H95" s="4016"/>
      <c r="I95" s="4016"/>
      <c r="J95" s="4016"/>
      <c r="K95" s="4016"/>
      <c r="AJ95" s="3749"/>
      <c r="AK95" s="3749"/>
    </row>
    <row r="96" spans="3:37" ht="13.5">
      <c r="C96" s="4016"/>
      <c r="D96" s="4016"/>
      <c r="E96" s="4016"/>
      <c r="F96" s="4016"/>
      <c r="H96" s="4016"/>
      <c r="I96" s="4016"/>
      <c r="J96" s="4016"/>
      <c r="K96" s="4016"/>
      <c r="AJ96" s="3749"/>
      <c r="AK96" s="3749"/>
    </row>
    <row r="97" spans="3:37" ht="13.5">
      <c r="C97" s="4016"/>
      <c r="D97" s="4016"/>
      <c r="E97" s="4016"/>
      <c r="F97" s="4016"/>
      <c r="H97" s="4016"/>
      <c r="I97" s="4016"/>
      <c r="J97" s="4016"/>
      <c r="K97" s="4016"/>
      <c r="AJ97" s="3749"/>
      <c r="AK97" s="3749"/>
    </row>
    <row r="98" spans="3:37" ht="13.5">
      <c r="C98" s="4016"/>
      <c r="D98" s="4016"/>
      <c r="E98" s="4016"/>
      <c r="F98" s="4016"/>
      <c r="H98" s="4016"/>
      <c r="I98" s="4016"/>
      <c r="J98" s="4016"/>
      <c r="K98" s="4016"/>
      <c r="AJ98" s="3749"/>
      <c r="AK98" s="3749"/>
    </row>
    <row r="99" spans="3:37" ht="13.5">
      <c r="C99" s="4016"/>
      <c r="D99" s="4016"/>
      <c r="E99" s="4016"/>
      <c r="F99" s="4016"/>
      <c r="H99" s="4016"/>
      <c r="I99" s="4016"/>
      <c r="J99" s="4016"/>
      <c r="K99" s="4016"/>
      <c r="AJ99" s="3749"/>
      <c r="AK99" s="3749"/>
    </row>
    <row r="100" spans="3:37" ht="13.5">
      <c r="C100" s="4016"/>
      <c r="D100" s="4016"/>
      <c r="E100" s="4016"/>
      <c r="F100" s="4016"/>
      <c r="H100" s="4016"/>
      <c r="I100" s="4016"/>
      <c r="J100" s="4016"/>
      <c r="K100" s="4016"/>
      <c r="AJ100" s="3749"/>
      <c r="AK100" s="3749"/>
    </row>
    <row r="101" spans="3:37" ht="13.5">
      <c r="C101" s="4016"/>
      <c r="D101" s="4016"/>
      <c r="E101" s="4016"/>
      <c r="F101" s="4016"/>
      <c r="H101" s="4016"/>
      <c r="I101" s="4016"/>
      <c r="J101" s="4016"/>
      <c r="K101" s="4016"/>
      <c r="AJ101" s="3749"/>
      <c r="AK101" s="3749"/>
    </row>
    <row r="102" spans="3:37" ht="13.5">
      <c r="C102" s="4016"/>
      <c r="D102" s="4016"/>
      <c r="E102" s="4016"/>
      <c r="F102" s="4016"/>
      <c r="H102" s="4016"/>
      <c r="I102" s="4016"/>
      <c r="J102" s="4016"/>
      <c r="K102" s="4016"/>
      <c r="AJ102" s="3749"/>
      <c r="AK102" s="3749"/>
    </row>
    <row r="103" spans="3:37" ht="13.5">
      <c r="C103" s="4016"/>
      <c r="D103" s="4016"/>
      <c r="E103" s="4016"/>
      <c r="F103" s="4016"/>
      <c r="H103" s="4016"/>
      <c r="I103" s="4016"/>
      <c r="J103" s="4016"/>
      <c r="K103" s="4016"/>
      <c r="AJ103" s="3749"/>
      <c r="AK103" s="3749"/>
    </row>
    <row r="104" spans="3:37" ht="13.5">
      <c r="C104" s="4016"/>
      <c r="D104" s="4016"/>
      <c r="E104" s="4016"/>
      <c r="F104" s="4016"/>
      <c r="H104" s="4016"/>
      <c r="I104" s="4016"/>
      <c r="J104" s="4016"/>
      <c r="K104" s="4016"/>
      <c r="AJ104" s="3749"/>
      <c r="AK104" s="3749"/>
    </row>
    <row r="105" spans="3:37" ht="13.5">
      <c r="C105" s="4016"/>
      <c r="D105" s="4016"/>
      <c r="E105" s="4016"/>
      <c r="F105" s="4016"/>
      <c r="H105" s="4016"/>
      <c r="I105" s="4016"/>
      <c r="J105" s="4016"/>
      <c r="K105" s="4016"/>
      <c r="AJ105" s="3749"/>
      <c r="AK105" s="3749"/>
    </row>
    <row r="106" spans="3:37" ht="13.5">
      <c r="C106" s="4016"/>
      <c r="D106" s="4016"/>
      <c r="E106" s="4016"/>
      <c r="F106" s="4016"/>
      <c r="H106" s="4016"/>
      <c r="I106" s="4016"/>
      <c r="J106" s="4016"/>
      <c r="K106" s="4016"/>
      <c r="AJ106" s="3749"/>
      <c r="AK106" s="3749"/>
    </row>
    <row r="107" spans="3:37" ht="13.5">
      <c r="C107" s="4016"/>
      <c r="D107" s="4016"/>
      <c r="E107" s="4016"/>
      <c r="F107" s="4016"/>
      <c r="H107" s="4016"/>
      <c r="I107" s="4016"/>
      <c r="J107" s="4016"/>
      <c r="K107" s="4016"/>
      <c r="AJ107" s="3749"/>
      <c r="AK107" s="3749"/>
    </row>
    <row r="108" spans="3:37" ht="13.5">
      <c r="C108" s="4016"/>
      <c r="D108" s="4016"/>
      <c r="E108" s="4016"/>
      <c r="F108" s="4016"/>
      <c r="H108" s="4016"/>
      <c r="I108" s="4016"/>
      <c r="J108" s="4016"/>
      <c r="K108" s="4016"/>
      <c r="AJ108" s="3749"/>
      <c r="AK108" s="3749"/>
    </row>
    <row r="109" spans="3:37" ht="13.5">
      <c r="C109" s="4016"/>
      <c r="D109" s="4016"/>
      <c r="E109" s="4016"/>
      <c r="F109" s="4016"/>
      <c r="H109" s="4016"/>
      <c r="I109" s="4016"/>
      <c r="J109" s="4016"/>
      <c r="K109" s="4016"/>
      <c r="AJ109" s="3749"/>
      <c r="AK109" s="3749"/>
    </row>
    <row r="110" spans="3:37" ht="13.5">
      <c r="C110" s="4016"/>
      <c r="D110" s="4016"/>
      <c r="E110" s="4016"/>
      <c r="F110" s="4016"/>
      <c r="H110" s="4016"/>
      <c r="I110" s="4016"/>
      <c r="J110" s="4016"/>
      <c r="K110" s="4016"/>
      <c r="AJ110" s="3749"/>
      <c r="AK110" s="3749"/>
    </row>
    <row r="111" spans="3:37" ht="13.5">
      <c r="C111" s="4016"/>
      <c r="D111" s="4016"/>
      <c r="E111" s="4016"/>
      <c r="F111" s="4016"/>
      <c r="H111" s="4016"/>
      <c r="I111" s="4016"/>
      <c r="J111" s="4016"/>
      <c r="K111" s="4016"/>
      <c r="AJ111" s="3749"/>
      <c r="AK111" s="3749"/>
    </row>
    <row r="112" spans="3:37" ht="13.5">
      <c r="C112" s="4016"/>
      <c r="D112" s="4016"/>
      <c r="E112" s="4016"/>
      <c r="F112" s="4016"/>
      <c r="H112" s="4016"/>
      <c r="I112" s="4016"/>
      <c r="J112" s="4016"/>
      <c r="K112" s="4016"/>
      <c r="AJ112" s="3749"/>
      <c r="AK112" s="3749"/>
    </row>
    <row r="113" spans="3:37" ht="13.5">
      <c r="C113" s="4016"/>
      <c r="D113" s="4016"/>
      <c r="E113" s="4016"/>
      <c r="F113" s="4016"/>
      <c r="H113" s="4016"/>
      <c r="I113" s="4016"/>
      <c r="J113" s="4016"/>
      <c r="K113" s="4016"/>
      <c r="AJ113" s="3749"/>
      <c r="AK113" s="3749"/>
    </row>
    <row r="114" spans="3:37" ht="13.5">
      <c r="C114" s="4016"/>
      <c r="D114" s="4016"/>
      <c r="E114" s="4016"/>
      <c r="F114" s="4016"/>
      <c r="H114" s="4016"/>
      <c r="I114" s="4016"/>
      <c r="J114" s="4016"/>
      <c r="K114" s="4016"/>
      <c r="AJ114" s="3749"/>
      <c r="AK114" s="3749"/>
    </row>
    <row r="115" spans="3:37" ht="13.5">
      <c r="C115" s="4016"/>
      <c r="D115" s="4016"/>
      <c r="E115" s="4016"/>
      <c r="F115" s="4016"/>
      <c r="H115" s="4016"/>
      <c r="I115" s="4016"/>
      <c r="J115" s="4016"/>
      <c r="K115" s="4016"/>
      <c r="AJ115" s="3749"/>
      <c r="AK115" s="3749"/>
    </row>
    <row r="116" spans="3:37" ht="13.5">
      <c r="C116" s="4016"/>
      <c r="D116" s="4016"/>
      <c r="E116" s="4016"/>
      <c r="F116" s="4016"/>
      <c r="H116" s="4016"/>
      <c r="I116" s="4016"/>
      <c r="J116" s="4016"/>
      <c r="K116" s="4016"/>
      <c r="AJ116" s="3749"/>
      <c r="AK116" s="3749"/>
    </row>
    <row r="117" spans="3:37" ht="13.5">
      <c r="C117" s="4016"/>
      <c r="D117" s="4016"/>
      <c r="E117" s="4016"/>
      <c r="F117" s="4016"/>
      <c r="H117" s="4016"/>
      <c r="I117" s="4016"/>
      <c r="J117" s="4016"/>
      <c r="K117" s="4016"/>
      <c r="AJ117" s="3749"/>
      <c r="AK117" s="3749"/>
    </row>
  </sheetData>
  <mergeCells count="11">
    <mergeCell ref="A2:AK2"/>
    <mergeCell ref="U3:AJ3"/>
    <mergeCell ref="C5:G5"/>
    <mergeCell ref="H5:L5"/>
    <mergeCell ref="M5:Q5"/>
    <mergeCell ref="R5:V5"/>
    <mergeCell ref="W5:AA5"/>
    <mergeCell ref="AB5:AF5"/>
    <mergeCell ref="AG5:AI5"/>
    <mergeCell ref="A5:A6"/>
    <mergeCell ref="B5:B6"/>
  </mergeCells>
  <phoneticPr fontId="169" type="noConversion"/>
  <hyperlinks>
    <hyperlink ref="AJ58" location="目录!A1" display="目录!A1"/>
  </hyperlinks>
  <printOptions horizontalCentered="1"/>
  <pageMargins left="1.1811023622047201" right="0" top="0" bottom="0" header="0.31496062992126" footer="0.31496062992126"/>
  <pageSetup paperSize="9" scale="66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workbookViewId="0">
      <selection activeCell="G15" sqref="G15"/>
    </sheetView>
  </sheetViews>
  <sheetFormatPr defaultColWidth="9" defaultRowHeight="12"/>
  <cols>
    <col min="1" max="1" width="5.375" style="80" customWidth="1"/>
    <col min="2" max="2" width="24.5" style="80" customWidth="1"/>
    <col min="3" max="3" width="14.875" style="80" customWidth="1"/>
    <col min="4" max="4" width="5.5" style="80" customWidth="1"/>
    <col min="5" max="5" width="27.625" style="80" customWidth="1"/>
    <col min="6" max="6" width="18.875" style="80" customWidth="1"/>
    <col min="7" max="7" width="16.75" style="80" customWidth="1"/>
    <col min="8" max="8" width="9" style="80"/>
    <col min="9" max="9" width="15" style="80" customWidth="1"/>
    <col min="10" max="16384" width="9" style="80"/>
  </cols>
  <sheetData>
    <row r="1" spans="1:8" s="3585" customFormat="1" ht="48" customHeight="1">
      <c r="A1" s="4942" t="s">
        <v>12</v>
      </c>
      <c r="B1" s="4942"/>
      <c r="C1" s="4942"/>
      <c r="D1" s="4942"/>
      <c r="E1" s="4942"/>
      <c r="F1" s="4942"/>
      <c r="G1" s="4866"/>
      <c r="H1" s="4866"/>
    </row>
    <row r="2" spans="1:8" s="3248" customFormat="1" ht="24" customHeight="1">
      <c r="A2" s="4867" t="s">
        <v>13</v>
      </c>
      <c r="B2" s="4867" t="s">
        <v>14</v>
      </c>
      <c r="C2" s="4867" t="s">
        <v>15</v>
      </c>
      <c r="D2" s="4867" t="s">
        <v>13</v>
      </c>
      <c r="E2" s="4867" t="s">
        <v>14</v>
      </c>
      <c r="F2" s="4867" t="s">
        <v>15</v>
      </c>
    </row>
    <row r="3" spans="1:8" s="3248" customFormat="1" ht="16.5" customHeight="1">
      <c r="A3" s="4868" t="s">
        <v>16</v>
      </c>
      <c r="B3" s="4869" t="s">
        <v>17</v>
      </c>
      <c r="C3" s="4870"/>
      <c r="D3" s="4871">
        <v>2</v>
      </c>
      <c r="E3" s="1788" t="s">
        <v>146</v>
      </c>
      <c r="F3" s="4872" t="s">
        <v>147</v>
      </c>
    </row>
    <row r="4" spans="1:8" s="3248" customFormat="1" ht="13.5">
      <c r="A4" s="4871">
        <v>1</v>
      </c>
      <c r="B4" s="2191" t="s">
        <v>20</v>
      </c>
      <c r="C4" s="4885" t="s">
        <v>21</v>
      </c>
      <c r="D4" s="4871">
        <v>3</v>
      </c>
      <c r="E4" s="1788" t="s">
        <v>18</v>
      </c>
      <c r="F4" s="4872" t="s">
        <v>19</v>
      </c>
    </row>
    <row r="5" spans="1:8" s="3248" customFormat="1" ht="13.5">
      <c r="A5" s="4871">
        <v>2</v>
      </c>
      <c r="B5" s="2191" t="s">
        <v>24</v>
      </c>
      <c r="C5" s="4872" t="s">
        <v>25</v>
      </c>
      <c r="D5" s="4871">
        <v>4</v>
      </c>
      <c r="E5" s="1788" t="s">
        <v>22</v>
      </c>
      <c r="F5" s="4872" t="s">
        <v>23</v>
      </c>
    </row>
    <row r="6" spans="1:8" s="3248" customFormat="1" ht="13.5">
      <c r="A6" s="4871">
        <v>3</v>
      </c>
      <c r="B6" s="2191" t="s">
        <v>28</v>
      </c>
      <c r="C6" s="4872" t="s">
        <v>29</v>
      </c>
      <c r="D6" s="4871">
        <v>5</v>
      </c>
      <c r="E6" s="1788" t="s">
        <v>26</v>
      </c>
      <c r="F6" s="4872" t="s">
        <v>27</v>
      </c>
    </row>
    <row r="7" spans="1:8" s="3248" customFormat="1" ht="13.5">
      <c r="A7" s="4871">
        <v>4</v>
      </c>
      <c r="B7" s="2191" t="s">
        <v>32</v>
      </c>
      <c r="C7" s="4872" t="s">
        <v>33</v>
      </c>
      <c r="D7" s="4871">
        <v>6</v>
      </c>
      <c r="E7" s="1788" t="s">
        <v>30</v>
      </c>
      <c r="F7" s="4872" t="s">
        <v>31</v>
      </c>
    </row>
    <row r="8" spans="1:8" s="3248" customFormat="1" ht="13.5">
      <c r="A8" s="4871">
        <v>5</v>
      </c>
      <c r="B8" s="2191" t="s">
        <v>36</v>
      </c>
      <c r="C8" s="4872" t="s">
        <v>37</v>
      </c>
      <c r="D8" s="4871">
        <v>7</v>
      </c>
      <c r="E8" s="1788" t="s">
        <v>34</v>
      </c>
      <c r="F8" s="4872" t="s">
        <v>35</v>
      </c>
    </row>
    <row r="9" spans="1:8" s="3248" customFormat="1" ht="13.5">
      <c r="A9" s="4871">
        <v>6</v>
      </c>
      <c r="B9" s="2191" t="s">
        <v>40</v>
      </c>
      <c r="C9" s="4872" t="s">
        <v>41</v>
      </c>
      <c r="D9" s="4871">
        <v>8</v>
      </c>
      <c r="E9" s="1788" t="s">
        <v>38</v>
      </c>
      <c r="F9" s="4872" t="s">
        <v>39</v>
      </c>
    </row>
    <row r="10" spans="1:8" s="3248" customFormat="1" ht="13.5">
      <c r="A10" s="4871">
        <v>7</v>
      </c>
      <c r="B10" s="2191" t="s">
        <v>44</v>
      </c>
      <c r="C10" s="4872" t="s">
        <v>45</v>
      </c>
      <c r="D10" s="4871">
        <v>9</v>
      </c>
      <c r="E10" s="1788" t="s">
        <v>42</v>
      </c>
      <c r="F10" s="4872" t="s">
        <v>43</v>
      </c>
    </row>
    <row r="11" spans="1:8" s="3248" customFormat="1" ht="13.5">
      <c r="A11" s="4871">
        <v>8</v>
      </c>
      <c r="B11" s="2191" t="s">
        <v>48</v>
      </c>
      <c r="C11" s="167" t="s">
        <v>49</v>
      </c>
      <c r="D11" s="4871">
        <v>10</v>
      </c>
      <c r="E11" s="1788" t="s">
        <v>46</v>
      </c>
      <c r="F11" s="4872" t="s">
        <v>47</v>
      </c>
    </row>
    <row r="12" spans="1:8" s="3248" customFormat="1" ht="13.5">
      <c r="A12" s="4871">
        <v>9</v>
      </c>
      <c r="B12" s="2191" t="s">
        <v>52</v>
      </c>
      <c r="C12" s="4872" t="s">
        <v>53</v>
      </c>
      <c r="D12" s="4871">
        <v>11</v>
      </c>
      <c r="E12" s="1788" t="s">
        <v>50</v>
      </c>
      <c r="F12" s="4872" t="s">
        <v>51</v>
      </c>
    </row>
    <row r="13" spans="1:8" s="3248" customFormat="1" ht="13.5">
      <c r="A13" s="4871">
        <v>10</v>
      </c>
      <c r="B13" s="2191" t="s">
        <v>56</v>
      </c>
      <c r="C13" s="4872" t="s">
        <v>57</v>
      </c>
      <c r="D13" s="4871">
        <v>12</v>
      </c>
      <c r="E13" s="1788" t="s">
        <v>54</v>
      </c>
      <c r="F13" s="4872" t="s">
        <v>55</v>
      </c>
      <c r="G13" s="3585"/>
    </row>
    <row r="14" spans="1:8" s="3248" customFormat="1" ht="13.5">
      <c r="A14" s="4871">
        <v>11</v>
      </c>
      <c r="B14" s="1788" t="s">
        <v>60</v>
      </c>
      <c r="C14" s="4872" t="s">
        <v>61</v>
      </c>
      <c r="D14" s="4871">
        <v>13</v>
      </c>
      <c r="E14" s="1788" t="s">
        <v>58</v>
      </c>
      <c r="F14" s="4872" t="s">
        <v>59</v>
      </c>
    </row>
    <row r="15" spans="1:8" s="3248" customFormat="1" ht="13.5">
      <c r="A15" s="4871">
        <v>12</v>
      </c>
      <c r="B15" s="4873" t="s">
        <v>64</v>
      </c>
      <c r="C15" s="4872" t="s">
        <v>65</v>
      </c>
      <c r="D15" s="4871">
        <v>14</v>
      </c>
      <c r="E15" s="1788" t="s">
        <v>62</v>
      </c>
      <c r="F15" s="4872" t="s">
        <v>63</v>
      </c>
    </row>
    <row r="16" spans="1:8" s="3248" customFormat="1" ht="13.5">
      <c r="A16" s="4871">
        <v>13</v>
      </c>
      <c r="B16" s="4873" t="s">
        <v>68</v>
      </c>
      <c r="C16" s="4874" t="s">
        <v>69</v>
      </c>
      <c r="D16" s="4871">
        <v>15</v>
      </c>
      <c r="E16" s="1788" t="s">
        <v>66</v>
      </c>
      <c r="F16" s="4872" t="s">
        <v>67</v>
      </c>
    </row>
    <row r="17" spans="1:11" s="3248" customFormat="1" ht="13.5">
      <c r="A17" s="4871">
        <v>14</v>
      </c>
      <c r="B17" s="4873" t="s">
        <v>72</v>
      </c>
      <c r="C17" s="4872" t="s">
        <v>73</v>
      </c>
      <c r="D17" s="4871">
        <v>16</v>
      </c>
      <c r="E17" s="1788" t="s">
        <v>70</v>
      </c>
      <c r="F17" s="4872" t="s">
        <v>71</v>
      </c>
    </row>
    <row r="18" spans="1:11" s="3248" customFormat="1" ht="13.5">
      <c r="A18" s="4871">
        <v>15</v>
      </c>
      <c r="B18" s="4928" t="s">
        <v>2602</v>
      </c>
      <c r="C18" s="4872" t="s">
        <v>2601</v>
      </c>
      <c r="D18" s="4871">
        <v>17</v>
      </c>
      <c r="E18" s="1788" t="s">
        <v>74</v>
      </c>
      <c r="F18" s="4872" t="s">
        <v>75</v>
      </c>
    </row>
    <row r="19" spans="1:11" s="3248" customFormat="1" ht="13.5">
      <c r="A19" s="4871">
        <v>16</v>
      </c>
      <c r="B19" s="2191" t="s">
        <v>76</v>
      </c>
      <c r="C19" s="4872" t="s">
        <v>77</v>
      </c>
      <c r="D19" s="4871">
        <v>18</v>
      </c>
      <c r="E19" s="1788" t="s">
        <v>78</v>
      </c>
      <c r="F19" s="4872" t="s">
        <v>79</v>
      </c>
    </row>
    <row r="20" spans="1:11" s="3248" customFormat="1" ht="13.5">
      <c r="A20" s="4871">
        <v>17</v>
      </c>
      <c r="B20" s="1788" t="s">
        <v>80</v>
      </c>
      <c r="C20" s="4872" t="s">
        <v>81</v>
      </c>
      <c r="D20" s="4871">
        <v>19</v>
      </c>
      <c r="E20" s="1788" t="s">
        <v>82</v>
      </c>
      <c r="F20" s="4872" t="s">
        <v>83</v>
      </c>
    </row>
    <row r="21" spans="1:11" s="3248" customFormat="1" ht="13.5">
      <c r="A21" s="4871">
        <v>18</v>
      </c>
      <c r="B21" s="1788" t="s">
        <v>84</v>
      </c>
      <c r="C21" s="4872" t="s">
        <v>85</v>
      </c>
      <c r="D21" s="4871">
        <v>20</v>
      </c>
      <c r="E21" s="1788" t="s">
        <v>86</v>
      </c>
      <c r="F21" s="4872" t="s">
        <v>87</v>
      </c>
    </row>
    <row r="22" spans="1:11" s="3248" customFormat="1" ht="13.5">
      <c r="A22" s="4871">
        <v>19</v>
      </c>
      <c r="B22" s="1788" t="s">
        <v>88</v>
      </c>
      <c r="C22" s="4872" t="s">
        <v>89</v>
      </c>
      <c r="D22" s="4871">
        <v>21</v>
      </c>
      <c r="E22" s="1788" t="s">
        <v>90</v>
      </c>
      <c r="F22" s="4872" t="s">
        <v>91</v>
      </c>
    </row>
    <row r="23" spans="1:11" s="3248" customFormat="1" ht="13.5">
      <c r="A23" s="4871">
        <v>20</v>
      </c>
      <c r="B23" s="1788" t="s">
        <v>92</v>
      </c>
      <c r="C23" s="4872" t="s">
        <v>93</v>
      </c>
      <c r="D23" s="4871">
        <v>22</v>
      </c>
      <c r="E23" s="1788" t="s">
        <v>94</v>
      </c>
      <c r="F23" s="4872" t="s">
        <v>95</v>
      </c>
    </row>
    <row r="24" spans="1:11" s="3248" customFormat="1" ht="13.5">
      <c r="A24" s="4871">
        <v>21</v>
      </c>
      <c r="B24" s="1788" t="s">
        <v>96</v>
      </c>
      <c r="C24" s="4872" t="s">
        <v>97</v>
      </c>
      <c r="D24" s="4871">
        <v>23</v>
      </c>
      <c r="E24" s="1788" t="s">
        <v>98</v>
      </c>
      <c r="F24" s="4872" t="s">
        <v>99</v>
      </c>
    </row>
    <row r="25" spans="1:11" s="3248" customFormat="1" ht="13.5">
      <c r="A25" s="4871">
        <v>22</v>
      </c>
      <c r="B25" s="1788" t="s">
        <v>100</v>
      </c>
      <c r="C25" s="4872" t="s">
        <v>101</v>
      </c>
      <c r="D25" s="4871">
        <v>24</v>
      </c>
      <c r="E25" s="1788" t="s">
        <v>102</v>
      </c>
      <c r="F25" s="4872" t="s">
        <v>103</v>
      </c>
    </row>
    <row r="26" spans="1:11" s="3248" customFormat="1" ht="13.5">
      <c r="A26" s="4871">
        <v>23</v>
      </c>
      <c r="B26" s="1788" t="s">
        <v>104</v>
      </c>
      <c r="C26" s="4872" t="s">
        <v>105</v>
      </c>
      <c r="D26" s="4868" t="s">
        <v>108</v>
      </c>
      <c r="E26" s="4869" t="s">
        <v>109</v>
      </c>
      <c r="F26" s="4875"/>
    </row>
    <row r="27" spans="1:11" s="3248" customFormat="1" ht="13.5">
      <c r="A27" s="4871">
        <v>24</v>
      </c>
      <c r="B27" s="1788" t="s">
        <v>106</v>
      </c>
      <c r="C27" s="4872" t="s">
        <v>107</v>
      </c>
      <c r="D27" s="4871">
        <v>1</v>
      </c>
      <c r="E27" s="2191" t="s">
        <v>112</v>
      </c>
      <c r="F27" s="4872" t="s">
        <v>113</v>
      </c>
    </row>
    <row r="28" spans="1:11" s="3248" customFormat="1" ht="13.5">
      <c r="A28" s="4871">
        <v>25</v>
      </c>
      <c r="B28" s="1788" t="s">
        <v>110</v>
      </c>
      <c r="C28" s="4872" t="s">
        <v>111</v>
      </c>
      <c r="D28" s="4871">
        <v>2</v>
      </c>
      <c r="E28" s="2191" t="s">
        <v>116</v>
      </c>
      <c r="F28" s="4872" t="s">
        <v>117</v>
      </c>
    </row>
    <row r="29" spans="1:11" s="3248" customFormat="1" ht="13.5">
      <c r="A29" s="4871">
        <v>26</v>
      </c>
      <c r="B29" s="1788" t="s">
        <v>114</v>
      </c>
      <c r="C29" s="4872" t="s">
        <v>115</v>
      </c>
      <c r="D29" s="4871">
        <v>3</v>
      </c>
      <c r="E29" s="1788" t="s">
        <v>120</v>
      </c>
      <c r="F29" s="4872" t="s">
        <v>121</v>
      </c>
    </row>
    <row r="30" spans="1:11" s="3248" customFormat="1" ht="13.5">
      <c r="A30" s="4871">
        <v>27</v>
      </c>
      <c r="B30" s="1788" t="s">
        <v>118</v>
      </c>
      <c r="C30" s="4872" t="s">
        <v>119</v>
      </c>
      <c r="D30" s="4871">
        <v>5</v>
      </c>
      <c r="E30" s="2191" t="s">
        <v>124</v>
      </c>
      <c r="F30" s="4872" t="s">
        <v>125</v>
      </c>
    </row>
    <row r="31" spans="1:11" s="3248" customFormat="1" ht="13.5">
      <c r="A31" s="4871">
        <v>28</v>
      </c>
      <c r="B31" s="1788" t="s">
        <v>122</v>
      </c>
      <c r="C31" s="4872" t="s">
        <v>123</v>
      </c>
      <c r="D31" s="4871">
        <v>6</v>
      </c>
      <c r="E31" s="1788" t="s">
        <v>128</v>
      </c>
      <c r="F31" s="4872" t="s">
        <v>129</v>
      </c>
    </row>
    <row r="32" spans="1:11" s="3248" customFormat="1" ht="13.5">
      <c r="A32" s="4871">
        <v>29</v>
      </c>
      <c r="B32" s="1788" t="s">
        <v>126</v>
      </c>
      <c r="C32" s="4872" t="s">
        <v>127</v>
      </c>
      <c r="D32" s="4871">
        <v>7</v>
      </c>
      <c r="E32" s="1788" t="s">
        <v>132</v>
      </c>
      <c r="F32" s="4872" t="s">
        <v>133</v>
      </c>
      <c r="H32" s="4876"/>
      <c r="I32" s="4879"/>
      <c r="J32" s="4879"/>
      <c r="K32" s="4880"/>
    </row>
    <row r="33" spans="1:11" s="3248" customFormat="1" ht="13.5">
      <c r="A33" s="4871">
        <v>30</v>
      </c>
      <c r="B33" s="1788" t="s">
        <v>130</v>
      </c>
      <c r="C33" s="4872" t="s">
        <v>131</v>
      </c>
      <c r="D33" s="4871">
        <v>8</v>
      </c>
      <c r="E33" s="1788" t="s">
        <v>136</v>
      </c>
      <c r="F33" s="4872" t="s">
        <v>137</v>
      </c>
      <c r="H33" s="4876"/>
      <c r="I33" s="4879"/>
      <c r="J33" s="4879"/>
      <c r="K33" s="4880"/>
    </row>
    <row r="34" spans="1:11" s="3248" customFormat="1" ht="13.5">
      <c r="A34" s="4871">
        <v>31</v>
      </c>
      <c r="B34" s="1788" t="s">
        <v>134</v>
      </c>
      <c r="C34" s="4872" t="s">
        <v>135</v>
      </c>
      <c r="D34" s="4871">
        <v>9</v>
      </c>
      <c r="E34" s="1788" t="s">
        <v>140</v>
      </c>
      <c r="F34" s="4872" t="s">
        <v>141</v>
      </c>
    </row>
    <row r="35" spans="1:11" s="3248" customFormat="1" ht="13.5">
      <c r="A35" s="4868" t="s">
        <v>138</v>
      </c>
      <c r="B35" s="4869" t="s">
        <v>139</v>
      </c>
      <c r="C35" s="4869"/>
      <c r="D35" s="4871">
        <v>10</v>
      </c>
      <c r="E35" s="1788" t="s">
        <v>144</v>
      </c>
      <c r="F35" s="4872" t="s">
        <v>145</v>
      </c>
    </row>
    <row r="36" spans="1:11" s="4865" customFormat="1" ht="13.5">
      <c r="A36" s="4871">
        <v>1</v>
      </c>
      <c r="B36" s="583" t="s">
        <v>142</v>
      </c>
      <c r="C36" s="4872" t="s">
        <v>143</v>
      </c>
      <c r="D36" s="4871">
        <v>11</v>
      </c>
      <c r="E36" s="1788" t="s">
        <v>148</v>
      </c>
      <c r="F36" s="4872" t="s">
        <v>149</v>
      </c>
    </row>
    <row r="37" spans="1:11" ht="13.5">
      <c r="A37" s="4865"/>
      <c r="B37" s="4865"/>
      <c r="C37" s="4865"/>
      <c r="D37" s="4876"/>
      <c r="E37" s="4877"/>
      <c r="F37" s="4878"/>
    </row>
    <row r="38" spans="1:11" ht="21.75" customHeight="1">
      <c r="A38" s="4865"/>
      <c r="B38" s="4865"/>
      <c r="C38" s="4865"/>
      <c r="D38" s="4876"/>
      <c r="E38" s="4877"/>
      <c r="F38" s="1022"/>
    </row>
    <row r="39" spans="1:11" ht="21" customHeight="1">
      <c r="D39" s="4876"/>
      <c r="E39" s="4877"/>
      <c r="F39" s="4878"/>
    </row>
    <row r="40" spans="1:11" ht="20.25" customHeight="1"/>
    <row r="41" spans="1:11" ht="22.5" customHeight="1"/>
    <row r="42" spans="1:11" ht="24" customHeight="1">
      <c r="A42" s="3248"/>
      <c r="B42" s="3248"/>
      <c r="C42" s="3248"/>
    </row>
    <row r="43" spans="1:11">
      <c r="A43" s="3248"/>
      <c r="B43" s="3248"/>
      <c r="C43" s="3248"/>
    </row>
    <row r="44" spans="1:11">
      <c r="A44" s="4865"/>
      <c r="B44" s="4865"/>
      <c r="C44" s="4865"/>
    </row>
    <row r="46" spans="1:11" ht="13.5">
      <c r="A46" s="4876"/>
      <c r="B46" s="3944"/>
      <c r="C46" s="4878"/>
    </row>
  </sheetData>
  <mergeCells count="1">
    <mergeCell ref="A1:F1"/>
  </mergeCells>
  <phoneticPr fontId="169" type="noConversion"/>
  <hyperlinks>
    <hyperlink ref="C4" location="合同额!A1" display="主表一"/>
    <hyperlink ref="C5" location="'2020年全面预算主要指标汇总'!A1" display="主表二"/>
    <hyperlink ref="C6" location="'2020年主要指标解析（产值）'!A1" display="主表三-1"/>
    <hyperlink ref="C7" location="'2020年主要指标解析（利润）'!A1" display="主表三-2"/>
    <hyperlink ref="C8" location="'2020年产值收益情况汇总'!A1" display="主表三-3"/>
    <hyperlink ref="C9" location="'京内项目损益表(经营管控）'!A1" display="主表三-4"/>
    <hyperlink ref="C10" location="'京外项目损益表(经营管控）'!A1" display="主表三-5"/>
    <hyperlink ref="C12" location="股权投资!A1" display="主表三-7"/>
    <hyperlink ref="C13" location="资金收益!A1" display="主表三-8"/>
    <hyperlink ref="C19" location="华北分公司!A1" display="主表四-1"/>
    <hyperlink ref="C20" location="东北分公司!A1" display="主表四-2"/>
    <hyperlink ref="C21" location="华东分公司!A1" display="主表四-3"/>
    <hyperlink ref="C22" location="华南分公司!A1" display="主表四-4"/>
    <hyperlink ref="C23" location="'西南分公司（以前年度含子公司费用）'!A1" display="主表四-5"/>
    <hyperlink ref="C26" location="中建成都!A1" display="主表四-8"/>
    <hyperlink ref="C27" location="中建兴蓉!A1" display="主表四-9"/>
    <hyperlink ref="C28" location="中建锦成!A1" display="主表四-10"/>
    <hyperlink ref="C29" location="中建兴蜀!A1" display="主表四-11"/>
    <hyperlink ref="C30" location="天津工业化厂房!A1" display="主表四-12"/>
    <hyperlink ref="C31" location="一局钢构公司!A1" display="主表四-13"/>
    <hyperlink ref="C32" location="上海房地产公司!A1" display="主表四-14"/>
    <hyperlink ref="C33" location="中建一局智地有限公司!A1" display="主表四-15"/>
    <hyperlink ref="C34" location="常州天宁有限公司!A1" display="主表四-16"/>
    <hyperlink ref="C36" location="总部管理费!A1" display="主表五"/>
    <hyperlink ref="F3" location="福利费!A1" display="主表五-1"/>
    <hyperlink ref="F13" location="零星基建费用!A1" display="主表五-11"/>
    <hyperlink ref="F6" location="业务招待费!A1" display="主表五-4"/>
    <hyperlink ref="F11" location="差旅费!A1" display="主表五-9"/>
    <hyperlink ref="F14" location="技术开发!A1" display="主表五-12"/>
    <hyperlink ref="F10" location="会议费!A1" display="主表五-8"/>
    <hyperlink ref="F12" location="行业会费!A1" display="主表五-10"/>
    <hyperlink ref="F15" location="宣传费!A1" display="主表五-13"/>
    <hyperlink ref="F17" location="诉讼费用!A1" display="主表五-15"/>
    <hyperlink ref="F18" location="咨询服务费!A1" display="主表五-16"/>
    <hyperlink ref="F9" location="图书费!A1" display="主表五-7"/>
    <hyperlink ref="F16" location="党团活动经费!A1" display="主表五-14"/>
    <hyperlink ref="F8" location="工具用具购置及维修!A1" display="主表五-6"/>
    <hyperlink ref="F19" location="物业费!A1" display="主表五-17"/>
    <hyperlink ref="F21" location="其他管理费!A1" display="主表五-19"/>
    <hyperlink ref="F20" location="'电信化费用（整理）'!A1" display="主表五-18"/>
    <hyperlink ref="F22" location="社会保障费用!A1" display="主表五-20"/>
    <hyperlink ref="F23" location="商业保险!A1" display="主表五-21"/>
    <hyperlink ref="F24" location="固定资产折旧!A1" display="主表五-22"/>
    <hyperlink ref="F25" location="无形资产摊销!A1" display="主表五-23"/>
    <hyperlink ref="F4" location="通讯费!A1" display="主表五-2"/>
    <hyperlink ref="F7" location="办公用品、印刷耗材!A1" display="主表五-5"/>
    <hyperlink ref="F27" location="消费基金!A1" display="主表六"/>
    <hyperlink ref="F28" location="教育经费!A1" display="主表七"/>
    <hyperlink ref="F29" location="' 办公资产购置预算表'!A1" display="主表八"/>
    <hyperlink ref="C14" location="'投资预算表（投资建造)'!A1" display="主表三-9"/>
    <hyperlink ref="F30" location="精算费用!A1" display="主表九"/>
    <hyperlink ref="F31" location="建筑设计院!A1" display="主表十"/>
    <hyperlink ref="F32" location="钢结构工作室!A1" display="主表十一"/>
    <hyperlink ref="F33" location="机电设计工作室!A1" display="主表十二"/>
    <hyperlink ref="F34" location="工业化建筑工作室!A1" display="主表十三"/>
    <hyperlink ref="F35" location="综合服务中心!A1" display="主表十四"/>
    <hyperlink ref="F36" location="岩土工作室!A1" display="主表十五"/>
    <hyperlink ref="F5" location="交通费!A1" display="主表五-3"/>
    <hyperlink ref="C11" location="总部零星收入!A1" display="主表三-6"/>
    <hyperlink ref="C24" location="西部投资公司!A1" display="主表四-6"/>
    <hyperlink ref="C25" location="城市公司!A1" display="主表四-7"/>
    <hyperlink ref="C15" location="公司现金流分版块预算!A1" display="主表三-10"/>
    <hyperlink ref="C17" location="总包项目现金流预算表!A1" display="主表三-12"/>
    <hyperlink ref="C16" location="区域公司现金流预算!A1" display="主表三-11"/>
    <hyperlink ref="C18" location="分公司管理费测算表!A1" display="主表四"/>
  </hyperlinks>
  <printOptions horizontalCentered="1"/>
  <pageMargins left="2.2047244094488199" right="0.70866141732283505" top="0.39370078740157499" bottom="0.39370078740157499" header="0.31496062992126" footer="0.31496062992126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117"/>
  <sheetViews>
    <sheetView showGridLines="0" workbookViewId="0">
      <selection activeCell="AG9" sqref="AG9"/>
    </sheetView>
  </sheetViews>
  <sheetFormatPr defaultColWidth="9" defaultRowHeight="20.100000000000001" customHeight="1" outlineLevelCol="1"/>
  <cols>
    <col min="1" max="1" width="5" style="448" customWidth="1"/>
    <col min="2" max="2" width="19.875" style="448" customWidth="1"/>
    <col min="3" max="3" width="14.25" style="448" hidden="1" customWidth="1" outlineLevel="1"/>
    <col min="4" max="4" width="14.5" style="448" hidden="1" customWidth="1" outlineLevel="1"/>
    <col min="5" max="6" width="15.875" style="448" hidden="1" customWidth="1" outlineLevel="1"/>
    <col min="7" max="7" width="15.875" style="3584" hidden="1" customWidth="1" outlineLevel="1"/>
    <col min="8" max="9" width="15.875" style="448" hidden="1" customWidth="1" outlineLevel="1"/>
    <col min="10" max="10" width="16.125" style="448" hidden="1" customWidth="1" outlineLevel="1"/>
    <col min="11" max="11" width="15.625" style="448" hidden="1" customWidth="1" outlineLevel="1"/>
    <col min="12" max="12" width="10.75" style="3584" hidden="1" customWidth="1" outlineLevel="1"/>
    <col min="13" max="13" width="15.625" style="448" hidden="1" customWidth="1" outlineLevel="1"/>
    <col min="14" max="14" width="15.375" style="448" hidden="1" customWidth="1" outlineLevel="1"/>
    <col min="15" max="16" width="16" style="448" hidden="1" customWidth="1" outlineLevel="1"/>
    <col min="17" max="17" width="12" style="448" hidden="1" customWidth="1" outlineLevel="1"/>
    <col min="18" max="19" width="16" style="448" hidden="1" customWidth="1" outlineLevel="1"/>
    <col min="20" max="24" width="16.625" style="448" hidden="1" customWidth="1" outlineLevel="1"/>
    <col min="25" max="26" width="11.375" style="448" hidden="1" customWidth="1" outlineLevel="1"/>
    <col min="27" max="27" width="11.875" style="448" hidden="1" customWidth="1" outlineLevel="1"/>
    <col min="28" max="28" width="16.125" style="448" hidden="1" customWidth="1" outlineLevel="1"/>
    <col min="29" max="29" width="17.25" style="448" hidden="1" customWidth="1" outlineLevel="1"/>
    <col min="30" max="30" width="16.125" style="448" customWidth="1" collapsed="1"/>
    <col min="31" max="35" width="16.125" style="448" customWidth="1"/>
    <col min="36" max="36" width="46" style="3248" customWidth="1"/>
    <col min="37" max="37" width="36.875" style="3248" customWidth="1"/>
    <col min="38" max="16384" width="9" style="448"/>
  </cols>
  <sheetData>
    <row r="1" spans="1:37" ht="13.5">
      <c r="A1" s="3944"/>
      <c r="B1" s="3944"/>
      <c r="C1" s="90"/>
      <c r="D1" s="90"/>
      <c r="E1" s="90"/>
      <c r="F1" s="90"/>
      <c r="G1" s="208"/>
      <c r="H1" s="90"/>
      <c r="I1" s="90"/>
      <c r="J1" s="90"/>
      <c r="K1" s="90"/>
      <c r="L1" s="208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3307"/>
      <c r="AK1" s="2947" t="s">
        <v>81</v>
      </c>
    </row>
    <row r="2" spans="1:37" s="1212" customFormat="1" ht="22.5" customHeight="1">
      <c r="A2" s="5153" t="s">
        <v>2595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s="3585" customFormat="1" ht="13.5" customHeight="1">
      <c r="A3" s="90"/>
      <c r="B3" s="91"/>
      <c r="C3" s="90"/>
      <c r="D3" s="3041" t="s">
        <v>1087</v>
      </c>
      <c r="E3" s="90"/>
      <c r="F3" s="90"/>
      <c r="G3" s="208"/>
      <c r="H3" s="90"/>
      <c r="I3" s="3041" t="s">
        <v>1088</v>
      </c>
      <c r="J3" s="90"/>
      <c r="K3" s="90"/>
      <c r="L3" s="208"/>
      <c r="M3" s="3041" t="s">
        <v>1089</v>
      </c>
      <c r="N3" s="90"/>
      <c r="O3" s="90"/>
      <c r="P3" s="90"/>
      <c r="Q3" s="3605" t="s">
        <v>1090</v>
      </c>
      <c r="R3" s="3605"/>
      <c r="S3" s="3533"/>
      <c r="T3" s="3619"/>
      <c r="U3" s="5154"/>
      <c r="V3" s="5154"/>
      <c r="W3" s="5154"/>
      <c r="X3" s="5154"/>
      <c r="Y3" s="5154"/>
      <c r="Z3" s="5154"/>
      <c r="AA3" s="5154"/>
      <c r="AB3" s="5154"/>
      <c r="AC3" s="5154"/>
      <c r="AD3" s="5154"/>
      <c r="AE3" s="5154"/>
      <c r="AF3" s="5154"/>
      <c r="AG3" s="5154"/>
      <c r="AH3" s="5154"/>
      <c r="AI3" s="5154"/>
      <c r="AJ3" s="5154"/>
    </row>
    <row r="4" spans="1:37" s="3585" customFormat="1" ht="18" customHeight="1">
      <c r="A4" s="90"/>
      <c r="B4" s="91"/>
      <c r="C4" s="90"/>
      <c r="D4" s="3041" t="s">
        <v>1061</v>
      </c>
      <c r="E4" s="90"/>
      <c r="F4" s="90"/>
      <c r="G4" s="208"/>
      <c r="H4" s="90"/>
      <c r="I4" s="3606" t="s">
        <v>1062</v>
      </c>
      <c r="J4" s="90"/>
      <c r="K4" s="90"/>
      <c r="L4" s="208"/>
      <c r="M4" s="3606" t="s">
        <v>1063</v>
      </c>
      <c r="N4" s="90"/>
      <c r="O4" s="90"/>
      <c r="P4" s="90"/>
      <c r="Q4" s="3605" t="s">
        <v>1064</v>
      </c>
      <c r="R4" s="3533"/>
      <c r="S4" s="3533"/>
      <c r="T4" s="3533"/>
      <c r="U4" s="3533"/>
      <c r="V4" s="3533"/>
      <c r="W4" s="3533"/>
      <c r="X4" s="3533"/>
      <c r="Y4" s="3533"/>
      <c r="Z4" s="3533"/>
      <c r="AA4" s="3533"/>
      <c r="AB4" s="3533"/>
      <c r="AC4" s="3533"/>
      <c r="AD4" s="3533"/>
      <c r="AE4" s="3533"/>
      <c r="AF4" s="3533"/>
      <c r="AG4" s="3533"/>
      <c r="AH4" s="3533"/>
      <c r="AI4" s="3533"/>
      <c r="AJ4" s="3560"/>
      <c r="AK4" s="270" t="s">
        <v>874</v>
      </c>
    </row>
    <row r="5" spans="1:37" s="1212" customFormat="1" ht="13.5">
      <c r="A5" s="5164" t="s">
        <v>217</v>
      </c>
      <c r="B5" s="5134" t="s">
        <v>875</v>
      </c>
      <c r="C5" s="5130" t="s">
        <v>155</v>
      </c>
      <c r="D5" s="5130"/>
      <c r="E5" s="5130"/>
      <c r="F5" s="5130"/>
      <c r="G5" s="5130"/>
      <c r="H5" s="5130" t="s">
        <v>156</v>
      </c>
      <c r="I5" s="5130"/>
      <c r="J5" s="5130"/>
      <c r="K5" s="5130"/>
      <c r="L5" s="5130"/>
      <c r="M5" s="5130" t="s">
        <v>157</v>
      </c>
      <c r="N5" s="5130"/>
      <c r="O5" s="5130"/>
      <c r="P5" s="5130"/>
      <c r="Q5" s="5130"/>
      <c r="R5" s="5130" t="s">
        <v>158</v>
      </c>
      <c r="S5" s="5130"/>
      <c r="T5" s="5130"/>
      <c r="U5" s="5130"/>
      <c r="V5" s="5130"/>
      <c r="W5" s="5120" t="s">
        <v>220</v>
      </c>
      <c r="X5" s="5121"/>
      <c r="Y5" s="5121"/>
      <c r="Z5" s="5121"/>
      <c r="AA5" s="5122"/>
      <c r="AB5" s="5120" t="s">
        <v>221</v>
      </c>
      <c r="AC5" s="5121"/>
      <c r="AD5" s="5121"/>
      <c r="AE5" s="5121"/>
      <c r="AF5" s="5121"/>
      <c r="AG5" s="5134" t="s">
        <v>161</v>
      </c>
      <c r="AH5" s="5134"/>
      <c r="AI5" s="5134"/>
      <c r="AJ5" s="3453"/>
      <c r="AK5" s="3561"/>
    </row>
    <row r="6" spans="1:37" s="1212" customFormat="1" ht="27">
      <c r="A6" s="5164"/>
      <c r="B6" s="5134"/>
      <c r="C6" s="94" t="s">
        <v>788</v>
      </c>
      <c r="D6" s="94" t="s">
        <v>789</v>
      </c>
      <c r="E6" s="94" t="s">
        <v>786</v>
      </c>
      <c r="F6" s="94" t="s">
        <v>855</v>
      </c>
      <c r="G6" s="171" t="s">
        <v>170</v>
      </c>
      <c r="H6" s="94" t="s">
        <v>788</v>
      </c>
      <c r="I6" s="94" t="s">
        <v>789</v>
      </c>
      <c r="J6" s="94" t="s">
        <v>786</v>
      </c>
      <c r="K6" s="94" t="s">
        <v>855</v>
      </c>
      <c r="L6" s="171" t="s">
        <v>170</v>
      </c>
      <c r="M6" s="94" t="s">
        <v>788</v>
      </c>
      <c r="N6" s="94" t="s">
        <v>789</v>
      </c>
      <c r="O6" s="94" t="s">
        <v>786</v>
      </c>
      <c r="P6" s="94" t="s">
        <v>855</v>
      </c>
      <c r="Q6" s="94" t="s">
        <v>170</v>
      </c>
      <c r="R6" s="94" t="s">
        <v>788</v>
      </c>
      <c r="S6" s="94" t="s">
        <v>789</v>
      </c>
      <c r="T6" s="94" t="s">
        <v>786</v>
      </c>
      <c r="U6" s="94" t="s">
        <v>855</v>
      </c>
      <c r="V6" s="94" t="s">
        <v>870</v>
      </c>
      <c r="W6" s="94" t="s">
        <v>788</v>
      </c>
      <c r="X6" s="94" t="s">
        <v>789</v>
      </c>
      <c r="Y6" s="94" t="s">
        <v>786</v>
      </c>
      <c r="Z6" s="94" t="s">
        <v>855</v>
      </c>
      <c r="AA6" s="94" t="s">
        <v>870</v>
      </c>
      <c r="AB6" s="267" t="s">
        <v>788</v>
      </c>
      <c r="AC6" s="267" t="s">
        <v>789</v>
      </c>
      <c r="AD6" s="267" t="s">
        <v>786</v>
      </c>
      <c r="AE6" s="267" t="s">
        <v>855</v>
      </c>
      <c r="AF6" s="267" t="s">
        <v>870</v>
      </c>
      <c r="AG6" s="3534" t="s">
        <v>788</v>
      </c>
      <c r="AH6" s="3534" t="s">
        <v>789</v>
      </c>
      <c r="AI6" s="3534" t="s">
        <v>786</v>
      </c>
      <c r="AJ6" s="908" t="s">
        <v>1065</v>
      </c>
      <c r="AK6" s="302" t="s">
        <v>791</v>
      </c>
    </row>
    <row r="7" spans="1:37" s="3941" customFormat="1" ht="12.75">
      <c r="A7" s="3651" t="s">
        <v>16</v>
      </c>
      <c r="B7" s="3652" t="s">
        <v>876</v>
      </c>
      <c r="C7" s="3945"/>
      <c r="D7" s="3945"/>
      <c r="E7" s="3945"/>
      <c r="F7" s="3945"/>
      <c r="G7" s="3946"/>
      <c r="H7" s="3945"/>
      <c r="I7" s="3945"/>
      <c r="J7" s="3945"/>
      <c r="K7" s="3945"/>
      <c r="L7" s="3948"/>
      <c r="M7" s="3945"/>
      <c r="N7" s="3945"/>
      <c r="O7" s="3607"/>
      <c r="P7" s="3607"/>
      <c r="Q7" s="3608"/>
      <c r="R7" s="3607"/>
      <c r="S7" s="3607"/>
      <c r="T7" s="3620"/>
      <c r="U7" s="3620"/>
      <c r="V7" s="3621"/>
      <c r="W7" s="3622"/>
      <c r="X7" s="3622"/>
      <c r="Y7" s="3622"/>
      <c r="Z7" s="3622"/>
      <c r="AA7" s="3537"/>
      <c r="AB7" s="3537"/>
      <c r="AC7" s="3537"/>
      <c r="AD7" s="3537"/>
      <c r="AE7" s="3537"/>
      <c r="AF7" s="3537"/>
      <c r="AG7" s="3537"/>
      <c r="AH7" s="3537"/>
      <c r="AI7" s="3537"/>
      <c r="AJ7" s="3989"/>
      <c r="AK7" s="3989"/>
    </row>
    <row r="8" spans="1:37" s="3248" customFormat="1" ht="83.25" customHeight="1">
      <c r="A8" s="1451">
        <v>1</v>
      </c>
      <c r="B8" s="3676" t="s">
        <v>1066</v>
      </c>
      <c r="C8" s="3947"/>
      <c r="D8" s="3947"/>
      <c r="E8" s="3947"/>
      <c r="F8" s="3947"/>
      <c r="G8" s="3902"/>
      <c r="H8" s="3947"/>
      <c r="I8" s="3947"/>
      <c r="J8" s="3947"/>
      <c r="K8" s="3947"/>
      <c r="L8" s="3902"/>
      <c r="M8" s="3947"/>
      <c r="N8" s="3947"/>
      <c r="O8" s="3743"/>
      <c r="P8" s="3743"/>
      <c r="Q8" s="3608"/>
      <c r="R8" s="3612"/>
      <c r="S8" s="3743"/>
      <c r="T8" s="3842"/>
      <c r="U8" s="3842"/>
      <c r="V8" s="3843"/>
      <c r="W8" s="1538"/>
      <c r="X8" s="1538"/>
      <c r="Y8" s="1538"/>
      <c r="Z8" s="1538"/>
      <c r="AA8" s="3748"/>
      <c r="AB8" s="3748"/>
      <c r="AC8" s="3748"/>
      <c r="AD8" s="3748"/>
      <c r="AE8" s="3748"/>
      <c r="AF8" s="3748"/>
      <c r="AG8" s="3748"/>
      <c r="AH8" s="3748"/>
      <c r="AI8" s="3748"/>
      <c r="AJ8" s="3990"/>
      <c r="AK8" s="858"/>
    </row>
    <row r="9" spans="1:37" s="3248" customFormat="1" ht="33" customHeight="1">
      <c r="A9" s="3672" t="s">
        <v>401</v>
      </c>
      <c r="B9" s="3666" t="s">
        <v>1091</v>
      </c>
      <c r="C9" s="3901"/>
      <c r="D9" s="3947"/>
      <c r="E9" s="3901"/>
      <c r="F9" s="3901"/>
      <c r="G9" s="3902"/>
      <c r="H9" s="3901"/>
      <c r="I9" s="3901"/>
      <c r="J9" s="3901"/>
      <c r="K9" s="3901"/>
      <c r="L9" s="3902"/>
      <c r="M9" s="3901"/>
      <c r="N9" s="3901"/>
      <c r="O9" s="3909"/>
      <c r="P9" s="3909"/>
      <c r="Q9" s="3608"/>
      <c r="R9" s="3612"/>
      <c r="S9" s="3909"/>
      <c r="T9" s="3924"/>
      <c r="U9" s="3924"/>
      <c r="V9" s="3843"/>
      <c r="W9" s="1538"/>
      <c r="X9" s="1538"/>
      <c r="Y9" s="1538"/>
      <c r="Z9" s="1538"/>
      <c r="AA9" s="3748"/>
      <c r="AB9" s="3748"/>
      <c r="AC9" s="3748"/>
      <c r="AD9" s="3748"/>
      <c r="AE9" s="3748"/>
      <c r="AF9" s="3748"/>
      <c r="AG9" s="3748"/>
      <c r="AH9" s="3748"/>
      <c r="AI9" s="3748"/>
      <c r="AJ9" s="158"/>
      <c r="AK9" s="1274"/>
    </row>
    <row r="10" spans="1:37" s="3941" customFormat="1" ht="12.75">
      <c r="A10" s="3651" t="s">
        <v>138</v>
      </c>
      <c r="B10" s="3652" t="s">
        <v>878</v>
      </c>
      <c r="C10" s="3945"/>
      <c r="D10" s="3945"/>
      <c r="E10" s="3945"/>
      <c r="F10" s="3945"/>
      <c r="G10" s="3948"/>
      <c r="H10" s="3945"/>
      <c r="I10" s="3945"/>
      <c r="J10" s="3945"/>
      <c r="K10" s="3945"/>
      <c r="L10" s="3948"/>
      <c r="M10" s="3945"/>
      <c r="N10" s="3945"/>
      <c r="O10" s="3607"/>
      <c r="P10" s="3607"/>
      <c r="Q10" s="3608"/>
      <c r="R10" s="3607"/>
      <c r="S10" s="3607"/>
      <c r="T10" s="3620"/>
      <c r="U10" s="3620"/>
      <c r="V10" s="3621"/>
      <c r="W10" s="3622"/>
      <c r="X10" s="3622"/>
      <c r="Y10" s="3622"/>
      <c r="Z10" s="3622"/>
      <c r="AA10" s="3537"/>
      <c r="AB10" s="3537"/>
      <c r="AC10" s="3537"/>
      <c r="AD10" s="3537"/>
      <c r="AE10" s="3537"/>
      <c r="AF10" s="3537"/>
      <c r="AG10" s="3537"/>
      <c r="AH10" s="3537"/>
      <c r="AI10" s="3537"/>
      <c r="AJ10" s="3991"/>
      <c r="AK10" s="3992"/>
    </row>
    <row r="11" spans="1:37" s="3248" customFormat="1" ht="12.75">
      <c r="A11" s="1451">
        <v>1</v>
      </c>
      <c r="B11" s="863" t="s">
        <v>879</v>
      </c>
      <c r="C11" s="3947"/>
      <c r="D11" s="3947"/>
      <c r="E11" s="3947"/>
      <c r="F11" s="3947"/>
      <c r="G11" s="3902"/>
      <c r="H11" s="3947"/>
      <c r="I11" s="3947"/>
      <c r="J11" s="3947"/>
      <c r="K11" s="3947"/>
      <c r="L11" s="3902"/>
      <c r="M11" s="3947"/>
      <c r="N11" s="3947"/>
      <c r="O11" s="3743"/>
      <c r="P11" s="3743"/>
      <c r="Q11" s="3608"/>
      <c r="R11" s="3970"/>
      <c r="S11" s="3970"/>
      <c r="T11" s="3842"/>
      <c r="U11" s="3842"/>
      <c r="V11" s="3843"/>
      <c r="W11" s="1538"/>
      <c r="X11" s="1538"/>
      <c r="Y11" s="3974"/>
      <c r="Z11" s="3974"/>
      <c r="AA11" s="3748"/>
      <c r="AB11" s="3748"/>
      <c r="AC11" s="3748"/>
      <c r="AD11" s="3748"/>
      <c r="AE11" s="3748"/>
      <c r="AF11" s="3748"/>
      <c r="AG11" s="3748"/>
      <c r="AH11" s="3748"/>
      <c r="AI11" s="3748"/>
      <c r="AJ11" s="1293"/>
      <c r="AK11" s="3993"/>
    </row>
    <row r="12" spans="1:37" s="3248" customFormat="1" ht="44.25" customHeight="1">
      <c r="A12" s="1451"/>
      <c r="B12" s="3676" t="s">
        <v>880</v>
      </c>
      <c r="C12" s="3947"/>
      <c r="D12" s="3947"/>
      <c r="E12" s="3947"/>
      <c r="F12" s="3947"/>
      <c r="G12" s="3902"/>
      <c r="H12" s="3947"/>
      <c r="I12" s="3947"/>
      <c r="J12" s="3947"/>
      <c r="K12" s="3947"/>
      <c r="L12" s="3902"/>
      <c r="M12" s="3947"/>
      <c r="N12" s="3947"/>
      <c r="O12" s="3743"/>
      <c r="P12" s="3743"/>
      <c r="Q12" s="3608"/>
      <c r="R12" s="3970"/>
      <c r="S12" s="3970"/>
      <c r="T12" s="3842"/>
      <c r="U12" s="3842"/>
      <c r="V12" s="3843"/>
      <c r="W12" s="1538"/>
      <c r="X12" s="1538"/>
      <c r="Y12" s="1538"/>
      <c r="Z12" s="1538"/>
      <c r="AA12" s="3748"/>
      <c r="AB12" s="3748"/>
      <c r="AC12" s="3748"/>
      <c r="AD12" s="3748"/>
      <c r="AE12" s="3748"/>
      <c r="AF12" s="3748"/>
      <c r="AG12" s="3748"/>
      <c r="AH12" s="3748"/>
      <c r="AI12" s="3748"/>
      <c r="AJ12" s="278"/>
      <c r="AK12" s="1474"/>
    </row>
    <row r="13" spans="1:37" s="3248" customFormat="1" ht="12.75">
      <c r="A13" s="1451"/>
      <c r="B13" s="863" t="s">
        <v>1068</v>
      </c>
      <c r="C13" s="3901"/>
      <c r="D13" s="3901"/>
      <c r="E13" s="3901"/>
      <c r="F13" s="3901"/>
      <c r="G13" s="3902"/>
      <c r="H13" s="3901"/>
      <c r="I13" s="3901"/>
      <c r="J13" s="3901"/>
      <c r="K13" s="3901"/>
      <c r="L13" s="3902"/>
      <c r="M13" s="3901"/>
      <c r="N13" s="3901"/>
      <c r="O13" s="3909"/>
      <c r="P13" s="3909"/>
      <c r="Q13" s="3608"/>
      <c r="R13" s="3971"/>
      <c r="S13" s="3971"/>
      <c r="T13" s="3972"/>
      <c r="U13" s="3972"/>
      <c r="V13" s="3973"/>
      <c r="W13" s="3974"/>
      <c r="X13" s="3974"/>
      <c r="Y13" s="3980"/>
      <c r="Z13" s="3981"/>
      <c r="AA13" s="3982"/>
      <c r="AB13" s="3983"/>
      <c r="AC13" s="3983"/>
      <c r="AD13" s="3982"/>
      <c r="AE13" s="3982"/>
      <c r="AF13" s="3982"/>
      <c r="AG13" s="3982"/>
      <c r="AH13" s="3982"/>
      <c r="AI13" s="3982"/>
      <c r="AJ13" s="1293"/>
      <c r="AK13" s="3333"/>
    </row>
    <row r="14" spans="1:37" s="3248" customFormat="1" ht="12.75">
      <c r="A14" s="1451"/>
      <c r="B14" s="863" t="s">
        <v>1069</v>
      </c>
      <c r="C14" s="3901"/>
      <c r="D14" s="3947"/>
      <c r="E14" s="3901"/>
      <c r="F14" s="3901"/>
      <c r="G14" s="3902"/>
      <c r="H14" s="3901"/>
      <c r="I14" s="3901"/>
      <c r="J14" s="3901"/>
      <c r="K14" s="3901"/>
      <c r="L14" s="3902"/>
      <c r="M14" s="3901"/>
      <c r="N14" s="3901"/>
      <c r="O14" s="3909"/>
      <c r="P14" s="3909"/>
      <c r="Q14" s="3608"/>
      <c r="R14" s="3873"/>
      <c r="S14" s="3975"/>
      <c r="T14" s="3976"/>
      <c r="U14" s="3976"/>
      <c r="V14" s="3843"/>
      <c r="W14" s="1538"/>
      <c r="X14" s="1538"/>
      <c r="Y14" s="3984"/>
      <c r="Z14" s="3985"/>
      <c r="AA14" s="3748"/>
      <c r="AB14" s="3986"/>
      <c r="AC14" s="3986"/>
      <c r="AD14" s="3748"/>
      <c r="AE14" s="3748"/>
      <c r="AF14" s="3748"/>
      <c r="AG14" s="3748"/>
      <c r="AH14" s="3748"/>
      <c r="AI14" s="3748"/>
      <c r="AJ14" s="3690"/>
      <c r="AK14" s="3994"/>
    </row>
    <row r="15" spans="1:37" s="3248" customFormat="1" ht="12.75">
      <c r="A15" s="1451"/>
      <c r="B15" s="863" t="s">
        <v>1070</v>
      </c>
      <c r="C15" s="3901"/>
      <c r="D15" s="3947"/>
      <c r="E15" s="3901"/>
      <c r="F15" s="3901"/>
      <c r="G15" s="3902"/>
      <c r="H15" s="3901"/>
      <c r="I15" s="3901"/>
      <c r="J15" s="3901"/>
      <c r="K15" s="3901"/>
      <c r="L15" s="3902"/>
      <c r="M15" s="3901"/>
      <c r="N15" s="3901"/>
      <c r="O15" s="3909"/>
      <c r="P15" s="3909"/>
      <c r="Q15" s="3608"/>
      <c r="R15" s="3873"/>
      <c r="S15" s="3975"/>
      <c r="T15" s="3976"/>
      <c r="U15" s="3976"/>
      <c r="V15" s="3843"/>
      <c r="W15" s="1538"/>
      <c r="X15" s="1538"/>
      <c r="Y15" s="3984"/>
      <c r="Z15" s="3985"/>
      <c r="AA15" s="3748"/>
      <c r="AB15" s="3986"/>
      <c r="AC15" s="3986"/>
      <c r="AD15" s="3748"/>
      <c r="AE15" s="3748"/>
      <c r="AF15" s="3748"/>
      <c r="AG15" s="3748"/>
      <c r="AH15" s="3748"/>
      <c r="AI15" s="3748"/>
      <c r="AJ15" s="3690"/>
      <c r="AK15" s="3994"/>
    </row>
    <row r="16" spans="1:37" s="3248" customFormat="1" ht="12.75">
      <c r="A16" s="1451"/>
      <c r="B16" s="863" t="s">
        <v>1071</v>
      </c>
      <c r="C16" s="3901"/>
      <c r="D16" s="3947"/>
      <c r="E16" s="3901"/>
      <c r="F16" s="3901"/>
      <c r="G16" s="3902"/>
      <c r="H16" s="3901"/>
      <c r="I16" s="3901"/>
      <c r="J16" s="3901"/>
      <c r="K16" s="3901"/>
      <c r="L16" s="3902"/>
      <c r="M16" s="3901"/>
      <c r="N16" s="3901"/>
      <c r="O16" s="3909"/>
      <c r="P16" s="3909"/>
      <c r="Q16" s="3608"/>
      <c r="R16" s="3873"/>
      <c r="S16" s="3975"/>
      <c r="T16" s="3976"/>
      <c r="U16" s="3976"/>
      <c r="V16" s="3843"/>
      <c r="W16" s="1538"/>
      <c r="X16" s="1538"/>
      <c r="Y16" s="3984"/>
      <c r="Z16" s="3985"/>
      <c r="AA16" s="3748"/>
      <c r="AB16" s="3986"/>
      <c r="AC16" s="3986"/>
      <c r="AD16" s="3748"/>
      <c r="AE16" s="3748"/>
      <c r="AF16" s="3748"/>
      <c r="AG16" s="3748"/>
      <c r="AH16" s="3748"/>
      <c r="AI16" s="3748"/>
      <c r="AJ16" s="3690"/>
      <c r="AK16" s="3994"/>
    </row>
    <row r="17" spans="1:37" s="3248" customFormat="1" ht="12.75">
      <c r="A17" s="1451"/>
      <c r="B17" s="863" t="s">
        <v>1072</v>
      </c>
      <c r="C17" s="3901"/>
      <c r="D17" s="3947"/>
      <c r="E17" s="3901"/>
      <c r="F17" s="3901"/>
      <c r="G17" s="3902"/>
      <c r="H17" s="3901"/>
      <c r="I17" s="3901"/>
      <c r="J17" s="3901"/>
      <c r="K17" s="3901"/>
      <c r="L17" s="3902"/>
      <c r="M17" s="3901"/>
      <c r="N17" s="3901"/>
      <c r="O17" s="3909"/>
      <c r="P17" s="3909"/>
      <c r="Q17" s="3608"/>
      <c r="R17" s="3873"/>
      <c r="S17" s="3975"/>
      <c r="T17" s="3976"/>
      <c r="U17" s="3976"/>
      <c r="V17" s="3843"/>
      <c r="W17" s="1538"/>
      <c r="X17" s="1538"/>
      <c r="Y17" s="3984"/>
      <c r="Z17" s="3985"/>
      <c r="AA17" s="3748"/>
      <c r="AB17" s="3986"/>
      <c r="AC17" s="3986"/>
      <c r="AD17" s="3748"/>
      <c r="AE17" s="3748"/>
      <c r="AF17" s="3748"/>
      <c r="AG17" s="3748"/>
      <c r="AH17" s="3748"/>
      <c r="AI17" s="3748"/>
      <c r="AJ17" s="3690"/>
      <c r="AK17" s="3994"/>
    </row>
    <row r="18" spans="1:37" s="3248" customFormat="1" ht="44.25" customHeight="1">
      <c r="A18" s="1451"/>
      <c r="B18" s="3676" t="s">
        <v>886</v>
      </c>
      <c r="C18" s="3949"/>
      <c r="D18" s="3949"/>
      <c r="E18" s="3949"/>
      <c r="F18" s="3949"/>
      <c r="G18" s="3950"/>
      <c r="H18" s="3949"/>
      <c r="I18" s="3949"/>
      <c r="J18" s="3949"/>
      <c r="K18" s="3949"/>
      <c r="L18" s="3950"/>
      <c r="M18" s="3949"/>
      <c r="N18" s="3949"/>
      <c r="O18" s="3609"/>
      <c r="P18" s="3609"/>
      <c r="Q18" s="3608"/>
      <c r="R18" s="3612"/>
      <c r="S18" s="3640"/>
      <c r="T18" s="3623"/>
      <c r="U18" s="3623"/>
      <c r="V18" s="3624"/>
      <c r="W18" s="284"/>
      <c r="X18" s="284"/>
      <c r="Y18" s="284"/>
      <c r="Z18" s="284"/>
      <c r="AA18" s="3540"/>
      <c r="AB18" s="3540"/>
      <c r="AC18" s="3540"/>
      <c r="AD18" s="3540"/>
      <c r="AE18" s="3540"/>
      <c r="AF18" s="3540"/>
      <c r="AG18" s="3540"/>
      <c r="AH18" s="3540"/>
      <c r="AI18" s="3540"/>
      <c r="AJ18" s="3690"/>
      <c r="AK18" s="1474"/>
    </row>
    <row r="19" spans="1:37" s="3248" customFormat="1" ht="12.75">
      <c r="A19" s="1451"/>
      <c r="B19" s="3676" t="s">
        <v>887</v>
      </c>
      <c r="C19" s="3949"/>
      <c r="D19" s="3949"/>
      <c r="E19" s="3949"/>
      <c r="F19" s="3949"/>
      <c r="G19" s="3950"/>
      <c r="H19" s="3949"/>
      <c r="I19" s="3949"/>
      <c r="J19" s="3949"/>
      <c r="K19" s="3949"/>
      <c r="L19" s="3950"/>
      <c r="M19" s="3949"/>
      <c r="N19" s="3949"/>
      <c r="O19" s="3609"/>
      <c r="P19" s="3609"/>
      <c r="Q19" s="3608"/>
      <c r="R19" s="3612"/>
      <c r="S19" s="3609"/>
      <c r="T19" s="3623"/>
      <c r="U19" s="3623"/>
      <c r="V19" s="3624"/>
      <c r="W19" s="284"/>
      <c r="X19" s="284"/>
      <c r="Y19" s="284"/>
      <c r="Z19" s="284"/>
      <c r="AA19" s="3540"/>
      <c r="AB19" s="3540"/>
      <c r="AC19" s="3540"/>
      <c r="AD19" s="3540"/>
      <c r="AE19" s="3540"/>
      <c r="AF19" s="3540"/>
      <c r="AG19" s="3540"/>
      <c r="AH19" s="3540"/>
      <c r="AI19" s="3540"/>
      <c r="AJ19" s="158"/>
      <c r="AK19" s="3244"/>
    </row>
    <row r="20" spans="1:37" s="3248" customFormat="1" ht="12.75">
      <c r="A20" s="1451"/>
      <c r="B20" s="3676" t="s">
        <v>888</v>
      </c>
      <c r="C20" s="3951"/>
      <c r="D20" s="3949"/>
      <c r="E20" s="3951"/>
      <c r="F20" s="3951"/>
      <c r="G20" s="3952"/>
      <c r="H20" s="3951"/>
      <c r="I20" s="3951"/>
      <c r="J20" s="3951"/>
      <c r="K20" s="3951"/>
      <c r="L20" s="3952"/>
      <c r="M20" s="3951"/>
      <c r="N20" s="3951"/>
      <c r="O20" s="3860"/>
      <c r="P20" s="3860"/>
      <c r="Q20" s="3608"/>
      <c r="R20" s="3612"/>
      <c r="S20" s="3860"/>
      <c r="T20" s="3623"/>
      <c r="U20" s="3623"/>
      <c r="V20" s="3624"/>
      <c r="W20" s="284"/>
      <c r="X20" s="284"/>
      <c r="Y20" s="284"/>
      <c r="Z20" s="284"/>
      <c r="AA20" s="3540"/>
      <c r="AB20" s="3540"/>
      <c r="AC20" s="3540"/>
      <c r="AD20" s="3540"/>
      <c r="AE20" s="3540"/>
      <c r="AF20" s="3540"/>
      <c r="AG20" s="3540"/>
      <c r="AH20" s="3540"/>
      <c r="AI20" s="3540"/>
      <c r="AJ20" s="3689"/>
      <c r="AK20" s="3995"/>
    </row>
    <row r="21" spans="1:37" s="3248" customFormat="1" ht="12.75">
      <c r="A21" s="1451"/>
      <c r="B21" s="3666" t="s">
        <v>889</v>
      </c>
      <c r="C21" s="3951"/>
      <c r="D21" s="3949"/>
      <c r="E21" s="3951"/>
      <c r="F21" s="3951"/>
      <c r="G21" s="3952"/>
      <c r="H21" s="3951"/>
      <c r="I21" s="3951"/>
      <c r="J21" s="3951"/>
      <c r="K21" s="3951"/>
      <c r="L21" s="3952"/>
      <c r="M21" s="3951"/>
      <c r="N21" s="3951"/>
      <c r="O21" s="3860"/>
      <c r="P21" s="3860"/>
      <c r="Q21" s="3608"/>
      <c r="R21" s="3612"/>
      <c r="S21" s="3860"/>
      <c r="T21" s="3623"/>
      <c r="U21" s="3623"/>
      <c r="V21" s="3624"/>
      <c r="W21" s="284"/>
      <c r="X21" s="284"/>
      <c r="Y21" s="284"/>
      <c r="Z21" s="284"/>
      <c r="AA21" s="3540"/>
      <c r="AB21" s="3540"/>
      <c r="AC21" s="3540"/>
      <c r="AD21" s="3540"/>
      <c r="AE21" s="3540"/>
      <c r="AF21" s="3540"/>
      <c r="AG21" s="3540"/>
      <c r="AH21" s="3540"/>
      <c r="AI21" s="3540"/>
      <c r="AJ21" s="3690"/>
      <c r="AK21" s="3995"/>
    </row>
    <row r="22" spans="1:37" s="3248" customFormat="1" ht="12.75">
      <c r="A22" s="1451"/>
      <c r="B22" s="3666" t="s">
        <v>890</v>
      </c>
      <c r="C22" s="3951"/>
      <c r="D22" s="3949"/>
      <c r="E22" s="3951"/>
      <c r="F22" s="3951"/>
      <c r="G22" s="3952"/>
      <c r="H22" s="3951"/>
      <c r="I22" s="3951"/>
      <c r="J22" s="3951"/>
      <c r="K22" s="3951"/>
      <c r="L22" s="3952"/>
      <c r="M22" s="3951"/>
      <c r="N22" s="3951"/>
      <c r="O22" s="3860"/>
      <c r="P22" s="3860"/>
      <c r="Q22" s="3608"/>
      <c r="R22" s="3612"/>
      <c r="S22" s="3860"/>
      <c r="T22" s="3623"/>
      <c r="U22" s="3623"/>
      <c r="V22" s="3624"/>
      <c r="W22" s="284"/>
      <c r="X22" s="284"/>
      <c r="Y22" s="284"/>
      <c r="Z22" s="284"/>
      <c r="AA22" s="3540"/>
      <c r="AB22" s="3540"/>
      <c r="AC22" s="3540"/>
      <c r="AD22" s="3540"/>
      <c r="AE22" s="3540"/>
      <c r="AF22" s="3540"/>
      <c r="AG22" s="3540"/>
      <c r="AH22" s="3540"/>
      <c r="AI22" s="3540"/>
      <c r="AJ22" s="158"/>
      <c r="AK22" s="3939"/>
    </row>
    <row r="23" spans="1:37" s="3248" customFormat="1" ht="12.75">
      <c r="A23" s="1451">
        <v>2</v>
      </c>
      <c r="B23" s="863" t="s">
        <v>891</v>
      </c>
      <c r="C23" s="3953"/>
      <c r="D23" s="3953"/>
      <c r="E23" s="3953"/>
      <c r="F23" s="3953"/>
      <c r="G23" s="3950"/>
      <c r="H23" s="3953"/>
      <c r="I23" s="3953"/>
      <c r="J23" s="3953"/>
      <c r="K23" s="3953"/>
      <c r="L23" s="3950"/>
      <c r="M23" s="3953"/>
      <c r="N23" s="3953"/>
      <c r="O23" s="3968"/>
      <c r="P23" s="3968"/>
      <c r="Q23" s="3608"/>
      <c r="R23" s="3968"/>
      <c r="S23" s="3968"/>
      <c r="T23" s="3977"/>
      <c r="U23" s="3977"/>
      <c r="V23" s="3624"/>
      <c r="W23" s="284"/>
      <c r="X23" s="284"/>
      <c r="Y23" s="284"/>
      <c r="Z23" s="284"/>
      <c r="AA23" s="3540"/>
      <c r="AB23" s="3540"/>
      <c r="AC23" s="3540"/>
      <c r="AD23" s="3540"/>
      <c r="AE23" s="3540"/>
      <c r="AF23" s="3540"/>
      <c r="AG23" s="3540"/>
      <c r="AH23" s="3540"/>
      <c r="AI23" s="3540"/>
      <c r="AJ23" s="158"/>
      <c r="AK23" s="3995"/>
    </row>
    <row r="24" spans="1:37" s="3248" customFormat="1" ht="12.75">
      <c r="A24" s="1451"/>
      <c r="B24" s="3676" t="s">
        <v>892</v>
      </c>
      <c r="C24" s="3953"/>
      <c r="D24" s="3953"/>
      <c r="E24" s="3953"/>
      <c r="F24" s="3953"/>
      <c r="G24" s="3950"/>
      <c r="H24" s="3953"/>
      <c r="I24" s="3953"/>
      <c r="J24" s="3953"/>
      <c r="K24" s="3953"/>
      <c r="L24" s="3950"/>
      <c r="M24" s="3953"/>
      <c r="N24" s="3953"/>
      <c r="O24" s="3968"/>
      <c r="P24" s="3968"/>
      <c r="Q24" s="3608"/>
      <c r="R24" s="3612"/>
      <c r="S24" s="3968"/>
      <c r="T24" s="3977"/>
      <c r="U24" s="3977"/>
      <c r="V24" s="3624"/>
      <c r="W24" s="284"/>
      <c r="X24" s="284"/>
      <c r="Y24" s="284"/>
      <c r="Z24" s="284"/>
      <c r="AA24" s="3540"/>
      <c r="AB24" s="3540"/>
      <c r="AC24" s="3540"/>
      <c r="AD24" s="3540"/>
      <c r="AE24" s="3540"/>
      <c r="AF24" s="3540"/>
      <c r="AG24" s="3540"/>
      <c r="AH24" s="3540"/>
      <c r="AI24" s="3540"/>
      <c r="AJ24" s="3996"/>
      <c r="AK24" s="3600"/>
    </row>
    <row r="25" spans="1:37" s="3248" customFormat="1" ht="12.75">
      <c r="A25" s="1451"/>
      <c r="B25" s="3676" t="s">
        <v>893</v>
      </c>
      <c r="C25" s="3953"/>
      <c r="D25" s="3953"/>
      <c r="E25" s="3953"/>
      <c r="F25" s="3953"/>
      <c r="G25" s="3950"/>
      <c r="H25" s="3953"/>
      <c r="I25" s="3953"/>
      <c r="J25" s="3953"/>
      <c r="K25" s="3953"/>
      <c r="L25" s="3950"/>
      <c r="M25" s="3953"/>
      <c r="N25" s="3953"/>
      <c r="O25" s="3968"/>
      <c r="P25" s="3968"/>
      <c r="Q25" s="3608"/>
      <c r="R25" s="3612"/>
      <c r="S25" s="3968"/>
      <c r="T25" s="3977"/>
      <c r="U25" s="3977"/>
      <c r="V25" s="3624"/>
      <c r="W25" s="284"/>
      <c r="X25" s="284"/>
      <c r="Y25" s="284"/>
      <c r="Z25" s="284"/>
      <c r="AA25" s="3540"/>
      <c r="AB25" s="3540"/>
      <c r="AC25" s="3540"/>
      <c r="AD25" s="3540"/>
      <c r="AE25" s="3540"/>
      <c r="AF25" s="3540"/>
      <c r="AG25" s="3540"/>
      <c r="AH25" s="3540"/>
      <c r="AI25" s="3540"/>
      <c r="AJ25" s="3996"/>
      <c r="AK25" s="3600"/>
    </row>
    <row r="26" spans="1:37" s="3248" customFormat="1" ht="12.75">
      <c r="A26" s="1451"/>
      <c r="B26" s="3676" t="s">
        <v>894</v>
      </c>
      <c r="C26" s="3953"/>
      <c r="D26" s="3953"/>
      <c r="E26" s="3953"/>
      <c r="F26" s="3953"/>
      <c r="G26" s="3950"/>
      <c r="H26" s="3953"/>
      <c r="I26" s="3953"/>
      <c r="J26" s="3953"/>
      <c r="K26" s="3953"/>
      <c r="L26" s="3950"/>
      <c r="M26" s="3953"/>
      <c r="N26" s="3953"/>
      <c r="O26" s="3968"/>
      <c r="P26" s="3968"/>
      <c r="Q26" s="3608"/>
      <c r="R26" s="3612"/>
      <c r="S26" s="3968"/>
      <c r="T26" s="3977"/>
      <c r="U26" s="3977"/>
      <c r="V26" s="3624"/>
      <c r="W26" s="284"/>
      <c r="X26" s="284"/>
      <c r="Y26" s="284"/>
      <c r="Z26" s="284"/>
      <c r="AA26" s="3540"/>
      <c r="AB26" s="3540"/>
      <c r="AC26" s="3540"/>
      <c r="AD26" s="3540"/>
      <c r="AE26" s="3540"/>
      <c r="AF26" s="3540"/>
      <c r="AG26" s="3540"/>
      <c r="AH26" s="3540"/>
      <c r="AI26" s="3540"/>
      <c r="AJ26" s="3996"/>
      <c r="AK26" s="3996"/>
    </row>
    <row r="27" spans="1:37" s="3248" customFormat="1" ht="12.75">
      <c r="A27" s="1451"/>
      <c r="B27" s="3676" t="s">
        <v>895</v>
      </c>
      <c r="C27" s="3953"/>
      <c r="D27" s="3953"/>
      <c r="E27" s="3953"/>
      <c r="F27" s="3953"/>
      <c r="G27" s="3950"/>
      <c r="H27" s="3953"/>
      <c r="I27" s="3953"/>
      <c r="J27" s="3953"/>
      <c r="K27" s="3953"/>
      <c r="L27" s="3950"/>
      <c r="M27" s="3953"/>
      <c r="N27" s="3953"/>
      <c r="O27" s="3968"/>
      <c r="P27" s="3968"/>
      <c r="Q27" s="3608"/>
      <c r="R27" s="3612"/>
      <c r="S27" s="3968"/>
      <c r="T27" s="3977"/>
      <c r="U27" s="3977"/>
      <c r="V27" s="3624"/>
      <c r="W27" s="284"/>
      <c r="X27" s="284"/>
      <c r="Y27" s="284"/>
      <c r="Z27" s="284"/>
      <c r="AA27" s="3540"/>
      <c r="AB27" s="3540"/>
      <c r="AC27" s="3540"/>
      <c r="AD27" s="3540"/>
      <c r="AE27" s="3540"/>
      <c r="AF27" s="3540"/>
      <c r="AG27" s="3540"/>
      <c r="AH27" s="3540"/>
      <c r="AI27" s="3540"/>
      <c r="AJ27" s="3996"/>
      <c r="AK27" s="3600"/>
    </row>
    <row r="28" spans="1:37" s="3248" customFormat="1" ht="12.75">
      <c r="A28" s="1451"/>
      <c r="B28" s="3676" t="s">
        <v>896</v>
      </c>
      <c r="C28" s="3953"/>
      <c r="D28" s="3953"/>
      <c r="E28" s="3953"/>
      <c r="F28" s="3953"/>
      <c r="G28" s="3950"/>
      <c r="H28" s="3953"/>
      <c r="I28" s="3953"/>
      <c r="J28" s="3953"/>
      <c r="K28" s="3953"/>
      <c r="L28" s="3950"/>
      <c r="M28" s="3953"/>
      <c r="N28" s="3953"/>
      <c r="O28" s="3968"/>
      <c r="P28" s="3968"/>
      <c r="Q28" s="3608"/>
      <c r="R28" s="3612"/>
      <c r="S28" s="3968"/>
      <c r="T28" s="3977"/>
      <c r="U28" s="3977"/>
      <c r="V28" s="3624"/>
      <c r="W28" s="284"/>
      <c r="X28" s="284"/>
      <c r="Y28" s="284"/>
      <c r="Z28" s="284"/>
      <c r="AA28" s="3540"/>
      <c r="AB28" s="3540"/>
      <c r="AC28" s="3540"/>
      <c r="AD28" s="3540"/>
      <c r="AE28" s="3540"/>
      <c r="AF28" s="3540"/>
      <c r="AG28" s="3540"/>
      <c r="AH28" s="3540"/>
      <c r="AI28" s="3540"/>
      <c r="AJ28" s="3996"/>
      <c r="AK28" s="3996"/>
    </row>
    <row r="29" spans="1:37" s="3248" customFormat="1" ht="12.75">
      <c r="A29" s="1451"/>
      <c r="B29" s="3666" t="s">
        <v>897</v>
      </c>
      <c r="C29" s="3953"/>
      <c r="D29" s="3953"/>
      <c r="E29" s="3953"/>
      <c r="F29" s="3953"/>
      <c r="G29" s="3950"/>
      <c r="H29" s="3953"/>
      <c r="I29" s="3953"/>
      <c r="J29" s="3953"/>
      <c r="K29" s="3953"/>
      <c r="L29" s="3950"/>
      <c r="M29" s="3953"/>
      <c r="N29" s="3953"/>
      <c r="O29" s="3968"/>
      <c r="P29" s="3968"/>
      <c r="Q29" s="3608"/>
      <c r="R29" s="3612"/>
      <c r="S29" s="3968"/>
      <c r="T29" s="3977"/>
      <c r="U29" s="3977"/>
      <c r="V29" s="3624"/>
      <c r="W29" s="284"/>
      <c r="X29" s="284"/>
      <c r="Y29" s="284"/>
      <c r="Z29" s="284"/>
      <c r="AA29" s="3540"/>
      <c r="AB29" s="3540"/>
      <c r="AC29" s="3540"/>
      <c r="AD29" s="3540"/>
      <c r="AE29" s="3540"/>
      <c r="AF29" s="3540"/>
      <c r="AG29" s="3540"/>
      <c r="AH29" s="3540"/>
      <c r="AI29" s="3540"/>
      <c r="AJ29" s="3996"/>
      <c r="AK29" s="3996"/>
    </row>
    <row r="30" spans="1:37" s="3248" customFormat="1" ht="12.75">
      <c r="A30" s="1451"/>
      <c r="B30" s="3666" t="s">
        <v>898</v>
      </c>
      <c r="C30" s="3953"/>
      <c r="D30" s="3953"/>
      <c r="E30" s="3953"/>
      <c r="F30" s="3953"/>
      <c r="G30" s="3950"/>
      <c r="H30" s="3953"/>
      <c r="I30" s="3953"/>
      <c r="J30" s="3953"/>
      <c r="K30" s="3953"/>
      <c r="L30" s="3950"/>
      <c r="M30" s="3953"/>
      <c r="N30" s="3953"/>
      <c r="O30" s="3968"/>
      <c r="P30" s="3968"/>
      <c r="Q30" s="3608"/>
      <c r="R30" s="3612"/>
      <c r="S30" s="3968"/>
      <c r="T30" s="3977"/>
      <c r="U30" s="3977"/>
      <c r="V30" s="3624"/>
      <c r="W30" s="284"/>
      <c r="X30" s="284"/>
      <c r="Y30" s="284"/>
      <c r="Z30" s="284"/>
      <c r="AA30" s="3540"/>
      <c r="AB30" s="3540"/>
      <c r="AC30" s="3540"/>
      <c r="AD30" s="3540"/>
      <c r="AE30" s="3540"/>
      <c r="AF30" s="3540"/>
      <c r="AG30" s="3540"/>
      <c r="AH30" s="3540"/>
      <c r="AI30" s="3540"/>
      <c r="AJ30" s="3996"/>
      <c r="AK30" s="3996"/>
    </row>
    <row r="31" spans="1:37" s="3248" customFormat="1" ht="12.75">
      <c r="A31" s="1451"/>
      <c r="B31" s="3666" t="s">
        <v>899</v>
      </c>
      <c r="C31" s="3954"/>
      <c r="D31" s="3953"/>
      <c r="E31" s="3954"/>
      <c r="F31" s="3954"/>
      <c r="G31" s="3955"/>
      <c r="H31" s="3954"/>
      <c r="I31" s="3954"/>
      <c r="J31" s="3953"/>
      <c r="K31" s="3953"/>
      <c r="L31" s="3950"/>
      <c r="M31" s="3953"/>
      <c r="N31" s="3953"/>
      <c r="O31" s="3968"/>
      <c r="P31" s="3968"/>
      <c r="Q31" s="3608"/>
      <c r="R31" s="3968"/>
      <c r="S31" s="3968"/>
      <c r="T31" s="3977"/>
      <c r="U31" s="3977"/>
      <c r="V31" s="3624"/>
      <c r="W31" s="284"/>
      <c r="X31" s="284"/>
      <c r="Y31" s="284"/>
      <c r="Z31" s="284"/>
      <c r="AA31" s="3540"/>
      <c r="AB31" s="3540"/>
      <c r="AC31" s="3540"/>
      <c r="AD31" s="3540"/>
      <c r="AE31" s="3540"/>
      <c r="AF31" s="3540"/>
      <c r="AG31" s="3540"/>
      <c r="AH31" s="3540"/>
      <c r="AI31" s="3540"/>
      <c r="AJ31" s="158"/>
      <c r="AK31" s="3995"/>
    </row>
    <row r="32" spans="1:37" s="3248" customFormat="1" ht="12.75">
      <c r="A32" s="1451">
        <v>3</v>
      </c>
      <c r="B32" s="3669" t="s">
        <v>1073</v>
      </c>
      <c r="C32" s="3956"/>
      <c r="D32" s="3957"/>
      <c r="E32" s="3956"/>
      <c r="F32" s="3956"/>
      <c r="G32" s="3958"/>
      <c r="H32" s="3956"/>
      <c r="I32" s="3956"/>
      <c r="J32" s="3953"/>
      <c r="K32" s="3953"/>
      <c r="L32" s="3950"/>
      <c r="M32" s="3953"/>
      <c r="N32" s="3953"/>
      <c r="O32" s="3968"/>
      <c r="P32" s="3968"/>
      <c r="Q32" s="3608"/>
      <c r="R32" s="3612"/>
      <c r="S32" s="3968"/>
      <c r="T32" s="3977"/>
      <c r="U32" s="3977"/>
      <c r="V32" s="3624"/>
      <c r="W32" s="284"/>
      <c r="X32" s="284"/>
      <c r="Y32" s="284"/>
      <c r="Z32" s="284"/>
      <c r="AA32" s="3540"/>
      <c r="AB32" s="3540"/>
      <c r="AC32" s="3540"/>
      <c r="AD32" s="3540"/>
      <c r="AE32" s="3540"/>
      <c r="AF32" s="3540"/>
      <c r="AG32" s="3540"/>
      <c r="AH32" s="3540"/>
      <c r="AI32" s="3540"/>
      <c r="AJ32" s="1474"/>
      <c r="AK32" s="3532"/>
    </row>
    <row r="33" spans="1:37" s="3941" customFormat="1" ht="12.75">
      <c r="A33" s="3651" t="s">
        <v>108</v>
      </c>
      <c r="B33" s="3899" t="s">
        <v>901</v>
      </c>
      <c r="C33" s="3945"/>
      <c r="D33" s="3945"/>
      <c r="E33" s="3945"/>
      <c r="F33" s="3945"/>
      <c r="G33" s="3948"/>
      <c r="H33" s="3945"/>
      <c r="I33" s="3945"/>
      <c r="J33" s="3945"/>
      <c r="K33" s="3945"/>
      <c r="L33" s="3948"/>
      <c r="M33" s="3945"/>
      <c r="N33" s="3945"/>
      <c r="O33" s="3607"/>
      <c r="P33" s="3607"/>
      <c r="Q33" s="3608"/>
      <c r="R33" s="3607"/>
      <c r="S33" s="3607"/>
      <c r="T33" s="3620"/>
      <c r="U33" s="3620"/>
      <c r="V33" s="3621"/>
      <c r="W33" s="3622"/>
      <c r="X33" s="3622"/>
      <c r="Y33" s="3622"/>
      <c r="Z33" s="3622"/>
      <c r="AA33" s="3537"/>
      <c r="AB33" s="3537"/>
      <c r="AC33" s="3537"/>
      <c r="AD33" s="3537"/>
      <c r="AE33" s="3537"/>
      <c r="AF33" s="3537"/>
      <c r="AG33" s="3537"/>
      <c r="AH33" s="3537"/>
      <c r="AI33" s="3537"/>
      <c r="AJ33" s="3652"/>
      <c r="AK33" s="3997"/>
    </row>
    <row r="34" spans="1:37" s="3248" customFormat="1" ht="45" customHeight="1">
      <c r="A34" s="3672" t="s">
        <v>394</v>
      </c>
      <c r="B34" s="3666" t="s">
        <v>1092</v>
      </c>
      <c r="C34" s="3901"/>
      <c r="D34" s="3901"/>
      <c r="E34" s="3901"/>
      <c r="F34" s="3901"/>
      <c r="G34" s="3902"/>
      <c r="H34" s="3901"/>
      <c r="I34" s="3901"/>
      <c r="J34" s="3901"/>
      <c r="K34" s="3901"/>
      <c r="L34" s="3902"/>
      <c r="M34" s="3901"/>
      <c r="N34" s="3901"/>
      <c r="O34" s="3909"/>
      <c r="P34" s="3909"/>
      <c r="Q34" s="3608"/>
      <c r="R34" s="3612"/>
      <c r="S34" s="3909"/>
      <c r="T34" s="3924"/>
      <c r="U34" s="3924"/>
      <c r="V34" s="3843"/>
      <c r="W34" s="1538"/>
      <c r="X34" s="1538"/>
      <c r="Y34" s="1538"/>
      <c r="Z34" s="1538"/>
      <c r="AA34" s="3748"/>
      <c r="AB34" s="3748"/>
      <c r="AC34" s="3748"/>
      <c r="AD34" s="3748"/>
      <c r="AE34" s="3748"/>
      <c r="AF34" s="3748"/>
      <c r="AG34" s="3748"/>
      <c r="AH34" s="3748"/>
      <c r="AI34" s="3748"/>
      <c r="AJ34" s="858"/>
      <c r="AK34" s="3939"/>
    </row>
    <row r="35" spans="1:37" s="3248" customFormat="1" ht="12.75">
      <c r="A35" s="3672" t="s">
        <v>401</v>
      </c>
      <c r="B35" s="3900" t="s">
        <v>1075</v>
      </c>
      <c r="C35" s="3901"/>
      <c r="D35" s="3901"/>
      <c r="E35" s="3901"/>
      <c r="F35" s="3901"/>
      <c r="G35" s="3902"/>
      <c r="H35" s="3901"/>
      <c r="I35" s="3901"/>
      <c r="J35" s="3901"/>
      <c r="K35" s="3901"/>
      <c r="L35" s="3902"/>
      <c r="M35" s="3901"/>
      <c r="N35" s="3901"/>
      <c r="O35" s="3909"/>
      <c r="P35" s="3909"/>
      <c r="Q35" s="3608"/>
      <c r="R35" s="3612"/>
      <c r="S35" s="3909"/>
      <c r="T35" s="3924"/>
      <c r="U35" s="3924"/>
      <c r="V35" s="3843"/>
      <c r="W35" s="1538"/>
      <c r="X35" s="1538"/>
      <c r="Y35" s="1538"/>
      <c r="Z35" s="1538"/>
      <c r="AA35" s="3748"/>
      <c r="AB35" s="3748"/>
      <c r="AC35" s="3748"/>
      <c r="AD35" s="3748"/>
      <c r="AE35" s="3748"/>
      <c r="AF35" s="3748"/>
      <c r="AG35" s="3748"/>
      <c r="AH35" s="3748"/>
      <c r="AI35" s="3748"/>
      <c r="AJ35" s="858"/>
      <c r="AK35" s="3939"/>
    </row>
    <row r="36" spans="1:37" s="3248" customFormat="1" ht="12.75">
      <c r="A36" s="3672" t="s">
        <v>402</v>
      </c>
      <c r="B36" s="3900" t="s">
        <v>1076</v>
      </c>
      <c r="C36" s="3901"/>
      <c r="D36" s="3901"/>
      <c r="E36" s="3901"/>
      <c r="F36" s="3901"/>
      <c r="G36" s="3902"/>
      <c r="H36" s="3901"/>
      <c r="I36" s="3901"/>
      <c r="J36" s="3901"/>
      <c r="K36" s="3901"/>
      <c r="L36" s="3902"/>
      <c r="M36" s="3901"/>
      <c r="N36" s="3901"/>
      <c r="O36" s="3909"/>
      <c r="P36" s="3909"/>
      <c r="Q36" s="3608"/>
      <c r="R36" s="3612"/>
      <c r="S36" s="3909"/>
      <c r="T36" s="3924"/>
      <c r="U36" s="3924"/>
      <c r="V36" s="3843"/>
      <c r="W36" s="1538"/>
      <c r="X36" s="1538"/>
      <c r="Y36" s="1538"/>
      <c r="Z36" s="1538"/>
      <c r="AA36" s="3748"/>
      <c r="AB36" s="3748"/>
      <c r="AC36" s="3748"/>
      <c r="AD36" s="3748"/>
      <c r="AE36" s="3748"/>
      <c r="AF36" s="3748"/>
      <c r="AG36" s="3748"/>
      <c r="AH36" s="3748"/>
      <c r="AI36" s="3748"/>
      <c r="AJ36" s="858"/>
      <c r="AK36" s="3939"/>
    </row>
    <row r="37" spans="1:37" s="3248" customFormat="1" ht="12.75">
      <c r="A37" s="3672" t="s">
        <v>403</v>
      </c>
      <c r="B37" s="3900" t="s">
        <v>1077</v>
      </c>
      <c r="C37" s="3901"/>
      <c r="D37" s="3901"/>
      <c r="E37" s="3901"/>
      <c r="F37" s="3901"/>
      <c r="G37" s="3902"/>
      <c r="H37" s="3901"/>
      <c r="I37" s="3901"/>
      <c r="J37" s="3901"/>
      <c r="K37" s="3901"/>
      <c r="L37" s="3902"/>
      <c r="M37" s="3901"/>
      <c r="N37" s="3901"/>
      <c r="O37" s="3909"/>
      <c r="P37" s="3909"/>
      <c r="Q37" s="3608"/>
      <c r="R37" s="3612"/>
      <c r="S37" s="3909"/>
      <c r="T37" s="3924"/>
      <c r="U37" s="3924"/>
      <c r="V37" s="3843"/>
      <c r="W37" s="1538"/>
      <c r="X37" s="1538"/>
      <c r="Y37" s="1538"/>
      <c r="Z37" s="1538"/>
      <c r="AA37" s="3748"/>
      <c r="AB37" s="3748"/>
      <c r="AC37" s="3748"/>
      <c r="AD37" s="3748"/>
      <c r="AE37" s="3748"/>
      <c r="AF37" s="3748"/>
      <c r="AG37" s="3748"/>
      <c r="AH37" s="3748"/>
      <c r="AI37" s="3748"/>
      <c r="AJ37" s="858"/>
      <c r="AK37" s="3939"/>
    </row>
    <row r="38" spans="1:37" s="3248" customFormat="1" ht="12.75">
      <c r="A38" s="3672" t="s">
        <v>404</v>
      </c>
      <c r="B38" s="3900" t="s">
        <v>1078</v>
      </c>
      <c r="C38" s="3901"/>
      <c r="D38" s="3901"/>
      <c r="E38" s="3901"/>
      <c r="F38" s="3901"/>
      <c r="G38" s="3902"/>
      <c r="H38" s="3901"/>
      <c r="I38" s="3901"/>
      <c r="J38" s="3901"/>
      <c r="K38" s="3901"/>
      <c r="L38" s="3902"/>
      <c r="M38" s="3901"/>
      <c r="N38" s="3901"/>
      <c r="O38" s="3909"/>
      <c r="P38" s="3909"/>
      <c r="Q38" s="3608"/>
      <c r="R38" s="3612"/>
      <c r="S38" s="3909"/>
      <c r="T38" s="3924"/>
      <c r="U38" s="3924"/>
      <c r="V38" s="3843"/>
      <c r="W38" s="1538"/>
      <c r="X38" s="1538"/>
      <c r="Y38" s="1538"/>
      <c r="Z38" s="1538"/>
      <c r="AA38" s="3748"/>
      <c r="AB38" s="3748"/>
      <c r="AC38" s="3748"/>
      <c r="AD38" s="3748"/>
      <c r="AE38" s="3748"/>
      <c r="AF38" s="3748"/>
      <c r="AG38" s="3748"/>
      <c r="AH38" s="3748"/>
      <c r="AI38" s="3748"/>
      <c r="AJ38" s="858"/>
      <c r="AK38" s="3939"/>
    </row>
    <row r="39" spans="1:37" s="3248" customFormat="1" ht="12.75">
      <c r="A39" s="3672" t="s">
        <v>405</v>
      </c>
      <c r="B39" s="3666" t="s">
        <v>1079</v>
      </c>
      <c r="C39" s="3947"/>
      <c r="D39" s="3947"/>
      <c r="E39" s="3947"/>
      <c r="F39" s="3947"/>
      <c r="G39" s="3902"/>
      <c r="H39" s="3947"/>
      <c r="I39" s="3947"/>
      <c r="J39" s="3901"/>
      <c r="K39" s="3901"/>
      <c r="L39" s="3902"/>
      <c r="M39" s="3901"/>
      <c r="N39" s="3901"/>
      <c r="O39" s="3909"/>
      <c r="P39" s="3909"/>
      <c r="Q39" s="3608"/>
      <c r="R39" s="3612"/>
      <c r="S39" s="3909"/>
      <c r="T39" s="3924"/>
      <c r="U39" s="3924"/>
      <c r="V39" s="3843"/>
      <c r="W39" s="1538"/>
      <c r="X39" s="1538"/>
      <c r="Y39" s="1538"/>
      <c r="Z39" s="1538"/>
      <c r="AA39" s="3748"/>
      <c r="AB39" s="3748"/>
      <c r="AC39" s="3748"/>
      <c r="AD39" s="3748"/>
      <c r="AE39" s="3748"/>
      <c r="AF39" s="3748"/>
      <c r="AG39" s="3748"/>
      <c r="AH39" s="3748"/>
      <c r="AI39" s="3748"/>
      <c r="AJ39" s="1474"/>
      <c r="AK39" s="3939"/>
    </row>
    <row r="40" spans="1:37" s="3248" customFormat="1" ht="12.75">
      <c r="A40" s="3672" t="s">
        <v>406</v>
      </c>
      <c r="B40" s="3676" t="s">
        <v>904</v>
      </c>
      <c r="C40" s="3901"/>
      <c r="D40" s="3947"/>
      <c r="E40" s="3901"/>
      <c r="F40" s="3901"/>
      <c r="G40" s="3902"/>
      <c r="H40" s="3901"/>
      <c r="I40" s="3901"/>
      <c r="J40" s="3901"/>
      <c r="K40" s="3901"/>
      <c r="L40" s="3902"/>
      <c r="M40" s="3901"/>
      <c r="N40" s="3901"/>
      <c r="O40" s="3909"/>
      <c r="P40" s="3909"/>
      <c r="Q40" s="3608"/>
      <c r="R40" s="3612"/>
      <c r="S40" s="3978"/>
      <c r="T40" s="3924"/>
      <c r="U40" s="3924"/>
      <c r="V40" s="3843"/>
      <c r="W40" s="1538"/>
      <c r="X40" s="1538"/>
      <c r="Y40" s="1538"/>
      <c r="Z40" s="1538"/>
      <c r="AA40" s="3748"/>
      <c r="AB40" s="3748"/>
      <c r="AC40" s="3748"/>
      <c r="AD40" s="3748"/>
      <c r="AE40" s="3748"/>
      <c r="AF40" s="3748"/>
      <c r="AG40" s="3748"/>
      <c r="AH40" s="3748"/>
      <c r="AI40" s="3748"/>
      <c r="AJ40" s="1474"/>
      <c r="AK40" s="3244"/>
    </row>
    <row r="41" spans="1:37" s="3248" customFormat="1" ht="108" customHeight="1">
      <c r="A41" s="3672" t="s">
        <v>909</v>
      </c>
      <c r="B41" s="3676" t="s">
        <v>905</v>
      </c>
      <c r="C41" s="3901"/>
      <c r="D41" s="3947"/>
      <c r="E41" s="3901"/>
      <c r="F41" s="3901"/>
      <c r="G41" s="3902"/>
      <c r="H41" s="3901"/>
      <c r="I41" s="3901"/>
      <c r="J41" s="3901"/>
      <c r="K41" s="3901"/>
      <c r="L41" s="3902"/>
      <c r="M41" s="3901"/>
      <c r="N41" s="3901"/>
      <c r="O41" s="3909"/>
      <c r="P41" s="3909"/>
      <c r="Q41" s="3608"/>
      <c r="R41" s="3612"/>
      <c r="S41" s="3909"/>
      <c r="T41" s="3924"/>
      <c r="U41" s="3924"/>
      <c r="V41" s="3843"/>
      <c r="W41" s="1538"/>
      <c r="X41" s="1538"/>
      <c r="Y41" s="1538"/>
      <c r="Z41" s="1538"/>
      <c r="AA41" s="3748"/>
      <c r="AB41" s="3748"/>
      <c r="AC41" s="3748"/>
      <c r="AD41" s="3748"/>
      <c r="AE41" s="3748"/>
      <c r="AF41" s="3748"/>
      <c r="AG41" s="3748"/>
      <c r="AH41" s="3748"/>
      <c r="AI41" s="3748"/>
      <c r="AJ41" s="1474"/>
      <c r="AK41" s="3244"/>
    </row>
    <row r="42" spans="1:37" s="3248" customFormat="1" ht="39" customHeight="1">
      <c r="A42" s="3672" t="s">
        <v>911</v>
      </c>
      <c r="B42" s="3676" t="s">
        <v>906</v>
      </c>
      <c r="C42" s="3901"/>
      <c r="D42" s="3947"/>
      <c r="E42" s="3901"/>
      <c r="F42" s="3901"/>
      <c r="G42" s="3902"/>
      <c r="H42" s="3901"/>
      <c r="I42" s="3901"/>
      <c r="J42" s="3901"/>
      <c r="K42" s="3901"/>
      <c r="L42" s="3902"/>
      <c r="M42" s="3901"/>
      <c r="N42" s="3901"/>
      <c r="O42" s="3909"/>
      <c r="P42" s="3909"/>
      <c r="Q42" s="3608"/>
      <c r="R42" s="3745"/>
      <c r="S42" s="3909"/>
      <c r="T42" s="3924"/>
      <c r="U42" s="3924"/>
      <c r="V42" s="3843"/>
      <c r="W42" s="1538"/>
      <c r="X42" s="1538"/>
      <c r="Y42" s="1538"/>
      <c r="Z42" s="1538"/>
      <c r="AA42" s="3748"/>
      <c r="AB42" s="3748"/>
      <c r="AC42" s="3748"/>
      <c r="AD42" s="3748"/>
      <c r="AE42" s="3748"/>
      <c r="AF42" s="3748"/>
      <c r="AG42" s="3748"/>
      <c r="AH42" s="3748"/>
      <c r="AI42" s="3748"/>
      <c r="AJ42" s="1474"/>
      <c r="AK42" s="3333"/>
    </row>
    <row r="43" spans="1:37" s="3248" customFormat="1" ht="36.75" customHeight="1">
      <c r="A43" s="3672" t="s">
        <v>913</v>
      </c>
      <c r="B43" s="3676" t="s">
        <v>907</v>
      </c>
      <c r="C43" s="3901"/>
      <c r="D43" s="3947"/>
      <c r="E43" s="3901"/>
      <c r="F43" s="3901"/>
      <c r="G43" s="3902"/>
      <c r="H43" s="3901"/>
      <c r="I43" s="3901"/>
      <c r="J43" s="3901"/>
      <c r="K43" s="3901"/>
      <c r="L43" s="3902"/>
      <c r="M43" s="3901"/>
      <c r="N43" s="3901"/>
      <c r="O43" s="3909"/>
      <c r="P43" s="3909"/>
      <c r="Q43" s="3608"/>
      <c r="R43" s="3745"/>
      <c r="S43" s="3909"/>
      <c r="T43" s="3924"/>
      <c r="U43" s="3924"/>
      <c r="V43" s="3843"/>
      <c r="W43" s="1538"/>
      <c r="X43" s="1538"/>
      <c r="Y43" s="1538"/>
      <c r="Z43" s="1538"/>
      <c r="AA43" s="3748"/>
      <c r="AB43" s="3748"/>
      <c r="AC43" s="3748"/>
      <c r="AD43" s="3748"/>
      <c r="AE43" s="3748"/>
      <c r="AF43" s="3748"/>
      <c r="AG43" s="3748"/>
      <c r="AH43" s="3748"/>
      <c r="AI43" s="3748"/>
      <c r="AJ43" s="1474"/>
      <c r="AK43" s="3333"/>
    </row>
    <row r="44" spans="1:37" s="3248" customFormat="1" ht="44.25" customHeight="1">
      <c r="A44" s="3672" t="s">
        <v>915</v>
      </c>
      <c r="B44" s="3676" t="s">
        <v>1083</v>
      </c>
      <c r="C44" s="3901"/>
      <c r="D44" s="3901"/>
      <c r="E44" s="3901"/>
      <c r="F44" s="3901"/>
      <c r="G44" s="3902"/>
      <c r="H44" s="3901"/>
      <c r="I44" s="3901"/>
      <c r="J44" s="3901"/>
      <c r="K44" s="3901"/>
      <c r="L44" s="3902"/>
      <c r="M44" s="3901"/>
      <c r="N44" s="3901"/>
      <c r="O44" s="3909"/>
      <c r="P44" s="3909"/>
      <c r="Q44" s="3608"/>
      <c r="R44" s="3745"/>
      <c r="S44" s="3909"/>
      <c r="T44" s="3924"/>
      <c r="U44" s="3924"/>
      <c r="V44" s="3843"/>
      <c r="W44" s="1538"/>
      <c r="X44" s="1538"/>
      <c r="Y44" s="1538"/>
      <c r="Z44" s="1538"/>
      <c r="AA44" s="3748"/>
      <c r="AB44" s="3748"/>
      <c r="AC44" s="3748"/>
      <c r="AD44" s="3748"/>
      <c r="AE44" s="3748"/>
      <c r="AF44" s="3748"/>
      <c r="AG44" s="3748"/>
      <c r="AH44" s="3748"/>
      <c r="AI44" s="3748"/>
      <c r="AJ44" s="1474"/>
      <c r="AK44" s="3333"/>
    </row>
    <row r="45" spans="1:37" s="3248" customFormat="1" ht="43.5" customHeight="1">
      <c r="A45" s="3672" t="s">
        <v>917</v>
      </c>
      <c r="B45" s="3676" t="s">
        <v>910</v>
      </c>
      <c r="C45" s="3901"/>
      <c r="D45" s="3947"/>
      <c r="E45" s="3901"/>
      <c r="F45" s="3901"/>
      <c r="G45" s="3902"/>
      <c r="H45" s="3901"/>
      <c r="I45" s="3901"/>
      <c r="J45" s="3901"/>
      <c r="K45" s="3901"/>
      <c r="L45" s="3902"/>
      <c r="M45" s="3901"/>
      <c r="N45" s="3901"/>
      <c r="O45" s="3909"/>
      <c r="P45" s="3909"/>
      <c r="Q45" s="3608"/>
      <c r="R45" s="3745"/>
      <c r="S45" s="3909"/>
      <c r="T45" s="3924"/>
      <c r="U45" s="3924"/>
      <c r="V45" s="3843"/>
      <c r="W45" s="1538"/>
      <c r="X45" s="1538"/>
      <c r="Y45" s="3987"/>
      <c r="Z45" s="1538"/>
      <c r="AA45" s="3748"/>
      <c r="AB45" s="3748"/>
      <c r="AC45" s="3748"/>
      <c r="AD45" s="3748"/>
      <c r="AE45" s="3748"/>
      <c r="AF45" s="3748"/>
      <c r="AG45" s="3748"/>
      <c r="AH45" s="3748"/>
      <c r="AI45" s="3748"/>
      <c r="AJ45" s="1474"/>
      <c r="AK45" s="3333"/>
    </row>
    <row r="46" spans="1:37" s="3248" customFormat="1" ht="18" customHeight="1">
      <c r="A46" s="3672" t="s">
        <v>919</v>
      </c>
      <c r="B46" s="3676" t="s">
        <v>1084</v>
      </c>
      <c r="C46" s="3901"/>
      <c r="D46" s="3947"/>
      <c r="E46" s="3901"/>
      <c r="F46" s="3901"/>
      <c r="G46" s="3902"/>
      <c r="H46" s="3901"/>
      <c r="I46" s="3901"/>
      <c r="J46" s="3901"/>
      <c r="K46" s="3901"/>
      <c r="L46" s="3902"/>
      <c r="M46" s="3901"/>
      <c r="N46" s="3901"/>
      <c r="O46" s="3909"/>
      <c r="P46" s="3909"/>
      <c r="Q46" s="3608"/>
      <c r="R46" s="3745"/>
      <c r="S46" s="3909"/>
      <c r="T46" s="3924"/>
      <c r="U46" s="3924"/>
      <c r="V46" s="3843"/>
      <c r="W46" s="1538"/>
      <c r="X46" s="1538"/>
      <c r="Y46" s="1538"/>
      <c r="Z46" s="1538"/>
      <c r="AA46" s="3748"/>
      <c r="AB46" s="3748"/>
      <c r="AC46" s="3748"/>
      <c r="AD46" s="3748"/>
      <c r="AE46" s="3748"/>
      <c r="AF46" s="3748"/>
      <c r="AG46" s="3748"/>
      <c r="AH46" s="3748"/>
      <c r="AI46" s="3748"/>
      <c r="AJ46" s="1474"/>
      <c r="AK46" s="3244"/>
    </row>
    <row r="47" spans="1:37" s="3248" customFormat="1" ht="29.25" customHeight="1">
      <c r="A47" s="3672" t="s">
        <v>921</v>
      </c>
      <c r="B47" s="3666" t="s">
        <v>914</v>
      </c>
      <c r="C47" s="3901"/>
      <c r="D47" s="3947"/>
      <c r="E47" s="3901"/>
      <c r="F47" s="3901"/>
      <c r="G47" s="3902"/>
      <c r="H47" s="3901"/>
      <c r="I47" s="3901"/>
      <c r="J47" s="3901"/>
      <c r="K47" s="3901"/>
      <c r="L47" s="3902"/>
      <c r="M47" s="3901"/>
      <c r="N47" s="3901"/>
      <c r="O47" s="3909"/>
      <c r="P47" s="3909"/>
      <c r="Q47" s="3608"/>
      <c r="R47" s="3745"/>
      <c r="S47" s="3909"/>
      <c r="T47" s="3924"/>
      <c r="U47" s="3924"/>
      <c r="V47" s="3843"/>
      <c r="W47" s="1538"/>
      <c r="X47" s="1538"/>
      <c r="Y47" s="1538"/>
      <c r="Z47" s="1538"/>
      <c r="AA47" s="3748"/>
      <c r="AB47" s="3748"/>
      <c r="AC47" s="3748"/>
      <c r="AD47" s="3748"/>
      <c r="AE47" s="3748"/>
      <c r="AF47" s="3748"/>
      <c r="AG47" s="3748"/>
      <c r="AH47" s="3748"/>
      <c r="AI47" s="3748"/>
      <c r="AJ47" s="1474"/>
      <c r="AK47" s="3939"/>
    </row>
    <row r="48" spans="1:37" s="3248" customFormat="1" ht="29.25" customHeight="1">
      <c r="A48" s="3672" t="s">
        <v>923</v>
      </c>
      <c r="B48" s="3959" t="s">
        <v>916</v>
      </c>
      <c r="C48" s="3901"/>
      <c r="D48" s="3947"/>
      <c r="E48" s="3901"/>
      <c r="F48" s="3901"/>
      <c r="G48" s="3902"/>
      <c r="H48" s="3901"/>
      <c r="I48" s="3901"/>
      <c r="J48" s="3901"/>
      <c r="K48" s="3901"/>
      <c r="L48" s="3902"/>
      <c r="M48" s="3901"/>
      <c r="N48" s="3901"/>
      <c r="O48" s="3909"/>
      <c r="P48" s="3909"/>
      <c r="Q48" s="3608"/>
      <c r="R48" s="3745"/>
      <c r="S48" s="3909"/>
      <c r="T48" s="3924"/>
      <c r="U48" s="3924"/>
      <c r="V48" s="3843"/>
      <c r="W48" s="1538"/>
      <c r="X48" s="1538"/>
      <c r="Y48" s="1538"/>
      <c r="Z48" s="1538"/>
      <c r="AA48" s="3748"/>
      <c r="AB48" s="3748"/>
      <c r="AC48" s="3748"/>
      <c r="AD48" s="3748"/>
      <c r="AE48" s="3748"/>
      <c r="AF48" s="3748"/>
      <c r="AG48" s="3748"/>
      <c r="AH48" s="3748"/>
      <c r="AI48" s="3748"/>
      <c r="AJ48" s="1474"/>
      <c r="AK48" s="3939"/>
    </row>
    <row r="49" spans="1:37" s="3248" customFormat="1" ht="29.25" customHeight="1">
      <c r="A49" s="3672" t="s">
        <v>925</v>
      </c>
      <c r="B49" s="3676" t="s">
        <v>918</v>
      </c>
      <c r="C49" s="3901"/>
      <c r="D49" s="3947"/>
      <c r="E49" s="3901"/>
      <c r="F49" s="3901"/>
      <c r="G49" s="3902"/>
      <c r="H49" s="3901"/>
      <c r="I49" s="3901"/>
      <c r="J49" s="3901"/>
      <c r="K49" s="3901"/>
      <c r="L49" s="3902"/>
      <c r="M49" s="3901"/>
      <c r="N49" s="3901"/>
      <c r="O49" s="3909"/>
      <c r="P49" s="3909"/>
      <c r="Q49" s="3608"/>
      <c r="R49" s="3745"/>
      <c r="S49" s="3909"/>
      <c r="T49" s="3924"/>
      <c r="U49" s="3924"/>
      <c r="V49" s="3843"/>
      <c r="W49" s="1538"/>
      <c r="X49" s="1538"/>
      <c r="Y49" s="1538"/>
      <c r="Z49" s="1538"/>
      <c r="AA49" s="3748"/>
      <c r="AB49" s="3748"/>
      <c r="AC49" s="3748"/>
      <c r="AD49" s="3748"/>
      <c r="AE49" s="3748"/>
      <c r="AF49" s="3748"/>
      <c r="AG49" s="3748"/>
      <c r="AH49" s="3748"/>
      <c r="AI49" s="3748"/>
      <c r="AJ49" s="1474"/>
      <c r="AK49" s="3939"/>
    </row>
    <row r="50" spans="1:37" s="3248" customFormat="1" ht="12.75">
      <c r="A50" s="3672" t="s">
        <v>927</v>
      </c>
      <c r="B50" s="3666" t="s">
        <v>920</v>
      </c>
      <c r="C50" s="3901"/>
      <c r="D50" s="3947"/>
      <c r="E50" s="3901"/>
      <c r="F50" s="3901"/>
      <c r="G50" s="3902"/>
      <c r="H50" s="3901"/>
      <c r="I50" s="3901"/>
      <c r="J50" s="3901"/>
      <c r="K50" s="3901"/>
      <c r="L50" s="3902"/>
      <c r="M50" s="3901"/>
      <c r="N50" s="3901"/>
      <c r="O50" s="3909"/>
      <c r="P50" s="3909"/>
      <c r="Q50" s="3608"/>
      <c r="R50" s="3909"/>
      <c r="S50" s="3909"/>
      <c r="T50" s="3924"/>
      <c r="U50" s="3924"/>
      <c r="V50" s="3843"/>
      <c r="W50" s="1538"/>
      <c r="X50" s="1538"/>
      <c r="Y50" s="1538"/>
      <c r="Z50" s="1538"/>
      <c r="AA50" s="3748"/>
      <c r="AB50" s="3748"/>
      <c r="AC50" s="3748"/>
      <c r="AD50" s="3748"/>
      <c r="AE50" s="3748"/>
      <c r="AF50" s="3748"/>
      <c r="AG50" s="3748"/>
      <c r="AH50" s="3748"/>
      <c r="AI50" s="3748"/>
      <c r="AJ50" s="1474"/>
      <c r="AK50" s="3939"/>
    </row>
    <row r="51" spans="1:37" s="3248" customFormat="1" ht="12.75">
      <c r="A51" s="3672" t="s">
        <v>929</v>
      </c>
      <c r="B51" s="3666" t="s">
        <v>922</v>
      </c>
      <c r="C51" s="3901"/>
      <c r="D51" s="3947"/>
      <c r="E51" s="3901"/>
      <c r="F51" s="3901"/>
      <c r="G51" s="3902"/>
      <c r="H51" s="3901"/>
      <c r="I51" s="3901"/>
      <c r="J51" s="3901"/>
      <c r="K51" s="3901"/>
      <c r="L51" s="3902"/>
      <c r="M51" s="3901"/>
      <c r="N51" s="3901"/>
      <c r="O51" s="3909"/>
      <c r="P51" s="3909"/>
      <c r="Q51" s="3608"/>
      <c r="R51" s="3909"/>
      <c r="S51" s="3909"/>
      <c r="T51" s="3924"/>
      <c r="U51" s="3924"/>
      <c r="V51" s="3843"/>
      <c r="W51" s="1538"/>
      <c r="X51" s="1538"/>
      <c r="Y51" s="1538"/>
      <c r="Z51" s="1538"/>
      <c r="AA51" s="3748"/>
      <c r="AB51" s="3748"/>
      <c r="AC51" s="3748"/>
      <c r="AD51" s="3748"/>
      <c r="AE51" s="3748"/>
      <c r="AF51" s="3748"/>
      <c r="AG51" s="3748"/>
      <c r="AH51" s="3748"/>
      <c r="AI51" s="3748"/>
      <c r="AJ51" s="1293"/>
      <c r="AK51" s="3939"/>
    </row>
    <row r="52" spans="1:37" s="3248" customFormat="1" ht="12.75">
      <c r="A52" s="3672" t="s">
        <v>1093</v>
      </c>
      <c r="B52" s="3666" t="s">
        <v>250</v>
      </c>
      <c r="C52" s="3901"/>
      <c r="D52" s="3947"/>
      <c r="E52" s="3901"/>
      <c r="F52" s="3901"/>
      <c r="G52" s="3902"/>
      <c r="H52" s="3901"/>
      <c r="I52" s="3901"/>
      <c r="J52" s="3901"/>
      <c r="K52" s="3901"/>
      <c r="L52" s="3902"/>
      <c r="M52" s="3901"/>
      <c r="N52" s="3901"/>
      <c r="O52" s="3909"/>
      <c r="P52" s="3909"/>
      <c r="Q52" s="3608"/>
      <c r="R52" s="256"/>
      <c r="S52" s="3909"/>
      <c r="T52" s="3924"/>
      <c r="U52" s="3924"/>
      <c r="V52" s="3843"/>
      <c r="W52" s="1538"/>
      <c r="X52" s="1538"/>
      <c r="Y52" s="1538"/>
      <c r="Z52" s="1538"/>
      <c r="AA52" s="3748"/>
      <c r="AB52" s="3748"/>
      <c r="AC52" s="3748"/>
      <c r="AD52" s="3748"/>
      <c r="AE52" s="3748"/>
      <c r="AF52" s="3748"/>
      <c r="AG52" s="3748"/>
      <c r="AH52" s="3748"/>
      <c r="AI52" s="3748"/>
      <c r="AJ52" s="158"/>
      <c r="AK52" s="3939"/>
    </row>
    <row r="53" spans="1:37" s="3941" customFormat="1" ht="12.75">
      <c r="A53" s="3589" t="s">
        <v>326</v>
      </c>
      <c r="B53" s="3592" t="s">
        <v>245</v>
      </c>
      <c r="C53" s="3960"/>
      <c r="D53" s="3960"/>
      <c r="E53" s="3960"/>
      <c r="F53" s="3960"/>
      <c r="G53" s="3961"/>
      <c r="H53" s="3960"/>
      <c r="I53" s="3960"/>
      <c r="J53" s="3960"/>
      <c r="K53" s="3960"/>
      <c r="L53" s="3961"/>
      <c r="M53" s="3960"/>
      <c r="N53" s="3960"/>
      <c r="O53" s="3969"/>
      <c r="P53" s="3969"/>
      <c r="Q53" s="3979"/>
      <c r="R53" s="3969"/>
      <c r="S53" s="3969"/>
      <c r="T53" s="3695"/>
      <c r="U53" s="3695"/>
      <c r="V53" s="3696"/>
      <c r="W53" s="291"/>
      <c r="X53" s="291"/>
      <c r="Y53" s="291"/>
      <c r="Z53" s="291"/>
      <c r="AA53" s="3937"/>
      <c r="AB53" s="3593"/>
      <c r="AC53" s="3593"/>
      <c r="AD53" s="3593"/>
      <c r="AE53" s="3593"/>
      <c r="AF53" s="3937"/>
      <c r="AG53" s="3998"/>
      <c r="AH53" s="3998"/>
      <c r="AI53" s="3998"/>
      <c r="AJ53" s="3999"/>
      <c r="AK53" s="4911"/>
    </row>
    <row r="54" spans="1:37" s="3942" customFormat="1" ht="22.5" hidden="1">
      <c r="A54" s="3962"/>
      <c r="B54" s="1785" t="s">
        <v>1094</v>
      </c>
      <c r="C54" s="3963"/>
      <c r="D54" s="3963"/>
      <c r="E54" s="3963"/>
      <c r="F54" s="3963"/>
      <c r="G54" s="3964"/>
      <c r="H54" s="3963"/>
      <c r="I54" s="3963"/>
      <c r="J54" s="3963"/>
      <c r="K54" s="3963"/>
      <c r="L54" s="3964"/>
      <c r="M54" s="3963"/>
      <c r="N54" s="3963"/>
      <c r="O54" s="3963"/>
      <c r="P54" s="3963"/>
      <c r="Q54" s="3963"/>
      <c r="R54" s="3963"/>
      <c r="S54" s="3963"/>
      <c r="T54" s="3963"/>
      <c r="U54" s="3963"/>
      <c r="V54" s="3963"/>
      <c r="W54" s="3963"/>
      <c r="X54" s="3963"/>
      <c r="Y54" s="3963"/>
      <c r="Z54" s="3963"/>
      <c r="AA54" s="3963"/>
      <c r="AB54" s="3963"/>
      <c r="AC54" s="3963"/>
      <c r="AD54" s="3963"/>
      <c r="AE54" s="3963"/>
      <c r="AF54" s="3963"/>
      <c r="AG54" s="3963"/>
      <c r="AH54" s="3963"/>
      <c r="AI54" s="3963"/>
      <c r="AJ54" s="4000"/>
      <c r="AK54" s="1325"/>
    </row>
    <row r="55" spans="1:37" s="3943" customFormat="1" ht="12" hidden="1">
      <c r="A55" s="3965"/>
      <c r="B55" s="3966" t="s">
        <v>1095</v>
      </c>
      <c r="C55" s="3966"/>
      <c r="D55" s="3966"/>
      <c r="E55" s="3966"/>
      <c r="F55" s="3966"/>
      <c r="G55" s="3967"/>
      <c r="H55" s="3966"/>
      <c r="I55" s="3966"/>
      <c r="J55" s="3966"/>
      <c r="K55" s="3966"/>
      <c r="L55" s="3967"/>
      <c r="M55" s="3966"/>
      <c r="N55" s="3966"/>
      <c r="O55" s="3966"/>
      <c r="P55" s="3966"/>
      <c r="Q55" s="3966"/>
      <c r="R55" s="3966"/>
      <c r="S55" s="3966"/>
      <c r="T55" s="3966"/>
      <c r="U55" s="3966"/>
      <c r="V55" s="3966"/>
      <c r="W55" s="3966"/>
      <c r="X55" s="3966"/>
      <c r="Y55" s="3966"/>
      <c r="Z55" s="3966"/>
      <c r="AA55" s="3966"/>
      <c r="AB55" s="3966"/>
      <c r="AC55" s="3966"/>
      <c r="AD55" s="3966"/>
      <c r="AE55" s="3966"/>
      <c r="AF55" s="3966"/>
      <c r="AG55" s="3966"/>
      <c r="AH55" s="3966"/>
      <c r="AI55" s="3966"/>
      <c r="AJ55" s="3966"/>
      <c r="AK55" s="3966"/>
    </row>
    <row r="56" spans="1:37" ht="13.5">
      <c r="A56" s="3585"/>
      <c r="B56" s="3585"/>
      <c r="T56" s="1933" t="s">
        <v>215</v>
      </c>
      <c r="U56" s="1933"/>
      <c r="V56" s="1933"/>
      <c r="W56" s="1933"/>
      <c r="X56" s="1933"/>
      <c r="Y56" s="1933"/>
      <c r="Z56" s="3988"/>
      <c r="AA56" s="1933"/>
      <c r="AB56" s="1933"/>
      <c r="AC56" s="1933"/>
      <c r="AD56" s="1933"/>
      <c r="AE56" s="1933"/>
      <c r="AF56" s="1933"/>
      <c r="AG56" s="1933"/>
      <c r="AH56" s="1933"/>
      <c r="AI56" s="1933"/>
    </row>
    <row r="57" spans="1:37" ht="13.5"/>
    <row r="58" spans="1:37" ht="13.5"/>
    <row r="59" spans="1:37" ht="13.5"/>
    <row r="60" spans="1:37" ht="13.5"/>
    <row r="61" spans="1:37" ht="13.5"/>
    <row r="62" spans="1:37" ht="13.5"/>
    <row r="63" spans="1:37" ht="13.5"/>
    <row r="64" spans="1:37" ht="13.5"/>
    <row r="65" ht="13.5"/>
    <row r="66" ht="13.5"/>
    <row r="67" ht="13.5"/>
    <row r="68" ht="13.5"/>
    <row r="69" ht="13.5"/>
    <row r="70" ht="13.5"/>
    <row r="71" ht="13.5"/>
    <row r="72" ht="13.5"/>
    <row r="73" ht="13.5"/>
    <row r="74" ht="13.5"/>
    <row r="75" ht="13.5"/>
    <row r="76" ht="13.5"/>
    <row r="77" ht="13.5"/>
    <row r="78" ht="13.5"/>
    <row r="79" ht="13.5"/>
    <row r="80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</sheetData>
  <mergeCells count="11">
    <mergeCell ref="A2:AK2"/>
    <mergeCell ref="U3:AJ3"/>
    <mergeCell ref="C5:G5"/>
    <mergeCell ref="H5:L5"/>
    <mergeCell ref="M5:Q5"/>
    <mergeCell ref="R5:V5"/>
    <mergeCell ref="W5:AA5"/>
    <mergeCell ref="AB5:AF5"/>
    <mergeCell ref="AG5:AI5"/>
    <mergeCell ref="A5:A6"/>
    <mergeCell ref="B5:B6"/>
  </mergeCells>
  <phoneticPr fontId="169" type="noConversion"/>
  <hyperlinks>
    <hyperlink ref="T56" location="目录!A1" display="返回"/>
  </hyperlinks>
  <printOptions horizontalCentered="1"/>
  <pageMargins left="0.78740157480314998" right="0" top="0" bottom="0" header="0.31496062992126" footer="0.31496062992126"/>
  <pageSetup paperSize="9" scale="68" fitToHeight="0" orientation="landscape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L124"/>
  <sheetViews>
    <sheetView showGridLines="0" zoomScale="90" zoomScaleNormal="90" workbookViewId="0">
      <selection activeCell="C7" sqref="C7:AK59"/>
    </sheetView>
  </sheetViews>
  <sheetFormatPr defaultColWidth="9" defaultRowHeight="20.100000000000001" customHeight="1" outlineLevelCol="1"/>
  <cols>
    <col min="1" max="1" width="5.625" style="300" customWidth="1"/>
    <col min="2" max="2" width="20.875" style="300" customWidth="1"/>
    <col min="3" max="4" width="15.75" style="300" hidden="1" customWidth="1" outlineLevel="1"/>
    <col min="5" max="6" width="17.125" style="300" hidden="1" customWidth="1" outlineLevel="1"/>
    <col min="7" max="7" width="17.125" style="458" hidden="1" customWidth="1" outlineLevel="1"/>
    <col min="8" max="9" width="17.125" style="300" hidden="1" customWidth="1" outlineLevel="1"/>
    <col min="10" max="11" width="17.5" style="300" hidden="1" customWidth="1" outlineLevel="1"/>
    <col min="12" max="12" width="17.5" style="458" hidden="1" customWidth="1" outlineLevel="1"/>
    <col min="13" max="13" width="17.5" style="300" hidden="1" customWidth="1" outlineLevel="1"/>
    <col min="14" max="14" width="16.25" style="300" hidden="1" customWidth="1" outlineLevel="1"/>
    <col min="15" max="15" width="17.5" style="300" hidden="1" customWidth="1" outlineLevel="1"/>
    <col min="16" max="16" width="16.375" style="300" hidden="1" customWidth="1" outlineLevel="1"/>
    <col min="17" max="17" width="13.375" style="300" hidden="1" customWidth="1" outlineLevel="1"/>
    <col min="18" max="18" width="17.375" style="300" hidden="1" customWidth="1" outlineLevel="1"/>
    <col min="19" max="19" width="17.5" style="300" hidden="1" customWidth="1" outlineLevel="1"/>
    <col min="20" max="24" width="16.125" style="300" hidden="1" customWidth="1" outlineLevel="1"/>
    <col min="25" max="26" width="11.375" style="300" hidden="1" customWidth="1" outlineLevel="1"/>
    <col min="27" max="27" width="11.875" style="300" hidden="1" customWidth="1" outlineLevel="1"/>
    <col min="28" max="29" width="17.25" style="300" hidden="1" customWidth="1" outlineLevel="1"/>
    <col min="30" max="30" width="17.25" style="300" customWidth="1" collapsed="1"/>
    <col min="31" max="35" width="17.25" style="300" customWidth="1"/>
    <col min="36" max="36" width="33.5" style="300" customWidth="1"/>
    <col min="37" max="37" width="35.5" style="300" customWidth="1"/>
    <col min="38" max="16384" width="9" style="300"/>
  </cols>
  <sheetData>
    <row r="1" spans="1:37" ht="13.5">
      <c r="A1" s="3041"/>
      <c r="B1" s="3041"/>
      <c r="C1" s="3888"/>
      <c r="D1" s="3888"/>
      <c r="E1" s="3888"/>
      <c r="F1" s="3888"/>
      <c r="G1" s="462"/>
      <c r="H1" s="3888"/>
      <c r="I1" s="3888"/>
      <c r="J1" s="3888"/>
      <c r="K1" s="3888"/>
      <c r="L1" s="462"/>
      <c r="M1" s="3888"/>
      <c r="N1" s="3888"/>
      <c r="O1" s="3888"/>
      <c r="P1" s="3888"/>
      <c r="Q1" s="3888"/>
      <c r="R1" s="3888"/>
      <c r="S1" s="3888"/>
      <c r="T1" s="3888"/>
      <c r="U1" s="3888"/>
      <c r="V1" s="3888"/>
      <c r="W1" s="3888"/>
      <c r="X1" s="3888"/>
      <c r="Y1" s="3888"/>
      <c r="Z1" s="3888"/>
      <c r="AA1" s="3888"/>
      <c r="AB1" s="3888"/>
      <c r="AC1" s="3888"/>
      <c r="AD1" s="3888"/>
      <c r="AE1" s="3888"/>
      <c r="AF1" s="3888"/>
      <c r="AG1" s="3888"/>
      <c r="AH1" s="3888"/>
      <c r="AI1" s="3888"/>
      <c r="AJ1" s="3888"/>
      <c r="AK1" s="457" t="s">
        <v>1096</v>
      </c>
    </row>
    <row r="2" spans="1:37" ht="24" customHeight="1">
      <c r="A2" s="5153" t="s">
        <v>2596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ht="18" customHeight="1">
      <c r="A3" s="3041"/>
      <c r="B3" s="3041"/>
      <c r="C3" s="3041" t="s">
        <v>1097</v>
      </c>
      <c r="D3" s="3041"/>
      <c r="E3" s="3041"/>
      <c r="F3" s="3041"/>
      <c r="G3" s="462"/>
      <c r="H3" s="3041" t="s">
        <v>1098</v>
      </c>
      <c r="I3" s="3041"/>
      <c r="J3" s="3041"/>
      <c r="K3" s="3041"/>
      <c r="L3" s="462"/>
      <c r="M3" s="3907" t="s">
        <v>1099</v>
      </c>
      <c r="N3" s="3907"/>
      <c r="O3" s="3907"/>
      <c r="P3" s="3907"/>
      <c r="Q3" s="3605" t="s">
        <v>1100</v>
      </c>
      <c r="R3" s="3605"/>
      <c r="S3" s="3533"/>
      <c r="T3" s="5154"/>
      <c r="U3" s="5154"/>
      <c r="V3" s="5154"/>
      <c r="W3" s="5154"/>
      <c r="X3" s="5154"/>
      <c r="Y3" s="5154"/>
      <c r="Z3" s="5154"/>
      <c r="AA3" s="5154"/>
      <c r="AB3" s="5154"/>
      <c r="AC3" s="5154"/>
      <c r="AD3" s="5154"/>
      <c r="AE3" s="5154"/>
      <c r="AF3" s="5154"/>
      <c r="AG3" s="5154"/>
      <c r="AH3" s="5154"/>
      <c r="AI3" s="5154"/>
      <c r="AJ3" s="5154"/>
    </row>
    <row r="4" spans="1:37" ht="17.25" customHeight="1">
      <c r="A4" s="3606"/>
      <c r="B4" s="3606"/>
      <c r="C4" s="3606" t="s">
        <v>1061</v>
      </c>
      <c r="D4" s="3606"/>
      <c r="E4" s="3606"/>
      <c r="F4" s="3606"/>
      <c r="G4" s="3889"/>
      <c r="H4" s="3606" t="s">
        <v>1062</v>
      </c>
      <c r="I4" s="3606"/>
      <c r="J4" s="3606"/>
      <c r="K4" s="3606"/>
      <c r="L4" s="3889"/>
      <c r="M4" s="3908" t="s">
        <v>1063</v>
      </c>
      <c r="N4" s="3908"/>
      <c r="O4" s="3908"/>
      <c r="P4" s="3908"/>
      <c r="Q4" s="3605" t="s">
        <v>1064</v>
      </c>
      <c r="R4" s="3533"/>
      <c r="S4" s="3533"/>
      <c r="T4" s="3533"/>
      <c r="U4" s="3533"/>
      <c r="V4" s="3533"/>
      <c r="W4" s="3533"/>
      <c r="X4" s="3533"/>
      <c r="Y4" s="3533"/>
      <c r="Z4" s="3533"/>
      <c r="AA4" s="3533"/>
      <c r="AB4" s="3533"/>
      <c r="AC4" s="3533"/>
      <c r="AD4" s="3533"/>
      <c r="AE4" s="3533"/>
      <c r="AF4" s="3533"/>
      <c r="AG4" s="3533"/>
      <c r="AH4" s="3533"/>
      <c r="AI4" s="3533"/>
      <c r="AJ4" s="3560"/>
      <c r="AK4" s="461" t="s">
        <v>874</v>
      </c>
    </row>
    <row r="5" spans="1:37" s="1710" customFormat="1" ht="17.25" customHeight="1">
      <c r="A5" s="5134" t="s">
        <v>217</v>
      </c>
      <c r="B5" s="5134" t="s">
        <v>875</v>
      </c>
      <c r="C5" s="5130" t="s">
        <v>155</v>
      </c>
      <c r="D5" s="5130"/>
      <c r="E5" s="5130"/>
      <c r="F5" s="5130"/>
      <c r="G5" s="5130"/>
      <c r="H5" s="5130" t="s">
        <v>156</v>
      </c>
      <c r="I5" s="5130"/>
      <c r="J5" s="5130"/>
      <c r="K5" s="5130"/>
      <c r="L5" s="5130"/>
      <c r="M5" s="5130" t="s">
        <v>157</v>
      </c>
      <c r="N5" s="5130"/>
      <c r="O5" s="5130"/>
      <c r="P5" s="5130"/>
      <c r="Q5" s="5130"/>
      <c r="R5" s="5120" t="s">
        <v>158</v>
      </c>
      <c r="S5" s="5121"/>
      <c r="T5" s="5121"/>
      <c r="U5" s="5121"/>
      <c r="V5" s="5122"/>
      <c r="W5" s="5120" t="s">
        <v>220</v>
      </c>
      <c r="X5" s="5121"/>
      <c r="Y5" s="5121"/>
      <c r="Z5" s="5121"/>
      <c r="AA5" s="5122"/>
      <c r="AB5" s="5120" t="s">
        <v>221</v>
      </c>
      <c r="AC5" s="5121"/>
      <c r="AD5" s="5121"/>
      <c r="AE5" s="5121"/>
      <c r="AF5" s="5122"/>
      <c r="AG5" s="5125" t="s">
        <v>161</v>
      </c>
      <c r="AH5" s="5126"/>
      <c r="AI5" s="5127"/>
      <c r="AJ5" s="904"/>
      <c r="AK5" s="904"/>
    </row>
    <row r="6" spans="1:37" s="1710" customFormat="1" ht="18.75" customHeight="1">
      <c r="A6" s="5134"/>
      <c r="B6" s="5134"/>
      <c r="C6" s="94" t="s">
        <v>788</v>
      </c>
      <c r="D6" s="94" t="s">
        <v>789</v>
      </c>
      <c r="E6" s="94" t="s">
        <v>786</v>
      </c>
      <c r="F6" s="94" t="s">
        <v>855</v>
      </c>
      <c r="G6" s="171" t="s">
        <v>170</v>
      </c>
      <c r="H6" s="94" t="s">
        <v>788</v>
      </c>
      <c r="I6" s="94" t="s">
        <v>789</v>
      </c>
      <c r="J6" s="94" t="s">
        <v>786</v>
      </c>
      <c r="K6" s="94" t="s">
        <v>855</v>
      </c>
      <c r="L6" s="171" t="s">
        <v>170</v>
      </c>
      <c r="M6" s="94" t="s">
        <v>788</v>
      </c>
      <c r="N6" s="94" t="s">
        <v>789</v>
      </c>
      <c r="O6" s="94" t="s">
        <v>786</v>
      </c>
      <c r="P6" s="94" t="s">
        <v>855</v>
      </c>
      <c r="Q6" s="94" t="s">
        <v>170</v>
      </c>
      <c r="R6" s="94" t="s">
        <v>788</v>
      </c>
      <c r="S6" s="94" t="s">
        <v>789</v>
      </c>
      <c r="T6" s="94" t="s">
        <v>786</v>
      </c>
      <c r="U6" s="94" t="s">
        <v>855</v>
      </c>
      <c r="V6" s="94" t="s">
        <v>870</v>
      </c>
      <c r="W6" s="94" t="s">
        <v>788</v>
      </c>
      <c r="X6" s="94" t="s">
        <v>789</v>
      </c>
      <c r="Y6" s="94" t="s">
        <v>786</v>
      </c>
      <c r="Z6" s="94" t="s">
        <v>855</v>
      </c>
      <c r="AA6" s="94" t="s">
        <v>870</v>
      </c>
      <c r="AB6" s="94" t="s">
        <v>788</v>
      </c>
      <c r="AC6" s="94" t="s">
        <v>789</v>
      </c>
      <c r="AD6" s="94" t="s">
        <v>786</v>
      </c>
      <c r="AE6" s="94" t="s">
        <v>855</v>
      </c>
      <c r="AF6" s="94" t="s">
        <v>870</v>
      </c>
      <c r="AG6" s="2950" t="s">
        <v>788</v>
      </c>
      <c r="AH6" s="2950" t="s">
        <v>789</v>
      </c>
      <c r="AI6" s="2950" t="s">
        <v>786</v>
      </c>
      <c r="AJ6" s="302" t="s">
        <v>1065</v>
      </c>
      <c r="AK6" s="302" t="s">
        <v>791</v>
      </c>
    </row>
    <row r="7" spans="1:37" s="2190" customFormat="1" ht="21.75" customHeight="1">
      <c r="A7" s="3651" t="s">
        <v>16</v>
      </c>
      <c r="B7" s="3652" t="s">
        <v>876</v>
      </c>
      <c r="C7" s="3890"/>
      <c r="D7" s="3890"/>
      <c r="E7" s="3890"/>
      <c r="F7" s="3890"/>
      <c r="G7" s="3891"/>
      <c r="H7" s="3890"/>
      <c r="I7" s="3890"/>
      <c r="J7" s="3890"/>
      <c r="K7" s="3890"/>
      <c r="L7" s="3896"/>
      <c r="M7" s="3890"/>
      <c r="N7" s="3890"/>
      <c r="O7" s="3890"/>
      <c r="P7" s="3890"/>
      <c r="Q7" s="3910"/>
      <c r="R7" s="3890"/>
      <c r="S7" s="3890"/>
      <c r="T7" s="3911"/>
      <c r="U7" s="3911"/>
      <c r="V7" s="3912"/>
      <c r="W7" s="3622"/>
      <c r="X7" s="3622"/>
      <c r="Y7" s="3622"/>
      <c r="Z7" s="3622"/>
      <c r="AA7" s="3927"/>
      <c r="AB7" s="3927"/>
      <c r="AC7" s="3927"/>
      <c r="AD7" s="3927"/>
      <c r="AE7" s="3927"/>
      <c r="AF7" s="3927"/>
      <c r="AG7" s="3927"/>
      <c r="AH7" s="3927"/>
      <c r="AI7" s="3927"/>
      <c r="AJ7" s="278"/>
      <c r="AK7" s="278"/>
    </row>
    <row r="8" spans="1:37" s="2693" customFormat="1" ht="20.25" customHeight="1">
      <c r="A8" s="1451">
        <v>1</v>
      </c>
      <c r="B8" s="3676" t="s">
        <v>1101</v>
      </c>
      <c r="C8" s="3892"/>
      <c r="D8" s="3892"/>
      <c r="E8" s="3892"/>
      <c r="F8" s="3892"/>
      <c r="G8" s="3893"/>
      <c r="H8" s="3892"/>
      <c r="I8" s="3892"/>
      <c r="J8" s="3892"/>
      <c r="K8" s="3892"/>
      <c r="L8" s="3893"/>
      <c r="M8" s="3892"/>
      <c r="N8" s="3892"/>
      <c r="O8" s="3892"/>
      <c r="P8" s="3892"/>
      <c r="Q8" s="3910"/>
      <c r="R8" s="3819"/>
      <c r="S8" s="3892"/>
      <c r="T8" s="3913"/>
      <c r="U8" s="3913"/>
      <c r="V8" s="3914"/>
      <c r="W8" s="1663"/>
      <c r="X8" s="1663"/>
      <c r="Y8" s="1663"/>
      <c r="Z8" s="1663"/>
      <c r="AA8" s="3928"/>
      <c r="AB8" s="3929"/>
      <c r="AC8" s="3928"/>
      <c r="AD8" s="3928"/>
      <c r="AE8" s="3928"/>
      <c r="AF8" s="3928"/>
      <c r="AG8" s="3928"/>
      <c r="AH8" s="3928"/>
      <c r="AI8" s="3928"/>
      <c r="AJ8" s="1474"/>
      <c r="AK8" s="1284"/>
    </row>
    <row r="9" spans="1:37" s="3248" customFormat="1" ht="30.75" customHeight="1">
      <c r="A9" s="3672" t="s">
        <v>401</v>
      </c>
      <c r="B9" s="3666" t="s">
        <v>1067</v>
      </c>
      <c r="C9" s="3894"/>
      <c r="D9" s="3894"/>
      <c r="E9" s="3894"/>
      <c r="F9" s="3894"/>
      <c r="G9" s="3895"/>
      <c r="H9" s="3894"/>
      <c r="I9" s="3894"/>
      <c r="J9" s="3894"/>
      <c r="K9" s="3894"/>
      <c r="L9" s="3895"/>
      <c r="M9" s="3894"/>
      <c r="N9" s="3894"/>
      <c r="O9" s="3894"/>
      <c r="P9" s="3894"/>
      <c r="Q9" s="3910"/>
      <c r="R9" s="3819"/>
      <c r="S9" s="3894"/>
      <c r="T9" s="3913"/>
      <c r="U9" s="3913"/>
      <c r="V9" s="3914"/>
      <c r="W9" s="1663"/>
      <c r="X9" s="1663"/>
      <c r="Y9" s="1663"/>
      <c r="Z9" s="1663"/>
      <c r="AA9" s="3928"/>
      <c r="AB9" s="3929"/>
      <c r="AC9" s="3928"/>
      <c r="AD9" s="3928"/>
      <c r="AE9" s="3928"/>
      <c r="AF9" s="3928"/>
      <c r="AG9" s="3928"/>
      <c r="AH9" s="3928"/>
      <c r="AI9" s="3928"/>
      <c r="AJ9" s="158"/>
      <c r="AK9" s="1284"/>
    </row>
    <row r="10" spans="1:37" s="3248" customFormat="1" ht="22.5" customHeight="1">
      <c r="A10" s="3672" t="s">
        <v>402</v>
      </c>
      <c r="B10" s="3666" t="s">
        <v>1102</v>
      </c>
      <c r="C10" s="3894"/>
      <c r="D10" s="3894"/>
      <c r="E10" s="3894"/>
      <c r="F10" s="3894"/>
      <c r="G10" s="3895"/>
      <c r="H10" s="3894"/>
      <c r="I10" s="3894"/>
      <c r="J10" s="3894"/>
      <c r="K10" s="3894"/>
      <c r="L10" s="3895"/>
      <c r="M10" s="3894"/>
      <c r="N10" s="3894"/>
      <c r="O10" s="3894"/>
      <c r="P10" s="3894"/>
      <c r="Q10" s="3910"/>
      <c r="R10" s="3819"/>
      <c r="S10" s="3894"/>
      <c r="T10" s="3913"/>
      <c r="U10" s="3913"/>
      <c r="V10" s="3914"/>
      <c r="W10" s="1663"/>
      <c r="X10" s="1663"/>
      <c r="Y10" s="1663"/>
      <c r="Z10" s="1663"/>
      <c r="AA10" s="3928"/>
      <c r="AB10" s="3929"/>
      <c r="AC10" s="3928"/>
      <c r="AD10" s="3928"/>
      <c r="AE10" s="3928"/>
      <c r="AF10" s="3928"/>
      <c r="AG10" s="3928"/>
      <c r="AH10" s="3928"/>
      <c r="AI10" s="3928"/>
      <c r="AJ10" s="158"/>
      <c r="AK10" s="1284"/>
    </row>
    <row r="11" spans="1:37" s="3248" customFormat="1" ht="22.5" customHeight="1">
      <c r="A11" s="3672" t="s">
        <v>403</v>
      </c>
      <c r="B11" s="3666" t="s">
        <v>1103</v>
      </c>
      <c r="C11" s="3894"/>
      <c r="D11" s="3894"/>
      <c r="E11" s="3894"/>
      <c r="F11" s="3894"/>
      <c r="G11" s="3895"/>
      <c r="H11" s="3894"/>
      <c r="I11" s="3894"/>
      <c r="J11" s="3894"/>
      <c r="K11" s="3894"/>
      <c r="L11" s="3895"/>
      <c r="M11" s="3894"/>
      <c r="N11" s="3894"/>
      <c r="O11" s="3894"/>
      <c r="P11" s="3894"/>
      <c r="Q11" s="3910"/>
      <c r="R11" s="3819"/>
      <c r="S11" s="3894"/>
      <c r="T11" s="3913"/>
      <c r="U11" s="3913"/>
      <c r="V11" s="3914"/>
      <c r="W11" s="1663"/>
      <c r="X11" s="1663"/>
      <c r="Y11" s="1663"/>
      <c r="Z11" s="1663"/>
      <c r="AA11" s="3928"/>
      <c r="AB11" s="3929"/>
      <c r="AC11" s="3928"/>
      <c r="AD11" s="3928"/>
      <c r="AE11" s="3928"/>
      <c r="AF11" s="3928"/>
      <c r="AG11" s="3928"/>
      <c r="AH11" s="3928"/>
      <c r="AI11" s="3928"/>
      <c r="AJ11" s="158"/>
      <c r="AK11" s="1284"/>
    </row>
    <row r="12" spans="1:37" s="2190" customFormat="1" ht="22.5" customHeight="1">
      <c r="A12" s="3651" t="s">
        <v>138</v>
      </c>
      <c r="B12" s="3652" t="s">
        <v>878</v>
      </c>
      <c r="C12" s="3890"/>
      <c r="D12" s="3890"/>
      <c r="E12" s="3890"/>
      <c r="F12" s="3890"/>
      <c r="G12" s="3896"/>
      <c r="H12" s="3890"/>
      <c r="I12" s="3890"/>
      <c r="J12" s="3890"/>
      <c r="K12" s="3890"/>
      <c r="L12" s="3896"/>
      <c r="M12" s="3890"/>
      <c r="N12" s="3890"/>
      <c r="O12" s="3890"/>
      <c r="P12" s="3890"/>
      <c r="Q12" s="3910"/>
      <c r="R12" s="3890"/>
      <c r="S12" s="3890"/>
      <c r="T12" s="3911"/>
      <c r="U12" s="3911"/>
      <c r="V12" s="3912"/>
      <c r="W12" s="3622"/>
      <c r="X12" s="3622"/>
      <c r="Y12" s="3622"/>
      <c r="Z12" s="3622"/>
      <c r="AA12" s="3927"/>
      <c r="AB12" s="3927"/>
      <c r="AC12" s="3927"/>
      <c r="AD12" s="3927"/>
      <c r="AE12" s="3927"/>
      <c r="AF12" s="3927"/>
      <c r="AG12" s="3927"/>
      <c r="AH12" s="3927"/>
      <c r="AI12" s="3927"/>
      <c r="AJ12" s="278"/>
      <c r="AK12" s="278"/>
    </row>
    <row r="13" spans="1:37" s="2693" customFormat="1" ht="19.5" customHeight="1">
      <c r="A13" s="1451">
        <v>1</v>
      </c>
      <c r="B13" s="863" t="s">
        <v>879</v>
      </c>
      <c r="C13" s="310"/>
      <c r="D13" s="310"/>
      <c r="E13" s="310"/>
      <c r="F13" s="310"/>
      <c r="G13" s="326"/>
      <c r="H13" s="310"/>
      <c r="I13" s="310"/>
      <c r="J13" s="310"/>
      <c r="K13" s="310"/>
      <c r="L13" s="326"/>
      <c r="M13" s="310"/>
      <c r="N13" s="310"/>
      <c r="O13" s="310"/>
      <c r="P13" s="310"/>
      <c r="Q13" s="3910"/>
      <c r="R13" s="310"/>
      <c r="S13" s="310"/>
      <c r="T13" s="3915"/>
      <c r="U13" s="3915"/>
      <c r="V13" s="3916"/>
      <c r="W13" s="284"/>
      <c r="X13" s="284"/>
      <c r="Y13" s="284"/>
      <c r="Z13" s="284"/>
      <c r="AA13" s="3930"/>
      <c r="AB13" s="3930"/>
      <c r="AC13" s="3930"/>
      <c r="AD13" s="3930"/>
      <c r="AE13" s="3930"/>
      <c r="AF13" s="3930"/>
      <c r="AG13" s="3930"/>
      <c r="AH13" s="3930"/>
      <c r="AI13" s="3930"/>
      <c r="AJ13" s="278"/>
      <c r="AK13" s="278"/>
    </row>
    <row r="14" spans="1:37" s="2693" customFormat="1" ht="21.75" customHeight="1">
      <c r="A14" s="1451"/>
      <c r="B14" s="863" t="s">
        <v>880</v>
      </c>
      <c r="C14" s="310"/>
      <c r="D14" s="310"/>
      <c r="E14" s="310"/>
      <c r="F14" s="310"/>
      <c r="G14" s="326"/>
      <c r="H14" s="310"/>
      <c r="I14" s="310"/>
      <c r="J14" s="310"/>
      <c r="K14" s="310"/>
      <c r="L14" s="326"/>
      <c r="M14" s="310"/>
      <c r="N14" s="310"/>
      <c r="O14" s="310"/>
      <c r="P14" s="310"/>
      <c r="Q14" s="3910"/>
      <c r="R14" s="3836"/>
      <c r="S14" s="3917"/>
      <c r="T14" s="3915"/>
      <c r="U14" s="3915"/>
      <c r="V14" s="3916"/>
      <c r="W14" s="284"/>
      <c r="X14" s="284"/>
      <c r="Y14" s="284"/>
      <c r="Z14" s="284"/>
      <c r="AA14" s="3930"/>
      <c r="AB14" s="3930"/>
      <c r="AC14" s="3930"/>
      <c r="AD14" s="3930"/>
      <c r="AE14" s="3930"/>
      <c r="AF14" s="3930"/>
      <c r="AG14" s="3930"/>
      <c r="AH14" s="3930"/>
      <c r="AI14" s="3930"/>
      <c r="AJ14" s="3809"/>
      <c r="AK14" s="278"/>
    </row>
    <row r="15" spans="1:37" s="2693" customFormat="1" ht="30" customHeight="1">
      <c r="A15" s="1451"/>
      <c r="B15" s="863" t="s">
        <v>1068</v>
      </c>
      <c r="C15" s="310"/>
      <c r="D15" s="310"/>
      <c r="E15" s="310"/>
      <c r="F15" s="310"/>
      <c r="G15" s="326"/>
      <c r="H15" s="310"/>
      <c r="I15" s="310"/>
      <c r="J15" s="310"/>
      <c r="K15" s="310"/>
      <c r="L15" s="326"/>
      <c r="M15" s="310"/>
      <c r="N15" s="310"/>
      <c r="O15" s="310"/>
      <c r="P15" s="310"/>
      <c r="Q15" s="3910"/>
      <c r="R15" s="3836"/>
      <c r="S15" s="3918"/>
      <c r="T15" s="3919"/>
      <c r="U15" s="3919"/>
      <c r="V15" s="3920"/>
      <c r="W15" s="3731"/>
      <c r="X15" s="3731"/>
      <c r="Y15" s="3931"/>
      <c r="Z15" s="3931"/>
      <c r="AA15" s="3932"/>
      <c r="AB15" s="3933"/>
      <c r="AC15" s="3933"/>
      <c r="AD15" s="3932"/>
      <c r="AE15" s="3932"/>
      <c r="AF15" s="3932"/>
      <c r="AG15" s="3932"/>
      <c r="AH15" s="3932"/>
      <c r="AI15" s="3932"/>
      <c r="AJ15" s="278"/>
      <c r="AK15" s="278"/>
    </row>
    <row r="16" spans="1:37" s="2693" customFormat="1" ht="21.75" customHeight="1">
      <c r="A16" s="1451"/>
      <c r="B16" s="863" t="s">
        <v>1069</v>
      </c>
      <c r="C16" s="310"/>
      <c r="D16" s="310"/>
      <c r="E16" s="310"/>
      <c r="F16" s="310"/>
      <c r="G16" s="326"/>
      <c r="H16" s="310"/>
      <c r="I16" s="310"/>
      <c r="J16" s="310"/>
      <c r="K16" s="310"/>
      <c r="L16" s="326"/>
      <c r="M16" s="310"/>
      <c r="N16" s="310"/>
      <c r="O16" s="310"/>
      <c r="P16" s="310"/>
      <c r="Q16" s="3910"/>
      <c r="R16" s="3821"/>
      <c r="S16" s="3921"/>
      <c r="T16" s="3922"/>
      <c r="U16" s="3922"/>
      <c r="V16" s="3916"/>
      <c r="W16" s="3923"/>
      <c r="X16" s="3923"/>
      <c r="Y16" s="3934"/>
      <c r="Z16" s="3934"/>
      <c r="AA16" s="3930"/>
      <c r="AB16" s="3935"/>
      <c r="AC16" s="3935"/>
      <c r="AD16" s="3930"/>
      <c r="AE16" s="3930"/>
      <c r="AF16" s="3930"/>
      <c r="AG16" s="3930"/>
      <c r="AH16" s="3930"/>
      <c r="AI16" s="3930"/>
      <c r="AJ16" s="278"/>
      <c r="AK16" s="278"/>
    </row>
    <row r="17" spans="1:37" s="2693" customFormat="1" ht="21.75" customHeight="1">
      <c r="A17" s="1451"/>
      <c r="B17" s="863" t="s">
        <v>1070</v>
      </c>
      <c r="C17" s="310"/>
      <c r="D17" s="310"/>
      <c r="E17" s="310"/>
      <c r="F17" s="310"/>
      <c r="G17" s="326"/>
      <c r="H17" s="310"/>
      <c r="I17" s="310"/>
      <c r="J17" s="310"/>
      <c r="K17" s="310"/>
      <c r="L17" s="326"/>
      <c r="M17" s="310"/>
      <c r="N17" s="310"/>
      <c r="O17" s="310"/>
      <c r="P17" s="310"/>
      <c r="Q17" s="3910"/>
      <c r="R17" s="3821"/>
      <c r="S17" s="3921"/>
      <c r="T17" s="3922"/>
      <c r="U17" s="3922"/>
      <c r="V17" s="3916"/>
      <c r="W17" s="3923"/>
      <c r="X17" s="3923"/>
      <c r="Y17" s="3934"/>
      <c r="Z17" s="3934"/>
      <c r="AA17" s="3930"/>
      <c r="AB17" s="3935"/>
      <c r="AC17" s="3935"/>
      <c r="AD17" s="3930"/>
      <c r="AE17" s="3930"/>
      <c r="AF17" s="3930"/>
      <c r="AG17" s="3930"/>
      <c r="AH17" s="3930"/>
      <c r="AI17" s="3930"/>
      <c r="AJ17" s="278"/>
      <c r="AK17" s="278"/>
    </row>
    <row r="18" spans="1:37" s="2693" customFormat="1" ht="21.75" customHeight="1">
      <c r="A18" s="1451"/>
      <c r="B18" s="863" t="s">
        <v>1071</v>
      </c>
      <c r="C18" s="310"/>
      <c r="D18" s="310"/>
      <c r="E18" s="310"/>
      <c r="F18" s="310"/>
      <c r="G18" s="326"/>
      <c r="H18" s="310"/>
      <c r="I18" s="310"/>
      <c r="J18" s="310"/>
      <c r="K18" s="310"/>
      <c r="L18" s="326"/>
      <c r="M18" s="310"/>
      <c r="N18" s="310"/>
      <c r="O18" s="310"/>
      <c r="P18" s="310"/>
      <c r="Q18" s="3910"/>
      <c r="R18" s="3821"/>
      <c r="S18" s="3921"/>
      <c r="T18" s="3922"/>
      <c r="U18" s="3922"/>
      <c r="V18" s="3916"/>
      <c r="W18" s="3923"/>
      <c r="X18" s="3923"/>
      <c r="Y18" s="3934"/>
      <c r="Z18" s="3934"/>
      <c r="AA18" s="3930"/>
      <c r="AB18" s="3935"/>
      <c r="AC18" s="3935"/>
      <c r="AD18" s="3930"/>
      <c r="AE18" s="3930"/>
      <c r="AF18" s="3930"/>
      <c r="AG18" s="3930"/>
      <c r="AH18" s="3930"/>
      <c r="AI18" s="3930"/>
      <c r="AJ18" s="278"/>
      <c r="AK18" s="278"/>
    </row>
    <row r="19" spans="1:37" s="2693" customFormat="1" ht="21.75" customHeight="1">
      <c r="A19" s="1451"/>
      <c r="B19" s="863" t="s">
        <v>1072</v>
      </c>
      <c r="C19" s="310"/>
      <c r="D19" s="310"/>
      <c r="E19" s="310"/>
      <c r="F19" s="310"/>
      <c r="G19" s="326"/>
      <c r="H19" s="310"/>
      <c r="I19" s="310"/>
      <c r="J19" s="310"/>
      <c r="K19" s="310"/>
      <c r="L19" s="326"/>
      <c r="M19" s="310"/>
      <c r="N19" s="310"/>
      <c r="O19" s="310"/>
      <c r="P19" s="310"/>
      <c r="Q19" s="3910"/>
      <c r="R19" s="3821"/>
      <c r="S19" s="3921"/>
      <c r="T19" s="3922"/>
      <c r="U19" s="3922"/>
      <c r="V19" s="3916"/>
      <c r="W19" s="3923"/>
      <c r="X19" s="3923"/>
      <c r="Y19" s="3934"/>
      <c r="Z19" s="3934"/>
      <c r="AA19" s="3930"/>
      <c r="AB19" s="3935"/>
      <c r="AC19" s="3935"/>
      <c r="AD19" s="3930"/>
      <c r="AE19" s="3930"/>
      <c r="AF19" s="3930"/>
      <c r="AG19" s="3930"/>
      <c r="AH19" s="3930"/>
      <c r="AI19" s="3930"/>
      <c r="AJ19" s="278"/>
      <c r="AK19" s="278"/>
    </row>
    <row r="20" spans="1:37" s="2693" customFormat="1" ht="63.75" customHeight="1">
      <c r="A20" s="1451"/>
      <c r="B20" s="863" t="s">
        <v>886</v>
      </c>
      <c r="C20" s="310"/>
      <c r="D20" s="310"/>
      <c r="E20" s="310"/>
      <c r="F20" s="310"/>
      <c r="G20" s="326"/>
      <c r="H20" s="310"/>
      <c r="I20" s="310"/>
      <c r="J20" s="310"/>
      <c r="K20" s="310"/>
      <c r="L20" s="326"/>
      <c r="M20" s="310"/>
      <c r="N20" s="310"/>
      <c r="O20" s="310"/>
      <c r="P20" s="310"/>
      <c r="Q20" s="3910"/>
      <c r="R20" s="3819"/>
      <c r="S20" s="3917"/>
      <c r="T20" s="3915"/>
      <c r="U20" s="3915"/>
      <c r="V20" s="3916"/>
      <c r="W20" s="284"/>
      <c r="X20" s="284"/>
      <c r="Y20" s="284"/>
      <c r="Z20" s="284"/>
      <c r="AA20" s="3930"/>
      <c r="AB20" s="3930"/>
      <c r="AC20" s="3930"/>
      <c r="AD20" s="3930"/>
      <c r="AE20" s="3930"/>
      <c r="AF20" s="3930"/>
      <c r="AG20" s="3930"/>
      <c r="AH20" s="3930"/>
      <c r="AI20" s="3930"/>
      <c r="AJ20" s="3938"/>
      <c r="AK20" s="278"/>
    </row>
    <row r="21" spans="1:37" s="2693" customFormat="1" ht="20.25" customHeight="1">
      <c r="A21" s="1451"/>
      <c r="B21" s="863" t="s">
        <v>887</v>
      </c>
      <c r="C21" s="310"/>
      <c r="D21" s="310"/>
      <c r="E21" s="310"/>
      <c r="F21" s="310"/>
      <c r="G21" s="326"/>
      <c r="H21" s="310"/>
      <c r="I21" s="310"/>
      <c r="J21" s="310"/>
      <c r="K21" s="310"/>
      <c r="L21" s="326"/>
      <c r="M21" s="310"/>
      <c r="N21" s="310"/>
      <c r="O21" s="310"/>
      <c r="P21" s="310"/>
      <c r="Q21" s="3910"/>
      <c r="R21" s="3819"/>
      <c r="S21" s="310"/>
      <c r="T21" s="3915"/>
      <c r="U21" s="3915"/>
      <c r="V21" s="3916"/>
      <c r="W21" s="284"/>
      <c r="X21" s="284"/>
      <c r="Y21" s="284"/>
      <c r="Z21" s="284"/>
      <c r="AA21" s="3930"/>
      <c r="AB21" s="3930"/>
      <c r="AC21" s="3930"/>
      <c r="AD21" s="3930"/>
      <c r="AE21" s="3930"/>
      <c r="AF21" s="3930"/>
      <c r="AG21" s="3930"/>
      <c r="AH21" s="3930"/>
      <c r="AI21" s="3930"/>
      <c r="AJ21" s="1474"/>
      <c r="AK21" s="158"/>
    </row>
    <row r="22" spans="1:37" s="2693" customFormat="1" ht="18" customHeight="1">
      <c r="A22" s="1451"/>
      <c r="B22" s="3676" t="s">
        <v>1104</v>
      </c>
      <c r="C22" s="310"/>
      <c r="D22" s="310"/>
      <c r="E22" s="310"/>
      <c r="F22" s="310"/>
      <c r="G22" s="326"/>
      <c r="H22" s="310"/>
      <c r="I22" s="310"/>
      <c r="J22" s="310"/>
      <c r="K22" s="310"/>
      <c r="L22" s="326"/>
      <c r="M22" s="310"/>
      <c r="N22" s="310"/>
      <c r="O22" s="310"/>
      <c r="P22" s="310"/>
      <c r="Q22" s="3910"/>
      <c r="R22" s="3819"/>
      <c r="S22" s="310"/>
      <c r="T22" s="3915"/>
      <c r="U22" s="3915"/>
      <c r="V22" s="3916"/>
      <c r="W22" s="284"/>
      <c r="X22" s="284"/>
      <c r="Y22" s="284"/>
      <c r="Z22" s="284"/>
      <c r="AA22" s="3930"/>
      <c r="AB22" s="3930"/>
      <c r="AC22" s="3930"/>
      <c r="AD22" s="3930"/>
      <c r="AE22" s="3930"/>
      <c r="AF22" s="3930"/>
      <c r="AG22" s="3930"/>
      <c r="AH22" s="3930"/>
      <c r="AI22" s="3930"/>
      <c r="AJ22" s="278"/>
      <c r="AK22" s="278"/>
    </row>
    <row r="23" spans="1:37" s="2693" customFormat="1" ht="16.5" customHeight="1">
      <c r="A23" s="1451"/>
      <c r="B23" s="3666" t="s">
        <v>1105</v>
      </c>
      <c r="C23" s="310"/>
      <c r="D23" s="310"/>
      <c r="E23" s="310"/>
      <c r="F23" s="310"/>
      <c r="G23" s="326"/>
      <c r="H23" s="310"/>
      <c r="I23" s="310"/>
      <c r="J23" s="310"/>
      <c r="K23" s="310"/>
      <c r="L23" s="326"/>
      <c r="M23" s="310"/>
      <c r="N23" s="310"/>
      <c r="O23" s="310"/>
      <c r="P23" s="310"/>
      <c r="Q23" s="3910"/>
      <c r="R23" s="3819"/>
      <c r="S23" s="310"/>
      <c r="T23" s="3915"/>
      <c r="U23" s="3915"/>
      <c r="V23" s="3916"/>
      <c r="W23" s="284"/>
      <c r="X23" s="284"/>
      <c r="Y23" s="284"/>
      <c r="Z23" s="284"/>
      <c r="AA23" s="3930"/>
      <c r="AB23" s="3930"/>
      <c r="AC23" s="3930"/>
      <c r="AD23" s="3930"/>
      <c r="AE23" s="3930"/>
      <c r="AF23" s="3930"/>
      <c r="AG23" s="3930"/>
      <c r="AH23" s="3930"/>
      <c r="AI23" s="3930"/>
      <c r="AJ23" s="278"/>
      <c r="AK23" s="278"/>
    </row>
    <row r="24" spans="1:37" s="2693" customFormat="1" ht="20.25" customHeight="1">
      <c r="A24" s="1451"/>
      <c r="B24" s="3666" t="s">
        <v>890</v>
      </c>
      <c r="C24" s="310"/>
      <c r="D24" s="310"/>
      <c r="E24" s="310"/>
      <c r="F24" s="310"/>
      <c r="G24" s="326"/>
      <c r="H24" s="310"/>
      <c r="I24" s="310"/>
      <c r="J24" s="310"/>
      <c r="K24" s="310"/>
      <c r="L24" s="326"/>
      <c r="M24" s="310"/>
      <c r="N24" s="310"/>
      <c r="O24" s="310"/>
      <c r="P24" s="310"/>
      <c r="Q24" s="3910"/>
      <c r="R24" s="310"/>
      <c r="S24" s="310"/>
      <c r="T24" s="3915"/>
      <c r="U24" s="3915"/>
      <c r="V24" s="3916"/>
      <c r="W24" s="284"/>
      <c r="X24" s="284"/>
      <c r="Y24" s="284"/>
      <c r="Z24" s="284"/>
      <c r="AA24" s="3930"/>
      <c r="AB24" s="3930"/>
      <c r="AC24" s="3930"/>
      <c r="AD24" s="3930"/>
      <c r="AE24" s="3930"/>
      <c r="AF24" s="3930"/>
      <c r="AG24" s="3930"/>
      <c r="AH24" s="3930"/>
      <c r="AI24" s="3930"/>
      <c r="AJ24" s="158"/>
      <c r="AK24" s="278"/>
    </row>
    <row r="25" spans="1:37" s="2693" customFormat="1" ht="15.75" customHeight="1">
      <c r="A25" s="1451">
        <v>2</v>
      </c>
      <c r="B25" s="863" t="s">
        <v>891</v>
      </c>
      <c r="C25" s="310"/>
      <c r="D25" s="310"/>
      <c r="E25" s="310"/>
      <c r="F25" s="310"/>
      <c r="G25" s="326"/>
      <c r="H25" s="310"/>
      <c r="I25" s="310"/>
      <c r="J25" s="310"/>
      <c r="K25" s="310"/>
      <c r="L25" s="326"/>
      <c r="M25" s="310"/>
      <c r="N25" s="310"/>
      <c r="O25" s="310"/>
      <c r="P25" s="310"/>
      <c r="Q25" s="3910"/>
      <c r="R25" s="310"/>
      <c r="S25" s="310"/>
      <c r="T25" s="3915"/>
      <c r="U25" s="3915"/>
      <c r="V25" s="3916"/>
      <c r="W25" s="284"/>
      <c r="X25" s="284"/>
      <c r="Y25" s="284"/>
      <c r="Z25" s="284"/>
      <c r="AA25" s="3930"/>
      <c r="AB25" s="3930"/>
      <c r="AC25" s="3930"/>
      <c r="AD25" s="3930"/>
      <c r="AE25" s="3930"/>
      <c r="AF25" s="3930"/>
      <c r="AG25" s="3930"/>
      <c r="AH25" s="3930"/>
      <c r="AI25" s="3930"/>
      <c r="AJ25" s="3809"/>
      <c r="AK25" s="278"/>
    </row>
    <row r="26" spans="1:37" s="2693" customFormat="1" ht="15.75" customHeight="1">
      <c r="A26" s="1451"/>
      <c r="B26" s="3676" t="s">
        <v>892</v>
      </c>
      <c r="C26" s="310"/>
      <c r="D26" s="310"/>
      <c r="E26" s="310"/>
      <c r="F26" s="310"/>
      <c r="G26" s="326"/>
      <c r="H26" s="310"/>
      <c r="I26" s="310"/>
      <c r="J26" s="310"/>
      <c r="K26" s="310"/>
      <c r="L26" s="326"/>
      <c r="M26" s="310"/>
      <c r="N26" s="310"/>
      <c r="O26" s="310"/>
      <c r="P26" s="310"/>
      <c r="Q26" s="3910"/>
      <c r="R26" s="310"/>
      <c r="S26" s="310"/>
      <c r="T26" s="3915"/>
      <c r="U26" s="3915"/>
      <c r="V26" s="3916"/>
      <c r="W26" s="284"/>
      <c r="X26" s="284"/>
      <c r="Y26" s="284"/>
      <c r="Z26" s="284"/>
      <c r="AA26" s="3930"/>
      <c r="AB26" s="3930"/>
      <c r="AC26" s="3930"/>
      <c r="AD26" s="3930"/>
      <c r="AE26" s="3930"/>
      <c r="AF26" s="3930"/>
      <c r="AG26" s="3930"/>
      <c r="AH26" s="3930"/>
      <c r="AI26" s="3930"/>
      <c r="AJ26" s="3882"/>
      <c r="AK26" s="3600"/>
    </row>
    <row r="27" spans="1:37" s="2693" customFormat="1" ht="15.75" customHeight="1">
      <c r="A27" s="1451"/>
      <c r="B27" s="3676" t="s">
        <v>893</v>
      </c>
      <c r="C27" s="310"/>
      <c r="D27" s="310"/>
      <c r="E27" s="310"/>
      <c r="F27" s="310"/>
      <c r="G27" s="326"/>
      <c r="H27" s="310"/>
      <c r="I27" s="310"/>
      <c r="J27" s="310"/>
      <c r="K27" s="310"/>
      <c r="L27" s="326"/>
      <c r="M27" s="310"/>
      <c r="N27" s="310"/>
      <c r="O27" s="310"/>
      <c r="P27" s="310"/>
      <c r="Q27" s="3910"/>
      <c r="R27" s="310"/>
      <c r="S27" s="310"/>
      <c r="T27" s="3915"/>
      <c r="U27" s="3915"/>
      <c r="V27" s="3916"/>
      <c r="W27" s="284"/>
      <c r="X27" s="284"/>
      <c r="Y27" s="284"/>
      <c r="Z27" s="284"/>
      <c r="AA27" s="3930"/>
      <c r="AB27" s="3930"/>
      <c r="AC27" s="3930"/>
      <c r="AD27" s="3930"/>
      <c r="AE27" s="3930"/>
      <c r="AF27" s="3930"/>
      <c r="AG27" s="3930"/>
      <c r="AH27" s="3930"/>
      <c r="AI27" s="3930"/>
      <c r="AJ27" s="3882"/>
      <c r="AK27" s="3600"/>
    </row>
    <row r="28" spans="1:37" s="2693" customFormat="1" ht="15.75" customHeight="1">
      <c r="A28" s="1451"/>
      <c r="B28" s="3676" t="s">
        <v>894</v>
      </c>
      <c r="C28" s="310"/>
      <c r="D28" s="310"/>
      <c r="E28" s="310"/>
      <c r="F28" s="310"/>
      <c r="G28" s="326"/>
      <c r="H28" s="310"/>
      <c r="I28" s="310"/>
      <c r="J28" s="310"/>
      <c r="K28" s="310"/>
      <c r="L28" s="326"/>
      <c r="M28" s="310"/>
      <c r="N28" s="310"/>
      <c r="O28" s="310"/>
      <c r="P28" s="310"/>
      <c r="Q28" s="3910"/>
      <c r="R28" s="310"/>
      <c r="S28" s="310"/>
      <c r="T28" s="3915"/>
      <c r="U28" s="3915"/>
      <c r="V28" s="3916"/>
      <c r="W28" s="284"/>
      <c r="X28" s="284"/>
      <c r="Y28" s="284"/>
      <c r="Z28" s="284"/>
      <c r="AA28" s="3930"/>
      <c r="AB28" s="3930"/>
      <c r="AC28" s="3930"/>
      <c r="AD28" s="3930"/>
      <c r="AE28" s="3930"/>
      <c r="AF28" s="3930"/>
      <c r="AG28" s="3930"/>
      <c r="AH28" s="3930"/>
      <c r="AI28" s="3930"/>
      <c r="AJ28" s="3882"/>
      <c r="AK28" s="3600"/>
    </row>
    <row r="29" spans="1:37" s="2693" customFormat="1" ht="15.75" customHeight="1">
      <c r="A29" s="1451"/>
      <c r="B29" s="3676" t="s">
        <v>895</v>
      </c>
      <c r="C29" s="310"/>
      <c r="D29" s="310"/>
      <c r="E29" s="310"/>
      <c r="F29" s="310"/>
      <c r="G29" s="326"/>
      <c r="H29" s="310"/>
      <c r="I29" s="310"/>
      <c r="J29" s="310"/>
      <c r="K29" s="310"/>
      <c r="L29" s="326"/>
      <c r="M29" s="310"/>
      <c r="N29" s="310"/>
      <c r="O29" s="310"/>
      <c r="P29" s="310"/>
      <c r="Q29" s="3910"/>
      <c r="R29" s="310"/>
      <c r="S29" s="310"/>
      <c r="T29" s="3915"/>
      <c r="U29" s="3915"/>
      <c r="V29" s="3916"/>
      <c r="W29" s="284"/>
      <c r="X29" s="284"/>
      <c r="Y29" s="284"/>
      <c r="Z29" s="284"/>
      <c r="AA29" s="3930"/>
      <c r="AB29" s="3930"/>
      <c r="AC29" s="3930"/>
      <c r="AD29" s="3930"/>
      <c r="AE29" s="3930"/>
      <c r="AF29" s="3930"/>
      <c r="AG29" s="3930"/>
      <c r="AH29" s="3930"/>
      <c r="AI29" s="3930"/>
      <c r="AJ29" s="3882"/>
      <c r="AK29" s="3600"/>
    </row>
    <row r="30" spans="1:37" s="2693" customFormat="1" ht="15.75" customHeight="1">
      <c r="A30" s="1451"/>
      <c r="B30" s="3676" t="s">
        <v>896</v>
      </c>
      <c r="C30" s="310"/>
      <c r="D30" s="310"/>
      <c r="E30" s="310"/>
      <c r="F30" s="310"/>
      <c r="G30" s="326"/>
      <c r="H30" s="310"/>
      <c r="I30" s="310"/>
      <c r="J30" s="310"/>
      <c r="K30" s="310"/>
      <c r="L30" s="326"/>
      <c r="M30" s="310"/>
      <c r="N30" s="310"/>
      <c r="O30" s="310"/>
      <c r="P30" s="310"/>
      <c r="Q30" s="3910"/>
      <c r="R30" s="310"/>
      <c r="S30" s="310"/>
      <c r="T30" s="3915"/>
      <c r="U30" s="3915"/>
      <c r="V30" s="3916"/>
      <c r="W30" s="284"/>
      <c r="X30" s="284"/>
      <c r="Y30" s="284"/>
      <c r="Z30" s="284"/>
      <c r="AA30" s="3930"/>
      <c r="AB30" s="3930"/>
      <c r="AC30" s="3930"/>
      <c r="AD30" s="3930"/>
      <c r="AE30" s="3930"/>
      <c r="AF30" s="3930"/>
      <c r="AG30" s="3930"/>
      <c r="AH30" s="3930"/>
      <c r="AI30" s="3930"/>
      <c r="AJ30" s="3882"/>
      <c r="AK30" s="3882"/>
    </row>
    <row r="31" spans="1:37" s="2693" customFormat="1" ht="15.75" customHeight="1">
      <c r="A31" s="1451"/>
      <c r="B31" s="3676" t="s">
        <v>897</v>
      </c>
      <c r="C31" s="310"/>
      <c r="D31" s="310"/>
      <c r="E31" s="310"/>
      <c r="F31" s="310"/>
      <c r="G31" s="326"/>
      <c r="H31" s="310"/>
      <c r="I31" s="310"/>
      <c r="J31" s="310"/>
      <c r="K31" s="310"/>
      <c r="L31" s="326"/>
      <c r="M31" s="310"/>
      <c r="N31" s="310"/>
      <c r="O31" s="310"/>
      <c r="P31" s="310"/>
      <c r="Q31" s="3910"/>
      <c r="R31" s="310"/>
      <c r="S31" s="310"/>
      <c r="T31" s="3915"/>
      <c r="U31" s="3915"/>
      <c r="V31" s="3916"/>
      <c r="W31" s="284"/>
      <c r="X31" s="284"/>
      <c r="Y31" s="284"/>
      <c r="Z31" s="284"/>
      <c r="AA31" s="3930"/>
      <c r="AB31" s="3930"/>
      <c r="AC31" s="3930"/>
      <c r="AD31" s="3930"/>
      <c r="AE31" s="3930"/>
      <c r="AF31" s="3930"/>
      <c r="AG31" s="3930"/>
      <c r="AH31" s="3930"/>
      <c r="AI31" s="3930"/>
      <c r="AJ31" s="3882"/>
      <c r="AK31" s="3882"/>
    </row>
    <row r="32" spans="1:37" s="2693" customFormat="1" ht="15.75" customHeight="1">
      <c r="A32" s="1451"/>
      <c r="B32" s="3676" t="s">
        <v>898</v>
      </c>
      <c r="C32" s="310"/>
      <c r="D32" s="310"/>
      <c r="E32" s="310"/>
      <c r="F32" s="310"/>
      <c r="G32" s="326"/>
      <c r="H32" s="310"/>
      <c r="I32" s="310"/>
      <c r="J32" s="310"/>
      <c r="K32" s="310"/>
      <c r="L32" s="326"/>
      <c r="M32" s="310"/>
      <c r="N32" s="310"/>
      <c r="O32" s="310"/>
      <c r="P32" s="310"/>
      <c r="Q32" s="3910"/>
      <c r="R32" s="310"/>
      <c r="S32" s="310"/>
      <c r="T32" s="3915"/>
      <c r="U32" s="3915"/>
      <c r="V32" s="3916"/>
      <c r="W32" s="284"/>
      <c r="X32" s="284"/>
      <c r="Y32" s="284"/>
      <c r="Z32" s="284"/>
      <c r="AA32" s="3930"/>
      <c r="AB32" s="3930"/>
      <c r="AC32" s="3930"/>
      <c r="AD32" s="3930"/>
      <c r="AE32" s="3930"/>
      <c r="AF32" s="3930"/>
      <c r="AG32" s="3930"/>
      <c r="AH32" s="3930"/>
      <c r="AI32" s="3930"/>
      <c r="AJ32" s="3882"/>
      <c r="AK32" s="3882"/>
    </row>
    <row r="33" spans="1:37" s="2693" customFormat="1" ht="15.75" customHeight="1">
      <c r="A33" s="1451"/>
      <c r="B33" s="3676" t="s">
        <v>899</v>
      </c>
      <c r="C33" s="310"/>
      <c r="D33" s="310"/>
      <c r="E33" s="310"/>
      <c r="F33" s="310"/>
      <c r="G33" s="326"/>
      <c r="H33" s="310"/>
      <c r="I33" s="310"/>
      <c r="J33" s="310"/>
      <c r="K33" s="310"/>
      <c r="L33" s="326"/>
      <c r="M33" s="310"/>
      <c r="N33" s="310"/>
      <c r="O33" s="310"/>
      <c r="P33" s="310"/>
      <c r="Q33" s="3910"/>
      <c r="R33" s="310"/>
      <c r="S33" s="310"/>
      <c r="T33" s="3915"/>
      <c r="U33" s="3915"/>
      <c r="V33" s="3916"/>
      <c r="W33" s="284"/>
      <c r="X33" s="284"/>
      <c r="Y33" s="284"/>
      <c r="Z33" s="284"/>
      <c r="AA33" s="3930"/>
      <c r="AB33" s="3930"/>
      <c r="AC33" s="3930"/>
      <c r="AD33" s="3930"/>
      <c r="AE33" s="3930"/>
      <c r="AF33" s="3930"/>
      <c r="AG33" s="3930"/>
      <c r="AH33" s="3930"/>
      <c r="AI33" s="3930"/>
      <c r="AJ33" s="3882"/>
      <c r="AK33" s="278"/>
    </row>
    <row r="34" spans="1:37" s="2693" customFormat="1" ht="21.75" customHeight="1">
      <c r="A34" s="1451">
        <v>3</v>
      </c>
      <c r="B34" s="3669" t="s">
        <v>1073</v>
      </c>
      <c r="C34" s="310"/>
      <c r="D34" s="3897"/>
      <c r="E34" s="3897"/>
      <c r="F34" s="3897"/>
      <c r="G34" s="3898"/>
      <c r="H34" s="3897"/>
      <c r="I34" s="3897"/>
      <c r="J34" s="310"/>
      <c r="K34" s="310"/>
      <c r="L34" s="326"/>
      <c r="M34" s="310"/>
      <c r="N34" s="310"/>
      <c r="O34" s="310"/>
      <c r="P34" s="310"/>
      <c r="Q34" s="3910"/>
      <c r="R34" s="3819"/>
      <c r="S34" s="310"/>
      <c r="T34" s="3915"/>
      <c r="U34" s="3915"/>
      <c r="V34" s="3916"/>
      <c r="W34" s="284"/>
      <c r="X34" s="284"/>
      <c r="Y34" s="284"/>
      <c r="Z34" s="284"/>
      <c r="AA34" s="3930"/>
      <c r="AB34" s="3930"/>
      <c r="AC34" s="3930"/>
      <c r="AD34" s="3930"/>
      <c r="AE34" s="3930"/>
      <c r="AF34" s="3930"/>
      <c r="AG34" s="3930"/>
      <c r="AH34" s="3930"/>
      <c r="AI34" s="3930"/>
      <c r="AJ34" s="1474"/>
      <c r="AK34" s="3333"/>
    </row>
    <row r="35" spans="1:37" s="2190" customFormat="1" ht="19.5" customHeight="1">
      <c r="A35" s="3651" t="s">
        <v>108</v>
      </c>
      <c r="B35" s="3899" t="s">
        <v>901</v>
      </c>
      <c r="C35" s="3890"/>
      <c r="D35" s="3890"/>
      <c r="E35" s="3890"/>
      <c r="F35" s="3890"/>
      <c r="G35" s="3896"/>
      <c r="H35" s="3890"/>
      <c r="I35" s="3890"/>
      <c r="J35" s="3890"/>
      <c r="K35" s="3890"/>
      <c r="L35" s="3896"/>
      <c r="M35" s="3890"/>
      <c r="N35" s="3890"/>
      <c r="O35" s="3890"/>
      <c r="P35" s="3890"/>
      <c r="Q35" s="3910"/>
      <c r="R35" s="3890"/>
      <c r="S35" s="3890"/>
      <c r="T35" s="3911"/>
      <c r="U35" s="3911"/>
      <c r="V35" s="3912"/>
      <c r="W35" s="3622"/>
      <c r="X35" s="3622"/>
      <c r="Y35" s="3622"/>
      <c r="Z35" s="3622"/>
      <c r="AA35" s="3927"/>
      <c r="AB35" s="3927"/>
      <c r="AC35" s="3927"/>
      <c r="AD35" s="3927"/>
      <c r="AE35" s="3927"/>
      <c r="AF35" s="3927"/>
      <c r="AG35" s="3927"/>
      <c r="AH35" s="3927"/>
      <c r="AI35" s="3927"/>
      <c r="AJ35" s="278"/>
      <c r="AK35" s="278"/>
    </row>
    <row r="36" spans="1:37" s="2693" customFormat="1" ht="26.25" customHeight="1">
      <c r="A36" s="3672">
        <v>1</v>
      </c>
      <c r="B36" s="3666" t="s">
        <v>1106</v>
      </c>
      <c r="C36" s="3894"/>
      <c r="D36" s="3819"/>
      <c r="E36" s="3894"/>
      <c r="F36" s="3894"/>
      <c r="G36" s="3895"/>
      <c r="H36" s="3894"/>
      <c r="I36" s="3894"/>
      <c r="J36" s="3894"/>
      <c r="K36" s="3894"/>
      <c r="L36" s="3895"/>
      <c r="M36" s="3894"/>
      <c r="N36" s="3894"/>
      <c r="O36" s="3894"/>
      <c r="P36" s="3894"/>
      <c r="Q36" s="3910"/>
      <c r="R36" s="3819"/>
      <c r="S36" s="3894"/>
      <c r="T36" s="3626"/>
      <c r="U36" s="3626"/>
      <c r="V36" s="1389"/>
      <c r="W36" s="122"/>
      <c r="X36" s="122"/>
      <c r="Y36" s="122"/>
      <c r="Z36" s="122"/>
      <c r="AA36" s="3936"/>
      <c r="AB36" s="3936"/>
      <c r="AC36" s="3936"/>
      <c r="AD36" s="3936"/>
      <c r="AE36" s="3936"/>
      <c r="AF36" s="3936"/>
      <c r="AG36" s="3936"/>
      <c r="AH36" s="3936"/>
      <c r="AI36" s="3936"/>
      <c r="AJ36" s="858"/>
      <c r="AK36" s="158"/>
    </row>
    <row r="37" spans="1:37" s="2693" customFormat="1" ht="26.25" customHeight="1">
      <c r="A37" s="3672" t="s">
        <v>401</v>
      </c>
      <c r="B37" s="3666" t="s">
        <v>1107</v>
      </c>
      <c r="C37" s="3894"/>
      <c r="D37" s="3819"/>
      <c r="E37" s="3894"/>
      <c r="F37" s="3894"/>
      <c r="G37" s="3895"/>
      <c r="H37" s="3894"/>
      <c r="I37" s="3894"/>
      <c r="J37" s="3894"/>
      <c r="K37" s="3894"/>
      <c r="L37" s="3895"/>
      <c r="M37" s="3894"/>
      <c r="N37" s="3894"/>
      <c r="O37" s="3894"/>
      <c r="P37" s="3894"/>
      <c r="Q37" s="3910"/>
      <c r="R37" s="3819"/>
      <c r="S37" s="3894"/>
      <c r="T37" s="3626"/>
      <c r="U37" s="3626"/>
      <c r="V37" s="1389"/>
      <c r="W37" s="122"/>
      <c r="X37" s="122"/>
      <c r="Y37" s="122"/>
      <c r="Z37" s="122"/>
      <c r="AA37" s="3936"/>
      <c r="AB37" s="3936"/>
      <c r="AC37" s="3936"/>
      <c r="AD37" s="3936"/>
      <c r="AE37" s="3936"/>
      <c r="AF37" s="3936"/>
      <c r="AG37" s="3936"/>
      <c r="AH37" s="3936"/>
      <c r="AI37" s="3936"/>
      <c r="AJ37" s="858"/>
      <c r="AK37" s="158"/>
    </row>
    <row r="38" spans="1:37" s="2693" customFormat="1" ht="26.25" customHeight="1">
      <c r="A38" s="3672" t="s">
        <v>402</v>
      </c>
      <c r="B38" s="3666" t="s">
        <v>1108</v>
      </c>
      <c r="C38" s="3894"/>
      <c r="D38" s="3819"/>
      <c r="E38" s="3894"/>
      <c r="F38" s="3894"/>
      <c r="G38" s="3895"/>
      <c r="H38" s="3894"/>
      <c r="I38" s="3894"/>
      <c r="J38" s="3894"/>
      <c r="K38" s="3894"/>
      <c r="L38" s="3895"/>
      <c r="M38" s="3894"/>
      <c r="N38" s="3894"/>
      <c r="O38" s="3894"/>
      <c r="P38" s="3894"/>
      <c r="Q38" s="3910"/>
      <c r="R38" s="3819"/>
      <c r="S38" s="3894"/>
      <c r="T38" s="3626"/>
      <c r="U38" s="3626"/>
      <c r="V38" s="1389"/>
      <c r="W38" s="122"/>
      <c r="X38" s="122"/>
      <c r="Y38" s="122"/>
      <c r="Z38" s="122"/>
      <c r="AA38" s="3936"/>
      <c r="AB38" s="3936"/>
      <c r="AC38" s="3936"/>
      <c r="AD38" s="3936"/>
      <c r="AE38" s="3936"/>
      <c r="AF38" s="3936"/>
      <c r="AG38" s="3936"/>
      <c r="AH38" s="3936"/>
      <c r="AI38" s="3936"/>
      <c r="AJ38" s="858"/>
      <c r="AK38" s="158"/>
    </row>
    <row r="39" spans="1:37" s="3248" customFormat="1" ht="12.75">
      <c r="A39" s="3672" t="s">
        <v>403</v>
      </c>
      <c r="B39" s="3900" t="s">
        <v>1075</v>
      </c>
      <c r="C39" s="3901"/>
      <c r="D39" s="3901"/>
      <c r="E39" s="3901"/>
      <c r="F39" s="3901"/>
      <c r="G39" s="3902"/>
      <c r="H39" s="3901"/>
      <c r="I39" s="3901"/>
      <c r="J39" s="3901"/>
      <c r="K39" s="3901"/>
      <c r="L39" s="3902"/>
      <c r="M39" s="3901"/>
      <c r="N39" s="3901"/>
      <c r="O39" s="3909"/>
      <c r="P39" s="3909"/>
      <c r="Q39" s="3608"/>
      <c r="R39" s="3612"/>
      <c r="S39" s="3909"/>
      <c r="T39" s="3924"/>
      <c r="U39" s="3924"/>
      <c r="V39" s="3843"/>
      <c r="W39" s="1538"/>
      <c r="X39" s="1538"/>
      <c r="Y39" s="1538"/>
      <c r="Z39" s="1538"/>
      <c r="AA39" s="3748"/>
      <c r="AB39" s="3748"/>
      <c r="AC39" s="3748"/>
      <c r="AD39" s="3748"/>
      <c r="AE39" s="3748"/>
      <c r="AF39" s="3748"/>
      <c r="AG39" s="3748"/>
      <c r="AH39" s="3748"/>
      <c r="AI39" s="3748"/>
      <c r="AJ39" s="858"/>
      <c r="AK39" s="3939"/>
    </row>
    <row r="40" spans="1:37" s="3248" customFormat="1" ht="12.75">
      <c r="A40" s="3672" t="s">
        <v>404</v>
      </c>
      <c r="B40" s="3900" t="s">
        <v>1076</v>
      </c>
      <c r="C40" s="3901"/>
      <c r="D40" s="3901"/>
      <c r="E40" s="3901"/>
      <c r="F40" s="3901"/>
      <c r="G40" s="3902"/>
      <c r="H40" s="3901"/>
      <c r="I40" s="3901"/>
      <c r="J40" s="3901"/>
      <c r="K40" s="3901"/>
      <c r="L40" s="3902"/>
      <c r="M40" s="3901"/>
      <c r="N40" s="3901"/>
      <c r="O40" s="3909"/>
      <c r="P40" s="3909"/>
      <c r="Q40" s="3608"/>
      <c r="R40" s="3612"/>
      <c r="S40" s="3909"/>
      <c r="T40" s="3924"/>
      <c r="U40" s="3924"/>
      <c r="V40" s="3843"/>
      <c r="W40" s="1538"/>
      <c r="X40" s="1538"/>
      <c r="Y40" s="1538"/>
      <c r="Z40" s="1538"/>
      <c r="AA40" s="3748"/>
      <c r="AB40" s="3748"/>
      <c r="AC40" s="3748"/>
      <c r="AD40" s="3748"/>
      <c r="AE40" s="3748"/>
      <c r="AF40" s="3748"/>
      <c r="AG40" s="3748"/>
      <c r="AH40" s="3748"/>
      <c r="AI40" s="3748"/>
      <c r="AJ40" s="858"/>
      <c r="AK40" s="3939"/>
    </row>
    <row r="41" spans="1:37" s="3248" customFormat="1" ht="12.75">
      <c r="A41" s="3672" t="s">
        <v>405</v>
      </c>
      <c r="B41" s="3900" t="s">
        <v>1077</v>
      </c>
      <c r="C41" s="3901"/>
      <c r="D41" s="3901"/>
      <c r="E41" s="3901"/>
      <c r="F41" s="3901"/>
      <c r="G41" s="3902"/>
      <c r="H41" s="3901"/>
      <c r="I41" s="3901"/>
      <c r="J41" s="3901"/>
      <c r="K41" s="3901"/>
      <c r="L41" s="3902"/>
      <c r="M41" s="3901"/>
      <c r="N41" s="3901"/>
      <c r="O41" s="3909"/>
      <c r="P41" s="3909"/>
      <c r="Q41" s="3608"/>
      <c r="R41" s="3612"/>
      <c r="S41" s="3909"/>
      <c r="T41" s="3924"/>
      <c r="U41" s="3924"/>
      <c r="V41" s="3843"/>
      <c r="W41" s="1538"/>
      <c r="X41" s="1538"/>
      <c r="Y41" s="1538"/>
      <c r="Z41" s="1538"/>
      <c r="AA41" s="3748"/>
      <c r="AB41" s="3748"/>
      <c r="AC41" s="3748"/>
      <c r="AD41" s="3748"/>
      <c r="AE41" s="3748"/>
      <c r="AF41" s="3748"/>
      <c r="AG41" s="3748"/>
      <c r="AH41" s="3748"/>
      <c r="AI41" s="3748"/>
      <c r="AJ41" s="858"/>
      <c r="AK41" s="3939"/>
    </row>
    <row r="42" spans="1:37" s="3248" customFormat="1" ht="12.75">
      <c r="A42" s="3672" t="s">
        <v>406</v>
      </c>
      <c r="B42" s="3900" t="s">
        <v>1078</v>
      </c>
      <c r="C42" s="3901"/>
      <c r="D42" s="3901"/>
      <c r="E42" s="3901"/>
      <c r="F42" s="3901"/>
      <c r="G42" s="3902"/>
      <c r="H42" s="3901"/>
      <c r="I42" s="3901"/>
      <c r="J42" s="3901"/>
      <c r="K42" s="3901"/>
      <c r="L42" s="3902"/>
      <c r="M42" s="3901"/>
      <c r="N42" s="3901"/>
      <c r="O42" s="3909"/>
      <c r="P42" s="3909"/>
      <c r="Q42" s="3608"/>
      <c r="R42" s="3612"/>
      <c r="S42" s="3909"/>
      <c r="T42" s="3924"/>
      <c r="U42" s="3924"/>
      <c r="V42" s="3843"/>
      <c r="W42" s="1538"/>
      <c r="X42" s="1538"/>
      <c r="Y42" s="1538"/>
      <c r="Z42" s="1538"/>
      <c r="AA42" s="3748"/>
      <c r="AB42" s="3748"/>
      <c r="AC42" s="3748"/>
      <c r="AD42" s="3748"/>
      <c r="AE42" s="3748"/>
      <c r="AF42" s="3748"/>
      <c r="AG42" s="3748"/>
      <c r="AH42" s="3748"/>
      <c r="AI42" s="3748"/>
      <c r="AJ42" s="858"/>
      <c r="AK42" s="3939"/>
    </row>
    <row r="43" spans="1:37" s="2693" customFormat="1" ht="18" customHeight="1">
      <c r="A43" s="3672" t="s">
        <v>909</v>
      </c>
      <c r="B43" s="3666" t="s">
        <v>1109</v>
      </c>
      <c r="C43" s="3892"/>
      <c r="D43" s="3903"/>
      <c r="E43" s="3892"/>
      <c r="F43" s="3892"/>
      <c r="G43" s="3893"/>
      <c r="H43" s="3892"/>
      <c r="I43" s="3892"/>
      <c r="J43" s="3894"/>
      <c r="K43" s="3894"/>
      <c r="L43" s="3895"/>
      <c r="M43" s="3894"/>
      <c r="N43" s="3894"/>
      <c r="O43" s="3894"/>
      <c r="P43" s="3894"/>
      <c r="Q43" s="3910"/>
      <c r="R43" s="3819"/>
      <c r="S43" s="3925"/>
      <c r="T43" s="3626"/>
      <c r="U43" s="3626"/>
      <c r="V43" s="1389"/>
      <c r="W43" s="122"/>
      <c r="X43" s="122"/>
      <c r="Y43" s="122"/>
      <c r="Z43" s="122"/>
      <c r="AA43" s="3936"/>
      <c r="AB43" s="3936"/>
      <c r="AC43" s="3936"/>
      <c r="AD43" s="3936"/>
      <c r="AE43" s="3936"/>
      <c r="AF43" s="3936"/>
      <c r="AG43" s="3936"/>
      <c r="AH43" s="3936"/>
      <c r="AI43" s="3936"/>
      <c r="AJ43" s="1474"/>
      <c r="AK43" s="1293"/>
    </row>
    <row r="44" spans="1:37" s="2693" customFormat="1" ht="12.75">
      <c r="A44" s="3672" t="s">
        <v>911</v>
      </c>
      <c r="B44" s="3676" t="s">
        <v>904</v>
      </c>
      <c r="C44" s="3894"/>
      <c r="D44" s="3894"/>
      <c r="E44" s="3894"/>
      <c r="F44" s="3894"/>
      <c r="G44" s="3895"/>
      <c r="H44" s="3894"/>
      <c r="I44" s="3894"/>
      <c r="J44" s="3894"/>
      <c r="K44" s="3894"/>
      <c r="L44" s="3895"/>
      <c r="M44" s="3894"/>
      <c r="N44" s="3894"/>
      <c r="O44" s="3894"/>
      <c r="P44" s="3894"/>
      <c r="Q44" s="3910"/>
      <c r="R44" s="3819"/>
      <c r="S44" s="3925"/>
      <c r="T44" s="3626"/>
      <c r="U44" s="3626"/>
      <c r="V44" s="1389"/>
      <c r="W44" s="122"/>
      <c r="X44" s="122"/>
      <c r="Y44" s="122"/>
      <c r="Z44" s="122"/>
      <c r="AA44" s="3936"/>
      <c r="AB44" s="3936"/>
      <c r="AC44" s="3936"/>
      <c r="AD44" s="3936"/>
      <c r="AE44" s="3936"/>
      <c r="AF44" s="3936"/>
      <c r="AG44" s="3936"/>
      <c r="AH44" s="3936"/>
      <c r="AI44" s="3936"/>
      <c r="AJ44" s="1474"/>
      <c r="AK44" s="1293"/>
    </row>
    <row r="45" spans="1:37" s="2693" customFormat="1" ht="12.75" hidden="1">
      <c r="A45" s="3672">
        <v>4</v>
      </c>
      <c r="B45" s="3676" t="s">
        <v>1110</v>
      </c>
      <c r="C45" s="3894"/>
      <c r="D45" s="3894"/>
      <c r="E45" s="3894"/>
      <c r="F45" s="3894"/>
      <c r="G45" s="3895"/>
      <c r="H45" s="3894"/>
      <c r="I45" s="3894"/>
      <c r="J45" s="3894"/>
      <c r="K45" s="3894"/>
      <c r="L45" s="3895"/>
      <c r="M45" s="3894"/>
      <c r="N45" s="3894"/>
      <c r="O45" s="3894"/>
      <c r="P45" s="3894"/>
      <c r="Q45" s="3910"/>
      <c r="R45" s="3819"/>
      <c r="S45" s="3894"/>
      <c r="T45" s="3626"/>
      <c r="U45" s="3626"/>
      <c r="V45" s="1389"/>
      <c r="W45" s="122"/>
      <c r="X45" s="122"/>
      <c r="Y45" s="122"/>
      <c r="Z45" s="122"/>
      <c r="AA45" s="3936"/>
      <c r="AB45" s="3936"/>
      <c r="AC45" s="3936"/>
      <c r="AD45" s="3936"/>
      <c r="AE45" s="3936"/>
      <c r="AF45" s="3936"/>
      <c r="AG45" s="3936"/>
      <c r="AH45" s="3936"/>
      <c r="AI45" s="3936"/>
      <c r="AJ45" s="275"/>
      <c r="AK45" s="158"/>
    </row>
    <row r="46" spans="1:37" s="2693" customFormat="1" ht="12.75">
      <c r="A46" s="3672" t="s">
        <v>913</v>
      </c>
      <c r="B46" s="3676" t="s">
        <v>905</v>
      </c>
      <c r="C46" s="3894"/>
      <c r="D46" s="3838"/>
      <c r="E46" s="3838"/>
      <c r="F46" s="3838"/>
      <c r="G46" s="3904"/>
      <c r="H46" s="3838"/>
      <c r="I46" s="3838"/>
      <c r="J46" s="3894"/>
      <c r="K46" s="3894"/>
      <c r="L46" s="3895"/>
      <c r="M46" s="3894"/>
      <c r="N46" s="3894"/>
      <c r="O46" s="3894"/>
      <c r="P46" s="3894"/>
      <c r="Q46" s="3910"/>
      <c r="R46" s="3819"/>
      <c r="S46" s="3894"/>
      <c r="T46" s="3626"/>
      <c r="U46" s="3626"/>
      <c r="V46" s="1389"/>
      <c r="W46" s="122"/>
      <c r="X46" s="122"/>
      <c r="Y46" s="122"/>
      <c r="Z46" s="122"/>
      <c r="AA46" s="3936"/>
      <c r="AB46" s="3936"/>
      <c r="AC46" s="3936"/>
      <c r="AD46" s="3936"/>
      <c r="AE46" s="3936"/>
      <c r="AF46" s="3936"/>
      <c r="AG46" s="3936"/>
      <c r="AH46" s="3936"/>
      <c r="AI46" s="3936"/>
      <c r="AJ46" s="275"/>
      <c r="AK46" s="158"/>
    </row>
    <row r="47" spans="1:37" s="2693" customFormat="1" ht="21.75" customHeight="1">
      <c r="A47" s="3672" t="s">
        <v>915</v>
      </c>
      <c r="B47" s="3676" t="s">
        <v>906</v>
      </c>
      <c r="C47" s="3894"/>
      <c r="D47" s="3819"/>
      <c r="E47" s="3894"/>
      <c r="F47" s="3894"/>
      <c r="G47" s="3895"/>
      <c r="H47" s="3894"/>
      <c r="I47" s="3894"/>
      <c r="J47" s="3894"/>
      <c r="K47" s="3894"/>
      <c r="L47" s="3895"/>
      <c r="M47" s="3894"/>
      <c r="N47" s="3894"/>
      <c r="O47" s="3894"/>
      <c r="P47" s="3894"/>
      <c r="Q47" s="3910"/>
      <c r="R47" s="3894"/>
      <c r="S47" s="3894"/>
      <c r="T47" s="3626"/>
      <c r="U47" s="3626"/>
      <c r="V47" s="1389"/>
      <c r="W47" s="122"/>
      <c r="X47" s="122"/>
      <c r="Y47" s="122"/>
      <c r="Z47" s="122"/>
      <c r="AA47" s="3936"/>
      <c r="AB47" s="3936"/>
      <c r="AC47" s="3936"/>
      <c r="AD47" s="3936"/>
      <c r="AE47" s="587"/>
      <c r="AF47" s="3936"/>
      <c r="AG47" s="3936"/>
      <c r="AH47" s="3936"/>
      <c r="AI47" s="3936"/>
      <c r="AJ47" s="278"/>
      <c r="AK47" s="1293"/>
    </row>
    <row r="48" spans="1:37" s="2693" customFormat="1" ht="71.25" customHeight="1">
      <c r="A48" s="3672" t="s">
        <v>917</v>
      </c>
      <c r="B48" s="3676" t="s">
        <v>907</v>
      </c>
      <c r="C48" s="3894"/>
      <c r="D48" s="3894"/>
      <c r="E48" s="3894"/>
      <c r="F48" s="3894"/>
      <c r="G48" s="3895"/>
      <c r="H48" s="3894"/>
      <c r="I48" s="3894"/>
      <c r="J48" s="3894"/>
      <c r="K48" s="3894"/>
      <c r="L48" s="3895"/>
      <c r="M48" s="3894"/>
      <c r="N48" s="3894"/>
      <c r="O48" s="3894"/>
      <c r="P48" s="3894"/>
      <c r="Q48" s="3910"/>
      <c r="R48" s="887"/>
      <c r="S48" s="3894"/>
      <c r="T48" s="3626"/>
      <c r="U48" s="3626"/>
      <c r="V48" s="1389"/>
      <c r="W48" s="122"/>
      <c r="X48" s="122"/>
      <c r="Y48" s="122"/>
      <c r="Z48" s="122"/>
      <c r="AA48" s="3936"/>
      <c r="AB48" s="3936"/>
      <c r="AC48" s="3936"/>
      <c r="AD48" s="3936"/>
      <c r="AE48" s="3936"/>
      <c r="AF48" s="3936"/>
      <c r="AG48" s="3936"/>
      <c r="AH48" s="3936"/>
      <c r="AI48" s="3936"/>
      <c r="AJ48" s="3809"/>
      <c r="AK48" s="1293"/>
    </row>
    <row r="49" spans="1:38" s="2693" customFormat="1" ht="71.25" customHeight="1">
      <c r="A49" s="3672" t="s">
        <v>919</v>
      </c>
      <c r="B49" s="3676" t="s">
        <v>1082</v>
      </c>
      <c r="C49" s="3894"/>
      <c r="D49" s="3894"/>
      <c r="E49" s="3894"/>
      <c r="F49" s="3894"/>
      <c r="G49" s="3895"/>
      <c r="H49" s="3894"/>
      <c r="I49" s="3894"/>
      <c r="J49" s="3894"/>
      <c r="K49" s="3894"/>
      <c r="L49" s="3895"/>
      <c r="M49" s="3894"/>
      <c r="N49" s="3894"/>
      <c r="O49" s="3894"/>
      <c r="P49" s="3894"/>
      <c r="Q49" s="3910"/>
      <c r="R49" s="887"/>
      <c r="S49" s="3894"/>
      <c r="T49" s="3626"/>
      <c r="U49" s="3626"/>
      <c r="V49" s="1389"/>
      <c r="W49" s="122"/>
      <c r="X49" s="122"/>
      <c r="Y49" s="122"/>
      <c r="Z49" s="122"/>
      <c r="AA49" s="3936"/>
      <c r="AB49" s="3936"/>
      <c r="AC49" s="3936"/>
      <c r="AD49" s="3936"/>
      <c r="AE49" s="3936"/>
      <c r="AF49" s="3936"/>
      <c r="AG49" s="3936"/>
      <c r="AH49" s="3936"/>
      <c r="AI49" s="3936"/>
      <c r="AJ49" s="3809"/>
      <c r="AK49" s="158"/>
    </row>
    <row r="50" spans="1:38" s="2693" customFormat="1" ht="81.75" customHeight="1">
      <c r="A50" s="3672" t="s">
        <v>921</v>
      </c>
      <c r="B50" s="3676" t="s">
        <v>1083</v>
      </c>
      <c r="C50" s="3894"/>
      <c r="D50" s="3894"/>
      <c r="E50" s="3894"/>
      <c r="F50" s="3894"/>
      <c r="G50" s="3895"/>
      <c r="H50" s="3894"/>
      <c r="I50" s="3894"/>
      <c r="J50" s="3894"/>
      <c r="K50" s="3894"/>
      <c r="L50" s="3895"/>
      <c r="M50" s="3894"/>
      <c r="N50" s="3894"/>
      <c r="O50" s="3894"/>
      <c r="P50" s="3894"/>
      <c r="Q50" s="3910"/>
      <c r="R50" s="3894"/>
      <c r="S50" s="3894"/>
      <c r="T50" s="3626"/>
      <c r="U50" s="3626"/>
      <c r="V50" s="1389"/>
      <c r="W50" s="122"/>
      <c r="X50" s="122"/>
      <c r="Y50" s="122"/>
      <c r="Z50" s="122"/>
      <c r="AA50" s="3936"/>
      <c r="AB50" s="3936"/>
      <c r="AC50" s="3936"/>
      <c r="AD50" s="3936"/>
      <c r="AE50" s="3936"/>
      <c r="AF50" s="3936"/>
      <c r="AG50" s="3936"/>
      <c r="AH50" s="3936"/>
      <c r="AI50" s="3936"/>
      <c r="AJ50" s="3809"/>
      <c r="AK50" s="275"/>
    </row>
    <row r="51" spans="1:38" s="2693" customFormat="1" ht="61.5" customHeight="1">
      <c r="A51" s="3672" t="s">
        <v>923</v>
      </c>
      <c r="B51" s="3676" t="s">
        <v>910</v>
      </c>
      <c r="C51" s="3819"/>
      <c r="D51" s="3838"/>
      <c r="E51" s="3838"/>
      <c r="F51" s="3838"/>
      <c r="G51" s="3904"/>
      <c r="H51" s="3838"/>
      <c r="I51" s="3838"/>
      <c r="J51" s="3894"/>
      <c r="K51" s="3894"/>
      <c r="L51" s="3895"/>
      <c r="M51" s="3894"/>
      <c r="N51" s="3894"/>
      <c r="O51" s="3894"/>
      <c r="P51" s="3894"/>
      <c r="Q51" s="3910"/>
      <c r="R51" s="3894"/>
      <c r="S51" s="3894"/>
      <c r="T51" s="3626"/>
      <c r="U51" s="3626"/>
      <c r="V51" s="1389"/>
      <c r="W51" s="122"/>
      <c r="X51" s="122"/>
      <c r="Y51" s="122"/>
      <c r="Z51" s="122"/>
      <c r="AA51" s="3936"/>
      <c r="AB51" s="3936"/>
      <c r="AC51" s="3936"/>
      <c r="AD51" s="3936"/>
      <c r="AE51" s="3936"/>
      <c r="AF51" s="3936"/>
      <c r="AG51" s="3936"/>
      <c r="AH51" s="3936"/>
      <c r="AI51" s="3936"/>
      <c r="AJ51" s="278"/>
      <c r="AK51" s="1293"/>
    </row>
    <row r="52" spans="1:38" s="2693" customFormat="1" ht="48.75" customHeight="1">
      <c r="A52" s="3672" t="s">
        <v>925</v>
      </c>
      <c r="B52" s="3676" t="s">
        <v>1084</v>
      </c>
      <c r="C52" s="3894"/>
      <c r="D52" s="3894"/>
      <c r="E52" s="3894"/>
      <c r="F52" s="3894"/>
      <c r="G52" s="3895"/>
      <c r="H52" s="3894"/>
      <c r="I52" s="3894"/>
      <c r="J52" s="3894"/>
      <c r="K52" s="3894"/>
      <c r="L52" s="3895"/>
      <c r="M52" s="3894"/>
      <c r="N52" s="3894"/>
      <c r="O52" s="3894"/>
      <c r="P52" s="3894"/>
      <c r="Q52" s="3910"/>
      <c r="R52" s="3894"/>
      <c r="S52" s="3894"/>
      <c r="T52" s="3626"/>
      <c r="U52" s="3626"/>
      <c r="V52" s="1389"/>
      <c r="W52" s="122"/>
      <c r="X52" s="122"/>
      <c r="Y52" s="122"/>
      <c r="Z52" s="122"/>
      <c r="AA52" s="3936"/>
      <c r="AB52" s="3936"/>
      <c r="AC52" s="3936"/>
      <c r="AD52" s="3936"/>
      <c r="AE52" s="3936"/>
      <c r="AF52" s="3936"/>
      <c r="AG52" s="3936"/>
      <c r="AH52" s="3936"/>
      <c r="AI52" s="3936"/>
      <c r="AJ52" s="3809"/>
      <c r="AK52" s="274"/>
    </row>
    <row r="53" spans="1:38" s="2693" customFormat="1" ht="88.5" customHeight="1">
      <c r="A53" s="3672" t="s">
        <v>927</v>
      </c>
      <c r="B53" s="3676" t="s">
        <v>914</v>
      </c>
      <c r="C53" s="3894"/>
      <c r="D53" s="3894"/>
      <c r="E53" s="3894"/>
      <c r="F53" s="3894"/>
      <c r="G53" s="3895"/>
      <c r="H53" s="3894"/>
      <c r="I53" s="3894"/>
      <c r="J53" s="3894"/>
      <c r="K53" s="3894"/>
      <c r="L53" s="3895"/>
      <c r="M53" s="3894"/>
      <c r="N53" s="3894"/>
      <c r="O53" s="3894"/>
      <c r="P53" s="3894"/>
      <c r="Q53" s="3910"/>
      <c r="R53" s="3894"/>
      <c r="S53" s="3894"/>
      <c r="T53" s="3626"/>
      <c r="U53" s="3626"/>
      <c r="V53" s="1389"/>
      <c r="W53" s="122"/>
      <c r="X53" s="122"/>
      <c r="Y53" s="122"/>
      <c r="Z53" s="122"/>
      <c r="AA53" s="3936"/>
      <c r="AB53" s="3936"/>
      <c r="AC53" s="3936"/>
      <c r="AD53" s="3936"/>
      <c r="AE53" s="3936"/>
      <c r="AF53" s="3936"/>
      <c r="AG53" s="3936"/>
      <c r="AH53" s="3936"/>
      <c r="AI53" s="3936"/>
      <c r="AJ53" s="278"/>
      <c r="AK53" s="1293"/>
    </row>
    <row r="54" spans="1:38" s="2693" customFormat="1" ht="22.5" customHeight="1">
      <c r="A54" s="3672" t="s">
        <v>929</v>
      </c>
      <c r="B54" s="3676" t="s">
        <v>916</v>
      </c>
      <c r="C54" s="3894"/>
      <c r="D54" s="3894"/>
      <c r="E54" s="3894"/>
      <c r="F54" s="3894"/>
      <c r="G54" s="3895"/>
      <c r="H54" s="3894"/>
      <c r="I54" s="3894"/>
      <c r="J54" s="3894"/>
      <c r="K54" s="3894"/>
      <c r="L54" s="3895"/>
      <c r="M54" s="3894"/>
      <c r="N54" s="3894"/>
      <c r="O54" s="3894"/>
      <c r="P54" s="3894"/>
      <c r="Q54" s="3910"/>
      <c r="R54" s="3819"/>
      <c r="S54" s="3894"/>
      <c r="T54" s="3626"/>
      <c r="U54" s="3626"/>
      <c r="V54" s="1389"/>
      <c r="W54" s="122"/>
      <c r="X54" s="122"/>
      <c r="Y54" s="122"/>
      <c r="Z54" s="122"/>
      <c r="AA54" s="3936"/>
      <c r="AB54" s="3936"/>
      <c r="AC54" s="3936"/>
      <c r="AD54" s="3936"/>
      <c r="AE54" s="3936"/>
      <c r="AF54" s="3936"/>
      <c r="AG54" s="3936"/>
      <c r="AH54" s="3936"/>
      <c r="AI54" s="3936"/>
      <c r="AJ54" s="1474"/>
      <c r="AK54" s="1293"/>
    </row>
    <row r="55" spans="1:38" s="2693" customFormat="1" ht="27.75" customHeight="1">
      <c r="A55" s="3672" t="s">
        <v>1093</v>
      </c>
      <c r="B55" s="3676" t="s">
        <v>918</v>
      </c>
      <c r="C55" s="3894"/>
      <c r="D55" s="3819"/>
      <c r="E55" s="3819"/>
      <c r="F55" s="3819"/>
      <c r="G55" s="3905"/>
      <c r="H55" s="3819"/>
      <c r="I55" s="3819"/>
      <c r="J55" s="3894"/>
      <c r="K55" s="3894"/>
      <c r="L55" s="3895"/>
      <c r="M55" s="3894"/>
      <c r="N55" s="3894"/>
      <c r="O55" s="3894"/>
      <c r="P55" s="3894"/>
      <c r="Q55" s="3910"/>
      <c r="R55" s="3819"/>
      <c r="S55" s="3894"/>
      <c r="T55" s="3626"/>
      <c r="U55" s="3626"/>
      <c r="V55" s="1389"/>
      <c r="W55" s="122"/>
      <c r="X55" s="122"/>
      <c r="Y55" s="122"/>
      <c r="Z55" s="122"/>
      <c r="AA55" s="3936"/>
      <c r="AB55" s="3936"/>
      <c r="AC55" s="3936"/>
      <c r="AD55" s="3936"/>
      <c r="AE55" s="3936"/>
      <c r="AF55" s="3936"/>
      <c r="AG55" s="3936"/>
      <c r="AH55" s="3936"/>
      <c r="AI55" s="3936"/>
      <c r="AJ55" s="1474"/>
      <c r="AK55" s="1293"/>
    </row>
    <row r="56" spans="1:38" s="2693" customFormat="1" ht="22.5" customHeight="1">
      <c r="A56" s="3672" t="s">
        <v>1111</v>
      </c>
      <c r="B56" s="3676" t="s">
        <v>1112</v>
      </c>
      <c r="C56" s="3894"/>
      <c r="D56" s="3819"/>
      <c r="E56" s="3819"/>
      <c r="F56" s="3819"/>
      <c r="G56" s="3905"/>
      <c r="H56" s="3819"/>
      <c r="I56" s="3819"/>
      <c r="J56" s="3894"/>
      <c r="K56" s="3894"/>
      <c r="L56" s="3895"/>
      <c r="M56" s="3894"/>
      <c r="N56" s="3894"/>
      <c r="O56" s="3894"/>
      <c r="P56" s="3894"/>
      <c r="Q56" s="3910"/>
      <c r="R56" s="3819"/>
      <c r="S56" s="3894"/>
      <c r="T56" s="3626"/>
      <c r="U56" s="3626"/>
      <c r="V56" s="1389"/>
      <c r="W56" s="122"/>
      <c r="X56" s="122"/>
      <c r="Y56" s="122"/>
      <c r="Z56" s="122"/>
      <c r="AA56" s="3936"/>
      <c r="AB56" s="3936"/>
      <c r="AC56" s="3936"/>
      <c r="AD56" s="3936"/>
      <c r="AE56" s="3936"/>
      <c r="AF56" s="3936"/>
      <c r="AG56" s="3936"/>
      <c r="AH56" s="3936"/>
      <c r="AI56" s="3936"/>
      <c r="AJ56" s="1474"/>
      <c r="AK56" s="274"/>
    </row>
    <row r="57" spans="1:38" s="2693" customFormat="1" ht="22.5" customHeight="1">
      <c r="A57" s="3672" t="s">
        <v>1113</v>
      </c>
      <c r="B57" s="3676" t="s">
        <v>1085</v>
      </c>
      <c r="C57" s="3894"/>
      <c r="D57" s="3819"/>
      <c r="E57" s="3819"/>
      <c r="F57" s="3819"/>
      <c r="G57" s="3905"/>
      <c r="H57" s="3819"/>
      <c r="I57" s="3819"/>
      <c r="J57" s="3894"/>
      <c r="K57" s="3894"/>
      <c r="L57" s="3895"/>
      <c r="M57" s="3894"/>
      <c r="N57" s="3894"/>
      <c r="O57" s="3894"/>
      <c r="P57" s="3894"/>
      <c r="Q57" s="3910"/>
      <c r="R57" s="3819"/>
      <c r="S57" s="3894"/>
      <c r="T57" s="3626"/>
      <c r="U57" s="3626"/>
      <c r="V57" s="1389"/>
      <c r="W57" s="122"/>
      <c r="X57" s="122"/>
      <c r="Y57" s="122"/>
      <c r="Z57" s="122"/>
      <c r="AA57" s="3936"/>
      <c r="AB57" s="3936"/>
      <c r="AC57" s="3936"/>
      <c r="AD57" s="3936"/>
      <c r="AE57" s="3936"/>
      <c r="AF57" s="3936"/>
      <c r="AG57" s="3936"/>
      <c r="AH57" s="3936"/>
      <c r="AI57" s="3936"/>
      <c r="AJ57" s="1474"/>
      <c r="AK57" s="274"/>
    </row>
    <row r="58" spans="1:38" s="2693" customFormat="1" ht="22.5" customHeight="1">
      <c r="A58" s="3672" t="s">
        <v>1114</v>
      </c>
      <c r="B58" s="3676" t="s">
        <v>250</v>
      </c>
      <c r="C58" s="3894"/>
      <c r="D58" s="3819"/>
      <c r="E58" s="3819"/>
      <c r="F58" s="3819"/>
      <c r="G58" s="3905"/>
      <c r="H58" s="3819"/>
      <c r="I58" s="3819"/>
      <c r="J58" s="3894"/>
      <c r="K58" s="3894"/>
      <c r="L58" s="3895"/>
      <c r="M58" s="3894"/>
      <c r="N58" s="3894"/>
      <c r="O58" s="3894"/>
      <c r="P58" s="3894"/>
      <c r="Q58" s="3910"/>
      <c r="R58" s="102"/>
      <c r="S58" s="3894"/>
      <c r="T58" s="3626"/>
      <c r="U58" s="3626"/>
      <c r="V58" s="1389"/>
      <c r="W58" s="122"/>
      <c r="X58" s="122"/>
      <c r="Y58" s="122"/>
      <c r="Z58" s="122"/>
      <c r="AA58" s="3936"/>
      <c r="AB58" s="3936"/>
      <c r="AC58" s="3936"/>
      <c r="AD58" s="3936"/>
      <c r="AE58" s="3936"/>
      <c r="AF58" s="3936"/>
      <c r="AG58" s="3936"/>
      <c r="AH58" s="3936"/>
      <c r="AI58" s="3936"/>
      <c r="AJ58" s="3244"/>
      <c r="AK58" s="274"/>
    </row>
    <row r="59" spans="1:38" s="2190" customFormat="1" ht="12.75">
      <c r="A59" s="3589" t="s">
        <v>326</v>
      </c>
      <c r="B59" s="3592" t="s">
        <v>245</v>
      </c>
      <c r="C59" s="3694"/>
      <c r="D59" s="3694"/>
      <c r="E59" s="3694"/>
      <c r="F59" s="3694"/>
      <c r="G59" s="3906"/>
      <c r="H59" s="3694"/>
      <c r="I59" s="3694"/>
      <c r="J59" s="3694"/>
      <c r="K59" s="3694"/>
      <c r="L59" s="3906"/>
      <c r="M59" s="3694"/>
      <c r="N59" s="3694"/>
      <c r="O59" s="3694"/>
      <c r="P59" s="3694"/>
      <c r="Q59" s="3926"/>
      <c r="R59" s="3694"/>
      <c r="S59" s="3694"/>
      <c r="T59" s="3695"/>
      <c r="U59" s="3695"/>
      <c r="V59" s="3696"/>
      <c r="W59" s="291"/>
      <c r="X59" s="291"/>
      <c r="Y59" s="291"/>
      <c r="Z59" s="291"/>
      <c r="AA59" s="3937"/>
      <c r="AB59" s="3593"/>
      <c r="AC59" s="3593"/>
      <c r="AD59" s="3593"/>
      <c r="AE59" s="3593"/>
      <c r="AF59" s="3937"/>
      <c r="AG59" s="3594"/>
      <c r="AH59" s="3594"/>
      <c r="AI59" s="3594"/>
      <c r="AJ59" s="3940"/>
      <c r="AK59" s="4913"/>
    </row>
    <row r="60" spans="1:38" s="2693" customFormat="1" ht="13.5">
      <c r="A60" s="5165"/>
      <c r="B60" s="5165"/>
      <c r="C60" s="5166" t="s">
        <v>215</v>
      </c>
      <c r="D60" s="5166"/>
      <c r="E60" s="5166"/>
      <c r="F60" s="5166"/>
      <c r="G60" s="5166"/>
      <c r="H60" s="5166"/>
      <c r="I60" s="5166"/>
      <c r="J60" s="5166"/>
      <c r="K60" s="5166"/>
      <c r="L60" s="5166"/>
      <c r="M60" s="5166"/>
      <c r="N60" s="5166"/>
      <c r="O60" s="5166"/>
      <c r="P60" s="5166"/>
      <c r="Q60" s="5166"/>
      <c r="R60" s="5166"/>
      <c r="S60" s="5166"/>
      <c r="T60" s="5166"/>
      <c r="U60" s="5166"/>
      <c r="V60" s="5166"/>
      <c r="W60" s="5166"/>
      <c r="X60" s="5166"/>
      <c r="Y60" s="5166"/>
      <c r="Z60" s="5166"/>
      <c r="AA60" s="5166"/>
      <c r="AB60" s="5166"/>
      <c r="AC60" s="5166"/>
      <c r="AD60" s="5166"/>
      <c r="AE60" s="5166"/>
      <c r="AF60" s="5166"/>
      <c r="AG60" s="5166"/>
      <c r="AH60" s="5166"/>
      <c r="AI60" s="5166"/>
      <c r="AJ60" s="5166"/>
      <c r="AK60" s="5166"/>
      <c r="AL60" s="5166"/>
    </row>
    <row r="61" spans="1:38" s="448" customFormat="1" ht="13.5">
      <c r="G61" s="3584"/>
      <c r="L61" s="3584"/>
      <c r="Z61" s="534"/>
      <c r="AJ61" s="3248"/>
      <c r="AK61" s="3248"/>
    </row>
    <row r="62" spans="1:38" s="448" customFormat="1" ht="13.5">
      <c r="G62" s="3584"/>
      <c r="L62" s="3584"/>
      <c r="AJ62" s="3248"/>
      <c r="AK62" s="3248"/>
    </row>
    <row r="63" spans="1:38" s="448" customFormat="1" ht="13.5">
      <c r="G63" s="3584"/>
      <c r="L63" s="3584"/>
      <c r="AJ63" s="3248"/>
      <c r="AK63" s="3248"/>
    </row>
    <row r="64" spans="1:38" s="448" customFormat="1" ht="13.5">
      <c r="G64" s="3584"/>
      <c r="L64" s="3584"/>
      <c r="AJ64" s="3248"/>
      <c r="AK64" s="3248"/>
    </row>
    <row r="65" spans="7:37" s="448" customFormat="1" ht="13.5">
      <c r="G65" s="3584"/>
      <c r="L65" s="3584"/>
      <c r="AJ65" s="3248"/>
      <c r="AK65" s="3248"/>
    </row>
    <row r="66" spans="7:37" s="448" customFormat="1" ht="13.5">
      <c r="G66" s="3584"/>
      <c r="L66" s="3584"/>
      <c r="AJ66" s="3248"/>
      <c r="AK66" s="3248"/>
    </row>
    <row r="67" spans="7:37" s="448" customFormat="1" ht="13.5">
      <c r="G67" s="3584"/>
      <c r="L67" s="3584"/>
      <c r="AJ67" s="3248"/>
      <c r="AK67" s="3248"/>
    </row>
    <row r="68" spans="7:37" s="448" customFormat="1" ht="13.5">
      <c r="G68" s="3584"/>
      <c r="L68" s="3584"/>
      <c r="AJ68" s="3248"/>
      <c r="AK68" s="3248"/>
    </row>
    <row r="69" spans="7:37" s="448" customFormat="1" ht="13.5">
      <c r="G69" s="3584"/>
      <c r="L69" s="3584"/>
      <c r="AJ69" s="3248"/>
      <c r="AK69" s="3248"/>
    </row>
    <row r="70" spans="7:37" s="448" customFormat="1" ht="13.5">
      <c r="G70" s="3584"/>
      <c r="L70" s="3584"/>
      <c r="AJ70" s="3248"/>
      <c r="AK70" s="3248"/>
    </row>
    <row r="71" spans="7:37" s="448" customFormat="1" ht="13.5">
      <c r="G71" s="3584"/>
      <c r="L71" s="3584"/>
      <c r="AJ71" s="3248"/>
      <c r="AK71" s="3248"/>
    </row>
    <row r="72" spans="7:37" ht="13.5"/>
    <row r="73" spans="7:37" ht="13.5"/>
    <row r="74" spans="7:37" ht="13.5"/>
    <row r="75" spans="7:37" ht="13.5"/>
    <row r="76" spans="7:37" ht="13.5"/>
    <row r="77" spans="7:37" ht="13.5"/>
    <row r="78" spans="7:37" ht="13.5"/>
    <row r="79" spans="7:37" ht="13.5"/>
    <row r="80" spans="7:37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  <row r="118" ht="13.5"/>
    <row r="119" ht="13.5"/>
    <row r="120" ht="13.5"/>
    <row r="121" ht="13.5"/>
    <row r="122" ht="13.5"/>
    <row r="123" ht="13.5"/>
    <row r="124" ht="13.5"/>
  </sheetData>
  <mergeCells count="13">
    <mergeCell ref="A60:B60"/>
    <mergeCell ref="C60:AL60"/>
    <mergeCell ref="A5:A6"/>
    <mergeCell ref="B5:B6"/>
    <mergeCell ref="A2:AK2"/>
    <mergeCell ref="T3:AJ3"/>
    <mergeCell ref="C5:G5"/>
    <mergeCell ref="H5:L5"/>
    <mergeCell ref="M5:Q5"/>
    <mergeCell ref="R5:V5"/>
    <mergeCell ref="W5:AA5"/>
    <mergeCell ref="AB5:AF5"/>
    <mergeCell ref="AG5:AI5"/>
  </mergeCells>
  <phoneticPr fontId="169" type="noConversion"/>
  <hyperlinks>
    <hyperlink ref="C60:AL60" location="目录!A1" display="返回"/>
  </hyperlinks>
  <printOptions horizontalCentered="1"/>
  <pageMargins left="0.78740157480314998" right="0" top="0" bottom="0" header="0.31496062992126" footer="0.31496062992126"/>
  <pageSetup paperSize="9" scale="65"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O69"/>
  <sheetViews>
    <sheetView showGridLines="0" workbookViewId="0">
      <selection activeCell="AG8" sqref="AG8"/>
    </sheetView>
  </sheetViews>
  <sheetFormatPr defaultColWidth="9" defaultRowHeight="24.95" customHeight="1" outlineLevelCol="1"/>
  <cols>
    <col min="1" max="1" width="6.75" style="234" customWidth="1"/>
    <col min="2" max="2" width="25.125" style="234" customWidth="1"/>
    <col min="3" max="6" width="16" style="234" hidden="1" customWidth="1" outlineLevel="1"/>
    <col min="7" max="7" width="16" style="3706" hidden="1" customWidth="1" outlineLevel="1"/>
    <col min="8" max="11" width="17.625" style="234" hidden="1" customWidth="1" outlineLevel="1"/>
    <col min="12" max="12" width="17.625" style="3706" hidden="1" customWidth="1" outlineLevel="1"/>
    <col min="13" max="14" width="17.625" style="234" hidden="1" customWidth="1" outlineLevel="1"/>
    <col min="15" max="15" width="16.625" style="234" hidden="1" customWidth="1" outlineLevel="1"/>
    <col min="16" max="16" width="17.5" style="234" hidden="1" customWidth="1" outlineLevel="1"/>
    <col min="17" max="17" width="15.25" style="234" hidden="1" customWidth="1" outlineLevel="1"/>
    <col min="18" max="18" width="16.5" style="234" hidden="1" customWidth="1" outlineLevel="1"/>
    <col min="19" max="19" width="16.75" style="234" hidden="1" customWidth="1" outlineLevel="1"/>
    <col min="20" max="24" width="16.25" style="234" hidden="1" customWidth="1" outlineLevel="1"/>
    <col min="25" max="25" width="13.375" style="234" hidden="1" customWidth="1" outlineLevel="1"/>
    <col min="26" max="26" width="14.375" style="234" hidden="1" customWidth="1" outlineLevel="1"/>
    <col min="27" max="27" width="10.25" style="234" hidden="1" customWidth="1" outlineLevel="1"/>
    <col min="28" max="29" width="14.375" style="234" hidden="1" customWidth="1" outlineLevel="1"/>
    <col min="30" max="30" width="14.375" style="234" customWidth="1" collapsed="1"/>
    <col min="31" max="35" width="14.375" style="234" customWidth="1"/>
    <col min="36" max="36" width="46.75" style="234" customWidth="1"/>
    <col min="37" max="37" width="35.875" style="234" customWidth="1"/>
    <col min="38" max="16384" width="9" style="234"/>
  </cols>
  <sheetData>
    <row r="1" spans="1:41" ht="19.5" customHeight="1">
      <c r="A1" s="238"/>
      <c r="B1" s="238"/>
      <c r="C1" s="90"/>
      <c r="D1" s="90"/>
      <c r="E1" s="90"/>
      <c r="F1" s="90"/>
      <c r="G1" s="208"/>
      <c r="H1" s="90"/>
      <c r="I1" s="90"/>
      <c r="J1" s="90"/>
      <c r="K1" s="90"/>
      <c r="L1" s="208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269" t="s">
        <v>89</v>
      </c>
    </row>
    <row r="2" spans="1:41" s="236" customFormat="1" ht="19.5" customHeight="1">
      <c r="A2" s="5073" t="s">
        <v>1115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41" s="80" customFormat="1" ht="15" customHeight="1">
      <c r="A3" s="90"/>
      <c r="B3" s="91"/>
      <c r="C3" s="90"/>
      <c r="D3" s="3041" t="s">
        <v>1116</v>
      </c>
      <c r="E3" s="90"/>
      <c r="F3" s="90"/>
      <c r="G3" s="208"/>
      <c r="H3" s="90"/>
      <c r="I3" s="3041" t="s">
        <v>1117</v>
      </c>
      <c r="J3" s="3041"/>
      <c r="K3" s="3041"/>
      <c r="L3" s="462"/>
      <c r="M3" s="3041" t="s">
        <v>1118</v>
      </c>
      <c r="N3" s="3041"/>
      <c r="O3" s="3041"/>
      <c r="P3" s="3041"/>
      <c r="Q3" s="3605" t="s">
        <v>1119</v>
      </c>
      <c r="R3" s="3605"/>
      <c r="S3" s="3533"/>
      <c r="T3" s="5154"/>
      <c r="U3" s="5154"/>
      <c r="V3" s="5154"/>
      <c r="W3" s="5154"/>
      <c r="X3" s="5154"/>
      <c r="Y3" s="5154"/>
      <c r="Z3" s="5154"/>
      <c r="AA3" s="5154"/>
      <c r="AB3" s="5154"/>
      <c r="AC3" s="5154"/>
      <c r="AD3" s="5154"/>
      <c r="AE3" s="5154"/>
      <c r="AF3" s="5154"/>
      <c r="AG3" s="5154"/>
      <c r="AH3" s="5154"/>
      <c r="AI3" s="5154"/>
      <c r="AJ3" s="5154"/>
    </row>
    <row r="4" spans="1:41" s="80" customFormat="1" ht="18.75" customHeight="1">
      <c r="A4" s="90"/>
      <c r="B4" s="91"/>
      <c r="C4" s="90"/>
      <c r="D4" s="3041" t="s">
        <v>1061</v>
      </c>
      <c r="E4" s="90"/>
      <c r="F4" s="90"/>
      <c r="G4" s="208"/>
      <c r="H4" s="90"/>
      <c r="I4" s="3606" t="s">
        <v>1062</v>
      </c>
      <c r="J4" s="3041"/>
      <c r="K4" s="3041"/>
      <c r="L4" s="462"/>
      <c r="M4" s="3606" t="s">
        <v>1063</v>
      </c>
      <c r="N4" s="3041"/>
      <c r="O4" s="3041"/>
      <c r="P4" s="3041"/>
      <c r="Q4" s="3605" t="s">
        <v>1064</v>
      </c>
      <c r="R4" s="3533"/>
      <c r="S4" s="3533"/>
      <c r="T4" s="3533"/>
      <c r="U4" s="3533"/>
      <c r="V4" s="3533"/>
      <c r="W4" s="3533"/>
      <c r="X4" s="3533"/>
      <c r="Y4" s="3533"/>
      <c r="Z4" s="3533"/>
      <c r="AA4" s="3533"/>
      <c r="AB4" s="3533"/>
      <c r="AC4" s="3533"/>
      <c r="AD4" s="3533"/>
      <c r="AE4" s="3533"/>
      <c r="AF4" s="3533"/>
      <c r="AG4" s="3533"/>
      <c r="AH4" s="3533"/>
      <c r="AI4" s="3533"/>
      <c r="AJ4" s="3560"/>
      <c r="AK4" s="153" t="s">
        <v>874</v>
      </c>
    </row>
    <row r="5" spans="1:41" s="236" customFormat="1" ht="24" customHeight="1">
      <c r="A5" s="5177" t="s">
        <v>217</v>
      </c>
      <c r="B5" s="5178" t="s">
        <v>875</v>
      </c>
      <c r="C5" s="5167" t="s">
        <v>155</v>
      </c>
      <c r="D5" s="5167"/>
      <c r="E5" s="5167"/>
      <c r="F5" s="5167"/>
      <c r="G5" s="5167"/>
      <c r="H5" s="5167" t="s">
        <v>156</v>
      </c>
      <c r="I5" s="5167"/>
      <c r="J5" s="5167"/>
      <c r="K5" s="5167"/>
      <c r="L5" s="5167"/>
      <c r="M5" s="5167" t="s">
        <v>157</v>
      </c>
      <c r="N5" s="5167"/>
      <c r="O5" s="5167"/>
      <c r="P5" s="5167"/>
      <c r="Q5" s="5167"/>
      <c r="R5" s="5168" t="s">
        <v>158</v>
      </c>
      <c r="S5" s="5169"/>
      <c r="T5" s="5169"/>
      <c r="U5" s="5169"/>
      <c r="V5" s="5170"/>
      <c r="W5" s="5171" t="s">
        <v>220</v>
      </c>
      <c r="X5" s="5172"/>
      <c r="Y5" s="5172"/>
      <c r="Z5" s="5172"/>
      <c r="AA5" s="5173"/>
      <c r="AB5" s="5171" t="s">
        <v>221</v>
      </c>
      <c r="AC5" s="5172"/>
      <c r="AD5" s="5172"/>
      <c r="AE5" s="5172"/>
      <c r="AF5" s="5172"/>
      <c r="AG5" s="5174" t="s">
        <v>161</v>
      </c>
      <c r="AH5" s="5175"/>
      <c r="AI5" s="5176"/>
      <c r="AJ5" s="3596"/>
      <c r="AK5" s="3561"/>
    </row>
    <row r="6" spans="1:41" s="236" customFormat="1" ht="20.25" customHeight="1">
      <c r="A6" s="5177"/>
      <c r="B6" s="5178"/>
      <c r="C6" s="3856" t="s">
        <v>788</v>
      </c>
      <c r="D6" s="3856" t="s">
        <v>854</v>
      </c>
      <c r="E6" s="3856" t="s">
        <v>786</v>
      </c>
      <c r="F6" s="3856" t="s">
        <v>855</v>
      </c>
      <c r="G6" s="3857" t="s">
        <v>170</v>
      </c>
      <c r="H6" s="3856" t="s">
        <v>788</v>
      </c>
      <c r="I6" s="3856" t="s">
        <v>789</v>
      </c>
      <c r="J6" s="3856" t="s">
        <v>786</v>
      </c>
      <c r="K6" s="3856" t="s">
        <v>855</v>
      </c>
      <c r="L6" s="3857" t="s">
        <v>170</v>
      </c>
      <c r="M6" s="3856" t="s">
        <v>788</v>
      </c>
      <c r="N6" s="3856" t="s">
        <v>789</v>
      </c>
      <c r="O6" s="3856" t="s">
        <v>786</v>
      </c>
      <c r="P6" s="3856" t="s">
        <v>855</v>
      </c>
      <c r="Q6" s="3856" t="s">
        <v>170</v>
      </c>
      <c r="R6" s="3590" t="s">
        <v>788</v>
      </c>
      <c r="S6" s="3590" t="s">
        <v>789</v>
      </c>
      <c r="T6" s="3590" t="s">
        <v>786</v>
      </c>
      <c r="U6" s="3590" t="s">
        <v>855</v>
      </c>
      <c r="V6" s="3590" t="s">
        <v>870</v>
      </c>
      <c r="W6" s="3590" t="s">
        <v>788</v>
      </c>
      <c r="X6" s="3590" t="s">
        <v>789</v>
      </c>
      <c r="Y6" s="3590" t="s">
        <v>786</v>
      </c>
      <c r="Z6" s="3590" t="s">
        <v>855</v>
      </c>
      <c r="AA6" s="3590" t="s">
        <v>870</v>
      </c>
      <c r="AB6" s="3590" t="s">
        <v>788</v>
      </c>
      <c r="AC6" s="3590" t="s">
        <v>789</v>
      </c>
      <c r="AD6" s="3590" t="s">
        <v>786</v>
      </c>
      <c r="AE6" s="3590" t="s">
        <v>855</v>
      </c>
      <c r="AF6" s="3590" t="s">
        <v>870</v>
      </c>
      <c r="AG6" s="3591" t="s">
        <v>788</v>
      </c>
      <c r="AH6" s="3591" t="s">
        <v>789</v>
      </c>
      <c r="AI6" s="3591" t="s">
        <v>786</v>
      </c>
      <c r="AJ6" s="3598" t="s">
        <v>1065</v>
      </c>
      <c r="AK6" s="302" t="s">
        <v>791</v>
      </c>
    </row>
    <row r="7" spans="1:41" s="1710" customFormat="1" ht="24" customHeight="1">
      <c r="A7" s="3535" t="s">
        <v>16</v>
      </c>
      <c r="B7" s="3536" t="s">
        <v>876</v>
      </c>
      <c r="C7" s="3607"/>
      <c r="D7" s="3607"/>
      <c r="E7" s="3607"/>
      <c r="F7" s="3607"/>
      <c r="G7" s="3608"/>
      <c r="H7" s="3607"/>
      <c r="I7" s="3607"/>
      <c r="J7" s="3607"/>
      <c r="K7" s="3607"/>
      <c r="L7" s="3608"/>
      <c r="M7" s="3607"/>
      <c r="N7" s="3607"/>
      <c r="O7" s="3607"/>
      <c r="P7" s="3607"/>
      <c r="Q7" s="3608"/>
      <c r="R7" s="3607"/>
      <c r="S7" s="3607"/>
      <c r="T7" s="3620"/>
      <c r="U7" s="3620"/>
      <c r="V7" s="3621"/>
      <c r="W7" s="3622"/>
      <c r="X7" s="3622"/>
      <c r="Y7" s="3622"/>
      <c r="Z7" s="3622"/>
      <c r="AA7" s="3622"/>
      <c r="AB7" s="3622"/>
      <c r="AC7" s="3622"/>
      <c r="AD7" s="3622"/>
      <c r="AE7" s="3622"/>
      <c r="AF7" s="3622"/>
      <c r="AG7" s="3622"/>
      <c r="AH7" s="3622"/>
      <c r="AI7" s="3622"/>
      <c r="AJ7" s="3536"/>
      <c r="AK7" s="3878"/>
    </row>
    <row r="8" spans="1:41" s="2192" customFormat="1" ht="121.5" customHeight="1">
      <c r="A8" s="3538">
        <v>1</v>
      </c>
      <c r="B8" s="3539" t="s">
        <v>877</v>
      </c>
      <c r="C8" s="3612"/>
      <c r="D8" s="3612"/>
      <c r="E8" s="3609"/>
      <c r="F8" s="3609"/>
      <c r="G8" s="3611"/>
      <c r="H8" s="3609"/>
      <c r="I8" s="3609"/>
      <c r="J8" s="3609"/>
      <c r="K8" s="3609"/>
      <c r="L8" s="3611"/>
      <c r="M8" s="3609"/>
      <c r="N8" s="3609"/>
      <c r="O8" s="3609"/>
      <c r="P8" s="3610"/>
      <c r="Q8" s="3608"/>
      <c r="R8" s="3612"/>
      <c r="S8" s="3609"/>
      <c r="T8" s="3626"/>
      <c r="U8" s="3626"/>
      <c r="V8" s="1389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3579"/>
      <c r="AK8" s="863"/>
    </row>
    <row r="9" spans="1:41" s="2192" customFormat="1" ht="37.5" customHeight="1">
      <c r="A9" s="3709">
        <v>2</v>
      </c>
      <c r="B9" s="3858" t="s">
        <v>1067</v>
      </c>
      <c r="C9" s="256"/>
      <c r="D9" s="256"/>
      <c r="E9" s="3859"/>
      <c r="F9" s="3859"/>
      <c r="G9" s="3859"/>
      <c r="H9" s="3610"/>
      <c r="I9" s="3610"/>
      <c r="J9" s="3610"/>
      <c r="K9" s="3610"/>
      <c r="L9" s="3711"/>
      <c r="M9" s="3610"/>
      <c r="N9" s="3610"/>
      <c r="O9" s="3610"/>
      <c r="P9" s="3610"/>
      <c r="Q9" s="3608"/>
      <c r="R9" s="3612"/>
      <c r="S9" s="3610"/>
      <c r="T9" s="3626"/>
      <c r="U9" s="3626"/>
      <c r="V9" s="1389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3579"/>
      <c r="AK9" s="294"/>
      <c r="AL9"/>
      <c r="AM9"/>
      <c r="AN9"/>
      <c r="AO9" s="3564"/>
    </row>
    <row r="10" spans="1:41" s="1710" customFormat="1" ht="24" customHeight="1">
      <c r="A10" s="3535" t="s">
        <v>138</v>
      </c>
      <c r="B10" s="3536" t="s">
        <v>878</v>
      </c>
      <c r="C10" s="3607"/>
      <c r="D10" s="3607"/>
      <c r="E10" s="3607"/>
      <c r="F10" s="3607"/>
      <c r="G10" s="3608"/>
      <c r="H10" s="3607"/>
      <c r="I10" s="3607"/>
      <c r="J10" s="3607"/>
      <c r="K10" s="3607"/>
      <c r="L10" s="3608"/>
      <c r="M10" s="3607"/>
      <c r="N10" s="3607"/>
      <c r="O10" s="3607"/>
      <c r="P10" s="3607"/>
      <c r="Q10" s="3608"/>
      <c r="R10" s="3607"/>
      <c r="S10" s="3607"/>
      <c r="T10" s="3620"/>
      <c r="U10" s="3620"/>
      <c r="V10" s="3621"/>
      <c r="W10" s="3622"/>
      <c r="X10" s="3622"/>
      <c r="Y10" s="3622"/>
      <c r="Z10" s="3622"/>
      <c r="AA10" s="3622"/>
      <c r="AB10" s="3622"/>
      <c r="AC10" s="3622"/>
      <c r="AD10" s="3622"/>
      <c r="AE10" s="3622"/>
      <c r="AF10" s="3622"/>
      <c r="AG10" s="3622"/>
      <c r="AH10" s="3622"/>
      <c r="AI10" s="3622"/>
      <c r="AJ10" s="3562"/>
      <c r="AK10" s="3879"/>
    </row>
    <row r="11" spans="1:41" s="2192" customFormat="1" ht="24" customHeight="1">
      <c r="A11" s="3538">
        <v>1</v>
      </c>
      <c r="B11" s="3542" t="s">
        <v>879</v>
      </c>
      <c r="C11" s="3612"/>
      <c r="D11" s="3612"/>
      <c r="E11" s="3609"/>
      <c r="F11" s="3609"/>
      <c r="G11" s="3611"/>
      <c r="H11" s="3609"/>
      <c r="I11" s="3609"/>
      <c r="J11" s="3609"/>
      <c r="K11" s="3609"/>
      <c r="L11" s="3611"/>
      <c r="M11" s="3609"/>
      <c r="N11" s="3609"/>
      <c r="O11" s="3609"/>
      <c r="P11" s="3609"/>
      <c r="Q11" s="3608"/>
      <c r="R11" s="3609"/>
      <c r="S11" s="3609"/>
      <c r="T11" s="3623"/>
      <c r="U11" s="3623"/>
      <c r="V11" s="362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3566"/>
      <c r="AK11" s="1781"/>
    </row>
    <row r="12" spans="1:41" s="2192" customFormat="1" ht="61.5" customHeight="1">
      <c r="A12" s="3538"/>
      <c r="B12" s="3542" t="s">
        <v>880</v>
      </c>
      <c r="C12" s="3612"/>
      <c r="D12" s="3612"/>
      <c r="E12" s="3612"/>
      <c r="F12" s="3612"/>
      <c r="G12" s="1356"/>
      <c r="H12" s="3612"/>
      <c r="I12" s="3612"/>
      <c r="J12" s="3612"/>
      <c r="K12" s="3612"/>
      <c r="L12" s="1356"/>
      <c r="M12" s="3612"/>
      <c r="N12" s="3612"/>
      <c r="O12" s="3612"/>
      <c r="P12" s="3610"/>
      <c r="Q12" s="3608"/>
      <c r="R12" s="3869"/>
      <c r="S12" s="3870"/>
      <c r="T12" s="3626"/>
      <c r="U12" s="3626"/>
      <c r="V12" s="1389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3744"/>
      <c r="AK12" s="1293"/>
    </row>
    <row r="13" spans="1:41" s="2192" customFormat="1" ht="30" customHeight="1">
      <c r="A13" s="3538"/>
      <c r="B13" s="3542" t="s">
        <v>1068</v>
      </c>
      <c r="C13" s="3612"/>
      <c r="D13" s="3612"/>
      <c r="E13" s="3612"/>
      <c r="F13" s="3612"/>
      <c r="G13" s="1356"/>
      <c r="H13" s="3612"/>
      <c r="I13" s="3612"/>
      <c r="J13" s="3612"/>
      <c r="K13" s="3612"/>
      <c r="L13" s="1356"/>
      <c r="M13" s="3612"/>
      <c r="N13" s="3612"/>
      <c r="O13" s="3612"/>
      <c r="P13" s="3612"/>
      <c r="Q13" s="3608"/>
      <c r="R13" s="3870"/>
      <c r="S13" s="3871"/>
      <c r="T13" s="3872"/>
      <c r="U13" s="3872"/>
      <c r="V13" s="1392"/>
      <c r="W13" s="266"/>
      <c r="X13" s="266"/>
      <c r="Y13" s="3875"/>
      <c r="Z13" s="3875"/>
      <c r="AA13" s="266"/>
      <c r="AB13" s="3876"/>
      <c r="AC13" s="3876"/>
      <c r="AD13" s="266"/>
      <c r="AE13" s="266"/>
      <c r="AF13" s="266"/>
      <c r="AG13" s="3876"/>
      <c r="AH13" s="3876"/>
      <c r="AI13" s="266"/>
      <c r="AJ13" s="3562"/>
      <c r="AK13" s="3880"/>
    </row>
    <row r="14" spans="1:41" s="2192" customFormat="1" ht="24" customHeight="1">
      <c r="A14" s="3538"/>
      <c r="B14" s="3542" t="s">
        <v>1069</v>
      </c>
      <c r="C14" s="3612"/>
      <c r="D14" s="3612"/>
      <c r="E14" s="3617"/>
      <c r="F14" s="3617"/>
      <c r="G14" s="3714"/>
      <c r="H14" s="3617"/>
      <c r="I14" s="3617"/>
      <c r="J14" s="3617"/>
      <c r="K14" s="3617"/>
      <c r="L14" s="3714"/>
      <c r="M14" s="3617"/>
      <c r="N14" s="3617"/>
      <c r="O14" s="3617"/>
      <c r="P14" s="3617"/>
      <c r="Q14" s="3608"/>
      <c r="R14" s="3873"/>
      <c r="S14" s="3874"/>
      <c r="T14" s="3681"/>
      <c r="U14" s="3681"/>
      <c r="V14" s="3632"/>
      <c r="W14" s="1679"/>
      <c r="X14" s="1679"/>
      <c r="Y14" s="3634"/>
      <c r="Z14" s="3634"/>
      <c r="AA14" s="1679"/>
      <c r="AB14" s="3642"/>
      <c r="AC14" s="3642"/>
      <c r="AD14" s="1679"/>
      <c r="AE14" s="1679"/>
      <c r="AF14" s="1679"/>
      <c r="AG14" s="1679"/>
      <c r="AH14" s="1679"/>
      <c r="AI14" s="1679"/>
      <c r="AJ14" s="3563"/>
      <c r="AK14" s="294"/>
    </row>
    <row r="15" spans="1:41" s="2192" customFormat="1" ht="24" customHeight="1">
      <c r="A15" s="3538"/>
      <c r="B15" s="3542" t="s">
        <v>1070</v>
      </c>
      <c r="C15" s="3612"/>
      <c r="D15" s="3612"/>
      <c r="E15" s="3617"/>
      <c r="F15" s="3617"/>
      <c r="G15" s="3714"/>
      <c r="H15" s="3617"/>
      <c r="I15" s="3617"/>
      <c r="J15" s="3617"/>
      <c r="K15" s="3617"/>
      <c r="L15" s="3714"/>
      <c r="M15" s="3617"/>
      <c r="N15" s="3617"/>
      <c r="O15" s="3617"/>
      <c r="P15" s="3617"/>
      <c r="Q15" s="3608"/>
      <c r="R15" s="3873"/>
      <c r="S15" s="3874"/>
      <c r="T15" s="3681"/>
      <c r="U15" s="3681"/>
      <c r="V15" s="3632"/>
      <c r="W15" s="1679"/>
      <c r="X15" s="1679"/>
      <c r="Y15" s="3634"/>
      <c r="Z15" s="3634"/>
      <c r="AA15" s="1679"/>
      <c r="AB15" s="3642"/>
      <c r="AC15" s="3642"/>
      <c r="AD15" s="1679"/>
      <c r="AE15" s="1679"/>
      <c r="AF15" s="1679"/>
      <c r="AG15" s="1679"/>
      <c r="AH15" s="1679"/>
      <c r="AI15" s="1679"/>
      <c r="AJ15" s="3563"/>
      <c r="AK15" s="294"/>
    </row>
    <row r="16" spans="1:41" s="2192" customFormat="1" ht="24" customHeight="1">
      <c r="A16" s="3538"/>
      <c r="B16" s="3542" t="s">
        <v>1071</v>
      </c>
      <c r="C16" s="3612"/>
      <c r="D16" s="3612"/>
      <c r="E16" s="3617"/>
      <c r="F16" s="3617"/>
      <c r="G16" s="3714"/>
      <c r="H16" s="3617"/>
      <c r="I16" s="3617"/>
      <c r="J16" s="3617"/>
      <c r="K16" s="3617"/>
      <c r="L16" s="3714"/>
      <c r="M16" s="3617"/>
      <c r="N16" s="3617"/>
      <c r="O16" s="3617"/>
      <c r="P16" s="3617"/>
      <c r="Q16" s="3608"/>
      <c r="R16" s="3873"/>
      <c r="S16" s="3874"/>
      <c r="T16" s="3681"/>
      <c r="U16" s="3681"/>
      <c r="V16" s="3632"/>
      <c r="W16" s="1679"/>
      <c r="X16" s="1679"/>
      <c r="Y16" s="3634"/>
      <c r="Z16" s="3634"/>
      <c r="AA16" s="1679"/>
      <c r="AB16" s="3642"/>
      <c r="AC16" s="3642"/>
      <c r="AD16" s="1679"/>
      <c r="AE16" s="1679"/>
      <c r="AF16" s="1679"/>
      <c r="AG16" s="1679"/>
      <c r="AH16" s="1679"/>
      <c r="AI16" s="1679"/>
      <c r="AJ16" s="3563"/>
      <c r="AK16" s="294"/>
    </row>
    <row r="17" spans="1:37" s="2192" customFormat="1" ht="24" customHeight="1">
      <c r="A17" s="3538"/>
      <c r="B17" s="3542" t="s">
        <v>1072</v>
      </c>
      <c r="C17" s="3612"/>
      <c r="D17" s="3612"/>
      <c r="E17" s="3617"/>
      <c r="F17" s="3617"/>
      <c r="G17" s="3714"/>
      <c r="H17" s="3617"/>
      <c r="I17" s="3617"/>
      <c r="J17" s="3617"/>
      <c r="K17" s="3617"/>
      <c r="L17" s="3714"/>
      <c r="M17" s="3617"/>
      <c r="N17" s="3617"/>
      <c r="O17" s="3617"/>
      <c r="P17" s="3617"/>
      <c r="Q17" s="3608"/>
      <c r="R17" s="3873"/>
      <c r="S17" s="3874"/>
      <c r="T17" s="3681"/>
      <c r="U17" s="3681"/>
      <c r="V17" s="3632"/>
      <c r="W17" s="1679"/>
      <c r="X17" s="1679"/>
      <c r="Y17" s="3634"/>
      <c r="Z17" s="3634"/>
      <c r="AA17" s="1679"/>
      <c r="AB17" s="3642"/>
      <c r="AC17" s="3642"/>
      <c r="AD17" s="1679"/>
      <c r="AE17" s="1679"/>
      <c r="AF17" s="1679"/>
      <c r="AG17" s="1679"/>
      <c r="AH17" s="1679"/>
      <c r="AI17" s="1679"/>
      <c r="AJ17" s="3563"/>
      <c r="AK17" s="3881"/>
    </row>
    <row r="18" spans="1:37" s="2192" customFormat="1" ht="166.5" customHeight="1">
      <c r="A18" s="3538"/>
      <c r="B18" s="3542" t="s">
        <v>886</v>
      </c>
      <c r="C18" s="3612"/>
      <c r="D18" s="3612"/>
      <c r="E18" s="3609"/>
      <c r="F18" s="3609"/>
      <c r="G18" s="3611"/>
      <c r="H18" s="3609"/>
      <c r="I18" s="3609"/>
      <c r="J18" s="3617"/>
      <c r="K18" s="3617"/>
      <c r="L18" s="3714"/>
      <c r="M18" s="3617"/>
      <c r="N18" s="3617"/>
      <c r="O18" s="3617"/>
      <c r="P18" s="3617"/>
      <c r="Q18" s="3608"/>
      <c r="R18" s="3612"/>
      <c r="S18" s="3635"/>
      <c r="T18" s="3636"/>
      <c r="U18" s="3636"/>
      <c r="V18" s="3632"/>
      <c r="W18" s="1679"/>
      <c r="X18" s="1679"/>
      <c r="Y18" s="1679"/>
      <c r="Z18" s="1679"/>
      <c r="AA18" s="1679"/>
      <c r="AB18" s="1679"/>
      <c r="AC18" s="1679"/>
      <c r="AD18" s="1679"/>
      <c r="AE18" s="1679"/>
      <c r="AF18" s="1679"/>
      <c r="AG18" s="1679"/>
      <c r="AH18" s="1679"/>
      <c r="AI18" s="1679"/>
      <c r="AJ18" s="3579"/>
      <c r="AK18" s="1293"/>
    </row>
    <row r="19" spans="1:37" s="2192" customFormat="1" ht="35.25" customHeight="1">
      <c r="A19" s="3538"/>
      <c r="B19" s="3542" t="s">
        <v>887</v>
      </c>
      <c r="C19" s="3612"/>
      <c r="D19" s="3612"/>
      <c r="E19" s="3609"/>
      <c r="F19" s="3609"/>
      <c r="G19" s="3611"/>
      <c r="H19" s="3609"/>
      <c r="I19" s="3609"/>
      <c r="J19" s="3617"/>
      <c r="K19" s="3617"/>
      <c r="L19" s="3714"/>
      <c r="M19" s="3617"/>
      <c r="N19" s="3617"/>
      <c r="O19" s="3617"/>
      <c r="P19" s="3617"/>
      <c r="Q19" s="3608"/>
      <c r="R19" s="3612"/>
      <c r="S19" s="3617"/>
      <c r="T19" s="3636"/>
      <c r="U19" s="3636"/>
      <c r="V19" s="3632"/>
      <c r="W19" s="1679"/>
      <c r="X19" s="1679"/>
      <c r="Y19" s="1679"/>
      <c r="Z19" s="1679"/>
      <c r="AA19" s="1679"/>
      <c r="AB19" s="1679"/>
      <c r="AC19" s="1679"/>
      <c r="AD19" s="1679"/>
      <c r="AE19" s="1679"/>
      <c r="AF19" s="1679"/>
      <c r="AG19" s="1679"/>
      <c r="AH19" s="1679"/>
      <c r="AI19" s="1679"/>
      <c r="AJ19" s="3579"/>
      <c r="AK19" s="294"/>
    </row>
    <row r="20" spans="1:37" s="2192" customFormat="1" ht="24" customHeight="1">
      <c r="A20" s="3538"/>
      <c r="B20" s="3539" t="s">
        <v>888</v>
      </c>
      <c r="C20" s="3612"/>
      <c r="D20" s="3612"/>
      <c r="E20" s="3609"/>
      <c r="F20" s="3609"/>
      <c r="G20" s="3611"/>
      <c r="H20" s="3609"/>
      <c r="I20" s="3609"/>
      <c r="J20" s="3617"/>
      <c r="K20" s="3617"/>
      <c r="L20" s="3714"/>
      <c r="M20" s="3617"/>
      <c r="N20" s="3617"/>
      <c r="O20" s="3617"/>
      <c r="P20" s="3865"/>
      <c r="Q20" s="3608"/>
      <c r="R20" s="3612"/>
      <c r="S20" s="3617"/>
      <c r="T20" s="3636"/>
      <c r="U20" s="3636"/>
      <c r="V20" s="3632"/>
      <c r="W20" s="1679"/>
      <c r="X20" s="1679"/>
      <c r="Y20" s="1679"/>
      <c r="Z20" s="1679"/>
      <c r="AA20" s="1679"/>
      <c r="AB20" s="1679"/>
      <c r="AC20" s="1679"/>
      <c r="AD20" s="1679"/>
      <c r="AE20" s="1679"/>
      <c r="AF20" s="1679"/>
      <c r="AG20" s="1679"/>
      <c r="AH20" s="1679"/>
      <c r="AI20" s="1679"/>
      <c r="AJ20" s="3744"/>
      <c r="AK20" s="1781"/>
    </row>
    <row r="21" spans="1:37" s="2192" customFormat="1" ht="24" customHeight="1">
      <c r="A21" s="3538"/>
      <c r="B21" s="3549" t="s">
        <v>889</v>
      </c>
      <c r="C21" s="3612"/>
      <c r="D21" s="3612"/>
      <c r="E21" s="3609"/>
      <c r="F21" s="3609"/>
      <c r="G21" s="3611"/>
      <c r="H21" s="3609"/>
      <c r="I21" s="3609"/>
      <c r="J21" s="3617"/>
      <c r="K21" s="3617"/>
      <c r="L21" s="3714"/>
      <c r="M21" s="3617"/>
      <c r="N21" s="3617"/>
      <c r="O21" s="3617"/>
      <c r="P21" s="3865"/>
      <c r="Q21" s="3608"/>
      <c r="R21" s="3612"/>
      <c r="S21" s="3617"/>
      <c r="T21" s="3636"/>
      <c r="U21" s="3636"/>
      <c r="V21" s="3632"/>
      <c r="W21" s="1679"/>
      <c r="X21" s="1679"/>
      <c r="Y21" s="1679"/>
      <c r="Z21" s="1679"/>
      <c r="AA21" s="1679"/>
      <c r="AB21" s="1679"/>
      <c r="AC21" s="1679"/>
      <c r="AD21" s="1679"/>
      <c r="AE21" s="1679"/>
      <c r="AF21" s="1679"/>
      <c r="AG21" s="1679"/>
      <c r="AH21" s="1679"/>
      <c r="AI21" s="1679"/>
      <c r="AJ21" s="3579"/>
      <c r="AK21" s="1781"/>
    </row>
    <row r="22" spans="1:37" s="2192" customFormat="1" ht="24" customHeight="1">
      <c r="A22" s="3538"/>
      <c r="B22" s="3549" t="s">
        <v>890</v>
      </c>
      <c r="C22" s="3612"/>
      <c r="D22" s="3612"/>
      <c r="E22" s="3860"/>
      <c r="F22" s="3860"/>
      <c r="G22" s="3861"/>
      <c r="H22" s="3860"/>
      <c r="I22" s="3860"/>
      <c r="J22" s="3617"/>
      <c r="K22" s="3617"/>
      <c r="L22" s="3714"/>
      <c r="M22" s="3617"/>
      <c r="N22" s="3617"/>
      <c r="O22" s="3617"/>
      <c r="P22" s="3617"/>
      <c r="Q22" s="3608"/>
      <c r="R22" s="3617"/>
      <c r="S22" s="3617"/>
      <c r="T22" s="3636"/>
      <c r="U22" s="3636"/>
      <c r="V22" s="3632"/>
      <c r="W22" s="1679"/>
      <c r="X22" s="1679"/>
      <c r="Y22" s="1679"/>
      <c r="Z22" s="1679"/>
      <c r="AA22" s="1679"/>
      <c r="AB22" s="1679"/>
      <c r="AC22" s="1679"/>
      <c r="AD22" s="1679"/>
      <c r="AE22" s="1679"/>
      <c r="AF22" s="1679"/>
      <c r="AG22" s="1679"/>
      <c r="AH22" s="1679"/>
      <c r="AI22" s="1679"/>
      <c r="AJ22" s="3563"/>
      <c r="AK22" s="1781"/>
    </row>
    <row r="23" spans="1:37" s="2192" customFormat="1" ht="24" customHeight="1">
      <c r="A23" s="3538">
        <v>2</v>
      </c>
      <c r="B23" s="3542" t="s">
        <v>891</v>
      </c>
      <c r="C23" s="3612"/>
      <c r="D23" s="3612"/>
      <c r="E23" s="3609"/>
      <c r="F23" s="3609"/>
      <c r="G23" s="3611"/>
      <c r="H23" s="3609"/>
      <c r="I23" s="3609"/>
      <c r="J23" s="3609"/>
      <c r="K23" s="3609"/>
      <c r="L23" s="3611"/>
      <c r="M23" s="3609"/>
      <c r="N23" s="3609"/>
      <c r="O23" s="3609"/>
      <c r="P23" s="3610"/>
      <c r="Q23" s="3608"/>
      <c r="R23" s="3609"/>
      <c r="S23" s="3609"/>
      <c r="T23" s="3623"/>
      <c r="U23" s="3623"/>
      <c r="V23" s="362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3563"/>
      <c r="AK23" s="3520"/>
    </row>
    <row r="24" spans="1:37" s="2192" customFormat="1" ht="24" customHeight="1">
      <c r="A24" s="3538"/>
      <c r="B24" s="3539" t="s">
        <v>892</v>
      </c>
      <c r="C24" s="3612"/>
      <c r="D24" s="3612"/>
      <c r="E24" s="3609"/>
      <c r="F24" s="3609"/>
      <c r="G24" s="3611"/>
      <c r="H24" s="3609"/>
      <c r="I24" s="3609"/>
      <c r="J24" s="3609"/>
      <c r="K24" s="3609"/>
      <c r="L24" s="3611"/>
      <c r="M24" s="3609"/>
      <c r="N24" s="3609"/>
      <c r="O24" s="3609"/>
      <c r="P24" s="3610"/>
      <c r="Q24" s="3608"/>
      <c r="R24" s="3609"/>
      <c r="S24" s="3609"/>
      <c r="T24" s="3623"/>
      <c r="U24" s="3623"/>
      <c r="V24" s="362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3882"/>
      <c r="AK24" s="3600"/>
    </row>
    <row r="25" spans="1:37" s="2192" customFormat="1" ht="24" customHeight="1">
      <c r="A25" s="3538"/>
      <c r="B25" s="3539" t="s">
        <v>893</v>
      </c>
      <c r="C25" s="3612"/>
      <c r="D25" s="3612"/>
      <c r="E25" s="3609"/>
      <c r="F25" s="3609"/>
      <c r="G25" s="3611"/>
      <c r="H25" s="3609"/>
      <c r="I25" s="3609"/>
      <c r="J25" s="3609"/>
      <c r="K25" s="3609"/>
      <c r="L25" s="3611"/>
      <c r="M25" s="3609"/>
      <c r="N25" s="3609"/>
      <c r="O25" s="3609"/>
      <c r="P25" s="3610"/>
      <c r="Q25" s="3608"/>
      <c r="R25" s="3609"/>
      <c r="S25" s="3609"/>
      <c r="T25" s="3623"/>
      <c r="U25" s="3623"/>
      <c r="V25" s="362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3882"/>
      <c r="AK25" s="3600"/>
    </row>
    <row r="26" spans="1:37" s="2192" customFormat="1" ht="24" customHeight="1">
      <c r="A26" s="3538"/>
      <c r="B26" s="3539" t="s">
        <v>894</v>
      </c>
      <c r="C26" s="3612"/>
      <c r="D26" s="3612"/>
      <c r="E26" s="3609"/>
      <c r="F26" s="3609"/>
      <c r="G26" s="3611"/>
      <c r="H26" s="3609"/>
      <c r="I26" s="3609"/>
      <c r="J26" s="3609"/>
      <c r="K26" s="3609"/>
      <c r="L26" s="3611"/>
      <c r="M26" s="3609"/>
      <c r="N26" s="3609"/>
      <c r="O26" s="3609"/>
      <c r="P26" s="3610"/>
      <c r="Q26" s="3608"/>
      <c r="R26" s="3609"/>
      <c r="S26" s="3609"/>
      <c r="T26" s="3623"/>
      <c r="U26" s="3623"/>
      <c r="V26" s="362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3882"/>
      <c r="AK26" s="3600"/>
    </row>
    <row r="27" spans="1:37" s="2192" customFormat="1" ht="24" customHeight="1">
      <c r="A27" s="3538"/>
      <c r="B27" s="3539" t="s">
        <v>895</v>
      </c>
      <c r="C27" s="3612"/>
      <c r="D27" s="3612"/>
      <c r="E27" s="3609"/>
      <c r="F27" s="3609"/>
      <c r="G27" s="3611"/>
      <c r="H27" s="3609"/>
      <c r="I27" s="3609"/>
      <c r="J27" s="3609"/>
      <c r="K27" s="3609"/>
      <c r="L27" s="3611"/>
      <c r="M27" s="3609"/>
      <c r="N27" s="3609"/>
      <c r="O27" s="3609"/>
      <c r="P27" s="3610"/>
      <c r="Q27" s="3608"/>
      <c r="R27" s="3609"/>
      <c r="S27" s="3609"/>
      <c r="T27" s="3623"/>
      <c r="U27" s="3623"/>
      <c r="V27" s="362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284"/>
      <c r="AJ27" s="3882"/>
      <c r="AK27" s="3600"/>
    </row>
    <row r="28" spans="1:37" s="2192" customFormat="1" ht="24" customHeight="1">
      <c r="A28" s="3538"/>
      <c r="B28" s="3539" t="s">
        <v>896</v>
      </c>
      <c r="C28" s="3612"/>
      <c r="D28" s="3612"/>
      <c r="E28" s="3609"/>
      <c r="F28" s="3609"/>
      <c r="G28" s="3611"/>
      <c r="H28" s="3609"/>
      <c r="I28" s="3609"/>
      <c r="J28" s="3609"/>
      <c r="K28" s="3609"/>
      <c r="L28" s="3611"/>
      <c r="M28" s="3609"/>
      <c r="N28" s="3609"/>
      <c r="O28" s="3609"/>
      <c r="P28" s="3610"/>
      <c r="Q28" s="3608"/>
      <c r="R28" s="3609"/>
      <c r="S28" s="3609"/>
      <c r="T28" s="3623"/>
      <c r="U28" s="3623"/>
      <c r="V28" s="362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3882"/>
      <c r="AK28" s="3600"/>
    </row>
    <row r="29" spans="1:37" s="2192" customFormat="1" ht="24" customHeight="1">
      <c r="A29" s="3538"/>
      <c r="B29" s="3549" t="s">
        <v>897</v>
      </c>
      <c r="C29" s="3612"/>
      <c r="D29" s="3612"/>
      <c r="E29" s="3609"/>
      <c r="F29" s="3609"/>
      <c r="G29" s="3611"/>
      <c r="H29" s="3609"/>
      <c r="I29" s="3609"/>
      <c r="J29" s="3609"/>
      <c r="K29" s="3609"/>
      <c r="L29" s="3611"/>
      <c r="M29" s="3609"/>
      <c r="N29" s="3609"/>
      <c r="O29" s="3609"/>
      <c r="P29" s="3610"/>
      <c r="Q29" s="3608"/>
      <c r="R29" s="3609"/>
      <c r="S29" s="3609"/>
      <c r="T29" s="3623"/>
      <c r="U29" s="3623"/>
      <c r="V29" s="362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3882"/>
      <c r="AK29" s="3600"/>
    </row>
    <row r="30" spans="1:37" s="2192" customFormat="1" ht="24" customHeight="1">
      <c r="A30" s="3538"/>
      <c r="B30" s="3549" t="s">
        <v>898</v>
      </c>
      <c r="C30" s="3612"/>
      <c r="D30" s="3612"/>
      <c r="E30" s="3609"/>
      <c r="F30" s="3609"/>
      <c r="G30" s="3611"/>
      <c r="H30" s="3609"/>
      <c r="I30" s="3609"/>
      <c r="J30" s="3609"/>
      <c r="K30" s="3609"/>
      <c r="L30" s="3611"/>
      <c r="M30" s="3609"/>
      <c r="N30" s="3609"/>
      <c r="O30" s="3609"/>
      <c r="P30" s="3610"/>
      <c r="Q30" s="3608"/>
      <c r="R30" s="3609"/>
      <c r="S30" s="3609"/>
      <c r="T30" s="3623"/>
      <c r="U30" s="3623"/>
      <c r="V30" s="362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3882"/>
      <c r="AK30" s="3600"/>
    </row>
    <row r="31" spans="1:37" s="2192" customFormat="1" ht="24" customHeight="1">
      <c r="A31" s="3538"/>
      <c r="B31" s="3549" t="s">
        <v>899</v>
      </c>
      <c r="C31" s="3612"/>
      <c r="D31" s="3612"/>
      <c r="E31" s="3862"/>
      <c r="F31" s="3862"/>
      <c r="G31" s="3863"/>
      <c r="H31" s="3862"/>
      <c r="I31" s="3862"/>
      <c r="J31" s="3609"/>
      <c r="K31" s="3609"/>
      <c r="L31" s="3611"/>
      <c r="M31" s="3609"/>
      <c r="N31" s="3609"/>
      <c r="O31" s="3609"/>
      <c r="P31" s="3610"/>
      <c r="Q31" s="3608"/>
      <c r="R31" s="3609"/>
      <c r="S31" s="3609"/>
      <c r="T31" s="3623"/>
      <c r="U31" s="3623"/>
      <c r="V31" s="362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3579"/>
      <c r="AK31" s="294"/>
    </row>
    <row r="32" spans="1:37" s="2192" customFormat="1" ht="48.75" customHeight="1">
      <c r="A32" s="3538">
        <v>3</v>
      </c>
      <c r="B32" s="3551" t="s">
        <v>1073</v>
      </c>
      <c r="C32" s="3610"/>
      <c r="D32" s="3610"/>
      <c r="E32" s="3610"/>
      <c r="F32" s="3610"/>
      <c r="G32" s="3711"/>
      <c r="H32" s="3610"/>
      <c r="I32" s="3610"/>
      <c r="J32" s="3609"/>
      <c r="K32" s="3609"/>
      <c r="L32" s="3611"/>
      <c r="M32" s="3609"/>
      <c r="N32" s="3609"/>
      <c r="O32" s="3609"/>
      <c r="P32" s="3610"/>
      <c r="Q32" s="3608"/>
      <c r="R32" s="3612"/>
      <c r="S32" s="3609"/>
      <c r="T32" s="3623"/>
      <c r="U32" s="3623"/>
      <c r="V32" s="362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3809"/>
      <c r="AK32" s="3883"/>
    </row>
    <row r="33" spans="1:37" s="1710" customFormat="1" ht="24.75" customHeight="1">
      <c r="A33" s="3535" t="s">
        <v>108</v>
      </c>
      <c r="B33" s="3552" t="s">
        <v>901</v>
      </c>
      <c r="C33" s="3607"/>
      <c r="D33" s="3607"/>
      <c r="E33" s="3607"/>
      <c r="F33" s="3607"/>
      <c r="G33" s="3864"/>
      <c r="H33" s="3607"/>
      <c r="I33" s="3607"/>
      <c r="J33" s="3607"/>
      <c r="K33" s="3607"/>
      <c r="L33" s="3608"/>
      <c r="M33" s="3607"/>
      <c r="N33" s="3607"/>
      <c r="O33" s="3607"/>
      <c r="P33" s="3607"/>
      <c r="Q33" s="3608"/>
      <c r="R33" s="3607"/>
      <c r="S33" s="3607"/>
      <c r="T33" s="3620"/>
      <c r="U33" s="3620"/>
      <c r="V33" s="3621"/>
      <c r="W33" s="3622"/>
      <c r="X33" s="3622"/>
      <c r="Y33" s="3622"/>
      <c r="Z33" s="3622"/>
      <c r="AA33" s="3622"/>
      <c r="AB33" s="3622"/>
      <c r="AC33" s="3622"/>
      <c r="AD33" s="3622"/>
      <c r="AE33" s="3622"/>
      <c r="AF33" s="3622"/>
      <c r="AG33" s="3622"/>
      <c r="AH33" s="3622"/>
      <c r="AI33" s="3622"/>
      <c r="AJ33" s="3576"/>
      <c r="AK33" s="3878"/>
    </row>
    <row r="34" spans="1:37" s="2192" customFormat="1" ht="12.75">
      <c r="A34" s="3553" t="s">
        <v>394</v>
      </c>
      <c r="B34" s="3549" t="s">
        <v>1092</v>
      </c>
      <c r="C34" s="3612"/>
      <c r="D34" s="3612"/>
      <c r="E34" s="3609"/>
      <c r="F34" s="3609"/>
      <c r="G34" s="3611"/>
      <c r="H34" s="3609"/>
      <c r="I34" s="3609"/>
      <c r="J34" s="3609"/>
      <c r="K34" s="3609"/>
      <c r="L34" s="3611"/>
      <c r="M34" s="3609"/>
      <c r="N34" s="3609"/>
      <c r="O34" s="3609"/>
      <c r="P34" s="3609"/>
      <c r="Q34" s="3608"/>
      <c r="R34" s="3612"/>
      <c r="S34" s="3609"/>
      <c r="T34" s="3623"/>
      <c r="U34" s="3623"/>
      <c r="V34" s="3624"/>
      <c r="W34" s="284"/>
      <c r="X34" s="284"/>
      <c r="Y34" s="284"/>
      <c r="Z34" s="3639"/>
      <c r="AA34" s="284"/>
      <c r="AB34" s="284"/>
      <c r="AC34" s="284"/>
      <c r="AD34" s="284"/>
      <c r="AE34" s="284"/>
      <c r="AF34" s="284"/>
      <c r="AG34" s="284"/>
      <c r="AH34" s="284"/>
      <c r="AI34" s="284"/>
      <c r="AJ34" s="3744"/>
      <c r="AK34" s="863"/>
    </row>
    <row r="35" spans="1:37" s="2192" customFormat="1" ht="30" customHeight="1">
      <c r="A35" s="3553" t="s">
        <v>401</v>
      </c>
      <c r="B35" s="3549" t="s">
        <v>1120</v>
      </c>
      <c r="C35" s="3612"/>
      <c r="D35" s="3612"/>
      <c r="E35" s="3609"/>
      <c r="F35" s="3609"/>
      <c r="G35" s="3611"/>
      <c r="H35" s="3609"/>
      <c r="I35" s="3609"/>
      <c r="J35" s="3609"/>
      <c r="K35" s="3609"/>
      <c r="L35" s="3611"/>
      <c r="M35" s="3609"/>
      <c r="N35" s="3609"/>
      <c r="O35" s="3609"/>
      <c r="P35" s="3609"/>
      <c r="Q35" s="3608"/>
      <c r="R35" s="3612"/>
      <c r="S35" s="3609"/>
      <c r="T35" s="3623"/>
      <c r="U35" s="3623"/>
      <c r="V35" s="3624"/>
      <c r="W35" s="284"/>
      <c r="X35" s="284"/>
      <c r="Y35" s="284"/>
      <c r="Z35" s="3639"/>
      <c r="AA35" s="284"/>
      <c r="AB35" s="284"/>
      <c r="AC35" s="284"/>
      <c r="AD35" s="284"/>
      <c r="AE35" s="284"/>
      <c r="AF35" s="284"/>
      <c r="AG35" s="284"/>
      <c r="AH35" s="284"/>
      <c r="AI35" s="284"/>
      <c r="AJ35" s="3744"/>
      <c r="AK35" s="863"/>
    </row>
    <row r="36" spans="1:37" s="2192" customFormat="1" ht="30" customHeight="1">
      <c r="A36" s="3553" t="s">
        <v>402</v>
      </c>
      <c r="B36" s="3549" t="s">
        <v>1121</v>
      </c>
      <c r="C36" s="3612"/>
      <c r="D36" s="3612"/>
      <c r="E36" s="3609"/>
      <c r="F36" s="3609"/>
      <c r="G36" s="3611"/>
      <c r="H36" s="3609"/>
      <c r="I36" s="3609"/>
      <c r="J36" s="3609"/>
      <c r="K36" s="3609"/>
      <c r="L36" s="3611"/>
      <c r="M36" s="3609"/>
      <c r="N36" s="3609"/>
      <c r="O36" s="3609"/>
      <c r="P36" s="3609"/>
      <c r="Q36" s="3608"/>
      <c r="R36" s="3612"/>
      <c r="S36" s="3609"/>
      <c r="T36" s="3623"/>
      <c r="U36" s="3623"/>
      <c r="V36" s="3624"/>
      <c r="W36" s="284"/>
      <c r="X36" s="284"/>
      <c r="Y36" s="284"/>
      <c r="Z36" s="3639"/>
      <c r="AA36" s="284"/>
      <c r="AB36" s="284"/>
      <c r="AC36" s="284"/>
      <c r="AD36" s="284"/>
      <c r="AE36" s="284"/>
      <c r="AF36" s="284"/>
      <c r="AG36" s="284"/>
      <c r="AH36" s="284"/>
      <c r="AI36" s="284"/>
      <c r="AJ36" s="3744"/>
      <c r="AK36" s="863"/>
    </row>
    <row r="37" spans="1:37" s="2192" customFormat="1" ht="30" customHeight="1">
      <c r="A37" s="3553" t="s">
        <v>403</v>
      </c>
      <c r="B37" s="3549" t="s">
        <v>1078</v>
      </c>
      <c r="C37" s="3612"/>
      <c r="D37" s="3612"/>
      <c r="E37" s="3609"/>
      <c r="F37" s="3609"/>
      <c r="G37" s="3611"/>
      <c r="H37" s="3609"/>
      <c r="I37" s="3609"/>
      <c r="J37" s="3609"/>
      <c r="K37" s="3609"/>
      <c r="L37" s="3611"/>
      <c r="M37" s="3609"/>
      <c r="N37" s="3609"/>
      <c r="O37" s="3609"/>
      <c r="P37" s="3609"/>
      <c r="Q37" s="3608"/>
      <c r="R37" s="3612"/>
      <c r="S37" s="3609"/>
      <c r="T37" s="3623"/>
      <c r="U37" s="3623"/>
      <c r="V37" s="3624"/>
      <c r="W37" s="284"/>
      <c r="X37" s="284"/>
      <c r="Y37" s="284"/>
      <c r="Z37" s="3639"/>
      <c r="AA37" s="284"/>
      <c r="AB37" s="284"/>
      <c r="AC37" s="284"/>
      <c r="AD37" s="284"/>
      <c r="AE37" s="284"/>
      <c r="AF37" s="284"/>
      <c r="AG37" s="284"/>
      <c r="AH37" s="284"/>
      <c r="AI37" s="284"/>
      <c r="AJ37" s="3809"/>
      <c r="AK37" s="863"/>
    </row>
    <row r="38" spans="1:37" s="2192" customFormat="1" ht="12.75">
      <c r="A38" s="3553" t="s">
        <v>404</v>
      </c>
      <c r="B38" s="3549" t="s">
        <v>1076</v>
      </c>
      <c r="C38" s="3612"/>
      <c r="D38" s="3612"/>
      <c r="E38" s="3609"/>
      <c r="F38" s="3609"/>
      <c r="G38" s="3611"/>
      <c r="H38" s="3609"/>
      <c r="I38" s="3609"/>
      <c r="J38" s="3609"/>
      <c r="K38" s="3609"/>
      <c r="L38" s="3611"/>
      <c r="M38" s="3609"/>
      <c r="N38" s="3609"/>
      <c r="O38" s="3609"/>
      <c r="P38" s="3609"/>
      <c r="Q38" s="3608"/>
      <c r="R38" s="3612"/>
      <c r="S38" s="3609"/>
      <c r="T38" s="3623"/>
      <c r="U38" s="3623"/>
      <c r="V38" s="3624"/>
      <c r="W38" s="284"/>
      <c r="X38" s="284"/>
      <c r="Y38" s="284"/>
      <c r="Z38" s="3639"/>
      <c r="AA38" s="284"/>
      <c r="AB38" s="284"/>
      <c r="AC38" s="284"/>
      <c r="AD38" s="284"/>
      <c r="AE38" s="284"/>
      <c r="AF38" s="284"/>
      <c r="AG38" s="284"/>
      <c r="AH38" s="284"/>
      <c r="AI38" s="284"/>
      <c r="AJ38" s="3744"/>
      <c r="AK38" s="863"/>
    </row>
    <row r="39" spans="1:37" s="2192" customFormat="1" ht="41.25" customHeight="1">
      <c r="A39" s="3553" t="s">
        <v>405</v>
      </c>
      <c r="B39" s="3549" t="s">
        <v>1122</v>
      </c>
      <c r="C39" s="3612"/>
      <c r="D39" s="3612"/>
      <c r="E39" s="3609"/>
      <c r="F39" s="3609"/>
      <c r="G39" s="3611"/>
      <c r="H39" s="3609"/>
      <c r="I39" s="3609"/>
      <c r="J39" s="3609"/>
      <c r="K39" s="3609"/>
      <c r="L39" s="3611"/>
      <c r="M39" s="3609"/>
      <c r="N39" s="3609"/>
      <c r="O39" s="3609"/>
      <c r="P39" s="3609"/>
      <c r="Q39" s="3608"/>
      <c r="R39" s="3612"/>
      <c r="S39" s="3609"/>
      <c r="T39" s="3623"/>
      <c r="U39" s="3623"/>
      <c r="V39" s="3624"/>
      <c r="W39" s="284"/>
      <c r="X39" s="284"/>
      <c r="Y39" s="284"/>
      <c r="Z39" s="3639"/>
      <c r="AA39" s="284"/>
      <c r="AB39" s="284"/>
      <c r="AC39" s="284"/>
      <c r="AD39" s="284"/>
      <c r="AE39" s="284"/>
      <c r="AF39" s="284"/>
      <c r="AG39" s="284"/>
      <c r="AH39" s="284"/>
      <c r="AI39" s="284"/>
      <c r="AJ39" s="3744"/>
      <c r="AK39" s="863"/>
    </row>
    <row r="40" spans="1:37" s="2192" customFormat="1" ht="13.5">
      <c r="A40" s="3553" t="s">
        <v>406</v>
      </c>
      <c r="B40" s="3549" t="s">
        <v>1123</v>
      </c>
      <c r="C40" s="3612"/>
      <c r="D40" s="3612"/>
      <c r="E40" s="3609"/>
      <c r="F40" s="3609"/>
      <c r="G40" s="3611"/>
      <c r="H40" s="3609"/>
      <c r="I40" s="3609"/>
      <c r="J40" s="3609"/>
      <c r="K40" s="3609"/>
      <c r="L40" s="3611"/>
      <c r="M40" s="3609"/>
      <c r="N40" s="3609"/>
      <c r="O40" s="3609"/>
      <c r="P40" s="3609"/>
      <c r="Q40" s="3608"/>
      <c r="R40" s="3612"/>
      <c r="S40" s="3609"/>
      <c r="T40" s="3623"/>
      <c r="U40" s="3623"/>
      <c r="V40" s="3624"/>
      <c r="W40" s="284"/>
      <c r="X40" s="284"/>
      <c r="Y40" s="284"/>
      <c r="Z40" s="3639"/>
      <c r="AA40" s="284"/>
      <c r="AB40" s="284"/>
      <c r="AC40" s="284"/>
      <c r="AD40" s="284"/>
      <c r="AE40" s="284"/>
      <c r="AF40" s="284"/>
      <c r="AG40" s="284"/>
      <c r="AH40" s="284"/>
      <c r="AI40" s="284"/>
      <c r="AJ40" s="3744"/>
      <c r="AK40" s="1781"/>
    </row>
    <row r="41" spans="1:37" s="2192" customFormat="1" ht="12.75">
      <c r="A41" s="3553" t="s">
        <v>909</v>
      </c>
      <c r="B41" s="3549" t="s">
        <v>1109</v>
      </c>
      <c r="C41" s="3612"/>
      <c r="D41" s="3610"/>
      <c r="E41" s="3865"/>
      <c r="F41" s="3865"/>
      <c r="G41" s="3866"/>
      <c r="H41" s="3865"/>
      <c r="I41" s="3865"/>
      <c r="J41" s="3609"/>
      <c r="K41" s="3609"/>
      <c r="L41" s="3611"/>
      <c r="M41" s="3609"/>
      <c r="N41" s="3609"/>
      <c r="O41" s="3609"/>
      <c r="P41" s="3609"/>
      <c r="Q41" s="3608"/>
      <c r="R41" s="3612"/>
      <c r="S41" s="3609"/>
      <c r="T41" s="3623"/>
      <c r="U41" s="3623"/>
      <c r="V41" s="3624"/>
      <c r="W41" s="284"/>
      <c r="X41" s="284"/>
      <c r="Y41" s="3639"/>
      <c r="Z41" s="3639"/>
      <c r="AA41" s="3639"/>
      <c r="AB41" s="3639"/>
      <c r="AC41" s="3639"/>
      <c r="AD41" s="3639"/>
      <c r="AE41" s="3639"/>
      <c r="AF41" s="3639"/>
      <c r="AG41" s="3639"/>
      <c r="AH41" s="3639"/>
      <c r="AI41" s="3639"/>
      <c r="AJ41" s="3579"/>
      <c r="AK41" s="1293"/>
    </row>
    <row r="42" spans="1:37" s="2192" customFormat="1" ht="13.5">
      <c r="A42" s="3553" t="s">
        <v>911</v>
      </c>
      <c r="B42" s="3539" t="s">
        <v>1124</v>
      </c>
      <c r="C42" s="3612"/>
      <c r="D42" s="3612"/>
      <c r="E42" s="3610"/>
      <c r="F42" s="3610"/>
      <c r="G42" s="3711"/>
      <c r="H42" s="3610"/>
      <c r="I42" s="3610"/>
      <c r="J42" s="3609"/>
      <c r="K42" s="3609"/>
      <c r="L42" s="3611"/>
      <c r="M42" s="3609"/>
      <c r="N42" s="3609"/>
      <c r="O42" s="3609"/>
      <c r="P42" s="3609"/>
      <c r="Q42" s="3608"/>
      <c r="R42" s="3612"/>
      <c r="S42" s="3609"/>
      <c r="T42" s="3637"/>
      <c r="U42" s="3637"/>
      <c r="V42" s="3638"/>
      <c r="W42" s="3639"/>
      <c r="X42" s="3639"/>
      <c r="Y42" s="3639"/>
      <c r="Z42" s="3639"/>
      <c r="AA42" s="3639"/>
      <c r="AB42" s="3639"/>
      <c r="AC42" s="3639"/>
      <c r="AD42" s="3639"/>
      <c r="AE42" s="284"/>
      <c r="AF42" s="3639"/>
      <c r="AG42" s="3639"/>
      <c r="AH42" s="3639"/>
      <c r="AI42" s="3639"/>
      <c r="AJ42" s="3579"/>
      <c r="AK42" s="3884"/>
    </row>
    <row r="43" spans="1:37" s="2192" customFormat="1" ht="37.5" customHeight="1">
      <c r="A43" s="3553" t="s">
        <v>913</v>
      </c>
      <c r="B43" s="3539" t="s">
        <v>905</v>
      </c>
      <c r="C43" s="3612"/>
      <c r="D43" s="3612"/>
      <c r="E43" s="3610"/>
      <c r="F43" s="3610"/>
      <c r="G43" s="3611"/>
      <c r="H43" s="3610"/>
      <c r="I43" s="3610"/>
      <c r="J43" s="3609"/>
      <c r="K43" s="3609"/>
      <c r="L43" s="3611"/>
      <c r="M43" s="3609"/>
      <c r="N43" s="3609"/>
      <c r="O43" s="3609"/>
      <c r="P43" s="3609"/>
      <c r="Q43" s="3608"/>
      <c r="R43" s="3612"/>
      <c r="S43" s="3640"/>
      <c r="T43" s="3637"/>
      <c r="U43" s="3637"/>
      <c r="V43" s="3638"/>
      <c r="W43" s="3639"/>
      <c r="X43" s="3639"/>
      <c r="Y43" s="3639"/>
      <c r="Z43" s="3639"/>
      <c r="AA43" s="3639"/>
      <c r="AB43" s="3639"/>
      <c r="AC43" s="3639"/>
      <c r="AD43" s="3639"/>
      <c r="AE43" s="284"/>
      <c r="AF43" s="3639"/>
      <c r="AG43" s="3639"/>
      <c r="AH43" s="3639"/>
      <c r="AI43" s="3639"/>
      <c r="AJ43" s="3579"/>
      <c r="AK43" s="3244"/>
    </row>
    <row r="44" spans="1:37" s="2192" customFormat="1" ht="37.5" customHeight="1">
      <c r="A44" s="3553" t="s">
        <v>915</v>
      </c>
      <c r="B44" s="3539" t="s">
        <v>906</v>
      </c>
      <c r="C44" s="3612"/>
      <c r="D44" s="3612"/>
      <c r="E44" s="3610"/>
      <c r="F44" s="3610"/>
      <c r="G44" s="3611"/>
      <c r="H44" s="3610"/>
      <c r="I44" s="3610"/>
      <c r="J44" s="3609"/>
      <c r="K44" s="3609"/>
      <c r="L44" s="3611"/>
      <c r="M44" s="3609"/>
      <c r="N44" s="3609"/>
      <c r="O44" s="3609"/>
      <c r="P44" s="3609"/>
      <c r="Q44" s="3608"/>
      <c r="R44" s="3745"/>
      <c r="S44" s="3609"/>
      <c r="T44" s="3623"/>
      <c r="U44" s="3623"/>
      <c r="V44" s="362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284"/>
      <c r="AI44" s="284"/>
      <c r="AJ44" s="3579"/>
      <c r="AK44" s="1293"/>
    </row>
    <row r="45" spans="1:37" s="2192" customFormat="1" ht="53.25" customHeight="1">
      <c r="A45" s="3553" t="s">
        <v>917</v>
      </c>
      <c r="B45" s="3539" t="s">
        <v>907</v>
      </c>
      <c r="C45" s="3612"/>
      <c r="D45" s="3612"/>
      <c r="E45" s="3609"/>
      <c r="F45" s="3609"/>
      <c r="G45" s="3611"/>
      <c r="H45" s="3610"/>
      <c r="I45" s="3610"/>
      <c r="J45" s="3609"/>
      <c r="K45" s="3609"/>
      <c r="L45" s="3611"/>
      <c r="M45" s="3609"/>
      <c r="N45" s="3609"/>
      <c r="O45" s="3609"/>
      <c r="P45" s="3609"/>
      <c r="Q45" s="3608"/>
      <c r="R45" s="3745"/>
      <c r="S45" s="3640"/>
      <c r="T45" s="3623"/>
      <c r="U45" s="3623"/>
      <c r="V45" s="362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3579"/>
      <c r="AK45" s="58"/>
    </row>
    <row r="46" spans="1:37" s="2192" customFormat="1" ht="13.5">
      <c r="A46" s="3553" t="s">
        <v>919</v>
      </c>
      <c r="B46" s="3539" t="s">
        <v>1083</v>
      </c>
      <c r="C46" s="3610"/>
      <c r="D46" s="3610"/>
      <c r="E46" s="3610"/>
      <c r="F46" s="3610"/>
      <c r="G46" s="3711"/>
      <c r="H46" s="3610"/>
      <c r="I46" s="3610"/>
      <c r="J46" s="3609"/>
      <c r="K46" s="3609"/>
      <c r="L46" s="3611"/>
      <c r="M46" s="3609"/>
      <c r="N46" s="3609"/>
      <c r="O46" s="3609"/>
      <c r="P46" s="3609"/>
      <c r="Q46" s="3608"/>
      <c r="R46" s="3745"/>
      <c r="S46" s="3609"/>
      <c r="T46" s="3623"/>
      <c r="U46" s="3623"/>
      <c r="V46" s="362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284"/>
      <c r="AI46" s="284"/>
      <c r="AJ46" s="3579"/>
      <c r="AK46" s="3885"/>
    </row>
    <row r="47" spans="1:37" s="2192" customFormat="1" ht="13.5">
      <c r="A47" s="3553" t="s">
        <v>921</v>
      </c>
      <c r="B47" s="3539" t="s">
        <v>910</v>
      </c>
      <c r="C47" s="3610"/>
      <c r="D47" s="3610"/>
      <c r="E47" s="3612"/>
      <c r="F47" s="3612"/>
      <c r="G47" s="1356"/>
      <c r="H47" s="3610"/>
      <c r="I47" s="3610"/>
      <c r="J47" s="3609"/>
      <c r="K47" s="3609"/>
      <c r="L47" s="3611"/>
      <c r="M47" s="3609"/>
      <c r="N47" s="3609"/>
      <c r="O47" s="3609"/>
      <c r="P47" s="3609"/>
      <c r="Q47" s="3608"/>
      <c r="R47" s="3745"/>
      <c r="S47" s="3609"/>
      <c r="T47" s="3623"/>
      <c r="U47" s="3623"/>
      <c r="V47" s="3624"/>
      <c r="W47" s="284"/>
      <c r="X47" s="284"/>
      <c r="Y47" s="284"/>
      <c r="Z47" s="284"/>
      <c r="AA47" s="284"/>
      <c r="AB47" s="284"/>
      <c r="AC47" s="284"/>
      <c r="AD47" s="284"/>
      <c r="AE47" s="284"/>
      <c r="AF47" s="284"/>
      <c r="AG47" s="284"/>
      <c r="AH47" s="284"/>
      <c r="AI47" s="284"/>
      <c r="AJ47" s="3579"/>
      <c r="AK47" s="3886"/>
    </row>
    <row r="48" spans="1:37" s="2192" customFormat="1" ht="13.5">
      <c r="A48" s="3553" t="s">
        <v>923</v>
      </c>
      <c r="B48" s="3539" t="s">
        <v>1084</v>
      </c>
      <c r="C48" s="3612"/>
      <c r="D48" s="3612"/>
      <c r="E48" s="3609"/>
      <c r="F48" s="3609"/>
      <c r="G48" s="3611"/>
      <c r="H48" s="3610"/>
      <c r="I48" s="3610"/>
      <c r="J48" s="3609"/>
      <c r="K48" s="3609"/>
      <c r="L48" s="3611"/>
      <c r="M48" s="3609"/>
      <c r="N48" s="3609"/>
      <c r="O48" s="3609"/>
      <c r="P48" s="3609"/>
      <c r="Q48" s="3608"/>
      <c r="R48" s="3745"/>
      <c r="S48" s="3609"/>
      <c r="T48" s="3623"/>
      <c r="U48" s="3623"/>
      <c r="V48" s="362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4"/>
      <c r="AI48" s="284"/>
      <c r="AJ48" s="3579"/>
      <c r="AK48" s="58"/>
    </row>
    <row r="49" spans="1:37" s="2192" customFormat="1" ht="27.75" customHeight="1">
      <c r="A49" s="3553" t="s">
        <v>925</v>
      </c>
      <c r="B49" s="3550" t="s">
        <v>914</v>
      </c>
      <c r="C49" s="3612"/>
      <c r="D49" s="3612"/>
      <c r="E49" s="3609"/>
      <c r="F49" s="3609"/>
      <c r="G49" s="3611"/>
      <c r="H49" s="3610"/>
      <c r="I49" s="3610"/>
      <c r="J49" s="3609"/>
      <c r="K49" s="3609"/>
      <c r="L49" s="3611"/>
      <c r="M49" s="3609"/>
      <c r="N49" s="3609"/>
      <c r="O49" s="3609"/>
      <c r="P49" s="3609"/>
      <c r="Q49" s="3608"/>
      <c r="R49" s="3745"/>
      <c r="S49" s="3609"/>
      <c r="T49" s="3623"/>
      <c r="U49" s="3623"/>
      <c r="V49" s="362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284"/>
      <c r="AI49" s="284"/>
      <c r="AJ49" s="3579"/>
      <c r="AK49" s="58"/>
    </row>
    <row r="50" spans="1:37" s="2192" customFormat="1" ht="27.75" customHeight="1">
      <c r="A50" s="3553" t="s">
        <v>927</v>
      </c>
      <c r="B50" s="3867" t="s">
        <v>916</v>
      </c>
      <c r="C50" s="3612"/>
      <c r="D50" s="3612"/>
      <c r="E50" s="3609"/>
      <c r="F50" s="3609"/>
      <c r="G50" s="3611"/>
      <c r="H50" s="3610"/>
      <c r="I50" s="3610"/>
      <c r="J50" s="3609"/>
      <c r="K50" s="3609"/>
      <c r="L50" s="3611"/>
      <c r="M50" s="3609"/>
      <c r="N50" s="3609"/>
      <c r="O50" s="3609"/>
      <c r="P50" s="3609"/>
      <c r="Q50" s="3608"/>
      <c r="R50" s="3745"/>
      <c r="S50" s="3609"/>
      <c r="T50" s="3623"/>
      <c r="U50" s="3623"/>
      <c r="V50" s="362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3579"/>
      <c r="AK50" s="58"/>
    </row>
    <row r="51" spans="1:37" s="2192" customFormat="1" ht="27" customHeight="1">
      <c r="A51" s="3553" t="s">
        <v>929</v>
      </c>
      <c r="B51" s="3867" t="s">
        <v>918</v>
      </c>
      <c r="C51" s="3612"/>
      <c r="D51" s="3612"/>
      <c r="E51" s="3609"/>
      <c r="F51" s="3609"/>
      <c r="G51" s="3611"/>
      <c r="H51" s="3610"/>
      <c r="I51" s="3610"/>
      <c r="J51" s="3609"/>
      <c r="K51" s="3609"/>
      <c r="L51" s="3611"/>
      <c r="M51" s="3609"/>
      <c r="N51" s="3609"/>
      <c r="O51" s="3609"/>
      <c r="P51" s="3609"/>
      <c r="Q51" s="3608"/>
      <c r="R51" s="3745"/>
      <c r="S51" s="3609"/>
      <c r="T51" s="3623"/>
      <c r="U51" s="3623"/>
      <c r="V51" s="362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284"/>
      <c r="AI51" s="284"/>
      <c r="AJ51" s="3579"/>
      <c r="AK51" s="58"/>
    </row>
    <row r="52" spans="1:37" s="2192" customFormat="1" ht="25.5" customHeight="1">
      <c r="A52" s="3553" t="s">
        <v>1093</v>
      </c>
      <c r="B52" s="3550" t="s">
        <v>920</v>
      </c>
      <c r="C52" s="3612"/>
      <c r="D52" s="3610"/>
      <c r="E52" s="3610"/>
      <c r="F52" s="3610"/>
      <c r="G52" s="3711"/>
      <c r="H52" s="3610"/>
      <c r="I52" s="3610"/>
      <c r="J52" s="3609"/>
      <c r="K52" s="3609"/>
      <c r="L52" s="3611"/>
      <c r="M52" s="3609"/>
      <c r="N52" s="3609"/>
      <c r="O52" s="3609"/>
      <c r="P52" s="3609"/>
      <c r="Q52" s="3608"/>
      <c r="R52" s="3609"/>
      <c r="S52" s="3609"/>
      <c r="T52" s="3623"/>
      <c r="U52" s="3623"/>
      <c r="V52" s="362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284"/>
      <c r="AI52" s="284"/>
      <c r="AJ52" s="3579"/>
      <c r="AK52" s="58"/>
    </row>
    <row r="53" spans="1:37" s="2192" customFormat="1" ht="13.5">
      <c r="A53" s="3553" t="s">
        <v>1111</v>
      </c>
      <c r="B53" s="3550" t="s">
        <v>1086</v>
      </c>
      <c r="C53" s="3612"/>
      <c r="D53" s="3610"/>
      <c r="E53" s="3610"/>
      <c r="F53" s="3610"/>
      <c r="G53" s="3711"/>
      <c r="H53" s="3610"/>
      <c r="I53" s="3610"/>
      <c r="J53" s="3609"/>
      <c r="K53" s="3609"/>
      <c r="L53" s="3611"/>
      <c r="M53" s="3609"/>
      <c r="N53" s="3609"/>
      <c r="O53" s="3609"/>
      <c r="P53" s="3609"/>
      <c r="Q53" s="3608"/>
      <c r="R53" s="3609"/>
      <c r="S53" s="3609"/>
      <c r="T53" s="3623"/>
      <c r="U53" s="3623"/>
      <c r="V53" s="362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3579"/>
      <c r="AK53" s="58"/>
    </row>
    <row r="54" spans="1:37" s="2192" customFormat="1" ht="13.5">
      <c r="A54" s="3553" t="s">
        <v>1113</v>
      </c>
      <c r="B54" s="3868" t="s">
        <v>922</v>
      </c>
      <c r="C54" s="3612"/>
      <c r="D54" s="3610"/>
      <c r="E54" s="3610"/>
      <c r="F54" s="3610"/>
      <c r="G54" s="3711"/>
      <c r="H54" s="3610"/>
      <c r="I54" s="3610"/>
      <c r="J54" s="3609"/>
      <c r="K54" s="3609"/>
      <c r="L54" s="3611"/>
      <c r="M54" s="3609"/>
      <c r="N54" s="3609"/>
      <c r="O54" s="3609"/>
      <c r="P54" s="3609"/>
      <c r="Q54" s="3608"/>
      <c r="R54" s="3612"/>
      <c r="S54" s="3609"/>
      <c r="T54" s="3623"/>
      <c r="U54" s="3623"/>
      <c r="V54" s="362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284"/>
      <c r="AI54" s="284"/>
      <c r="AJ54" s="3579"/>
      <c r="AK54" s="58"/>
    </row>
    <row r="55" spans="1:37" s="2192" customFormat="1" ht="12.75">
      <c r="A55" s="3553" t="s">
        <v>1114</v>
      </c>
      <c r="B55" s="3549" t="s">
        <v>250</v>
      </c>
      <c r="C55" s="3612"/>
      <c r="D55" s="3610"/>
      <c r="E55" s="3610"/>
      <c r="F55" s="3610"/>
      <c r="G55" s="3711"/>
      <c r="H55" s="3610"/>
      <c r="I55" s="3610"/>
      <c r="J55" s="3609"/>
      <c r="K55" s="3609"/>
      <c r="L55" s="3611"/>
      <c r="M55" s="3609"/>
      <c r="N55" s="3609"/>
      <c r="O55" s="3609"/>
      <c r="P55" s="3609"/>
      <c r="Q55" s="3608"/>
      <c r="R55" s="256"/>
      <c r="S55" s="3609"/>
      <c r="T55" s="3623"/>
      <c r="U55" s="3623"/>
      <c r="V55" s="362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3887"/>
      <c r="AK55" s="1293"/>
    </row>
    <row r="56" spans="1:37" s="1710" customFormat="1" ht="23.25" customHeight="1">
      <c r="A56" s="302" t="s">
        <v>326</v>
      </c>
      <c r="B56" s="3556" t="s">
        <v>245</v>
      </c>
      <c r="C56" s="3350"/>
      <c r="D56" s="3350"/>
      <c r="E56" s="3350"/>
      <c r="F56" s="3350"/>
      <c r="G56" s="2747"/>
      <c r="H56" s="3350"/>
      <c r="I56" s="3350"/>
      <c r="J56" s="3350"/>
      <c r="K56" s="3350"/>
      <c r="L56" s="2747"/>
      <c r="M56" s="3350"/>
      <c r="N56" s="3350"/>
      <c r="O56" s="3350"/>
      <c r="P56" s="3350"/>
      <c r="Q56" s="3644"/>
      <c r="R56" s="3350"/>
      <c r="S56" s="3350"/>
      <c r="T56" s="3645"/>
      <c r="U56" s="3645"/>
      <c r="V56" s="2778"/>
      <c r="W56" s="2261"/>
      <c r="X56" s="2261"/>
      <c r="Y56" s="2261"/>
      <c r="Z56" s="2261"/>
      <c r="AA56" s="3877"/>
      <c r="AB56" s="2320"/>
      <c r="AC56" s="2320"/>
      <c r="AD56" s="2320"/>
      <c r="AE56" s="2320"/>
      <c r="AF56" s="3877"/>
      <c r="AG56" s="3245"/>
      <c r="AH56" s="3245"/>
      <c r="AI56" s="3245"/>
      <c r="AJ56" s="3583"/>
      <c r="AK56" s="4421"/>
    </row>
    <row r="57" spans="1:37" ht="14.25">
      <c r="A57" s="3559"/>
      <c r="B57" s="80"/>
      <c r="Y57" s="3854"/>
      <c r="Z57" s="3855"/>
      <c r="AJ57" s="1124" t="s">
        <v>215</v>
      </c>
    </row>
    <row r="58" spans="1:37" s="448" customFormat="1" ht="13.5">
      <c r="G58" s="3584"/>
      <c r="L58" s="3584"/>
      <c r="Z58" s="534"/>
      <c r="AJ58" s="3248"/>
      <c r="AK58" s="3248"/>
    </row>
    <row r="59" spans="1:37" s="448" customFormat="1" ht="13.5">
      <c r="G59" s="3584"/>
      <c r="L59" s="3584"/>
      <c r="AE59" s="534"/>
      <c r="AJ59" s="3248"/>
      <c r="AK59" s="3248"/>
    </row>
    <row r="60" spans="1:37" s="448" customFormat="1" ht="13.5">
      <c r="G60" s="3584"/>
      <c r="L60" s="3584"/>
      <c r="Z60" s="3816"/>
      <c r="AJ60" s="3248"/>
      <c r="AK60" s="3248"/>
    </row>
    <row r="61" spans="1:37" s="448" customFormat="1" ht="13.5">
      <c r="G61" s="3584"/>
      <c r="L61" s="3584"/>
      <c r="Z61" s="3816"/>
      <c r="AJ61" s="3248"/>
      <c r="AK61" s="3248"/>
    </row>
    <row r="62" spans="1:37" s="448" customFormat="1" ht="13.5">
      <c r="G62" s="3584"/>
      <c r="L62" s="3584"/>
      <c r="Z62" s="3816"/>
      <c r="AJ62" s="3248"/>
      <c r="AK62" s="3248"/>
    </row>
    <row r="63" spans="1:37" s="448" customFormat="1" ht="13.5">
      <c r="G63" s="3584"/>
      <c r="L63" s="3584"/>
      <c r="Z63" s="534"/>
      <c r="AJ63" s="3248"/>
      <c r="AK63" s="3248"/>
    </row>
    <row r="64" spans="1:37" s="448" customFormat="1" ht="13.5">
      <c r="G64" s="3584"/>
      <c r="L64" s="3584"/>
      <c r="Z64" s="534"/>
      <c r="AJ64" s="3248"/>
      <c r="AK64" s="3248"/>
    </row>
    <row r="65" spans="7:37" s="448" customFormat="1" ht="13.5">
      <c r="G65" s="3584"/>
      <c r="L65" s="3584"/>
      <c r="AJ65" s="3248"/>
      <c r="AK65" s="3248"/>
    </row>
    <row r="66" spans="7:37" s="448" customFormat="1" ht="13.5">
      <c r="G66" s="3584"/>
      <c r="L66" s="3584"/>
      <c r="AJ66" s="3248"/>
      <c r="AK66" s="3248"/>
    </row>
    <row r="67" spans="7:37" s="448" customFormat="1" ht="13.5">
      <c r="G67" s="3584"/>
      <c r="L67" s="3584"/>
      <c r="AJ67" s="3248"/>
      <c r="AK67" s="3248"/>
    </row>
    <row r="68" spans="7:37" s="448" customFormat="1" ht="13.5">
      <c r="G68" s="3584"/>
      <c r="L68" s="3584"/>
      <c r="AJ68" s="3248"/>
      <c r="AK68" s="3248"/>
    </row>
    <row r="69" spans="7:37" s="448" customFormat="1" ht="13.5">
      <c r="G69" s="3584"/>
      <c r="L69" s="3584"/>
      <c r="AJ69" s="3248"/>
      <c r="AK69" s="3248"/>
    </row>
  </sheetData>
  <mergeCells count="11">
    <mergeCell ref="A2:AK2"/>
    <mergeCell ref="T3:AJ3"/>
    <mergeCell ref="C5:G5"/>
    <mergeCell ref="H5:L5"/>
    <mergeCell ref="M5:Q5"/>
    <mergeCell ref="R5:V5"/>
    <mergeCell ref="W5:AA5"/>
    <mergeCell ref="AB5:AF5"/>
    <mergeCell ref="AG5:AI5"/>
    <mergeCell ref="A5:A6"/>
    <mergeCell ref="B5:B6"/>
  </mergeCells>
  <phoneticPr fontId="169" type="noConversion"/>
  <hyperlinks>
    <hyperlink ref="AJ57" location="目录!A1" display="返回"/>
  </hyperlinks>
  <printOptions horizontalCentered="1"/>
  <pageMargins left="0.39370078740157499" right="0" top="0" bottom="0" header="0.31496062992126" footer="0.31496062992126"/>
  <pageSetup paperSize="9" scale="58" fitToHeight="0" orientation="landscape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P119"/>
  <sheetViews>
    <sheetView showGridLines="0" workbookViewId="0">
      <selection activeCell="C7" sqref="C7:AP58"/>
    </sheetView>
  </sheetViews>
  <sheetFormatPr defaultColWidth="9" defaultRowHeight="13.5" outlineLevelCol="1"/>
  <cols>
    <col min="1" max="1" width="5" style="449" customWidth="1"/>
    <col min="2" max="2" width="17.625" style="3736" customWidth="1"/>
    <col min="3" max="8" width="16.25" style="449" hidden="1" customWidth="1" outlineLevel="1"/>
    <col min="9" max="9" width="16.875" style="3817" hidden="1" customWidth="1" outlineLevel="1"/>
    <col min="10" max="11" width="16.875" style="3737" hidden="1" customWidth="1" outlineLevel="1"/>
    <col min="12" max="12" width="16.875" style="3738" hidden="1" customWidth="1" outlineLevel="1"/>
    <col min="13" max="16" width="18.125" style="3737" hidden="1" customWidth="1" outlineLevel="1"/>
    <col min="17" max="17" width="18.125" style="3738" hidden="1" customWidth="1" outlineLevel="1"/>
    <col min="18" max="19" width="18.125" style="3737" hidden="1" customWidth="1" outlineLevel="1"/>
    <col min="20" max="20" width="16.75" style="3737" hidden="1" customWidth="1" outlineLevel="1"/>
    <col min="21" max="21" width="16.125" style="3737" hidden="1" customWidth="1" outlineLevel="1"/>
    <col min="22" max="22" width="15.25" style="3737" hidden="1" customWidth="1" outlineLevel="1"/>
    <col min="23" max="29" width="17.25" style="3737" hidden="1" customWidth="1" outlineLevel="1"/>
    <col min="30" max="30" width="13" style="3737" hidden="1" customWidth="1" outlineLevel="1"/>
    <col min="31" max="31" width="9.875" style="3737" hidden="1" customWidth="1" outlineLevel="1"/>
    <col min="32" max="32" width="11.875" style="3737" hidden="1" customWidth="1" outlineLevel="1"/>
    <col min="33" max="34" width="12.375" style="3737" hidden="1" customWidth="1" outlineLevel="1"/>
    <col min="35" max="35" width="12.375" style="3737" customWidth="1" collapsed="1"/>
    <col min="36" max="40" width="12.375" style="3737" customWidth="1"/>
    <col min="41" max="41" width="30" style="3736" customWidth="1"/>
    <col min="42" max="42" width="34.25" style="449" customWidth="1"/>
    <col min="43" max="16384" width="9" style="449"/>
  </cols>
  <sheetData>
    <row r="1" spans="1:42">
      <c r="AP1" s="3805" t="s">
        <v>93</v>
      </c>
    </row>
    <row r="2" spans="1:42" ht="30" customHeight="1">
      <c r="A2" s="5179" t="s">
        <v>1125</v>
      </c>
      <c r="B2" s="5179"/>
      <c r="C2" s="5179"/>
      <c r="D2" s="5179"/>
      <c r="E2" s="5179"/>
      <c r="F2" s="5179"/>
      <c r="G2" s="5179"/>
      <c r="H2" s="5179"/>
      <c r="I2" s="5179"/>
      <c r="J2" s="5179"/>
      <c r="K2" s="5179"/>
      <c r="L2" s="5179"/>
      <c r="M2" s="5179"/>
      <c r="N2" s="5179"/>
      <c r="O2" s="5179"/>
      <c r="P2" s="5179"/>
      <c r="Q2" s="5179"/>
      <c r="R2" s="5179"/>
      <c r="S2" s="5179"/>
      <c r="T2" s="5179"/>
      <c r="U2" s="5179"/>
      <c r="V2" s="5179"/>
      <c r="W2" s="5179"/>
      <c r="X2" s="5179"/>
      <c r="Y2" s="5179"/>
      <c r="Z2" s="5179"/>
      <c r="AA2" s="5179"/>
      <c r="AB2" s="5179"/>
      <c r="AC2" s="5179"/>
      <c r="AD2" s="5179"/>
      <c r="AE2" s="5179"/>
      <c r="AF2" s="5179"/>
      <c r="AG2" s="5179"/>
      <c r="AH2" s="5179"/>
      <c r="AI2" s="5179"/>
      <c r="AJ2" s="5179"/>
      <c r="AK2" s="5179"/>
      <c r="AL2" s="5179"/>
      <c r="AM2" s="5179"/>
      <c r="AN2" s="5179"/>
      <c r="AO2" s="5179"/>
      <c r="AP2" s="5179"/>
    </row>
    <row r="3" spans="1:42" ht="17.25" customHeight="1">
      <c r="A3" s="3806"/>
      <c r="B3" s="3806"/>
      <c r="C3" s="3806"/>
      <c r="D3" s="3806"/>
      <c r="E3" s="3806"/>
      <c r="F3" s="3806"/>
      <c r="G3" s="3806"/>
      <c r="H3" s="3806"/>
      <c r="I3" s="3806"/>
      <c r="J3" s="3806"/>
      <c r="K3" s="3806"/>
      <c r="L3" s="3806"/>
      <c r="M3" s="3806"/>
      <c r="N3" s="3806"/>
      <c r="O3" s="3806"/>
      <c r="P3" s="3806"/>
      <c r="Q3" s="3806"/>
      <c r="R3" s="3806"/>
      <c r="S3" s="3806"/>
      <c r="T3" s="3806"/>
      <c r="U3" s="3806"/>
      <c r="V3" s="3605" t="s">
        <v>1126</v>
      </c>
      <c r="W3" s="3605"/>
      <c r="X3" s="3533"/>
      <c r="Y3" s="3619"/>
      <c r="Z3" s="3619"/>
      <c r="AA3" s="3619"/>
      <c r="AB3" s="3619"/>
      <c r="AC3" s="3619"/>
      <c r="AD3" s="3619" t="s">
        <v>1127</v>
      </c>
      <c r="AE3" s="3619"/>
      <c r="AF3" s="3619"/>
      <c r="AG3" s="3619"/>
      <c r="AH3" s="3619"/>
      <c r="AI3" s="3619"/>
      <c r="AJ3" s="5154"/>
      <c r="AK3" s="5154"/>
      <c r="AL3" s="3619"/>
      <c r="AM3" s="3619"/>
      <c r="AN3" s="3619"/>
      <c r="AO3" s="3643"/>
      <c r="AP3" s="3807"/>
    </row>
    <row r="4" spans="1:42" s="3527" customFormat="1" ht="15.75" customHeight="1">
      <c r="A4" s="554"/>
      <c r="B4" s="3740"/>
      <c r="C4" s="554"/>
      <c r="D4" s="554"/>
      <c r="E4" s="554"/>
      <c r="F4" s="554"/>
      <c r="G4" s="554"/>
      <c r="H4" s="554"/>
      <c r="I4" s="3825"/>
      <c r="J4" s="3741"/>
      <c r="K4" s="3741"/>
      <c r="L4" s="3742"/>
      <c r="M4" s="3741"/>
      <c r="N4" s="3741"/>
      <c r="O4" s="3741"/>
      <c r="P4" s="3741"/>
      <c r="Q4" s="3742"/>
      <c r="R4" s="3741"/>
      <c r="S4" s="3741"/>
      <c r="T4" s="3741"/>
      <c r="U4" s="3741"/>
      <c r="V4" s="3605" t="s">
        <v>1064</v>
      </c>
      <c r="W4" s="3533"/>
      <c r="X4" s="3533"/>
      <c r="Y4" s="3533"/>
      <c r="Z4" s="3533"/>
      <c r="AA4" s="3533"/>
      <c r="AB4" s="3533"/>
      <c r="AC4" s="3533"/>
      <c r="AD4" s="3533"/>
      <c r="AE4" s="3533"/>
      <c r="AF4" s="3533"/>
      <c r="AG4" s="3533"/>
      <c r="AH4" s="3533"/>
      <c r="AI4" s="3533"/>
      <c r="AJ4" s="3533"/>
      <c r="AK4" s="3533"/>
      <c r="AL4" s="3533"/>
      <c r="AM4" s="3533"/>
      <c r="AN4" s="3533"/>
      <c r="AO4" s="3560"/>
      <c r="AP4" s="3808" t="s">
        <v>874</v>
      </c>
    </row>
    <row r="5" spans="1:42" s="3526" customFormat="1" ht="18.75" customHeight="1">
      <c r="A5" s="5186" t="s">
        <v>217</v>
      </c>
      <c r="B5" s="5186" t="s">
        <v>875</v>
      </c>
      <c r="C5" s="5180" t="s">
        <v>155</v>
      </c>
      <c r="D5" s="5180"/>
      <c r="E5" s="5180"/>
      <c r="F5" s="5180"/>
      <c r="G5" s="5180"/>
      <c r="H5" s="5180"/>
      <c r="I5" s="5180"/>
      <c r="J5" s="5180"/>
      <c r="K5" s="5180"/>
      <c r="L5" s="5180"/>
      <c r="M5" s="5181" t="s">
        <v>156</v>
      </c>
      <c r="N5" s="5181"/>
      <c r="O5" s="5181"/>
      <c r="P5" s="5181"/>
      <c r="Q5" s="5181"/>
      <c r="R5" s="5181" t="s">
        <v>157</v>
      </c>
      <c r="S5" s="5181"/>
      <c r="T5" s="5181"/>
      <c r="U5" s="5181"/>
      <c r="V5" s="5181"/>
      <c r="W5" s="5181" t="s">
        <v>158</v>
      </c>
      <c r="X5" s="5181"/>
      <c r="Y5" s="5181"/>
      <c r="Z5" s="5181"/>
      <c r="AA5" s="5181"/>
      <c r="AB5" s="5182" t="s">
        <v>220</v>
      </c>
      <c r="AC5" s="5183"/>
      <c r="AD5" s="5183"/>
      <c r="AE5" s="5183"/>
      <c r="AF5" s="5184"/>
      <c r="AG5" s="5182" t="s">
        <v>221</v>
      </c>
      <c r="AH5" s="5183"/>
      <c r="AI5" s="5183"/>
      <c r="AJ5" s="5183"/>
      <c r="AK5" s="5184"/>
      <c r="AL5" s="5185" t="s">
        <v>161</v>
      </c>
      <c r="AM5" s="5185"/>
      <c r="AN5" s="5185"/>
      <c r="AO5" s="3775"/>
      <c r="AP5" s="3775"/>
    </row>
    <row r="6" spans="1:42" s="3526" customFormat="1" ht="21.75" customHeight="1">
      <c r="A6" s="5186"/>
      <c r="B6" s="5186"/>
      <c r="C6" s="3753" t="s">
        <v>1128</v>
      </c>
      <c r="D6" s="3753" t="s">
        <v>1129</v>
      </c>
      <c r="E6" s="3753" t="s">
        <v>1130</v>
      </c>
      <c r="F6" s="3753" t="s">
        <v>1131</v>
      </c>
      <c r="G6" s="3753" t="s">
        <v>1132</v>
      </c>
      <c r="H6" s="3753" t="s">
        <v>1133</v>
      </c>
      <c r="I6" s="3754" t="s">
        <v>786</v>
      </c>
      <c r="J6" s="3754" t="s">
        <v>1065</v>
      </c>
      <c r="K6" s="3754" t="s">
        <v>855</v>
      </c>
      <c r="L6" s="3826" t="s">
        <v>170</v>
      </c>
      <c r="M6" s="3754" t="s">
        <v>788</v>
      </c>
      <c r="N6" s="3754" t="s">
        <v>789</v>
      </c>
      <c r="O6" s="3754" t="s">
        <v>786</v>
      </c>
      <c r="P6" s="3754" t="s">
        <v>855</v>
      </c>
      <c r="Q6" s="3826" t="s">
        <v>170</v>
      </c>
      <c r="R6" s="3754" t="s">
        <v>788</v>
      </c>
      <c r="S6" s="3754" t="s">
        <v>789</v>
      </c>
      <c r="T6" s="3754" t="s">
        <v>786</v>
      </c>
      <c r="U6" s="3754" t="s">
        <v>855</v>
      </c>
      <c r="V6" s="3754" t="s">
        <v>170</v>
      </c>
      <c r="W6" s="3754" t="s">
        <v>788</v>
      </c>
      <c r="X6" s="3754" t="s">
        <v>789</v>
      </c>
      <c r="Y6" s="3754" t="s">
        <v>786</v>
      </c>
      <c r="Z6" s="3754" t="s">
        <v>855</v>
      </c>
      <c r="AA6" s="3754" t="s">
        <v>870</v>
      </c>
      <c r="AB6" s="3754" t="s">
        <v>788</v>
      </c>
      <c r="AC6" s="3754" t="s">
        <v>789</v>
      </c>
      <c r="AD6" s="3754" t="s">
        <v>786</v>
      </c>
      <c r="AE6" s="3754" t="s">
        <v>855</v>
      </c>
      <c r="AF6" s="3754" t="s">
        <v>870</v>
      </c>
      <c r="AG6" s="3754" t="s">
        <v>788</v>
      </c>
      <c r="AH6" s="3754" t="s">
        <v>789</v>
      </c>
      <c r="AI6" s="3754" t="s">
        <v>786</v>
      </c>
      <c r="AJ6" s="3754" t="s">
        <v>855</v>
      </c>
      <c r="AK6" s="3754" t="s">
        <v>870</v>
      </c>
      <c r="AL6" s="3776" t="s">
        <v>788</v>
      </c>
      <c r="AM6" s="3776" t="s">
        <v>789</v>
      </c>
      <c r="AN6" s="3776" t="s">
        <v>786</v>
      </c>
      <c r="AO6" s="3752" t="s">
        <v>790</v>
      </c>
      <c r="AP6" s="3752" t="s">
        <v>791</v>
      </c>
    </row>
    <row r="7" spans="1:42" s="3526" customFormat="1" ht="20.25" customHeight="1">
      <c r="A7" s="3755" t="s">
        <v>16</v>
      </c>
      <c r="B7" s="3756" t="s">
        <v>876</v>
      </c>
      <c r="C7" s="3818"/>
      <c r="D7" s="3818"/>
      <c r="E7" s="3818"/>
      <c r="F7" s="3818"/>
      <c r="G7" s="3818"/>
      <c r="H7" s="3818"/>
      <c r="I7" s="3818"/>
      <c r="J7" s="3818"/>
      <c r="K7" s="3818"/>
      <c r="L7" s="3827"/>
      <c r="M7" s="3818"/>
      <c r="N7" s="3818"/>
      <c r="O7" s="3818"/>
      <c r="P7" s="3818"/>
      <c r="Q7" s="3827"/>
      <c r="R7" s="3818"/>
      <c r="S7" s="3818"/>
      <c r="T7" s="3818"/>
      <c r="U7" s="3818"/>
      <c r="V7" s="3827"/>
      <c r="W7" s="3818"/>
      <c r="X7" s="3818"/>
      <c r="Y7" s="1384"/>
      <c r="Z7" s="1384"/>
      <c r="AA7" s="1385"/>
      <c r="AB7" s="1400"/>
      <c r="AC7" s="1400"/>
      <c r="AD7" s="1400"/>
      <c r="AE7" s="1400"/>
      <c r="AF7" s="1400"/>
      <c r="AG7" s="1400"/>
      <c r="AH7" s="1400"/>
      <c r="AI7" s="1400"/>
      <c r="AJ7" s="1400"/>
      <c r="AK7" s="1400"/>
      <c r="AL7" s="1400"/>
      <c r="AM7" s="1400"/>
      <c r="AN7" s="1400"/>
      <c r="AO7" s="3756"/>
      <c r="AP7" s="3756"/>
    </row>
    <row r="8" spans="1:42" s="3527" customFormat="1" ht="23.25" customHeight="1">
      <c r="A8" s="3758">
        <v>1</v>
      </c>
      <c r="B8" s="3759" t="s">
        <v>877</v>
      </c>
      <c r="C8" s="3819"/>
      <c r="D8" s="3819"/>
      <c r="E8" s="3819"/>
      <c r="F8" s="3819"/>
      <c r="G8" s="3819"/>
      <c r="H8" s="3819"/>
      <c r="I8" s="3822"/>
      <c r="J8" s="3777"/>
      <c r="K8" s="3777"/>
      <c r="L8" s="3828"/>
      <c r="M8" s="3777"/>
      <c r="N8" s="3777"/>
      <c r="O8" s="3777"/>
      <c r="P8" s="3777"/>
      <c r="Q8" s="3828"/>
      <c r="R8" s="3777"/>
      <c r="S8" s="3777"/>
      <c r="T8" s="3777"/>
      <c r="U8" s="3777"/>
      <c r="V8" s="3827"/>
      <c r="W8" s="3819"/>
      <c r="X8" s="3777"/>
      <c r="Y8" s="3842"/>
      <c r="Z8" s="3842"/>
      <c r="AA8" s="3843"/>
      <c r="AB8" s="1538"/>
      <c r="AC8" s="1538"/>
      <c r="AD8" s="1538"/>
      <c r="AE8" s="1538"/>
      <c r="AF8" s="1400"/>
      <c r="AG8" s="1538"/>
      <c r="AH8" s="1538"/>
      <c r="AI8" s="1538"/>
      <c r="AJ8" s="1538"/>
      <c r="AK8" s="1538"/>
      <c r="AL8" s="1538"/>
      <c r="AM8" s="1538"/>
      <c r="AN8" s="1538"/>
      <c r="AO8" s="1474"/>
      <c r="AP8" s="1474"/>
    </row>
    <row r="9" spans="1:42" s="3527" customFormat="1" ht="27.75" customHeight="1">
      <c r="A9" s="3758">
        <v>2</v>
      </c>
      <c r="B9" s="3759" t="s">
        <v>1134</v>
      </c>
      <c r="C9" s="3819"/>
      <c r="D9" s="3819"/>
      <c r="E9" s="3819"/>
      <c r="F9" s="3819"/>
      <c r="G9" s="3819"/>
      <c r="H9" s="3819"/>
      <c r="I9" s="3822"/>
      <c r="J9" s="3777"/>
      <c r="K9" s="3777"/>
      <c r="L9" s="3828"/>
      <c r="M9" s="3777"/>
      <c r="N9" s="3777"/>
      <c r="O9" s="3777"/>
      <c r="P9" s="3777"/>
      <c r="Q9" s="3828"/>
      <c r="R9" s="3777"/>
      <c r="S9" s="3777"/>
      <c r="T9" s="3777"/>
      <c r="U9" s="3777"/>
      <c r="V9" s="3827"/>
      <c r="W9" s="3819"/>
      <c r="X9" s="3777"/>
      <c r="Y9" s="3842"/>
      <c r="Z9" s="3842"/>
      <c r="AA9" s="3843"/>
      <c r="AB9" s="1538"/>
      <c r="AC9" s="1538"/>
      <c r="AD9" s="1538"/>
      <c r="AE9" s="1538"/>
      <c r="AF9" s="1400"/>
      <c r="AG9" s="1538"/>
      <c r="AH9" s="1538"/>
      <c r="AI9" s="1538"/>
      <c r="AJ9" s="1538"/>
      <c r="AK9" s="1538"/>
      <c r="AL9" s="1538"/>
      <c r="AM9" s="1538"/>
      <c r="AN9" s="1538"/>
      <c r="AO9" s="3777"/>
      <c r="AP9" s="3777"/>
    </row>
    <row r="10" spans="1:42" s="3527" customFormat="1" ht="27.75" customHeight="1">
      <c r="A10" s="3758">
        <v>3</v>
      </c>
      <c r="B10" s="3759" t="s">
        <v>1135</v>
      </c>
      <c r="C10" s="3819"/>
      <c r="D10" s="3819"/>
      <c r="E10" s="3819"/>
      <c r="F10" s="3819"/>
      <c r="G10" s="3819"/>
      <c r="H10" s="3819"/>
      <c r="I10" s="3822"/>
      <c r="J10" s="3777"/>
      <c r="K10" s="3777"/>
      <c r="L10" s="3828"/>
      <c r="M10" s="3777"/>
      <c r="N10" s="3777"/>
      <c r="O10" s="3777"/>
      <c r="P10" s="3777"/>
      <c r="Q10" s="3828"/>
      <c r="R10" s="3777"/>
      <c r="S10" s="3777"/>
      <c r="T10" s="3777"/>
      <c r="U10" s="3777"/>
      <c r="V10" s="3827"/>
      <c r="W10" s="887"/>
      <c r="X10" s="3777"/>
      <c r="Y10" s="3842"/>
      <c r="Z10" s="3842"/>
      <c r="AA10" s="3843"/>
      <c r="AB10" s="1538"/>
      <c r="AC10" s="1538"/>
      <c r="AD10" s="1538"/>
      <c r="AE10" s="1538"/>
      <c r="AF10" s="1400"/>
      <c r="AG10" s="1538"/>
      <c r="AH10" s="1538"/>
      <c r="AI10" s="1538"/>
      <c r="AJ10" s="1538"/>
      <c r="AK10" s="1538"/>
      <c r="AL10" s="1538"/>
      <c r="AM10" s="1538"/>
      <c r="AN10" s="1538"/>
      <c r="AO10" s="1474"/>
      <c r="AP10" s="3777"/>
    </row>
    <row r="11" spans="1:42" s="3526" customFormat="1" ht="21" customHeight="1">
      <c r="A11" s="3755" t="s">
        <v>138</v>
      </c>
      <c r="B11" s="3756" t="s">
        <v>878</v>
      </c>
      <c r="C11" s="3820"/>
      <c r="D11" s="3820"/>
      <c r="E11" s="3820"/>
      <c r="F11" s="3820"/>
      <c r="G11" s="3820"/>
      <c r="H11" s="3820"/>
      <c r="I11" s="3818"/>
      <c r="J11" s="3829"/>
      <c r="K11" s="3829"/>
      <c r="L11" s="3830"/>
      <c r="M11" s="3829"/>
      <c r="N11" s="3829"/>
      <c r="O11" s="3829"/>
      <c r="P11" s="3829"/>
      <c r="Q11" s="3830"/>
      <c r="R11" s="3829"/>
      <c r="S11" s="3829"/>
      <c r="T11" s="3829"/>
      <c r="U11" s="3829"/>
      <c r="V11" s="3827"/>
      <c r="W11" s="3829"/>
      <c r="X11" s="3829"/>
      <c r="Y11" s="3844"/>
      <c r="Z11" s="3844"/>
      <c r="AA11" s="3845"/>
      <c r="AB11" s="3757"/>
      <c r="AC11" s="3757"/>
      <c r="AD11" s="3757"/>
      <c r="AE11" s="3757"/>
      <c r="AF11" s="1400"/>
      <c r="AG11" s="3757"/>
      <c r="AH11" s="3757"/>
      <c r="AI11" s="3757"/>
      <c r="AJ11" s="3757"/>
      <c r="AK11" s="3757"/>
      <c r="AL11" s="3757"/>
      <c r="AM11" s="3757"/>
      <c r="AN11" s="3757"/>
      <c r="AO11" s="3756"/>
      <c r="AP11" s="3756"/>
    </row>
    <row r="12" spans="1:42" s="3527" customFormat="1" ht="20.25" customHeight="1">
      <c r="A12" s="3758">
        <v>1</v>
      </c>
      <c r="B12" s="858" t="s">
        <v>879</v>
      </c>
      <c r="C12" s="887"/>
      <c r="D12" s="887"/>
      <c r="E12" s="887"/>
      <c r="F12" s="887"/>
      <c r="G12" s="887"/>
      <c r="H12" s="887"/>
      <c r="I12" s="887"/>
      <c r="J12" s="887"/>
      <c r="K12" s="887"/>
      <c r="L12" s="3828"/>
      <c r="M12" s="887"/>
      <c r="N12" s="887"/>
      <c r="O12" s="887"/>
      <c r="P12" s="887"/>
      <c r="Q12" s="3835"/>
      <c r="R12" s="887"/>
      <c r="S12" s="887"/>
      <c r="T12" s="887"/>
      <c r="U12" s="887"/>
      <c r="V12" s="3827"/>
      <c r="W12" s="887"/>
      <c r="X12" s="887"/>
      <c r="Y12" s="245"/>
      <c r="Z12" s="245"/>
      <c r="AA12" s="3846"/>
      <c r="AB12" s="945"/>
      <c r="AC12" s="945"/>
      <c r="AD12" s="945"/>
      <c r="AE12" s="945"/>
      <c r="AF12" s="1400"/>
      <c r="AG12" s="945"/>
      <c r="AH12" s="945"/>
      <c r="AI12" s="945"/>
      <c r="AJ12" s="945"/>
      <c r="AK12" s="945"/>
      <c r="AL12" s="945"/>
      <c r="AM12" s="945"/>
      <c r="AN12" s="945"/>
      <c r="AO12" s="1474"/>
      <c r="AP12" s="1474"/>
    </row>
    <row r="13" spans="1:42" s="3527" customFormat="1" ht="34.5" customHeight="1">
      <c r="A13" s="3758"/>
      <c r="B13" s="1474" t="s">
        <v>880</v>
      </c>
      <c r="C13" s="3819"/>
      <c r="D13" s="3819"/>
      <c r="E13" s="3819"/>
      <c r="F13" s="3819"/>
      <c r="G13" s="3819"/>
      <c r="H13" s="3819"/>
      <c r="I13" s="3822"/>
      <c r="J13" s="3831"/>
      <c r="K13" s="3831"/>
      <c r="L13" s="3828"/>
      <c r="M13" s="3831"/>
      <c r="N13" s="3831"/>
      <c r="O13" s="3831"/>
      <c r="P13" s="3831"/>
      <c r="Q13" s="3832"/>
      <c r="R13" s="3831"/>
      <c r="S13" s="3831"/>
      <c r="T13" s="3831"/>
      <c r="U13" s="3831"/>
      <c r="V13" s="3827"/>
      <c r="W13" s="3836"/>
      <c r="X13" s="3836"/>
      <c r="Y13" s="3847"/>
      <c r="Z13" s="3847"/>
      <c r="AA13" s="3848"/>
      <c r="AB13" s="3761"/>
      <c r="AC13" s="3761"/>
      <c r="AD13" s="3761"/>
      <c r="AE13" s="3761"/>
      <c r="AF13" s="1400"/>
      <c r="AG13" s="3761"/>
      <c r="AH13" s="3761"/>
      <c r="AI13" s="3761"/>
      <c r="AJ13" s="3761"/>
      <c r="AK13" s="3761"/>
      <c r="AL13" s="3761"/>
      <c r="AM13" s="3761"/>
      <c r="AN13" s="3761"/>
      <c r="AO13" s="3809"/>
      <c r="AP13" s="858"/>
    </row>
    <row r="14" spans="1:42" s="3527" customFormat="1">
      <c r="A14" s="3758"/>
      <c r="B14" s="541" t="s">
        <v>881</v>
      </c>
      <c r="C14" s="3821"/>
      <c r="D14" s="3821"/>
      <c r="E14" s="3821"/>
      <c r="F14" s="3821"/>
      <c r="G14" s="3821"/>
      <c r="H14" s="3821"/>
      <c r="I14" s="3822"/>
      <c r="J14" s="3831"/>
      <c r="K14" s="3831"/>
      <c r="L14" s="3832"/>
      <c r="M14" s="3831"/>
      <c r="N14" s="3831"/>
      <c r="O14" s="3831"/>
      <c r="P14" s="3831"/>
      <c r="Q14" s="3832"/>
      <c r="R14" s="3831"/>
      <c r="S14" s="3831"/>
      <c r="T14" s="3831"/>
      <c r="U14" s="3831"/>
      <c r="V14" s="3827"/>
      <c r="W14" s="3837"/>
      <c r="X14" s="3837"/>
      <c r="Y14" s="3849"/>
      <c r="Z14" s="3849"/>
      <c r="AA14" s="3848"/>
      <c r="AB14" s="3761"/>
      <c r="AC14" s="3761"/>
      <c r="AD14" s="3763"/>
      <c r="AE14" s="3763"/>
      <c r="AF14" s="1400"/>
      <c r="AG14" s="3763"/>
      <c r="AH14" s="3763"/>
      <c r="AI14" s="3763"/>
      <c r="AJ14" s="3763"/>
      <c r="AK14" s="3763"/>
      <c r="AL14" s="3763"/>
      <c r="AM14" s="3763"/>
      <c r="AN14" s="3763"/>
      <c r="AO14" s="858"/>
      <c r="AP14" s="858"/>
    </row>
    <row r="15" spans="1:42" s="3527" customFormat="1" ht="17.25" customHeight="1">
      <c r="A15" s="3758"/>
      <c r="B15" s="541" t="s">
        <v>882</v>
      </c>
      <c r="C15" s="3821"/>
      <c r="D15" s="3821"/>
      <c r="E15" s="3821"/>
      <c r="F15" s="3821"/>
      <c r="G15" s="3821"/>
      <c r="H15" s="3821"/>
      <c r="I15" s="3822"/>
      <c r="J15" s="3777"/>
      <c r="K15" s="3777"/>
      <c r="L15" s="3828"/>
      <c r="M15" s="3777"/>
      <c r="N15" s="3777"/>
      <c r="O15" s="3777"/>
      <c r="P15" s="3777"/>
      <c r="Q15" s="3828"/>
      <c r="R15" s="3777"/>
      <c r="S15" s="3777"/>
      <c r="T15" s="3777"/>
      <c r="U15" s="3777"/>
      <c r="V15" s="3827"/>
      <c r="W15" s="3821"/>
      <c r="X15" s="3821"/>
      <c r="Y15" s="3850"/>
      <c r="Z15" s="3850"/>
      <c r="AA15" s="1389"/>
      <c r="AB15" s="122"/>
      <c r="AC15" s="122"/>
      <c r="AD15" s="3764"/>
      <c r="AE15" s="3764"/>
      <c r="AF15" s="1400"/>
      <c r="AG15" s="3764"/>
      <c r="AH15" s="3764"/>
      <c r="AI15" s="3764"/>
      <c r="AJ15" s="3764"/>
      <c r="AK15" s="3764"/>
      <c r="AL15" s="3764"/>
      <c r="AM15" s="3764"/>
      <c r="AN15" s="3764"/>
      <c r="AO15" s="1474"/>
      <c r="AP15" s="1474"/>
    </row>
    <row r="16" spans="1:42" s="3527" customFormat="1">
      <c r="A16" s="3758"/>
      <c r="B16" s="541" t="s">
        <v>883</v>
      </c>
      <c r="C16" s="3821"/>
      <c r="D16" s="3821"/>
      <c r="E16" s="3821"/>
      <c r="F16" s="3821"/>
      <c r="G16" s="3821"/>
      <c r="H16" s="3821"/>
      <c r="I16" s="3822"/>
      <c r="J16" s="3777"/>
      <c r="K16" s="3777"/>
      <c r="L16" s="3828"/>
      <c r="M16" s="3777"/>
      <c r="N16" s="3777"/>
      <c r="O16" s="3777"/>
      <c r="P16" s="3777"/>
      <c r="Q16" s="3828"/>
      <c r="R16" s="3777"/>
      <c r="S16" s="3777"/>
      <c r="T16" s="3777"/>
      <c r="U16" s="3777"/>
      <c r="V16" s="3827"/>
      <c r="W16" s="3821"/>
      <c r="X16" s="3821"/>
      <c r="Y16" s="3850"/>
      <c r="Z16" s="3850"/>
      <c r="AA16" s="1389"/>
      <c r="AB16" s="122"/>
      <c r="AC16" s="122"/>
      <c r="AD16" s="3764"/>
      <c r="AE16" s="3764"/>
      <c r="AF16" s="1400"/>
      <c r="AG16" s="3764"/>
      <c r="AH16" s="3764"/>
      <c r="AI16" s="3764"/>
      <c r="AJ16" s="3764"/>
      <c r="AK16" s="3764"/>
      <c r="AL16" s="3764"/>
      <c r="AM16" s="3764"/>
      <c r="AN16" s="3764"/>
      <c r="AO16" s="1474"/>
      <c r="AP16" s="1474"/>
    </row>
    <row r="17" spans="1:42" s="3527" customFormat="1">
      <c r="A17" s="3758"/>
      <c r="B17" s="541" t="s">
        <v>884</v>
      </c>
      <c r="C17" s="3821"/>
      <c r="D17" s="3821"/>
      <c r="E17" s="3821"/>
      <c r="F17" s="3821"/>
      <c r="G17" s="3821"/>
      <c r="H17" s="3821"/>
      <c r="I17" s="3822"/>
      <c r="J17" s="3777"/>
      <c r="K17" s="3777"/>
      <c r="L17" s="3828"/>
      <c r="M17" s="3777"/>
      <c r="N17" s="3777"/>
      <c r="O17" s="3777"/>
      <c r="P17" s="3777"/>
      <c r="Q17" s="3828"/>
      <c r="R17" s="3777"/>
      <c r="S17" s="3777"/>
      <c r="T17" s="3777"/>
      <c r="U17" s="3777"/>
      <c r="V17" s="3827"/>
      <c r="W17" s="3821"/>
      <c r="X17" s="3821"/>
      <c r="Y17" s="3850"/>
      <c r="Z17" s="3850"/>
      <c r="AA17" s="1389"/>
      <c r="AB17" s="122"/>
      <c r="AC17" s="122"/>
      <c r="AD17" s="3764"/>
      <c r="AE17" s="3764"/>
      <c r="AF17" s="1400"/>
      <c r="AG17" s="3764"/>
      <c r="AH17" s="3764"/>
      <c r="AI17" s="3764"/>
      <c r="AJ17" s="3764"/>
      <c r="AK17" s="3764"/>
      <c r="AL17" s="3764"/>
      <c r="AM17" s="3764"/>
      <c r="AN17" s="3764"/>
      <c r="AO17" s="1474"/>
      <c r="AP17" s="1474"/>
    </row>
    <row r="18" spans="1:42" s="3527" customFormat="1" ht="20.25" customHeight="1">
      <c r="A18" s="3758"/>
      <c r="B18" s="541" t="s">
        <v>885</v>
      </c>
      <c r="C18" s="3821"/>
      <c r="D18" s="3821"/>
      <c r="E18" s="3821"/>
      <c r="F18" s="3821"/>
      <c r="G18" s="3821"/>
      <c r="H18" s="3821"/>
      <c r="I18" s="3822"/>
      <c r="J18" s="3777"/>
      <c r="K18" s="3777"/>
      <c r="L18" s="3828"/>
      <c r="M18" s="3777"/>
      <c r="N18" s="3777"/>
      <c r="O18" s="3777"/>
      <c r="P18" s="3777"/>
      <c r="Q18" s="3828"/>
      <c r="R18" s="3777"/>
      <c r="S18" s="3777"/>
      <c r="T18" s="3777"/>
      <c r="U18" s="3777"/>
      <c r="V18" s="3827"/>
      <c r="W18" s="3821"/>
      <c r="X18" s="3821"/>
      <c r="Y18" s="3850"/>
      <c r="Z18" s="3850"/>
      <c r="AA18" s="1389"/>
      <c r="AB18" s="122"/>
      <c r="AC18" s="122"/>
      <c r="AD18" s="122"/>
      <c r="AE18" s="122"/>
      <c r="AF18" s="1400"/>
      <c r="AG18" s="122"/>
      <c r="AH18" s="3793"/>
      <c r="AI18" s="122"/>
      <c r="AJ18" s="122"/>
      <c r="AK18" s="122"/>
      <c r="AL18" s="3793"/>
      <c r="AM18" s="3793"/>
      <c r="AN18" s="122"/>
      <c r="AO18" s="1474"/>
      <c r="AP18" s="1474"/>
    </row>
    <row r="19" spans="1:42" s="3527" customFormat="1" ht="74.25" customHeight="1">
      <c r="A19" s="3758"/>
      <c r="B19" s="2954" t="s">
        <v>886</v>
      </c>
      <c r="C19" s="3819"/>
      <c r="D19" s="3819"/>
      <c r="E19" s="3819"/>
      <c r="F19" s="3819"/>
      <c r="G19" s="3819"/>
      <c r="H19" s="3819"/>
      <c r="I19" s="3822"/>
      <c r="J19" s="3777"/>
      <c r="K19" s="3777"/>
      <c r="L19" s="3828"/>
      <c r="M19" s="3777"/>
      <c r="N19" s="3777"/>
      <c r="O19" s="3777"/>
      <c r="P19" s="3777"/>
      <c r="Q19" s="3828"/>
      <c r="R19" s="3777"/>
      <c r="S19" s="3777"/>
      <c r="T19" s="3777"/>
      <c r="U19" s="3777"/>
      <c r="V19" s="3827"/>
      <c r="W19" s="3819"/>
      <c r="X19" s="3819"/>
      <c r="Y19" s="3842"/>
      <c r="Z19" s="3842"/>
      <c r="AA19" s="3843"/>
      <c r="AB19" s="1538"/>
      <c r="AC19" s="1538"/>
      <c r="AD19" s="1538"/>
      <c r="AE19" s="1538"/>
      <c r="AF19" s="1400"/>
      <c r="AG19" s="1538"/>
      <c r="AH19" s="1538"/>
      <c r="AI19" s="1538"/>
      <c r="AJ19" s="1538"/>
      <c r="AK19" s="1538"/>
      <c r="AL19" s="1538"/>
      <c r="AM19" s="1538"/>
      <c r="AN19" s="1538"/>
      <c r="AO19" s="3809"/>
      <c r="AP19" s="858"/>
    </row>
    <row r="20" spans="1:42" s="3527" customFormat="1" ht="18.75" customHeight="1">
      <c r="A20" s="3758"/>
      <c r="B20" s="2954" t="s">
        <v>887</v>
      </c>
      <c r="C20" s="3819"/>
      <c r="D20" s="3819"/>
      <c r="E20" s="3819"/>
      <c r="F20" s="3819"/>
      <c r="G20" s="3819"/>
      <c r="H20" s="3819"/>
      <c r="I20" s="3822"/>
      <c r="J20" s="3777"/>
      <c r="K20" s="3777"/>
      <c r="L20" s="3828"/>
      <c r="M20" s="3777"/>
      <c r="N20" s="3777"/>
      <c r="O20" s="3777"/>
      <c r="P20" s="3777"/>
      <c r="Q20" s="3828"/>
      <c r="R20" s="3777"/>
      <c r="S20" s="3777"/>
      <c r="T20" s="3777"/>
      <c r="U20" s="3777"/>
      <c r="V20" s="3827"/>
      <c r="W20" s="3819"/>
      <c r="X20" s="3819"/>
      <c r="Y20" s="3842"/>
      <c r="Z20" s="3842"/>
      <c r="AA20" s="3843"/>
      <c r="AB20" s="1538"/>
      <c r="AC20" s="1538"/>
      <c r="AD20" s="1538"/>
      <c r="AE20" s="1538"/>
      <c r="AF20" s="1400"/>
      <c r="AG20" s="1538"/>
      <c r="AH20" s="1538"/>
      <c r="AI20" s="1538"/>
      <c r="AJ20" s="1538"/>
      <c r="AK20" s="1538"/>
      <c r="AL20" s="1538"/>
      <c r="AM20" s="1538"/>
      <c r="AN20" s="1538"/>
      <c r="AO20" s="1435"/>
      <c r="AP20" s="1474"/>
    </row>
    <row r="21" spans="1:42" s="3527" customFormat="1" ht="17.25" customHeight="1">
      <c r="A21" s="3758"/>
      <c r="B21" s="2954" t="s">
        <v>888</v>
      </c>
      <c r="C21" s="3819"/>
      <c r="D21" s="3819"/>
      <c r="E21" s="3819"/>
      <c r="F21" s="3819"/>
      <c r="G21" s="3819"/>
      <c r="H21" s="3819"/>
      <c r="I21" s="3822"/>
      <c r="J21" s="3777"/>
      <c r="K21" s="3777"/>
      <c r="L21" s="3828"/>
      <c r="M21" s="3777"/>
      <c r="N21" s="3777"/>
      <c r="O21" s="3777"/>
      <c r="P21" s="3777"/>
      <c r="Q21" s="3828"/>
      <c r="R21" s="3777"/>
      <c r="S21" s="3777"/>
      <c r="T21" s="3777"/>
      <c r="U21" s="3777"/>
      <c r="V21" s="3827"/>
      <c r="W21" s="3819"/>
      <c r="X21" s="3819"/>
      <c r="Y21" s="3842"/>
      <c r="Z21" s="3842"/>
      <c r="AA21" s="3843"/>
      <c r="AB21" s="1538"/>
      <c r="AC21" s="1538"/>
      <c r="AD21" s="1538"/>
      <c r="AE21" s="1538"/>
      <c r="AF21" s="1400"/>
      <c r="AG21" s="1538"/>
      <c r="AH21" s="1538"/>
      <c r="AI21" s="1538"/>
      <c r="AJ21" s="1538"/>
      <c r="AK21" s="1538"/>
      <c r="AL21" s="1538"/>
      <c r="AM21" s="1538"/>
      <c r="AN21" s="1538"/>
      <c r="AO21" s="3779"/>
      <c r="AP21" s="1474"/>
    </row>
    <row r="22" spans="1:42" s="3527" customFormat="1" ht="18.75" customHeight="1">
      <c r="A22" s="3758"/>
      <c r="B22" s="2954" t="s">
        <v>889</v>
      </c>
      <c r="C22" s="3819"/>
      <c r="D22" s="3819"/>
      <c r="E22" s="3819"/>
      <c r="F22" s="3819"/>
      <c r="G22" s="3819"/>
      <c r="H22" s="3819"/>
      <c r="I22" s="3822"/>
      <c r="J22" s="3777"/>
      <c r="K22" s="3777"/>
      <c r="L22" s="3828"/>
      <c r="M22" s="3777"/>
      <c r="N22" s="3777"/>
      <c r="O22" s="3777"/>
      <c r="P22" s="3777"/>
      <c r="Q22" s="3828"/>
      <c r="R22" s="3777"/>
      <c r="S22" s="3777"/>
      <c r="T22" s="3777"/>
      <c r="U22" s="3777"/>
      <c r="V22" s="3827"/>
      <c r="W22" s="3819"/>
      <c r="X22" s="3819"/>
      <c r="Y22" s="3842"/>
      <c r="Z22" s="3842"/>
      <c r="AA22" s="3843"/>
      <c r="AB22" s="1538"/>
      <c r="AC22" s="1538"/>
      <c r="AD22" s="1538"/>
      <c r="AE22" s="1538"/>
      <c r="AF22" s="1400"/>
      <c r="AG22" s="1538"/>
      <c r="AH22" s="1538"/>
      <c r="AI22" s="1538"/>
      <c r="AJ22" s="1538"/>
      <c r="AK22" s="1538"/>
      <c r="AL22" s="1538"/>
      <c r="AM22" s="1538"/>
      <c r="AN22" s="1538"/>
      <c r="AO22" s="3779"/>
      <c r="AP22" s="3778"/>
    </row>
    <row r="23" spans="1:42" s="3527" customFormat="1" ht="24" customHeight="1">
      <c r="A23" s="3758"/>
      <c r="B23" s="2954" t="s">
        <v>890</v>
      </c>
      <c r="C23" s="3819"/>
      <c r="D23" s="3819"/>
      <c r="E23" s="3819"/>
      <c r="F23" s="3819"/>
      <c r="G23" s="3819"/>
      <c r="H23" s="3819"/>
      <c r="I23" s="3822"/>
      <c r="J23" s="3831"/>
      <c r="K23" s="3831"/>
      <c r="L23" s="3832"/>
      <c r="M23" s="3831"/>
      <c r="N23" s="3831"/>
      <c r="O23" s="3777"/>
      <c r="P23" s="3777"/>
      <c r="Q23" s="3828"/>
      <c r="R23" s="3777"/>
      <c r="S23" s="3777"/>
      <c r="T23" s="3777"/>
      <c r="U23" s="3777"/>
      <c r="V23" s="3827"/>
      <c r="W23" s="3819"/>
      <c r="X23" s="3777"/>
      <c r="Y23" s="3842"/>
      <c r="Z23" s="3842"/>
      <c r="AA23" s="3843"/>
      <c r="AB23" s="1538"/>
      <c r="AC23" s="1538"/>
      <c r="AD23" s="1538"/>
      <c r="AE23" s="1538"/>
      <c r="AF23" s="1400"/>
      <c r="AG23" s="1538"/>
      <c r="AH23" s="1538"/>
      <c r="AI23" s="1538"/>
      <c r="AJ23" s="1538"/>
      <c r="AK23" s="1538"/>
      <c r="AL23" s="1538"/>
      <c r="AM23" s="1538"/>
      <c r="AN23" s="1538"/>
      <c r="AO23" s="858"/>
      <c r="AP23" s="858"/>
    </row>
    <row r="24" spans="1:42" s="3527" customFormat="1" ht="17.25" customHeight="1">
      <c r="A24" s="3758">
        <v>2</v>
      </c>
      <c r="B24" s="1474" t="s">
        <v>891</v>
      </c>
      <c r="C24" s="3819"/>
      <c r="D24" s="3819"/>
      <c r="E24" s="3819"/>
      <c r="F24" s="3819"/>
      <c r="G24" s="3819"/>
      <c r="H24" s="3819"/>
      <c r="I24" s="3822"/>
      <c r="J24" s="3777"/>
      <c r="K24" s="3777"/>
      <c r="L24" s="3828"/>
      <c r="M24" s="3777"/>
      <c r="N24" s="3777"/>
      <c r="O24" s="3777"/>
      <c r="P24" s="3777"/>
      <c r="Q24" s="3828"/>
      <c r="R24" s="3777"/>
      <c r="S24" s="3777"/>
      <c r="T24" s="3777"/>
      <c r="U24" s="3777"/>
      <c r="V24" s="3827"/>
      <c r="W24" s="3777"/>
      <c r="X24" s="3777"/>
      <c r="Y24" s="3842"/>
      <c r="Z24" s="3842"/>
      <c r="AA24" s="3843"/>
      <c r="AB24" s="1538"/>
      <c r="AC24" s="1538"/>
      <c r="AD24" s="1538"/>
      <c r="AE24" s="1538"/>
      <c r="AF24" s="1400"/>
      <c r="AG24" s="1538"/>
      <c r="AH24" s="1538"/>
      <c r="AI24" s="1538"/>
      <c r="AJ24" s="1538"/>
      <c r="AK24" s="1538"/>
      <c r="AL24" s="1538"/>
      <c r="AM24" s="1538"/>
      <c r="AN24" s="1538"/>
      <c r="AO24" s="1474"/>
      <c r="AP24" s="1474"/>
    </row>
    <row r="25" spans="1:42" s="3527" customFormat="1" ht="18.75" customHeight="1">
      <c r="A25" s="3758"/>
      <c r="B25" s="1474" t="s">
        <v>892</v>
      </c>
      <c r="C25" s="3819"/>
      <c r="D25" s="3819"/>
      <c r="E25" s="3819"/>
      <c r="F25" s="3819"/>
      <c r="G25" s="3819"/>
      <c r="H25" s="3819"/>
      <c r="I25" s="3822"/>
      <c r="J25" s="3777"/>
      <c r="K25" s="3777"/>
      <c r="L25" s="3828"/>
      <c r="M25" s="3777"/>
      <c r="N25" s="3777"/>
      <c r="O25" s="3777"/>
      <c r="P25" s="3777"/>
      <c r="Q25" s="3828"/>
      <c r="R25" s="3777"/>
      <c r="S25" s="3777"/>
      <c r="T25" s="3777"/>
      <c r="U25" s="3777"/>
      <c r="V25" s="3827"/>
      <c r="W25" s="3819"/>
      <c r="X25" s="3777"/>
      <c r="Y25" s="3842"/>
      <c r="Z25" s="3842"/>
      <c r="AA25" s="3843"/>
      <c r="AB25" s="1538"/>
      <c r="AC25" s="1538"/>
      <c r="AD25" s="1538"/>
      <c r="AE25" s="1538"/>
      <c r="AF25" s="1400"/>
      <c r="AG25" s="1538"/>
      <c r="AH25" s="1538"/>
      <c r="AI25" s="1538"/>
      <c r="AJ25" s="1538"/>
      <c r="AK25" s="1538"/>
      <c r="AL25" s="1538"/>
      <c r="AM25" s="1538"/>
      <c r="AN25" s="1538"/>
      <c r="AO25" s="3779"/>
      <c r="AP25" s="3600"/>
    </row>
    <row r="26" spans="1:42" s="3527" customFormat="1" ht="18.75" customHeight="1">
      <c r="A26" s="3758"/>
      <c r="B26" s="1474" t="s">
        <v>893</v>
      </c>
      <c r="C26" s="3819"/>
      <c r="D26" s="3819"/>
      <c r="E26" s="3819"/>
      <c r="F26" s="3819"/>
      <c r="G26" s="3819"/>
      <c r="H26" s="3819"/>
      <c r="I26" s="3822"/>
      <c r="J26" s="3777"/>
      <c r="K26" s="3777"/>
      <c r="L26" s="3828"/>
      <c r="M26" s="3777"/>
      <c r="N26" s="3777"/>
      <c r="O26" s="3777"/>
      <c r="P26" s="3777"/>
      <c r="Q26" s="3828"/>
      <c r="R26" s="3777"/>
      <c r="S26" s="3777"/>
      <c r="T26" s="3777"/>
      <c r="U26" s="3777"/>
      <c r="V26" s="3827"/>
      <c r="W26" s="3819"/>
      <c r="X26" s="3819"/>
      <c r="Y26" s="3842"/>
      <c r="Z26" s="3842"/>
      <c r="AA26" s="3843"/>
      <c r="AB26" s="1538"/>
      <c r="AC26" s="1538"/>
      <c r="AD26" s="1538"/>
      <c r="AE26" s="1538"/>
      <c r="AF26" s="1400"/>
      <c r="AG26" s="1538"/>
      <c r="AH26" s="1538"/>
      <c r="AI26" s="1538"/>
      <c r="AJ26" s="1538"/>
      <c r="AK26" s="1538"/>
      <c r="AL26" s="1538"/>
      <c r="AM26" s="1538"/>
      <c r="AN26" s="1538"/>
      <c r="AO26" s="3779"/>
      <c r="AP26" s="3600"/>
    </row>
    <row r="27" spans="1:42" s="3527" customFormat="1" ht="18.75" customHeight="1">
      <c r="A27" s="3758"/>
      <c r="B27" s="1474" t="s">
        <v>894</v>
      </c>
      <c r="C27" s="3819"/>
      <c r="D27" s="3819"/>
      <c r="E27" s="3819"/>
      <c r="F27" s="3819"/>
      <c r="G27" s="3819"/>
      <c r="H27" s="3819"/>
      <c r="I27" s="3822"/>
      <c r="J27" s="3777"/>
      <c r="K27" s="3777"/>
      <c r="L27" s="3828"/>
      <c r="M27" s="3777"/>
      <c r="N27" s="3777"/>
      <c r="O27" s="3777"/>
      <c r="P27" s="3777"/>
      <c r="Q27" s="3828"/>
      <c r="R27" s="3777"/>
      <c r="S27" s="3777"/>
      <c r="T27" s="3777"/>
      <c r="U27" s="3777"/>
      <c r="V27" s="3827"/>
      <c r="W27" s="3819"/>
      <c r="X27" s="3819"/>
      <c r="Y27" s="3842"/>
      <c r="Z27" s="3842"/>
      <c r="AA27" s="3843"/>
      <c r="AB27" s="1538"/>
      <c r="AC27" s="1538"/>
      <c r="AD27" s="1538"/>
      <c r="AE27" s="1538"/>
      <c r="AF27" s="1400"/>
      <c r="AG27" s="1538"/>
      <c r="AH27" s="1538"/>
      <c r="AI27" s="1538"/>
      <c r="AJ27" s="1538"/>
      <c r="AK27" s="1538"/>
      <c r="AL27" s="1538"/>
      <c r="AM27" s="1538"/>
      <c r="AN27" s="1538"/>
      <c r="AO27" s="3779"/>
      <c r="AP27" s="3600"/>
    </row>
    <row r="28" spans="1:42" s="3527" customFormat="1" ht="18.75" customHeight="1">
      <c r="A28" s="3758"/>
      <c r="B28" s="1474" t="s">
        <v>895</v>
      </c>
      <c r="C28" s="3819"/>
      <c r="D28" s="3819"/>
      <c r="E28" s="3819"/>
      <c r="F28" s="3819"/>
      <c r="G28" s="3819"/>
      <c r="H28" s="3819"/>
      <c r="I28" s="3822"/>
      <c r="J28" s="3777"/>
      <c r="K28" s="3777"/>
      <c r="L28" s="3828"/>
      <c r="M28" s="3777"/>
      <c r="N28" s="3777"/>
      <c r="O28" s="3777"/>
      <c r="P28" s="3777"/>
      <c r="Q28" s="3828"/>
      <c r="R28" s="3777"/>
      <c r="S28" s="3777"/>
      <c r="T28" s="3777"/>
      <c r="U28" s="3777"/>
      <c r="V28" s="3827"/>
      <c r="W28" s="3819"/>
      <c r="X28" s="3819"/>
      <c r="Y28" s="3842"/>
      <c r="Z28" s="3842"/>
      <c r="AA28" s="3843"/>
      <c r="AB28" s="1538"/>
      <c r="AC28" s="1538"/>
      <c r="AD28" s="1538"/>
      <c r="AE28" s="1538"/>
      <c r="AF28" s="1400"/>
      <c r="AG28" s="1538"/>
      <c r="AH28" s="1538"/>
      <c r="AI28" s="1538"/>
      <c r="AJ28" s="1538"/>
      <c r="AK28" s="1538"/>
      <c r="AL28" s="1538"/>
      <c r="AM28" s="1538"/>
      <c r="AN28" s="1538"/>
      <c r="AO28" s="3779"/>
      <c r="AP28" s="3600"/>
    </row>
    <row r="29" spans="1:42" s="3527" customFormat="1" ht="18.75" customHeight="1">
      <c r="A29" s="3758"/>
      <c r="B29" s="1474" t="s">
        <v>896</v>
      </c>
      <c r="C29" s="3819"/>
      <c r="D29" s="3819"/>
      <c r="E29" s="3819"/>
      <c r="F29" s="3819"/>
      <c r="G29" s="3819"/>
      <c r="H29" s="3819"/>
      <c r="I29" s="3822"/>
      <c r="J29" s="3777"/>
      <c r="K29" s="3777"/>
      <c r="L29" s="3828"/>
      <c r="M29" s="3777"/>
      <c r="N29" s="3777"/>
      <c r="O29" s="3777"/>
      <c r="P29" s="3777"/>
      <c r="Q29" s="3828"/>
      <c r="R29" s="3777"/>
      <c r="S29" s="3777"/>
      <c r="T29" s="3777"/>
      <c r="U29" s="3777"/>
      <c r="V29" s="3827"/>
      <c r="W29" s="3819"/>
      <c r="X29" s="3819"/>
      <c r="Y29" s="3842"/>
      <c r="Z29" s="3842"/>
      <c r="AA29" s="3843"/>
      <c r="AB29" s="1538"/>
      <c r="AC29" s="1538"/>
      <c r="AD29" s="1538"/>
      <c r="AE29" s="1538"/>
      <c r="AF29" s="1400"/>
      <c r="AG29" s="1538"/>
      <c r="AH29" s="1538"/>
      <c r="AI29" s="1538"/>
      <c r="AJ29" s="1538"/>
      <c r="AK29" s="1538"/>
      <c r="AL29" s="1538"/>
      <c r="AM29" s="1538"/>
      <c r="AN29" s="1538"/>
      <c r="AO29" s="3779"/>
      <c r="AP29" s="3779"/>
    </row>
    <row r="30" spans="1:42" s="3527" customFormat="1" ht="18.75" customHeight="1">
      <c r="A30" s="3758"/>
      <c r="B30" s="1474" t="s">
        <v>897</v>
      </c>
      <c r="C30" s="3819"/>
      <c r="D30" s="3819"/>
      <c r="E30" s="3819"/>
      <c r="F30" s="3819"/>
      <c r="G30" s="3819"/>
      <c r="H30" s="3819"/>
      <c r="I30" s="3822"/>
      <c r="J30" s="3777"/>
      <c r="K30" s="3777"/>
      <c r="L30" s="3828"/>
      <c r="M30" s="3777"/>
      <c r="N30" s="3777"/>
      <c r="O30" s="3777"/>
      <c r="P30" s="3777"/>
      <c r="Q30" s="3828"/>
      <c r="R30" s="3777"/>
      <c r="S30" s="3777"/>
      <c r="T30" s="3777"/>
      <c r="U30" s="3777"/>
      <c r="V30" s="3827"/>
      <c r="W30" s="3838"/>
      <c r="X30" s="3838"/>
      <c r="Y30" s="3842"/>
      <c r="Z30" s="3842"/>
      <c r="AA30" s="3843"/>
      <c r="AB30" s="1538"/>
      <c r="AC30" s="1538"/>
      <c r="AD30" s="1538"/>
      <c r="AE30" s="1538"/>
      <c r="AF30" s="1400"/>
      <c r="AG30" s="1538"/>
      <c r="AH30" s="1538"/>
      <c r="AI30" s="1538"/>
      <c r="AJ30" s="1538"/>
      <c r="AK30" s="1538"/>
      <c r="AL30" s="1538"/>
      <c r="AM30" s="1538"/>
      <c r="AN30" s="1538"/>
      <c r="AO30" s="3779"/>
      <c r="AP30" s="3779"/>
    </row>
    <row r="31" spans="1:42" s="3527" customFormat="1" ht="18.75" customHeight="1">
      <c r="A31" s="3758"/>
      <c r="B31" s="1474" t="s">
        <v>898</v>
      </c>
      <c r="C31" s="3819"/>
      <c r="D31" s="3819"/>
      <c r="E31" s="3819"/>
      <c r="F31" s="3819"/>
      <c r="G31" s="3819"/>
      <c r="H31" s="3819"/>
      <c r="I31" s="3822"/>
      <c r="J31" s="3777"/>
      <c r="K31" s="3777"/>
      <c r="L31" s="3828"/>
      <c r="M31" s="3777"/>
      <c r="N31" s="3777"/>
      <c r="O31" s="3777"/>
      <c r="P31" s="3777"/>
      <c r="Q31" s="3828"/>
      <c r="R31" s="3777"/>
      <c r="S31" s="3777"/>
      <c r="T31" s="3777"/>
      <c r="U31" s="3777"/>
      <c r="V31" s="3827"/>
      <c r="W31" s="3838"/>
      <c r="X31" s="3838"/>
      <c r="Y31" s="3842"/>
      <c r="Z31" s="3842"/>
      <c r="AA31" s="3843"/>
      <c r="AB31" s="1538"/>
      <c r="AC31" s="1538"/>
      <c r="AD31" s="1538"/>
      <c r="AE31" s="1538"/>
      <c r="AF31" s="1400"/>
      <c r="AG31" s="1538"/>
      <c r="AH31" s="1538"/>
      <c r="AI31" s="1538"/>
      <c r="AJ31" s="1538"/>
      <c r="AK31" s="1538"/>
      <c r="AL31" s="1538"/>
      <c r="AM31" s="1538"/>
      <c r="AN31" s="1538"/>
      <c r="AO31" s="3779"/>
      <c r="AP31" s="3779"/>
    </row>
    <row r="32" spans="1:42" s="3527" customFormat="1" ht="18.75" customHeight="1">
      <c r="A32" s="3758"/>
      <c r="B32" s="1474" t="s">
        <v>899</v>
      </c>
      <c r="C32" s="3819"/>
      <c r="D32" s="3819"/>
      <c r="E32" s="3819"/>
      <c r="F32" s="3819"/>
      <c r="G32" s="3819"/>
      <c r="H32" s="3819"/>
      <c r="I32" s="3822"/>
      <c r="J32" s="3777"/>
      <c r="K32" s="3777"/>
      <c r="L32" s="3828"/>
      <c r="M32" s="3777"/>
      <c r="N32" s="3777"/>
      <c r="O32" s="3777"/>
      <c r="P32" s="3777"/>
      <c r="Q32" s="3828"/>
      <c r="R32" s="3777"/>
      <c r="S32" s="3777"/>
      <c r="T32" s="3777"/>
      <c r="U32" s="3777"/>
      <c r="V32" s="3827"/>
      <c r="W32" s="3819"/>
      <c r="X32" s="3819"/>
      <c r="Y32" s="3842"/>
      <c r="Z32" s="3842"/>
      <c r="AA32" s="3843"/>
      <c r="AB32" s="3843"/>
      <c r="AC32" s="3843"/>
      <c r="AD32" s="1538"/>
      <c r="AE32" s="1538"/>
      <c r="AF32" s="1400"/>
      <c r="AG32" s="1538"/>
      <c r="AH32" s="1538"/>
      <c r="AI32" s="1538"/>
      <c r="AJ32" s="1538"/>
      <c r="AK32" s="1538"/>
      <c r="AL32" s="1538"/>
      <c r="AM32" s="1538"/>
      <c r="AN32" s="1538"/>
      <c r="AO32" s="3779"/>
      <c r="AP32" s="3779"/>
    </row>
    <row r="33" spans="1:42" s="3527" customFormat="1" ht="21.75" customHeight="1">
      <c r="A33" s="3758">
        <v>3</v>
      </c>
      <c r="B33" s="1474" t="s">
        <v>900</v>
      </c>
      <c r="C33" s="3819"/>
      <c r="D33" s="3819"/>
      <c r="E33" s="3819"/>
      <c r="F33" s="3819"/>
      <c r="G33" s="3819"/>
      <c r="H33" s="3819"/>
      <c r="I33" s="3822"/>
      <c r="J33" s="3777"/>
      <c r="K33" s="3777"/>
      <c r="L33" s="3828"/>
      <c r="M33" s="3777"/>
      <c r="N33" s="3777"/>
      <c r="O33" s="3777"/>
      <c r="P33" s="3777"/>
      <c r="Q33" s="3828"/>
      <c r="R33" s="3777"/>
      <c r="S33" s="3777"/>
      <c r="T33" s="3777"/>
      <c r="U33" s="3777"/>
      <c r="V33" s="3827"/>
      <c r="W33" s="3819"/>
      <c r="X33" s="3819"/>
      <c r="Y33" s="3842"/>
      <c r="Z33" s="3842"/>
      <c r="AA33" s="3843"/>
      <c r="AB33" s="3843"/>
      <c r="AC33" s="3843"/>
      <c r="AD33" s="1538"/>
      <c r="AE33" s="1538"/>
      <c r="AF33" s="1400"/>
      <c r="AG33" s="1538"/>
      <c r="AH33" s="1538"/>
      <c r="AI33" s="1538"/>
      <c r="AJ33" s="1538"/>
      <c r="AK33" s="1538"/>
      <c r="AL33" s="1538"/>
      <c r="AM33" s="1538"/>
      <c r="AN33" s="1538"/>
      <c r="AO33" s="1474"/>
      <c r="AP33" s="1474"/>
    </row>
    <row r="34" spans="1:42" s="3526" customFormat="1" ht="35.25" hidden="1" customHeight="1">
      <c r="A34" s="3758">
        <v>2</v>
      </c>
      <c r="B34" s="3759" t="s">
        <v>1136</v>
      </c>
      <c r="C34" s="3819"/>
      <c r="D34" s="3819"/>
      <c r="E34" s="3819"/>
      <c r="F34" s="3819"/>
      <c r="G34" s="3819"/>
      <c r="H34" s="3819"/>
      <c r="I34" s="3822"/>
      <c r="J34" s="3777"/>
      <c r="K34" s="3777"/>
      <c r="L34" s="3828"/>
      <c r="M34" s="3777"/>
      <c r="N34" s="3777"/>
      <c r="O34" s="3777"/>
      <c r="P34" s="3777"/>
      <c r="Q34" s="3828"/>
      <c r="R34" s="3777"/>
      <c r="S34" s="3777"/>
      <c r="T34" s="3777"/>
      <c r="U34" s="3777"/>
      <c r="V34" s="3827"/>
      <c r="W34" s="3777"/>
      <c r="X34" s="3777"/>
      <c r="Y34" s="3842"/>
      <c r="Z34" s="3842"/>
      <c r="AA34" s="3843"/>
      <c r="AB34" s="3843"/>
      <c r="AC34" s="3843"/>
      <c r="AD34" s="1538"/>
      <c r="AE34" s="1538"/>
      <c r="AF34" s="1400"/>
      <c r="AG34" s="1538"/>
      <c r="AH34" s="1538"/>
      <c r="AI34" s="1538"/>
      <c r="AJ34" s="1538"/>
      <c r="AK34" s="1538"/>
      <c r="AL34" s="1538"/>
      <c r="AM34" s="1538"/>
      <c r="AN34" s="1538"/>
      <c r="AO34" s="1474"/>
      <c r="AP34" s="1474"/>
    </row>
    <row r="35" spans="1:42" s="3526" customFormat="1" ht="18.75" customHeight="1">
      <c r="A35" s="3755" t="s">
        <v>108</v>
      </c>
      <c r="B35" s="3765" t="s">
        <v>901</v>
      </c>
      <c r="C35" s="3820"/>
      <c r="D35" s="3820"/>
      <c r="E35" s="3820"/>
      <c r="F35" s="3820"/>
      <c r="G35" s="3820"/>
      <c r="H35" s="3820"/>
      <c r="I35" s="3820"/>
      <c r="J35" s="3820"/>
      <c r="K35" s="3820"/>
      <c r="L35" s="3830"/>
      <c r="M35" s="3820"/>
      <c r="N35" s="3820"/>
      <c r="O35" s="3820"/>
      <c r="P35" s="3820"/>
      <c r="Q35" s="3827"/>
      <c r="R35" s="3820"/>
      <c r="S35" s="3820"/>
      <c r="T35" s="3820"/>
      <c r="U35" s="3820"/>
      <c r="V35" s="3827"/>
      <c r="W35" s="3820"/>
      <c r="X35" s="3820"/>
      <c r="Y35" s="3851"/>
      <c r="Z35" s="3851"/>
      <c r="AA35" s="1385"/>
      <c r="AB35" s="1400"/>
      <c r="AC35" s="1400"/>
      <c r="AD35" s="1400"/>
      <c r="AE35" s="1400"/>
      <c r="AF35" s="1400"/>
      <c r="AG35" s="1400"/>
      <c r="AH35" s="1400"/>
      <c r="AI35" s="1400"/>
      <c r="AJ35" s="1400"/>
      <c r="AK35" s="1400"/>
      <c r="AL35" s="1400"/>
      <c r="AM35" s="1400"/>
      <c r="AN35" s="1400"/>
      <c r="AO35" s="1474"/>
      <c r="AP35" s="1474"/>
    </row>
    <row r="36" spans="1:42" s="3527" customFormat="1" ht="26.25" customHeight="1">
      <c r="A36" s="3767" t="s">
        <v>394</v>
      </c>
      <c r="B36" s="3759" t="s">
        <v>1137</v>
      </c>
      <c r="C36" s="3822"/>
      <c r="D36" s="3822"/>
      <c r="E36" s="3822"/>
      <c r="F36" s="3822"/>
      <c r="G36" s="3822"/>
      <c r="H36" s="3822"/>
      <c r="I36" s="3822"/>
      <c r="J36" s="3822"/>
      <c r="K36" s="3822"/>
      <c r="L36" s="3828"/>
      <c r="M36" s="3822"/>
      <c r="N36" s="3822"/>
      <c r="O36" s="3822"/>
      <c r="P36" s="3822"/>
      <c r="Q36" s="3839"/>
      <c r="R36" s="3822"/>
      <c r="S36" s="3822"/>
      <c r="T36" s="3822"/>
      <c r="U36" s="3822"/>
      <c r="V36" s="3827"/>
      <c r="W36" s="3819"/>
      <c r="X36" s="3822"/>
      <c r="Y36" s="1388"/>
      <c r="Z36" s="1388"/>
      <c r="AA36" s="1389"/>
      <c r="AB36" s="122"/>
      <c r="AC36" s="122"/>
      <c r="AD36" s="122"/>
      <c r="AE36" s="122"/>
      <c r="AF36" s="1400"/>
      <c r="AG36" s="122"/>
      <c r="AH36" s="122"/>
      <c r="AI36" s="122"/>
      <c r="AJ36" s="122"/>
      <c r="AK36" s="122"/>
      <c r="AL36" s="122"/>
      <c r="AM36" s="122"/>
      <c r="AN36" s="122"/>
      <c r="AO36" s="858"/>
      <c r="AP36" s="858"/>
    </row>
    <row r="37" spans="1:42" s="3527" customFormat="1" ht="26.25" customHeight="1">
      <c r="A37" s="3767" t="s">
        <v>401</v>
      </c>
      <c r="B37" s="3759" t="s">
        <v>1075</v>
      </c>
      <c r="C37" s="3822"/>
      <c r="D37" s="3822"/>
      <c r="E37" s="3822"/>
      <c r="F37" s="3822"/>
      <c r="G37" s="3822"/>
      <c r="H37" s="3822"/>
      <c r="I37" s="3822"/>
      <c r="J37" s="3822"/>
      <c r="K37" s="3822"/>
      <c r="L37" s="3828"/>
      <c r="M37" s="3822"/>
      <c r="N37" s="3822"/>
      <c r="O37" s="3822"/>
      <c r="P37" s="3822"/>
      <c r="Q37" s="3839"/>
      <c r="R37" s="3822"/>
      <c r="S37" s="3822"/>
      <c r="T37" s="3822"/>
      <c r="U37" s="3822"/>
      <c r="V37" s="3827"/>
      <c r="W37" s="3819"/>
      <c r="X37" s="3822"/>
      <c r="Y37" s="1388"/>
      <c r="Z37" s="1388"/>
      <c r="AA37" s="1389"/>
      <c r="AB37" s="122"/>
      <c r="AC37" s="122"/>
      <c r="AD37" s="122"/>
      <c r="AE37" s="122"/>
      <c r="AF37" s="1400"/>
      <c r="AG37" s="122"/>
      <c r="AH37" s="122"/>
      <c r="AI37" s="122"/>
      <c r="AJ37" s="122"/>
      <c r="AK37" s="122"/>
      <c r="AL37" s="122"/>
      <c r="AM37" s="122"/>
      <c r="AN37" s="122"/>
      <c r="AO37" s="858"/>
      <c r="AP37" s="858"/>
    </row>
    <row r="38" spans="1:42" s="3527" customFormat="1" ht="26.25" customHeight="1">
      <c r="A38" s="3767" t="s">
        <v>402</v>
      </c>
      <c r="B38" s="3759" t="s">
        <v>1138</v>
      </c>
      <c r="C38" s="3822"/>
      <c r="D38" s="3822"/>
      <c r="E38" s="3822"/>
      <c r="F38" s="3822"/>
      <c r="G38" s="3822"/>
      <c r="H38" s="3822"/>
      <c r="I38" s="3822"/>
      <c r="J38" s="3822"/>
      <c r="K38" s="3822"/>
      <c r="L38" s="3828"/>
      <c r="M38" s="3822"/>
      <c r="N38" s="3822"/>
      <c r="O38" s="3822"/>
      <c r="P38" s="3822"/>
      <c r="Q38" s="3839"/>
      <c r="R38" s="3822"/>
      <c r="S38" s="3822"/>
      <c r="T38" s="3822"/>
      <c r="U38" s="3822"/>
      <c r="V38" s="3827"/>
      <c r="W38" s="3819"/>
      <c r="X38" s="3822"/>
      <c r="Y38" s="1388"/>
      <c r="Z38" s="1388"/>
      <c r="AA38" s="1389"/>
      <c r="AB38" s="122"/>
      <c r="AC38" s="122"/>
      <c r="AD38" s="122"/>
      <c r="AE38" s="122"/>
      <c r="AF38" s="1400"/>
      <c r="AG38" s="122"/>
      <c r="AH38" s="122"/>
      <c r="AI38" s="122"/>
      <c r="AJ38" s="122"/>
      <c r="AK38" s="122"/>
      <c r="AL38" s="122"/>
      <c r="AM38" s="122"/>
      <c r="AN38" s="122"/>
      <c r="AO38" s="858"/>
      <c r="AP38" s="858"/>
    </row>
    <row r="39" spans="1:42" s="3526" customFormat="1" ht="27" customHeight="1">
      <c r="A39" s="3767" t="s">
        <v>403</v>
      </c>
      <c r="B39" s="3759" t="s">
        <v>903</v>
      </c>
      <c r="C39" s="3819"/>
      <c r="D39" s="3819"/>
      <c r="E39" s="3819"/>
      <c r="F39" s="3819"/>
      <c r="G39" s="3819"/>
      <c r="H39" s="3819"/>
      <c r="I39" s="3822"/>
      <c r="J39" s="3777"/>
      <c r="K39" s="3777"/>
      <c r="L39" s="3828"/>
      <c r="M39" s="3777"/>
      <c r="N39" s="3777"/>
      <c r="O39" s="3822"/>
      <c r="P39" s="3822"/>
      <c r="Q39" s="3839"/>
      <c r="R39" s="3822"/>
      <c r="S39" s="3822"/>
      <c r="T39" s="3822"/>
      <c r="U39" s="3822"/>
      <c r="V39" s="3827"/>
      <c r="W39" s="3819"/>
      <c r="X39" s="3822"/>
      <c r="Y39" s="1391"/>
      <c r="Z39" s="1391"/>
      <c r="AA39" s="1392"/>
      <c r="AB39" s="266"/>
      <c r="AC39" s="266"/>
      <c r="AD39" s="266"/>
      <c r="AE39" s="266"/>
      <c r="AF39" s="1400"/>
      <c r="AG39" s="266"/>
      <c r="AH39" s="266"/>
      <c r="AI39" s="266"/>
      <c r="AJ39" s="266"/>
      <c r="AK39" s="266"/>
      <c r="AL39" s="266"/>
      <c r="AM39" s="266"/>
      <c r="AN39" s="266"/>
      <c r="AO39" s="1474"/>
      <c r="AP39" s="1474"/>
    </row>
    <row r="40" spans="1:42" s="3527" customFormat="1" ht="42" customHeight="1">
      <c r="A40" s="3767" t="s">
        <v>404</v>
      </c>
      <c r="B40" s="3759" t="s">
        <v>904</v>
      </c>
      <c r="C40" s="3819"/>
      <c r="D40" s="3819"/>
      <c r="E40" s="3819"/>
      <c r="F40" s="3819"/>
      <c r="G40" s="3819"/>
      <c r="H40" s="3819"/>
      <c r="I40" s="3822"/>
      <c r="J40" s="3777"/>
      <c r="K40" s="3777"/>
      <c r="L40" s="3828"/>
      <c r="M40" s="3777"/>
      <c r="N40" s="3777"/>
      <c r="O40" s="3822"/>
      <c r="P40" s="3822"/>
      <c r="Q40" s="3839"/>
      <c r="R40" s="3822"/>
      <c r="S40" s="3822"/>
      <c r="T40" s="3822"/>
      <c r="U40" s="3822"/>
      <c r="V40" s="3827"/>
      <c r="W40" s="3819"/>
      <c r="X40" s="3822"/>
      <c r="Y40" s="1391"/>
      <c r="Z40" s="1391"/>
      <c r="AA40" s="1392"/>
      <c r="AB40" s="266"/>
      <c r="AC40" s="266"/>
      <c r="AD40" s="266"/>
      <c r="AE40" s="266"/>
      <c r="AF40" s="1400"/>
      <c r="AG40" s="266"/>
      <c r="AH40" s="266"/>
      <c r="AI40" s="266"/>
      <c r="AJ40" s="266"/>
      <c r="AK40" s="266"/>
      <c r="AL40" s="266"/>
      <c r="AM40" s="266"/>
      <c r="AN40" s="266"/>
      <c r="AO40" s="858"/>
      <c r="AP40" s="858"/>
    </row>
    <row r="41" spans="1:42" s="3527" customFormat="1" ht="37.5" customHeight="1">
      <c r="A41" s="3767" t="s">
        <v>405</v>
      </c>
      <c r="B41" s="3759" t="s">
        <v>1139</v>
      </c>
      <c r="C41" s="3819"/>
      <c r="D41" s="3819"/>
      <c r="E41" s="3819"/>
      <c r="F41" s="3819"/>
      <c r="G41" s="3819"/>
      <c r="H41" s="3819"/>
      <c r="I41" s="3822"/>
      <c r="J41" s="3777"/>
      <c r="K41" s="3777"/>
      <c r="L41" s="3828"/>
      <c r="M41" s="3777"/>
      <c r="N41" s="3777"/>
      <c r="O41" s="3822"/>
      <c r="P41" s="3822"/>
      <c r="Q41" s="3839"/>
      <c r="R41" s="3822"/>
      <c r="S41" s="3822"/>
      <c r="T41" s="3822"/>
      <c r="U41" s="3822"/>
      <c r="V41" s="3827"/>
      <c r="W41" s="3819"/>
      <c r="X41" s="3822"/>
      <c r="Y41" s="1391"/>
      <c r="Z41" s="1391"/>
      <c r="AA41" s="1392"/>
      <c r="AB41" s="266"/>
      <c r="AC41" s="266"/>
      <c r="AD41" s="266"/>
      <c r="AE41" s="266"/>
      <c r="AF41" s="1400"/>
      <c r="AG41" s="266"/>
      <c r="AH41" s="266"/>
      <c r="AI41" s="266"/>
      <c r="AJ41" s="266"/>
      <c r="AK41" s="266"/>
      <c r="AL41" s="266"/>
      <c r="AM41" s="266"/>
      <c r="AN41" s="266"/>
      <c r="AO41" s="858"/>
      <c r="AP41" s="1276"/>
    </row>
    <row r="42" spans="1:42" s="3527" customFormat="1" ht="42.75" customHeight="1">
      <c r="A42" s="3767" t="s">
        <v>406</v>
      </c>
      <c r="B42" s="3759" t="s">
        <v>905</v>
      </c>
      <c r="C42" s="3819"/>
      <c r="D42" s="3819"/>
      <c r="E42" s="3819"/>
      <c r="F42" s="3819"/>
      <c r="G42" s="3819"/>
      <c r="H42" s="3819"/>
      <c r="I42" s="3822"/>
      <c r="J42" s="3777"/>
      <c r="K42" s="3777"/>
      <c r="L42" s="3828"/>
      <c r="M42" s="3777"/>
      <c r="N42" s="3777"/>
      <c r="O42" s="3822"/>
      <c r="P42" s="3822"/>
      <c r="Q42" s="3839"/>
      <c r="R42" s="3822"/>
      <c r="S42" s="3822"/>
      <c r="T42" s="3822"/>
      <c r="U42" s="3822"/>
      <c r="V42" s="3827"/>
      <c r="W42" s="3840"/>
      <c r="X42" s="3841"/>
      <c r="Y42" s="1388"/>
      <c r="Z42" s="1388"/>
      <c r="AA42" s="1389"/>
      <c r="AB42" s="122"/>
      <c r="AC42" s="122"/>
      <c r="AD42" s="122"/>
      <c r="AE42" s="266"/>
      <c r="AF42" s="1400"/>
      <c r="AG42" s="122"/>
      <c r="AH42" s="122"/>
      <c r="AI42" s="122"/>
      <c r="AJ42" s="122"/>
      <c r="AK42" s="122"/>
      <c r="AL42" s="122"/>
      <c r="AM42" s="122"/>
      <c r="AN42" s="122"/>
      <c r="AO42" s="3809"/>
      <c r="AP42" s="1474"/>
    </row>
    <row r="43" spans="1:42" s="3527" customFormat="1" ht="40.5" customHeight="1">
      <c r="A43" s="3767" t="s">
        <v>909</v>
      </c>
      <c r="B43" s="3759" t="s">
        <v>906</v>
      </c>
      <c r="C43" s="3819"/>
      <c r="D43" s="3819"/>
      <c r="E43" s="3819"/>
      <c r="F43" s="3819"/>
      <c r="G43" s="3819"/>
      <c r="H43" s="3819"/>
      <c r="I43" s="3822"/>
      <c r="J43" s="3777"/>
      <c r="K43" s="3777"/>
      <c r="L43" s="3828"/>
      <c r="M43" s="3777"/>
      <c r="N43" s="3777"/>
      <c r="O43" s="3822"/>
      <c r="P43" s="3822"/>
      <c r="Q43" s="3839"/>
      <c r="R43" s="3822"/>
      <c r="S43" s="3822"/>
      <c r="T43" s="3822"/>
      <c r="U43" s="3822"/>
      <c r="V43" s="3827"/>
      <c r="W43" s="3819"/>
      <c r="X43" s="3841"/>
      <c r="Y43" s="1388"/>
      <c r="Z43" s="1388"/>
      <c r="AA43" s="1389"/>
      <c r="AB43" s="122"/>
      <c r="AC43" s="122"/>
      <c r="AD43" s="122"/>
      <c r="AE43" s="122"/>
      <c r="AF43" s="1400"/>
      <c r="AG43" s="122"/>
      <c r="AH43" s="122"/>
      <c r="AI43" s="122"/>
      <c r="AJ43" s="122"/>
      <c r="AK43" s="122"/>
      <c r="AL43" s="122"/>
      <c r="AM43" s="122"/>
      <c r="AN43" s="122"/>
      <c r="AO43" s="1474"/>
      <c r="AP43" s="1474"/>
    </row>
    <row r="44" spans="1:42" s="3527" customFormat="1" ht="69" customHeight="1">
      <c r="A44" s="3767" t="s">
        <v>911</v>
      </c>
      <c r="B44" s="3759" t="s">
        <v>907</v>
      </c>
      <c r="C44" s="887"/>
      <c r="D44" s="887"/>
      <c r="E44" s="3819"/>
      <c r="F44" s="3819"/>
      <c r="G44" s="3819"/>
      <c r="H44" s="3819"/>
      <c r="I44" s="3822"/>
      <c r="J44" s="3777"/>
      <c r="K44" s="3777"/>
      <c r="L44" s="3828"/>
      <c r="M44" s="3777"/>
      <c r="N44" s="3777"/>
      <c r="O44" s="3822"/>
      <c r="P44" s="3822"/>
      <c r="Q44" s="3839"/>
      <c r="R44" s="3822"/>
      <c r="S44" s="3822"/>
      <c r="T44" s="3822"/>
      <c r="U44" s="3822"/>
      <c r="V44" s="3827"/>
      <c r="W44" s="3840"/>
      <c r="X44" s="3841"/>
      <c r="Y44" s="1388"/>
      <c r="Z44" s="1388"/>
      <c r="AA44" s="1389"/>
      <c r="AB44" s="122"/>
      <c r="AC44" s="122"/>
      <c r="AD44" s="122"/>
      <c r="AE44" s="266"/>
      <c r="AF44" s="1400"/>
      <c r="AG44" s="122"/>
      <c r="AH44" s="122"/>
      <c r="AI44" s="122"/>
      <c r="AJ44" s="122"/>
      <c r="AK44" s="122"/>
      <c r="AL44" s="122"/>
      <c r="AM44" s="122"/>
      <c r="AN44" s="122"/>
      <c r="AO44" s="1474"/>
      <c r="AP44" s="1474"/>
    </row>
    <row r="45" spans="1:42" s="3527" customFormat="1" ht="41.25" customHeight="1">
      <c r="A45" s="3767" t="s">
        <v>913</v>
      </c>
      <c r="B45" s="3759" t="s">
        <v>908</v>
      </c>
      <c r="C45" s="887"/>
      <c r="D45" s="887"/>
      <c r="E45" s="3819"/>
      <c r="F45" s="3819"/>
      <c r="G45" s="3819"/>
      <c r="H45" s="3819"/>
      <c r="I45" s="3822"/>
      <c r="J45" s="3777"/>
      <c r="K45" s="3777"/>
      <c r="L45" s="3828"/>
      <c r="M45" s="3777"/>
      <c r="N45" s="3777"/>
      <c r="O45" s="3822"/>
      <c r="P45" s="3822"/>
      <c r="Q45" s="3839"/>
      <c r="R45" s="3822"/>
      <c r="S45" s="3822"/>
      <c r="T45" s="3822"/>
      <c r="U45" s="3822"/>
      <c r="V45" s="3827"/>
      <c r="W45" s="3819"/>
      <c r="X45" s="3822"/>
      <c r="Y45" s="1388"/>
      <c r="Z45" s="1388"/>
      <c r="AA45" s="1389"/>
      <c r="AB45" s="122"/>
      <c r="AC45" s="122"/>
      <c r="AD45" s="122"/>
      <c r="AE45" s="122"/>
      <c r="AF45" s="1400"/>
      <c r="AG45" s="122"/>
      <c r="AH45" s="122"/>
      <c r="AI45" s="122"/>
      <c r="AJ45" s="122"/>
      <c r="AK45" s="122"/>
      <c r="AL45" s="122"/>
      <c r="AM45" s="122"/>
      <c r="AN45" s="122"/>
      <c r="AO45" s="1474"/>
      <c r="AP45" s="1474"/>
    </row>
    <row r="46" spans="1:42" s="3527" customFormat="1" ht="72.75" customHeight="1">
      <c r="A46" s="3767" t="s">
        <v>915</v>
      </c>
      <c r="B46" s="3759" t="s">
        <v>910</v>
      </c>
      <c r="C46" s="887"/>
      <c r="D46" s="887"/>
      <c r="E46" s="3819"/>
      <c r="F46" s="3819"/>
      <c r="G46" s="3819"/>
      <c r="H46" s="3819"/>
      <c r="I46" s="3822"/>
      <c r="J46" s="3777"/>
      <c r="K46" s="3777"/>
      <c r="L46" s="3828"/>
      <c r="M46" s="3777"/>
      <c r="N46" s="3777"/>
      <c r="O46" s="3822"/>
      <c r="P46" s="3822"/>
      <c r="Q46" s="3839"/>
      <c r="R46" s="3822"/>
      <c r="S46" s="3822"/>
      <c r="T46" s="3822"/>
      <c r="U46" s="3822"/>
      <c r="V46" s="3827"/>
      <c r="W46" s="3841"/>
      <c r="X46" s="3841"/>
      <c r="Y46" s="1388"/>
      <c r="Z46" s="1388"/>
      <c r="AA46" s="1389"/>
      <c r="AB46" s="122"/>
      <c r="AC46" s="122"/>
      <c r="AD46" s="122"/>
      <c r="AE46" s="122"/>
      <c r="AF46" s="1400"/>
      <c r="AG46" s="122"/>
      <c r="AH46" s="122"/>
      <c r="AI46" s="122"/>
      <c r="AJ46" s="122"/>
      <c r="AK46" s="122"/>
      <c r="AL46" s="122"/>
      <c r="AM46" s="122"/>
      <c r="AN46" s="122"/>
      <c r="AO46" s="1474"/>
      <c r="AP46" s="1474"/>
    </row>
    <row r="47" spans="1:42" s="3527" customFormat="1" ht="51.75" customHeight="1">
      <c r="A47" s="3767" t="s">
        <v>917</v>
      </c>
      <c r="B47" s="3759" t="s">
        <v>1084</v>
      </c>
      <c r="C47" s="887"/>
      <c r="D47" s="887"/>
      <c r="E47" s="3819"/>
      <c r="F47" s="3819"/>
      <c r="G47" s="3819"/>
      <c r="H47" s="3819"/>
      <c r="I47" s="3822"/>
      <c r="J47" s="3777"/>
      <c r="K47" s="3777"/>
      <c r="L47" s="3828"/>
      <c r="M47" s="3777"/>
      <c r="N47" s="3777"/>
      <c r="O47" s="3822"/>
      <c r="P47" s="3822"/>
      <c r="Q47" s="3839"/>
      <c r="R47" s="3822"/>
      <c r="S47" s="3822"/>
      <c r="T47" s="3822"/>
      <c r="U47" s="3822"/>
      <c r="V47" s="3827"/>
      <c r="W47" s="3819"/>
      <c r="X47" s="3822"/>
      <c r="Y47" s="1388"/>
      <c r="Z47" s="1388"/>
      <c r="AA47" s="1389"/>
      <c r="AB47" s="122"/>
      <c r="AC47" s="122"/>
      <c r="AD47" s="122"/>
      <c r="AE47" s="122"/>
      <c r="AF47" s="1400"/>
      <c r="AG47" s="122"/>
      <c r="AH47" s="122"/>
      <c r="AI47" s="122"/>
      <c r="AJ47" s="122"/>
      <c r="AK47" s="122"/>
      <c r="AL47" s="122"/>
      <c r="AM47" s="122"/>
      <c r="AN47" s="122"/>
      <c r="AO47" s="1474"/>
      <c r="AP47" s="1474"/>
    </row>
    <row r="48" spans="1:42" s="3527" customFormat="1" ht="39.75" customHeight="1">
      <c r="A48" s="3767" t="s">
        <v>919</v>
      </c>
      <c r="B48" s="3759" t="s">
        <v>914</v>
      </c>
      <c r="C48" s="887"/>
      <c r="D48" s="887"/>
      <c r="E48" s="887"/>
      <c r="F48" s="887"/>
      <c r="G48" s="887"/>
      <c r="H48" s="887"/>
      <c r="I48" s="3833"/>
      <c r="J48" s="3777"/>
      <c r="K48" s="3777"/>
      <c r="L48" s="3828"/>
      <c r="M48" s="3777"/>
      <c r="N48" s="3777"/>
      <c r="O48" s="3822"/>
      <c r="P48" s="3822"/>
      <c r="Q48" s="3839"/>
      <c r="R48" s="3822"/>
      <c r="S48" s="3822"/>
      <c r="T48" s="3822"/>
      <c r="U48" s="3822"/>
      <c r="V48" s="3827"/>
      <c r="W48" s="3819"/>
      <c r="X48" s="3841"/>
      <c r="Y48" s="1391"/>
      <c r="Z48" s="1391"/>
      <c r="AA48" s="1392"/>
      <c r="AB48" s="266"/>
      <c r="AC48" s="266"/>
      <c r="AD48" s="266"/>
      <c r="AE48" s="266"/>
      <c r="AF48" s="1400"/>
      <c r="AG48" s="266"/>
      <c r="AH48" s="266"/>
      <c r="AI48" s="266"/>
      <c r="AJ48" s="266"/>
      <c r="AK48" s="266"/>
      <c r="AL48" s="266"/>
      <c r="AM48" s="266"/>
      <c r="AN48" s="266"/>
      <c r="AO48" s="3803"/>
      <c r="AP48" s="1474"/>
    </row>
    <row r="49" spans="1:42" s="3527" customFormat="1" ht="12.75">
      <c r="A49" s="3767" t="s">
        <v>921</v>
      </c>
      <c r="B49" s="3759" t="s">
        <v>916</v>
      </c>
      <c r="C49" s="887"/>
      <c r="D49" s="887"/>
      <c r="E49" s="3819"/>
      <c r="F49" s="3819"/>
      <c r="G49" s="3819"/>
      <c r="H49" s="3819"/>
      <c r="I49" s="3822"/>
      <c r="J49" s="3777"/>
      <c r="K49" s="3777"/>
      <c r="L49" s="3828"/>
      <c r="M49" s="3777"/>
      <c r="N49" s="3777"/>
      <c r="O49" s="3822"/>
      <c r="P49" s="3822"/>
      <c r="Q49" s="3839"/>
      <c r="R49" s="3822"/>
      <c r="S49" s="3822"/>
      <c r="T49" s="3822"/>
      <c r="U49" s="3822"/>
      <c r="V49" s="3827"/>
      <c r="W49" s="3819"/>
      <c r="X49" s="3822"/>
      <c r="Y49" s="1388"/>
      <c r="Z49" s="1388"/>
      <c r="AA49" s="1389"/>
      <c r="AB49" s="122"/>
      <c r="AC49" s="122"/>
      <c r="AD49" s="122"/>
      <c r="AE49" s="122"/>
      <c r="AF49" s="1400"/>
      <c r="AG49" s="122"/>
      <c r="AH49" s="122"/>
      <c r="AI49" s="122"/>
      <c r="AJ49" s="122"/>
      <c r="AK49" s="122"/>
      <c r="AL49" s="122"/>
      <c r="AM49" s="122"/>
      <c r="AN49" s="122"/>
      <c r="AO49" s="3803"/>
      <c r="AP49" s="1474"/>
    </row>
    <row r="50" spans="1:42" s="3527" customFormat="1" ht="36.75" customHeight="1">
      <c r="A50" s="3767" t="s">
        <v>923</v>
      </c>
      <c r="B50" s="3759" t="s">
        <v>918</v>
      </c>
      <c r="C50" s="887"/>
      <c r="D50" s="887"/>
      <c r="E50" s="887"/>
      <c r="F50" s="887"/>
      <c r="G50" s="887"/>
      <c r="H50" s="887"/>
      <c r="I50" s="3833"/>
      <c r="J50" s="3777"/>
      <c r="K50" s="3777"/>
      <c r="L50" s="3828"/>
      <c r="M50" s="3777"/>
      <c r="N50" s="3829"/>
      <c r="O50" s="3822"/>
      <c r="P50" s="3822"/>
      <c r="Q50" s="3839"/>
      <c r="R50" s="3822"/>
      <c r="S50" s="3822"/>
      <c r="T50" s="3822"/>
      <c r="U50" s="3822"/>
      <c r="V50" s="3827"/>
      <c r="W50" s="3819"/>
      <c r="X50" s="3822"/>
      <c r="Y50" s="1388"/>
      <c r="Z50" s="1388"/>
      <c r="AA50" s="1389"/>
      <c r="AB50" s="122"/>
      <c r="AC50" s="122"/>
      <c r="AD50" s="122"/>
      <c r="AE50" s="122"/>
      <c r="AF50" s="1400"/>
      <c r="AG50" s="122"/>
      <c r="AH50" s="122"/>
      <c r="AI50" s="122"/>
      <c r="AJ50" s="122"/>
      <c r="AK50" s="122"/>
      <c r="AL50" s="122"/>
      <c r="AM50" s="122"/>
      <c r="AN50" s="122"/>
      <c r="AO50" s="3809"/>
      <c r="AP50" s="1474"/>
    </row>
    <row r="51" spans="1:42" s="3527" customFormat="1" ht="22.5" customHeight="1">
      <c r="A51" s="3767" t="s">
        <v>925</v>
      </c>
      <c r="B51" s="3759" t="s">
        <v>920</v>
      </c>
      <c r="C51" s="3819"/>
      <c r="D51" s="3819"/>
      <c r="E51" s="3819"/>
      <c r="F51" s="3819"/>
      <c r="G51" s="3819"/>
      <c r="H51" s="3819"/>
      <c r="I51" s="3822"/>
      <c r="J51" s="3777"/>
      <c r="K51" s="3777"/>
      <c r="L51" s="3828"/>
      <c r="M51" s="3777"/>
      <c r="N51" s="3777"/>
      <c r="O51" s="3822"/>
      <c r="P51" s="3822"/>
      <c r="Q51" s="3839"/>
      <c r="R51" s="3822"/>
      <c r="S51" s="3822"/>
      <c r="T51" s="3822"/>
      <c r="U51" s="3822"/>
      <c r="V51" s="3827"/>
      <c r="W51" s="3819"/>
      <c r="X51" s="3822"/>
      <c r="Y51" s="1388"/>
      <c r="Z51" s="1388"/>
      <c r="AA51" s="1389"/>
      <c r="AB51" s="122"/>
      <c r="AC51" s="122"/>
      <c r="AD51" s="122"/>
      <c r="AE51" s="122"/>
      <c r="AF51" s="1400"/>
      <c r="AG51" s="122"/>
      <c r="AH51" s="122"/>
      <c r="AI51" s="122"/>
      <c r="AJ51" s="122"/>
      <c r="AK51" s="122"/>
      <c r="AL51" s="122"/>
      <c r="AM51" s="122"/>
      <c r="AN51" s="122"/>
      <c r="AO51" s="1474"/>
      <c r="AP51" s="1474"/>
    </row>
    <row r="52" spans="1:42" s="3527" customFormat="1" ht="22.5" customHeight="1">
      <c r="A52" s="3767" t="s">
        <v>927</v>
      </c>
      <c r="B52" s="3769" t="s">
        <v>922</v>
      </c>
      <c r="C52" s="3819"/>
      <c r="D52" s="3819"/>
      <c r="E52" s="3819"/>
      <c r="F52" s="3819"/>
      <c r="G52" s="3819"/>
      <c r="H52" s="3819"/>
      <c r="I52" s="3822"/>
      <c r="J52" s="3777"/>
      <c r="K52" s="3777"/>
      <c r="L52" s="3828"/>
      <c r="M52" s="3777"/>
      <c r="N52" s="3777"/>
      <c r="O52" s="3822"/>
      <c r="P52" s="3822"/>
      <c r="Q52" s="3839"/>
      <c r="R52" s="3822"/>
      <c r="S52" s="3822"/>
      <c r="T52" s="3822"/>
      <c r="U52" s="3822"/>
      <c r="V52" s="3827"/>
      <c r="W52" s="3819"/>
      <c r="X52" s="3822"/>
      <c r="Y52" s="1388"/>
      <c r="Z52" s="1388"/>
      <c r="AA52" s="1389"/>
      <c r="AB52" s="122"/>
      <c r="AC52" s="122"/>
      <c r="AD52" s="122"/>
      <c r="AE52" s="122"/>
      <c r="AF52" s="1400"/>
      <c r="AG52" s="122"/>
      <c r="AH52" s="122"/>
      <c r="AI52" s="122"/>
      <c r="AJ52" s="122"/>
      <c r="AK52" s="122"/>
      <c r="AL52" s="122"/>
      <c r="AM52" s="122"/>
      <c r="AN52" s="122"/>
      <c r="AO52" s="1474"/>
      <c r="AP52" s="1474"/>
    </row>
    <row r="53" spans="1:42" s="3527" customFormat="1" ht="22.5" customHeight="1">
      <c r="A53" s="3767" t="s">
        <v>929</v>
      </c>
      <c r="B53" s="3770" t="s">
        <v>926</v>
      </c>
      <c r="C53" s="3819"/>
      <c r="D53" s="3819"/>
      <c r="E53" s="3819"/>
      <c r="F53" s="3819"/>
      <c r="G53" s="3819"/>
      <c r="H53" s="3819"/>
      <c r="I53" s="3822"/>
      <c r="J53" s="3777"/>
      <c r="K53" s="3777"/>
      <c r="L53" s="3828"/>
      <c r="M53" s="3777"/>
      <c r="N53" s="3777"/>
      <c r="O53" s="3822"/>
      <c r="P53" s="3822"/>
      <c r="Q53" s="3839"/>
      <c r="R53" s="3822"/>
      <c r="S53" s="3822"/>
      <c r="T53" s="3822"/>
      <c r="U53" s="3822"/>
      <c r="V53" s="3827"/>
      <c r="W53" s="3819"/>
      <c r="X53" s="3822"/>
      <c r="Y53" s="1388"/>
      <c r="Z53" s="1391"/>
      <c r="AA53" s="1389"/>
      <c r="AB53" s="122"/>
      <c r="AC53" s="122"/>
      <c r="AD53" s="122"/>
      <c r="AE53" s="122"/>
      <c r="AF53" s="1400"/>
      <c r="AG53" s="122"/>
      <c r="AH53" s="122"/>
      <c r="AI53" s="122"/>
      <c r="AJ53" s="122"/>
      <c r="AK53" s="122"/>
      <c r="AL53" s="122"/>
      <c r="AM53" s="122"/>
      <c r="AN53" s="122"/>
      <c r="AO53" s="1474"/>
      <c r="AP53" s="1474"/>
    </row>
    <row r="54" spans="1:42" s="3527" customFormat="1" ht="22.5" customHeight="1">
      <c r="A54" s="3767" t="s">
        <v>1093</v>
      </c>
      <c r="B54" s="3770" t="s">
        <v>928</v>
      </c>
      <c r="C54" s="3819"/>
      <c r="D54" s="3819"/>
      <c r="E54" s="3819"/>
      <c r="F54" s="3819"/>
      <c r="G54" s="3819"/>
      <c r="H54" s="3819"/>
      <c r="I54" s="3822"/>
      <c r="J54" s="3777"/>
      <c r="K54" s="3777"/>
      <c r="L54" s="3828"/>
      <c r="M54" s="3777"/>
      <c r="N54" s="3777"/>
      <c r="O54" s="3822"/>
      <c r="P54" s="3822"/>
      <c r="Q54" s="3839"/>
      <c r="R54" s="3822"/>
      <c r="S54" s="3822"/>
      <c r="T54" s="3822"/>
      <c r="U54" s="3822"/>
      <c r="V54" s="3827"/>
      <c r="W54" s="3819"/>
      <c r="X54" s="3822"/>
      <c r="Y54" s="1388"/>
      <c r="Z54" s="1391"/>
      <c r="AA54" s="1389"/>
      <c r="AB54" s="122"/>
      <c r="AC54" s="122"/>
      <c r="AD54" s="122"/>
      <c r="AE54" s="122"/>
      <c r="AF54" s="1400"/>
      <c r="AG54" s="122"/>
      <c r="AH54" s="122"/>
      <c r="AI54" s="122"/>
      <c r="AJ54" s="122"/>
      <c r="AK54" s="122"/>
      <c r="AL54" s="122"/>
      <c r="AM54" s="122"/>
      <c r="AN54" s="122"/>
      <c r="AO54" s="1474"/>
      <c r="AP54" s="1474"/>
    </row>
    <row r="55" spans="1:42" s="3527" customFormat="1" ht="28.5" customHeight="1">
      <c r="A55" s="3767" t="s">
        <v>1111</v>
      </c>
      <c r="B55" s="3759" t="s">
        <v>250</v>
      </c>
      <c r="C55" s="3819"/>
      <c r="D55" s="3819"/>
      <c r="E55" s="3819"/>
      <c r="F55" s="3819"/>
      <c r="G55" s="3819"/>
      <c r="H55" s="3819"/>
      <c r="I55" s="3822"/>
      <c r="J55" s="3777"/>
      <c r="K55" s="3777"/>
      <c r="L55" s="3828"/>
      <c r="M55" s="3777"/>
      <c r="N55" s="3777"/>
      <c r="O55" s="3822"/>
      <c r="P55" s="3822"/>
      <c r="Q55" s="3839"/>
      <c r="R55" s="3822"/>
      <c r="S55" s="3822"/>
      <c r="T55" s="3822"/>
      <c r="U55" s="3822"/>
      <c r="V55" s="3827"/>
      <c r="W55" s="102"/>
      <c r="X55" s="3822"/>
      <c r="Y55" s="1388"/>
      <c r="Z55" s="1388"/>
      <c r="AA55" s="1389"/>
      <c r="AB55" s="122"/>
      <c r="AC55" s="122"/>
      <c r="AD55" s="122"/>
      <c r="AE55" s="122"/>
      <c r="AF55" s="1400"/>
      <c r="AG55" s="122"/>
      <c r="AH55" s="122"/>
      <c r="AI55" s="122"/>
      <c r="AJ55" s="122"/>
      <c r="AK55" s="122"/>
      <c r="AL55" s="122"/>
      <c r="AM55" s="122"/>
      <c r="AN55" s="122"/>
      <c r="AO55" s="1474"/>
      <c r="AP55" s="1474"/>
    </row>
    <row r="56" spans="1:42" s="3527" customFormat="1" ht="24.75" hidden="1" customHeight="1">
      <c r="A56" s="3767" t="s">
        <v>925</v>
      </c>
      <c r="B56" s="3759" t="s">
        <v>922</v>
      </c>
      <c r="C56" s="3819"/>
      <c r="D56" s="3819"/>
      <c r="E56" s="3819"/>
      <c r="F56" s="3819"/>
      <c r="G56" s="3819"/>
      <c r="H56" s="3819"/>
      <c r="I56" s="3822"/>
      <c r="J56" s="3777"/>
      <c r="K56" s="3777"/>
      <c r="L56" s="3828"/>
      <c r="M56" s="3777"/>
      <c r="N56" s="3777"/>
      <c r="O56" s="3822"/>
      <c r="P56" s="3822"/>
      <c r="Q56" s="3839"/>
      <c r="R56" s="3822"/>
      <c r="S56" s="3822"/>
      <c r="T56" s="3822"/>
      <c r="U56" s="3822"/>
      <c r="V56" s="3827"/>
      <c r="W56" s="3822"/>
      <c r="X56" s="3822"/>
      <c r="Y56" s="1388"/>
      <c r="Z56" s="1388"/>
      <c r="AA56" s="1389"/>
      <c r="AB56" s="122"/>
      <c r="AC56" s="122"/>
      <c r="AD56" s="122"/>
      <c r="AE56" s="122"/>
      <c r="AF56" s="1400"/>
      <c r="AG56" s="122"/>
      <c r="AH56" s="122"/>
      <c r="AI56" s="122"/>
      <c r="AJ56" s="122"/>
      <c r="AK56" s="122"/>
      <c r="AL56" s="122"/>
      <c r="AM56" s="122"/>
      <c r="AN56" s="122"/>
      <c r="AO56" s="1474"/>
      <c r="AP56" s="1474"/>
    </row>
    <row r="57" spans="1:42" s="3527" customFormat="1" ht="16.5" hidden="1" customHeight="1">
      <c r="A57" s="3767" t="s">
        <v>927</v>
      </c>
      <c r="B57" s="3759" t="s">
        <v>1141</v>
      </c>
      <c r="C57" s="3819"/>
      <c r="D57" s="3819"/>
      <c r="E57" s="3819"/>
      <c r="F57" s="3819"/>
      <c r="G57" s="3819"/>
      <c r="H57" s="3819"/>
      <c r="I57" s="3822"/>
      <c r="J57" s="3777"/>
      <c r="K57" s="3777"/>
      <c r="L57" s="3828"/>
      <c r="M57" s="3777"/>
      <c r="N57" s="3777"/>
      <c r="O57" s="3822"/>
      <c r="P57" s="3822"/>
      <c r="Q57" s="3839"/>
      <c r="R57" s="3822"/>
      <c r="S57" s="3822"/>
      <c r="T57" s="3822"/>
      <c r="U57" s="3822"/>
      <c r="V57" s="3827"/>
      <c r="W57" s="3822"/>
      <c r="X57" s="3822"/>
      <c r="Y57" s="1388"/>
      <c r="Z57" s="1388"/>
      <c r="AA57" s="1389"/>
      <c r="AB57" s="122"/>
      <c r="AC57" s="122"/>
      <c r="AD57" s="122"/>
      <c r="AE57" s="122"/>
      <c r="AF57" s="1400"/>
      <c r="AG57" s="122"/>
      <c r="AH57" s="122"/>
      <c r="AI57" s="122"/>
      <c r="AJ57" s="122"/>
      <c r="AK57" s="122"/>
      <c r="AL57" s="122"/>
      <c r="AM57" s="122"/>
      <c r="AN57" s="122"/>
      <c r="AO57" s="1474"/>
      <c r="AP57" s="1474"/>
    </row>
    <row r="58" spans="1:42" s="3526" customFormat="1" ht="27.75" customHeight="1">
      <c r="A58" s="3771" t="s">
        <v>326</v>
      </c>
      <c r="B58" s="3772" t="s">
        <v>245</v>
      </c>
      <c r="C58" s="3823"/>
      <c r="D58" s="3823"/>
      <c r="E58" s="3823"/>
      <c r="F58" s="3823"/>
      <c r="G58" s="3823"/>
      <c r="H58" s="3823"/>
      <c r="I58" s="3823"/>
      <c r="J58" s="3823"/>
      <c r="K58" s="3823"/>
      <c r="L58" s="3834"/>
      <c r="M58" s="3823"/>
      <c r="N58" s="3823"/>
      <c r="O58" s="3823"/>
      <c r="P58" s="3823"/>
      <c r="Q58" s="3834"/>
      <c r="R58" s="3823"/>
      <c r="S58" s="3823"/>
      <c r="T58" s="3823"/>
      <c r="U58" s="3823"/>
      <c r="V58" s="223"/>
      <c r="W58" s="3823"/>
      <c r="X58" s="3823"/>
      <c r="Y58" s="3852"/>
      <c r="Z58" s="3852"/>
      <c r="AA58" s="3853"/>
      <c r="AB58" s="843"/>
      <c r="AC58" s="843"/>
      <c r="AD58" s="843"/>
      <c r="AE58" s="843"/>
      <c r="AF58" s="3774"/>
      <c r="AG58" s="843"/>
      <c r="AH58" s="843"/>
      <c r="AI58" s="843"/>
      <c r="AJ58" s="843"/>
      <c r="AK58" s="3774"/>
      <c r="AL58" s="3781"/>
      <c r="AM58" s="3781"/>
      <c r="AN58" s="3781"/>
      <c r="AO58" s="3782"/>
      <c r="AP58" s="4912"/>
    </row>
    <row r="59" spans="1:42">
      <c r="A59" s="3746"/>
      <c r="B59" s="3739"/>
      <c r="C59" s="3824"/>
      <c r="D59" s="3824"/>
      <c r="E59" s="3824"/>
      <c r="F59" s="3824"/>
      <c r="G59" s="3824"/>
      <c r="H59" s="3824"/>
      <c r="Y59" s="3810" t="s">
        <v>215</v>
      </c>
      <c r="Z59" s="3810"/>
      <c r="AA59" s="3810"/>
      <c r="AB59" s="3810"/>
      <c r="AC59" s="3810"/>
      <c r="AD59" s="3854"/>
      <c r="AE59" s="3855"/>
      <c r="AF59" s="3810"/>
      <c r="AG59" s="3810"/>
      <c r="AH59" s="3810"/>
      <c r="AI59" s="3810"/>
      <c r="AJ59" s="3810"/>
      <c r="AK59" s="3810"/>
      <c r="AL59" s="3810"/>
      <c r="AM59" s="3810"/>
      <c r="AN59" s="3810"/>
    </row>
    <row r="60" spans="1:42" s="448" customFormat="1">
      <c r="G60" s="3584"/>
      <c r="L60" s="3584"/>
      <c r="U60" s="3248"/>
      <c r="V60" s="3248"/>
    </row>
    <row r="61" spans="1:42" s="448" customFormat="1">
      <c r="G61" s="3584"/>
      <c r="L61" s="3584"/>
      <c r="U61" s="3248"/>
      <c r="V61" s="3248"/>
    </row>
    <row r="62" spans="1:42" s="448" customFormat="1">
      <c r="G62" s="3584"/>
      <c r="L62" s="3584"/>
      <c r="U62" s="3248"/>
      <c r="V62" s="3248"/>
    </row>
    <row r="63" spans="1:42" s="448" customFormat="1">
      <c r="G63" s="3584"/>
      <c r="L63" s="3584"/>
      <c r="U63" s="3248"/>
      <c r="V63" s="3248"/>
    </row>
    <row r="64" spans="1:42" s="448" customFormat="1">
      <c r="G64" s="3584"/>
      <c r="L64" s="3584"/>
      <c r="U64" s="3248"/>
      <c r="V64" s="3248"/>
    </row>
    <row r="65" spans="2:41" s="448" customFormat="1">
      <c r="G65" s="3584"/>
      <c r="L65" s="3584"/>
      <c r="U65" s="3248"/>
      <c r="V65" s="3248"/>
    </row>
    <row r="66" spans="2:41" s="448" customFormat="1">
      <c r="G66" s="3584"/>
      <c r="L66" s="3584"/>
      <c r="U66" s="3248"/>
      <c r="V66" s="3248"/>
    </row>
    <row r="67" spans="2:41" s="448" customFormat="1">
      <c r="G67" s="3584"/>
      <c r="L67" s="3584"/>
      <c r="U67" s="3248"/>
      <c r="V67" s="3248"/>
    </row>
    <row r="68" spans="2:41" s="448" customFormat="1">
      <c r="G68" s="3584"/>
      <c r="L68" s="3584"/>
      <c r="U68" s="3248"/>
      <c r="V68" s="3248"/>
    </row>
    <row r="69" spans="2:41" s="448" customFormat="1">
      <c r="G69" s="3584"/>
      <c r="L69" s="3584"/>
      <c r="U69" s="3248"/>
      <c r="V69" s="3248"/>
    </row>
    <row r="70" spans="2:41">
      <c r="B70" s="449"/>
      <c r="C70" s="3824"/>
      <c r="D70" s="3824"/>
      <c r="E70" s="3824"/>
      <c r="F70" s="3824"/>
      <c r="G70" s="3824"/>
      <c r="H70" s="3824"/>
      <c r="W70" s="449"/>
      <c r="X70" s="449"/>
      <c r="Y70" s="449"/>
      <c r="Z70" s="449"/>
      <c r="AA70" s="449"/>
      <c r="AB70" s="449"/>
      <c r="AC70" s="449"/>
      <c r="AD70" s="449"/>
      <c r="AE70" s="449"/>
      <c r="AF70" s="449"/>
      <c r="AG70" s="449"/>
      <c r="AH70" s="449"/>
      <c r="AI70" s="449"/>
      <c r="AJ70" s="449"/>
      <c r="AK70" s="449"/>
      <c r="AL70" s="449"/>
      <c r="AM70" s="449"/>
      <c r="AN70" s="449"/>
      <c r="AO70" s="449"/>
    </row>
    <row r="71" spans="2:41">
      <c r="B71" s="449"/>
      <c r="C71" s="3824"/>
      <c r="D71" s="3824"/>
      <c r="E71" s="3824"/>
      <c r="F71" s="3824"/>
      <c r="G71" s="3824"/>
      <c r="H71" s="3824"/>
      <c r="W71" s="449"/>
      <c r="X71" s="449"/>
      <c r="Y71" s="449"/>
      <c r="Z71" s="449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</row>
    <row r="72" spans="2:41">
      <c r="B72" s="449"/>
      <c r="C72" s="3824"/>
      <c r="D72" s="3824"/>
      <c r="E72" s="3824"/>
      <c r="F72" s="3824"/>
      <c r="G72" s="3824"/>
      <c r="H72" s="3824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</row>
    <row r="73" spans="2:41">
      <c r="B73" s="449"/>
      <c r="C73" s="3824"/>
      <c r="D73" s="3824"/>
      <c r="E73" s="3824"/>
      <c r="F73" s="3824"/>
      <c r="G73" s="3824"/>
      <c r="H73" s="3824"/>
      <c r="W73" s="449"/>
      <c r="X73" s="449"/>
      <c r="Y73" s="449"/>
      <c r="Z73" s="449"/>
      <c r="AA73" s="449"/>
      <c r="AB73" s="449"/>
      <c r="AC73" s="449"/>
      <c r="AD73" s="449"/>
      <c r="AE73" s="449"/>
      <c r="AF73" s="449"/>
      <c r="AG73" s="449"/>
      <c r="AH73" s="449"/>
      <c r="AI73" s="449"/>
      <c r="AJ73" s="449"/>
      <c r="AK73" s="449"/>
      <c r="AL73" s="449"/>
      <c r="AM73" s="449"/>
      <c r="AN73" s="449"/>
      <c r="AO73" s="449"/>
    </row>
    <row r="74" spans="2:41">
      <c r="B74" s="449"/>
      <c r="C74" s="3824"/>
      <c r="D74" s="3824"/>
      <c r="E74" s="3824"/>
      <c r="F74" s="3824"/>
      <c r="G74" s="3824"/>
      <c r="H74" s="3824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</row>
    <row r="75" spans="2:41">
      <c r="B75" s="449"/>
      <c r="C75" s="3824"/>
      <c r="D75" s="3824"/>
      <c r="E75" s="3824"/>
      <c r="F75" s="3824"/>
      <c r="G75" s="3824"/>
      <c r="H75" s="3824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</row>
    <row r="76" spans="2:41">
      <c r="B76" s="449"/>
      <c r="C76" s="3824"/>
      <c r="D76" s="3824"/>
      <c r="E76" s="3824"/>
      <c r="F76" s="3824"/>
      <c r="G76" s="3824"/>
      <c r="H76" s="3824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</row>
    <row r="77" spans="2:41">
      <c r="B77" s="449"/>
      <c r="C77" s="3824"/>
      <c r="D77" s="3824"/>
      <c r="E77" s="3824"/>
      <c r="F77" s="3824"/>
      <c r="G77" s="3824"/>
      <c r="H77" s="3824"/>
      <c r="I77" s="449"/>
      <c r="J77" s="449"/>
      <c r="K77" s="449"/>
      <c r="L77" s="449"/>
      <c r="M77" s="449"/>
      <c r="N77" s="449"/>
      <c r="O77" s="449"/>
      <c r="P77" s="449"/>
      <c r="Q77" s="449"/>
      <c r="R77" s="449"/>
      <c r="S77" s="449"/>
      <c r="T77" s="449"/>
      <c r="U77" s="449"/>
      <c r="V77" s="449"/>
      <c r="W77" s="449"/>
      <c r="X77" s="449"/>
      <c r="Y77" s="449"/>
      <c r="Z77" s="449"/>
      <c r="AA77" s="449"/>
      <c r="AB77" s="449"/>
      <c r="AC77" s="449"/>
      <c r="AD77" s="449"/>
      <c r="AE77" s="449"/>
      <c r="AF77" s="449"/>
      <c r="AG77" s="449"/>
      <c r="AH77" s="449"/>
      <c r="AI77" s="449"/>
      <c r="AJ77" s="449"/>
      <c r="AK77" s="449"/>
      <c r="AL77" s="449"/>
      <c r="AM77" s="449"/>
      <c r="AN77" s="449"/>
      <c r="AO77" s="449"/>
    </row>
    <row r="78" spans="2:41">
      <c r="B78" s="449"/>
      <c r="C78" s="3824"/>
      <c r="D78" s="3824"/>
      <c r="E78" s="3824"/>
      <c r="F78" s="3824"/>
      <c r="G78" s="3824"/>
      <c r="H78" s="3824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</row>
    <row r="79" spans="2:41">
      <c r="B79" s="449"/>
      <c r="C79" s="3824"/>
      <c r="D79" s="3824"/>
      <c r="E79" s="3824"/>
      <c r="F79" s="3824"/>
      <c r="G79" s="3824"/>
      <c r="H79" s="3824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</row>
    <row r="80" spans="2:41">
      <c r="B80" s="449"/>
      <c r="C80" s="3824"/>
      <c r="D80" s="3824"/>
      <c r="E80" s="3824"/>
      <c r="F80" s="3824"/>
      <c r="G80" s="3824"/>
      <c r="H80" s="3824"/>
      <c r="I80" s="449"/>
      <c r="J80" s="449"/>
      <c r="K80" s="449"/>
      <c r="L80" s="449"/>
      <c r="M80" s="449"/>
      <c r="N80" s="449"/>
      <c r="O80" s="449"/>
      <c r="P80" s="449"/>
      <c r="Q80" s="449"/>
      <c r="R80" s="449"/>
      <c r="S80" s="449"/>
      <c r="T80" s="449"/>
      <c r="U80" s="449"/>
      <c r="V80" s="449"/>
      <c r="W80" s="449"/>
      <c r="X80" s="449"/>
      <c r="Y80" s="449"/>
      <c r="Z80" s="449"/>
      <c r="AA80" s="449"/>
      <c r="AB80" s="449"/>
      <c r="AC80" s="449"/>
      <c r="AD80" s="449"/>
      <c r="AE80" s="449"/>
      <c r="AF80" s="449"/>
      <c r="AG80" s="449"/>
      <c r="AH80" s="449"/>
      <c r="AI80" s="449"/>
      <c r="AJ80" s="449"/>
      <c r="AK80" s="449"/>
      <c r="AL80" s="449"/>
      <c r="AM80" s="449"/>
      <c r="AN80" s="449"/>
      <c r="AO80" s="449"/>
    </row>
    <row r="81" spans="2:41">
      <c r="B81" s="449"/>
      <c r="C81" s="3824"/>
      <c r="D81" s="3824"/>
      <c r="E81" s="3824"/>
      <c r="F81" s="3824"/>
      <c r="G81" s="3824"/>
      <c r="H81" s="3824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</row>
    <row r="82" spans="2:41">
      <c r="B82" s="449"/>
      <c r="C82" s="3824"/>
      <c r="D82" s="3824"/>
      <c r="E82" s="3824"/>
      <c r="F82" s="3824"/>
      <c r="G82" s="3824"/>
      <c r="H82" s="3824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</row>
    <row r="83" spans="2:41">
      <c r="B83" s="449"/>
      <c r="C83" s="3824"/>
      <c r="D83" s="3824"/>
      <c r="E83" s="3824"/>
      <c r="F83" s="3824"/>
      <c r="G83" s="3824"/>
      <c r="H83" s="3824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</row>
    <row r="84" spans="2:41">
      <c r="B84" s="449"/>
      <c r="C84" s="3824"/>
      <c r="D84" s="3824"/>
      <c r="E84" s="3824"/>
      <c r="F84" s="3824"/>
      <c r="G84" s="3824"/>
      <c r="H84" s="3824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</row>
    <row r="85" spans="2:41">
      <c r="B85" s="449"/>
      <c r="C85" s="3824"/>
      <c r="D85" s="3824"/>
      <c r="E85" s="3824"/>
      <c r="F85" s="3824"/>
      <c r="G85" s="3824"/>
      <c r="H85" s="3824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49"/>
      <c r="W85" s="449"/>
      <c r="X85" s="449"/>
      <c r="Y85" s="449"/>
      <c r="Z85" s="449"/>
      <c r="AA85" s="449"/>
      <c r="AB85" s="449"/>
      <c r="AC85" s="449"/>
      <c r="AD85" s="449"/>
      <c r="AE85" s="449"/>
      <c r="AF85" s="449"/>
      <c r="AG85" s="449"/>
      <c r="AH85" s="449"/>
      <c r="AI85" s="449"/>
      <c r="AJ85" s="449"/>
      <c r="AK85" s="449"/>
      <c r="AL85" s="449"/>
      <c r="AM85" s="449"/>
      <c r="AN85" s="449"/>
      <c r="AO85" s="449"/>
    </row>
    <row r="86" spans="2:41">
      <c r="B86" s="449"/>
      <c r="C86" s="3824"/>
      <c r="D86" s="3824"/>
      <c r="E86" s="3824"/>
      <c r="F86" s="3824"/>
      <c r="G86" s="3824"/>
      <c r="H86" s="3824"/>
      <c r="I86" s="449"/>
      <c r="J86" s="449"/>
      <c r="K86" s="449"/>
      <c r="L86" s="449"/>
      <c r="M86" s="449"/>
      <c r="N86" s="449"/>
      <c r="O86" s="449"/>
      <c r="P86" s="449"/>
      <c r="Q86" s="449"/>
      <c r="R86" s="449"/>
      <c r="S86" s="449"/>
      <c r="T86" s="449"/>
      <c r="U86" s="449"/>
      <c r="V86" s="449"/>
      <c r="W86" s="449"/>
      <c r="X86" s="449"/>
      <c r="Y86" s="449"/>
      <c r="Z86" s="449"/>
      <c r="AA86" s="449"/>
      <c r="AB86" s="449"/>
      <c r="AC86" s="449"/>
      <c r="AD86" s="449"/>
      <c r="AE86" s="449"/>
      <c r="AF86" s="449"/>
      <c r="AG86" s="449"/>
      <c r="AH86" s="449"/>
      <c r="AI86" s="449"/>
      <c r="AJ86" s="449"/>
      <c r="AK86" s="449"/>
      <c r="AL86" s="449"/>
      <c r="AM86" s="449"/>
      <c r="AN86" s="449"/>
      <c r="AO86" s="449"/>
    </row>
    <row r="87" spans="2:41">
      <c r="B87" s="449"/>
      <c r="C87" s="3824"/>
      <c r="D87" s="3824"/>
      <c r="E87" s="3824"/>
      <c r="F87" s="3824"/>
      <c r="G87" s="3824"/>
      <c r="H87" s="3824"/>
      <c r="I87" s="449"/>
      <c r="J87" s="449"/>
      <c r="K87" s="449"/>
      <c r="L87" s="449"/>
      <c r="M87" s="449"/>
      <c r="N87" s="449"/>
      <c r="O87" s="449"/>
      <c r="P87" s="449"/>
      <c r="Q87" s="449"/>
      <c r="R87" s="449"/>
      <c r="S87" s="449"/>
      <c r="T87" s="449"/>
      <c r="U87" s="449"/>
      <c r="V87" s="449"/>
      <c r="W87" s="449"/>
      <c r="X87" s="449"/>
      <c r="Y87" s="449"/>
      <c r="Z87" s="449"/>
      <c r="AA87" s="449"/>
      <c r="AB87" s="449"/>
      <c r="AC87" s="449"/>
      <c r="AD87" s="449"/>
      <c r="AE87" s="449"/>
      <c r="AF87" s="449"/>
      <c r="AG87" s="449"/>
      <c r="AH87" s="449"/>
      <c r="AI87" s="449"/>
      <c r="AJ87" s="449"/>
      <c r="AK87" s="449"/>
      <c r="AL87" s="449"/>
      <c r="AM87" s="449"/>
      <c r="AN87" s="449"/>
      <c r="AO87" s="449"/>
    </row>
    <row r="88" spans="2:41">
      <c r="B88" s="449"/>
      <c r="C88" s="3824"/>
      <c r="D88" s="3824"/>
      <c r="E88" s="3824"/>
      <c r="F88" s="3824"/>
      <c r="G88" s="3824"/>
      <c r="H88" s="3824"/>
      <c r="I88" s="449"/>
      <c r="J88" s="449"/>
      <c r="K88" s="449"/>
      <c r="L88" s="449"/>
      <c r="M88" s="449"/>
      <c r="N88" s="449"/>
      <c r="O88" s="449"/>
      <c r="P88" s="449"/>
      <c r="Q88" s="449"/>
      <c r="R88" s="449"/>
      <c r="S88" s="449"/>
      <c r="T88" s="449"/>
      <c r="U88" s="449"/>
      <c r="V88" s="449"/>
      <c r="W88" s="449"/>
      <c r="X88" s="449"/>
      <c r="Y88" s="449"/>
      <c r="Z88" s="449"/>
      <c r="AA88" s="449"/>
      <c r="AB88" s="449"/>
      <c r="AC88" s="449"/>
      <c r="AD88" s="449"/>
      <c r="AE88" s="449"/>
      <c r="AF88" s="449"/>
      <c r="AG88" s="449"/>
      <c r="AH88" s="449"/>
      <c r="AI88" s="449"/>
      <c r="AJ88" s="449"/>
      <c r="AK88" s="449"/>
      <c r="AL88" s="449"/>
      <c r="AM88" s="449"/>
      <c r="AN88" s="449"/>
      <c r="AO88" s="449"/>
    </row>
    <row r="89" spans="2:41">
      <c r="B89" s="449"/>
      <c r="C89" s="3824"/>
      <c r="D89" s="3824"/>
      <c r="E89" s="3824"/>
      <c r="F89" s="3824"/>
      <c r="G89" s="3824"/>
      <c r="H89" s="3824"/>
      <c r="I89" s="449"/>
      <c r="J89" s="449"/>
      <c r="K89" s="449"/>
      <c r="L89" s="449"/>
      <c r="M89" s="449"/>
      <c r="N89" s="449"/>
      <c r="O89" s="449"/>
      <c r="P89" s="449"/>
      <c r="Q89" s="449"/>
      <c r="R89" s="449"/>
      <c r="S89" s="449"/>
      <c r="T89" s="449"/>
      <c r="U89" s="449"/>
      <c r="V89" s="449"/>
      <c r="W89" s="449"/>
      <c r="X89" s="449"/>
      <c r="Y89" s="449"/>
      <c r="Z89" s="449"/>
      <c r="AA89" s="449"/>
      <c r="AB89" s="449"/>
      <c r="AC89" s="449"/>
      <c r="AD89" s="449"/>
      <c r="AE89" s="449"/>
      <c r="AF89" s="449"/>
      <c r="AG89" s="449"/>
      <c r="AH89" s="449"/>
      <c r="AI89" s="449"/>
      <c r="AJ89" s="449"/>
      <c r="AK89" s="449"/>
      <c r="AL89" s="449"/>
      <c r="AM89" s="449"/>
      <c r="AN89" s="449"/>
      <c r="AO89" s="449"/>
    </row>
    <row r="90" spans="2:41">
      <c r="B90" s="449"/>
      <c r="C90" s="3824"/>
      <c r="D90" s="3824"/>
      <c r="E90" s="3824"/>
      <c r="F90" s="3824"/>
      <c r="G90" s="3824"/>
      <c r="H90" s="3824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/>
      <c r="AA90" s="449"/>
      <c r="AB90" s="449"/>
      <c r="AC90" s="449"/>
      <c r="AD90" s="449"/>
      <c r="AE90" s="449"/>
      <c r="AF90" s="449"/>
      <c r="AG90" s="449"/>
      <c r="AH90" s="449"/>
      <c r="AI90" s="449"/>
      <c r="AJ90" s="449"/>
      <c r="AK90" s="449"/>
      <c r="AL90" s="449"/>
      <c r="AM90" s="449"/>
      <c r="AN90" s="449"/>
      <c r="AO90" s="449"/>
    </row>
    <row r="91" spans="2:41">
      <c r="B91" s="449"/>
      <c r="C91" s="3824"/>
      <c r="D91" s="3824"/>
      <c r="E91" s="3824"/>
      <c r="F91" s="3824"/>
      <c r="G91" s="3824"/>
      <c r="H91" s="3824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J91" s="449"/>
      <c r="AK91" s="449"/>
      <c r="AL91" s="449"/>
      <c r="AM91" s="449"/>
      <c r="AN91" s="449"/>
      <c r="AO91" s="449"/>
    </row>
    <row r="92" spans="2:41">
      <c r="B92" s="449"/>
      <c r="C92" s="3824"/>
      <c r="D92" s="3824"/>
      <c r="E92" s="3824"/>
      <c r="F92" s="3824"/>
      <c r="G92" s="3824"/>
      <c r="H92" s="3824"/>
      <c r="I92" s="449"/>
      <c r="J92" s="449"/>
      <c r="K92" s="449"/>
      <c r="L92" s="449"/>
      <c r="M92" s="449"/>
      <c r="N92" s="449"/>
      <c r="O92" s="449"/>
      <c r="P92" s="449"/>
      <c r="Q92" s="449"/>
      <c r="R92" s="449"/>
      <c r="S92" s="449"/>
      <c r="T92" s="449"/>
      <c r="U92" s="449"/>
      <c r="V92" s="449"/>
      <c r="W92" s="449"/>
      <c r="X92" s="449"/>
      <c r="Y92" s="449"/>
      <c r="Z92" s="449"/>
      <c r="AA92" s="449"/>
      <c r="AB92" s="449"/>
      <c r="AC92" s="449"/>
      <c r="AD92" s="449"/>
      <c r="AE92" s="449"/>
      <c r="AF92" s="449"/>
      <c r="AG92" s="449"/>
      <c r="AH92" s="449"/>
      <c r="AI92" s="449"/>
      <c r="AJ92" s="449"/>
      <c r="AK92" s="449"/>
      <c r="AL92" s="449"/>
      <c r="AM92" s="449"/>
      <c r="AN92" s="449"/>
      <c r="AO92" s="449"/>
    </row>
    <row r="93" spans="2:41">
      <c r="B93" s="449"/>
      <c r="C93" s="3824"/>
      <c r="D93" s="3824"/>
      <c r="E93" s="3824"/>
      <c r="F93" s="3824"/>
      <c r="G93" s="3824"/>
      <c r="H93" s="3824"/>
      <c r="I93" s="449"/>
      <c r="J93" s="449"/>
      <c r="K93" s="449"/>
      <c r="L93" s="449"/>
      <c r="M93" s="449"/>
      <c r="N93" s="449"/>
      <c r="O93" s="449"/>
      <c r="P93" s="449"/>
      <c r="Q93" s="449"/>
      <c r="R93" s="449"/>
      <c r="S93" s="449"/>
      <c r="T93" s="449"/>
      <c r="U93" s="449"/>
      <c r="V93" s="449"/>
      <c r="W93" s="449"/>
      <c r="X93" s="449"/>
      <c r="Y93" s="449"/>
      <c r="Z93" s="449"/>
      <c r="AA93" s="449"/>
      <c r="AB93" s="449"/>
      <c r="AC93" s="449"/>
      <c r="AD93" s="449"/>
      <c r="AE93" s="449"/>
      <c r="AF93" s="449"/>
      <c r="AG93" s="449"/>
      <c r="AH93" s="449"/>
      <c r="AI93" s="449"/>
      <c r="AJ93" s="449"/>
      <c r="AK93" s="449"/>
      <c r="AL93" s="449"/>
      <c r="AM93" s="449"/>
      <c r="AN93" s="449"/>
      <c r="AO93" s="449"/>
    </row>
    <row r="94" spans="2:41">
      <c r="B94" s="449"/>
      <c r="C94" s="3824"/>
      <c r="D94" s="3824"/>
      <c r="E94" s="3824"/>
      <c r="F94" s="3824"/>
      <c r="G94" s="3824"/>
      <c r="H94" s="3824"/>
      <c r="I94" s="449"/>
      <c r="J94" s="449"/>
      <c r="K94" s="449"/>
      <c r="L94" s="449"/>
      <c r="M94" s="449"/>
      <c r="N94" s="449"/>
      <c r="O94" s="449"/>
      <c r="P94" s="449"/>
      <c r="Q94" s="449"/>
      <c r="R94" s="449"/>
      <c r="S94" s="449"/>
      <c r="T94" s="449"/>
      <c r="U94" s="449"/>
      <c r="V94" s="449"/>
      <c r="W94" s="449"/>
      <c r="X94" s="449"/>
      <c r="Y94" s="449"/>
      <c r="Z94" s="449"/>
      <c r="AA94" s="449"/>
      <c r="AB94" s="449"/>
      <c r="AC94" s="449"/>
      <c r="AD94" s="449"/>
      <c r="AE94" s="449"/>
      <c r="AF94" s="449"/>
      <c r="AG94" s="449"/>
      <c r="AH94" s="449"/>
      <c r="AI94" s="449"/>
      <c r="AJ94" s="449"/>
      <c r="AK94" s="449"/>
      <c r="AL94" s="449"/>
      <c r="AM94" s="449"/>
      <c r="AN94" s="449"/>
      <c r="AO94" s="449"/>
    </row>
    <row r="95" spans="2:41">
      <c r="B95" s="449"/>
      <c r="C95" s="3824"/>
      <c r="D95" s="3824"/>
      <c r="E95" s="3824"/>
      <c r="F95" s="3824"/>
      <c r="G95" s="3824"/>
      <c r="H95" s="3824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449"/>
      <c r="AA95" s="449"/>
      <c r="AB95" s="449"/>
      <c r="AC95" s="449"/>
      <c r="AD95" s="449"/>
      <c r="AE95" s="449"/>
      <c r="AF95" s="449"/>
      <c r="AG95" s="449"/>
      <c r="AH95" s="449"/>
      <c r="AI95" s="449"/>
      <c r="AJ95" s="449"/>
      <c r="AK95" s="449"/>
      <c r="AL95" s="449"/>
      <c r="AM95" s="449"/>
      <c r="AN95" s="449"/>
      <c r="AO95" s="449"/>
    </row>
    <row r="96" spans="2:41">
      <c r="B96" s="449"/>
      <c r="C96" s="3824"/>
      <c r="D96" s="3824"/>
      <c r="E96" s="3824"/>
      <c r="F96" s="3824"/>
      <c r="G96" s="3824"/>
      <c r="H96" s="3824"/>
      <c r="I96" s="449"/>
      <c r="J96" s="449"/>
      <c r="K96" s="449"/>
      <c r="L96" s="449"/>
      <c r="M96" s="449"/>
      <c r="N96" s="449"/>
      <c r="O96" s="449"/>
      <c r="P96" s="449"/>
      <c r="Q96" s="449"/>
      <c r="R96" s="449"/>
      <c r="S96" s="449"/>
      <c r="T96" s="449"/>
      <c r="U96" s="449"/>
      <c r="V96" s="449"/>
      <c r="W96" s="449"/>
      <c r="X96" s="449"/>
      <c r="Y96" s="449"/>
      <c r="Z96" s="449"/>
      <c r="AA96" s="449"/>
      <c r="AB96" s="449"/>
      <c r="AC96" s="449"/>
      <c r="AD96" s="449"/>
      <c r="AE96" s="449"/>
      <c r="AF96" s="449"/>
      <c r="AG96" s="449"/>
      <c r="AH96" s="449"/>
      <c r="AI96" s="449"/>
      <c r="AJ96" s="449"/>
      <c r="AK96" s="449"/>
      <c r="AL96" s="449"/>
      <c r="AM96" s="449"/>
      <c r="AN96" s="449"/>
      <c r="AO96" s="449"/>
    </row>
    <row r="97" spans="2:41">
      <c r="B97" s="449"/>
      <c r="C97" s="3824"/>
      <c r="D97" s="3824"/>
      <c r="E97" s="3824"/>
      <c r="F97" s="3824"/>
      <c r="G97" s="3824"/>
      <c r="H97" s="3824"/>
      <c r="I97" s="449"/>
      <c r="J97" s="449"/>
      <c r="K97" s="449"/>
      <c r="L97" s="449"/>
      <c r="M97" s="449"/>
      <c r="N97" s="449"/>
      <c r="O97" s="449"/>
      <c r="P97" s="449"/>
      <c r="Q97" s="449"/>
      <c r="R97" s="449"/>
      <c r="S97" s="449"/>
      <c r="T97" s="449"/>
      <c r="U97" s="449"/>
      <c r="V97" s="449"/>
      <c r="W97" s="449"/>
      <c r="X97" s="449"/>
      <c r="Y97" s="449"/>
      <c r="Z97" s="449"/>
      <c r="AA97" s="449"/>
      <c r="AB97" s="449"/>
      <c r="AC97" s="449"/>
      <c r="AD97" s="449"/>
      <c r="AE97" s="449"/>
      <c r="AF97" s="449"/>
      <c r="AG97" s="449"/>
      <c r="AH97" s="449"/>
      <c r="AI97" s="449"/>
      <c r="AJ97" s="449"/>
      <c r="AK97" s="449"/>
      <c r="AL97" s="449"/>
      <c r="AM97" s="449"/>
      <c r="AN97" s="449"/>
      <c r="AO97" s="449"/>
    </row>
    <row r="98" spans="2:41">
      <c r="B98" s="449"/>
      <c r="C98" s="3824"/>
      <c r="D98" s="3824"/>
      <c r="E98" s="3824"/>
      <c r="F98" s="3824"/>
      <c r="G98" s="3824"/>
      <c r="H98" s="3824"/>
      <c r="I98" s="449"/>
      <c r="J98" s="449"/>
      <c r="K98" s="449"/>
      <c r="L98" s="449"/>
      <c r="M98" s="449"/>
      <c r="N98" s="449"/>
      <c r="O98" s="449"/>
      <c r="P98" s="449"/>
      <c r="Q98" s="449"/>
      <c r="R98" s="449"/>
      <c r="S98" s="449"/>
      <c r="T98" s="449"/>
      <c r="U98" s="449"/>
      <c r="V98" s="449"/>
      <c r="W98" s="449"/>
      <c r="X98" s="449"/>
      <c r="Y98" s="449"/>
      <c r="Z98" s="449"/>
      <c r="AA98" s="449"/>
      <c r="AB98" s="449"/>
      <c r="AC98" s="449"/>
      <c r="AD98" s="449"/>
      <c r="AE98" s="449"/>
      <c r="AF98" s="449"/>
      <c r="AG98" s="449"/>
      <c r="AH98" s="449"/>
      <c r="AI98" s="449"/>
      <c r="AJ98" s="449"/>
      <c r="AK98" s="449"/>
      <c r="AL98" s="449"/>
      <c r="AM98" s="449"/>
      <c r="AN98" s="449"/>
      <c r="AO98" s="449"/>
    </row>
    <row r="99" spans="2:41">
      <c r="B99" s="449"/>
      <c r="C99" s="3824"/>
      <c r="D99" s="3824"/>
      <c r="E99" s="3824"/>
      <c r="F99" s="3824"/>
      <c r="G99" s="3824"/>
      <c r="H99" s="3824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49"/>
      <c r="X99" s="449"/>
      <c r="Y99" s="449"/>
      <c r="Z99" s="449"/>
      <c r="AA99" s="449"/>
      <c r="AB99" s="449"/>
      <c r="AC99" s="449"/>
      <c r="AD99" s="449"/>
      <c r="AE99" s="449"/>
      <c r="AF99" s="449"/>
      <c r="AG99" s="449"/>
      <c r="AH99" s="449"/>
      <c r="AI99" s="449"/>
      <c r="AJ99" s="449"/>
      <c r="AK99" s="449"/>
      <c r="AL99" s="449"/>
      <c r="AM99" s="449"/>
      <c r="AN99" s="449"/>
      <c r="AO99" s="449"/>
    </row>
    <row r="100" spans="2:41">
      <c r="B100" s="449"/>
      <c r="C100" s="3824"/>
      <c r="D100" s="3824"/>
      <c r="E100" s="3824"/>
      <c r="F100" s="3824"/>
      <c r="G100" s="3824"/>
      <c r="H100" s="3824"/>
      <c r="I100" s="449"/>
      <c r="J100" s="449"/>
      <c r="K100" s="449"/>
      <c r="L100" s="449"/>
      <c r="M100" s="449"/>
      <c r="N100" s="449"/>
      <c r="O100" s="449"/>
      <c r="P100" s="449"/>
      <c r="Q100" s="449"/>
      <c r="R100" s="449"/>
      <c r="S100" s="449"/>
      <c r="T100" s="449"/>
      <c r="U100" s="449"/>
      <c r="V100" s="449"/>
      <c r="W100" s="449"/>
      <c r="X100" s="449"/>
      <c r="Y100" s="449"/>
      <c r="Z100" s="449"/>
      <c r="AA100" s="449"/>
      <c r="AB100" s="449"/>
      <c r="AC100" s="449"/>
      <c r="AD100" s="449"/>
      <c r="AE100" s="449"/>
      <c r="AF100" s="449"/>
      <c r="AG100" s="449"/>
      <c r="AH100" s="449"/>
      <c r="AI100" s="449"/>
      <c r="AJ100" s="449"/>
      <c r="AK100" s="449"/>
      <c r="AL100" s="449"/>
      <c r="AM100" s="449"/>
      <c r="AN100" s="449"/>
      <c r="AO100" s="449"/>
    </row>
    <row r="101" spans="2:41">
      <c r="B101" s="449"/>
      <c r="C101" s="3824"/>
      <c r="D101" s="3824"/>
      <c r="E101" s="3824"/>
      <c r="F101" s="3824"/>
      <c r="G101" s="3824"/>
      <c r="H101" s="3824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  <c r="AF101" s="449"/>
      <c r="AG101" s="449"/>
      <c r="AH101" s="449"/>
      <c r="AI101" s="449"/>
      <c r="AJ101" s="449"/>
      <c r="AK101" s="449"/>
      <c r="AL101" s="449"/>
      <c r="AM101" s="449"/>
      <c r="AN101" s="449"/>
      <c r="AO101" s="449"/>
    </row>
    <row r="102" spans="2:41">
      <c r="B102" s="449"/>
      <c r="C102" s="3824"/>
      <c r="D102" s="3824"/>
      <c r="E102" s="3824"/>
      <c r="F102" s="3824"/>
      <c r="G102" s="3824"/>
      <c r="H102" s="3824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449"/>
      <c r="AB102" s="449"/>
      <c r="AC102" s="449"/>
      <c r="AD102" s="449"/>
      <c r="AE102" s="449"/>
      <c r="AF102" s="449"/>
      <c r="AG102" s="449"/>
      <c r="AH102" s="449"/>
      <c r="AI102" s="449"/>
      <c r="AJ102" s="449"/>
      <c r="AK102" s="449"/>
      <c r="AL102" s="449"/>
      <c r="AM102" s="449"/>
      <c r="AN102" s="449"/>
      <c r="AO102" s="449"/>
    </row>
    <row r="103" spans="2:41">
      <c r="B103" s="449"/>
      <c r="C103" s="3824"/>
      <c r="D103" s="3824"/>
      <c r="E103" s="3824"/>
      <c r="F103" s="3824"/>
      <c r="G103" s="3824"/>
      <c r="H103" s="3824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449"/>
      <c r="AB103" s="449"/>
      <c r="AC103" s="449"/>
      <c r="AD103" s="449"/>
      <c r="AE103" s="449"/>
      <c r="AF103" s="449"/>
      <c r="AG103" s="449"/>
      <c r="AH103" s="449"/>
      <c r="AI103" s="449"/>
      <c r="AJ103" s="449"/>
      <c r="AK103" s="449"/>
      <c r="AL103" s="449"/>
      <c r="AM103" s="449"/>
      <c r="AN103" s="449"/>
      <c r="AO103" s="449"/>
    </row>
    <row r="104" spans="2:41">
      <c r="B104" s="449"/>
      <c r="C104" s="3824"/>
      <c r="D104" s="3824"/>
      <c r="E104" s="3824"/>
      <c r="F104" s="3824"/>
      <c r="G104" s="3824"/>
      <c r="H104" s="3824"/>
      <c r="I104" s="449"/>
      <c r="J104" s="449"/>
      <c r="K104" s="449"/>
      <c r="L104" s="449"/>
      <c r="M104" s="449"/>
      <c r="N104" s="449"/>
      <c r="O104" s="449"/>
      <c r="P104" s="449"/>
      <c r="Q104" s="449"/>
      <c r="R104" s="449"/>
      <c r="S104" s="449"/>
      <c r="T104" s="449"/>
      <c r="U104" s="449"/>
      <c r="V104" s="449"/>
      <c r="W104" s="449"/>
      <c r="X104" s="449"/>
      <c r="Y104" s="449"/>
      <c r="Z104" s="449"/>
      <c r="AA104" s="449"/>
      <c r="AB104" s="449"/>
      <c r="AC104" s="449"/>
      <c r="AD104" s="449"/>
      <c r="AE104" s="449"/>
      <c r="AF104" s="449"/>
      <c r="AG104" s="449"/>
      <c r="AH104" s="449"/>
      <c r="AI104" s="449"/>
      <c r="AJ104" s="449"/>
      <c r="AK104" s="449"/>
      <c r="AL104" s="449"/>
      <c r="AM104" s="449"/>
      <c r="AN104" s="449"/>
      <c r="AO104" s="449"/>
    </row>
    <row r="105" spans="2:41">
      <c r="B105" s="449"/>
      <c r="C105" s="3824"/>
      <c r="D105" s="3824"/>
      <c r="E105" s="3824"/>
      <c r="F105" s="3824"/>
      <c r="G105" s="3824"/>
      <c r="H105" s="3824"/>
      <c r="I105" s="449"/>
      <c r="J105" s="449"/>
      <c r="K105" s="449"/>
      <c r="L105" s="449"/>
      <c r="M105" s="449"/>
      <c r="N105" s="449"/>
      <c r="O105" s="449"/>
      <c r="P105" s="449"/>
      <c r="Q105" s="449"/>
      <c r="R105" s="449"/>
      <c r="S105" s="449"/>
      <c r="T105" s="449"/>
      <c r="U105" s="449"/>
      <c r="V105" s="449"/>
      <c r="W105" s="449"/>
      <c r="X105" s="449"/>
      <c r="Y105" s="449"/>
      <c r="Z105" s="449"/>
      <c r="AA105" s="449"/>
      <c r="AB105" s="449"/>
      <c r="AC105" s="449"/>
      <c r="AD105" s="449"/>
      <c r="AE105" s="449"/>
      <c r="AF105" s="449"/>
      <c r="AG105" s="449"/>
      <c r="AH105" s="449"/>
      <c r="AI105" s="449"/>
      <c r="AJ105" s="449"/>
      <c r="AK105" s="449"/>
      <c r="AL105" s="449"/>
      <c r="AM105" s="449"/>
      <c r="AN105" s="449"/>
      <c r="AO105" s="449"/>
    </row>
    <row r="106" spans="2:41">
      <c r="B106" s="449"/>
      <c r="C106" s="3824"/>
      <c r="D106" s="3824"/>
      <c r="E106" s="3824"/>
      <c r="F106" s="3824"/>
      <c r="G106" s="3824"/>
      <c r="H106" s="3824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49"/>
      <c r="T106" s="449"/>
      <c r="U106" s="449"/>
      <c r="V106" s="449"/>
      <c r="W106" s="449"/>
      <c r="X106" s="449"/>
      <c r="Y106" s="449"/>
      <c r="Z106" s="449"/>
      <c r="AA106" s="449"/>
      <c r="AB106" s="449"/>
      <c r="AC106" s="449"/>
      <c r="AD106" s="449"/>
      <c r="AE106" s="449"/>
      <c r="AF106" s="449"/>
      <c r="AG106" s="449"/>
      <c r="AH106" s="449"/>
      <c r="AI106" s="449"/>
      <c r="AJ106" s="449"/>
      <c r="AK106" s="449"/>
      <c r="AL106" s="449"/>
      <c r="AM106" s="449"/>
      <c r="AN106" s="449"/>
      <c r="AO106" s="449"/>
    </row>
    <row r="107" spans="2:41">
      <c r="B107" s="449"/>
      <c r="C107" s="3824"/>
      <c r="D107" s="3824"/>
      <c r="E107" s="3824"/>
      <c r="F107" s="3824"/>
      <c r="G107" s="3824"/>
      <c r="H107" s="3824"/>
      <c r="I107" s="449"/>
      <c r="J107" s="449"/>
      <c r="K107" s="449"/>
      <c r="L107" s="449"/>
      <c r="M107" s="449"/>
      <c r="N107" s="449"/>
      <c r="O107" s="449"/>
      <c r="P107" s="449"/>
      <c r="Q107" s="449"/>
      <c r="R107" s="449"/>
      <c r="S107" s="449"/>
      <c r="T107" s="449"/>
      <c r="U107" s="449"/>
      <c r="V107" s="449"/>
      <c r="W107" s="449"/>
      <c r="X107" s="449"/>
      <c r="Y107" s="449"/>
      <c r="Z107" s="449"/>
      <c r="AA107" s="449"/>
      <c r="AB107" s="449"/>
      <c r="AC107" s="449"/>
      <c r="AD107" s="449"/>
      <c r="AE107" s="449"/>
      <c r="AF107" s="449"/>
      <c r="AG107" s="449"/>
      <c r="AH107" s="449"/>
      <c r="AI107" s="449"/>
      <c r="AJ107" s="449"/>
      <c r="AK107" s="449"/>
      <c r="AL107" s="449"/>
      <c r="AM107" s="449"/>
      <c r="AN107" s="449"/>
      <c r="AO107" s="449"/>
    </row>
    <row r="108" spans="2:41">
      <c r="B108" s="449"/>
      <c r="C108" s="3824"/>
      <c r="D108" s="3824"/>
      <c r="E108" s="3824"/>
      <c r="F108" s="3824"/>
      <c r="G108" s="3824"/>
      <c r="H108" s="3824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49"/>
      <c r="X108" s="449"/>
      <c r="Y108" s="449"/>
      <c r="Z108" s="449"/>
      <c r="AA108" s="449"/>
      <c r="AB108" s="449"/>
      <c r="AC108" s="449"/>
      <c r="AD108" s="449"/>
      <c r="AE108" s="449"/>
      <c r="AF108" s="449"/>
      <c r="AG108" s="449"/>
      <c r="AH108" s="449"/>
      <c r="AI108" s="449"/>
      <c r="AJ108" s="449"/>
      <c r="AK108" s="449"/>
      <c r="AL108" s="449"/>
      <c r="AM108" s="449"/>
      <c r="AN108" s="449"/>
      <c r="AO108" s="449"/>
    </row>
    <row r="109" spans="2:41">
      <c r="B109" s="449"/>
      <c r="C109" s="3824"/>
      <c r="D109" s="3824"/>
      <c r="E109" s="3824"/>
      <c r="F109" s="3824"/>
      <c r="G109" s="3824"/>
      <c r="H109" s="3824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  <c r="AA109" s="449"/>
      <c r="AB109" s="449"/>
      <c r="AC109" s="449"/>
      <c r="AD109" s="449"/>
      <c r="AE109" s="449"/>
      <c r="AF109" s="449"/>
      <c r="AG109" s="449"/>
      <c r="AH109" s="449"/>
      <c r="AI109" s="449"/>
      <c r="AJ109" s="449"/>
      <c r="AK109" s="449"/>
      <c r="AL109" s="449"/>
      <c r="AM109" s="449"/>
      <c r="AN109" s="449"/>
      <c r="AO109" s="449"/>
    </row>
    <row r="110" spans="2:41">
      <c r="B110" s="449"/>
      <c r="C110" s="3824"/>
      <c r="D110" s="3824"/>
      <c r="E110" s="3824"/>
      <c r="F110" s="3824"/>
      <c r="G110" s="3824"/>
      <c r="H110" s="3824"/>
      <c r="I110" s="449"/>
      <c r="J110" s="449"/>
      <c r="K110" s="449"/>
      <c r="L110" s="449"/>
      <c r="M110" s="449"/>
      <c r="N110" s="449"/>
      <c r="O110" s="449"/>
      <c r="P110" s="449"/>
      <c r="Q110" s="449"/>
      <c r="R110" s="449"/>
      <c r="S110" s="449"/>
      <c r="T110" s="449"/>
      <c r="U110" s="449"/>
      <c r="V110" s="449"/>
      <c r="W110" s="449"/>
      <c r="X110" s="449"/>
      <c r="Y110" s="449"/>
      <c r="Z110" s="449"/>
      <c r="AA110" s="449"/>
      <c r="AB110" s="449"/>
      <c r="AC110" s="449"/>
      <c r="AD110" s="449"/>
      <c r="AE110" s="449"/>
      <c r="AF110" s="449"/>
      <c r="AG110" s="449"/>
      <c r="AH110" s="449"/>
      <c r="AI110" s="449"/>
      <c r="AJ110" s="449"/>
      <c r="AK110" s="449"/>
      <c r="AL110" s="449"/>
      <c r="AM110" s="449"/>
      <c r="AN110" s="449"/>
      <c r="AO110" s="449"/>
    </row>
    <row r="111" spans="2:41">
      <c r="B111" s="449"/>
      <c r="C111" s="3824"/>
      <c r="D111" s="3824"/>
      <c r="E111" s="3824"/>
      <c r="F111" s="3824"/>
      <c r="G111" s="3824"/>
      <c r="H111" s="3824"/>
      <c r="I111" s="449"/>
      <c r="J111" s="449"/>
      <c r="K111" s="449"/>
      <c r="L111" s="449"/>
      <c r="M111" s="449"/>
      <c r="N111" s="449"/>
      <c r="O111" s="449"/>
      <c r="P111" s="449"/>
      <c r="Q111" s="449"/>
      <c r="R111" s="449"/>
      <c r="S111" s="449"/>
      <c r="T111" s="449"/>
      <c r="U111" s="449"/>
      <c r="V111" s="449"/>
      <c r="W111" s="449"/>
      <c r="X111" s="449"/>
      <c r="Y111" s="449"/>
      <c r="Z111" s="449"/>
      <c r="AA111" s="449"/>
      <c r="AB111" s="449"/>
      <c r="AC111" s="449"/>
      <c r="AD111" s="449"/>
      <c r="AE111" s="449"/>
      <c r="AF111" s="449"/>
      <c r="AG111" s="449"/>
      <c r="AH111" s="449"/>
      <c r="AI111" s="449"/>
      <c r="AJ111" s="449"/>
      <c r="AK111" s="449"/>
      <c r="AL111" s="449"/>
      <c r="AM111" s="449"/>
      <c r="AN111" s="449"/>
      <c r="AO111" s="449"/>
    </row>
    <row r="112" spans="2:41">
      <c r="B112" s="449"/>
      <c r="C112" s="3824"/>
      <c r="D112" s="3824"/>
      <c r="E112" s="3824"/>
      <c r="F112" s="3824"/>
      <c r="G112" s="3824"/>
      <c r="H112" s="3824"/>
      <c r="I112" s="449"/>
      <c r="J112" s="449"/>
      <c r="K112" s="449"/>
      <c r="L112" s="449"/>
      <c r="M112" s="449"/>
      <c r="N112" s="449"/>
      <c r="O112" s="449"/>
      <c r="P112" s="449"/>
      <c r="Q112" s="449"/>
      <c r="R112" s="449"/>
      <c r="S112" s="449"/>
      <c r="T112" s="449"/>
      <c r="U112" s="449"/>
      <c r="V112" s="449"/>
      <c r="W112" s="449"/>
      <c r="X112" s="449"/>
      <c r="Y112" s="449"/>
      <c r="Z112" s="449"/>
      <c r="AA112" s="449"/>
      <c r="AB112" s="449"/>
      <c r="AC112" s="449"/>
      <c r="AD112" s="449"/>
      <c r="AE112" s="449"/>
      <c r="AF112" s="449"/>
      <c r="AG112" s="449"/>
      <c r="AH112" s="449"/>
      <c r="AI112" s="449"/>
      <c r="AJ112" s="449"/>
      <c r="AK112" s="449"/>
      <c r="AL112" s="449"/>
      <c r="AM112" s="449"/>
      <c r="AN112" s="449"/>
      <c r="AO112" s="449"/>
    </row>
    <row r="113" spans="2:41">
      <c r="B113" s="449"/>
      <c r="C113" s="3824"/>
      <c r="D113" s="3824"/>
      <c r="E113" s="3824"/>
      <c r="F113" s="3824"/>
      <c r="G113" s="3824"/>
      <c r="H113" s="3824"/>
      <c r="I113" s="449"/>
      <c r="J113" s="449"/>
      <c r="K113" s="449"/>
      <c r="L113" s="449"/>
      <c r="M113" s="449"/>
      <c r="N113" s="449"/>
      <c r="O113" s="449"/>
      <c r="P113" s="449"/>
      <c r="Q113" s="449"/>
      <c r="R113" s="449"/>
      <c r="S113" s="449"/>
      <c r="T113" s="449"/>
      <c r="U113" s="449"/>
      <c r="V113" s="449"/>
      <c r="W113" s="449"/>
      <c r="X113" s="449"/>
      <c r="Y113" s="449"/>
      <c r="Z113" s="449"/>
      <c r="AA113" s="449"/>
      <c r="AB113" s="449"/>
      <c r="AC113" s="449"/>
      <c r="AD113" s="449"/>
      <c r="AE113" s="449"/>
      <c r="AF113" s="449"/>
      <c r="AG113" s="449"/>
      <c r="AH113" s="449"/>
      <c r="AI113" s="449"/>
      <c r="AJ113" s="449"/>
      <c r="AK113" s="449"/>
      <c r="AL113" s="449"/>
      <c r="AM113" s="449"/>
      <c r="AN113" s="449"/>
      <c r="AO113" s="449"/>
    </row>
    <row r="114" spans="2:41">
      <c r="B114" s="449"/>
      <c r="C114" s="3824"/>
      <c r="D114" s="3824"/>
      <c r="E114" s="3824"/>
      <c r="F114" s="3824"/>
      <c r="G114" s="3824"/>
      <c r="H114" s="3824"/>
      <c r="I114" s="449"/>
      <c r="J114" s="449"/>
      <c r="K114" s="449"/>
      <c r="L114" s="449"/>
      <c r="M114" s="449"/>
      <c r="N114" s="449"/>
      <c r="O114" s="449"/>
      <c r="P114" s="449"/>
      <c r="Q114" s="449"/>
      <c r="R114" s="449"/>
      <c r="S114" s="449"/>
      <c r="T114" s="449"/>
      <c r="U114" s="449"/>
      <c r="V114" s="449"/>
      <c r="W114" s="449"/>
      <c r="X114" s="449"/>
      <c r="Y114" s="449"/>
      <c r="Z114" s="449"/>
      <c r="AA114" s="449"/>
      <c r="AB114" s="449"/>
      <c r="AC114" s="449"/>
      <c r="AD114" s="449"/>
      <c r="AE114" s="449"/>
      <c r="AF114" s="449"/>
      <c r="AG114" s="449"/>
      <c r="AH114" s="449"/>
      <c r="AI114" s="449"/>
      <c r="AJ114" s="449"/>
      <c r="AK114" s="449"/>
      <c r="AL114" s="449"/>
      <c r="AM114" s="449"/>
      <c r="AN114" s="449"/>
      <c r="AO114" s="449"/>
    </row>
    <row r="115" spans="2:41">
      <c r="B115" s="449"/>
      <c r="C115" s="3824"/>
      <c r="D115" s="3824"/>
      <c r="E115" s="3824"/>
      <c r="F115" s="3824"/>
      <c r="G115" s="3824"/>
      <c r="H115" s="3824"/>
      <c r="I115" s="449"/>
      <c r="J115" s="449"/>
      <c r="K115" s="449"/>
      <c r="L115" s="449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  <c r="AA115" s="449"/>
      <c r="AB115" s="449"/>
      <c r="AC115" s="449"/>
      <c r="AD115" s="449"/>
      <c r="AE115" s="449"/>
      <c r="AF115" s="449"/>
      <c r="AG115" s="449"/>
      <c r="AH115" s="449"/>
      <c r="AI115" s="449"/>
      <c r="AJ115" s="449"/>
      <c r="AK115" s="449"/>
      <c r="AL115" s="449"/>
      <c r="AM115" s="449"/>
      <c r="AN115" s="449"/>
      <c r="AO115" s="449"/>
    </row>
    <row r="116" spans="2:41">
      <c r="B116" s="449"/>
      <c r="C116" s="3824"/>
      <c r="D116" s="3824"/>
      <c r="E116" s="3824"/>
      <c r="F116" s="3824"/>
      <c r="G116" s="3824"/>
      <c r="H116" s="3824"/>
      <c r="I116" s="449"/>
      <c r="J116" s="449"/>
      <c r="K116" s="449"/>
      <c r="L116" s="449"/>
      <c r="M116" s="449"/>
      <c r="N116" s="449"/>
      <c r="O116" s="449"/>
      <c r="P116" s="449"/>
      <c r="Q116" s="449"/>
      <c r="R116" s="449"/>
      <c r="S116" s="449"/>
      <c r="T116" s="449"/>
      <c r="U116" s="449"/>
      <c r="V116" s="449"/>
      <c r="W116" s="449"/>
      <c r="X116" s="449"/>
      <c r="Y116" s="449"/>
      <c r="Z116" s="449"/>
      <c r="AA116" s="449"/>
      <c r="AB116" s="449"/>
      <c r="AC116" s="449"/>
      <c r="AD116" s="449"/>
      <c r="AE116" s="449"/>
      <c r="AF116" s="449"/>
      <c r="AG116" s="449"/>
      <c r="AH116" s="449"/>
      <c r="AI116" s="449"/>
      <c r="AJ116" s="449"/>
      <c r="AK116" s="449"/>
      <c r="AL116" s="449"/>
      <c r="AM116" s="449"/>
      <c r="AN116" s="449"/>
      <c r="AO116" s="449"/>
    </row>
    <row r="117" spans="2:41">
      <c r="B117" s="449"/>
      <c r="C117" s="3824"/>
      <c r="D117" s="3824"/>
      <c r="E117" s="3824"/>
      <c r="F117" s="3824"/>
      <c r="G117" s="3824"/>
      <c r="H117" s="3824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449"/>
      <c r="AB117" s="449"/>
      <c r="AC117" s="449"/>
      <c r="AD117" s="449"/>
      <c r="AE117" s="449"/>
      <c r="AF117" s="449"/>
      <c r="AG117" s="449"/>
      <c r="AH117" s="449"/>
      <c r="AI117" s="449"/>
      <c r="AJ117" s="449"/>
      <c r="AK117" s="449"/>
      <c r="AL117" s="449"/>
      <c r="AM117" s="449"/>
      <c r="AN117" s="449"/>
      <c r="AO117" s="449"/>
    </row>
    <row r="118" spans="2:41">
      <c r="B118" s="449"/>
      <c r="C118" s="3824"/>
      <c r="D118" s="3824"/>
      <c r="E118" s="3824"/>
      <c r="F118" s="3824"/>
      <c r="G118" s="3824"/>
      <c r="H118" s="3824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449"/>
      <c r="AB118" s="449"/>
      <c r="AC118" s="449"/>
      <c r="AD118" s="449"/>
      <c r="AE118" s="449"/>
      <c r="AF118" s="449"/>
      <c r="AG118" s="449"/>
      <c r="AH118" s="449"/>
      <c r="AI118" s="449"/>
      <c r="AJ118" s="449"/>
      <c r="AK118" s="449"/>
      <c r="AL118" s="449"/>
      <c r="AM118" s="449"/>
      <c r="AN118" s="449"/>
      <c r="AO118" s="449"/>
    </row>
    <row r="119" spans="2:41">
      <c r="B119" s="449"/>
      <c r="C119" s="3824"/>
      <c r="D119" s="3824"/>
      <c r="E119" s="3824"/>
      <c r="F119" s="3824"/>
      <c r="G119" s="3824"/>
      <c r="H119" s="3824"/>
      <c r="I119" s="449"/>
      <c r="J119" s="449"/>
      <c r="K119" s="449"/>
      <c r="L119" s="449"/>
      <c r="M119" s="449"/>
      <c r="N119" s="449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  <c r="AA119" s="449"/>
      <c r="AB119" s="449"/>
      <c r="AC119" s="449"/>
      <c r="AD119" s="449"/>
      <c r="AE119" s="449"/>
      <c r="AF119" s="449"/>
      <c r="AG119" s="449"/>
      <c r="AH119" s="449"/>
      <c r="AI119" s="449"/>
      <c r="AJ119" s="449"/>
      <c r="AK119" s="449"/>
      <c r="AL119" s="449"/>
      <c r="AM119" s="449"/>
      <c r="AN119" s="449"/>
      <c r="AO119" s="449"/>
    </row>
  </sheetData>
  <mergeCells count="11">
    <mergeCell ref="A2:AP2"/>
    <mergeCell ref="AJ3:AK3"/>
    <mergeCell ref="C5:L5"/>
    <mergeCell ref="M5:Q5"/>
    <mergeCell ref="R5:V5"/>
    <mergeCell ref="W5:AA5"/>
    <mergeCell ref="AB5:AF5"/>
    <mergeCell ref="AG5:AK5"/>
    <mergeCell ref="AL5:AN5"/>
    <mergeCell ref="A5:A6"/>
    <mergeCell ref="B5:B6"/>
  </mergeCells>
  <phoneticPr fontId="169" type="noConversion"/>
  <hyperlinks>
    <hyperlink ref="Y59" location="目录!A1" display="返回"/>
  </hyperlinks>
  <printOptions horizontalCentered="1"/>
  <pageMargins left="0.78740157480314998" right="0" top="0" bottom="0.39370078740157499" header="0.31496062992126" footer="0.31496062992126"/>
  <pageSetup paperSize="9" scale="65" orientation="landscape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111"/>
  <sheetViews>
    <sheetView workbookViewId="0">
      <pane xSplit="2" ySplit="6" topLeftCell="E37" activePane="bottomRight" state="frozen"/>
      <selection pane="topRight"/>
      <selection pane="bottomLeft"/>
      <selection pane="bottomRight" activeCell="C7" sqref="C7:G49"/>
    </sheetView>
  </sheetViews>
  <sheetFormatPr defaultColWidth="9" defaultRowHeight="13.5"/>
  <cols>
    <col min="1" max="1" width="6.25" style="449" customWidth="1"/>
    <col min="2" max="2" width="22.875" style="3736" customWidth="1"/>
    <col min="3" max="4" width="13.25" style="3737" customWidth="1"/>
    <col min="5" max="5" width="11.25" style="3737" customWidth="1"/>
    <col min="6" max="6" width="49.125" style="3736" customWidth="1"/>
    <col min="7" max="7" width="61" style="449" customWidth="1"/>
    <col min="8" max="16384" width="9" style="449"/>
  </cols>
  <sheetData>
    <row r="1" spans="1:7">
      <c r="G1" s="3805" t="s">
        <v>97</v>
      </c>
    </row>
    <row r="2" spans="1:7" ht="30" customHeight="1">
      <c r="A2" s="5179" t="s">
        <v>1143</v>
      </c>
      <c r="B2" s="5179"/>
      <c r="C2" s="5179"/>
      <c r="D2" s="5179"/>
      <c r="E2" s="5179"/>
      <c r="F2" s="5179"/>
      <c r="G2" s="5179"/>
    </row>
    <row r="3" spans="1:7" ht="17.25" customHeight="1">
      <c r="A3" s="3806"/>
      <c r="B3" s="3806"/>
      <c r="C3" s="3619"/>
      <c r="D3" s="3619"/>
      <c r="E3" s="3619"/>
      <c r="F3" s="3643"/>
      <c r="G3" s="3807"/>
    </row>
    <row r="4" spans="1:7" s="3527" customFormat="1" ht="15.75" customHeight="1">
      <c r="A4" s="554"/>
      <c r="B4" s="3740"/>
      <c r="C4" s="3533"/>
      <c r="D4" s="3533"/>
      <c r="E4" s="3533"/>
      <c r="F4" s="3560"/>
      <c r="G4" s="3808" t="s">
        <v>874</v>
      </c>
    </row>
    <row r="5" spans="1:7" s="3526" customFormat="1" ht="18.75" customHeight="1">
      <c r="A5" s="5186" t="s">
        <v>217</v>
      </c>
      <c r="B5" s="5186" t="s">
        <v>875</v>
      </c>
      <c r="C5" s="5185" t="s">
        <v>161</v>
      </c>
      <c r="D5" s="5185"/>
      <c r="E5" s="5185"/>
      <c r="F5" s="3775"/>
      <c r="G5" s="3775"/>
    </row>
    <row r="6" spans="1:7" s="3526" customFormat="1" ht="21.75" customHeight="1">
      <c r="A6" s="5186"/>
      <c r="B6" s="5186"/>
      <c r="C6" s="3776" t="s">
        <v>788</v>
      </c>
      <c r="D6" s="3776" t="s">
        <v>789</v>
      </c>
      <c r="E6" s="3776" t="s">
        <v>786</v>
      </c>
      <c r="F6" s="3752" t="s">
        <v>790</v>
      </c>
      <c r="G6" s="3752" t="s">
        <v>791</v>
      </c>
    </row>
    <row r="7" spans="1:7" s="3526" customFormat="1" ht="12.75">
      <c r="A7" s="3755" t="s">
        <v>16</v>
      </c>
      <c r="B7" s="3756" t="s">
        <v>876</v>
      </c>
      <c r="C7" s="1400"/>
      <c r="D7" s="1400"/>
      <c r="E7" s="1400"/>
      <c r="F7" s="3756"/>
      <c r="G7" s="3756"/>
    </row>
    <row r="8" spans="1:7" s="3527" customFormat="1" ht="12.75">
      <c r="A8" s="3758">
        <v>1</v>
      </c>
      <c r="B8" s="3759" t="s">
        <v>877</v>
      </c>
      <c r="C8" s="1538"/>
      <c r="D8" s="1538"/>
      <c r="E8" s="1538"/>
      <c r="F8" s="1474"/>
      <c r="G8" s="1474"/>
    </row>
    <row r="9" spans="1:7" s="3527" customFormat="1" ht="12.75">
      <c r="A9" s="3758">
        <v>2</v>
      </c>
      <c r="B9" s="3759" t="s">
        <v>1134</v>
      </c>
      <c r="C9" s="1538"/>
      <c r="D9" s="1538"/>
      <c r="E9" s="1538"/>
      <c r="F9" s="3777"/>
      <c r="G9" s="3777"/>
    </row>
    <row r="10" spans="1:7" s="3527" customFormat="1" ht="12.75">
      <c r="A10" s="3758">
        <v>3</v>
      </c>
      <c r="B10" s="3759" t="s">
        <v>1135</v>
      </c>
      <c r="C10" s="1538"/>
      <c r="D10" s="1538"/>
      <c r="E10" s="1538"/>
      <c r="F10" s="1474"/>
      <c r="G10" s="3777"/>
    </row>
    <row r="11" spans="1:7" s="3526" customFormat="1" ht="12.75">
      <c r="A11" s="3755" t="s">
        <v>138</v>
      </c>
      <c r="B11" s="3756" t="s">
        <v>878</v>
      </c>
      <c r="C11" s="3757"/>
      <c r="D11" s="3757"/>
      <c r="E11" s="3757"/>
      <c r="F11" s="3756"/>
      <c r="G11" s="3756"/>
    </row>
    <row r="12" spans="1:7" s="3527" customFormat="1" ht="12.75">
      <c r="A12" s="3758">
        <v>1</v>
      </c>
      <c r="B12" s="858" t="s">
        <v>879</v>
      </c>
      <c r="C12" s="945"/>
      <c r="D12" s="945"/>
      <c r="E12" s="945"/>
      <c r="F12" s="1474"/>
      <c r="G12" s="1474"/>
    </row>
    <row r="13" spans="1:7" s="3527" customFormat="1" ht="12.75">
      <c r="A13" s="3758"/>
      <c r="B13" s="1474" t="s">
        <v>880</v>
      </c>
      <c r="C13" s="3761"/>
      <c r="D13" s="3761"/>
      <c r="E13" s="3761"/>
      <c r="F13" s="3809"/>
      <c r="G13" s="3811"/>
    </row>
    <row r="14" spans="1:7" s="3527" customFormat="1">
      <c r="A14" s="3758"/>
      <c r="B14" s="541" t="s">
        <v>881</v>
      </c>
      <c r="C14" s="3763"/>
      <c r="D14" s="3763"/>
      <c r="E14" s="3763"/>
      <c r="F14" s="858"/>
      <c r="G14" s="3811"/>
    </row>
    <row r="15" spans="1:7" s="3527" customFormat="1">
      <c r="A15" s="3758"/>
      <c r="B15" s="541" t="s">
        <v>882</v>
      </c>
      <c r="C15" s="3764"/>
      <c r="D15" s="3764"/>
      <c r="E15" s="3764"/>
      <c r="F15" s="1474"/>
      <c r="G15" s="3812"/>
    </row>
    <row r="16" spans="1:7" s="3527" customFormat="1">
      <c r="A16" s="3758"/>
      <c r="B16" s="541" t="s">
        <v>883</v>
      </c>
      <c r="C16" s="3764"/>
      <c r="D16" s="3764"/>
      <c r="E16" s="3764"/>
      <c r="F16" s="1474"/>
      <c r="G16" s="3812"/>
    </row>
    <row r="17" spans="1:7" s="3527" customFormat="1">
      <c r="A17" s="3758"/>
      <c r="B17" s="541" t="s">
        <v>884</v>
      </c>
      <c r="C17" s="3764"/>
      <c r="D17" s="3764"/>
      <c r="E17" s="3764"/>
      <c r="F17" s="1474"/>
      <c r="G17" s="3812"/>
    </row>
    <row r="18" spans="1:7" s="3527" customFormat="1">
      <c r="A18" s="3758"/>
      <c r="B18" s="541" t="s">
        <v>885</v>
      </c>
      <c r="C18" s="122"/>
      <c r="D18" s="122"/>
      <c r="E18" s="122"/>
      <c r="F18" s="1474"/>
      <c r="G18" s="3812"/>
    </row>
    <row r="19" spans="1:7" s="3527" customFormat="1">
      <c r="A19" s="3758"/>
      <c r="B19" s="2954" t="s">
        <v>886</v>
      </c>
      <c r="C19" s="1538"/>
      <c r="D19" s="1538"/>
      <c r="E19" s="1538"/>
      <c r="F19" s="3809"/>
      <c r="G19" s="3812"/>
    </row>
    <row r="20" spans="1:7" s="3527" customFormat="1">
      <c r="A20" s="3758"/>
      <c r="B20" s="2954" t="s">
        <v>887</v>
      </c>
      <c r="C20" s="1538"/>
      <c r="D20" s="1538"/>
      <c r="E20" s="1538"/>
      <c r="F20" s="1435"/>
      <c r="G20" s="3812"/>
    </row>
    <row r="21" spans="1:7" s="3527" customFormat="1">
      <c r="A21" s="3758"/>
      <c r="B21" s="2954" t="s">
        <v>888</v>
      </c>
      <c r="C21" s="1538"/>
      <c r="D21" s="1538"/>
      <c r="E21" s="1538"/>
      <c r="F21" s="3779"/>
      <c r="G21" s="3812"/>
    </row>
    <row r="22" spans="1:7" s="3527" customFormat="1">
      <c r="A22" s="3758"/>
      <c r="B22" s="2954" t="s">
        <v>889</v>
      </c>
      <c r="C22" s="1538"/>
      <c r="D22" s="1538"/>
      <c r="E22" s="1538"/>
      <c r="F22" s="3779"/>
      <c r="G22" s="3813"/>
    </row>
    <row r="23" spans="1:7" s="3527" customFormat="1">
      <c r="A23" s="3758"/>
      <c r="B23" s="2954" t="s">
        <v>890</v>
      </c>
      <c r="C23" s="1538"/>
      <c r="D23" s="1538"/>
      <c r="E23" s="1538"/>
      <c r="F23" s="858"/>
      <c r="G23" s="3811"/>
    </row>
    <row r="24" spans="1:7" s="3527" customFormat="1" ht="12.75">
      <c r="A24" s="3758">
        <v>2</v>
      </c>
      <c r="B24" s="1474" t="s">
        <v>891</v>
      </c>
      <c r="C24" s="1538"/>
      <c r="D24" s="1538"/>
      <c r="E24" s="1538"/>
      <c r="F24" s="1474"/>
      <c r="G24" s="3812"/>
    </row>
    <row r="25" spans="1:7" s="3527" customFormat="1" ht="12.75">
      <c r="A25" s="3758"/>
      <c r="B25" s="1474" t="s">
        <v>892</v>
      </c>
      <c r="C25" s="1538"/>
      <c r="D25" s="1538"/>
      <c r="E25" s="1538"/>
      <c r="F25" s="3779"/>
      <c r="G25" s="3814"/>
    </row>
    <row r="26" spans="1:7" s="3527" customFormat="1" ht="12.75">
      <c r="A26" s="3758"/>
      <c r="B26" s="1474" t="s">
        <v>893</v>
      </c>
      <c r="C26" s="1538"/>
      <c r="D26" s="1538"/>
      <c r="E26" s="1538"/>
      <c r="F26" s="3779"/>
      <c r="G26" s="3814"/>
    </row>
    <row r="27" spans="1:7" s="3527" customFormat="1" ht="12.75">
      <c r="A27" s="3758"/>
      <c r="B27" s="1474" t="s">
        <v>894</v>
      </c>
      <c r="C27" s="1538"/>
      <c r="D27" s="1538"/>
      <c r="E27" s="1538"/>
      <c r="F27" s="3779"/>
      <c r="G27" s="3814"/>
    </row>
    <row r="28" spans="1:7" s="3527" customFormat="1" ht="12.75">
      <c r="A28" s="3758"/>
      <c r="B28" s="1474" t="s">
        <v>895</v>
      </c>
      <c r="C28" s="1538"/>
      <c r="D28" s="1538"/>
      <c r="E28" s="1538"/>
      <c r="F28" s="3779"/>
      <c r="G28" s="3814"/>
    </row>
    <row r="29" spans="1:7" s="3527" customFormat="1" ht="12.75">
      <c r="A29" s="3758"/>
      <c r="B29" s="1474" t="s">
        <v>896</v>
      </c>
      <c r="C29" s="1538"/>
      <c r="D29" s="1538"/>
      <c r="E29" s="1538"/>
      <c r="F29" s="3779"/>
      <c r="G29" s="3814"/>
    </row>
    <row r="30" spans="1:7" s="3527" customFormat="1" ht="12.75">
      <c r="A30" s="3758"/>
      <c r="B30" s="1474" t="s">
        <v>897</v>
      </c>
      <c r="C30" s="1538"/>
      <c r="D30" s="1538"/>
      <c r="E30" s="1538"/>
      <c r="F30" s="3779"/>
      <c r="G30" s="3814"/>
    </row>
    <row r="31" spans="1:7" s="3527" customFormat="1" ht="12.75">
      <c r="A31" s="3758"/>
      <c r="B31" s="1474" t="s">
        <v>898</v>
      </c>
      <c r="C31" s="1538"/>
      <c r="D31" s="1538"/>
      <c r="E31" s="1538"/>
      <c r="F31" s="3779"/>
      <c r="G31" s="3814"/>
    </row>
    <row r="32" spans="1:7" s="3527" customFormat="1" ht="12.75">
      <c r="A32" s="3758"/>
      <c r="B32" s="1474" t="s">
        <v>899</v>
      </c>
      <c r="C32" s="1538"/>
      <c r="D32" s="1538"/>
      <c r="E32" s="1538"/>
      <c r="F32" s="3779"/>
      <c r="G32" s="3814"/>
    </row>
    <row r="33" spans="1:7" s="3527" customFormat="1" ht="12.75">
      <c r="A33" s="3758">
        <v>3</v>
      </c>
      <c r="B33" s="1474" t="s">
        <v>900</v>
      </c>
      <c r="C33" s="1538"/>
      <c r="D33" s="1538"/>
      <c r="E33" s="1538"/>
      <c r="F33" s="1474"/>
      <c r="G33" s="3812"/>
    </row>
    <row r="34" spans="1:7" s="3526" customFormat="1" ht="12.75">
      <c r="A34" s="3758">
        <v>2</v>
      </c>
      <c r="B34" s="3759" t="s">
        <v>1136</v>
      </c>
      <c r="C34" s="1538"/>
      <c r="D34" s="1538"/>
      <c r="E34" s="1538"/>
      <c r="F34" s="1474"/>
      <c r="G34" s="3812"/>
    </row>
    <row r="35" spans="1:7" s="3526" customFormat="1" ht="12.75">
      <c r="A35" s="3755" t="s">
        <v>108</v>
      </c>
      <c r="B35" s="3765" t="s">
        <v>901</v>
      </c>
      <c r="C35" s="1400"/>
      <c r="D35" s="1400"/>
      <c r="E35" s="1400"/>
      <c r="F35" s="1474"/>
      <c r="G35" s="3812"/>
    </row>
    <row r="36" spans="1:7" s="3527" customFormat="1" ht="12.75">
      <c r="A36" s="3767" t="s">
        <v>394</v>
      </c>
      <c r="B36" s="3759" t="s">
        <v>1137</v>
      </c>
      <c r="C36" s="122"/>
      <c r="D36" s="122"/>
      <c r="E36" s="122"/>
      <c r="F36" s="858"/>
      <c r="G36" s="3811"/>
    </row>
    <row r="37" spans="1:7" s="3527" customFormat="1" ht="12.75">
      <c r="A37" s="3767" t="s">
        <v>401</v>
      </c>
      <c r="B37" s="3759" t="s">
        <v>1075</v>
      </c>
      <c r="C37" s="122"/>
      <c r="D37" s="122"/>
      <c r="E37" s="122"/>
      <c r="F37" s="858"/>
      <c r="G37" s="3811"/>
    </row>
    <row r="38" spans="1:7" s="3527" customFormat="1" ht="12.75">
      <c r="A38" s="3767" t="s">
        <v>402</v>
      </c>
      <c r="B38" s="3759" t="s">
        <v>1138</v>
      </c>
      <c r="C38" s="122"/>
      <c r="D38" s="122"/>
      <c r="E38" s="122"/>
      <c r="F38" s="858"/>
      <c r="G38" s="3811"/>
    </row>
    <row r="39" spans="1:7" s="3526" customFormat="1" ht="12.75">
      <c r="A39" s="3767" t="s">
        <v>403</v>
      </c>
      <c r="B39" s="3759" t="s">
        <v>903</v>
      </c>
      <c r="C39" s="266"/>
      <c r="D39" s="266"/>
      <c r="E39" s="266"/>
      <c r="F39" s="1474"/>
      <c r="G39" s="3812"/>
    </row>
    <row r="40" spans="1:7" s="3527" customFormat="1" ht="12.75">
      <c r="A40" s="3767" t="s">
        <v>404</v>
      </c>
      <c r="B40" s="3759" t="s">
        <v>904</v>
      </c>
      <c r="C40" s="266"/>
      <c r="D40" s="266"/>
      <c r="E40" s="266"/>
      <c r="F40" s="3809"/>
      <c r="G40" s="3811"/>
    </row>
    <row r="41" spans="1:7" s="3527" customFormat="1" ht="12.75">
      <c r="A41" s="3767" t="s">
        <v>405</v>
      </c>
      <c r="B41" s="3759" t="s">
        <v>1139</v>
      </c>
      <c r="C41" s="266"/>
      <c r="D41" s="266"/>
      <c r="E41" s="266"/>
      <c r="F41" s="858"/>
      <c r="G41" s="3815"/>
    </row>
    <row r="42" spans="1:7" s="3527" customFormat="1" ht="12.75">
      <c r="A42" s="3767" t="s">
        <v>406</v>
      </c>
      <c r="B42" s="3759" t="s">
        <v>905</v>
      </c>
      <c r="C42" s="122"/>
      <c r="D42" s="122"/>
      <c r="E42" s="122"/>
      <c r="F42" s="3809"/>
      <c r="G42" s="3812"/>
    </row>
    <row r="43" spans="1:7" s="3527" customFormat="1" ht="12.75">
      <c r="A43" s="3767" t="s">
        <v>909</v>
      </c>
      <c r="B43" s="3759" t="s">
        <v>1084</v>
      </c>
      <c r="C43" s="122"/>
      <c r="D43" s="122"/>
      <c r="E43" s="122"/>
      <c r="F43" s="1474"/>
      <c r="G43" s="3812"/>
    </row>
    <row r="44" spans="1:7" s="3527" customFormat="1" ht="12.75">
      <c r="A44" s="3767" t="s">
        <v>911</v>
      </c>
      <c r="B44" s="3759" t="s">
        <v>914</v>
      </c>
      <c r="C44" s="266"/>
      <c r="D44" s="266"/>
      <c r="E44" s="266"/>
      <c r="F44" s="3803"/>
      <c r="G44" s="3812"/>
    </row>
    <row r="45" spans="1:7" s="3527" customFormat="1" ht="12.75">
      <c r="A45" s="3767" t="s">
        <v>913</v>
      </c>
      <c r="B45" s="3759" t="s">
        <v>916</v>
      </c>
      <c r="C45" s="122"/>
      <c r="D45" s="122"/>
      <c r="E45" s="122"/>
      <c r="F45" s="3803"/>
      <c r="G45" s="3812"/>
    </row>
    <row r="46" spans="1:7" s="3527" customFormat="1" ht="12.75">
      <c r="A46" s="3767" t="s">
        <v>915</v>
      </c>
      <c r="B46" s="3759" t="s">
        <v>918</v>
      </c>
      <c r="C46" s="122"/>
      <c r="D46" s="122"/>
      <c r="E46" s="122"/>
      <c r="F46" s="3809"/>
      <c r="G46" s="3812"/>
    </row>
    <row r="47" spans="1:7" s="3527" customFormat="1" ht="12.75">
      <c r="A47" s="3767" t="s">
        <v>917</v>
      </c>
      <c r="B47" s="3759" t="s">
        <v>250</v>
      </c>
      <c r="C47" s="122"/>
      <c r="D47" s="122"/>
      <c r="E47" s="122"/>
      <c r="F47" s="1474"/>
      <c r="G47" s="3812"/>
    </row>
    <row r="48" spans="1:7" s="3527" customFormat="1" ht="12.75">
      <c r="A48" s="3767" t="s">
        <v>919</v>
      </c>
      <c r="B48" s="3759" t="s">
        <v>922</v>
      </c>
      <c r="C48" s="122"/>
      <c r="D48" s="122"/>
      <c r="E48" s="122"/>
      <c r="F48" s="1474"/>
      <c r="G48" s="3812"/>
    </row>
    <row r="49" spans="1:7" s="3527" customFormat="1" ht="12.75">
      <c r="A49" s="3767" t="s">
        <v>921</v>
      </c>
      <c r="B49" s="3759" t="s">
        <v>1141</v>
      </c>
      <c r="C49" s="122"/>
      <c r="D49" s="122"/>
      <c r="E49" s="122"/>
      <c r="F49" s="1474"/>
      <c r="G49" s="3812"/>
    </row>
    <row r="50" spans="1:7" s="3526" customFormat="1" ht="12.75">
      <c r="A50" s="3771" t="s">
        <v>326</v>
      </c>
      <c r="B50" s="3772" t="s">
        <v>245</v>
      </c>
      <c r="C50" s="3781">
        <f>C35+C11+C7</f>
        <v>0</v>
      </c>
      <c r="D50" s="3781">
        <f>D35+D11+D7</f>
        <v>0</v>
      </c>
      <c r="E50" s="3781">
        <f>E35+E11+E7</f>
        <v>0</v>
      </c>
      <c r="F50" s="3782"/>
      <c r="G50" s="3782"/>
    </row>
    <row r="51" spans="1:7">
      <c r="A51" s="3746"/>
      <c r="B51" s="3739"/>
      <c r="C51" s="3810"/>
      <c r="D51" s="3810"/>
      <c r="E51" s="3810"/>
    </row>
    <row r="52" spans="1:7" s="448" customFormat="1">
      <c r="E52" s="1933" t="s">
        <v>215</v>
      </c>
    </row>
    <row r="53" spans="1:7" s="448" customFormat="1"/>
    <row r="54" spans="1:7" s="448" customFormat="1"/>
    <row r="55" spans="1:7" s="448" customFormat="1">
      <c r="F55" s="3816"/>
    </row>
    <row r="56" spans="1:7" s="448" customFormat="1"/>
    <row r="57" spans="1:7" s="448" customFormat="1"/>
    <row r="58" spans="1:7" s="448" customFormat="1"/>
    <row r="59" spans="1:7" s="448" customFormat="1"/>
    <row r="60" spans="1:7" s="448" customFormat="1"/>
    <row r="61" spans="1:7" s="448" customFormat="1"/>
    <row r="62" spans="1:7">
      <c r="B62" s="449"/>
      <c r="C62" s="449"/>
      <c r="D62" s="449"/>
      <c r="E62" s="449"/>
      <c r="F62" s="449"/>
    </row>
    <row r="63" spans="1:7">
      <c r="B63" s="449"/>
      <c r="C63" s="449"/>
      <c r="D63" s="449"/>
      <c r="E63" s="449"/>
      <c r="F63" s="449"/>
    </row>
    <row r="64" spans="1:7">
      <c r="B64" s="449"/>
      <c r="C64" s="449"/>
      <c r="D64" s="449"/>
      <c r="E64" s="449"/>
      <c r="F64" s="449"/>
    </row>
    <row r="65" spans="2:6">
      <c r="B65" s="449"/>
      <c r="C65" s="449"/>
      <c r="D65" s="449"/>
      <c r="E65" s="449"/>
      <c r="F65" s="449"/>
    </row>
    <row r="66" spans="2:6">
      <c r="B66" s="449"/>
      <c r="C66" s="449"/>
      <c r="D66" s="449"/>
      <c r="E66" s="449"/>
      <c r="F66" s="449"/>
    </row>
    <row r="67" spans="2:6">
      <c r="B67" s="449"/>
      <c r="C67" s="449"/>
      <c r="D67" s="449"/>
      <c r="E67" s="449"/>
      <c r="F67" s="449"/>
    </row>
    <row r="68" spans="2:6">
      <c r="B68" s="449"/>
      <c r="C68" s="449"/>
      <c r="D68" s="449"/>
      <c r="E68" s="449"/>
      <c r="F68" s="449"/>
    </row>
    <row r="69" spans="2:6">
      <c r="B69" s="449"/>
      <c r="C69" s="449"/>
      <c r="D69" s="449"/>
      <c r="E69" s="449"/>
      <c r="F69" s="449"/>
    </row>
    <row r="70" spans="2:6">
      <c r="B70" s="449"/>
      <c r="C70" s="449"/>
      <c r="D70" s="449"/>
      <c r="E70" s="449"/>
      <c r="F70" s="449"/>
    </row>
    <row r="71" spans="2:6">
      <c r="B71" s="449"/>
      <c r="C71" s="449"/>
      <c r="D71" s="449"/>
      <c r="E71" s="449"/>
      <c r="F71" s="449"/>
    </row>
    <row r="72" spans="2:6">
      <c r="B72" s="449"/>
      <c r="C72" s="449"/>
      <c r="D72" s="449"/>
      <c r="E72" s="449"/>
      <c r="F72" s="449"/>
    </row>
    <row r="73" spans="2:6">
      <c r="B73" s="449"/>
      <c r="C73" s="449"/>
      <c r="D73" s="449"/>
      <c r="E73" s="449"/>
      <c r="F73" s="449"/>
    </row>
    <row r="74" spans="2:6">
      <c r="B74" s="449"/>
      <c r="C74" s="449"/>
      <c r="D74" s="449"/>
      <c r="E74" s="449"/>
      <c r="F74" s="449"/>
    </row>
    <row r="75" spans="2:6">
      <c r="B75" s="449"/>
      <c r="C75" s="449"/>
      <c r="D75" s="449"/>
      <c r="E75" s="449"/>
      <c r="F75" s="449"/>
    </row>
    <row r="76" spans="2:6">
      <c r="B76" s="449"/>
      <c r="C76" s="449"/>
      <c r="D76" s="449"/>
      <c r="E76" s="449"/>
      <c r="F76" s="449"/>
    </row>
    <row r="77" spans="2:6">
      <c r="B77" s="449"/>
      <c r="C77" s="449"/>
      <c r="D77" s="449"/>
      <c r="E77" s="449"/>
      <c r="F77" s="449"/>
    </row>
    <row r="78" spans="2:6">
      <c r="B78" s="449"/>
      <c r="C78" s="449"/>
      <c r="D78" s="449"/>
      <c r="E78" s="449"/>
      <c r="F78" s="449"/>
    </row>
    <row r="79" spans="2:6">
      <c r="B79" s="449"/>
      <c r="C79" s="449"/>
      <c r="D79" s="449"/>
      <c r="E79" s="449"/>
      <c r="F79" s="449"/>
    </row>
    <row r="80" spans="2:6">
      <c r="B80" s="449"/>
      <c r="C80" s="449"/>
      <c r="D80" s="449"/>
      <c r="E80" s="449"/>
      <c r="F80" s="449"/>
    </row>
    <row r="81" spans="2:6">
      <c r="B81" s="449"/>
      <c r="C81" s="449"/>
      <c r="D81" s="449"/>
      <c r="E81" s="449"/>
      <c r="F81" s="449"/>
    </row>
    <row r="82" spans="2:6">
      <c r="B82" s="449"/>
      <c r="C82" s="449"/>
      <c r="D82" s="449"/>
      <c r="E82" s="449"/>
      <c r="F82" s="449"/>
    </row>
    <row r="83" spans="2:6">
      <c r="B83" s="449"/>
      <c r="C83" s="449"/>
      <c r="D83" s="449"/>
      <c r="E83" s="449"/>
      <c r="F83" s="449"/>
    </row>
    <row r="84" spans="2:6">
      <c r="B84" s="449"/>
      <c r="C84" s="449"/>
      <c r="D84" s="449"/>
      <c r="E84" s="449"/>
      <c r="F84" s="449"/>
    </row>
    <row r="85" spans="2:6">
      <c r="B85" s="449"/>
      <c r="C85" s="449"/>
      <c r="D85" s="449"/>
      <c r="E85" s="449"/>
      <c r="F85" s="449"/>
    </row>
    <row r="86" spans="2:6">
      <c r="B86" s="449"/>
      <c r="C86" s="449"/>
      <c r="D86" s="449"/>
      <c r="E86" s="449"/>
      <c r="F86" s="449"/>
    </row>
    <row r="87" spans="2:6">
      <c r="B87" s="449"/>
      <c r="C87" s="449"/>
      <c r="D87" s="449"/>
      <c r="E87" s="449"/>
      <c r="F87" s="449"/>
    </row>
    <row r="88" spans="2:6">
      <c r="B88" s="449"/>
      <c r="C88" s="449"/>
      <c r="D88" s="449"/>
      <c r="E88" s="449"/>
      <c r="F88" s="449"/>
    </row>
    <row r="89" spans="2:6">
      <c r="B89" s="449"/>
      <c r="C89" s="449"/>
      <c r="D89" s="449"/>
      <c r="E89" s="449"/>
      <c r="F89" s="449"/>
    </row>
    <row r="90" spans="2:6">
      <c r="B90" s="449"/>
      <c r="C90" s="449"/>
      <c r="D90" s="449"/>
      <c r="E90" s="449"/>
      <c r="F90" s="449"/>
    </row>
    <row r="91" spans="2:6">
      <c r="B91" s="449"/>
      <c r="C91" s="449"/>
      <c r="D91" s="449"/>
      <c r="E91" s="449"/>
      <c r="F91" s="449"/>
    </row>
    <row r="92" spans="2:6">
      <c r="B92" s="449"/>
      <c r="C92" s="449"/>
      <c r="D92" s="449"/>
      <c r="E92" s="449"/>
      <c r="F92" s="449"/>
    </row>
    <row r="93" spans="2:6">
      <c r="B93" s="449"/>
      <c r="C93" s="449"/>
      <c r="D93" s="449"/>
      <c r="E93" s="449"/>
      <c r="F93" s="449"/>
    </row>
    <row r="94" spans="2:6">
      <c r="B94" s="449"/>
      <c r="C94" s="449"/>
      <c r="D94" s="449"/>
      <c r="E94" s="449"/>
      <c r="F94" s="449"/>
    </row>
    <row r="95" spans="2:6">
      <c r="B95" s="449"/>
      <c r="C95" s="449"/>
      <c r="D95" s="449"/>
      <c r="E95" s="449"/>
      <c r="F95" s="449"/>
    </row>
    <row r="96" spans="2:6">
      <c r="B96" s="449"/>
      <c r="C96" s="449"/>
      <c r="D96" s="449"/>
      <c r="E96" s="449"/>
      <c r="F96" s="449"/>
    </row>
    <row r="97" spans="2:6">
      <c r="B97" s="449"/>
      <c r="C97" s="449"/>
      <c r="D97" s="449"/>
      <c r="E97" s="449"/>
      <c r="F97" s="449"/>
    </row>
    <row r="98" spans="2:6">
      <c r="B98" s="449"/>
      <c r="C98" s="449"/>
      <c r="D98" s="449"/>
      <c r="E98" s="449"/>
      <c r="F98" s="449"/>
    </row>
    <row r="99" spans="2:6">
      <c r="B99" s="449"/>
      <c r="C99" s="449"/>
      <c r="D99" s="449"/>
      <c r="E99" s="449"/>
      <c r="F99" s="449"/>
    </row>
    <row r="100" spans="2:6">
      <c r="B100" s="449"/>
      <c r="C100" s="449"/>
      <c r="D100" s="449"/>
      <c r="E100" s="449"/>
      <c r="F100" s="449"/>
    </row>
    <row r="101" spans="2:6">
      <c r="B101" s="449"/>
      <c r="C101" s="449"/>
      <c r="D101" s="449"/>
      <c r="E101" s="449"/>
      <c r="F101" s="449"/>
    </row>
    <row r="102" spans="2:6">
      <c r="B102" s="449"/>
      <c r="C102" s="449"/>
      <c r="D102" s="449"/>
      <c r="E102" s="449"/>
      <c r="F102" s="449"/>
    </row>
    <row r="103" spans="2:6">
      <c r="B103" s="449"/>
      <c r="C103" s="449"/>
      <c r="D103" s="449"/>
      <c r="E103" s="449"/>
      <c r="F103" s="449"/>
    </row>
    <row r="104" spans="2:6">
      <c r="B104" s="449"/>
      <c r="C104" s="449"/>
      <c r="D104" s="449"/>
      <c r="E104" s="449"/>
      <c r="F104" s="449"/>
    </row>
    <row r="105" spans="2:6">
      <c r="B105" s="449"/>
      <c r="C105" s="449"/>
      <c r="D105" s="449"/>
      <c r="E105" s="449"/>
      <c r="F105" s="449"/>
    </row>
    <row r="106" spans="2:6">
      <c r="B106" s="449"/>
      <c r="C106" s="449"/>
      <c r="D106" s="449"/>
      <c r="E106" s="449"/>
      <c r="F106" s="449"/>
    </row>
    <row r="107" spans="2:6">
      <c r="B107" s="449"/>
      <c r="C107" s="449"/>
      <c r="D107" s="449"/>
      <c r="E107" s="449"/>
      <c r="F107" s="449"/>
    </row>
    <row r="108" spans="2:6">
      <c r="B108" s="449"/>
      <c r="C108" s="449"/>
      <c r="D108" s="449"/>
      <c r="E108" s="449"/>
      <c r="F108" s="449"/>
    </row>
    <row r="109" spans="2:6">
      <c r="B109" s="449"/>
      <c r="C109" s="449"/>
      <c r="D109" s="449"/>
      <c r="E109" s="449"/>
      <c r="F109" s="449"/>
    </row>
    <row r="110" spans="2:6">
      <c r="B110" s="449"/>
      <c r="C110" s="449"/>
      <c r="D110" s="449"/>
      <c r="E110" s="449"/>
      <c r="F110" s="449"/>
    </row>
    <row r="111" spans="2:6">
      <c r="B111" s="449"/>
      <c r="C111" s="449"/>
      <c r="D111" s="449"/>
      <c r="E111" s="449"/>
      <c r="F111" s="449"/>
    </row>
  </sheetData>
  <mergeCells count="4">
    <mergeCell ref="A2:G2"/>
    <mergeCell ref="C5:E5"/>
    <mergeCell ref="A5:A6"/>
    <mergeCell ref="B5:B6"/>
  </mergeCells>
  <phoneticPr fontId="169" type="noConversion"/>
  <hyperlinks>
    <hyperlink ref="E52" location="目录!A1" display="返回"/>
  </hyperlinks>
  <pageMargins left="0.7" right="0.7" top="0.75" bottom="0.75" header="0.3" footer="0.3"/>
  <pageSetup paperSize="9" scale="58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9"/>
  <sheetViews>
    <sheetView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" style="449" customWidth="1"/>
    <col min="2" max="2" width="17.625" style="3736" customWidth="1"/>
    <col min="3" max="5" width="12.375" style="3737" customWidth="1"/>
    <col min="6" max="6" width="30" style="3736" customWidth="1"/>
    <col min="7" max="7" width="34.25" style="449" customWidth="1"/>
    <col min="8" max="16384" width="9" style="449"/>
  </cols>
  <sheetData>
    <row r="1" spans="1:7">
      <c r="G1" s="3805" t="s">
        <v>101</v>
      </c>
    </row>
    <row r="2" spans="1:7" ht="30" customHeight="1">
      <c r="A2" s="5179" t="s">
        <v>1144</v>
      </c>
      <c r="B2" s="5179"/>
      <c r="C2" s="5179"/>
      <c r="D2" s="5179"/>
      <c r="E2" s="5179"/>
      <c r="F2" s="5179"/>
      <c r="G2" s="5179"/>
    </row>
    <row r="3" spans="1:7" ht="17.25" customHeight="1">
      <c r="A3" s="3806"/>
      <c r="B3" s="3806"/>
      <c r="C3" s="3619"/>
      <c r="D3" s="3619"/>
      <c r="E3" s="3619"/>
      <c r="F3" s="3643"/>
      <c r="G3" s="3807"/>
    </row>
    <row r="4" spans="1:7" s="3527" customFormat="1" ht="15.75" customHeight="1">
      <c r="A4" s="554"/>
      <c r="B4" s="3740"/>
      <c r="C4" s="3533"/>
      <c r="D4" s="3533"/>
      <c r="E4" s="3533"/>
      <c r="F4" s="3560"/>
      <c r="G4" s="3808" t="s">
        <v>874</v>
      </c>
    </row>
    <row r="5" spans="1:7" s="3526" customFormat="1" ht="18.75" customHeight="1">
      <c r="A5" s="5186" t="s">
        <v>217</v>
      </c>
      <c r="B5" s="5186" t="s">
        <v>875</v>
      </c>
      <c r="C5" s="5185" t="s">
        <v>161</v>
      </c>
      <c r="D5" s="5185"/>
      <c r="E5" s="5185"/>
      <c r="F5" s="3775"/>
      <c r="G5" s="3775"/>
    </row>
    <row r="6" spans="1:7" s="3526" customFormat="1" ht="21.75" customHeight="1">
      <c r="A6" s="5186"/>
      <c r="B6" s="5186"/>
      <c r="C6" s="3776" t="s">
        <v>788</v>
      </c>
      <c r="D6" s="3776" t="s">
        <v>789</v>
      </c>
      <c r="E6" s="3776" t="s">
        <v>786</v>
      </c>
      <c r="F6" s="3752" t="s">
        <v>790</v>
      </c>
      <c r="G6" s="3752" t="s">
        <v>791</v>
      </c>
    </row>
    <row r="7" spans="1:7" s="3526" customFormat="1" ht="20.25" customHeight="1">
      <c r="A7" s="3755" t="s">
        <v>16</v>
      </c>
      <c r="B7" s="3756" t="s">
        <v>876</v>
      </c>
      <c r="C7" s="1400">
        <f>SUM(C8:C10)</f>
        <v>0</v>
      </c>
      <c r="D7" s="1400">
        <f>SUM(D8:D10)</f>
        <v>0</v>
      </c>
      <c r="E7" s="1400">
        <f>SUM(E8:E10)</f>
        <v>0</v>
      </c>
      <c r="F7" s="3756"/>
      <c r="G7" s="3756"/>
    </row>
    <row r="8" spans="1:7" s="3527" customFormat="1" ht="23.25" customHeight="1">
      <c r="A8" s="3758">
        <v>1</v>
      </c>
      <c r="B8" s="3759" t="s">
        <v>877</v>
      </c>
      <c r="C8" s="1538"/>
      <c r="D8" s="1538"/>
      <c r="E8" s="1538"/>
      <c r="F8" s="1474"/>
      <c r="G8" s="1474"/>
    </row>
    <row r="9" spans="1:7" s="3527" customFormat="1" ht="27.75" customHeight="1">
      <c r="A9" s="3758">
        <v>2</v>
      </c>
      <c r="B9" s="3759" t="s">
        <v>1134</v>
      </c>
      <c r="C9" s="1538"/>
      <c r="D9" s="1538"/>
      <c r="E9" s="1538"/>
      <c r="F9" s="3777"/>
      <c r="G9" s="3777"/>
    </row>
    <row r="10" spans="1:7" s="3527" customFormat="1" ht="27.75" customHeight="1">
      <c r="A10" s="3758">
        <v>3</v>
      </c>
      <c r="B10" s="3759" t="s">
        <v>1135</v>
      </c>
      <c r="C10" s="1538"/>
      <c r="D10" s="1538"/>
      <c r="E10" s="1538"/>
      <c r="F10" s="1474"/>
      <c r="G10" s="3777"/>
    </row>
    <row r="11" spans="1:7" s="3526" customFormat="1" ht="21" customHeight="1">
      <c r="A11" s="3755" t="s">
        <v>138</v>
      </c>
      <c r="B11" s="3756" t="s">
        <v>878</v>
      </c>
      <c r="C11" s="3757">
        <f>C12+C24+C33</f>
        <v>0</v>
      </c>
      <c r="D11" s="3757">
        <f>D12+D24+D33</f>
        <v>0</v>
      </c>
      <c r="E11" s="3757">
        <f>E12+E24+E33</f>
        <v>0</v>
      </c>
      <c r="F11" s="3756"/>
      <c r="G11" s="3756"/>
    </row>
    <row r="12" spans="1:7" s="3527" customFormat="1" ht="20.25" customHeight="1">
      <c r="A12" s="3758">
        <v>1</v>
      </c>
      <c r="B12" s="858" t="s">
        <v>879</v>
      </c>
      <c r="C12" s="945">
        <f>C13+C19+C20+C21+C22+C23</f>
        <v>0</v>
      </c>
      <c r="D12" s="945">
        <f>D13+D19+D20+D21+D22+D23</f>
        <v>0</v>
      </c>
      <c r="E12" s="945">
        <f>E13+E19+E20+E21+E22+E23</f>
        <v>0</v>
      </c>
      <c r="F12" s="1474"/>
      <c r="G12" s="1474"/>
    </row>
    <row r="13" spans="1:7" s="3527" customFormat="1" ht="34.5" customHeight="1">
      <c r="A13" s="3758"/>
      <c r="B13" s="1474" t="s">
        <v>880</v>
      </c>
      <c r="C13" s="3761"/>
      <c r="D13" s="3761"/>
      <c r="E13" s="3761"/>
      <c r="F13" s="3809"/>
      <c r="G13" s="858"/>
    </row>
    <row r="14" spans="1:7" s="3527" customFormat="1" ht="17.25" customHeight="1">
      <c r="A14" s="3758"/>
      <c r="B14" s="541" t="s">
        <v>881</v>
      </c>
      <c r="C14" s="3763"/>
      <c r="D14" s="3763"/>
      <c r="E14" s="3763"/>
      <c r="F14" s="858"/>
      <c r="G14" s="858"/>
    </row>
    <row r="15" spans="1:7" s="3527" customFormat="1" ht="17.25" customHeight="1">
      <c r="A15" s="3758"/>
      <c r="B15" s="541" t="s">
        <v>882</v>
      </c>
      <c r="C15" s="3764"/>
      <c r="D15" s="3764"/>
      <c r="E15" s="3764"/>
      <c r="F15" s="1474"/>
      <c r="G15" s="1474"/>
    </row>
    <row r="16" spans="1:7" s="3527" customFormat="1">
      <c r="A16" s="3758"/>
      <c r="B16" s="541" t="s">
        <v>883</v>
      </c>
      <c r="C16" s="3764"/>
      <c r="D16" s="3764"/>
      <c r="E16" s="3764"/>
      <c r="F16" s="1474"/>
      <c r="G16" s="1474"/>
    </row>
    <row r="17" spans="1:7" s="3527" customFormat="1">
      <c r="A17" s="3758"/>
      <c r="B17" s="541" t="s">
        <v>884</v>
      </c>
      <c r="C17" s="3764"/>
      <c r="D17" s="3764"/>
      <c r="E17" s="3764"/>
      <c r="F17" s="1474"/>
      <c r="G17" s="1474"/>
    </row>
    <row r="18" spans="1:7" s="3527" customFormat="1" ht="20.25" customHeight="1">
      <c r="A18" s="3758"/>
      <c r="B18" s="541" t="s">
        <v>885</v>
      </c>
      <c r="C18" s="122"/>
      <c r="D18" s="122"/>
      <c r="E18" s="122"/>
      <c r="F18" s="1474"/>
      <c r="G18" s="1474"/>
    </row>
    <row r="19" spans="1:7" s="3527" customFormat="1" ht="74.25" customHeight="1">
      <c r="A19" s="3758"/>
      <c r="B19" s="2954" t="s">
        <v>886</v>
      </c>
      <c r="C19" s="1538"/>
      <c r="D19" s="1538"/>
      <c r="E19" s="1538"/>
      <c r="F19" s="3809"/>
      <c r="G19" s="1474"/>
    </row>
    <row r="20" spans="1:7" s="3527" customFormat="1" ht="18.75" customHeight="1">
      <c r="A20" s="3758"/>
      <c r="B20" s="2954" t="s">
        <v>887</v>
      </c>
      <c r="C20" s="1538"/>
      <c r="D20" s="1538"/>
      <c r="E20" s="1538"/>
      <c r="F20" s="1435"/>
      <c r="G20" s="1474"/>
    </row>
    <row r="21" spans="1:7" s="3527" customFormat="1" ht="17.25" customHeight="1">
      <c r="A21" s="3758"/>
      <c r="B21" s="2954" t="s">
        <v>888</v>
      </c>
      <c r="C21" s="1538"/>
      <c r="D21" s="1538">
        <f>D13*0.02</f>
        <v>0</v>
      </c>
      <c r="E21" s="1538"/>
      <c r="F21" s="3779"/>
      <c r="G21" s="1474"/>
    </row>
    <row r="22" spans="1:7" s="3527" customFormat="1" ht="18.75" customHeight="1">
      <c r="A22" s="3758"/>
      <c r="B22" s="2954" t="s">
        <v>889</v>
      </c>
      <c r="C22" s="1538"/>
      <c r="D22" s="1538">
        <f>D13*0.025</f>
        <v>0</v>
      </c>
      <c r="E22" s="1538"/>
      <c r="F22" s="3779"/>
      <c r="G22" s="3778"/>
    </row>
    <row r="23" spans="1:7" s="3527" customFormat="1" ht="24" customHeight="1">
      <c r="A23" s="3758"/>
      <c r="B23" s="2954" t="s">
        <v>890</v>
      </c>
      <c r="C23" s="1538"/>
      <c r="D23" s="1538"/>
      <c r="E23" s="1538"/>
      <c r="F23" s="858"/>
      <c r="G23" s="858"/>
    </row>
    <row r="24" spans="1:7" s="3527" customFormat="1" ht="17.25" customHeight="1">
      <c r="A24" s="3758">
        <v>2</v>
      </c>
      <c r="B24" s="1474" t="s">
        <v>891</v>
      </c>
      <c r="C24" s="1538"/>
      <c r="D24" s="1538">
        <f>SUM(D25:D32)</f>
        <v>0</v>
      </c>
      <c r="E24" s="1538">
        <f>SUM(E25:E32)</f>
        <v>0</v>
      </c>
      <c r="F24" s="1474"/>
      <c r="G24" s="1474"/>
    </row>
    <row r="25" spans="1:7" s="3527" customFormat="1" ht="18.75" customHeight="1">
      <c r="A25" s="3758"/>
      <c r="B25" s="1474" t="s">
        <v>892</v>
      </c>
      <c r="C25" s="1538"/>
      <c r="D25" s="1538">
        <f>$D$13/1.25*F25</f>
        <v>0</v>
      </c>
      <c r="E25" s="1538"/>
      <c r="F25" s="3779"/>
      <c r="G25" s="3779"/>
    </row>
    <row r="26" spans="1:7" s="3527" customFormat="1" ht="18.75" customHeight="1">
      <c r="A26" s="3758"/>
      <c r="B26" s="1474" t="s">
        <v>893</v>
      </c>
      <c r="C26" s="1538">
        <f t="shared" ref="C26:C31" si="0">$C$13*0.8*F26</f>
        <v>0</v>
      </c>
      <c r="D26" s="1538">
        <f t="shared" ref="D26:D31" si="1">$D$13/1.25*F26</f>
        <v>0</v>
      </c>
      <c r="E26" s="1538"/>
      <c r="F26" s="3779"/>
      <c r="G26" s="3779"/>
    </row>
    <row r="27" spans="1:7" s="3527" customFormat="1" ht="18.75" customHeight="1">
      <c r="A27" s="3758"/>
      <c r="B27" s="1474" t="s">
        <v>894</v>
      </c>
      <c r="C27" s="1538">
        <f t="shared" si="0"/>
        <v>0</v>
      </c>
      <c r="D27" s="1538">
        <f t="shared" si="1"/>
        <v>0</v>
      </c>
      <c r="E27" s="1538"/>
      <c r="F27" s="3779"/>
      <c r="G27" s="3779"/>
    </row>
    <row r="28" spans="1:7" s="3527" customFormat="1" ht="18.75" customHeight="1">
      <c r="A28" s="3758"/>
      <c r="B28" s="1474" t="s">
        <v>895</v>
      </c>
      <c r="C28" s="1538">
        <f t="shared" si="0"/>
        <v>0</v>
      </c>
      <c r="D28" s="1538">
        <f t="shared" si="1"/>
        <v>0</v>
      </c>
      <c r="E28" s="1538"/>
      <c r="F28" s="3779"/>
      <c r="G28" s="3779"/>
    </row>
    <row r="29" spans="1:7" s="3527" customFormat="1" ht="18.75" customHeight="1">
      <c r="A29" s="3758"/>
      <c r="B29" s="1474" t="s">
        <v>896</v>
      </c>
      <c r="C29" s="1538">
        <f t="shared" si="0"/>
        <v>0</v>
      </c>
      <c r="D29" s="1538">
        <f t="shared" si="1"/>
        <v>0</v>
      </c>
      <c r="E29" s="1538"/>
      <c r="F29" s="3779"/>
      <c r="G29" s="3779"/>
    </row>
    <row r="30" spans="1:7" s="3527" customFormat="1" ht="18.75" customHeight="1">
      <c r="A30" s="3758"/>
      <c r="B30" s="1474" t="s">
        <v>897</v>
      </c>
      <c r="C30" s="1538"/>
      <c r="D30" s="1538">
        <f t="shared" si="1"/>
        <v>0</v>
      </c>
      <c r="E30" s="1538"/>
      <c r="F30" s="3779"/>
      <c r="G30" s="3779"/>
    </row>
    <row r="31" spans="1:7" s="3527" customFormat="1" ht="18.75" customHeight="1">
      <c r="A31" s="3758"/>
      <c r="B31" s="1474" t="s">
        <v>898</v>
      </c>
      <c r="C31" s="1538">
        <f t="shared" si="0"/>
        <v>0</v>
      </c>
      <c r="D31" s="1538">
        <f t="shared" si="1"/>
        <v>0</v>
      </c>
      <c r="E31" s="1538"/>
      <c r="F31" s="3779"/>
      <c r="G31" s="3779"/>
    </row>
    <row r="32" spans="1:7" s="3527" customFormat="1" ht="18.75" customHeight="1">
      <c r="A32" s="3758"/>
      <c r="B32" s="1474" t="s">
        <v>899</v>
      </c>
      <c r="C32" s="1538"/>
      <c r="D32" s="1538"/>
      <c r="E32" s="1538"/>
      <c r="F32" s="3779"/>
      <c r="G32" s="3779"/>
    </row>
    <row r="33" spans="1:7" s="3527" customFormat="1" ht="21.75" customHeight="1">
      <c r="A33" s="3758">
        <v>3</v>
      </c>
      <c r="B33" s="1474" t="s">
        <v>900</v>
      </c>
      <c r="C33" s="1538"/>
      <c r="D33" s="1538"/>
      <c r="E33" s="1538"/>
      <c r="F33" s="1474"/>
      <c r="G33" s="1474"/>
    </row>
    <row r="34" spans="1:7" s="3526" customFormat="1" ht="35.25" hidden="1" customHeight="1">
      <c r="A34" s="3758">
        <v>2</v>
      </c>
      <c r="B34" s="3759" t="s">
        <v>1136</v>
      </c>
      <c r="C34" s="1538"/>
      <c r="D34" s="1538"/>
      <c r="E34" s="1538"/>
      <c r="F34" s="1474"/>
      <c r="G34" s="1474"/>
    </row>
    <row r="35" spans="1:7" s="3526" customFormat="1" ht="18.75" customHeight="1">
      <c r="A35" s="3755" t="s">
        <v>108</v>
      </c>
      <c r="B35" s="3765" t="s">
        <v>901</v>
      </c>
      <c r="C35" s="1400">
        <f>SUM(C36:C55)</f>
        <v>0</v>
      </c>
      <c r="D35" s="1400">
        <f>SUM(D36:D55)</f>
        <v>0</v>
      </c>
      <c r="E35" s="1400">
        <f>SUM(E36:E55)</f>
        <v>0</v>
      </c>
      <c r="F35" s="1474"/>
      <c r="G35" s="1474"/>
    </row>
    <row r="36" spans="1:7" s="3527" customFormat="1" ht="26.25" customHeight="1">
      <c r="A36" s="3767" t="s">
        <v>394</v>
      </c>
      <c r="B36" s="3759" t="s">
        <v>1137</v>
      </c>
      <c r="C36" s="122"/>
      <c r="D36" s="122"/>
      <c r="E36" s="122"/>
      <c r="F36" s="858"/>
      <c r="G36" s="858"/>
    </row>
    <row r="37" spans="1:7" s="3527" customFormat="1" ht="26.25" customHeight="1">
      <c r="A37" s="3767" t="s">
        <v>401</v>
      </c>
      <c r="B37" s="3759" t="s">
        <v>1075</v>
      </c>
      <c r="C37" s="122"/>
      <c r="D37" s="122"/>
      <c r="E37" s="122"/>
      <c r="F37" s="858"/>
      <c r="G37" s="858"/>
    </row>
    <row r="38" spans="1:7" s="3527" customFormat="1" ht="26.25" customHeight="1">
      <c r="A38" s="3767" t="s">
        <v>402</v>
      </c>
      <c r="B38" s="3759" t="s">
        <v>1138</v>
      </c>
      <c r="C38" s="122"/>
      <c r="D38" s="122"/>
      <c r="E38" s="122"/>
      <c r="F38" s="858"/>
      <c r="G38" s="858"/>
    </row>
    <row r="39" spans="1:7" s="3526" customFormat="1" ht="27" customHeight="1">
      <c r="A39" s="3767" t="s">
        <v>403</v>
      </c>
      <c r="B39" s="3759" t="s">
        <v>903</v>
      </c>
      <c r="C39" s="266"/>
      <c r="D39" s="266"/>
      <c r="E39" s="266"/>
      <c r="F39" s="1474"/>
      <c r="G39" s="1474"/>
    </row>
    <row r="40" spans="1:7" s="3527" customFormat="1" ht="42" customHeight="1">
      <c r="A40" s="3767" t="s">
        <v>404</v>
      </c>
      <c r="B40" s="3759" t="s">
        <v>904</v>
      </c>
      <c r="C40" s="266"/>
      <c r="D40" s="266">
        <f>C40</f>
        <v>0</v>
      </c>
      <c r="E40" s="266"/>
      <c r="F40" s="3809"/>
      <c r="G40" s="858"/>
    </row>
    <row r="41" spans="1:7" s="3527" customFormat="1" ht="37.5" customHeight="1">
      <c r="A41" s="3767" t="s">
        <v>405</v>
      </c>
      <c r="B41" s="3759" t="s">
        <v>1139</v>
      </c>
      <c r="C41" s="266"/>
      <c r="D41" s="266"/>
      <c r="E41" s="266"/>
      <c r="F41" s="858"/>
      <c r="G41" s="1276"/>
    </row>
    <row r="42" spans="1:7" s="3527" customFormat="1" ht="42.75" customHeight="1">
      <c r="A42" s="3767" t="s">
        <v>406</v>
      </c>
      <c r="B42" s="3759" t="s">
        <v>905</v>
      </c>
      <c r="C42" s="122"/>
      <c r="D42" s="122"/>
      <c r="E42" s="122"/>
      <c r="F42" s="3809"/>
      <c r="G42" s="1474"/>
    </row>
    <row r="43" spans="1:7" s="3527" customFormat="1" ht="40.5" customHeight="1">
      <c r="A43" s="3767" t="s">
        <v>909</v>
      </c>
      <c r="B43" s="3759" t="s">
        <v>906</v>
      </c>
      <c r="C43" s="122"/>
      <c r="D43" s="122"/>
      <c r="E43" s="122"/>
      <c r="F43" s="1474"/>
      <c r="G43" s="1474"/>
    </row>
    <row r="44" spans="1:7" s="3527" customFormat="1" ht="69" customHeight="1">
      <c r="A44" s="3767" t="s">
        <v>911</v>
      </c>
      <c r="B44" s="3759" t="s">
        <v>907</v>
      </c>
      <c r="C44" s="122"/>
      <c r="D44" s="122"/>
      <c r="E44" s="122"/>
      <c r="F44" s="1474"/>
      <c r="G44" s="1474"/>
    </row>
    <row r="45" spans="1:7" s="3527" customFormat="1" ht="41.25" customHeight="1">
      <c r="A45" s="3767" t="s">
        <v>913</v>
      </c>
      <c r="B45" s="3759" t="s">
        <v>908</v>
      </c>
      <c r="C45" s="122"/>
      <c r="D45" s="122"/>
      <c r="E45" s="122"/>
      <c r="F45" s="1474"/>
      <c r="G45" s="1474"/>
    </row>
    <row r="46" spans="1:7" s="3527" customFormat="1" ht="72.75" customHeight="1">
      <c r="A46" s="3767" t="s">
        <v>915</v>
      </c>
      <c r="B46" s="3759" t="s">
        <v>910</v>
      </c>
      <c r="C46" s="122"/>
      <c r="D46" s="122"/>
      <c r="E46" s="122"/>
      <c r="F46" s="1474"/>
      <c r="G46" s="1474"/>
    </row>
    <row r="47" spans="1:7" s="3527" customFormat="1" ht="12.75">
      <c r="A47" s="3767" t="s">
        <v>917</v>
      </c>
      <c r="B47" s="3759" t="s">
        <v>1084</v>
      </c>
      <c r="C47" s="122"/>
      <c r="D47" s="122"/>
      <c r="E47" s="122"/>
      <c r="F47" s="1474"/>
      <c r="G47" s="1474"/>
    </row>
    <row r="48" spans="1:7" s="3527" customFormat="1" ht="12.75">
      <c r="A48" s="3767" t="s">
        <v>919</v>
      </c>
      <c r="B48" s="3759" t="s">
        <v>914</v>
      </c>
      <c r="C48" s="266"/>
      <c r="D48" s="266"/>
      <c r="E48" s="266"/>
      <c r="F48" s="3803"/>
      <c r="G48" s="1474"/>
    </row>
    <row r="49" spans="1:7" s="3527" customFormat="1" ht="12.75">
      <c r="A49" s="3767" t="s">
        <v>921</v>
      </c>
      <c r="B49" s="3759" t="s">
        <v>916</v>
      </c>
      <c r="C49" s="122"/>
      <c r="D49" s="122"/>
      <c r="E49" s="122"/>
      <c r="F49" s="3803"/>
      <c r="G49" s="1474"/>
    </row>
    <row r="50" spans="1:7" s="3527" customFormat="1" ht="12.75">
      <c r="A50" s="3767" t="s">
        <v>923</v>
      </c>
      <c r="B50" s="3759" t="s">
        <v>918</v>
      </c>
      <c r="C50" s="122"/>
      <c r="D50" s="122"/>
      <c r="E50" s="122"/>
      <c r="F50" s="3809"/>
      <c r="G50" s="1474"/>
    </row>
    <row r="51" spans="1:7" s="3527" customFormat="1" ht="22.5" customHeight="1">
      <c r="A51" s="3767" t="s">
        <v>925</v>
      </c>
      <c r="B51" s="3759" t="s">
        <v>920</v>
      </c>
      <c r="C51" s="122"/>
      <c r="D51" s="122"/>
      <c r="E51" s="122"/>
      <c r="F51" s="1474"/>
      <c r="G51" s="1474"/>
    </row>
    <row r="52" spans="1:7" s="3527" customFormat="1" ht="22.5" customHeight="1">
      <c r="A52" s="3767" t="s">
        <v>927</v>
      </c>
      <c r="B52" s="3769" t="s">
        <v>922</v>
      </c>
      <c r="C52" s="122"/>
      <c r="D52" s="122"/>
      <c r="E52" s="122"/>
      <c r="F52" s="1474"/>
      <c r="G52" s="1474"/>
    </row>
    <row r="53" spans="1:7" s="3527" customFormat="1" ht="22.5" customHeight="1">
      <c r="A53" s="3767" t="s">
        <v>929</v>
      </c>
      <c r="B53" s="3770" t="s">
        <v>926</v>
      </c>
      <c r="C53" s="122"/>
      <c r="D53" s="122"/>
      <c r="E53" s="122"/>
      <c r="F53" s="1474"/>
      <c r="G53" s="1474"/>
    </row>
    <row r="54" spans="1:7" s="3527" customFormat="1" ht="22.5" customHeight="1">
      <c r="A54" s="3767" t="s">
        <v>1093</v>
      </c>
      <c r="B54" s="3770" t="s">
        <v>928</v>
      </c>
      <c r="C54" s="122"/>
      <c r="D54" s="122"/>
      <c r="E54" s="122"/>
      <c r="F54" s="1474"/>
      <c r="G54" s="1474"/>
    </row>
    <row r="55" spans="1:7" s="3527" customFormat="1" ht="28.5" customHeight="1">
      <c r="A55" s="3767" t="s">
        <v>1111</v>
      </c>
      <c r="B55" s="3759" t="s">
        <v>250</v>
      </c>
      <c r="C55" s="122"/>
      <c r="D55" s="122"/>
      <c r="E55" s="122"/>
      <c r="F55" s="1474"/>
      <c r="G55" s="1474"/>
    </row>
    <row r="56" spans="1:7" s="3527" customFormat="1" ht="24.75" hidden="1" customHeight="1">
      <c r="A56" s="3767" t="s">
        <v>925</v>
      </c>
      <c r="B56" s="3759" t="s">
        <v>922</v>
      </c>
      <c r="C56" s="122"/>
      <c r="D56" s="122"/>
      <c r="E56" s="122"/>
      <c r="F56" s="1474"/>
      <c r="G56" s="1474" t="s">
        <v>1140</v>
      </c>
    </row>
    <row r="57" spans="1:7" s="3527" customFormat="1" ht="16.5" hidden="1" customHeight="1">
      <c r="A57" s="3767" t="s">
        <v>927</v>
      </c>
      <c r="B57" s="3759" t="s">
        <v>1141</v>
      </c>
      <c r="C57" s="122"/>
      <c r="D57" s="122"/>
      <c r="E57" s="122"/>
      <c r="F57" s="1474" t="s">
        <v>1142</v>
      </c>
      <c r="G57" s="1474" t="s">
        <v>1142</v>
      </c>
    </row>
    <row r="58" spans="1:7" s="3526" customFormat="1" ht="27.75" customHeight="1">
      <c r="A58" s="3771" t="s">
        <v>326</v>
      </c>
      <c r="B58" s="3772" t="s">
        <v>245</v>
      </c>
      <c r="C58" s="3781">
        <f>C35+C11+C7</f>
        <v>0</v>
      </c>
      <c r="D58" s="3781">
        <f>D35+D11+D7</f>
        <v>0</v>
      </c>
      <c r="E58" s="3781">
        <f>E35+E11+E7</f>
        <v>0</v>
      </c>
      <c r="F58" s="3782"/>
      <c r="G58" s="3782"/>
    </row>
    <row r="59" spans="1:7">
      <c r="A59" s="3746"/>
      <c r="B59" s="3739"/>
      <c r="C59" s="3810"/>
      <c r="D59" s="3810"/>
      <c r="E59" s="3810"/>
    </row>
    <row r="60" spans="1:7" s="448" customFormat="1"/>
    <row r="61" spans="1:7" s="448" customFormat="1"/>
    <row r="62" spans="1:7" s="448" customFormat="1"/>
    <row r="63" spans="1:7" s="448" customFormat="1"/>
    <row r="64" spans="1:7" s="448" customFormat="1"/>
    <row r="65" spans="2:6" s="448" customFormat="1"/>
    <row r="66" spans="2:6" s="448" customFormat="1"/>
    <row r="67" spans="2:6" s="448" customFormat="1"/>
    <row r="68" spans="2:6" s="448" customFormat="1"/>
    <row r="69" spans="2:6" s="448" customFormat="1"/>
    <row r="70" spans="2:6">
      <c r="B70" s="449"/>
      <c r="C70" s="449"/>
      <c r="D70" s="449"/>
      <c r="E70" s="449"/>
      <c r="F70" s="449"/>
    </row>
    <row r="71" spans="2:6">
      <c r="B71" s="449"/>
      <c r="C71" s="449"/>
      <c r="D71" s="449"/>
      <c r="E71" s="449"/>
      <c r="F71" s="449"/>
    </row>
    <row r="72" spans="2:6">
      <c r="B72" s="449"/>
      <c r="C72" s="449"/>
      <c r="D72" s="449"/>
      <c r="E72" s="449"/>
      <c r="F72" s="449"/>
    </row>
    <row r="73" spans="2:6">
      <c r="B73" s="449"/>
      <c r="C73" s="449"/>
      <c r="D73" s="449"/>
      <c r="E73" s="449"/>
      <c r="F73" s="449"/>
    </row>
    <row r="74" spans="2:6">
      <c r="B74" s="449"/>
      <c r="C74" s="449"/>
      <c r="D74" s="449"/>
      <c r="E74" s="449"/>
      <c r="F74" s="449"/>
    </row>
    <row r="75" spans="2:6">
      <c r="B75" s="449"/>
      <c r="C75" s="449"/>
      <c r="D75" s="449"/>
      <c r="E75" s="449"/>
      <c r="F75" s="449"/>
    </row>
    <row r="76" spans="2:6">
      <c r="B76" s="449"/>
      <c r="C76" s="449"/>
      <c r="D76" s="449"/>
      <c r="E76" s="449"/>
      <c r="F76" s="449"/>
    </row>
    <row r="77" spans="2:6">
      <c r="B77" s="449"/>
      <c r="C77" s="449"/>
      <c r="D77" s="449"/>
      <c r="E77" s="449"/>
      <c r="F77" s="449"/>
    </row>
    <row r="78" spans="2:6">
      <c r="B78" s="449"/>
      <c r="C78" s="449"/>
      <c r="D78" s="449"/>
      <c r="E78" s="449"/>
      <c r="F78" s="449"/>
    </row>
    <row r="79" spans="2:6">
      <c r="B79" s="449"/>
      <c r="C79" s="449"/>
      <c r="D79" s="449"/>
      <c r="E79" s="449"/>
      <c r="F79" s="449"/>
    </row>
    <row r="80" spans="2:6">
      <c r="B80" s="449"/>
      <c r="C80" s="449"/>
      <c r="D80" s="449"/>
      <c r="E80" s="449"/>
      <c r="F80" s="449"/>
    </row>
    <row r="81" spans="2:6">
      <c r="B81" s="449"/>
      <c r="C81" s="449"/>
      <c r="D81" s="449"/>
      <c r="E81" s="449"/>
      <c r="F81" s="449"/>
    </row>
    <row r="82" spans="2:6">
      <c r="B82" s="449"/>
      <c r="C82" s="449"/>
      <c r="D82" s="449"/>
      <c r="E82" s="449"/>
      <c r="F82" s="449"/>
    </row>
    <row r="83" spans="2:6">
      <c r="B83" s="449"/>
      <c r="C83" s="449"/>
      <c r="D83" s="449"/>
      <c r="E83" s="449"/>
      <c r="F83" s="449"/>
    </row>
    <row r="84" spans="2:6">
      <c r="B84" s="449"/>
      <c r="C84" s="449"/>
      <c r="D84" s="449"/>
      <c r="E84" s="449"/>
      <c r="F84" s="449"/>
    </row>
    <row r="85" spans="2:6">
      <c r="B85" s="449"/>
      <c r="C85" s="449"/>
      <c r="D85" s="449"/>
      <c r="E85" s="449"/>
      <c r="F85" s="449"/>
    </row>
    <row r="86" spans="2:6">
      <c r="B86" s="449"/>
      <c r="C86" s="449"/>
      <c r="D86" s="449"/>
      <c r="E86" s="449"/>
      <c r="F86" s="449"/>
    </row>
    <row r="87" spans="2:6">
      <c r="B87" s="449"/>
      <c r="C87" s="449"/>
      <c r="D87" s="449"/>
      <c r="E87" s="449"/>
      <c r="F87" s="449"/>
    </row>
    <row r="88" spans="2:6">
      <c r="B88" s="449"/>
      <c r="C88" s="449"/>
      <c r="D88" s="449"/>
      <c r="E88" s="449"/>
      <c r="F88" s="449"/>
    </row>
    <row r="89" spans="2:6">
      <c r="B89" s="449"/>
      <c r="C89" s="449"/>
      <c r="D89" s="449"/>
      <c r="E89" s="449"/>
      <c r="F89" s="449"/>
    </row>
    <row r="90" spans="2:6">
      <c r="B90" s="449"/>
      <c r="C90" s="449"/>
      <c r="D90" s="449"/>
      <c r="E90" s="449"/>
      <c r="F90" s="449"/>
    </row>
    <row r="91" spans="2:6">
      <c r="B91" s="449"/>
      <c r="C91" s="449"/>
      <c r="D91" s="449"/>
      <c r="E91" s="449"/>
      <c r="F91" s="449"/>
    </row>
    <row r="92" spans="2:6">
      <c r="B92" s="449"/>
      <c r="C92" s="449"/>
      <c r="D92" s="449"/>
      <c r="E92" s="449"/>
      <c r="F92" s="449"/>
    </row>
    <row r="93" spans="2:6">
      <c r="B93" s="449"/>
      <c r="C93" s="449"/>
      <c r="D93" s="449"/>
      <c r="E93" s="449"/>
      <c r="F93" s="449"/>
    </row>
    <row r="94" spans="2:6">
      <c r="B94" s="449"/>
      <c r="C94" s="449"/>
      <c r="D94" s="449"/>
      <c r="E94" s="449"/>
      <c r="F94" s="449"/>
    </row>
    <row r="95" spans="2:6">
      <c r="B95" s="449"/>
      <c r="C95" s="449"/>
      <c r="D95" s="449"/>
      <c r="E95" s="449"/>
      <c r="F95" s="449"/>
    </row>
    <row r="96" spans="2:6">
      <c r="B96" s="449"/>
      <c r="C96" s="449"/>
      <c r="D96" s="449"/>
      <c r="E96" s="449"/>
      <c r="F96" s="449"/>
    </row>
    <row r="97" spans="2:6">
      <c r="B97" s="449"/>
      <c r="C97" s="449"/>
      <c r="D97" s="449"/>
      <c r="E97" s="449"/>
      <c r="F97" s="449"/>
    </row>
    <row r="98" spans="2:6">
      <c r="B98" s="449"/>
      <c r="C98" s="449"/>
      <c r="D98" s="449"/>
      <c r="E98" s="449"/>
      <c r="F98" s="449"/>
    </row>
    <row r="99" spans="2:6">
      <c r="B99" s="449"/>
      <c r="C99" s="449"/>
      <c r="D99" s="449"/>
      <c r="E99" s="449"/>
      <c r="F99" s="449"/>
    </row>
    <row r="100" spans="2:6">
      <c r="B100" s="449"/>
      <c r="C100" s="449"/>
      <c r="D100" s="449"/>
      <c r="E100" s="449"/>
      <c r="F100" s="449"/>
    </row>
    <row r="101" spans="2:6">
      <c r="B101" s="449"/>
      <c r="C101" s="449"/>
      <c r="D101" s="449"/>
      <c r="E101" s="449"/>
      <c r="F101" s="449"/>
    </row>
    <row r="102" spans="2:6">
      <c r="B102" s="449"/>
      <c r="C102" s="449"/>
      <c r="D102" s="449"/>
      <c r="E102" s="449"/>
      <c r="F102" s="449"/>
    </row>
    <row r="103" spans="2:6">
      <c r="B103" s="449"/>
      <c r="C103" s="449"/>
      <c r="D103" s="449"/>
      <c r="E103" s="449"/>
      <c r="F103" s="449"/>
    </row>
    <row r="104" spans="2:6">
      <c r="B104" s="449"/>
      <c r="C104" s="449"/>
      <c r="D104" s="449"/>
      <c r="E104" s="449"/>
      <c r="F104" s="449"/>
    </row>
    <row r="105" spans="2:6">
      <c r="B105" s="449"/>
      <c r="C105" s="449"/>
      <c r="D105" s="449"/>
      <c r="E105" s="449"/>
      <c r="F105" s="449"/>
    </row>
    <row r="106" spans="2:6">
      <c r="B106" s="449"/>
      <c r="C106" s="449"/>
      <c r="D106" s="449"/>
      <c r="E106" s="449"/>
      <c r="F106" s="449"/>
    </row>
    <row r="107" spans="2:6">
      <c r="B107" s="449"/>
      <c r="C107" s="449"/>
      <c r="D107" s="449"/>
      <c r="E107" s="449"/>
      <c r="F107" s="449"/>
    </row>
    <row r="108" spans="2:6">
      <c r="B108" s="449"/>
      <c r="C108" s="449"/>
      <c r="D108" s="449"/>
      <c r="E108" s="449"/>
      <c r="F108" s="449"/>
    </row>
    <row r="109" spans="2:6">
      <c r="B109" s="449"/>
      <c r="C109" s="449"/>
      <c r="D109" s="449"/>
      <c r="E109" s="449"/>
      <c r="F109" s="449"/>
    </row>
    <row r="110" spans="2:6">
      <c r="B110" s="449"/>
      <c r="C110" s="449"/>
      <c r="D110" s="449"/>
      <c r="E110" s="449"/>
      <c r="F110" s="449"/>
    </row>
    <row r="111" spans="2:6">
      <c r="B111" s="449"/>
      <c r="C111" s="449"/>
      <c r="D111" s="449"/>
      <c r="E111" s="449"/>
      <c r="F111" s="449"/>
    </row>
    <row r="112" spans="2:6">
      <c r="B112" s="449"/>
      <c r="C112" s="449"/>
      <c r="D112" s="449"/>
      <c r="E112" s="449"/>
      <c r="F112" s="449"/>
    </row>
    <row r="113" spans="2:6">
      <c r="B113" s="449"/>
      <c r="C113" s="449"/>
      <c r="D113" s="449"/>
      <c r="E113" s="449"/>
      <c r="F113" s="449"/>
    </row>
    <row r="114" spans="2:6">
      <c r="B114" s="449"/>
      <c r="C114" s="449"/>
      <c r="D114" s="449"/>
      <c r="E114" s="449"/>
      <c r="F114" s="449"/>
    </row>
    <row r="115" spans="2:6">
      <c r="B115" s="449"/>
      <c r="C115" s="449"/>
      <c r="D115" s="449"/>
      <c r="E115" s="449"/>
      <c r="F115" s="449"/>
    </row>
    <row r="116" spans="2:6">
      <c r="B116" s="449"/>
      <c r="C116" s="449"/>
      <c r="D116" s="449"/>
      <c r="E116" s="449"/>
      <c r="F116" s="449"/>
    </row>
    <row r="117" spans="2:6">
      <c r="B117" s="449"/>
      <c r="C117" s="449"/>
      <c r="D117" s="449"/>
      <c r="E117" s="449"/>
      <c r="F117" s="449"/>
    </row>
    <row r="118" spans="2:6">
      <c r="B118" s="449"/>
      <c r="C118" s="449"/>
      <c r="D118" s="449"/>
      <c r="E118" s="449"/>
      <c r="F118" s="449"/>
    </row>
    <row r="119" spans="2:6">
      <c r="B119" s="449"/>
      <c r="C119" s="449"/>
      <c r="D119" s="449"/>
      <c r="E119" s="449"/>
      <c r="F119" s="449"/>
    </row>
  </sheetData>
  <mergeCells count="4">
    <mergeCell ref="A2:G2"/>
    <mergeCell ref="C5:E5"/>
    <mergeCell ref="A5:A6"/>
    <mergeCell ref="B5:B6"/>
  </mergeCells>
  <phoneticPr fontId="16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51"/>
  <sheetViews>
    <sheetView workbookViewId="0">
      <pane xSplit="2" ySplit="6" topLeftCell="J7" activePane="bottomRight" state="frozen"/>
      <selection pane="topRight"/>
      <selection pane="bottomLeft"/>
      <selection pane="bottomRight" activeCell="C7" sqref="C7:Q51"/>
    </sheetView>
  </sheetViews>
  <sheetFormatPr defaultColWidth="9" defaultRowHeight="13.5" outlineLevelCol="1"/>
  <cols>
    <col min="1" max="1" width="5" customWidth="1"/>
    <col min="2" max="2" width="27.75" customWidth="1"/>
    <col min="3" max="4" width="17.25" hidden="1" customWidth="1" outlineLevel="1"/>
    <col min="5" max="7" width="12.125" hidden="1" customWidth="1" outlineLevel="1"/>
    <col min="8" max="9" width="10.625" hidden="1" customWidth="1" outlineLevel="1"/>
    <col min="10" max="10" width="10.125" customWidth="1" collapsed="1"/>
    <col min="11" max="11" width="10.125" customWidth="1"/>
    <col min="12" max="15" width="12.125" customWidth="1"/>
    <col min="16" max="16" width="26.125" customWidth="1"/>
    <col min="17" max="17" width="34.25" customWidth="1"/>
  </cols>
  <sheetData>
    <row r="1" spans="1:17">
      <c r="A1" s="3750"/>
      <c r="B1" s="3750"/>
      <c r="C1" s="3750"/>
      <c r="D1" s="3750"/>
      <c r="E1" s="3750"/>
      <c r="F1" s="3750"/>
      <c r="G1" s="3750"/>
      <c r="H1" s="3750"/>
      <c r="I1" s="3750"/>
      <c r="J1" s="3750"/>
      <c r="K1" s="3750"/>
      <c r="L1" s="3750"/>
      <c r="M1" s="3750"/>
      <c r="N1" s="3750"/>
      <c r="O1" s="3750"/>
      <c r="P1" s="3750"/>
      <c r="Q1" s="1316" t="s">
        <v>105</v>
      </c>
    </row>
    <row r="2" spans="1:17" ht="22.5">
      <c r="A2" s="5187" t="s">
        <v>1145</v>
      </c>
      <c r="B2" s="5187"/>
      <c r="C2" s="5187"/>
      <c r="D2" s="5187"/>
      <c r="E2" s="5187"/>
      <c r="F2" s="5187"/>
      <c r="G2" s="5187"/>
      <c r="H2" s="5187"/>
      <c r="I2" s="5187"/>
      <c r="J2" s="5187"/>
      <c r="K2" s="5187"/>
      <c r="L2" s="5187"/>
      <c r="M2" s="5187"/>
      <c r="N2" s="5187"/>
      <c r="O2" s="5187"/>
      <c r="P2" s="5187"/>
      <c r="Q2" s="5187"/>
    </row>
    <row r="3" spans="1:17">
      <c r="A3" s="3750"/>
      <c r="B3" s="3750"/>
      <c r="C3" s="3750"/>
      <c r="D3" s="3750"/>
      <c r="E3" s="3750"/>
      <c r="F3" s="3750"/>
      <c r="G3" s="3750"/>
      <c r="H3" s="3750"/>
      <c r="I3" s="3750"/>
      <c r="J3" s="3750"/>
      <c r="K3" s="3750"/>
      <c r="L3" s="3750"/>
      <c r="M3" s="3750"/>
      <c r="N3" s="3750"/>
      <c r="O3" s="3750"/>
      <c r="P3" s="3750"/>
      <c r="Q3" s="3750"/>
    </row>
    <row r="4" spans="1:17">
      <c r="A4" s="3750"/>
      <c r="B4" s="3750"/>
      <c r="C4" s="3750"/>
      <c r="D4" s="3750"/>
      <c r="E4" s="3750"/>
      <c r="F4" s="3750"/>
      <c r="G4" s="3750"/>
      <c r="H4" s="3750"/>
      <c r="I4" s="3750"/>
      <c r="J4" s="3750"/>
      <c r="K4" s="3750"/>
      <c r="L4" s="3750"/>
      <c r="M4" s="3750"/>
      <c r="N4" s="3750"/>
      <c r="O4" s="3750"/>
      <c r="P4" s="3750"/>
      <c r="Q4" s="1316" t="s">
        <v>874</v>
      </c>
    </row>
    <row r="5" spans="1:17" ht="13.5" customHeight="1">
      <c r="A5" s="5186" t="s">
        <v>217</v>
      </c>
      <c r="B5" s="5186" t="s">
        <v>875</v>
      </c>
      <c r="C5" s="5182" t="s">
        <v>220</v>
      </c>
      <c r="D5" s="5183"/>
      <c r="E5" s="5183"/>
      <c r="F5" s="5183"/>
      <c r="G5" s="5184"/>
      <c r="H5" s="5182" t="s">
        <v>221</v>
      </c>
      <c r="I5" s="5183"/>
      <c r="J5" s="5183"/>
      <c r="K5" s="5183"/>
      <c r="L5" s="5184"/>
      <c r="M5" s="5185" t="s">
        <v>161</v>
      </c>
      <c r="N5" s="5185"/>
      <c r="O5" s="5185"/>
      <c r="P5" s="3775"/>
      <c r="Q5" s="3775"/>
    </row>
    <row r="6" spans="1:17">
      <c r="A6" s="5186"/>
      <c r="B6" s="5186"/>
      <c r="C6" s="3753" t="s">
        <v>788</v>
      </c>
      <c r="D6" s="3753" t="s">
        <v>789</v>
      </c>
      <c r="E6" s="3754" t="s">
        <v>786</v>
      </c>
      <c r="F6" s="3754" t="s">
        <v>855</v>
      </c>
      <c r="G6" s="3754" t="s">
        <v>170</v>
      </c>
      <c r="H6" s="3754" t="s">
        <v>788</v>
      </c>
      <c r="I6" s="3754" t="s">
        <v>789</v>
      </c>
      <c r="J6" s="3754" t="s">
        <v>786</v>
      </c>
      <c r="K6" s="3754" t="s">
        <v>855</v>
      </c>
      <c r="L6" s="3754" t="s">
        <v>170</v>
      </c>
      <c r="M6" s="3776" t="s">
        <v>788</v>
      </c>
      <c r="N6" s="3776" t="s">
        <v>789</v>
      </c>
      <c r="O6" s="3776" t="s">
        <v>786</v>
      </c>
      <c r="P6" s="3752" t="s">
        <v>790</v>
      </c>
      <c r="Q6" s="3752" t="s">
        <v>791</v>
      </c>
    </row>
    <row r="7" spans="1:17" ht="18" customHeight="1">
      <c r="A7" s="3755" t="s">
        <v>16</v>
      </c>
      <c r="B7" s="3756" t="s">
        <v>876</v>
      </c>
      <c r="C7" s="3800"/>
      <c r="D7" s="3800"/>
      <c r="E7" s="1400"/>
      <c r="F7" s="1400"/>
      <c r="G7" s="1400"/>
      <c r="H7" s="1400"/>
      <c r="I7" s="1400"/>
      <c r="J7" s="1400"/>
      <c r="K7" s="1400"/>
      <c r="L7" s="1400"/>
      <c r="M7" s="1400"/>
      <c r="N7" s="1400"/>
      <c r="O7" s="1400"/>
      <c r="P7" s="3756"/>
      <c r="Q7" s="3756"/>
    </row>
    <row r="8" spans="1:17">
      <c r="A8" s="3758">
        <v>1</v>
      </c>
      <c r="B8" s="3759" t="s">
        <v>877</v>
      </c>
      <c r="C8" s="3759"/>
      <c r="D8" s="3759"/>
      <c r="E8" s="1538"/>
      <c r="F8" s="1538"/>
      <c r="G8" s="1538"/>
      <c r="H8" s="1538"/>
      <c r="I8" s="1538"/>
      <c r="J8" s="1538"/>
      <c r="K8" s="1538"/>
      <c r="L8" s="1538"/>
      <c r="M8" s="1538"/>
      <c r="N8" s="1538"/>
      <c r="O8" s="1538"/>
      <c r="P8" s="1474"/>
      <c r="Q8" s="1474"/>
    </row>
    <row r="9" spans="1:17">
      <c r="A9" s="3758">
        <v>2</v>
      </c>
      <c r="B9" s="3759" t="s">
        <v>1134</v>
      </c>
      <c r="C9" s="3759"/>
      <c r="D9" s="3759"/>
      <c r="E9" s="1538"/>
      <c r="F9" s="1538"/>
      <c r="G9" s="1538"/>
      <c r="H9" s="1538"/>
      <c r="I9" s="1538"/>
      <c r="J9" s="1538"/>
      <c r="K9" s="1538"/>
      <c r="L9" s="1538"/>
      <c r="M9" s="1538"/>
      <c r="N9" s="1538"/>
      <c r="O9" s="1538"/>
      <c r="P9" s="3777"/>
      <c r="Q9" s="3777"/>
    </row>
    <row r="10" spans="1:17">
      <c r="A10" s="3758">
        <v>3</v>
      </c>
      <c r="B10" s="3759" t="s">
        <v>1135</v>
      </c>
      <c r="C10" s="3759"/>
      <c r="D10" s="3759"/>
      <c r="E10" s="1538"/>
      <c r="F10" s="1538"/>
      <c r="G10" s="1538"/>
      <c r="H10" s="1538"/>
      <c r="I10" s="1538"/>
      <c r="J10" s="1538"/>
      <c r="K10" s="1538"/>
      <c r="L10" s="1538"/>
      <c r="M10" s="1538"/>
      <c r="N10" s="1538"/>
      <c r="O10" s="1538"/>
      <c r="P10" s="1474"/>
      <c r="Q10" s="3777"/>
    </row>
    <row r="11" spans="1:17">
      <c r="A11" s="3755" t="s">
        <v>138</v>
      </c>
      <c r="B11" s="3756" t="s">
        <v>878</v>
      </c>
      <c r="C11" s="3756"/>
      <c r="D11" s="3756"/>
      <c r="E11" s="3757"/>
      <c r="F11" s="3757"/>
      <c r="G11" s="3801"/>
      <c r="H11" s="3757"/>
      <c r="I11" s="3757"/>
      <c r="J11" s="3757"/>
      <c r="K11" s="3757"/>
      <c r="L11" s="3757"/>
      <c r="M11" s="3757"/>
      <c r="N11" s="3757"/>
      <c r="O11" s="3757"/>
      <c r="P11" s="3756"/>
      <c r="Q11" s="3756"/>
    </row>
    <row r="12" spans="1:17">
      <c r="A12" s="3758">
        <v>1</v>
      </c>
      <c r="B12" s="858" t="s">
        <v>879</v>
      </c>
      <c r="C12" s="858"/>
      <c r="D12" s="858"/>
      <c r="E12" s="945"/>
      <c r="F12" s="945"/>
      <c r="G12" s="945"/>
      <c r="H12" s="945"/>
      <c r="I12" s="945"/>
      <c r="J12" s="945"/>
      <c r="K12" s="945"/>
      <c r="L12" s="945"/>
      <c r="M12" s="945"/>
      <c r="N12" s="945"/>
      <c r="O12" s="945"/>
      <c r="P12" s="1474"/>
      <c r="Q12" s="1474"/>
    </row>
    <row r="13" spans="1:17">
      <c r="A13" s="3758"/>
      <c r="B13" s="1474" t="s">
        <v>880</v>
      </c>
      <c r="C13" s="1474"/>
      <c r="D13" s="1474"/>
      <c r="E13" s="3761"/>
      <c r="F13" s="3761"/>
      <c r="G13" s="3761"/>
      <c r="H13" s="3761"/>
      <c r="I13" s="3761"/>
      <c r="J13" s="3761"/>
      <c r="K13" s="3761"/>
      <c r="L13" s="3761"/>
      <c r="M13" s="3761"/>
      <c r="N13" s="3761"/>
      <c r="O13" s="3761"/>
      <c r="P13" s="858"/>
      <c r="Q13" s="858"/>
    </row>
    <row r="14" spans="1:17">
      <c r="A14" s="3758"/>
      <c r="B14" s="3759" t="s">
        <v>881</v>
      </c>
      <c r="C14" s="3759"/>
      <c r="D14" s="3759"/>
      <c r="E14" s="3763"/>
      <c r="F14" s="3763"/>
      <c r="G14" s="3763"/>
      <c r="H14" s="3763"/>
      <c r="I14" s="3763"/>
      <c r="J14" s="3763"/>
      <c r="K14" s="3763"/>
      <c r="L14" s="3763"/>
      <c r="M14" s="3763"/>
      <c r="N14" s="3763"/>
      <c r="O14" s="3763"/>
      <c r="P14" s="858"/>
      <c r="Q14" s="858"/>
    </row>
    <row r="15" spans="1:17">
      <c r="A15" s="3758"/>
      <c r="B15" s="3759" t="s">
        <v>882</v>
      </c>
      <c r="C15" s="3759"/>
      <c r="D15" s="3759"/>
      <c r="E15" s="3764"/>
      <c r="F15" s="3764"/>
      <c r="G15" s="3764"/>
      <c r="H15" s="3764"/>
      <c r="I15" s="3764"/>
      <c r="J15" s="3764"/>
      <c r="K15" s="3764"/>
      <c r="L15" s="3764"/>
      <c r="M15" s="3764"/>
      <c r="N15" s="3764"/>
      <c r="O15" s="3764"/>
      <c r="P15" s="3803"/>
      <c r="Q15" s="1474"/>
    </row>
    <row r="16" spans="1:17">
      <c r="A16" s="3758"/>
      <c r="B16" s="3759" t="s">
        <v>883</v>
      </c>
      <c r="C16" s="3759"/>
      <c r="D16" s="3759"/>
      <c r="E16" s="3764"/>
      <c r="F16" s="3764"/>
      <c r="G16" s="3764"/>
      <c r="H16" s="3764"/>
      <c r="I16" s="3764"/>
      <c r="J16" s="3764"/>
      <c r="K16" s="3764"/>
      <c r="L16" s="3764"/>
      <c r="M16" s="3764"/>
      <c r="N16" s="3764"/>
      <c r="O16" s="3764"/>
      <c r="P16" s="1474"/>
      <c r="Q16" s="1474"/>
    </row>
    <row r="17" spans="1:17">
      <c r="A17" s="3758"/>
      <c r="B17" s="3759" t="s">
        <v>884</v>
      </c>
      <c r="C17" s="3759"/>
      <c r="D17" s="3759"/>
      <c r="E17" s="3764"/>
      <c r="F17" s="3764"/>
      <c r="G17" s="3764"/>
      <c r="H17" s="3527"/>
      <c r="I17" s="3764"/>
      <c r="J17" s="3764"/>
      <c r="K17" s="3764"/>
      <c r="L17" s="3764"/>
      <c r="M17" s="3764"/>
      <c r="N17" s="3764"/>
      <c r="O17" s="3764"/>
      <c r="P17" s="1474"/>
      <c r="Q17" s="1474"/>
    </row>
    <row r="18" spans="1:17">
      <c r="A18" s="3758"/>
      <c r="B18" s="3759" t="s">
        <v>885</v>
      </c>
      <c r="C18" s="3759"/>
      <c r="D18" s="3759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474"/>
      <c r="Q18" s="1474"/>
    </row>
    <row r="19" spans="1:17">
      <c r="A19" s="3758"/>
      <c r="B19" s="3759" t="s">
        <v>886</v>
      </c>
      <c r="C19" s="3759"/>
      <c r="D19" s="3759"/>
      <c r="E19" s="1538"/>
      <c r="F19" s="1538"/>
      <c r="G19" s="1538"/>
      <c r="H19" s="1538"/>
      <c r="I19" s="1538"/>
      <c r="J19" s="1538"/>
      <c r="K19" s="1538"/>
      <c r="L19" s="1538"/>
      <c r="M19" s="1538"/>
      <c r="N19" s="1538"/>
      <c r="O19" s="1538"/>
      <c r="P19" s="1474"/>
      <c r="Q19" s="1474"/>
    </row>
    <row r="20" spans="1:17">
      <c r="A20" s="3758"/>
      <c r="B20" s="3759" t="s">
        <v>887</v>
      </c>
      <c r="C20" s="3759"/>
      <c r="D20" s="3759"/>
      <c r="E20" s="1538"/>
      <c r="F20" s="1538"/>
      <c r="G20" s="1538"/>
      <c r="H20" s="1538"/>
      <c r="I20" s="1538"/>
      <c r="J20" s="1538"/>
      <c r="K20" s="1538"/>
      <c r="L20" s="1538"/>
      <c r="M20" s="1538"/>
      <c r="N20" s="1538"/>
      <c r="O20" s="1538"/>
      <c r="P20" s="1435"/>
      <c r="Q20" s="1474"/>
    </row>
    <row r="21" spans="1:17">
      <c r="A21" s="3758"/>
      <c r="B21" s="3759" t="s">
        <v>888</v>
      </c>
      <c r="C21" s="3759"/>
      <c r="D21" s="3759"/>
      <c r="E21" s="1538"/>
      <c r="F21" s="1538"/>
      <c r="G21" s="1538"/>
      <c r="H21" s="1538"/>
      <c r="I21" s="1538"/>
      <c r="J21" s="1538"/>
      <c r="K21" s="1538"/>
      <c r="L21" s="1538"/>
      <c r="M21" s="1538"/>
      <c r="N21" s="1538"/>
      <c r="O21" s="1538"/>
      <c r="P21" s="3779"/>
      <c r="Q21" s="1474"/>
    </row>
    <row r="22" spans="1:17">
      <c r="A22" s="3758"/>
      <c r="B22" s="3759" t="s">
        <v>889</v>
      </c>
      <c r="C22" s="3759"/>
      <c r="D22" s="3759"/>
      <c r="E22" s="1538"/>
      <c r="F22" s="1538"/>
      <c r="G22" s="1538"/>
      <c r="H22" s="1538"/>
      <c r="I22" s="1538"/>
      <c r="J22" s="1538"/>
      <c r="K22" s="1538"/>
      <c r="L22" s="1538"/>
      <c r="M22" s="1538"/>
      <c r="N22" s="1538"/>
      <c r="O22" s="1538"/>
      <c r="P22" s="3779"/>
      <c r="Q22" s="3778"/>
    </row>
    <row r="23" spans="1:17">
      <c r="A23" s="3758"/>
      <c r="B23" s="3759" t="s">
        <v>890</v>
      </c>
      <c r="C23" s="3759"/>
      <c r="D23" s="3759"/>
      <c r="E23" s="1538"/>
      <c r="F23" s="1538"/>
      <c r="G23" s="1538"/>
      <c r="H23" s="1538"/>
      <c r="I23" s="1538"/>
      <c r="J23" s="1538"/>
      <c r="K23" s="1538"/>
      <c r="L23" s="1538"/>
      <c r="M23" s="1538"/>
      <c r="N23" s="1538"/>
      <c r="O23" s="1538"/>
      <c r="P23" s="858"/>
      <c r="Q23" s="858"/>
    </row>
    <row r="24" spans="1:17">
      <c r="A24" s="3758">
        <v>2</v>
      </c>
      <c r="B24" s="1474" t="s">
        <v>891</v>
      </c>
      <c r="C24" s="3790"/>
      <c r="D24" s="3790"/>
      <c r="E24" s="1538"/>
      <c r="F24" s="1538"/>
      <c r="G24" s="1538"/>
      <c r="H24" s="1538"/>
      <c r="I24" s="1538"/>
      <c r="J24" s="1538"/>
      <c r="K24" s="1538"/>
      <c r="L24" s="1538"/>
      <c r="M24" s="1538"/>
      <c r="N24" s="1538"/>
      <c r="O24" s="1538"/>
      <c r="P24" s="1474"/>
      <c r="Q24" s="1474"/>
    </row>
    <row r="25" spans="1:17">
      <c r="A25" s="3758"/>
      <c r="B25" s="1474" t="s">
        <v>892</v>
      </c>
      <c r="C25" s="3790"/>
      <c r="D25" s="3790"/>
      <c r="E25" s="1538"/>
      <c r="F25" s="1538"/>
      <c r="G25" s="1538"/>
      <c r="H25" s="1538"/>
      <c r="I25" s="1538"/>
      <c r="J25" s="3804"/>
      <c r="K25" s="3804"/>
      <c r="L25" s="3804"/>
      <c r="M25" s="3804"/>
      <c r="N25" s="3804"/>
      <c r="O25" s="3804"/>
      <c r="P25" s="3779"/>
      <c r="Q25" s="3779"/>
    </row>
    <row r="26" spans="1:17">
      <c r="A26" s="3758"/>
      <c r="B26" s="1474" t="s">
        <v>893</v>
      </c>
      <c r="C26" s="3790"/>
      <c r="D26" s="3790"/>
      <c r="E26" s="1538"/>
      <c r="F26" s="1538"/>
      <c r="G26" s="1538"/>
      <c r="H26" s="1538"/>
      <c r="I26" s="1538"/>
      <c r="J26" s="3804"/>
      <c r="K26" s="3804"/>
      <c r="L26" s="3804"/>
      <c r="M26" s="3804"/>
      <c r="N26" s="3804"/>
      <c r="O26" s="3804"/>
      <c r="P26" s="3779"/>
      <c r="Q26" s="3779"/>
    </row>
    <row r="27" spans="1:17">
      <c r="A27" s="3758"/>
      <c r="B27" s="1474" t="s">
        <v>894</v>
      </c>
      <c r="C27" s="3790"/>
      <c r="D27" s="3790"/>
      <c r="E27" s="1538"/>
      <c r="F27" s="1538"/>
      <c r="G27" s="1538"/>
      <c r="H27" s="1538"/>
      <c r="I27" s="1538"/>
      <c r="J27" s="3804"/>
      <c r="K27" s="3804"/>
      <c r="L27" s="3804"/>
      <c r="M27" s="3804"/>
      <c r="N27" s="3804"/>
      <c r="O27" s="3804"/>
      <c r="P27" s="3779"/>
      <c r="Q27" s="3779"/>
    </row>
    <row r="28" spans="1:17">
      <c r="A28" s="3758"/>
      <c r="B28" s="1474" t="s">
        <v>895</v>
      </c>
      <c r="C28" s="3790"/>
      <c r="D28" s="3790"/>
      <c r="E28" s="1538"/>
      <c r="F28" s="1538"/>
      <c r="G28" s="1538"/>
      <c r="H28" s="1538"/>
      <c r="I28" s="1538"/>
      <c r="J28" s="3804"/>
      <c r="K28" s="3804"/>
      <c r="L28" s="3804"/>
      <c r="M28" s="3804"/>
      <c r="N28" s="3804"/>
      <c r="O28" s="3804"/>
      <c r="P28" s="3779"/>
      <c r="Q28" s="3779"/>
    </row>
    <row r="29" spans="1:17">
      <c r="A29" s="3758"/>
      <c r="B29" s="1474" t="s">
        <v>896</v>
      </c>
      <c r="C29" s="3790"/>
      <c r="D29" s="3790"/>
      <c r="E29" s="1538"/>
      <c r="F29" s="1538"/>
      <c r="G29" s="1538"/>
      <c r="H29" s="1538"/>
      <c r="I29" s="1538"/>
      <c r="J29" s="3804"/>
      <c r="K29" s="3804"/>
      <c r="L29" s="3804"/>
      <c r="M29" s="3804"/>
      <c r="N29" s="3804"/>
      <c r="O29" s="3804"/>
      <c r="P29" s="3779"/>
      <c r="Q29" s="3779"/>
    </row>
    <row r="30" spans="1:17">
      <c r="A30" s="3758"/>
      <c r="B30" s="1474" t="s">
        <v>897</v>
      </c>
      <c r="C30" s="3790"/>
      <c r="D30" s="3790"/>
      <c r="E30" s="1538"/>
      <c r="F30" s="1538"/>
      <c r="G30" s="1538"/>
      <c r="H30" s="1538"/>
      <c r="I30" s="1538"/>
      <c r="J30" s="3804"/>
      <c r="K30" s="3804"/>
      <c r="L30" s="3804"/>
      <c r="M30" s="3804"/>
      <c r="N30" s="3804"/>
      <c r="O30" s="3804"/>
      <c r="P30" s="3779"/>
      <c r="Q30" s="3779"/>
    </row>
    <row r="31" spans="1:17">
      <c r="A31" s="3758"/>
      <c r="B31" s="1474" t="s">
        <v>898</v>
      </c>
      <c r="C31" s="3790"/>
      <c r="D31" s="3790"/>
      <c r="E31" s="1538"/>
      <c r="F31" s="1538"/>
      <c r="G31" s="1538"/>
      <c r="H31" s="1538"/>
      <c r="I31" s="1538"/>
      <c r="J31" s="3804"/>
      <c r="K31" s="3804"/>
      <c r="L31" s="3804"/>
      <c r="M31" s="3804"/>
      <c r="N31" s="3804"/>
      <c r="O31" s="3804"/>
      <c r="P31" s="3779"/>
      <c r="Q31" s="3779"/>
    </row>
    <row r="32" spans="1:17">
      <c r="A32" s="3758"/>
      <c r="B32" s="1474" t="s">
        <v>899</v>
      </c>
      <c r="C32" s="1474"/>
      <c r="D32" s="1474"/>
      <c r="E32" s="1538"/>
      <c r="F32" s="1538"/>
      <c r="G32" s="1538"/>
      <c r="H32" s="1538"/>
      <c r="I32" s="1538"/>
      <c r="J32" s="1538"/>
      <c r="K32" s="1538"/>
      <c r="L32" s="1538"/>
      <c r="M32" s="1538"/>
      <c r="N32" s="1538"/>
      <c r="O32" s="1538"/>
      <c r="P32" s="3779"/>
      <c r="Q32" s="3779"/>
    </row>
    <row r="33" spans="1:17">
      <c r="A33" s="3758">
        <v>3</v>
      </c>
      <c r="B33" s="1474" t="s">
        <v>900</v>
      </c>
      <c r="C33" s="1474"/>
      <c r="D33" s="1474"/>
      <c r="E33" s="1538"/>
      <c r="F33" s="1538"/>
      <c r="G33" s="1538"/>
      <c r="H33" s="1538"/>
      <c r="I33" s="1538"/>
      <c r="J33" s="1538"/>
      <c r="K33" s="1538"/>
      <c r="L33" s="1538"/>
      <c r="M33" s="1538"/>
      <c r="N33" s="1538"/>
      <c r="O33" s="1538"/>
      <c r="P33" s="1474"/>
      <c r="Q33" s="1474"/>
    </row>
    <row r="34" spans="1:17">
      <c r="A34" s="3755" t="s">
        <v>108</v>
      </c>
      <c r="B34" s="3765" t="s">
        <v>901</v>
      </c>
      <c r="C34" s="3765"/>
      <c r="D34" s="3765"/>
      <c r="E34" s="1400"/>
      <c r="F34" s="1400"/>
      <c r="G34" s="3802"/>
      <c r="H34" s="1400"/>
      <c r="I34" s="1400"/>
      <c r="J34" s="1400"/>
      <c r="K34" s="1400"/>
      <c r="L34" s="1400"/>
      <c r="M34" s="1400"/>
      <c r="N34" s="1400"/>
      <c r="O34" s="1400"/>
      <c r="P34" s="1474"/>
      <c r="Q34" s="1474"/>
    </row>
    <row r="35" spans="1:17">
      <c r="A35" s="3767" t="s">
        <v>394</v>
      </c>
      <c r="B35" s="3759" t="s">
        <v>902</v>
      </c>
      <c r="C35" s="3759"/>
      <c r="D35" s="3759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858"/>
      <c r="Q35" s="858"/>
    </row>
    <row r="36" spans="1:17">
      <c r="A36" s="3767" t="s">
        <v>401</v>
      </c>
      <c r="B36" s="3759" t="s">
        <v>903</v>
      </c>
      <c r="C36" s="3759"/>
      <c r="D36" s="3759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1474"/>
      <c r="Q36" s="1474"/>
    </row>
    <row r="37" spans="1:17">
      <c r="A37" s="3767" t="s">
        <v>402</v>
      </c>
      <c r="B37" s="3759" t="s">
        <v>904</v>
      </c>
      <c r="C37" s="3759"/>
      <c r="D37" s="3759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858"/>
      <c r="Q37" s="858"/>
    </row>
    <row r="38" spans="1:17">
      <c r="A38" s="3767" t="s">
        <v>403</v>
      </c>
      <c r="B38" s="3759" t="s">
        <v>1139</v>
      </c>
      <c r="C38" s="3759"/>
      <c r="D38" s="3759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858"/>
      <c r="Q38" s="1276"/>
    </row>
    <row r="39" spans="1:17">
      <c r="A39" s="3767" t="s">
        <v>404</v>
      </c>
      <c r="B39" s="3759" t="s">
        <v>905</v>
      </c>
      <c r="C39" s="3759"/>
      <c r="D39" s="3759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474"/>
      <c r="Q39" s="1474"/>
    </row>
    <row r="40" spans="1:17">
      <c r="A40" s="3767" t="s">
        <v>405</v>
      </c>
      <c r="B40" s="3759" t="s">
        <v>906</v>
      </c>
      <c r="C40" s="3759"/>
      <c r="D40" s="3759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474"/>
      <c r="Q40" s="1474"/>
    </row>
    <row r="41" spans="1:17" ht="40.5" customHeight="1">
      <c r="A41" s="3767" t="s">
        <v>406</v>
      </c>
      <c r="B41" s="3759" t="s">
        <v>907</v>
      </c>
      <c r="C41" s="3759"/>
      <c r="D41" s="3759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474"/>
      <c r="Q41" s="1474"/>
    </row>
    <row r="42" spans="1:17">
      <c r="A42" s="3767" t="s">
        <v>909</v>
      </c>
      <c r="B42" s="3759" t="s">
        <v>908</v>
      </c>
      <c r="C42" s="3759"/>
      <c r="D42" s="3759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474"/>
      <c r="Q42" s="1474"/>
    </row>
    <row r="43" spans="1:17">
      <c r="A43" s="3767" t="s">
        <v>911</v>
      </c>
      <c r="B43" s="3759" t="s">
        <v>910</v>
      </c>
      <c r="C43" s="3759"/>
      <c r="D43" s="3759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474"/>
      <c r="Q43" s="1474"/>
    </row>
    <row r="44" spans="1:17">
      <c r="A44" s="3767" t="s">
        <v>913</v>
      </c>
      <c r="B44" s="3759" t="s">
        <v>912</v>
      </c>
      <c r="C44" s="3759"/>
      <c r="D44" s="3759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474"/>
      <c r="Q44" s="1474"/>
    </row>
    <row r="45" spans="1:17">
      <c r="A45" s="3767" t="s">
        <v>915</v>
      </c>
      <c r="B45" s="3759" t="s">
        <v>914</v>
      </c>
      <c r="C45" s="3759"/>
      <c r="D45" s="3759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1474"/>
      <c r="Q45" s="1474"/>
    </row>
    <row r="46" spans="1:17">
      <c r="A46" s="3767" t="s">
        <v>917</v>
      </c>
      <c r="B46" s="3759" t="s">
        <v>916</v>
      </c>
      <c r="C46" s="3759"/>
      <c r="D46" s="3759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474"/>
      <c r="Q46" s="1474"/>
    </row>
    <row r="47" spans="1:17">
      <c r="A47" s="3767" t="s">
        <v>919</v>
      </c>
      <c r="B47" s="3759" t="s">
        <v>918</v>
      </c>
      <c r="C47" s="3759"/>
      <c r="D47" s="3759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474"/>
      <c r="Q47" s="1474"/>
    </row>
    <row r="48" spans="1:17">
      <c r="A48" s="3767" t="s">
        <v>921</v>
      </c>
      <c r="B48" s="3759" t="s">
        <v>920</v>
      </c>
      <c r="C48" s="3759"/>
      <c r="D48" s="3759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474"/>
      <c r="Q48" s="1474"/>
    </row>
    <row r="49" spans="1:17">
      <c r="A49" s="3767" t="s">
        <v>923</v>
      </c>
      <c r="B49" s="3769" t="s">
        <v>922</v>
      </c>
      <c r="C49" s="3769"/>
      <c r="D49" s="3769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474"/>
      <c r="Q49" s="1474"/>
    </row>
    <row r="50" spans="1:17">
      <c r="A50" s="3767" t="s">
        <v>925</v>
      </c>
      <c r="B50" s="3759" t="s">
        <v>250</v>
      </c>
      <c r="C50" s="3759"/>
      <c r="D50" s="3759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474"/>
      <c r="Q50" s="1474"/>
    </row>
    <row r="51" spans="1:17">
      <c r="A51" s="3771" t="s">
        <v>326</v>
      </c>
      <c r="B51" s="3772" t="s">
        <v>245</v>
      </c>
      <c r="C51" s="3794"/>
      <c r="D51" s="3794"/>
      <c r="E51" s="3530"/>
      <c r="F51" s="843"/>
      <c r="G51" s="3774"/>
      <c r="H51" s="843"/>
      <c r="I51" s="843"/>
      <c r="J51" s="843"/>
      <c r="K51" s="843"/>
      <c r="L51" s="3774"/>
      <c r="M51" s="3781"/>
      <c r="N51" s="3781"/>
      <c r="O51" s="3781"/>
      <c r="P51" s="3782"/>
      <c r="Q51" s="3782"/>
    </row>
  </sheetData>
  <mergeCells count="6">
    <mergeCell ref="A2:Q2"/>
    <mergeCell ref="C5:G5"/>
    <mergeCell ref="H5:L5"/>
    <mergeCell ref="M5:O5"/>
    <mergeCell ref="A5:A6"/>
    <mergeCell ref="B5:B6"/>
  </mergeCells>
  <phoneticPr fontId="169" type="noConversion"/>
  <printOptions horizontalCentered="1"/>
  <pageMargins left="0.70866141732283505" right="0.70866141732283505" top="0.39370078740157499" bottom="0.39370078740157499" header="0.31496062992126" footer="0.31496062992126"/>
  <pageSetup paperSize="9" scale="82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55"/>
  <sheetViews>
    <sheetView workbookViewId="0">
      <pane xSplit="2" ySplit="6" topLeftCell="J7" activePane="bottomRight" state="frozen"/>
      <selection pane="topRight"/>
      <selection pane="bottomLeft"/>
      <selection pane="bottomRight" activeCell="C7" sqref="C7:Q52"/>
    </sheetView>
  </sheetViews>
  <sheetFormatPr defaultColWidth="9" defaultRowHeight="13.5" outlineLevelCol="1"/>
  <cols>
    <col min="1" max="1" width="5" customWidth="1"/>
    <col min="2" max="2" width="29.25" customWidth="1"/>
    <col min="3" max="4" width="16.125" hidden="1" customWidth="1" outlineLevel="1"/>
    <col min="5" max="5" width="9.5" hidden="1" customWidth="1" outlineLevel="1"/>
    <col min="6" max="9" width="11.375" hidden="1" customWidth="1" outlineLevel="1"/>
    <col min="10" max="10" width="11.375" customWidth="1" collapsed="1"/>
    <col min="11" max="15" width="11.375" customWidth="1"/>
    <col min="16" max="16" width="36.875" customWidth="1"/>
    <col min="17" max="17" width="34.25" customWidth="1"/>
  </cols>
  <sheetData>
    <row r="1" spans="1:17">
      <c r="A1" s="3750"/>
      <c r="B1" s="3750"/>
      <c r="C1" s="3750"/>
      <c r="D1" s="3750"/>
      <c r="E1" s="3750"/>
      <c r="F1" s="3750"/>
      <c r="G1" s="3750"/>
      <c r="H1" s="3750"/>
      <c r="I1" s="3750"/>
      <c r="J1" s="3750"/>
      <c r="K1" s="3750"/>
      <c r="L1" s="3750"/>
      <c r="M1" s="3750"/>
      <c r="N1" s="3750"/>
      <c r="O1" s="3750"/>
      <c r="P1" s="3750"/>
      <c r="Q1" s="1316" t="s">
        <v>107</v>
      </c>
    </row>
    <row r="2" spans="1:17" ht="22.5">
      <c r="A2" s="5188" t="s">
        <v>1146</v>
      </c>
      <c r="B2" s="5188"/>
      <c r="C2" s="5188"/>
      <c r="D2" s="5188"/>
      <c r="E2" s="5188"/>
      <c r="F2" s="5188"/>
      <c r="G2" s="5188"/>
      <c r="H2" s="5188"/>
      <c r="I2" s="5188"/>
      <c r="J2" s="5188"/>
      <c r="K2" s="5188"/>
      <c r="L2" s="5188"/>
      <c r="M2" s="5188"/>
      <c r="N2" s="5188"/>
      <c r="O2" s="5188"/>
      <c r="P2" s="5188"/>
      <c r="Q2" s="5188"/>
    </row>
    <row r="3" spans="1:17">
      <c r="A3" s="3750"/>
      <c r="B3" s="3750"/>
      <c r="C3" s="3750"/>
      <c r="D3" s="3750"/>
      <c r="E3" s="3750"/>
      <c r="F3" s="3750"/>
      <c r="G3" s="3750"/>
      <c r="H3" s="3750"/>
      <c r="I3" s="3750"/>
      <c r="J3" s="3750"/>
      <c r="K3" s="3750"/>
      <c r="L3" s="3750"/>
      <c r="M3" s="3750"/>
      <c r="N3" s="3750"/>
      <c r="O3" s="3750"/>
      <c r="P3" s="3750"/>
      <c r="Q3" s="3750"/>
    </row>
    <row r="4" spans="1:17">
      <c r="A4" s="3750"/>
      <c r="B4" s="3750"/>
      <c r="C4" s="3750"/>
      <c r="D4" s="3750"/>
      <c r="E4" s="3750"/>
      <c r="F4" s="3750"/>
      <c r="G4" s="3750"/>
      <c r="H4" s="3750"/>
      <c r="I4" s="3750"/>
      <c r="J4" s="3750"/>
      <c r="K4" s="3750"/>
      <c r="L4" s="3750"/>
      <c r="M4" s="3750"/>
      <c r="N4" s="3750"/>
      <c r="O4" s="3750"/>
      <c r="P4" s="3750"/>
      <c r="Q4" s="1316" t="s">
        <v>874</v>
      </c>
    </row>
    <row r="5" spans="1:17" ht="13.5" customHeight="1">
      <c r="A5" s="5186" t="s">
        <v>217</v>
      </c>
      <c r="B5" s="5186" t="s">
        <v>875</v>
      </c>
      <c r="C5" s="5182" t="s">
        <v>220</v>
      </c>
      <c r="D5" s="5183"/>
      <c r="E5" s="5183"/>
      <c r="F5" s="5183"/>
      <c r="G5" s="5184"/>
      <c r="H5" s="5182" t="s">
        <v>221</v>
      </c>
      <c r="I5" s="5183"/>
      <c r="J5" s="5183"/>
      <c r="K5" s="5183"/>
      <c r="L5" s="5184"/>
      <c r="M5" s="5185" t="s">
        <v>161</v>
      </c>
      <c r="N5" s="5185"/>
      <c r="O5" s="5185"/>
      <c r="P5" s="3775"/>
      <c r="Q5" s="3775"/>
    </row>
    <row r="6" spans="1:17">
      <c r="A6" s="5186"/>
      <c r="B6" s="5186"/>
      <c r="C6" s="3753" t="s">
        <v>788</v>
      </c>
      <c r="D6" s="3753" t="s">
        <v>789</v>
      </c>
      <c r="E6" s="3754" t="s">
        <v>786</v>
      </c>
      <c r="F6" s="3754" t="s">
        <v>855</v>
      </c>
      <c r="G6" s="3754" t="s">
        <v>170</v>
      </c>
      <c r="H6" s="3754" t="s">
        <v>788</v>
      </c>
      <c r="I6" s="3754" t="s">
        <v>789</v>
      </c>
      <c r="J6" s="3754" t="s">
        <v>786</v>
      </c>
      <c r="K6" s="3754" t="s">
        <v>855</v>
      </c>
      <c r="L6" s="3754" t="s">
        <v>170</v>
      </c>
      <c r="M6" s="3776" t="s">
        <v>788</v>
      </c>
      <c r="N6" s="3776" t="s">
        <v>789</v>
      </c>
      <c r="O6" s="3776" t="s">
        <v>786</v>
      </c>
      <c r="P6" s="3752" t="s">
        <v>790</v>
      </c>
      <c r="Q6" s="3752" t="s">
        <v>791</v>
      </c>
    </row>
    <row r="7" spans="1:17">
      <c r="A7" s="3755" t="s">
        <v>16</v>
      </c>
      <c r="B7" s="3756" t="s">
        <v>876</v>
      </c>
      <c r="C7" s="3787"/>
      <c r="D7" s="3787"/>
      <c r="E7" s="1400"/>
      <c r="F7" s="1400"/>
      <c r="G7" s="1400"/>
      <c r="H7" s="1400"/>
      <c r="I7" s="1400"/>
      <c r="J7" s="1400"/>
      <c r="K7" s="1400"/>
      <c r="L7" s="1400"/>
      <c r="M7" s="1400"/>
      <c r="N7" s="1400"/>
      <c r="O7" s="1400"/>
      <c r="P7" s="3756"/>
      <c r="Q7" s="3756"/>
    </row>
    <row r="8" spans="1:17">
      <c r="A8" s="3758">
        <v>1</v>
      </c>
      <c r="B8" s="3759" t="s">
        <v>877</v>
      </c>
      <c r="C8" s="3788"/>
      <c r="D8" s="3788"/>
      <c r="E8" s="1538"/>
      <c r="F8" s="1538"/>
      <c r="G8" s="1538"/>
      <c r="H8" s="1538"/>
      <c r="I8" s="1538"/>
      <c r="J8" s="1538"/>
      <c r="K8" s="1538"/>
      <c r="L8" s="1538"/>
      <c r="M8" s="1538"/>
      <c r="N8" s="1538"/>
      <c r="O8" s="1538"/>
      <c r="P8" s="1474"/>
      <c r="Q8" s="1474"/>
    </row>
    <row r="9" spans="1:17">
      <c r="A9" s="3758">
        <v>2</v>
      </c>
      <c r="B9" s="3759" t="s">
        <v>1134</v>
      </c>
      <c r="C9" s="3788"/>
      <c r="D9" s="3788"/>
      <c r="E9" s="1538"/>
      <c r="F9" s="1538"/>
      <c r="G9" s="1538"/>
      <c r="H9" s="1538"/>
      <c r="I9" s="1538"/>
      <c r="J9" s="1538"/>
      <c r="K9" s="1538"/>
      <c r="L9" s="1538"/>
      <c r="M9" s="1538"/>
      <c r="N9" s="1538"/>
      <c r="O9" s="1538"/>
      <c r="P9" s="3777"/>
      <c r="Q9" s="3777"/>
    </row>
    <row r="10" spans="1:17">
      <c r="A10" s="3758">
        <v>3</v>
      </c>
      <c r="B10" s="3759" t="s">
        <v>1135</v>
      </c>
      <c r="C10" s="3788"/>
      <c r="D10" s="3788"/>
      <c r="E10" s="1538"/>
      <c r="F10" s="1538"/>
      <c r="G10" s="1538"/>
      <c r="H10" s="1538"/>
      <c r="I10" s="1538"/>
      <c r="J10" s="1538"/>
      <c r="K10" s="1538"/>
      <c r="L10" s="1538"/>
      <c r="M10" s="1538"/>
      <c r="N10" s="1538"/>
      <c r="O10" s="1538"/>
      <c r="P10" s="1474"/>
      <c r="Q10" s="3777"/>
    </row>
    <row r="11" spans="1:17">
      <c r="A11" s="3755" t="s">
        <v>138</v>
      </c>
      <c r="B11" s="3756" t="s">
        <v>878</v>
      </c>
      <c r="C11" s="3787"/>
      <c r="D11" s="3787"/>
      <c r="E11" s="3757"/>
      <c r="F11" s="3757"/>
      <c r="G11" s="3757"/>
      <c r="H11" s="3757"/>
      <c r="I11" s="3757"/>
      <c r="J11" s="3757"/>
      <c r="K11" s="3757"/>
      <c r="L11" s="3757"/>
      <c r="M11" s="3757"/>
      <c r="N11" s="3757"/>
      <c r="O11" s="3757"/>
      <c r="P11" s="3756"/>
      <c r="Q11" s="3756"/>
    </row>
    <row r="12" spans="1:17">
      <c r="A12" s="3758">
        <v>1</v>
      </c>
      <c r="B12" s="858" t="s">
        <v>879</v>
      </c>
      <c r="C12" s="3789"/>
      <c r="D12" s="3789"/>
      <c r="E12" s="945"/>
      <c r="F12" s="945"/>
      <c r="G12" s="945"/>
      <c r="H12" s="945"/>
      <c r="I12" s="945"/>
      <c r="J12" s="945"/>
      <c r="K12" s="945"/>
      <c r="L12" s="945"/>
      <c r="M12" s="945"/>
      <c r="N12" s="945"/>
      <c r="O12" s="945"/>
      <c r="P12" s="1474"/>
      <c r="Q12" s="1474"/>
    </row>
    <row r="13" spans="1:17">
      <c r="A13" s="3758"/>
      <c r="B13" s="1474" t="s">
        <v>880</v>
      </c>
      <c r="C13" s="3790"/>
      <c r="D13" s="3790"/>
      <c r="E13" s="3761"/>
      <c r="F13" s="3761"/>
      <c r="G13" s="3761"/>
      <c r="H13" s="3761"/>
      <c r="I13" s="3761"/>
      <c r="J13" s="3761"/>
      <c r="K13" s="3761"/>
      <c r="L13" s="3761"/>
      <c r="M13" s="3761"/>
      <c r="N13" s="3761"/>
      <c r="O13" s="3761"/>
      <c r="P13" s="858"/>
      <c r="Q13" s="858"/>
    </row>
    <row r="14" spans="1:17">
      <c r="A14" s="3758"/>
      <c r="B14" s="541" t="s">
        <v>881</v>
      </c>
      <c r="C14" s="3791"/>
      <c r="D14" s="3791"/>
      <c r="E14" s="3763"/>
      <c r="F14" s="3763"/>
      <c r="G14" s="3763"/>
      <c r="H14" s="3763"/>
      <c r="I14" s="3763"/>
      <c r="J14" s="3763"/>
      <c r="K14" s="3763"/>
      <c r="L14" s="3763"/>
      <c r="M14" s="3763"/>
      <c r="N14" s="3763"/>
      <c r="O14" s="3763"/>
      <c r="P14" s="3798"/>
      <c r="Q14" s="858"/>
    </row>
    <row r="15" spans="1:17">
      <c r="A15" s="3758"/>
      <c r="B15" s="1474" t="s">
        <v>882</v>
      </c>
      <c r="C15" s="3792"/>
      <c r="D15" s="3792"/>
      <c r="E15" s="3764"/>
      <c r="F15" s="3764"/>
      <c r="G15" s="3764"/>
      <c r="H15" s="3764"/>
      <c r="I15" s="3764"/>
      <c r="J15" s="3764"/>
      <c r="K15" s="3764"/>
      <c r="L15" s="3764"/>
      <c r="M15" s="3764"/>
      <c r="N15" s="3764"/>
      <c r="O15" s="3764"/>
      <c r="P15" s="1474"/>
      <c r="Q15" s="1474"/>
    </row>
    <row r="16" spans="1:17">
      <c r="A16" s="3758"/>
      <c r="B16" s="1474" t="s">
        <v>883</v>
      </c>
      <c r="C16" s="3792"/>
      <c r="D16" s="3792"/>
      <c r="E16" s="3764"/>
      <c r="F16" s="3764"/>
      <c r="G16" s="3764"/>
      <c r="H16" s="3764"/>
      <c r="I16" s="3764"/>
      <c r="J16" s="3764"/>
      <c r="K16" s="3764"/>
      <c r="L16" s="3764"/>
      <c r="M16" s="3764"/>
      <c r="N16" s="3764"/>
      <c r="O16" s="3764"/>
      <c r="P16" s="1474"/>
      <c r="Q16" s="1474"/>
    </row>
    <row r="17" spans="1:17">
      <c r="A17" s="3758"/>
      <c r="B17" s="1474" t="s">
        <v>884</v>
      </c>
      <c r="C17" s="3792"/>
      <c r="D17" s="3792"/>
      <c r="E17" s="3764"/>
      <c r="F17" s="3764"/>
      <c r="G17" s="3764"/>
      <c r="H17" s="3764"/>
      <c r="I17" s="3764"/>
      <c r="J17" s="3764"/>
      <c r="K17" s="3764"/>
      <c r="L17" s="3764"/>
      <c r="M17" s="3764"/>
      <c r="N17" s="3764"/>
      <c r="O17" s="3764"/>
      <c r="P17" s="1474"/>
      <c r="Q17" s="1474"/>
    </row>
    <row r="18" spans="1:17">
      <c r="A18" s="3758"/>
      <c r="B18" s="1474" t="s">
        <v>885</v>
      </c>
      <c r="C18" s="3790"/>
      <c r="D18" s="3790"/>
      <c r="E18" s="122"/>
      <c r="F18" s="122"/>
      <c r="G18" s="122"/>
      <c r="H18" s="3793"/>
      <c r="I18" s="122"/>
      <c r="J18" s="122"/>
      <c r="K18" s="122"/>
      <c r="L18" s="122"/>
      <c r="M18" s="122"/>
      <c r="N18" s="122"/>
      <c r="O18" s="122"/>
      <c r="P18" s="1474"/>
      <c r="Q18" s="1474"/>
    </row>
    <row r="19" spans="1:17">
      <c r="A19" s="3758"/>
      <c r="B19" s="1474" t="s">
        <v>886</v>
      </c>
      <c r="C19" s="3790"/>
      <c r="D19" s="3790"/>
      <c r="E19" s="1538"/>
      <c r="F19" s="1538"/>
      <c r="G19" s="1538"/>
      <c r="H19" s="1538"/>
      <c r="I19" s="1538"/>
      <c r="J19" s="1538"/>
      <c r="K19" s="1538"/>
      <c r="L19" s="1538"/>
      <c r="M19" s="1538"/>
      <c r="N19" s="1538"/>
      <c r="O19" s="1538"/>
      <c r="P19" s="1474"/>
      <c r="Q19" s="1474"/>
    </row>
    <row r="20" spans="1:17">
      <c r="A20" s="3758"/>
      <c r="B20" s="1474" t="s">
        <v>887</v>
      </c>
      <c r="C20" s="3790"/>
      <c r="D20" s="3790"/>
      <c r="E20" s="1538"/>
      <c r="F20" s="1538"/>
      <c r="G20" s="1538"/>
      <c r="H20" s="1538"/>
      <c r="I20" s="1538"/>
      <c r="J20" s="1538"/>
      <c r="K20" s="1538"/>
      <c r="L20" s="1538"/>
      <c r="M20" s="1538"/>
      <c r="N20" s="1538"/>
      <c r="O20" s="1538"/>
      <c r="P20" s="1435"/>
      <c r="Q20" s="1474"/>
    </row>
    <row r="21" spans="1:17">
      <c r="A21" s="3758"/>
      <c r="B21" s="1474" t="s">
        <v>888</v>
      </c>
      <c r="C21" s="3790"/>
      <c r="D21" s="3790"/>
      <c r="E21" s="1538"/>
      <c r="F21" s="1538"/>
      <c r="G21" s="1538"/>
      <c r="H21" s="1538"/>
      <c r="I21" s="1538"/>
      <c r="J21" s="1538"/>
      <c r="K21" s="1538"/>
      <c r="L21" s="1538"/>
      <c r="M21" s="1538"/>
      <c r="N21" s="1538"/>
      <c r="O21" s="1538"/>
      <c r="P21" s="3778"/>
      <c r="Q21" s="1474"/>
    </row>
    <row r="22" spans="1:17">
      <c r="A22" s="3758"/>
      <c r="B22" s="1474" t="s">
        <v>889</v>
      </c>
      <c r="C22" s="3790"/>
      <c r="D22" s="3790"/>
      <c r="E22" s="1538"/>
      <c r="F22" s="1538"/>
      <c r="G22" s="1538"/>
      <c r="H22" s="1538"/>
      <c r="I22" s="1538"/>
      <c r="J22" s="1538"/>
      <c r="K22" s="1538"/>
      <c r="L22" s="1538"/>
      <c r="M22" s="1538"/>
      <c r="N22" s="1538"/>
      <c r="O22" s="1538"/>
      <c r="P22" s="3778"/>
      <c r="Q22" s="3778"/>
    </row>
    <row r="23" spans="1:17">
      <c r="A23" s="3758"/>
      <c r="B23" s="1474" t="s">
        <v>890</v>
      </c>
      <c r="C23" s="3790"/>
      <c r="D23" s="3790"/>
      <c r="E23" s="1538"/>
      <c r="F23" s="1538"/>
      <c r="G23" s="1538"/>
      <c r="H23" s="1538"/>
      <c r="I23" s="1538"/>
      <c r="J23" s="1538"/>
      <c r="K23" s="1538"/>
      <c r="L23" s="1538"/>
      <c r="M23" s="1538"/>
      <c r="N23" s="1538"/>
      <c r="O23" s="1538"/>
      <c r="P23" s="858"/>
      <c r="Q23" s="858"/>
    </row>
    <row r="24" spans="1:17">
      <c r="A24" s="3758">
        <v>2</v>
      </c>
      <c r="B24" s="1474" t="s">
        <v>891</v>
      </c>
      <c r="C24" s="3790"/>
      <c r="D24" s="3790"/>
      <c r="E24" s="1538"/>
      <c r="F24" s="1538"/>
      <c r="G24" s="1538"/>
      <c r="H24" s="1538"/>
      <c r="I24" s="1538"/>
      <c r="J24" s="1538"/>
      <c r="K24" s="1538"/>
      <c r="L24" s="1538"/>
      <c r="M24" s="1538"/>
      <c r="N24" s="1538"/>
      <c r="O24" s="1538"/>
      <c r="P24" s="1474"/>
      <c r="Q24" s="1474"/>
    </row>
    <row r="25" spans="1:17">
      <c r="A25" s="3758"/>
      <c r="B25" s="1474" t="s">
        <v>892</v>
      </c>
      <c r="C25" s="3790"/>
      <c r="D25" s="3790"/>
      <c r="E25" s="1538"/>
      <c r="F25" s="1538"/>
      <c r="G25" s="1538"/>
      <c r="H25" s="1538"/>
      <c r="I25" s="1538"/>
      <c r="J25" s="1538"/>
      <c r="K25" s="1538"/>
      <c r="L25" s="1538"/>
      <c r="M25" s="1538"/>
      <c r="N25" s="1538"/>
      <c r="O25" s="1538"/>
      <c r="P25" s="3779"/>
      <c r="Q25" s="3600"/>
    </row>
    <row r="26" spans="1:17">
      <c r="A26" s="3758"/>
      <c r="B26" s="1474" t="s">
        <v>893</v>
      </c>
      <c r="C26" s="3790"/>
      <c r="D26" s="3790"/>
      <c r="E26" s="1538"/>
      <c r="F26" s="1538"/>
      <c r="G26" s="1538"/>
      <c r="H26" s="1538"/>
      <c r="I26" s="1538"/>
      <c r="J26" s="1538"/>
      <c r="K26" s="1538"/>
      <c r="L26" s="1538"/>
      <c r="M26" s="1538"/>
      <c r="N26" s="1538"/>
      <c r="O26" s="1538"/>
      <c r="P26" s="3779"/>
      <c r="Q26" s="3600"/>
    </row>
    <row r="27" spans="1:17">
      <c r="A27" s="3758"/>
      <c r="B27" s="1474" t="s">
        <v>894</v>
      </c>
      <c r="C27" s="3790"/>
      <c r="D27" s="3790"/>
      <c r="E27" s="1538"/>
      <c r="F27" s="1538"/>
      <c r="G27" s="1538"/>
      <c r="H27" s="1538"/>
      <c r="I27" s="1538"/>
      <c r="J27" s="1538"/>
      <c r="K27" s="1538"/>
      <c r="L27" s="1538"/>
      <c r="M27" s="1538"/>
      <c r="N27" s="1538"/>
      <c r="O27" s="1538"/>
      <c r="P27" s="3779"/>
      <c r="Q27" s="3600"/>
    </row>
    <row r="28" spans="1:17">
      <c r="A28" s="3758"/>
      <c r="B28" s="1474" t="s">
        <v>895</v>
      </c>
      <c r="C28" s="3790"/>
      <c r="D28" s="3790"/>
      <c r="E28" s="1538"/>
      <c r="F28" s="1538"/>
      <c r="G28" s="1538"/>
      <c r="H28" s="1538"/>
      <c r="I28" s="1538"/>
      <c r="J28" s="1538"/>
      <c r="K28" s="1538"/>
      <c r="L28" s="1538"/>
      <c r="M28" s="1538"/>
      <c r="N28" s="1538"/>
      <c r="O28" s="1538"/>
      <c r="P28" s="3779"/>
      <c r="Q28" s="3600"/>
    </row>
    <row r="29" spans="1:17">
      <c r="A29" s="3758"/>
      <c r="B29" s="1474" t="s">
        <v>896</v>
      </c>
      <c r="C29" s="3790"/>
      <c r="D29" s="3790"/>
      <c r="E29" s="1538"/>
      <c r="F29" s="1538"/>
      <c r="G29" s="1538"/>
      <c r="H29" s="1538"/>
      <c r="I29" s="1538"/>
      <c r="J29" s="1538"/>
      <c r="K29" s="1538"/>
      <c r="L29" s="1538"/>
      <c r="M29" s="1538"/>
      <c r="N29" s="1538"/>
      <c r="O29" s="1538"/>
      <c r="P29" s="3779"/>
      <c r="Q29" s="3779"/>
    </row>
    <row r="30" spans="1:17">
      <c r="A30" s="3758"/>
      <c r="B30" s="1474" t="s">
        <v>897</v>
      </c>
      <c r="C30" s="3790"/>
      <c r="D30" s="3790"/>
      <c r="E30" s="1538"/>
      <c r="F30" s="1538"/>
      <c r="G30" s="1538"/>
      <c r="H30" s="1538"/>
      <c r="I30" s="1538"/>
      <c r="J30" s="1538"/>
      <c r="K30" s="1538"/>
      <c r="L30" s="1538"/>
      <c r="M30" s="1538"/>
      <c r="N30" s="1538"/>
      <c r="O30" s="1538"/>
      <c r="P30" s="3779"/>
      <c r="Q30" s="3779"/>
    </row>
    <row r="31" spans="1:17">
      <c r="A31" s="3758"/>
      <c r="B31" s="1474" t="s">
        <v>898</v>
      </c>
      <c r="C31" s="3790"/>
      <c r="D31" s="3790"/>
      <c r="E31" s="1538"/>
      <c r="F31" s="1538"/>
      <c r="G31" s="1538"/>
      <c r="H31" s="1538"/>
      <c r="I31" s="1538"/>
      <c r="J31" s="1538"/>
      <c r="K31" s="1538"/>
      <c r="L31" s="1538"/>
      <c r="M31" s="1538"/>
      <c r="N31" s="1538"/>
      <c r="O31" s="1538"/>
      <c r="P31" s="3779"/>
      <c r="Q31" s="3779"/>
    </row>
    <row r="32" spans="1:17">
      <c r="A32" s="3758"/>
      <c r="B32" s="1474" t="s">
        <v>899</v>
      </c>
      <c r="C32" s="3790"/>
      <c r="D32" s="3790"/>
      <c r="E32" s="1538"/>
      <c r="F32" s="1538"/>
      <c r="G32" s="1538"/>
      <c r="H32" s="1538"/>
      <c r="I32" s="1538"/>
      <c r="J32" s="1538"/>
      <c r="K32" s="1538"/>
      <c r="L32" s="1538"/>
      <c r="M32" s="1538"/>
      <c r="N32" s="1538"/>
      <c r="O32" s="1538"/>
      <c r="P32" s="3779"/>
      <c r="Q32" s="3779"/>
    </row>
    <row r="33" spans="1:17">
      <c r="A33" s="3758">
        <v>3</v>
      </c>
      <c r="B33" s="1474" t="s">
        <v>900</v>
      </c>
      <c r="C33" s="3790"/>
      <c r="D33" s="3790"/>
      <c r="E33" s="1538"/>
      <c r="F33" s="1538"/>
      <c r="G33" s="1538"/>
      <c r="H33" s="1538"/>
      <c r="I33" s="1538"/>
      <c r="J33" s="1538"/>
      <c r="K33" s="1538"/>
      <c r="L33" s="1538"/>
      <c r="M33" s="1538"/>
      <c r="N33" s="1538"/>
      <c r="O33" s="1538"/>
      <c r="P33" s="1474"/>
      <c r="Q33" s="1474"/>
    </row>
    <row r="34" spans="1:17">
      <c r="A34" s="3755" t="s">
        <v>108</v>
      </c>
      <c r="B34" s="3765" t="s">
        <v>901</v>
      </c>
      <c r="C34" s="3765"/>
      <c r="D34" s="3765"/>
      <c r="E34" s="1400"/>
      <c r="F34" s="1400"/>
      <c r="G34" s="1400"/>
      <c r="H34" s="1400"/>
      <c r="I34" s="1400"/>
      <c r="J34" s="1400"/>
      <c r="K34" s="1400"/>
      <c r="L34" s="1400"/>
      <c r="M34" s="1400"/>
      <c r="N34" s="1400"/>
      <c r="O34" s="1400"/>
      <c r="P34" s="1474"/>
      <c r="Q34" s="1474"/>
    </row>
    <row r="35" spans="1:17">
      <c r="A35" s="3767" t="s">
        <v>394</v>
      </c>
      <c r="B35" s="3759" t="s">
        <v>902</v>
      </c>
      <c r="C35" s="3759"/>
      <c r="D35" s="3759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858"/>
      <c r="Q35" s="858"/>
    </row>
    <row r="36" spans="1:17">
      <c r="A36" s="3767" t="s">
        <v>401</v>
      </c>
      <c r="B36" s="3759" t="s">
        <v>903</v>
      </c>
      <c r="C36" s="3759"/>
      <c r="D36" s="3759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1474"/>
      <c r="Q36" s="1474"/>
    </row>
    <row r="37" spans="1:17">
      <c r="A37" s="3767" t="s">
        <v>402</v>
      </c>
      <c r="B37" s="3759" t="s">
        <v>904</v>
      </c>
      <c r="C37" s="3759"/>
      <c r="D37" s="3759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858"/>
      <c r="Q37" s="858"/>
    </row>
    <row r="38" spans="1:17">
      <c r="A38" s="3767" t="s">
        <v>403</v>
      </c>
      <c r="B38" s="3759" t="s">
        <v>1139</v>
      </c>
      <c r="C38" s="3759"/>
      <c r="D38" s="3759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858"/>
      <c r="Q38" s="1276"/>
    </row>
    <row r="39" spans="1:17">
      <c r="A39" s="3767" t="s">
        <v>404</v>
      </c>
      <c r="B39" s="3759" t="s">
        <v>905</v>
      </c>
      <c r="C39" s="3759"/>
      <c r="D39" s="3759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474"/>
      <c r="Q39" s="1474"/>
    </row>
    <row r="40" spans="1:17">
      <c r="A40" s="3767" t="s">
        <v>405</v>
      </c>
      <c r="B40" s="3759" t="s">
        <v>906</v>
      </c>
      <c r="C40" s="3759"/>
      <c r="D40" s="3759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474"/>
      <c r="Q40" s="1474"/>
    </row>
    <row r="41" spans="1:17" ht="60.75" customHeight="1">
      <c r="A41" s="3767" t="s">
        <v>406</v>
      </c>
      <c r="B41" s="3759" t="s">
        <v>907</v>
      </c>
      <c r="C41" s="3759"/>
      <c r="D41" s="3759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474"/>
      <c r="Q41" s="1474"/>
    </row>
    <row r="42" spans="1:17">
      <c r="A42" s="3767" t="s">
        <v>909</v>
      </c>
      <c r="B42" s="3759" t="s">
        <v>908</v>
      </c>
      <c r="C42" s="3759"/>
      <c r="D42" s="3759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474"/>
      <c r="Q42" s="1474"/>
    </row>
    <row r="43" spans="1:17">
      <c r="A43" s="3767" t="s">
        <v>911</v>
      </c>
      <c r="B43" s="3759" t="s">
        <v>910</v>
      </c>
      <c r="C43" s="3759"/>
      <c r="D43" s="3759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474"/>
      <c r="Q43" s="1474"/>
    </row>
    <row r="44" spans="1:17">
      <c r="A44" s="3767" t="s">
        <v>913</v>
      </c>
      <c r="B44" s="3759" t="s">
        <v>912</v>
      </c>
      <c r="C44" s="3759"/>
      <c r="D44" s="3759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474"/>
      <c r="Q44" s="1474"/>
    </row>
    <row r="45" spans="1:17">
      <c r="A45" s="3767" t="s">
        <v>915</v>
      </c>
      <c r="B45" s="3759" t="s">
        <v>914</v>
      </c>
      <c r="C45" s="3759"/>
      <c r="D45" s="3759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1474"/>
      <c r="Q45" s="1474"/>
    </row>
    <row r="46" spans="1:17">
      <c r="A46" s="3767" t="s">
        <v>917</v>
      </c>
      <c r="B46" s="3759" t="s">
        <v>916</v>
      </c>
      <c r="C46" s="3759"/>
      <c r="D46" s="3759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474"/>
      <c r="Q46" s="1474"/>
    </row>
    <row r="47" spans="1:17">
      <c r="A47" s="3767" t="s">
        <v>919</v>
      </c>
      <c r="B47" s="3759" t="s">
        <v>918</v>
      </c>
      <c r="C47" s="3759"/>
      <c r="D47" s="3759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474"/>
      <c r="Q47" s="1474"/>
    </row>
    <row r="48" spans="1:17">
      <c r="A48" s="3767" t="s">
        <v>921</v>
      </c>
      <c r="B48" s="3759" t="s">
        <v>920</v>
      </c>
      <c r="C48" s="3759"/>
      <c r="D48" s="3759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474"/>
      <c r="Q48" s="1474"/>
    </row>
    <row r="49" spans="1:17">
      <c r="A49" s="3767" t="s">
        <v>923</v>
      </c>
      <c r="B49" s="3769" t="s">
        <v>922</v>
      </c>
      <c r="C49" s="3769"/>
      <c r="D49" s="3769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474"/>
      <c r="Q49" s="1474"/>
    </row>
    <row r="50" spans="1:17">
      <c r="A50" s="3767" t="s">
        <v>925</v>
      </c>
      <c r="B50" s="3770" t="s">
        <v>926</v>
      </c>
      <c r="C50" s="3770"/>
      <c r="D50" s="3770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474"/>
      <c r="Q50" s="1474"/>
    </row>
    <row r="51" spans="1:17">
      <c r="A51" s="3767" t="s">
        <v>927</v>
      </c>
      <c r="B51" s="3759" t="s">
        <v>250</v>
      </c>
      <c r="C51" s="3759"/>
      <c r="D51" s="3759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474"/>
      <c r="Q51" s="1474"/>
    </row>
    <row r="52" spans="1:17">
      <c r="A52" s="3771" t="s">
        <v>326</v>
      </c>
      <c r="B52" s="3772" t="s">
        <v>245</v>
      </c>
      <c r="C52" s="3794"/>
      <c r="D52" s="3794"/>
      <c r="E52" s="3530"/>
      <c r="F52" s="843"/>
      <c r="G52" s="843"/>
      <c r="H52" s="843"/>
      <c r="I52" s="843"/>
      <c r="J52" s="843"/>
      <c r="K52" s="843"/>
      <c r="L52" s="3799"/>
      <c r="M52" s="3781"/>
      <c r="N52" s="3781"/>
      <c r="O52" s="3781"/>
      <c r="P52" s="3782"/>
      <c r="Q52" s="3782"/>
    </row>
    <row r="53" spans="1:17" ht="15">
      <c r="E53" s="3795"/>
      <c r="F53" s="3796"/>
      <c r="G53" s="3795"/>
      <c r="H53" s="3795"/>
      <c r="I53" s="3795"/>
      <c r="J53" s="3795"/>
      <c r="K53" s="3795"/>
      <c r="L53" s="3795"/>
      <c r="M53" s="3795"/>
      <c r="N53" s="3795"/>
      <c r="O53" s="3795"/>
    </row>
    <row r="54" spans="1:17" ht="15">
      <c r="E54" s="3795"/>
      <c r="F54" s="3797"/>
      <c r="G54" s="3795"/>
      <c r="H54" s="3795"/>
      <c r="I54" s="3795"/>
      <c r="J54" s="3795"/>
      <c r="K54" s="3795"/>
      <c r="L54" s="3795"/>
      <c r="M54" s="3795"/>
      <c r="N54" s="3795"/>
      <c r="O54" s="3795"/>
    </row>
    <row r="55" spans="1:17" ht="15">
      <c r="E55" s="3795"/>
      <c r="F55" s="3796"/>
      <c r="G55" s="3795"/>
      <c r="H55" s="3795"/>
      <c r="I55" s="3795"/>
      <c r="J55" s="3795"/>
      <c r="K55" s="3795"/>
      <c r="L55" s="3795"/>
      <c r="M55" s="3795"/>
      <c r="N55" s="3795"/>
      <c r="O55" s="3795"/>
    </row>
  </sheetData>
  <mergeCells count="6">
    <mergeCell ref="A2:Q2"/>
    <mergeCell ref="C5:G5"/>
    <mergeCell ref="H5:L5"/>
    <mergeCell ref="M5:O5"/>
    <mergeCell ref="A5:A6"/>
    <mergeCell ref="B5:B6"/>
  </mergeCells>
  <phoneticPr fontId="169" type="noConversion"/>
  <printOptions horizontalCentered="1"/>
  <pageMargins left="0.70866141732283505" right="0.70866141732283505" top="0.39370078740157499" bottom="0.39370078740157499" header="0.31496062992126" footer="0.31496062992126"/>
  <pageSetup paperSize="9" scale="59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62"/>
  <sheetViews>
    <sheetView workbookViewId="0">
      <pane xSplit="4" ySplit="6" topLeftCell="J7" activePane="bottomRight" state="frozen"/>
      <selection pane="topRight"/>
      <selection pane="bottomLeft"/>
      <selection pane="bottomRight" activeCell="C7" sqref="C7:Q59"/>
    </sheetView>
  </sheetViews>
  <sheetFormatPr defaultColWidth="9" defaultRowHeight="13.5" outlineLevelCol="1"/>
  <cols>
    <col min="1" max="1" width="5" customWidth="1"/>
    <col min="2" max="2" width="27.875" customWidth="1"/>
    <col min="3" max="4" width="17.25" hidden="1" customWidth="1" outlineLevel="1"/>
    <col min="5" max="9" width="12.125" hidden="1" customWidth="1" outlineLevel="1"/>
    <col min="10" max="10" width="12.125" customWidth="1" collapsed="1"/>
    <col min="11" max="15" width="12.125" customWidth="1"/>
    <col min="16" max="16" width="34.625" customWidth="1"/>
    <col min="17" max="17" width="34.125" customWidth="1"/>
  </cols>
  <sheetData>
    <row r="1" spans="1:17">
      <c r="A1" s="3750"/>
      <c r="B1" s="3750"/>
      <c r="C1" s="3750"/>
      <c r="D1" s="3750"/>
      <c r="E1" s="3750"/>
      <c r="F1" s="3750"/>
      <c r="G1" s="3750"/>
      <c r="H1" s="3750"/>
      <c r="I1" s="3750"/>
      <c r="J1" s="3750"/>
      <c r="K1" s="3750"/>
      <c r="L1" s="3750"/>
      <c r="M1" s="3750"/>
      <c r="N1" s="3750"/>
      <c r="O1" s="3750"/>
      <c r="P1" s="3750"/>
      <c r="Q1" s="1316" t="s">
        <v>111</v>
      </c>
    </row>
    <row r="2" spans="1:17" ht="22.5">
      <c r="A2" s="5187" t="s">
        <v>1147</v>
      </c>
      <c r="B2" s="5187"/>
      <c r="C2" s="5187"/>
      <c r="D2" s="5187"/>
      <c r="E2" s="5187"/>
      <c r="F2" s="5187"/>
      <c r="G2" s="5187"/>
      <c r="H2" s="5187"/>
      <c r="I2" s="5187"/>
      <c r="J2" s="5187"/>
      <c r="K2" s="5187"/>
      <c r="L2" s="5187"/>
      <c r="M2" s="5187"/>
      <c r="N2" s="5187"/>
      <c r="O2" s="5187"/>
      <c r="P2" s="5187"/>
      <c r="Q2" s="5187"/>
    </row>
    <row r="3" spans="1:17">
      <c r="A3" s="3750"/>
      <c r="B3" s="3750"/>
      <c r="C3" s="3750"/>
      <c r="D3" s="3750"/>
      <c r="E3" s="3750"/>
      <c r="F3" s="3750"/>
      <c r="G3" s="3750"/>
      <c r="H3" s="3750"/>
      <c r="I3" s="3750"/>
      <c r="J3" s="3750"/>
      <c r="K3" s="5189"/>
      <c r="L3" s="5190"/>
      <c r="M3" s="3750"/>
      <c r="N3" s="3750"/>
      <c r="O3" s="3750"/>
      <c r="P3" s="3750"/>
      <c r="Q3" s="3750"/>
    </row>
    <row r="4" spans="1:17">
      <c r="A4" s="3750"/>
      <c r="B4" s="3750"/>
      <c r="C4" s="3750"/>
      <c r="D4" s="3750"/>
      <c r="E4" s="3750"/>
      <c r="F4" s="3750"/>
      <c r="G4" s="3750"/>
      <c r="H4" s="3750"/>
      <c r="I4" s="3750"/>
      <c r="J4" s="3750"/>
      <c r="K4" s="3750"/>
      <c r="L4" s="3750"/>
      <c r="M4" s="3750"/>
      <c r="N4" s="3750"/>
      <c r="O4" s="3750"/>
      <c r="P4" s="3750"/>
      <c r="Q4" s="1316" t="s">
        <v>874</v>
      </c>
    </row>
    <row r="5" spans="1:17" ht="13.5" customHeight="1">
      <c r="A5" s="5186" t="s">
        <v>217</v>
      </c>
      <c r="B5" s="5186" t="s">
        <v>875</v>
      </c>
      <c r="C5" s="5182" t="s">
        <v>220</v>
      </c>
      <c r="D5" s="5183"/>
      <c r="E5" s="5183"/>
      <c r="F5" s="5183"/>
      <c r="G5" s="5184"/>
      <c r="H5" s="5182" t="s">
        <v>221</v>
      </c>
      <c r="I5" s="5183"/>
      <c r="J5" s="5183"/>
      <c r="K5" s="5183"/>
      <c r="L5" s="5184"/>
      <c r="M5" s="5191" t="s">
        <v>161</v>
      </c>
      <c r="N5" s="5192"/>
      <c r="O5" s="5193"/>
      <c r="P5" s="3775"/>
      <c r="Q5" s="3775"/>
    </row>
    <row r="6" spans="1:17">
      <c r="A6" s="5186"/>
      <c r="B6" s="5186"/>
      <c r="C6" s="3753" t="s">
        <v>788</v>
      </c>
      <c r="D6" s="3753" t="s">
        <v>789</v>
      </c>
      <c r="E6" s="3754" t="s">
        <v>786</v>
      </c>
      <c r="F6" s="3754" t="s">
        <v>855</v>
      </c>
      <c r="G6" s="3754" t="s">
        <v>170</v>
      </c>
      <c r="H6" s="3754" t="s">
        <v>788</v>
      </c>
      <c r="I6" s="3754" t="s">
        <v>789</v>
      </c>
      <c r="J6" s="3754" t="s">
        <v>786</v>
      </c>
      <c r="K6" s="3754" t="s">
        <v>855</v>
      </c>
      <c r="L6" s="3754" t="s">
        <v>170</v>
      </c>
      <c r="M6" s="3776" t="s">
        <v>788</v>
      </c>
      <c r="N6" s="3776" t="s">
        <v>789</v>
      </c>
      <c r="O6" s="3776" t="s">
        <v>786</v>
      </c>
      <c r="P6" s="3752" t="s">
        <v>790</v>
      </c>
      <c r="Q6" s="3752" t="s">
        <v>791</v>
      </c>
    </row>
    <row r="7" spans="1:17">
      <c r="A7" s="3755" t="s">
        <v>16</v>
      </c>
      <c r="B7" s="3756" t="s">
        <v>876</v>
      </c>
      <c r="C7" s="3757"/>
      <c r="D7" s="3757"/>
      <c r="E7" s="1400"/>
      <c r="F7" s="1400"/>
      <c r="G7" s="1400"/>
      <c r="H7" s="1400"/>
      <c r="I7" s="1400"/>
      <c r="J7" s="1400"/>
      <c r="K7" s="1400"/>
      <c r="L7" s="1400"/>
      <c r="M7" s="1400"/>
      <c r="N7" s="1400"/>
      <c r="O7" s="1400"/>
      <c r="P7" s="3756"/>
      <c r="Q7" s="3756"/>
    </row>
    <row r="8" spans="1:17" ht="41.25" customHeight="1">
      <c r="A8" s="3758">
        <v>1</v>
      </c>
      <c r="B8" s="3759" t="s">
        <v>877</v>
      </c>
      <c r="C8" s="3760"/>
      <c r="D8" s="3760"/>
      <c r="E8" s="1538"/>
      <c r="F8" s="1538"/>
      <c r="G8" s="1538"/>
      <c r="H8" s="1538"/>
      <c r="I8" s="1538"/>
      <c r="J8" s="1538"/>
      <c r="K8" s="1538"/>
      <c r="L8" s="1538"/>
      <c r="M8" s="1538"/>
      <c r="N8" s="1538"/>
      <c r="O8" s="1538"/>
      <c r="P8" s="1474"/>
      <c r="Q8" s="1474"/>
    </row>
    <row r="9" spans="1:17" ht="30" customHeight="1">
      <c r="A9" s="3758">
        <v>2</v>
      </c>
      <c r="B9" s="3759" t="s">
        <v>1134</v>
      </c>
      <c r="C9" s="3760"/>
      <c r="D9" s="3760"/>
      <c r="E9" s="1538"/>
      <c r="F9" s="1538"/>
      <c r="G9" s="1538"/>
      <c r="H9" s="1538"/>
      <c r="I9" s="1538"/>
      <c r="J9" s="1538"/>
      <c r="K9" s="1538"/>
      <c r="L9" s="1538"/>
      <c r="M9" s="1538"/>
      <c r="N9" s="1538"/>
      <c r="O9" s="1538"/>
      <c r="P9" s="3777"/>
      <c r="Q9" s="3777"/>
    </row>
    <row r="10" spans="1:17">
      <c r="A10" s="3758">
        <v>3</v>
      </c>
      <c r="B10" s="3759" t="s">
        <v>1135</v>
      </c>
      <c r="C10" s="3760"/>
      <c r="D10" s="3760"/>
      <c r="E10" s="1538"/>
      <c r="F10" s="1538"/>
      <c r="G10" s="1538"/>
      <c r="H10" s="1538"/>
      <c r="I10" s="1538"/>
      <c r="J10" s="1538"/>
      <c r="K10" s="1538"/>
      <c r="L10" s="1538"/>
      <c r="M10" s="1538"/>
      <c r="N10" s="1538"/>
      <c r="O10" s="1538"/>
      <c r="P10" s="1474"/>
      <c r="Q10" s="3777"/>
    </row>
    <row r="11" spans="1:17">
      <c r="A11" s="3755" t="s">
        <v>138</v>
      </c>
      <c r="B11" s="3756" t="s">
        <v>878</v>
      </c>
      <c r="C11" s="3757"/>
      <c r="D11" s="3757"/>
      <c r="E11" s="3757"/>
      <c r="F11" s="3757"/>
      <c r="G11" s="3757"/>
      <c r="H11" s="3757"/>
      <c r="I11" s="3757"/>
      <c r="J11" s="3757"/>
      <c r="K11" s="3757"/>
      <c r="L11" s="3757"/>
      <c r="M11" s="3757"/>
      <c r="N11" s="3757"/>
      <c r="O11" s="3757"/>
      <c r="P11" s="3756"/>
      <c r="Q11" s="3756"/>
    </row>
    <row r="12" spans="1:17">
      <c r="A12" s="3758">
        <v>1</v>
      </c>
      <c r="B12" s="858" t="s">
        <v>879</v>
      </c>
      <c r="C12" s="3761"/>
      <c r="D12" s="3761"/>
      <c r="E12" s="945"/>
      <c r="F12" s="945"/>
      <c r="G12" s="945"/>
      <c r="H12" s="945"/>
      <c r="I12" s="945"/>
      <c r="J12" s="945"/>
      <c r="K12" s="945"/>
      <c r="L12" s="945"/>
      <c r="M12" s="945"/>
      <c r="N12" s="945"/>
      <c r="O12" s="945"/>
      <c r="P12" s="1474"/>
      <c r="Q12" s="1474"/>
    </row>
    <row r="13" spans="1:17">
      <c r="A13" s="3758"/>
      <c r="B13" s="1474" t="s">
        <v>880</v>
      </c>
      <c r="C13" s="1538"/>
      <c r="D13" s="1538"/>
      <c r="E13" s="3761"/>
      <c r="F13" s="3761"/>
      <c r="G13" s="3761"/>
      <c r="H13" s="3761"/>
      <c r="I13" s="3761"/>
      <c r="J13" s="3761"/>
      <c r="K13" s="3761"/>
      <c r="L13" s="3761"/>
      <c r="M13" s="3761"/>
      <c r="N13" s="3761"/>
      <c r="O13" s="3761"/>
      <c r="P13" s="858"/>
      <c r="Q13" s="858"/>
    </row>
    <row r="14" spans="1:17" ht="15">
      <c r="A14" s="3758"/>
      <c r="B14" s="541" t="s">
        <v>881</v>
      </c>
      <c r="C14" s="3783"/>
      <c r="D14" s="3783"/>
      <c r="E14" s="3763"/>
      <c r="F14" s="3763"/>
      <c r="G14" s="3763"/>
      <c r="H14" s="3763"/>
      <c r="I14" s="3763"/>
      <c r="J14" s="3763"/>
      <c r="K14" s="3763"/>
      <c r="L14" s="3763"/>
      <c r="M14" s="3763"/>
      <c r="N14" s="3763"/>
      <c r="O14" s="3763"/>
      <c r="P14" s="858"/>
      <c r="Q14" s="858"/>
    </row>
    <row r="15" spans="1:17" ht="15">
      <c r="A15" s="3758"/>
      <c r="B15" s="541" t="s">
        <v>882</v>
      </c>
      <c r="C15" s="3783"/>
      <c r="D15" s="3783"/>
      <c r="E15" s="3764"/>
      <c r="F15" s="3764"/>
      <c r="G15" s="3764"/>
      <c r="H15" s="3764"/>
      <c r="I15" s="3764"/>
      <c r="J15" s="3764"/>
      <c r="K15" s="3764"/>
      <c r="L15" s="3764"/>
      <c r="M15" s="3764"/>
      <c r="N15" s="3764"/>
      <c r="O15" s="3764"/>
      <c r="P15" s="1474"/>
      <c r="Q15" s="1474"/>
    </row>
    <row r="16" spans="1:17" ht="15">
      <c r="A16" s="3758"/>
      <c r="B16" s="541" t="s">
        <v>883</v>
      </c>
      <c r="C16" s="3783"/>
      <c r="D16" s="3783"/>
      <c r="E16" s="3764"/>
      <c r="F16" s="3764"/>
      <c r="G16" s="3764"/>
      <c r="H16" s="3764"/>
      <c r="I16" s="3764"/>
      <c r="J16" s="3764"/>
      <c r="K16" s="3764"/>
      <c r="L16" s="3764"/>
      <c r="M16" s="3764"/>
      <c r="N16" s="3764"/>
      <c r="O16" s="3764"/>
      <c r="P16" s="1474"/>
      <c r="Q16" s="1474"/>
    </row>
    <row r="17" spans="1:17" ht="15">
      <c r="A17" s="3758"/>
      <c r="B17" s="541" t="s">
        <v>884</v>
      </c>
      <c r="C17" s="3783"/>
      <c r="D17" s="3783"/>
      <c r="E17" s="3764"/>
      <c r="F17" s="3764"/>
      <c r="G17" s="3764"/>
      <c r="H17" s="3764"/>
      <c r="I17" s="3764"/>
      <c r="J17" s="3764"/>
      <c r="K17" s="3764"/>
      <c r="L17" s="3764"/>
      <c r="M17" s="3764"/>
      <c r="N17" s="3764"/>
      <c r="O17" s="3764"/>
      <c r="P17" s="1474"/>
      <c r="Q17" s="1474"/>
    </row>
    <row r="18" spans="1:17" ht="15">
      <c r="A18" s="3758"/>
      <c r="B18" s="541" t="s">
        <v>885</v>
      </c>
      <c r="C18" s="3784"/>
      <c r="D18" s="3784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474"/>
      <c r="Q18" s="1474"/>
    </row>
    <row r="19" spans="1:17" ht="101.25" customHeight="1">
      <c r="A19" s="3758"/>
      <c r="B19" s="2954" t="s">
        <v>886</v>
      </c>
      <c r="C19" s="3785"/>
      <c r="D19" s="3785"/>
      <c r="E19" s="1538"/>
      <c r="F19" s="1538"/>
      <c r="G19" s="1538"/>
      <c r="H19" s="1538"/>
      <c r="I19" s="1538"/>
      <c r="J19" s="1538"/>
      <c r="K19" s="1538"/>
      <c r="L19" s="1538"/>
      <c r="M19" s="1538"/>
      <c r="N19" s="1538"/>
      <c r="O19" s="1538"/>
      <c r="P19" s="1474"/>
      <c r="Q19" s="1474"/>
    </row>
    <row r="20" spans="1:17" ht="15">
      <c r="A20" s="3758"/>
      <c r="B20" s="2954" t="s">
        <v>887</v>
      </c>
      <c r="C20" s="3785"/>
      <c r="D20" s="3785"/>
      <c r="E20" s="1538"/>
      <c r="F20" s="1538"/>
      <c r="G20" s="1538"/>
      <c r="H20" s="1538"/>
      <c r="I20" s="1538"/>
      <c r="J20" s="1538"/>
      <c r="K20" s="1538"/>
      <c r="L20" s="1538"/>
      <c r="M20" s="1538"/>
      <c r="N20" s="1538"/>
      <c r="O20" s="1538"/>
      <c r="P20" s="1435"/>
      <c r="Q20" s="1474"/>
    </row>
    <row r="21" spans="1:17" ht="15">
      <c r="A21" s="3758"/>
      <c r="B21" s="2954" t="s">
        <v>888</v>
      </c>
      <c r="C21" s="3785"/>
      <c r="D21" s="3785"/>
      <c r="E21" s="1538"/>
      <c r="F21" s="1538"/>
      <c r="G21" s="1538"/>
      <c r="H21" s="1538"/>
      <c r="I21" s="1538"/>
      <c r="J21" s="1538"/>
      <c r="K21" s="1538"/>
      <c r="L21" s="1538"/>
      <c r="M21" s="1538"/>
      <c r="N21" s="1538"/>
      <c r="O21" s="1538"/>
      <c r="P21" s="3778"/>
      <c r="Q21" s="1474"/>
    </row>
    <row r="22" spans="1:17" ht="15">
      <c r="A22" s="3758"/>
      <c r="B22" s="2954" t="s">
        <v>889</v>
      </c>
      <c r="C22" s="3785"/>
      <c r="D22" s="3785"/>
      <c r="E22" s="1538"/>
      <c r="F22" s="1538"/>
      <c r="G22" s="1538"/>
      <c r="H22" s="1538"/>
      <c r="I22" s="1538"/>
      <c r="J22" s="1538"/>
      <c r="K22" s="1538"/>
      <c r="L22" s="1538"/>
      <c r="M22" s="1538"/>
      <c r="N22" s="1538"/>
      <c r="O22" s="1538"/>
      <c r="P22" s="3778"/>
      <c r="Q22" s="3778"/>
    </row>
    <row r="23" spans="1:17" ht="15">
      <c r="A23" s="3758"/>
      <c r="B23" s="2954" t="s">
        <v>890</v>
      </c>
      <c r="C23" s="3785"/>
      <c r="D23" s="3785"/>
      <c r="E23" s="1538"/>
      <c r="F23" s="1538"/>
      <c r="G23" s="1538"/>
      <c r="H23" s="1538"/>
      <c r="I23" s="1538"/>
      <c r="J23" s="1538"/>
      <c r="K23" s="1538"/>
      <c r="L23" s="1538"/>
      <c r="M23" s="1538"/>
      <c r="N23" s="1538"/>
      <c r="O23" s="1538"/>
      <c r="P23" s="858"/>
      <c r="Q23" s="858"/>
    </row>
    <row r="24" spans="1:17">
      <c r="A24" s="3758">
        <v>2</v>
      </c>
      <c r="B24" s="1474" t="s">
        <v>891</v>
      </c>
      <c r="C24" s="1538"/>
      <c r="D24" s="1538"/>
      <c r="E24" s="1538"/>
      <c r="F24" s="1538"/>
      <c r="G24" s="1538"/>
      <c r="H24" s="1538"/>
      <c r="I24" s="1538"/>
      <c r="J24" s="1538"/>
      <c r="K24" s="1538"/>
      <c r="L24" s="1538"/>
      <c r="M24" s="1538"/>
      <c r="N24" s="1538"/>
      <c r="O24" s="1538"/>
      <c r="P24" s="1474"/>
      <c r="Q24" s="1474"/>
    </row>
    <row r="25" spans="1:17">
      <c r="A25" s="3758"/>
      <c r="B25" s="1474" t="s">
        <v>892</v>
      </c>
      <c r="C25" s="1538"/>
      <c r="D25" s="1538"/>
      <c r="E25" s="1538"/>
      <c r="F25" s="1538"/>
      <c r="G25" s="1538"/>
      <c r="H25" s="1538"/>
      <c r="I25" s="1538"/>
      <c r="J25" s="1538"/>
      <c r="K25" s="1538"/>
      <c r="L25" s="1538"/>
      <c r="M25" s="1538"/>
      <c r="N25" s="1538"/>
      <c r="O25" s="1538"/>
      <c r="P25" s="3779"/>
      <c r="Q25" s="3600"/>
    </row>
    <row r="26" spans="1:17">
      <c r="A26" s="3758"/>
      <c r="B26" s="1474" t="s">
        <v>893</v>
      </c>
      <c r="C26" s="1538"/>
      <c r="D26" s="1538"/>
      <c r="E26" s="1538"/>
      <c r="F26" s="1538"/>
      <c r="G26" s="1538"/>
      <c r="H26" s="1538"/>
      <c r="I26" s="1538"/>
      <c r="J26" s="1538"/>
      <c r="K26" s="1538"/>
      <c r="L26" s="1538"/>
      <c r="M26" s="1538"/>
      <c r="N26" s="1538"/>
      <c r="O26" s="1538"/>
      <c r="P26" s="3779"/>
      <c r="Q26" s="3600"/>
    </row>
    <row r="27" spans="1:17">
      <c r="A27" s="3758"/>
      <c r="B27" s="1474" t="s">
        <v>894</v>
      </c>
      <c r="C27" s="1538"/>
      <c r="D27" s="1538"/>
      <c r="E27" s="1538"/>
      <c r="F27" s="1538"/>
      <c r="G27" s="1538"/>
      <c r="H27" s="1538"/>
      <c r="I27" s="1538"/>
      <c r="J27" s="1538"/>
      <c r="K27" s="1538"/>
      <c r="L27" s="1538"/>
      <c r="M27" s="1538"/>
      <c r="N27" s="1538"/>
      <c r="O27" s="1538"/>
      <c r="P27" s="3779"/>
      <c r="Q27" s="3600"/>
    </row>
    <row r="28" spans="1:17">
      <c r="A28" s="3758"/>
      <c r="B28" s="1474" t="s">
        <v>895</v>
      </c>
      <c r="C28" s="1538"/>
      <c r="D28" s="1538"/>
      <c r="E28" s="1538"/>
      <c r="F28" s="1538"/>
      <c r="G28" s="1538"/>
      <c r="H28" s="1538"/>
      <c r="I28" s="1538"/>
      <c r="J28" s="1538"/>
      <c r="K28" s="1538"/>
      <c r="L28" s="1538"/>
      <c r="M28" s="1538"/>
      <c r="N28" s="1538"/>
      <c r="O28" s="1538"/>
      <c r="P28" s="3779"/>
      <c r="Q28" s="3600"/>
    </row>
    <row r="29" spans="1:17">
      <c r="A29" s="3758"/>
      <c r="B29" s="1474" t="s">
        <v>896</v>
      </c>
      <c r="C29" s="1538"/>
      <c r="D29" s="1538"/>
      <c r="E29" s="1538"/>
      <c r="F29" s="1538"/>
      <c r="G29" s="1538"/>
      <c r="H29" s="1538"/>
      <c r="I29" s="1538"/>
      <c r="J29" s="1538"/>
      <c r="K29" s="1538"/>
      <c r="L29" s="1538"/>
      <c r="M29" s="1538"/>
      <c r="N29" s="1538"/>
      <c r="O29" s="1538"/>
      <c r="P29" s="3779"/>
      <c r="Q29" s="3779"/>
    </row>
    <row r="30" spans="1:17">
      <c r="A30" s="3758"/>
      <c r="B30" s="1474" t="s">
        <v>897</v>
      </c>
      <c r="C30" s="1538"/>
      <c r="D30" s="1538"/>
      <c r="E30" s="1538"/>
      <c r="F30" s="1538"/>
      <c r="G30" s="1538"/>
      <c r="H30" s="1538"/>
      <c r="I30" s="1538"/>
      <c r="J30" s="1538"/>
      <c r="K30" s="1538"/>
      <c r="L30" s="1538"/>
      <c r="M30" s="1538"/>
      <c r="N30" s="1538"/>
      <c r="O30" s="1538"/>
      <c r="P30" s="3779"/>
      <c r="Q30" s="3779"/>
    </row>
    <row r="31" spans="1:17">
      <c r="A31" s="3758"/>
      <c r="B31" s="1474" t="s">
        <v>898</v>
      </c>
      <c r="C31" s="1538"/>
      <c r="D31" s="1538"/>
      <c r="E31" s="1538"/>
      <c r="F31" s="1538"/>
      <c r="G31" s="1538"/>
      <c r="H31" s="1538"/>
      <c r="I31" s="1538"/>
      <c r="J31" s="1538"/>
      <c r="K31" s="1538"/>
      <c r="L31" s="1538"/>
      <c r="M31" s="1538"/>
      <c r="N31" s="1538"/>
      <c r="O31" s="1538"/>
      <c r="P31" s="3779"/>
      <c r="Q31" s="3779"/>
    </row>
    <row r="32" spans="1:17">
      <c r="A32" s="3758"/>
      <c r="B32" s="1474" t="s">
        <v>899</v>
      </c>
      <c r="C32" s="1538"/>
      <c r="D32" s="1538"/>
      <c r="E32" s="1538"/>
      <c r="F32" s="1538"/>
      <c r="G32" s="1538"/>
      <c r="H32" s="1538"/>
      <c r="I32" s="1538"/>
      <c r="J32" s="1538"/>
      <c r="K32" s="1538"/>
      <c r="L32" s="1538"/>
      <c r="M32" s="1538"/>
      <c r="N32" s="1538"/>
      <c r="O32" s="1538"/>
      <c r="P32" s="3779"/>
      <c r="Q32" s="3779"/>
    </row>
    <row r="33" spans="1:17">
      <c r="A33" s="3758">
        <v>3</v>
      </c>
      <c r="B33" s="1474" t="s">
        <v>900</v>
      </c>
      <c r="C33" s="1538"/>
      <c r="D33" s="1538"/>
      <c r="E33" s="1538"/>
      <c r="F33" s="1538"/>
      <c r="G33" s="1538"/>
      <c r="H33" s="1538"/>
      <c r="I33" s="1538"/>
      <c r="J33" s="1538"/>
      <c r="K33" s="1538"/>
      <c r="L33" s="1538"/>
      <c r="M33" s="1538"/>
      <c r="N33" s="1538"/>
      <c r="O33" s="1538"/>
      <c r="P33" s="1474"/>
      <c r="Q33" s="1474"/>
    </row>
    <row r="34" spans="1:17">
      <c r="A34" s="3755" t="s">
        <v>108</v>
      </c>
      <c r="B34" s="3765" t="s">
        <v>901</v>
      </c>
      <c r="C34" s="3757"/>
      <c r="D34" s="3757"/>
      <c r="E34" s="1400"/>
      <c r="F34" s="1400"/>
      <c r="G34" s="1400"/>
      <c r="H34" s="1400"/>
      <c r="I34" s="1400"/>
      <c r="J34" s="1400"/>
      <c r="K34" s="1400"/>
      <c r="L34" s="1400"/>
      <c r="M34" s="1400"/>
      <c r="N34" s="1400"/>
      <c r="O34" s="1400"/>
      <c r="P34" s="1474"/>
      <c r="Q34" s="1474"/>
    </row>
    <row r="35" spans="1:17" ht="19.5" customHeight="1">
      <c r="A35" s="3767" t="s">
        <v>394</v>
      </c>
      <c r="B35" s="3759" t="s">
        <v>902</v>
      </c>
      <c r="C35" s="3760"/>
      <c r="D35" s="3760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858"/>
      <c r="Q35" s="858"/>
    </row>
    <row r="36" spans="1:17" ht="19.5" customHeight="1">
      <c r="A36" s="3767"/>
      <c r="B36" s="3759" t="s">
        <v>1078</v>
      </c>
      <c r="C36" s="3760"/>
      <c r="D36" s="3760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858"/>
      <c r="Q36" s="858"/>
    </row>
    <row r="37" spans="1:17" ht="19.5" customHeight="1">
      <c r="A37" s="3767"/>
      <c r="B37" s="3759" t="s">
        <v>1077</v>
      </c>
      <c r="C37" s="3760"/>
      <c r="D37" s="3760"/>
      <c r="E37" s="122"/>
      <c r="F37" s="122"/>
      <c r="G37" s="122"/>
      <c r="H37" s="122"/>
      <c r="I37" s="122"/>
      <c r="J37" s="122"/>
      <c r="K37" s="122"/>
      <c r="L37" s="122"/>
      <c r="M37" s="266"/>
      <c r="N37" s="122"/>
      <c r="O37" s="122"/>
      <c r="P37" s="858"/>
      <c r="Q37" s="858"/>
    </row>
    <row r="38" spans="1:17" ht="19.5" customHeight="1">
      <c r="A38" s="3767"/>
      <c r="B38" s="3759" t="s">
        <v>1076</v>
      </c>
      <c r="C38" s="3760"/>
      <c r="D38" s="3760"/>
      <c r="E38" s="122"/>
      <c r="F38" s="122"/>
      <c r="G38" s="122"/>
      <c r="H38" s="122"/>
      <c r="I38" s="122"/>
      <c r="J38" s="122"/>
      <c r="K38" s="122"/>
      <c r="L38" s="122"/>
      <c r="M38" s="266"/>
      <c r="N38" s="122"/>
      <c r="O38" s="122"/>
      <c r="P38" s="858"/>
      <c r="Q38" s="858"/>
    </row>
    <row r="39" spans="1:17" ht="19.5" customHeight="1">
      <c r="A39" s="3767"/>
      <c r="B39" s="3759" t="s">
        <v>1148</v>
      </c>
      <c r="C39" s="3760"/>
      <c r="D39" s="3760"/>
      <c r="E39" s="122"/>
      <c r="F39" s="122"/>
      <c r="G39" s="122"/>
      <c r="H39" s="122"/>
      <c r="I39" s="122"/>
      <c r="J39" s="122"/>
      <c r="K39" s="122"/>
      <c r="L39" s="122"/>
      <c r="M39" s="266"/>
      <c r="N39" s="122"/>
      <c r="O39" s="122"/>
      <c r="P39" s="858"/>
      <c r="Q39" s="858"/>
    </row>
    <row r="40" spans="1:17" ht="19.5" customHeight="1">
      <c r="A40" s="3767"/>
      <c r="B40" s="3759" t="s">
        <v>1120</v>
      </c>
      <c r="C40" s="3760"/>
      <c r="D40" s="3760"/>
      <c r="E40" s="122"/>
      <c r="F40" s="122"/>
      <c r="G40" s="122"/>
      <c r="H40" s="122"/>
      <c r="I40" s="122"/>
      <c r="J40" s="122"/>
      <c r="K40" s="122"/>
      <c r="L40" s="122"/>
      <c r="M40" s="266"/>
      <c r="N40" s="122"/>
      <c r="O40" s="122"/>
      <c r="P40" s="858"/>
      <c r="Q40" s="858"/>
    </row>
    <row r="41" spans="1:17">
      <c r="A41" s="3767" t="s">
        <v>401</v>
      </c>
      <c r="B41" s="3759" t="s">
        <v>903</v>
      </c>
      <c r="C41" s="3760"/>
      <c r="D41" s="3760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1474"/>
      <c r="Q41" s="1474"/>
    </row>
    <row r="42" spans="1:17" ht="36" customHeight="1">
      <c r="A42" s="3767" t="s">
        <v>402</v>
      </c>
      <c r="B42" s="3759" t="s">
        <v>904</v>
      </c>
      <c r="C42" s="3760"/>
      <c r="D42" s="3760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858"/>
      <c r="Q42" s="1474"/>
    </row>
    <row r="43" spans="1:17">
      <c r="A43" s="3767" t="s">
        <v>403</v>
      </c>
      <c r="B43" s="3759" t="s">
        <v>1139</v>
      </c>
      <c r="C43" s="3760"/>
      <c r="D43" s="3760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858"/>
      <c r="Q43" s="1276"/>
    </row>
    <row r="44" spans="1:17" ht="43.5" customHeight="1">
      <c r="A44" s="3767" t="s">
        <v>404</v>
      </c>
      <c r="B44" s="3759" t="s">
        <v>905</v>
      </c>
      <c r="C44" s="3760"/>
      <c r="D44" s="3760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474"/>
      <c r="Q44" s="4898"/>
    </row>
    <row r="45" spans="1:17">
      <c r="A45" s="3767" t="s">
        <v>405</v>
      </c>
      <c r="B45" s="3759" t="s">
        <v>906</v>
      </c>
      <c r="C45" s="3760"/>
      <c r="D45" s="3760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474"/>
      <c r="Q45" s="1474"/>
    </row>
    <row r="46" spans="1:17">
      <c r="A46" s="3767" t="s">
        <v>406</v>
      </c>
      <c r="B46" s="3759" t="s">
        <v>907</v>
      </c>
      <c r="C46" s="3760"/>
      <c r="D46" s="3760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474"/>
      <c r="Q46" s="1474"/>
    </row>
    <row r="47" spans="1:17">
      <c r="A47" s="3767" t="s">
        <v>909</v>
      </c>
      <c r="B47" s="3759" t="s">
        <v>908</v>
      </c>
      <c r="C47" s="3760"/>
      <c r="D47" s="376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474"/>
      <c r="Q47" s="1474"/>
    </row>
    <row r="48" spans="1:17" ht="41.25" customHeight="1">
      <c r="A48" s="3767" t="s">
        <v>911</v>
      </c>
      <c r="B48" s="3759" t="s">
        <v>910</v>
      </c>
      <c r="C48" s="3760"/>
      <c r="D48" s="376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474"/>
      <c r="Q48" s="1474"/>
    </row>
    <row r="49" spans="1:17">
      <c r="A49" s="3767" t="s">
        <v>913</v>
      </c>
      <c r="B49" s="3759" t="s">
        <v>1084</v>
      </c>
      <c r="C49" s="3760"/>
      <c r="D49" s="3760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474"/>
      <c r="Q49" s="1474"/>
    </row>
    <row r="50" spans="1:17">
      <c r="A50" s="3767" t="s">
        <v>915</v>
      </c>
      <c r="B50" s="3759" t="s">
        <v>914</v>
      </c>
      <c r="C50" s="3760"/>
      <c r="D50" s="3760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1474"/>
      <c r="Q50" s="1474"/>
    </row>
    <row r="51" spans="1:17">
      <c r="A51" s="3767" t="s">
        <v>917</v>
      </c>
      <c r="B51" s="3759" t="s">
        <v>916</v>
      </c>
      <c r="C51" s="3760"/>
      <c r="D51" s="3760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474"/>
      <c r="Q51" s="1474"/>
    </row>
    <row r="52" spans="1:17">
      <c r="A52" s="3767" t="s">
        <v>919</v>
      </c>
      <c r="B52" s="3759" t="s">
        <v>918</v>
      </c>
      <c r="C52" s="3760"/>
      <c r="D52" s="3760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474"/>
      <c r="Q52" s="4898"/>
    </row>
    <row r="53" spans="1:17">
      <c r="A53" s="3767" t="s">
        <v>921</v>
      </c>
      <c r="B53" s="3759" t="s">
        <v>920</v>
      </c>
      <c r="C53" s="3760"/>
      <c r="D53" s="3760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474"/>
      <c r="Q53" s="1474"/>
    </row>
    <row r="54" spans="1:17">
      <c r="A54" s="3767" t="s">
        <v>923</v>
      </c>
      <c r="B54" s="3769" t="s">
        <v>922</v>
      </c>
      <c r="C54" s="3786"/>
      <c r="D54" s="3786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474"/>
      <c r="Q54" s="1474"/>
    </row>
    <row r="55" spans="1:17">
      <c r="A55" s="3767" t="s">
        <v>925</v>
      </c>
      <c r="B55" s="3770" t="s">
        <v>926</v>
      </c>
      <c r="C55" s="3786"/>
      <c r="D55" s="3786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474"/>
      <c r="Q55" s="1474"/>
    </row>
    <row r="56" spans="1:17">
      <c r="A56" s="3767" t="s">
        <v>927</v>
      </c>
      <c r="B56" s="3770" t="s">
        <v>1086</v>
      </c>
      <c r="C56" s="3786"/>
      <c r="D56" s="3786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474"/>
      <c r="Q56" s="1474"/>
    </row>
    <row r="57" spans="1:17">
      <c r="A57" s="3767" t="s">
        <v>929</v>
      </c>
      <c r="B57" s="3770" t="s">
        <v>928</v>
      </c>
      <c r="C57" s="3786"/>
      <c r="D57" s="3786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474"/>
      <c r="Q57" s="1474"/>
    </row>
    <row r="58" spans="1:17">
      <c r="A58" s="3767" t="s">
        <v>1093</v>
      </c>
      <c r="B58" s="3759" t="s">
        <v>250</v>
      </c>
      <c r="C58" s="3760"/>
      <c r="D58" s="3760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474"/>
      <c r="Q58" s="1474"/>
    </row>
    <row r="59" spans="1:17">
      <c r="A59" s="3771" t="s">
        <v>326</v>
      </c>
      <c r="B59" s="3772" t="s">
        <v>245</v>
      </c>
      <c r="C59" s="3773"/>
      <c r="D59" s="3773"/>
      <c r="E59" s="3530"/>
      <c r="F59" s="843"/>
      <c r="G59" s="3774"/>
      <c r="H59" s="843"/>
      <c r="I59" s="843"/>
      <c r="J59" s="843"/>
      <c r="K59" s="843"/>
      <c r="L59" s="843"/>
      <c r="M59" s="3781"/>
      <c r="N59" s="3781"/>
      <c r="O59" s="3781"/>
      <c r="P59" s="3782"/>
      <c r="Q59" s="3782"/>
    </row>
    <row r="60" spans="1:17">
      <c r="F60" s="62"/>
    </row>
    <row r="61" spans="1:17">
      <c r="F61" s="2351"/>
    </row>
    <row r="62" spans="1:17">
      <c r="F62" s="62"/>
    </row>
  </sheetData>
  <mergeCells count="7">
    <mergeCell ref="A2:Q2"/>
    <mergeCell ref="K3:L3"/>
    <mergeCell ref="C5:G5"/>
    <mergeCell ref="H5:L5"/>
    <mergeCell ref="M5:O5"/>
    <mergeCell ref="A5:A6"/>
    <mergeCell ref="B5:B6"/>
  </mergeCells>
  <phoneticPr fontId="169" type="noConversion"/>
  <printOptions horizontalCentered="1"/>
  <pageMargins left="0.70866141732283505" right="0.70866141732283505" top="0.39370078740157499" bottom="0.39370078740157499" header="0.31496062992126" footer="0.31496062992126"/>
  <pageSetup paperSize="9" scale="46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53"/>
  <sheetViews>
    <sheetView workbookViewId="0">
      <pane xSplit="2" ySplit="6" topLeftCell="J7" activePane="bottomRight" state="frozen"/>
      <selection pane="topRight"/>
      <selection pane="bottomLeft"/>
      <selection pane="bottomRight" activeCell="C7" sqref="C7:Q53"/>
    </sheetView>
  </sheetViews>
  <sheetFormatPr defaultColWidth="9" defaultRowHeight="13.5" outlineLevelCol="1"/>
  <cols>
    <col min="1" max="1" width="5" customWidth="1"/>
    <col min="2" max="2" width="26.75" customWidth="1"/>
    <col min="3" max="4" width="17" hidden="1" customWidth="1" outlineLevel="1"/>
    <col min="5" max="6" width="10" hidden="1" customWidth="1" outlineLevel="1"/>
    <col min="7" max="7" width="12" hidden="1" customWidth="1" outlineLevel="1"/>
    <col min="8" max="9" width="10" hidden="1" customWidth="1" outlineLevel="1"/>
    <col min="10" max="10" width="10" customWidth="1" collapsed="1"/>
    <col min="11" max="12" width="10" customWidth="1"/>
    <col min="13" max="14" width="11.375" customWidth="1"/>
    <col min="15" max="15" width="10" customWidth="1"/>
    <col min="16" max="16" width="32.75" customWidth="1"/>
    <col min="17" max="17" width="34.25" customWidth="1"/>
  </cols>
  <sheetData>
    <row r="1" spans="1:17">
      <c r="A1" s="3750"/>
      <c r="B1" s="3750"/>
      <c r="C1" s="3750"/>
      <c r="D1" s="3750"/>
      <c r="E1" s="3750"/>
      <c r="F1" s="3750"/>
      <c r="G1" s="3750"/>
      <c r="H1" s="3750"/>
      <c r="I1" s="3750"/>
      <c r="J1" s="3750"/>
      <c r="K1" s="3750"/>
      <c r="L1" s="3750"/>
      <c r="M1" s="3750"/>
      <c r="N1" s="3750"/>
      <c r="O1" s="3750"/>
      <c r="P1" s="3750"/>
      <c r="Q1" s="1316" t="s">
        <v>115</v>
      </c>
    </row>
    <row r="2" spans="1:17" ht="22.5">
      <c r="A2" s="5187" t="s">
        <v>1149</v>
      </c>
      <c r="B2" s="5187"/>
      <c r="C2" s="5187"/>
      <c r="D2" s="5187"/>
      <c r="E2" s="5187"/>
      <c r="F2" s="5187"/>
      <c r="G2" s="5187"/>
      <c r="H2" s="5187"/>
      <c r="I2" s="5187"/>
      <c r="J2" s="5187"/>
      <c r="K2" s="5187"/>
      <c r="L2" s="5187"/>
      <c r="M2" s="5187"/>
      <c r="N2" s="5187"/>
      <c r="O2" s="5187"/>
      <c r="P2" s="5187"/>
      <c r="Q2" s="5187"/>
    </row>
    <row r="3" spans="1:17">
      <c r="A3" s="3750"/>
      <c r="B3" s="3750"/>
      <c r="C3" s="3750"/>
      <c r="D3" s="3750"/>
      <c r="E3" s="5189"/>
      <c r="F3" s="5194"/>
      <c r="G3" s="5194"/>
      <c r="H3" s="5194"/>
      <c r="I3" s="5194"/>
      <c r="J3" s="5194"/>
      <c r="K3" s="5194"/>
      <c r="L3" s="5194"/>
      <c r="M3" s="5194"/>
      <c r="N3" s="5194"/>
      <c r="O3" s="5194"/>
      <c r="P3" s="5194"/>
      <c r="Q3" s="1709"/>
    </row>
    <row r="4" spans="1:17">
      <c r="A4" s="3750"/>
      <c r="B4" s="3750"/>
      <c r="C4" s="3750"/>
      <c r="D4" s="3750"/>
      <c r="E4" s="3750"/>
      <c r="F4" s="3750"/>
      <c r="G4" s="3750"/>
      <c r="H4" s="3751"/>
      <c r="I4" s="3750"/>
      <c r="J4" s="3750"/>
      <c r="K4" s="3750"/>
      <c r="L4" s="3750"/>
      <c r="M4" s="3750"/>
      <c r="N4" s="3750"/>
      <c r="O4" s="3750"/>
      <c r="P4" s="3750"/>
      <c r="Q4" s="1316" t="s">
        <v>874</v>
      </c>
    </row>
    <row r="5" spans="1:17" ht="13.5" customHeight="1">
      <c r="A5" s="5186" t="s">
        <v>217</v>
      </c>
      <c r="B5" s="5186" t="s">
        <v>875</v>
      </c>
      <c r="C5" s="5182" t="s">
        <v>220</v>
      </c>
      <c r="D5" s="5183"/>
      <c r="E5" s="5183"/>
      <c r="F5" s="5183"/>
      <c r="G5" s="5184"/>
      <c r="H5" s="5182" t="s">
        <v>221</v>
      </c>
      <c r="I5" s="5183"/>
      <c r="J5" s="5183"/>
      <c r="K5" s="5183"/>
      <c r="L5" s="5184"/>
      <c r="M5" s="5191" t="s">
        <v>161</v>
      </c>
      <c r="N5" s="5192"/>
      <c r="O5" s="5193"/>
      <c r="P5" s="3775"/>
      <c r="Q5" s="3775"/>
    </row>
    <row r="6" spans="1:17" ht="24">
      <c r="A6" s="5186"/>
      <c r="B6" s="5186"/>
      <c r="C6" s="3753" t="s">
        <v>788</v>
      </c>
      <c r="D6" s="3753" t="s">
        <v>789</v>
      </c>
      <c r="E6" s="3754" t="s">
        <v>786</v>
      </c>
      <c r="F6" s="3754" t="s">
        <v>855</v>
      </c>
      <c r="G6" s="3754" t="s">
        <v>870</v>
      </c>
      <c r="H6" s="3754" t="s">
        <v>788</v>
      </c>
      <c r="I6" s="3754" t="s">
        <v>789</v>
      </c>
      <c r="J6" s="3754" t="s">
        <v>786</v>
      </c>
      <c r="K6" s="3754" t="s">
        <v>855</v>
      </c>
      <c r="L6" s="3754" t="s">
        <v>870</v>
      </c>
      <c r="M6" s="3776" t="s">
        <v>788</v>
      </c>
      <c r="N6" s="3776" t="s">
        <v>789</v>
      </c>
      <c r="O6" s="3776" t="s">
        <v>786</v>
      </c>
      <c r="P6" s="3752" t="s">
        <v>790</v>
      </c>
      <c r="Q6" s="3752" t="s">
        <v>791</v>
      </c>
    </row>
    <row r="7" spans="1:17">
      <c r="A7" s="3755" t="s">
        <v>16</v>
      </c>
      <c r="B7" s="3756" t="s">
        <v>876</v>
      </c>
      <c r="C7" s="3757"/>
      <c r="D7" s="3757"/>
      <c r="E7" s="1400"/>
      <c r="F7" s="1400"/>
      <c r="G7" s="1400"/>
      <c r="H7" s="1400"/>
      <c r="I7" s="1400"/>
      <c r="J7" s="1400"/>
      <c r="K7" s="1400"/>
      <c r="L7" s="1400"/>
      <c r="M7" s="1400"/>
      <c r="N7" s="1400"/>
      <c r="O7" s="1400"/>
      <c r="P7" s="3756"/>
      <c r="Q7" s="3756"/>
    </row>
    <row r="8" spans="1:17">
      <c r="A8" s="3758">
        <v>1</v>
      </c>
      <c r="B8" s="3759" t="s">
        <v>877</v>
      </c>
      <c r="C8" s="3760"/>
      <c r="D8" s="3760"/>
      <c r="E8" s="1538"/>
      <c r="F8" s="1538"/>
      <c r="G8" s="1538"/>
      <c r="H8" s="1538"/>
      <c r="I8" s="1538"/>
      <c r="J8" s="1538"/>
      <c r="K8" s="1538"/>
      <c r="L8" s="1538"/>
      <c r="M8" s="1538"/>
      <c r="N8" s="1538"/>
      <c r="O8" s="1538"/>
      <c r="P8" s="1474"/>
      <c r="Q8" s="1474"/>
    </row>
    <row r="9" spans="1:17">
      <c r="A9" s="3758">
        <v>2</v>
      </c>
      <c r="B9" s="3759" t="s">
        <v>1134</v>
      </c>
      <c r="C9" s="3760"/>
      <c r="D9" s="3760"/>
      <c r="E9" s="1538"/>
      <c r="F9" s="1538"/>
      <c r="G9" s="1538"/>
      <c r="H9" s="1538"/>
      <c r="I9" s="1538"/>
      <c r="J9" s="1538"/>
      <c r="K9" s="1538"/>
      <c r="L9" s="1538"/>
      <c r="M9" s="1538"/>
      <c r="N9" s="1538"/>
      <c r="O9" s="1538"/>
      <c r="P9" s="3777"/>
      <c r="Q9" s="3777"/>
    </row>
    <row r="10" spans="1:17">
      <c r="A10" s="3758">
        <v>3</v>
      </c>
      <c r="B10" s="3759" t="s">
        <v>1135</v>
      </c>
      <c r="C10" s="3760"/>
      <c r="D10" s="3760"/>
      <c r="E10" s="1538"/>
      <c r="F10" s="1538"/>
      <c r="G10" s="1538"/>
      <c r="H10" s="1538"/>
      <c r="I10" s="1538"/>
      <c r="J10" s="1538"/>
      <c r="K10" s="1538"/>
      <c r="L10" s="1538"/>
      <c r="M10" s="1538"/>
      <c r="N10" s="1538"/>
      <c r="O10" s="1538"/>
      <c r="P10" s="1474"/>
      <c r="Q10" s="3777"/>
    </row>
    <row r="11" spans="1:17">
      <c r="A11" s="3755" t="s">
        <v>138</v>
      </c>
      <c r="B11" s="3756" t="s">
        <v>878</v>
      </c>
      <c r="C11" s="3757"/>
      <c r="D11" s="3757"/>
      <c r="E11" s="3757"/>
      <c r="F11" s="3757"/>
      <c r="G11" s="3757"/>
      <c r="H11" s="3757"/>
      <c r="I11" s="3757"/>
      <c r="J11" s="3757"/>
      <c r="K11" s="3757"/>
      <c r="L11" s="3757"/>
      <c r="M11" s="3757"/>
      <c r="N11" s="3757"/>
      <c r="O11" s="3757"/>
      <c r="P11" s="3756"/>
      <c r="Q11" s="3756"/>
    </row>
    <row r="12" spans="1:17">
      <c r="A12" s="3758">
        <v>1</v>
      </c>
      <c r="B12" s="858" t="s">
        <v>879</v>
      </c>
      <c r="C12" s="3761"/>
      <c r="D12" s="3761"/>
      <c r="E12" s="945"/>
      <c r="F12" s="945"/>
      <c r="G12" s="945"/>
      <c r="H12" s="945"/>
      <c r="I12" s="945"/>
      <c r="J12" s="945"/>
      <c r="K12" s="945"/>
      <c r="L12" s="945"/>
      <c r="M12" s="945"/>
      <c r="N12" s="945"/>
      <c r="O12" s="945"/>
      <c r="P12" s="1474"/>
      <c r="Q12" s="1474"/>
    </row>
    <row r="13" spans="1:17">
      <c r="A13" s="3758"/>
      <c r="B13" s="3759" t="s">
        <v>880</v>
      </c>
      <c r="C13" s="3760"/>
      <c r="D13" s="3760"/>
      <c r="E13" s="3761"/>
      <c r="F13" s="3761"/>
      <c r="G13" s="3761"/>
      <c r="H13" s="3761"/>
      <c r="I13" s="3761"/>
      <c r="J13" s="3761"/>
      <c r="K13" s="3761"/>
      <c r="L13" s="3761"/>
      <c r="M13" s="3761"/>
      <c r="N13" s="3761"/>
      <c r="O13" s="3761"/>
      <c r="P13" s="858"/>
      <c r="Q13" s="858"/>
    </row>
    <row r="14" spans="1:17">
      <c r="A14" s="3758"/>
      <c r="B14" s="3759" t="s">
        <v>881</v>
      </c>
      <c r="C14" s="3762"/>
      <c r="D14" s="3762"/>
      <c r="E14" s="3763"/>
      <c r="F14" s="3763"/>
      <c r="G14" s="3763"/>
      <c r="H14" s="3763"/>
      <c r="I14" s="3763"/>
      <c r="J14" s="3763"/>
      <c r="K14" s="3763"/>
      <c r="L14" s="3763"/>
      <c r="M14" s="3763"/>
      <c r="N14" s="3763"/>
      <c r="O14" s="3763"/>
      <c r="P14" s="858"/>
      <c r="Q14" s="858"/>
    </row>
    <row r="15" spans="1:17">
      <c r="A15" s="3758"/>
      <c r="B15" s="3759" t="s">
        <v>882</v>
      </c>
      <c r="C15" s="3762"/>
      <c r="D15" s="3762"/>
      <c r="E15" s="3764"/>
      <c r="F15" s="3764"/>
      <c r="G15" s="3764"/>
      <c r="H15" s="3764"/>
      <c r="I15" s="3764"/>
      <c r="J15" s="3764"/>
      <c r="K15" s="3764"/>
      <c r="L15" s="3764"/>
      <c r="M15" s="3764"/>
      <c r="N15" s="3764"/>
      <c r="O15" s="3764"/>
      <c r="P15" s="1474"/>
      <c r="Q15" s="1474"/>
    </row>
    <row r="16" spans="1:17">
      <c r="A16" s="3758"/>
      <c r="B16" s="3759" t="s">
        <v>883</v>
      </c>
      <c r="C16" s="3762"/>
      <c r="D16" s="3762"/>
      <c r="E16" s="3764"/>
      <c r="F16" s="3764"/>
      <c r="G16" s="3764"/>
      <c r="H16" s="3764"/>
      <c r="I16" s="3764"/>
      <c r="J16" s="3764"/>
      <c r="K16" s="3764"/>
      <c r="L16" s="3764"/>
      <c r="M16" s="3764"/>
      <c r="N16" s="3764"/>
      <c r="O16" s="3764"/>
      <c r="P16" s="1474"/>
      <c r="Q16" s="1474"/>
    </row>
    <row r="17" spans="1:17">
      <c r="A17" s="3758"/>
      <c r="B17" s="3759" t="s">
        <v>884</v>
      </c>
      <c r="C17" s="3762"/>
      <c r="D17" s="3762"/>
      <c r="E17" s="3764"/>
      <c r="F17" s="3764"/>
      <c r="G17" s="3764"/>
      <c r="H17" s="3764"/>
      <c r="I17" s="3764"/>
      <c r="J17" s="3764"/>
      <c r="K17" s="3764"/>
      <c r="L17" s="3764"/>
      <c r="M17" s="3764"/>
      <c r="N17" s="3764"/>
      <c r="O17" s="3764"/>
      <c r="P17" s="1474"/>
      <c r="Q17" s="1474"/>
    </row>
    <row r="18" spans="1:17">
      <c r="A18" s="3758"/>
      <c r="B18" s="3759" t="s">
        <v>885</v>
      </c>
      <c r="C18" s="3760"/>
      <c r="D18" s="3760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474"/>
      <c r="Q18" s="1474"/>
    </row>
    <row r="19" spans="1:17">
      <c r="A19" s="3758"/>
      <c r="B19" s="3759" t="s">
        <v>886</v>
      </c>
      <c r="C19" s="3760"/>
      <c r="D19" s="3760"/>
      <c r="E19" s="1538"/>
      <c r="F19" s="1538"/>
      <c r="G19" s="1538"/>
      <c r="H19" s="1538"/>
      <c r="I19" s="1538"/>
      <c r="J19" s="1538"/>
      <c r="K19" s="1538"/>
      <c r="L19" s="1538"/>
      <c r="M19" s="1538"/>
      <c r="N19" s="1538"/>
      <c r="O19" s="1538"/>
      <c r="P19" s="1474"/>
      <c r="Q19" s="858"/>
    </row>
    <row r="20" spans="1:17">
      <c r="A20" s="3758"/>
      <c r="B20" s="3759" t="s">
        <v>887</v>
      </c>
      <c r="C20" s="3760"/>
      <c r="D20" s="3760"/>
      <c r="E20" s="1538"/>
      <c r="F20" s="1538"/>
      <c r="G20" s="1538"/>
      <c r="H20" s="1538"/>
      <c r="I20" s="1538"/>
      <c r="J20" s="1538"/>
      <c r="K20" s="1538"/>
      <c r="L20" s="1538"/>
      <c r="M20" s="1538"/>
      <c r="N20" s="1538"/>
      <c r="O20" s="1538"/>
      <c r="P20" s="1435"/>
      <c r="Q20" s="1474"/>
    </row>
    <row r="21" spans="1:17">
      <c r="A21" s="3758"/>
      <c r="B21" s="3759" t="s">
        <v>888</v>
      </c>
      <c r="C21" s="3760"/>
      <c r="D21" s="3760"/>
      <c r="E21" s="1538"/>
      <c r="F21" s="1538"/>
      <c r="G21" s="1538"/>
      <c r="H21" s="1538"/>
      <c r="I21" s="1538"/>
      <c r="J21" s="1538"/>
      <c r="K21" s="1538"/>
      <c r="L21" s="1538"/>
      <c r="M21" s="1538"/>
      <c r="N21" s="1538"/>
      <c r="O21" s="1538"/>
      <c r="P21" s="3778"/>
      <c r="Q21" s="1474"/>
    </row>
    <row r="22" spans="1:17">
      <c r="A22" s="3758"/>
      <c r="B22" s="3759" t="s">
        <v>889</v>
      </c>
      <c r="C22" s="3760"/>
      <c r="D22" s="3760"/>
      <c r="E22" s="1538"/>
      <c r="F22" s="1538"/>
      <c r="G22" s="1538"/>
      <c r="H22" s="1538"/>
      <c r="I22" s="1538"/>
      <c r="J22" s="1538"/>
      <c r="K22" s="1538"/>
      <c r="L22" s="1538"/>
      <c r="M22" s="1538"/>
      <c r="N22" s="1538"/>
      <c r="O22" s="1538"/>
      <c r="P22" s="3778"/>
      <c r="Q22" s="3778"/>
    </row>
    <row r="23" spans="1:17">
      <c r="A23" s="3758"/>
      <c r="B23" s="3759" t="s">
        <v>890</v>
      </c>
      <c r="C23" s="3760"/>
      <c r="D23" s="3760"/>
      <c r="E23" s="1538"/>
      <c r="F23" s="1538"/>
      <c r="G23" s="1538"/>
      <c r="H23" s="1538"/>
      <c r="I23" s="1538"/>
      <c r="J23" s="1538"/>
      <c r="K23" s="1538"/>
      <c r="L23" s="1538"/>
      <c r="M23" s="1538"/>
      <c r="N23" s="1538"/>
      <c r="O23" s="1538"/>
      <c r="P23" s="858"/>
      <c r="Q23" s="858"/>
    </row>
    <row r="24" spans="1:17">
      <c r="A24" s="3758">
        <v>2</v>
      </c>
      <c r="B24" s="1474" t="s">
        <v>891</v>
      </c>
      <c r="C24" s="1538"/>
      <c r="D24" s="1538"/>
      <c r="E24" s="1538"/>
      <c r="F24" s="1538"/>
      <c r="G24" s="1538"/>
      <c r="H24" s="1538"/>
      <c r="I24" s="1538"/>
      <c r="J24" s="1538"/>
      <c r="K24" s="1538"/>
      <c r="L24" s="1538"/>
      <c r="M24" s="1538"/>
      <c r="N24" s="1538"/>
      <c r="O24" s="1538"/>
      <c r="P24" s="1474"/>
      <c r="Q24" s="1474"/>
    </row>
    <row r="25" spans="1:17">
      <c r="A25" s="3758"/>
      <c r="B25" s="1474" t="s">
        <v>892</v>
      </c>
      <c r="C25" s="1538"/>
      <c r="D25" s="1538"/>
      <c r="E25" s="1538"/>
      <c r="F25" s="4892"/>
      <c r="G25" s="1538"/>
      <c r="H25" s="1538"/>
      <c r="I25" s="1538"/>
      <c r="J25" s="1538"/>
      <c r="K25" s="1538"/>
      <c r="L25" s="1538"/>
      <c r="M25" s="1538"/>
      <c r="N25" s="1538"/>
      <c r="O25" s="1538"/>
      <c r="P25" s="3779"/>
      <c r="Q25" s="3600"/>
    </row>
    <row r="26" spans="1:17">
      <c r="A26" s="3758"/>
      <c r="B26" s="1474" t="s">
        <v>893</v>
      </c>
      <c r="C26" s="1538"/>
      <c r="D26" s="1538"/>
      <c r="E26" s="1538"/>
      <c r="F26" s="1538"/>
      <c r="G26" s="1538"/>
      <c r="H26" s="1538"/>
      <c r="I26" s="1538"/>
      <c r="J26" s="1538"/>
      <c r="K26" s="1538"/>
      <c r="L26" s="1538"/>
      <c r="M26" s="1538"/>
      <c r="N26" s="1538"/>
      <c r="O26" s="1538"/>
      <c r="P26" s="3779"/>
      <c r="Q26" s="3600"/>
    </row>
    <row r="27" spans="1:17">
      <c r="A27" s="3758"/>
      <c r="B27" s="1474" t="s">
        <v>894</v>
      </c>
      <c r="C27" s="1538"/>
      <c r="D27" s="1538"/>
      <c r="E27" s="1538"/>
      <c r="F27" s="1538"/>
      <c r="G27" s="1538"/>
      <c r="H27" s="1538"/>
      <c r="I27" s="1538"/>
      <c r="J27" s="1538"/>
      <c r="K27" s="1538"/>
      <c r="L27" s="1538"/>
      <c r="M27" s="1538"/>
      <c r="N27" s="1538"/>
      <c r="O27" s="1538"/>
      <c r="P27" s="3779"/>
      <c r="Q27" s="3600"/>
    </row>
    <row r="28" spans="1:17">
      <c r="A28" s="3758"/>
      <c r="B28" s="1474" t="s">
        <v>895</v>
      </c>
      <c r="C28" s="1538"/>
      <c r="D28" s="1538"/>
      <c r="E28" s="1538"/>
      <c r="F28" s="1538"/>
      <c r="G28" s="1538"/>
      <c r="H28" s="1538"/>
      <c r="I28" s="1538"/>
      <c r="J28" s="1538"/>
      <c r="K28" s="1538"/>
      <c r="L28" s="1538"/>
      <c r="M28" s="1538"/>
      <c r="N28" s="1538"/>
      <c r="O28" s="1538"/>
      <c r="P28" s="3779"/>
      <c r="Q28" s="3600"/>
    </row>
    <row r="29" spans="1:17">
      <c r="A29" s="3758"/>
      <c r="B29" s="1474" t="s">
        <v>896</v>
      </c>
      <c r="C29" s="1538"/>
      <c r="D29" s="1538"/>
      <c r="E29" s="1538"/>
      <c r="F29" s="1538"/>
      <c r="G29" s="1538"/>
      <c r="H29" s="1538"/>
      <c r="I29" s="1538"/>
      <c r="J29" s="1538"/>
      <c r="K29" s="1538"/>
      <c r="L29" s="1538"/>
      <c r="M29" s="1538"/>
      <c r="N29" s="1538"/>
      <c r="O29" s="1538"/>
      <c r="P29" s="3779"/>
      <c r="Q29" s="3779"/>
    </row>
    <row r="30" spans="1:17">
      <c r="A30" s="3758"/>
      <c r="B30" s="1474" t="s">
        <v>897</v>
      </c>
      <c r="C30" s="1538"/>
      <c r="D30" s="1538"/>
      <c r="E30" s="1538"/>
      <c r="F30" s="1538"/>
      <c r="G30" s="1538"/>
      <c r="H30" s="1538"/>
      <c r="I30" s="1538"/>
      <c r="J30" s="1538"/>
      <c r="K30" s="1538"/>
      <c r="L30" s="1538"/>
      <c r="M30" s="1538"/>
      <c r="N30" s="1538"/>
      <c r="O30" s="1538"/>
      <c r="P30" s="3779"/>
      <c r="Q30" s="3779"/>
    </row>
    <row r="31" spans="1:17">
      <c r="A31" s="3758"/>
      <c r="B31" s="1474" t="s">
        <v>898</v>
      </c>
      <c r="C31" s="1538"/>
      <c r="D31" s="1538"/>
      <c r="E31" s="1538"/>
      <c r="F31" s="1538"/>
      <c r="G31" s="1538"/>
      <c r="H31" s="1538"/>
      <c r="I31" s="1538"/>
      <c r="J31" s="1538"/>
      <c r="K31" s="1538"/>
      <c r="L31" s="1538"/>
      <c r="M31" s="1538"/>
      <c r="N31" s="1538"/>
      <c r="O31" s="1538"/>
      <c r="P31" s="3779"/>
      <c r="Q31" s="3779"/>
    </row>
    <row r="32" spans="1:17">
      <c r="A32" s="3758"/>
      <c r="B32" s="1474" t="s">
        <v>899</v>
      </c>
      <c r="C32" s="1538"/>
      <c r="D32" s="1538"/>
      <c r="E32" s="1538"/>
      <c r="F32" s="1538"/>
      <c r="G32" s="1538"/>
      <c r="H32" s="1538"/>
      <c r="I32" s="1538"/>
      <c r="J32" s="1538"/>
      <c r="K32" s="1538"/>
      <c r="L32" s="1538"/>
      <c r="M32" s="1538"/>
      <c r="N32" s="1538"/>
      <c r="O32" s="1538"/>
      <c r="P32" s="3779"/>
      <c r="Q32" s="3779"/>
    </row>
    <row r="33" spans="1:17">
      <c r="A33" s="3758">
        <v>3</v>
      </c>
      <c r="B33" s="1474" t="s">
        <v>900</v>
      </c>
      <c r="C33" s="1538"/>
      <c r="D33" s="1538"/>
      <c r="E33" s="1538"/>
      <c r="F33" s="1538"/>
      <c r="G33" s="1538"/>
      <c r="H33" s="1538"/>
      <c r="I33" s="1538"/>
      <c r="J33" s="1538"/>
      <c r="K33" s="1538"/>
      <c r="L33" s="1538"/>
      <c r="M33" s="1538"/>
      <c r="N33" s="1538"/>
      <c r="O33" s="1538"/>
      <c r="P33" s="1474"/>
      <c r="Q33" s="1474"/>
    </row>
    <row r="34" spans="1:17">
      <c r="A34" s="3755" t="s">
        <v>108</v>
      </c>
      <c r="B34" s="3765" t="s">
        <v>901</v>
      </c>
      <c r="C34" s="3766"/>
      <c r="D34" s="3766"/>
      <c r="E34" s="1400"/>
      <c r="F34" s="1400"/>
      <c r="G34" s="1400"/>
      <c r="H34" s="1400"/>
      <c r="I34" s="1400"/>
      <c r="J34" s="1400"/>
      <c r="K34" s="1400"/>
      <c r="L34" s="1400"/>
      <c r="M34" s="1400"/>
      <c r="N34" s="1400"/>
      <c r="O34" s="1400"/>
      <c r="P34" s="1474"/>
      <c r="Q34" s="1474"/>
    </row>
    <row r="35" spans="1:17">
      <c r="A35" s="3767" t="s">
        <v>394</v>
      </c>
      <c r="B35" s="3759" t="s">
        <v>902</v>
      </c>
      <c r="C35" s="3768"/>
      <c r="D35" s="3768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858"/>
      <c r="Q35" s="858"/>
    </row>
    <row r="36" spans="1:17">
      <c r="A36" s="3767" t="s">
        <v>401</v>
      </c>
      <c r="B36" s="3759" t="s">
        <v>903</v>
      </c>
      <c r="C36" s="3768"/>
      <c r="D36" s="3768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1474"/>
      <c r="Q36" s="1474"/>
    </row>
    <row r="37" spans="1:17">
      <c r="A37" s="3767"/>
      <c r="B37" s="3759" t="s">
        <v>1076</v>
      </c>
      <c r="C37" s="3768"/>
      <c r="D37" s="3768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1474"/>
      <c r="Q37" s="1474"/>
    </row>
    <row r="38" spans="1:17" ht="33" customHeight="1">
      <c r="A38" s="3767" t="s">
        <v>402</v>
      </c>
      <c r="B38" s="3759" t="s">
        <v>904</v>
      </c>
      <c r="C38" s="3768"/>
      <c r="D38" s="3768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3244"/>
      <c r="Q38" s="858"/>
    </row>
    <row r="39" spans="1:17" ht="20.25" customHeight="1">
      <c r="A39" s="3767" t="s">
        <v>403</v>
      </c>
      <c r="B39" s="3759" t="s">
        <v>1139</v>
      </c>
      <c r="C39" s="3768"/>
      <c r="D39" s="3768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858"/>
      <c r="Q39" s="1276"/>
    </row>
    <row r="40" spans="1:17" ht="36.75" customHeight="1">
      <c r="A40" s="3767" t="s">
        <v>404</v>
      </c>
      <c r="B40" s="3759" t="s">
        <v>905</v>
      </c>
      <c r="C40" s="3768"/>
      <c r="D40" s="3768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474"/>
      <c r="Q40" s="1474"/>
    </row>
    <row r="41" spans="1:17" ht="20.25" customHeight="1">
      <c r="A41" s="3767" t="s">
        <v>405</v>
      </c>
      <c r="B41" s="3759" t="s">
        <v>906</v>
      </c>
      <c r="C41" s="3768"/>
      <c r="D41" s="3768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474"/>
      <c r="Q41" s="1474"/>
    </row>
    <row r="42" spans="1:17" ht="29.25" customHeight="1">
      <c r="A42" s="3767" t="s">
        <v>406</v>
      </c>
      <c r="B42" s="3759" t="s">
        <v>907</v>
      </c>
      <c r="C42" s="3768"/>
      <c r="D42" s="3768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474"/>
      <c r="Q42" s="1474"/>
    </row>
    <row r="43" spans="1:17" ht="20.25" customHeight="1">
      <c r="A43" s="3767" t="s">
        <v>909</v>
      </c>
      <c r="B43" s="3759" t="s">
        <v>908</v>
      </c>
      <c r="C43" s="3768"/>
      <c r="D43" s="3768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474"/>
      <c r="Q43" s="1474"/>
    </row>
    <row r="44" spans="1:17" ht="44.25" customHeight="1">
      <c r="A44" s="3767" t="s">
        <v>911</v>
      </c>
      <c r="B44" s="3759" t="s">
        <v>910</v>
      </c>
      <c r="C44" s="3768"/>
      <c r="D44" s="3768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474"/>
      <c r="Q44" s="1474"/>
    </row>
    <row r="45" spans="1:17" ht="20.25" customHeight="1">
      <c r="A45" s="3767" t="s">
        <v>913</v>
      </c>
      <c r="B45" s="3759" t="s">
        <v>912</v>
      </c>
      <c r="C45" s="3768"/>
      <c r="D45" s="3768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474"/>
      <c r="Q45" s="1474"/>
    </row>
    <row r="46" spans="1:17" ht="20.25" customHeight="1">
      <c r="A46" s="3767" t="s">
        <v>915</v>
      </c>
      <c r="B46" s="3759" t="s">
        <v>914</v>
      </c>
      <c r="C46" s="3768"/>
      <c r="D46" s="3768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3780"/>
      <c r="P46" s="1474"/>
      <c r="Q46" s="1474"/>
    </row>
    <row r="47" spans="1:17" ht="20.25" customHeight="1">
      <c r="A47" s="3767" t="s">
        <v>917</v>
      </c>
      <c r="B47" s="3759" t="s">
        <v>916</v>
      </c>
      <c r="C47" s="3768"/>
      <c r="D47" s="3768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474"/>
      <c r="Q47" s="1474"/>
    </row>
    <row r="48" spans="1:17" ht="20.25" customHeight="1">
      <c r="A48" s="3767" t="s">
        <v>919</v>
      </c>
      <c r="B48" s="3759" t="s">
        <v>918</v>
      </c>
      <c r="C48" s="3768"/>
      <c r="D48" s="3768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474"/>
      <c r="Q48" s="1474"/>
    </row>
    <row r="49" spans="1:17" ht="20.25" customHeight="1">
      <c r="A49" s="3767" t="s">
        <v>921</v>
      </c>
      <c r="B49" s="3759" t="s">
        <v>920</v>
      </c>
      <c r="C49" s="3768"/>
      <c r="D49" s="3768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474"/>
      <c r="Q49" s="1474"/>
    </row>
    <row r="50" spans="1:17" ht="20.25" customHeight="1">
      <c r="A50" s="3767" t="s">
        <v>923</v>
      </c>
      <c r="B50" s="3769" t="s">
        <v>922</v>
      </c>
      <c r="C50" s="3769"/>
      <c r="D50" s="3769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474"/>
      <c r="Q50" s="1474"/>
    </row>
    <row r="51" spans="1:17" ht="20.25" customHeight="1">
      <c r="A51" s="3767" t="s">
        <v>925</v>
      </c>
      <c r="B51" s="3770" t="s">
        <v>926</v>
      </c>
      <c r="C51" s="3769"/>
      <c r="D51" s="3769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474"/>
      <c r="Q51" s="1474"/>
    </row>
    <row r="52" spans="1:17" ht="20.25" customHeight="1">
      <c r="A52" s="3767" t="s">
        <v>929</v>
      </c>
      <c r="B52" s="3759" t="s">
        <v>250</v>
      </c>
      <c r="C52" s="3768"/>
      <c r="D52" s="3768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474"/>
      <c r="Q52" s="1474"/>
    </row>
    <row r="53" spans="1:17">
      <c r="A53" s="3771" t="s">
        <v>326</v>
      </c>
      <c r="B53" s="3772" t="s">
        <v>245</v>
      </c>
      <c r="C53" s="3773"/>
      <c r="D53" s="3773"/>
      <c r="E53" s="3530"/>
      <c r="F53" s="843"/>
      <c r="G53" s="3774"/>
      <c r="H53" s="3774"/>
      <c r="I53" s="3774"/>
      <c r="J53" s="3774"/>
      <c r="K53" s="843"/>
      <c r="L53" s="3774"/>
      <c r="M53" s="3781"/>
      <c r="N53" s="3781"/>
      <c r="O53" s="3781"/>
      <c r="P53" s="3782"/>
      <c r="Q53" s="3782"/>
    </row>
  </sheetData>
  <mergeCells count="7">
    <mergeCell ref="A2:Q2"/>
    <mergeCell ref="E3:P3"/>
    <mergeCell ref="C5:G5"/>
    <mergeCell ref="H5:L5"/>
    <mergeCell ref="M5:O5"/>
    <mergeCell ref="A5:A6"/>
    <mergeCell ref="B5:B6"/>
  </mergeCells>
  <phoneticPr fontId="169" type="noConversion"/>
  <printOptions horizontalCentered="1"/>
  <pageMargins left="0.70866141732283505" right="0.70866141732283505" top="0.39370078740157499" bottom="0.39370078740157499" header="0.31496062992126" footer="0.31496062992126"/>
  <pageSetup paperSize="9" scale="5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240"/>
  <sheetViews>
    <sheetView showGridLines="0" zoomScale="80" zoomScaleNormal="80" workbookViewId="0">
      <selection activeCell="AM17" sqref="AM17"/>
    </sheetView>
  </sheetViews>
  <sheetFormatPr defaultColWidth="9" defaultRowHeight="24.95" customHeight="1" outlineLevelCol="1"/>
  <cols>
    <col min="1" max="1" width="5.25" style="456" customWidth="1"/>
    <col min="2" max="2" width="24.25" style="456" customWidth="1"/>
    <col min="3" max="3" width="11.75" style="456" hidden="1" customWidth="1" outlineLevel="1"/>
    <col min="4" max="4" width="14.125" style="456" hidden="1" customWidth="1" outlineLevel="1"/>
    <col min="5" max="5" width="11.125" style="456" hidden="1" customWidth="1" outlineLevel="1"/>
    <col min="6" max="6" width="16.5" style="456" hidden="1" customWidth="1" outlineLevel="1"/>
    <col min="7" max="9" width="15.875" style="456" hidden="1" customWidth="1" outlineLevel="1"/>
    <col min="10" max="10" width="12.125" style="444" hidden="1" customWidth="1" outlineLevel="1"/>
    <col min="11" max="12" width="12.375" style="456" hidden="1" customWidth="1" outlineLevel="1"/>
    <col min="13" max="14" width="15.875" style="456" hidden="1" customWidth="1" outlineLevel="1"/>
    <col min="15" max="15" width="11" style="2476" hidden="1" customWidth="1" outlineLevel="1"/>
    <col min="16" max="16" width="15.875" style="456" hidden="1" customWidth="1" outlineLevel="1"/>
    <col min="17" max="17" width="10.75" style="456" hidden="1" customWidth="1" outlineLevel="1"/>
    <col min="18" max="19" width="13.75" style="456" hidden="1" customWidth="1" outlineLevel="1"/>
    <col min="20" max="20" width="11" style="4158" hidden="1" customWidth="1" outlineLevel="1"/>
    <col min="21" max="24" width="13.75" style="456" hidden="1" customWidth="1" outlineLevel="1"/>
    <col min="25" max="26" width="12.125" style="456" hidden="1" customWidth="1" outlineLevel="1"/>
    <col min="27" max="27" width="11.75" style="456" hidden="1" customWidth="1" outlineLevel="1"/>
    <col min="28" max="28" width="11.5" style="456" hidden="1" customWidth="1" outlineLevel="1"/>
    <col min="29" max="29" width="11.875" style="456" hidden="1" customWidth="1" outlineLevel="1"/>
    <col min="30" max="37" width="12.125" style="456" hidden="1" customWidth="1" outlineLevel="1"/>
    <col min="38" max="38" width="12.125" style="456" customWidth="1" collapsed="1"/>
    <col min="39" max="43" width="12.125" style="456" customWidth="1"/>
    <col min="44" max="44" width="43" style="456" customWidth="1"/>
    <col min="45" max="45" width="10.125" style="456" customWidth="1"/>
    <col min="46" max="46" width="15.375" style="456" customWidth="1"/>
    <col min="47" max="47" width="11.75" style="456" customWidth="1"/>
    <col min="48" max="48" width="11.5" style="456" customWidth="1"/>
    <col min="49" max="49" width="8.875" style="456" customWidth="1"/>
    <col min="50" max="16384" width="9" style="456"/>
  </cols>
  <sheetData>
    <row r="1" spans="1:45" ht="24.75" customHeight="1">
      <c r="AR1" s="4856" t="s">
        <v>21</v>
      </c>
    </row>
    <row r="2" spans="1:45" s="578" customFormat="1" ht="21.75" customHeight="1">
      <c r="A2" s="4945" t="s">
        <v>150</v>
      </c>
      <c r="B2" s="4945"/>
      <c r="C2" s="4946"/>
      <c r="D2" s="4946"/>
      <c r="E2" s="4946"/>
      <c r="F2" s="4946"/>
      <c r="G2" s="4946"/>
      <c r="H2" s="4946"/>
      <c r="I2" s="4946"/>
      <c r="J2" s="4946"/>
      <c r="K2" s="4946"/>
      <c r="L2" s="4946"/>
      <c r="M2" s="4946"/>
      <c r="N2" s="4946"/>
      <c r="O2" s="4946"/>
      <c r="P2" s="4946"/>
      <c r="Q2" s="4946"/>
      <c r="R2" s="4946"/>
      <c r="S2" s="4946"/>
      <c r="T2" s="4946"/>
      <c r="U2" s="4946"/>
      <c r="V2" s="4946"/>
      <c r="W2" s="4946"/>
      <c r="X2" s="4946"/>
      <c r="Y2" s="4946"/>
      <c r="Z2" s="4946"/>
      <c r="AA2" s="4946"/>
      <c r="AB2" s="4946"/>
      <c r="AC2" s="4946"/>
      <c r="AD2" s="4946"/>
      <c r="AE2" s="4946"/>
      <c r="AF2" s="4946"/>
      <c r="AG2" s="4946"/>
      <c r="AH2" s="4946"/>
      <c r="AI2" s="4946"/>
      <c r="AJ2" s="4946"/>
      <c r="AK2" s="4946"/>
      <c r="AL2" s="4946"/>
      <c r="AM2" s="4946"/>
      <c r="AN2" s="4946"/>
      <c r="AO2" s="4946"/>
      <c r="AP2" s="4946"/>
      <c r="AQ2" s="4946"/>
      <c r="AR2" s="4946"/>
    </row>
    <row r="3" spans="1:45" ht="20.25" customHeight="1">
      <c r="AR3" s="1407" t="s">
        <v>151</v>
      </c>
    </row>
    <row r="4" spans="1:45" ht="24.95" customHeight="1">
      <c r="A4" s="4962" t="s">
        <v>13</v>
      </c>
      <c r="B4" s="4962" t="s">
        <v>152</v>
      </c>
      <c r="C4" s="4947" t="s">
        <v>153</v>
      </c>
      <c r="D4" s="4948"/>
      <c r="E4" s="4949"/>
      <c r="F4" s="4950" t="s">
        <v>154</v>
      </c>
      <c r="G4" s="4951"/>
      <c r="H4" s="4951"/>
      <c r="I4" s="4951"/>
      <c r="J4" s="4952"/>
      <c r="K4" s="4953" t="s">
        <v>155</v>
      </c>
      <c r="L4" s="4954"/>
      <c r="M4" s="4954"/>
      <c r="N4" s="4954"/>
      <c r="O4" s="4955"/>
      <c r="P4" s="4956" t="s">
        <v>156</v>
      </c>
      <c r="Q4" s="4957"/>
      <c r="R4" s="4957"/>
      <c r="S4" s="4957"/>
      <c r="T4" s="4958"/>
      <c r="U4" s="4956" t="s">
        <v>157</v>
      </c>
      <c r="V4" s="4957"/>
      <c r="W4" s="4957"/>
      <c r="X4" s="4957"/>
      <c r="Y4" s="4958"/>
      <c r="Z4" s="4956" t="s">
        <v>158</v>
      </c>
      <c r="AA4" s="4957"/>
      <c r="AB4" s="4957"/>
      <c r="AC4" s="4957"/>
      <c r="AD4" s="4958"/>
      <c r="AE4" s="4956" t="s">
        <v>159</v>
      </c>
      <c r="AF4" s="4957"/>
      <c r="AG4" s="4957"/>
      <c r="AH4" s="4957"/>
      <c r="AI4" s="4958"/>
      <c r="AJ4" s="4956" t="s">
        <v>160</v>
      </c>
      <c r="AK4" s="4957"/>
      <c r="AL4" s="4957"/>
      <c r="AM4" s="4957"/>
      <c r="AN4" s="4958"/>
      <c r="AO4" s="4959" t="s">
        <v>161</v>
      </c>
      <c r="AP4" s="4960"/>
      <c r="AQ4" s="4961"/>
      <c r="AR4" s="4857" t="s">
        <v>162</v>
      </c>
    </row>
    <row r="5" spans="1:45" s="1708" customFormat="1" ht="33.75" customHeight="1">
      <c r="A5" s="4963"/>
      <c r="B5" s="4963"/>
      <c r="C5" s="4777" t="s">
        <v>163</v>
      </c>
      <c r="D5" s="4777" t="s">
        <v>164</v>
      </c>
      <c r="E5" s="4777" t="s">
        <v>165</v>
      </c>
      <c r="F5" s="4778" t="s">
        <v>166</v>
      </c>
      <c r="G5" s="4778" t="s">
        <v>167</v>
      </c>
      <c r="H5" s="4778" t="s">
        <v>168</v>
      </c>
      <c r="I5" s="4778" t="s">
        <v>169</v>
      </c>
      <c r="J5" s="4778" t="s">
        <v>170</v>
      </c>
      <c r="K5" s="4799" t="s">
        <v>171</v>
      </c>
      <c r="L5" s="4799" t="s">
        <v>172</v>
      </c>
      <c r="M5" s="4799" t="s">
        <v>173</v>
      </c>
      <c r="N5" s="4799" t="s">
        <v>174</v>
      </c>
      <c r="O5" s="4800" t="s">
        <v>170</v>
      </c>
      <c r="P5" s="4801" t="s">
        <v>175</v>
      </c>
      <c r="Q5" s="4801" t="s">
        <v>176</v>
      </c>
      <c r="R5" s="4801" t="s">
        <v>177</v>
      </c>
      <c r="S5" s="4801" t="s">
        <v>178</v>
      </c>
      <c r="T5" s="4814" t="s">
        <v>170</v>
      </c>
      <c r="U5" s="4801" t="s">
        <v>179</v>
      </c>
      <c r="V5" s="4801" t="s">
        <v>180</v>
      </c>
      <c r="W5" s="4801" t="s">
        <v>181</v>
      </c>
      <c r="X5" s="4801" t="s">
        <v>182</v>
      </c>
      <c r="Y5" s="4801" t="s">
        <v>170</v>
      </c>
      <c r="Z5" s="4801" t="s">
        <v>183</v>
      </c>
      <c r="AA5" s="4801" t="s">
        <v>184</v>
      </c>
      <c r="AB5" s="4801" t="s">
        <v>185</v>
      </c>
      <c r="AC5" s="4801" t="s">
        <v>186</v>
      </c>
      <c r="AD5" s="4801" t="s">
        <v>170</v>
      </c>
      <c r="AE5" s="4801" t="s">
        <v>187</v>
      </c>
      <c r="AF5" s="4801" t="s">
        <v>188</v>
      </c>
      <c r="AG5" s="4801" t="s">
        <v>189</v>
      </c>
      <c r="AH5" s="4801" t="s">
        <v>190</v>
      </c>
      <c r="AI5" s="4801" t="s">
        <v>170</v>
      </c>
      <c r="AJ5" s="4801" t="s">
        <v>191</v>
      </c>
      <c r="AK5" s="4801" t="s">
        <v>192</v>
      </c>
      <c r="AL5" s="4801" t="s">
        <v>193</v>
      </c>
      <c r="AM5" s="4801" t="s">
        <v>194</v>
      </c>
      <c r="AN5" s="4801" t="s">
        <v>170</v>
      </c>
      <c r="AO5" s="4857" t="s">
        <v>195</v>
      </c>
      <c r="AP5" s="4857" t="s">
        <v>196</v>
      </c>
      <c r="AQ5" s="4857" t="s">
        <v>197</v>
      </c>
      <c r="AR5" s="4858" t="s">
        <v>198</v>
      </c>
    </row>
    <row r="6" spans="1:45" s="4776" customFormat="1" ht="24.95" customHeight="1">
      <c r="A6" s="4779" t="s">
        <v>16</v>
      </c>
      <c r="B6" s="4779" t="s">
        <v>199</v>
      </c>
      <c r="C6" s="4780"/>
      <c r="D6" s="4780"/>
      <c r="E6" s="4780"/>
      <c r="F6" s="4780"/>
      <c r="G6" s="4780"/>
      <c r="H6" s="4780"/>
      <c r="I6" s="4780"/>
      <c r="J6" s="4780"/>
      <c r="K6" s="4780"/>
      <c r="L6" s="4780"/>
      <c r="M6" s="4780"/>
      <c r="N6" s="4780"/>
      <c r="O6" s="4802"/>
      <c r="P6" s="4780"/>
      <c r="Q6" s="4780"/>
      <c r="R6" s="4780"/>
      <c r="S6" s="4780"/>
      <c r="T6" s="4802"/>
      <c r="U6" s="4815"/>
      <c r="V6" s="4815"/>
      <c r="W6" s="4815"/>
      <c r="X6" s="4815"/>
      <c r="Y6" s="4824"/>
      <c r="Z6" s="4815"/>
      <c r="AA6" s="4815"/>
      <c r="AB6" s="4825"/>
      <c r="AC6" s="4825"/>
      <c r="AD6" s="4826"/>
      <c r="AE6" s="4827"/>
      <c r="AF6" s="4827"/>
      <c r="AG6" s="4845"/>
      <c r="AH6" s="4846"/>
      <c r="AI6" s="4740"/>
      <c r="AJ6" s="4847"/>
      <c r="AK6" s="4847"/>
      <c r="AL6" s="4848"/>
      <c r="AM6" s="4846"/>
      <c r="AN6" s="4740"/>
      <c r="AO6" s="4846"/>
      <c r="AP6" s="4846"/>
      <c r="AQ6" s="4846"/>
      <c r="AR6" s="4859"/>
    </row>
    <row r="7" spans="1:45" s="4776" customFormat="1" ht="24.95" customHeight="1">
      <c r="A7" s="4781">
        <v>1</v>
      </c>
      <c r="B7" s="4782" t="s">
        <v>200</v>
      </c>
      <c r="C7" s="4783"/>
      <c r="D7" s="4783"/>
      <c r="E7" s="4784"/>
      <c r="F7" s="4785"/>
      <c r="G7" s="4785"/>
      <c r="H7" s="4786"/>
      <c r="I7" s="4786"/>
      <c r="J7" s="4803"/>
      <c r="K7" s="4786"/>
      <c r="L7" s="4786"/>
      <c r="M7" s="4786"/>
      <c r="N7" s="4786"/>
      <c r="O7" s="4803"/>
      <c r="P7" s="4786"/>
      <c r="Q7" s="4786"/>
      <c r="R7" s="4786"/>
      <c r="S7" s="4786"/>
      <c r="T7" s="4803"/>
      <c r="U7" s="4816"/>
      <c r="V7" s="4816"/>
      <c r="W7" s="4816"/>
      <c r="X7" s="4816"/>
      <c r="Y7" s="4828"/>
      <c r="Z7" s="4816"/>
      <c r="AA7" s="4816"/>
      <c r="AB7" s="4829"/>
      <c r="AC7" s="4829"/>
      <c r="AD7" s="4830"/>
      <c r="AE7" s="4831"/>
      <c r="AF7" s="4831"/>
      <c r="AG7" s="4831"/>
      <c r="AH7" s="4831"/>
      <c r="AI7" s="4849"/>
      <c r="AJ7" s="4739"/>
      <c r="AK7" s="4850"/>
      <c r="AL7" s="4850"/>
      <c r="AM7" s="4850"/>
      <c r="AN7" s="4849"/>
      <c r="AO7" s="4739"/>
      <c r="AP7" s="4850"/>
      <c r="AQ7" s="4849"/>
      <c r="AR7" s="4943"/>
    </row>
    <row r="8" spans="1:45" s="1335" customFormat="1" ht="24.95" customHeight="1">
      <c r="A8" s="4781">
        <v>2</v>
      </c>
      <c r="B8" s="4782" t="s">
        <v>201</v>
      </c>
      <c r="C8" s="4783"/>
      <c r="D8" s="4783"/>
      <c r="E8" s="4784"/>
      <c r="F8" s="4785"/>
      <c r="G8" s="4785"/>
      <c r="H8" s="4786"/>
      <c r="I8" s="4786"/>
      <c r="J8" s="4803"/>
      <c r="K8" s="4786"/>
      <c r="L8" s="4786"/>
      <c r="M8" s="4786"/>
      <c r="N8" s="4786"/>
      <c r="O8" s="4803"/>
      <c r="P8" s="4786"/>
      <c r="Q8" s="4786"/>
      <c r="R8" s="4786"/>
      <c r="S8" s="4786"/>
      <c r="T8" s="4803"/>
      <c r="U8" s="4816"/>
      <c r="V8" s="4816"/>
      <c r="W8" s="4816"/>
      <c r="X8" s="4816"/>
      <c r="Y8" s="4828"/>
      <c r="Z8" s="4816"/>
      <c r="AA8" s="4816"/>
      <c r="AB8" s="4829"/>
      <c r="AC8" s="4829"/>
      <c r="AD8" s="4830"/>
      <c r="AE8" s="4831"/>
      <c r="AF8" s="4831"/>
      <c r="AG8" s="4831"/>
      <c r="AH8" s="4831"/>
      <c r="AI8" s="4849"/>
      <c r="AJ8" s="4739"/>
      <c r="AK8" s="4850"/>
      <c r="AL8" s="4850"/>
      <c r="AM8" s="4850"/>
      <c r="AN8" s="4849"/>
      <c r="AO8" s="4739"/>
      <c r="AP8" s="4850"/>
      <c r="AQ8" s="4849"/>
      <c r="AR8" s="4943"/>
      <c r="AS8" s="4860"/>
    </row>
    <row r="9" spans="1:45" s="1335" customFormat="1" ht="24.95" customHeight="1">
      <c r="A9" s="4781">
        <v>3</v>
      </c>
      <c r="B9" s="4782" t="s">
        <v>202</v>
      </c>
      <c r="C9" s="4783"/>
      <c r="D9" s="4783"/>
      <c r="E9" s="4784"/>
      <c r="F9" s="4785"/>
      <c r="G9" s="4785"/>
      <c r="H9" s="4786"/>
      <c r="I9" s="4786"/>
      <c r="J9" s="4803"/>
      <c r="K9" s="4786"/>
      <c r="L9" s="4786"/>
      <c r="M9" s="4786"/>
      <c r="N9" s="4786"/>
      <c r="O9" s="4803"/>
      <c r="P9" s="4786"/>
      <c r="Q9" s="4786"/>
      <c r="R9" s="4786"/>
      <c r="S9" s="4786"/>
      <c r="T9" s="4803"/>
      <c r="U9" s="4816"/>
      <c r="V9" s="4816"/>
      <c r="W9" s="4816"/>
      <c r="X9" s="4816"/>
      <c r="Y9" s="4828"/>
      <c r="Z9" s="4816"/>
      <c r="AA9" s="4816"/>
      <c r="AB9" s="4829"/>
      <c r="AC9" s="4829"/>
      <c r="AD9" s="4830"/>
      <c r="AE9" s="4831"/>
      <c r="AF9" s="4831"/>
      <c r="AG9" s="4831"/>
      <c r="AH9" s="4831"/>
      <c r="AI9" s="4849"/>
      <c r="AJ9" s="4739"/>
      <c r="AK9" s="4850"/>
      <c r="AL9" s="4850"/>
      <c r="AM9" s="4850"/>
      <c r="AN9" s="4849"/>
      <c r="AO9" s="4739"/>
      <c r="AP9" s="4850"/>
      <c r="AQ9" s="4849"/>
      <c r="AR9" s="4943"/>
    </row>
    <row r="10" spans="1:45" s="1335" customFormat="1" ht="24.95" customHeight="1">
      <c r="A10" s="4781">
        <v>4</v>
      </c>
      <c r="B10" s="4782" t="s">
        <v>203</v>
      </c>
      <c r="C10" s="4783"/>
      <c r="D10" s="4783"/>
      <c r="E10" s="4784"/>
      <c r="F10" s="4785"/>
      <c r="G10" s="4785"/>
      <c r="H10" s="4786"/>
      <c r="I10" s="4786"/>
      <c r="J10" s="4803"/>
      <c r="K10" s="4786"/>
      <c r="L10" s="4786"/>
      <c r="M10" s="4786"/>
      <c r="N10" s="4786"/>
      <c r="O10" s="4803"/>
      <c r="P10" s="4786"/>
      <c r="Q10" s="4786"/>
      <c r="R10" s="4786"/>
      <c r="S10" s="4786"/>
      <c r="T10" s="4803"/>
      <c r="U10" s="4816"/>
      <c r="V10" s="4816"/>
      <c r="W10" s="4816"/>
      <c r="X10" s="4816"/>
      <c r="Y10" s="4828"/>
      <c r="Z10" s="4816"/>
      <c r="AA10" s="4816"/>
      <c r="AB10" s="4829"/>
      <c r="AC10" s="4829"/>
      <c r="AD10" s="4830"/>
      <c r="AE10" s="4831"/>
      <c r="AF10" s="4831"/>
      <c r="AG10" s="4831"/>
      <c r="AH10" s="4831"/>
      <c r="AI10" s="4849"/>
      <c r="AJ10" s="4739"/>
      <c r="AK10" s="4850"/>
      <c r="AL10" s="4850"/>
      <c r="AM10" s="4850"/>
      <c r="AN10" s="4849"/>
      <c r="AO10" s="4739"/>
      <c r="AP10" s="4850"/>
      <c r="AQ10" s="4849"/>
      <c r="AR10" s="4943"/>
    </row>
    <row r="11" spans="1:45" s="1335" customFormat="1" ht="24.95" customHeight="1">
      <c r="A11" s="4781">
        <v>5</v>
      </c>
      <c r="B11" s="4782" t="s">
        <v>204</v>
      </c>
      <c r="C11" s="4783"/>
      <c r="D11" s="4783"/>
      <c r="E11" s="4784"/>
      <c r="F11" s="4785"/>
      <c r="G11" s="4785"/>
      <c r="H11" s="4786"/>
      <c r="I11" s="4786"/>
      <c r="J11" s="4803"/>
      <c r="K11" s="4786"/>
      <c r="L11" s="4786"/>
      <c r="M11" s="4786"/>
      <c r="N11" s="4786"/>
      <c r="O11" s="4803"/>
      <c r="P11" s="4786"/>
      <c r="Q11" s="4786"/>
      <c r="R11" s="4786"/>
      <c r="S11" s="4786"/>
      <c r="T11" s="4803"/>
      <c r="U11" s="4816"/>
      <c r="V11" s="4816"/>
      <c r="W11" s="4816"/>
      <c r="X11" s="4816"/>
      <c r="Y11" s="4828"/>
      <c r="Z11" s="4816"/>
      <c r="AA11" s="4816"/>
      <c r="AB11" s="4829"/>
      <c r="AC11" s="4829"/>
      <c r="AD11" s="4830"/>
      <c r="AE11" s="4831"/>
      <c r="AF11" s="4831"/>
      <c r="AG11" s="4831"/>
      <c r="AH11" s="4831"/>
      <c r="AI11" s="4849"/>
      <c r="AJ11" s="4739"/>
      <c r="AK11" s="4850"/>
      <c r="AL11" s="4850"/>
      <c r="AM11" s="4850"/>
      <c r="AN11" s="4849"/>
      <c r="AO11" s="4739"/>
      <c r="AP11" s="4850"/>
      <c r="AQ11" s="4849"/>
      <c r="AR11" s="4943"/>
      <c r="AS11" s="4861"/>
    </row>
    <row r="12" spans="1:45" s="1335" customFormat="1" ht="24.95" customHeight="1">
      <c r="A12" s="4781">
        <v>6</v>
      </c>
      <c r="B12" s="4782" t="s">
        <v>205</v>
      </c>
      <c r="C12" s="4783"/>
      <c r="D12" s="4783"/>
      <c r="E12" s="4784"/>
      <c r="F12" s="4785"/>
      <c r="G12" s="4785"/>
      <c r="H12" s="4786"/>
      <c r="I12" s="4786"/>
      <c r="J12" s="4803"/>
      <c r="K12" s="4786"/>
      <c r="L12" s="4786"/>
      <c r="M12" s="4786"/>
      <c r="N12" s="4786"/>
      <c r="O12" s="4803"/>
      <c r="P12" s="4786"/>
      <c r="Q12" s="4786"/>
      <c r="R12" s="4786"/>
      <c r="S12" s="4786"/>
      <c r="T12" s="4803"/>
      <c r="U12" s="4816"/>
      <c r="V12" s="4816"/>
      <c r="W12" s="4816"/>
      <c r="X12" s="4816"/>
      <c r="Y12" s="4828"/>
      <c r="Z12" s="4816"/>
      <c r="AA12" s="4816"/>
      <c r="AB12" s="4829"/>
      <c r="AC12" s="4829"/>
      <c r="AD12" s="4830"/>
      <c r="AE12" s="4831"/>
      <c r="AF12" s="4831"/>
      <c r="AG12" s="4832"/>
      <c r="AH12" s="4832"/>
      <c r="AI12" s="4849"/>
      <c r="AJ12" s="4739"/>
      <c r="AK12" s="4850"/>
      <c r="AL12" s="4850"/>
      <c r="AM12" s="4850"/>
      <c r="AN12" s="4849"/>
      <c r="AO12" s="4739"/>
      <c r="AP12" s="4850"/>
      <c r="AQ12" s="4849"/>
      <c r="AR12" s="4943"/>
      <c r="AS12" s="4861"/>
    </row>
    <row r="13" spans="1:45" s="1335" customFormat="1" ht="24.95" customHeight="1">
      <c r="A13" s="4781">
        <v>7</v>
      </c>
      <c r="B13" s="4782" t="s">
        <v>206</v>
      </c>
      <c r="C13" s="4783"/>
      <c r="D13" s="4783"/>
      <c r="E13" s="4784"/>
      <c r="F13" s="4785"/>
      <c r="G13" s="4785"/>
      <c r="H13" s="4786"/>
      <c r="I13" s="4786"/>
      <c r="J13" s="4803"/>
      <c r="K13" s="4786"/>
      <c r="L13" s="4786"/>
      <c r="M13" s="4786"/>
      <c r="N13" s="4786"/>
      <c r="O13" s="4803"/>
      <c r="P13" s="4786"/>
      <c r="Q13" s="4786"/>
      <c r="R13" s="4786"/>
      <c r="S13" s="4786"/>
      <c r="T13" s="4803"/>
      <c r="U13" s="4816"/>
      <c r="V13" s="4816"/>
      <c r="W13" s="4816"/>
      <c r="X13" s="4816"/>
      <c r="Y13" s="4828"/>
      <c r="Z13" s="4816"/>
      <c r="AA13" s="4816"/>
      <c r="AB13" s="4829"/>
      <c r="AC13" s="4829"/>
      <c r="AD13" s="4830"/>
      <c r="AE13" s="4832"/>
      <c r="AF13" s="4831"/>
      <c r="AG13" s="4831"/>
      <c r="AH13" s="4831"/>
      <c r="AI13" s="4849"/>
      <c r="AJ13" s="4739"/>
      <c r="AK13" s="4850"/>
      <c r="AL13" s="4850"/>
      <c r="AM13" s="4850"/>
      <c r="AN13" s="4849"/>
      <c r="AO13" s="4739"/>
      <c r="AP13" s="4850"/>
      <c r="AQ13" s="4849"/>
      <c r="AR13" s="4943"/>
      <c r="AS13" s="4861"/>
    </row>
    <row r="14" spans="1:45" s="1335" customFormat="1" ht="24.95" customHeight="1">
      <c r="A14" s="4781">
        <v>8</v>
      </c>
      <c r="B14" s="4782" t="s">
        <v>207</v>
      </c>
      <c r="C14" s="4783"/>
      <c r="D14" s="4783"/>
      <c r="E14" s="4784"/>
      <c r="F14" s="4785"/>
      <c r="G14" s="4785"/>
      <c r="H14" s="4786"/>
      <c r="I14" s="4786"/>
      <c r="J14" s="4803"/>
      <c r="K14" s="4786"/>
      <c r="L14" s="4786"/>
      <c r="M14" s="4786"/>
      <c r="N14" s="4786"/>
      <c r="O14" s="4803"/>
      <c r="P14" s="4786"/>
      <c r="Q14" s="4786"/>
      <c r="R14" s="4786"/>
      <c r="S14" s="4786"/>
      <c r="T14" s="4803"/>
      <c r="U14" s="4816"/>
      <c r="V14" s="4816"/>
      <c r="W14" s="4816"/>
      <c r="X14" s="4816"/>
      <c r="Y14" s="4828"/>
      <c r="Z14" s="4816"/>
      <c r="AA14" s="4816"/>
      <c r="AB14" s="4829"/>
      <c r="AC14" s="4829"/>
      <c r="AD14" s="4830"/>
      <c r="AE14" s="4832"/>
      <c r="AF14" s="4831"/>
      <c r="AG14" s="4831"/>
      <c r="AH14" s="4831"/>
      <c r="AI14" s="4849"/>
      <c r="AJ14" s="4739"/>
      <c r="AK14" s="4850"/>
      <c r="AL14" s="4850"/>
      <c r="AM14" s="4850"/>
      <c r="AN14" s="4849"/>
      <c r="AO14" s="4739"/>
      <c r="AP14" s="4850"/>
      <c r="AQ14" s="4849"/>
      <c r="AR14" s="4943"/>
      <c r="AS14" s="4861"/>
    </row>
    <row r="15" spans="1:45" s="1335" customFormat="1" ht="24.95" customHeight="1">
      <c r="A15" s="4781">
        <v>9</v>
      </c>
      <c r="B15" s="4782" t="s">
        <v>208</v>
      </c>
      <c r="C15" s="4783"/>
      <c r="D15" s="4783"/>
      <c r="E15" s="4784"/>
      <c r="F15" s="4785"/>
      <c r="G15" s="4785"/>
      <c r="H15" s="4786"/>
      <c r="I15" s="4786"/>
      <c r="J15" s="4803"/>
      <c r="K15" s="4786"/>
      <c r="L15" s="4786"/>
      <c r="M15" s="4786"/>
      <c r="N15" s="4786"/>
      <c r="O15" s="4803"/>
      <c r="P15" s="4786"/>
      <c r="Q15" s="4786"/>
      <c r="R15" s="4786"/>
      <c r="S15" s="4786"/>
      <c r="T15" s="4803"/>
      <c r="U15" s="4816"/>
      <c r="V15" s="4816"/>
      <c r="W15" s="4816"/>
      <c r="X15" s="4816"/>
      <c r="Y15" s="4828"/>
      <c r="Z15" s="4833"/>
      <c r="AA15" s="4816"/>
      <c r="AB15" s="4829"/>
      <c r="AC15" s="4829"/>
      <c r="AD15" s="4830"/>
      <c r="AE15" s="4831"/>
      <c r="AF15" s="4832"/>
      <c r="AG15" s="4831"/>
      <c r="AH15" s="4831"/>
      <c r="AI15" s="4849"/>
      <c r="AJ15" s="4739"/>
      <c r="AK15" s="4850"/>
      <c r="AL15" s="4850"/>
      <c r="AM15" s="4850"/>
      <c r="AN15" s="4849"/>
      <c r="AO15" s="4739"/>
      <c r="AP15" s="4849"/>
      <c r="AQ15" s="4849"/>
      <c r="AR15" s="4943"/>
      <c r="AS15" s="4861"/>
    </row>
    <row r="16" spans="1:45" s="4776" customFormat="1" ht="24.95" customHeight="1">
      <c r="A16" s="4779" t="s">
        <v>138</v>
      </c>
      <c r="B16" s="4779" t="s">
        <v>209</v>
      </c>
      <c r="C16" s="4787"/>
      <c r="D16" s="4787"/>
      <c r="E16" s="4788"/>
      <c r="F16" s="4787"/>
      <c r="G16" s="4787"/>
      <c r="H16" s="4780"/>
      <c r="I16" s="4780"/>
      <c r="J16" s="4802"/>
      <c r="K16" s="4780"/>
      <c r="L16" s="4780"/>
      <c r="M16" s="4780"/>
      <c r="N16" s="4780"/>
      <c r="O16" s="4802"/>
      <c r="P16" s="4780"/>
      <c r="Q16" s="4780"/>
      <c r="R16" s="4780"/>
      <c r="S16" s="4780"/>
      <c r="T16" s="4802"/>
      <c r="U16" s="4817"/>
      <c r="V16" s="4817"/>
      <c r="W16" s="4817"/>
      <c r="X16" s="4817"/>
      <c r="Y16" s="4824"/>
      <c r="Z16" s="4834"/>
      <c r="AA16" s="4817"/>
      <c r="AB16" s="4835"/>
      <c r="AC16" s="4835"/>
      <c r="AD16" s="4826"/>
      <c r="AE16" s="4836"/>
      <c r="AF16" s="4836"/>
      <c r="AG16" s="4831"/>
      <c r="AH16" s="4831"/>
      <c r="AI16" s="4849"/>
      <c r="AJ16" s="4739"/>
      <c r="AK16" s="4850"/>
      <c r="AL16" s="4739"/>
      <c r="AM16" s="4739"/>
      <c r="AN16" s="4849"/>
      <c r="AO16" s="4739"/>
      <c r="AP16" s="4850"/>
      <c r="AQ16" s="4849"/>
      <c r="AR16" s="4944"/>
    </row>
    <row r="17" spans="1:44" s="1335" customFormat="1" ht="47.25" customHeight="1">
      <c r="A17" s="4789"/>
      <c r="B17" s="4790" t="s">
        <v>210</v>
      </c>
      <c r="C17" s="4791"/>
      <c r="D17" s="4791"/>
      <c r="E17" s="4791"/>
      <c r="F17" s="4791"/>
      <c r="G17" s="4791"/>
      <c r="H17" s="4791"/>
      <c r="I17" s="4791"/>
      <c r="J17" s="4791"/>
      <c r="K17" s="4791"/>
      <c r="L17" s="4791"/>
      <c r="M17" s="4791"/>
      <c r="N17" s="4791"/>
      <c r="O17" s="4804"/>
      <c r="P17" s="4805"/>
      <c r="Q17" s="4805"/>
      <c r="R17" s="4805"/>
      <c r="S17" s="4805"/>
      <c r="T17" s="4818"/>
      <c r="U17" s="4819"/>
      <c r="V17" s="4819"/>
      <c r="W17" s="4819"/>
      <c r="X17" s="4819"/>
      <c r="Y17" s="4837"/>
      <c r="Z17" s="4819"/>
      <c r="AA17" s="4819"/>
      <c r="AB17" s="4838"/>
      <c r="AC17" s="4838"/>
      <c r="AD17" s="4839"/>
      <c r="AE17" s="4840"/>
      <c r="AF17" s="4840"/>
      <c r="AG17" s="4851"/>
      <c r="AH17" s="4851"/>
      <c r="AI17" s="4852"/>
      <c r="AJ17" s="4853"/>
      <c r="AK17" s="4853"/>
      <c r="AL17" s="4854"/>
      <c r="AM17" s="4854"/>
      <c r="AN17" s="4855"/>
      <c r="AO17" s="4862"/>
      <c r="AP17" s="4862"/>
      <c r="AQ17" s="4862"/>
      <c r="AR17" s="4863"/>
    </row>
    <row r="18" spans="1:44" s="1207" customFormat="1" ht="38.25" hidden="1" customHeight="1">
      <c r="A18" s="4792"/>
      <c r="B18" s="4793" t="s">
        <v>211</v>
      </c>
      <c r="C18" s="4794">
        <f>SUM(C7:C12)</f>
        <v>0</v>
      </c>
      <c r="D18" s="4794">
        <f>SUM(D7:D12)</f>
        <v>0</v>
      </c>
      <c r="E18" s="4795" t="e">
        <f>D18/C18</f>
        <v>#DIV/0!</v>
      </c>
      <c r="F18" s="4794">
        <f>250</f>
        <v>250</v>
      </c>
      <c r="G18" s="4794">
        <v>270</v>
      </c>
      <c r="H18" s="4796">
        <f>H17</f>
        <v>0</v>
      </c>
      <c r="I18" s="4796"/>
      <c r="J18" s="4806">
        <f>J17</f>
        <v>0</v>
      </c>
      <c r="K18" s="4796">
        <v>280</v>
      </c>
      <c r="L18" s="4796">
        <v>280</v>
      </c>
      <c r="M18" s="4807">
        <f>M17</f>
        <v>0</v>
      </c>
      <c r="N18" s="4807"/>
      <c r="O18" s="4808"/>
      <c r="P18" s="4809">
        <v>280</v>
      </c>
      <c r="Q18" s="4809">
        <v>280</v>
      </c>
      <c r="R18" s="4809"/>
      <c r="S18" s="4809"/>
      <c r="T18" s="4820"/>
      <c r="U18" s="4809"/>
      <c r="V18" s="4809"/>
      <c r="W18" s="4809"/>
      <c r="X18" s="4809"/>
      <c r="Y18" s="4841"/>
      <c r="Z18" s="4809"/>
      <c r="AA18" s="4809"/>
      <c r="AB18" s="4809"/>
      <c r="AC18" s="4809"/>
      <c r="AD18" s="4809"/>
      <c r="AE18" s="4842"/>
      <c r="AF18" s="4842"/>
      <c r="AG18" s="4842"/>
      <c r="AH18" s="4842"/>
      <c r="AI18" s="4842"/>
      <c r="AJ18" s="4842"/>
      <c r="AK18" s="4842"/>
      <c r="AL18" s="4842"/>
      <c r="AM18" s="4842"/>
      <c r="AN18" s="4842"/>
      <c r="AO18" s="4864"/>
      <c r="AP18" s="4864"/>
      <c r="AQ18" s="4864"/>
      <c r="AR18" s="1412"/>
    </row>
    <row r="19" spans="1:44" s="299" customFormat="1" ht="24" hidden="1" customHeight="1">
      <c r="A19" s="198"/>
      <c r="B19" s="2925" t="s">
        <v>212</v>
      </c>
      <c r="C19" s="198"/>
      <c r="D19" s="198"/>
      <c r="E19" s="198"/>
      <c r="F19" s="4797">
        <f>F18-F17</f>
        <v>250</v>
      </c>
      <c r="G19" s="4797">
        <f>G18-G17</f>
        <v>270</v>
      </c>
      <c r="H19" s="4797">
        <f>H18-H17</f>
        <v>0</v>
      </c>
      <c r="I19" s="4797"/>
      <c r="J19" s="4797"/>
      <c r="K19" s="4797">
        <f>K18-K17</f>
        <v>280</v>
      </c>
      <c r="L19" s="4797">
        <f>L18-L17</f>
        <v>280</v>
      </c>
      <c r="M19" s="4797">
        <f>M18-M17</f>
        <v>0</v>
      </c>
      <c r="N19" s="4797"/>
      <c r="O19" s="2664"/>
      <c r="P19" s="4797">
        <f>P18-P17</f>
        <v>280</v>
      </c>
      <c r="Q19" s="4797">
        <f>Q18-Q17</f>
        <v>280</v>
      </c>
      <c r="R19" s="4797"/>
      <c r="S19" s="4797"/>
      <c r="T19" s="4821"/>
      <c r="U19" s="4797"/>
      <c r="V19" s="4797"/>
      <c r="W19" s="4797"/>
      <c r="X19" s="4797"/>
      <c r="Y19" s="4843"/>
      <c r="Z19" s="4797"/>
      <c r="AA19" s="4797"/>
      <c r="AB19" s="4797"/>
      <c r="AC19" s="4797"/>
      <c r="AD19" s="4797"/>
      <c r="AE19" s="4844"/>
      <c r="AF19" s="4844"/>
      <c r="AG19" s="4844"/>
      <c r="AH19" s="4844"/>
      <c r="AI19" s="4844"/>
      <c r="AJ19" s="4844"/>
      <c r="AK19" s="4844"/>
      <c r="AL19" s="4844"/>
      <c r="AM19" s="4844"/>
      <c r="AN19" s="4844"/>
      <c r="AO19" s="4844"/>
      <c r="AP19" s="4844"/>
      <c r="AQ19" s="4844"/>
      <c r="AR19" s="198"/>
    </row>
    <row r="20" spans="1:44" s="579" customFormat="1" ht="27.75" customHeight="1">
      <c r="C20" s="4798"/>
      <c r="D20" s="4798"/>
      <c r="E20" s="4798"/>
      <c r="F20" s="4798"/>
      <c r="G20" s="4798"/>
      <c r="H20" s="4798"/>
      <c r="I20" s="4798"/>
      <c r="J20" s="4810"/>
      <c r="K20" s="4811"/>
      <c r="L20" s="4798"/>
      <c r="M20" s="4798"/>
      <c r="N20" s="4798"/>
      <c r="O20" s="4812"/>
      <c r="P20" s="4798"/>
      <c r="Q20" s="4798"/>
      <c r="R20" s="4798"/>
      <c r="S20" s="4798"/>
      <c r="T20" s="4822"/>
      <c r="U20" s="4798"/>
      <c r="V20" s="4798"/>
      <c r="W20" s="4798"/>
      <c r="X20" s="4798"/>
      <c r="Y20" s="4798"/>
      <c r="Z20" s="4798"/>
      <c r="AA20" s="4798"/>
      <c r="AB20" s="4798"/>
      <c r="AC20" s="4798"/>
      <c r="AD20" s="4798"/>
      <c r="AE20" s="4798"/>
      <c r="AF20" s="4798"/>
      <c r="AG20" s="4798"/>
      <c r="AH20" s="4798"/>
      <c r="AI20" s="4798"/>
      <c r="AJ20" s="4798"/>
      <c r="AK20" s="4798"/>
      <c r="AL20" s="4798"/>
      <c r="AM20" s="4798"/>
      <c r="AN20" s="4798"/>
      <c r="AO20" s="4798"/>
      <c r="AP20" s="4798"/>
      <c r="AQ20" s="4798"/>
      <c r="AR20" s="4798"/>
    </row>
    <row r="21" spans="1:44" customFormat="1" ht="24.95" customHeight="1">
      <c r="A21" s="59" t="s">
        <v>213</v>
      </c>
      <c r="B21" s="59" t="s">
        <v>214</v>
      </c>
      <c r="O21" s="218"/>
      <c r="T21" s="218"/>
      <c r="AL21" s="167" t="s">
        <v>215</v>
      </c>
      <c r="AM21" s="167"/>
      <c r="AN21" s="167"/>
      <c r="AO21" s="167"/>
      <c r="AP21" s="167"/>
      <c r="AQ21" s="167"/>
    </row>
    <row r="22" spans="1:44" customFormat="1" ht="24.95" customHeight="1">
      <c r="B22" s="4175"/>
      <c r="O22" s="218"/>
      <c r="S22" s="62"/>
      <c r="T22" s="4157"/>
      <c r="Z22" s="167" t="s">
        <v>215</v>
      </c>
    </row>
    <row r="23" spans="1:44" customFormat="1" ht="24.95" customHeight="1">
      <c r="O23" s="218"/>
      <c r="T23" s="218"/>
    </row>
    <row r="24" spans="1:44" customFormat="1" ht="24.95" hidden="1" customHeight="1">
      <c r="O24" s="218"/>
      <c r="T24" s="218"/>
    </row>
    <row r="25" spans="1:44" customFormat="1" ht="24.95" hidden="1" customHeight="1">
      <c r="O25" s="218"/>
      <c r="T25" s="218"/>
    </row>
    <row r="26" spans="1:44" customFormat="1" ht="24.95" hidden="1" customHeight="1">
      <c r="O26" s="218"/>
      <c r="T26" s="218"/>
    </row>
    <row r="27" spans="1:44" customFormat="1" ht="24.95" hidden="1" customHeight="1">
      <c r="O27" s="218"/>
      <c r="T27" s="218"/>
    </row>
    <row r="28" spans="1:44" customFormat="1" ht="24.95" customHeight="1">
      <c r="O28" s="218"/>
      <c r="T28" s="218"/>
    </row>
    <row r="29" spans="1:44" customFormat="1" ht="24.95" customHeight="1">
      <c r="O29" s="218"/>
      <c r="T29" s="218"/>
    </row>
    <row r="30" spans="1:44" customFormat="1" ht="24.95" customHeight="1">
      <c r="O30" s="218"/>
      <c r="T30" s="218"/>
    </row>
    <row r="31" spans="1:44" customFormat="1" ht="24.95" customHeight="1">
      <c r="O31" s="218"/>
      <c r="T31" s="218"/>
    </row>
    <row r="32" spans="1:44" s="579" customFormat="1" ht="24.95" customHeight="1">
      <c r="J32" s="2663"/>
      <c r="O32" s="4813"/>
      <c r="T32" s="4823"/>
    </row>
    <row r="33" spans="10:20" s="579" customFormat="1" ht="24.95" customHeight="1">
      <c r="J33" s="2663"/>
      <c r="O33" s="4813"/>
      <c r="T33" s="4823"/>
    </row>
    <row r="34" spans="10:20" s="579" customFormat="1" ht="24.95" customHeight="1">
      <c r="J34" s="2663"/>
      <c r="O34" s="4813"/>
      <c r="T34" s="4823"/>
    </row>
    <row r="35" spans="10:20" s="579" customFormat="1" ht="24.95" customHeight="1">
      <c r="J35" s="2663"/>
      <c r="O35" s="4813"/>
      <c r="T35" s="4823"/>
    </row>
    <row r="36" spans="10:20" s="579" customFormat="1" ht="24.95" customHeight="1">
      <c r="J36" s="2663"/>
      <c r="O36" s="4813"/>
      <c r="T36" s="4823"/>
    </row>
    <row r="37" spans="10:20" s="579" customFormat="1" ht="24.95" customHeight="1">
      <c r="J37" s="2663"/>
      <c r="O37" s="4813"/>
      <c r="T37" s="4823"/>
    </row>
    <row r="38" spans="10:20" s="579" customFormat="1" ht="24.95" customHeight="1">
      <c r="J38" s="2663"/>
      <c r="O38" s="4813"/>
      <c r="T38" s="4823"/>
    </row>
    <row r="39" spans="10:20" s="579" customFormat="1" ht="24.95" customHeight="1">
      <c r="J39" s="2663"/>
      <c r="O39" s="4813"/>
      <c r="T39" s="4823"/>
    </row>
    <row r="40" spans="10:20" s="579" customFormat="1" ht="24.95" customHeight="1">
      <c r="J40" s="2663"/>
      <c r="O40" s="4813"/>
      <c r="T40" s="4823"/>
    </row>
    <row r="41" spans="10:20" s="579" customFormat="1" ht="24.95" customHeight="1">
      <c r="J41" s="2663"/>
      <c r="O41" s="4813"/>
      <c r="T41" s="4823"/>
    </row>
    <row r="42" spans="10:20" s="579" customFormat="1" ht="24.95" customHeight="1">
      <c r="J42" s="2663"/>
      <c r="O42" s="4813"/>
      <c r="T42" s="4823"/>
    </row>
    <row r="43" spans="10:20" s="579" customFormat="1" ht="24.95" customHeight="1">
      <c r="J43" s="2663"/>
      <c r="O43" s="4813"/>
      <c r="T43" s="4823"/>
    </row>
    <row r="44" spans="10:20" s="579" customFormat="1" ht="24.95" customHeight="1">
      <c r="J44" s="2663"/>
      <c r="O44" s="4813"/>
      <c r="T44" s="4823"/>
    </row>
    <row r="45" spans="10:20" s="579" customFormat="1" ht="24.95" customHeight="1">
      <c r="J45" s="2663"/>
      <c r="O45" s="4813"/>
      <c r="T45" s="4823"/>
    </row>
    <row r="46" spans="10:20" s="579" customFormat="1" ht="24.95" customHeight="1">
      <c r="J46" s="2663"/>
      <c r="O46" s="4813"/>
      <c r="T46" s="4823"/>
    </row>
    <row r="47" spans="10:20" s="579" customFormat="1" ht="24.95" customHeight="1">
      <c r="J47" s="2663"/>
      <c r="O47" s="4813"/>
      <c r="T47" s="4823"/>
    </row>
    <row r="48" spans="10:20" s="579" customFormat="1" ht="24.95" customHeight="1">
      <c r="J48" s="2663"/>
      <c r="O48" s="4813"/>
      <c r="T48" s="4823"/>
    </row>
    <row r="49" spans="10:20" s="579" customFormat="1" ht="24.95" customHeight="1">
      <c r="J49" s="2663"/>
      <c r="O49" s="4813"/>
      <c r="T49" s="4823"/>
    </row>
    <row r="50" spans="10:20" s="579" customFormat="1" ht="24.95" customHeight="1">
      <c r="J50" s="2663"/>
      <c r="O50" s="4813"/>
      <c r="T50" s="4823"/>
    </row>
    <row r="51" spans="10:20" s="579" customFormat="1" ht="24.95" customHeight="1">
      <c r="J51" s="2663"/>
      <c r="O51" s="4813"/>
      <c r="T51" s="4823"/>
    </row>
    <row r="52" spans="10:20" s="579" customFormat="1" ht="24.95" customHeight="1">
      <c r="J52" s="2663"/>
      <c r="O52" s="4813"/>
      <c r="T52" s="4823"/>
    </row>
    <row r="53" spans="10:20" s="579" customFormat="1" ht="24.95" customHeight="1">
      <c r="J53" s="2663"/>
      <c r="O53" s="4813"/>
      <c r="T53" s="4823"/>
    </row>
    <row r="54" spans="10:20" s="579" customFormat="1" ht="24.95" customHeight="1">
      <c r="J54" s="2663"/>
      <c r="O54" s="4813"/>
      <c r="T54" s="4823"/>
    </row>
    <row r="55" spans="10:20" s="579" customFormat="1" ht="24.95" customHeight="1">
      <c r="J55" s="2663"/>
      <c r="O55" s="4813"/>
      <c r="T55" s="4823"/>
    </row>
    <row r="56" spans="10:20" s="579" customFormat="1" ht="24.95" customHeight="1">
      <c r="J56" s="2663"/>
      <c r="O56" s="4813"/>
      <c r="T56" s="4823"/>
    </row>
    <row r="57" spans="10:20" s="579" customFormat="1" ht="24.95" customHeight="1">
      <c r="J57" s="2663"/>
      <c r="O57" s="4813"/>
      <c r="T57" s="4823"/>
    </row>
    <row r="58" spans="10:20" s="579" customFormat="1" ht="24.95" customHeight="1">
      <c r="J58" s="2663"/>
      <c r="O58" s="4813"/>
      <c r="T58" s="4823"/>
    </row>
    <row r="59" spans="10:20" s="579" customFormat="1" ht="24.95" customHeight="1">
      <c r="J59" s="2663"/>
      <c r="O59" s="4813"/>
      <c r="T59" s="4823"/>
    </row>
    <row r="60" spans="10:20" s="579" customFormat="1" ht="24.95" customHeight="1">
      <c r="J60" s="2663"/>
      <c r="O60" s="4813"/>
      <c r="T60" s="4823"/>
    </row>
    <row r="61" spans="10:20" s="579" customFormat="1" ht="24.95" customHeight="1">
      <c r="J61" s="2663"/>
      <c r="O61" s="4813"/>
      <c r="T61" s="4823"/>
    </row>
    <row r="62" spans="10:20" s="579" customFormat="1" ht="24.95" customHeight="1">
      <c r="J62" s="2663"/>
      <c r="O62" s="4813"/>
      <c r="T62" s="4823"/>
    </row>
    <row r="63" spans="10:20" s="579" customFormat="1" ht="24.95" customHeight="1">
      <c r="J63" s="2663"/>
      <c r="O63" s="4813"/>
      <c r="T63" s="4823"/>
    </row>
    <row r="64" spans="10:20" s="579" customFormat="1" ht="24.95" customHeight="1">
      <c r="J64" s="2663"/>
      <c r="O64" s="4813"/>
      <c r="T64" s="4823"/>
    </row>
    <row r="65" spans="10:20" s="579" customFormat="1" ht="24.95" customHeight="1">
      <c r="J65" s="2663"/>
      <c r="O65" s="4813"/>
      <c r="T65" s="4823"/>
    </row>
    <row r="66" spans="10:20" s="579" customFormat="1" ht="24.95" customHeight="1">
      <c r="J66" s="2663"/>
      <c r="O66" s="4813"/>
      <c r="T66" s="4823"/>
    </row>
    <row r="67" spans="10:20" s="579" customFormat="1" ht="24.95" customHeight="1">
      <c r="J67" s="2663"/>
      <c r="O67" s="4813"/>
      <c r="T67" s="4823"/>
    </row>
    <row r="68" spans="10:20" s="579" customFormat="1" ht="24.95" customHeight="1">
      <c r="J68" s="2663"/>
      <c r="O68" s="4813"/>
      <c r="T68" s="4823"/>
    </row>
    <row r="69" spans="10:20" s="579" customFormat="1" ht="24.95" customHeight="1">
      <c r="J69" s="2663"/>
      <c r="O69" s="4813"/>
      <c r="T69" s="4823"/>
    </row>
    <row r="70" spans="10:20" s="579" customFormat="1" ht="24.95" customHeight="1">
      <c r="J70" s="2663"/>
      <c r="O70" s="4813"/>
      <c r="T70" s="4823"/>
    </row>
    <row r="71" spans="10:20" s="579" customFormat="1" ht="24.95" customHeight="1">
      <c r="J71" s="2663"/>
      <c r="O71" s="4813"/>
      <c r="T71" s="4823"/>
    </row>
    <row r="72" spans="10:20" s="579" customFormat="1" ht="24.95" customHeight="1">
      <c r="J72" s="2663"/>
      <c r="O72" s="4813"/>
      <c r="T72" s="4823"/>
    </row>
    <row r="73" spans="10:20" s="579" customFormat="1" ht="24.95" customHeight="1">
      <c r="J73" s="2663"/>
      <c r="O73" s="4813"/>
      <c r="T73" s="4823"/>
    </row>
    <row r="74" spans="10:20" s="579" customFormat="1" ht="24.95" customHeight="1">
      <c r="J74" s="2663"/>
      <c r="O74" s="4813"/>
      <c r="T74" s="4823"/>
    </row>
    <row r="75" spans="10:20" s="579" customFormat="1" ht="24.95" customHeight="1">
      <c r="J75" s="2663"/>
      <c r="O75" s="4813"/>
      <c r="T75" s="4823"/>
    </row>
    <row r="76" spans="10:20" s="579" customFormat="1" ht="24.95" customHeight="1">
      <c r="J76" s="2663"/>
      <c r="O76" s="4813"/>
      <c r="T76" s="4823"/>
    </row>
    <row r="77" spans="10:20" s="579" customFormat="1" ht="24.95" customHeight="1">
      <c r="J77" s="2663"/>
      <c r="O77" s="4813"/>
      <c r="T77" s="4823"/>
    </row>
    <row r="78" spans="10:20" s="579" customFormat="1" ht="24.95" customHeight="1">
      <c r="J78" s="2663"/>
      <c r="O78" s="4813"/>
      <c r="T78" s="4823"/>
    </row>
    <row r="79" spans="10:20" s="579" customFormat="1" ht="24.95" customHeight="1">
      <c r="J79" s="2663"/>
      <c r="O79" s="4813"/>
      <c r="T79" s="4823"/>
    </row>
    <row r="80" spans="10:20" s="579" customFormat="1" ht="24.95" customHeight="1">
      <c r="J80" s="2663"/>
      <c r="O80" s="4813"/>
      <c r="T80" s="4823"/>
    </row>
    <row r="81" spans="10:20" s="579" customFormat="1" ht="24.95" customHeight="1">
      <c r="J81" s="2663"/>
      <c r="O81" s="4813"/>
      <c r="T81" s="4823"/>
    </row>
    <row r="82" spans="10:20" s="579" customFormat="1" ht="24.95" customHeight="1">
      <c r="J82" s="2663"/>
      <c r="O82" s="4813"/>
      <c r="T82" s="4823"/>
    </row>
    <row r="83" spans="10:20" s="579" customFormat="1" ht="24.95" customHeight="1">
      <c r="J83" s="2663"/>
      <c r="O83" s="4813"/>
      <c r="T83" s="4823"/>
    </row>
    <row r="84" spans="10:20" s="579" customFormat="1" ht="24.95" customHeight="1">
      <c r="J84" s="2663"/>
      <c r="O84" s="4813"/>
      <c r="T84" s="4823"/>
    </row>
    <row r="85" spans="10:20" s="579" customFormat="1" ht="24.95" customHeight="1">
      <c r="J85" s="2663"/>
      <c r="O85" s="4813"/>
      <c r="T85" s="4823"/>
    </row>
    <row r="86" spans="10:20" s="579" customFormat="1" ht="24.95" customHeight="1">
      <c r="J86" s="2663"/>
      <c r="O86" s="4813"/>
      <c r="T86" s="4823"/>
    </row>
    <row r="87" spans="10:20" s="579" customFormat="1" ht="24.95" customHeight="1">
      <c r="J87" s="2663"/>
      <c r="O87" s="4813"/>
      <c r="T87" s="4823"/>
    </row>
    <row r="88" spans="10:20" s="579" customFormat="1" ht="24.95" customHeight="1">
      <c r="J88" s="2663"/>
      <c r="O88" s="4813"/>
      <c r="T88" s="4823"/>
    </row>
    <row r="89" spans="10:20" s="579" customFormat="1" ht="24.95" customHeight="1">
      <c r="J89" s="2663"/>
      <c r="O89" s="4813"/>
      <c r="T89" s="4823"/>
    </row>
    <row r="90" spans="10:20" s="579" customFormat="1" ht="24.95" customHeight="1">
      <c r="J90" s="2663"/>
      <c r="O90" s="4813"/>
      <c r="T90" s="4823"/>
    </row>
    <row r="91" spans="10:20" s="579" customFormat="1" ht="24.95" customHeight="1">
      <c r="J91" s="2663"/>
      <c r="O91" s="4813"/>
      <c r="T91" s="4823"/>
    </row>
    <row r="92" spans="10:20" s="579" customFormat="1" ht="24.95" customHeight="1">
      <c r="J92" s="2663"/>
      <c r="O92" s="4813"/>
      <c r="T92" s="4823"/>
    </row>
    <row r="93" spans="10:20" s="579" customFormat="1" ht="24.95" customHeight="1">
      <c r="J93" s="2663"/>
      <c r="O93" s="4813"/>
      <c r="T93" s="4823"/>
    </row>
    <row r="94" spans="10:20" s="579" customFormat="1" ht="24.95" customHeight="1">
      <c r="J94" s="2663"/>
      <c r="O94" s="4813"/>
      <c r="T94" s="4823"/>
    </row>
    <row r="95" spans="10:20" s="579" customFormat="1" ht="24.95" customHeight="1">
      <c r="J95" s="2663"/>
      <c r="O95" s="4813"/>
      <c r="T95" s="4823"/>
    </row>
    <row r="96" spans="10:20" s="579" customFormat="1" ht="24.95" customHeight="1">
      <c r="J96" s="2663"/>
      <c r="O96" s="4813"/>
      <c r="T96" s="4823"/>
    </row>
    <row r="97" spans="10:20" s="579" customFormat="1" ht="24.95" customHeight="1">
      <c r="J97" s="2663"/>
      <c r="O97" s="4813"/>
      <c r="T97" s="4823"/>
    </row>
    <row r="98" spans="10:20" s="579" customFormat="1" ht="24.95" customHeight="1">
      <c r="J98" s="2663"/>
      <c r="O98" s="4813"/>
      <c r="T98" s="4823"/>
    </row>
    <row r="99" spans="10:20" s="579" customFormat="1" ht="24.95" customHeight="1">
      <c r="J99" s="2663"/>
      <c r="O99" s="4813"/>
      <c r="T99" s="4823"/>
    </row>
    <row r="100" spans="10:20" s="579" customFormat="1" ht="24.95" customHeight="1">
      <c r="J100" s="2663"/>
      <c r="O100" s="4813"/>
      <c r="T100" s="4823"/>
    </row>
    <row r="101" spans="10:20" s="579" customFormat="1" ht="24.95" customHeight="1">
      <c r="J101" s="2663"/>
      <c r="O101" s="4813"/>
      <c r="T101" s="4823"/>
    </row>
    <row r="102" spans="10:20" s="579" customFormat="1" ht="24.95" customHeight="1">
      <c r="J102" s="2663"/>
      <c r="O102" s="4813"/>
      <c r="T102" s="4823"/>
    </row>
    <row r="103" spans="10:20" s="579" customFormat="1" ht="24.95" customHeight="1">
      <c r="J103" s="2663"/>
      <c r="O103" s="4813"/>
      <c r="T103" s="4823"/>
    </row>
    <row r="104" spans="10:20" s="579" customFormat="1" ht="24.95" customHeight="1">
      <c r="J104" s="2663"/>
      <c r="O104" s="4813"/>
      <c r="T104" s="4823"/>
    </row>
    <row r="105" spans="10:20" s="579" customFormat="1" ht="24.95" customHeight="1">
      <c r="J105" s="2663"/>
      <c r="O105" s="4813"/>
      <c r="T105" s="4823"/>
    </row>
    <row r="106" spans="10:20" s="579" customFormat="1" ht="24.95" customHeight="1">
      <c r="J106" s="2663"/>
      <c r="O106" s="4813"/>
      <c r="T106" s="4823"/>
    </row>
    <row r="107" spans="10:20" s="579" customFormat="1" ht="24.95" customHeight="1">
      <c r="J107" s="2663"/>
      <c r="O107" s="4813"/>
      <c r="T107" s="4823"/>
    </row>
    <row r="108" spans="10:20" s="579" customFormat="1" ht="24.95" customHeight="1">
      <c r="J108" s="2663"/>
      <c r="O108" s="4813"/>
      <c r="T108" s="4823"/>
    </row>
    <row r="109" spans="10:20" s="579" customFormat="1" ht="24.95" customHeight="1">
      <c r="J109" s="2663"/>
      <c r="O109" s="4813"/>
      <c r="T109" s="4823"/>
    </row>
    <row r="110" spans="10:20" s="579" customFormat="1" ht="24.95" customHeight="1">
      <c r="J110" s="2663"/>
      <c r="O110" s="4813"/>
      <c r="T110" s="4823"/>
    </row>
    <row r="111" spans="10:20" s="579" customFormat="1" ht="24.95" customHeight="1">
      <c r="J111" s="2663"/>
      <c r="O111" s="4813"/>
      <c r="T111" s="4823"/>
    </row>
    <row r="112" spans="10:20" s="579" customFormat="1" ht="24.95" customHeight="1">
      <c r="J112" s="2663"/>
      <c r="O112" s="4813"/>
      <c r="T112" s="4823"/>
    </row>
    <row r="113" spans="10:20" s="579" customFormat="1" ht="24.95" customHeight="1">
      <c r="J113" s="2663"/>
      <c r="O113" s="4813"/>
      <c r="T113" s="4823"/>
    </row>
    <row r="114" spans="10:20" s="579" customFormat="1" ht="24.95" customHeight="1">
      <c r="J114" s="2663"/>
      <c r="O114" s="4813"/>
      <c r="T114" s="4823"/>
    </row>
    <row r="115" spans="10:20" s="579" customFormat="1" ht="24.95" customHeight="1">
      <c r="J115" s="2663"/>
      <c r="O115" s="4813"/>
      <c r="T115" s="4823"/>
    </row>
    <row r="116" spans="10:20" s="579" customFormat="1" ht="24.95" customHeight="1">
      <c r="J116" s="2663"/>
      <c r="O116" s="4813"/>
      <c r="T116" s="4823"/>
    </row>
    <row r="117" spans="10:20" s="579" customFormat="1" ht="24.95" customHeight="1">
      <c r="J117" s="2663"/>
      <c r="O117" s="4813"/>
      <c r="T117" s="4823"/>
    </row>
    <row r="118" spans="10:20" s="579" customFormat="1" ht="24.95" customHeight="1">
      <c r="J118" s="2663"/>
      <c r="O118" s="4813"/>
      <c r="T118" s="4823"/>
    </row>
    <row r="119" spans="10:20" s="579" customFormat="1" ht="24.95" customHeight="1">
      <c r="J119" s="2663"/>
      <c r="O119" s="4813"/>
      <c r="T119" s="4823"/>
    </row>
    <row r="120" spans="10:20" s="579" customFormat="1" ht="24.95" customHeight="1">
      <c r="J120" s="2663"/>
      <c r="O120" s="4813"/>
      <c r="T120" s="4823"/>
    </row>
    <row r="121" spans="10:20" s="579" customFormat="1" ht="24.95" customHeight="1">
      <c r="J121" s="2663"/>
      <c r="O121" s="4813"/>
      <c r="T121" s="4823"/>
    </row>
    <row r="122" spans="10:20" s="579" customFormat="1" ht="24.95" customHeight="1">
      <c r="J122" s="2663"/>
      <c r="O122" s="4813"/>
      <c r="T122" s="4823"/>
    </row>
    <row r="123" spans="10:20" s="579" customFormat="1" ht="24.95" customHeight="1">
      <c r="J123" s="2663"/>
      <c r="O123" s="4813"/>
      <c r="T123" s="4823"/>
    </row>
    <row r="124" spans="10:20" s="579" customFormat="1" ht="24.95" customHeight="1">
      <c r="J124" s="2663"/>
      <c r="O124" s="4813"/>
      <c r="T124" s="4823"/>
    </row>
    <row r="125" spans="10:20" s="579" customFormat="1" ht="24.95" customHeight="1">
      <c r="J125" s="2663"/>
      <c r="O125" s="4813"/>
      <c r="T125" s="4823"/>
    </row>
    <row r="126" spans="10:20" s="579" customFormat="1" ht="24.95" customHeight="1">
      <c r="J126" s="2663"/>
      <c r="O126" s="4813"/>
      <c r="T126" s="4823"/>
    </row>
    <row r="127" spans="10:20" s="579" customFormat="1" ht="24.95" customHeight="1">
      <c r="J127" s="2663"/>
      <c r="O127" s="4813"/>
      <c r="T127" s="4823"/>
    </row>
    <row r="128" spans="10:20" s="579" customFormat="1" ht="24.95" customHeight="1">
      <c r="J128" s="2663"/>
      <c r="O128" s="4813"/>
      <c r="T128" s="4823"/>
    </row>
    <row r="129" spans="10:20" s="579" customFormat="1" ht="24.95" customHeight="1">
      <c r="J129" s="2663"/>
      <c r="O129" s="4813"/>
      <c r="T129" s="4823"/>
    </row>
    <row r="130" spans="10:20" s="579" customFormat="1" ht="24.95" customHeight="1">
      <c r="J130" s="2663"/>
      <c r="O130" s="4813"/>
      <c r="T130" s="4823"/>
    </row>
    <row r="131" spans="10:20" s="579" customFormat="1" ht="24.95" customHeight="1">
      <c r="J131" s="2663"/>
      <c r="O131" s="4813"/>
      <c r="T131" s="4823"/>
    </row>
    <row r="132" spans="10:20" s="579" customFormat="1" ht="24.95" customHeight="1">
      <c r="J132" s="2663"/>
      <c r="O132" s="4813"/>
      <c r="T132" s="4823"/>
    </row>
    <row r="133" spans="10:20" s="579" customFormat="1" ht="24.95" customHeight="1">
      <c r="J133" s="2663"/>
      <c r="O133" s="4813"/>
      <c r="T133" s="4823"/>
    </row>
    <row r="134" spans="10:20" s="579" customFormat="1" ht="24.95" customHeight="1">
      <c r="J134" s="2663"/>
      <c r="O134" s="4813"/>
      <c r="T134" s="4823"/>
    </row>
    <row r="135" spans="10:20" s="579" customFormat="1" ht="24.95" customHeight="1">
      <c r="J135" s="2663"/>
      <c r="O135" s="4813"/>
      <c r="T135" s="4823"/>
    </row>
    <row r="136" spans="10:20" s="579" customFormat="1" ht="24.95" customHeight="1">
      <c r="J136" s="2663"/>
      <c r="O136" s="4813"/>
      <c r="T136" s="4823"/>
    </row>
    <row r="137" spans="10:20" s="579" customFormat="1" ht="24.95" customHeight="1">
      <c r="J137" s="2663"/>
      <c r="O137" s="4813"/>
      <c r="T137" s="4823"/>
    </row>
    <row r="138" spans="10:20" s="579" customFormat="1" ht="24.95" customHeight="1">
      <c r="J138" s="2663"/>
      <c r="O138" s="4813"/>
      <c r="T138" s="4823"/>
    </row>
    <row r="139" spans="10:20" s="579" customFormat="1" ht="24.95" customHeight="1">
      <c r="J139" s="2663"/>
      <c r="O139" s="4813"/>
      <c r="T139" s="4823"/>
    </row>
    <row r="140" spans="10:20" s="579" customFormat="1" ht="24.95" customHeight="1">
      <c r="J140" s="2663"/>
      <c r="O140" s="4813"/>
      <c r="T140" s="4823"/>
    </row>
    <row r="141" spans="10:20" s="579" customFormat="1" ht="24.95" customHeight="1">
      <c r="J141" s="2663"/>
      <c r="O141" s="4813"/>
      <c r="T141" s="4823"/>
    </row>
    <row r="142" spans="10:20" s="579" customFormat="1" ht="24.95" customHeight="1">
      <c r="J142" s="2663"/>
      <c r="O142" s="4813"/>
      <c r="T142" s="4823"/>
    </row>
    <row r="143" spans="10:20" s="579" customFormat="1" ht="24.95" customHeight="1">
      <c r="J143" s="2663"/>
      <c r="O143" s="4813"/>
      <c r="T143" s="4823"/>
    </row>
    <row r="144" spans="10:20" s="579" customFormat="1" ht="24.95" customHeight="1">
      <c r="J144" s="2663"/>
      <c r="O144" s="4813"/>
      <c r="T144" s="4823"/>
    </row>
    <row r="145" spans="10:20" s="579" customFormat="1" ht="24.95" customHeight="1">
      <c r="J145" s="2663"/>
      <c r="O145" s="4813"/>
      <c r="T145" s="4823"/>
    </row>
    <row r="146" spans="10:20" s="579" customFormat="1" ht="24.95" customHeight="1">
      <c r="J146" s="2663"/>
      <c r="O146" s="4813"/>
      <c r="T146" s="4823"/>
    </row>
    <row r="147" spans="10:20" s="579" customFormat="1" ht="24.95" customHeight="1">
      <c r="J147" s="2663"/>
      <c r="O147" s="4813"/>
      <c r="T147" s="4823"/>
    </row>
    <row r="148" spans="10:20" s="579" customFormat="1" ht="24.95" customHeight="1">
      <c r="J148" s="2663"/>
      <c r="O148" s="4813"/>
      <c r="T148" s="4823"/>
    </row>
    <row r="149" spans="10:20" s="579" customFormat="1" ht="24.95" customHeight="1">
      <c r="J149" s="2663"/>
      <c r="O149" s="4813"/>
      <c r="T149" s="4823"/>
    </row>
    <row r="150" spans="10:20" s="579" customFormat="1" ht="24.95" customHeight="1">
      <c r="J150" s="2663"/>
      <c r="O150" s="4813"/>
      <c r="T150" s="4823"/>
    </row>
    <row r="151" spans="10:20" s="579" customFormat="1" ht="24.95" customHeight="1">
      <c r="J151" s="2663"/>
      <c r="O151" s="4813"/>
      <c r="T151" s="4823"/>
    </row>
    <row r="152" spans="10:20" s="579" customFormat="1" ht="24.95" customHeight="1">
      <c r="J152" s="2663"/>
      <c r="O152" s="4813"/>
      <c r="T152" s="4823"/>
    </row>
    <row r="153" spans="10:20" s="579" customFormat="1" ht="24.95" customHeight="1">
      <c r="J153" s="2663"/>
      <c r="O153" s="4813"/>
      <c r="T153" s="4823"/>
    </row>
    <row r="154" spans="10:20" s="579" customFormat="1" ht="24.95" customHeight="1">
      <c r="J154" s="2663"/>
      <c r="O154" s="4813"/>
      <c r="T154" s="4823"/>
    </row>
    <row r="155" spans="10:20" s="579" customFormat="1" ht="24.95" customHeight="1">
      <c r="J155" s="2663"/>
      <c r="O155" s="4813"/>
      <c r="T155" s="4823"/>
    </row>
    <row r="156" spans="10:20" s="579" customFormat="1" ht="24.95" customHeight="1">
      <c r="J156" s="2663"/>
      <c r="O156" s="4813"/>
      <c r="T156" s="4823"/>
    </row>
    <row r="157" spans="10:20" s="579" customFormat="1" ht="24.95" customHeight="1">
      <c r="J157" s="2663"/>
      <c r="O157" s="4813"/>
      <c r="T157" s="4823"/>
    </row>
    <row r="158" spans="10:20" s="579" customFormat="1" ht="24.95" customHeight="1">
      <c r="J158" s="2663"/>
      <c r="O158" s="4813"/>
      <c r="T158" s="4823"/>
    </row>
    <row r="159" spans="10:20" s="579" customFormat="1" ht="24.95" customHeight="1">
      <c r="J159" s="2663"/>
      <c r="O159" s="4813"/>
      <c r="T159" s="4823"/>
    </row>
    <row r="160" spans="10:20" s="579" customFormat="1" ht="24.95" customHeight="1">
      <c r="J160" s="2663"/>
      <c r="O160" s="4813"/>
      <c r="T160" s="4823"/>
    </row>
    <row r="161" spans="10:20" s="579" customFormat="1" ht="24.95" customHeight="1">
      <c r="J161" s="2663"/>
      <c r="O161" s="4813"/>
      <c r="T161" s="4823"/>
    </row>
    <row r="162" spans="10:20" s="579" customFormat="1" ht="24.95" customHeight="1">
      <c r="J162" s="2663"/>
      <c r="O162" s="4813"/>
      <c r="T162" s="4823"/>
    </row>
    <row r="163" spans="10:20" s="579" customFormat="1" ht="24.95" customHeight="1">
      <c r="J163" s="2663"/>
      <c r="O163" s="4813"/>
      <c r="T163" s="4823"/>
    </row>
    <row r="164" spans="10:20" s="579" customFormat="1" ht="24.95" customHeight="1">
      <c r="J164" s="2663"/>
      <c r="O164" s="4813"/>
      <c r="T164" s="4823"/>
    </row>
    <row r="165" spans="10:20" s="579" customFormat="1" ht="24.95" customHeight="1">
      <c r="J165" s="2663"/>
      <c r="O165" s="4813"/>
      <c r="T165" s="4823"/>
    </row>
    <row r="166" spans="10:20" s="579" customFormat="1" ht="24.95" customHeight="1">
      <c r="J166" s="2663"/>
      <c r="O166" s="4813"/>
      <c r="T166" s="4823"/>
    </row>
    <row r="167" spans="10:20" s="579" customFormat="1" ht="24.95" customHeight="1">
      <c r="J167" s="2663"/>
      <c r="O167" s="4813"/>
      <c r="T167" s="4823"/>
    </row>
    <row r="168" spans="10:20" s="579" customFormat="1" ht="24.95" customHeight="1">
      <c r="J168" s="2663"/>
      <c r="O168" s="4813"/>
      <c r="T168" s="4823"/>
    </row>
    <row r="169" spans="10:20" s="579" customFormat="1" ht="24.95" customHeight="1">
      <c r="J169" s="2663"/>
      <c r="O169" s="4813"/>
      <c r="T169" s="4823"/>
    </row>
    <row r="170" spans="10:20" s="579" customFormat="1" ht="24.95" customHeight="1">
      <c r="J170" s="2663"/>
      <c r="O170" s="4813"/>
      <c r="T170" s="4823"/>
    </row>
    <row r="171" spans="10:20" s="579" customFormat="1" ht="24.95" customHeight="1">
      <c r="J171" s="2663"/>
      <c r="O171" s="4813"/>
      <c r="T171" s="4823"/>
    </row>
    <row r="172" spans="10:20" s="579" customFormat="1" ht="24.95" customHeight="1">
      <c r="J172" s="2663"/>
      <c r="O172" s="4813"/>
      <c r="T172" s="4823"/>
    </row>
    <row r="173" spans="10:20" s="579" customFormat="1" ht="24.95" customHeight="1">
      <c r="J173" s="2663"/>
      <c r="O173" s="4813"/>
      <c r="T173" s="4823"/>
    </row>
    <row r="174" spans="10:20" s="579" customFormat="1" ht="24.95" customHeight="1">
      <c r="J174" s="2663"/>
      <c r="O174" s="4813"/>
      <c r="T174" s="4823"/>
    </row>
    <row r="175" spans="10:20" s="579" customFormat="1" ht="24.95" customHeight="1">
      <c r="J175" s="2663"/>
      <c r="O175" s="4813"/>
      <c r="T175" s="4823"/>
    </row>
    <row r="176" spans="10:20" s="579" customFormat="1" ht="24.95" customHeight="1">
      <c r="J176" s="2663"/>
      <c r="O176" s="4813"/>
      <c r="T176" s="4823"/>
    </row>
    <row r="177" spans="10:20" s="579" customFormat="1" ht="24.95" customHeight="1">
      <c r="J177" s="2663"/>
      <c r="O177" s="4813"/>
      <c r="T177" s="4823"/>
    </row>
    <row r="178" spans="10:20" s="579" customFormat="1" ht="24.95" customHeight="1">
      <c r="J178" s="2663"/>
      <c r="O178" s="4813"/>
      <c r="T178" s="4823"/>
    </row>
    <row r="179" spans="10:20" s="579" customFormat="1" ht="24.95" customHeight="1">
      <c r="J179" s="2663"/>
      <c r="O179" s="4813"/>
      <c r="T179" s="4823"/>
    </row>
    <row r="180" spans="10:20" s="579" customFormat="1" ht="24.95" customHeight="1">
      <c r="J180" s="2663"/>
      <c r="O180" s="4813"/>
      <c r="T180" s="4823"/>
    </row>
    <row r="181" spans="10:20" s="579" customFormat="1" ht="24.95" customHeight="1">
      <c r="J181" s="2663"/>
      <c r="O181" s="4813"/>
      <c r="T181" s="4823"/>
    </row>
    <row r="182" spans="10:20" s="579" customFormat="1" ht="24.95" customHeight="1">
      <c r="J182" s="2663"/>
      <c r="O182" s="4813"/>
      <c r="T182" s="4823"/>
    </row>
    <row r="183" spans="10:20" s="579" customFormat="1" ht="24.95" customHeight="1">
      <c r="J183" s="2663"/>
      <c r="O183" s="4813"/>
      <c r="T183" s="4823"/>
    </row>
    <row r="184" spans="10:20" s="579" customFormat="1" ht="24.95" customHeight="1">
      <c r="J184" s="2663"/>
      <c r="O184" s="4813"/>
      <c r="T184" s="4823"/>
    </row>
    <row r="185" spans="10:20" s="579" customFormat="1" ht="24.95" customHeight="1">
      <c r="J185" s="2663"/>
      <c r="O185" s="4813"/>
      <c r="T185" s="4823"/>
    </row>
    <row r="186" spans="10:20" s="579" customFormat="1" ht="24.95" customHeight="1">
      <c r="J186" s="2663"/>
      <c r="O186" s="4813"/>
      <c r="T186" s="4823"/>
    </row>
    <row r="187" spans="10:20" s="579" customFormat="1" ht="24.95" customHeight="1">
      <c r="J187" s="2663"/>
      <c r="O187" s="4813"/>
      <c r="T187" s="4823"/>
    </row>
    <row r="188" spans="10:20" s="579" customFormat="1" ht="24.95" customHeight="1">
      <c r="J188" s="2663"/>
      <c r="O188" s="4813"/>
      <c r="T188" s="4823"/>
    </row>
    <row r="189" spans="10:20" s="579" customFormat="1" ht="24.95" customHeight="1">
      <c r="J189" s="2663"/>
      <c r="O189" s="4813"/>
      <c r="T189" s="4823"/>
    </row>
    <row r="190" spans="10:20" s="579" customFormat="1" ht="24.95" customHeight="1">
      <c r="J190" s="2663"/>
      <c r="O190" s="4813"/>
      <c r="T190" s="4823"/>
    </row>
    <row r="191" spans="10:20" s="579" customFormat="1" ht="24.95" customHeight="1">
      <c r="J191" s="2663"/>
      <c r="O191" s="4813"/>
      <c r="T191" s="4823"/>
    </row>
    <row r="192" spans="10:20" s="579" customFormat="1" ht="24.95" customHeight="1">
      <c r="J192" s="2663"/>
      <c r="O192" s="4813"/>
      <c r="T192" s="4823"/>
    </row>
    <row r="193" spans="10:20" s="579" customFormat="1" ht="24.95" customHeight="1">
      <c r="J193" s="2663"/>
      <c r="O193" s="4813"/>
      <c r="T193" s="4823"/>
    </row>
    <row r="194" spans="10:20" s="579" customFormat="1" ht="24.95" customHeight="1">
      <c r="J194" s="2663"/>
      <c r="O194" s="4813"/>
      <c r="T194" s="4823"/>
    </row>
    <row r="195" spans="10:20" s="579" customFormat="1" ht="24.95" customHeight="1">
      <c r="J195" s="2663"/>
      <c r="O195" s="4813"/>
      <c r="T195" s="4823"/>
    </row>
    <row r="196" spans="10:20" s="579" customFormat="1" ht="24.95" customHeight="1">
      <c r="J196" s="2663"/>
      <c r="O196" s="4813"/>
      <c r="T196" s="4823"/>
    </row>
    <row r="197" spans="10:20" s="579" customFormat="1" ht="24.95" customHeight="1">
      <c r="J197" s="2663"/>
      <c r="O197" s="4813"/>
      <c r="T197" s="4823"/>
    </row>
    <row r="198" spans="10:20" s="579" customFormat="1" ht="24.95" customHeight="1">
      <c r="J198" s="2663"/>
      <c r="O198" s="4813"/>
      <c r="T198" s="4823"/>
    </row>
    <row r="199" spans="10:20" s="579" customFormat="1" ht="24.95" customHeight="1">
      <c r="J199" s="2663"/>
      <c r="O199" s="4813"/>
      <c r="T199" s="4823"/>
    </row>
    <row r="200" spans="10:20" s="579" customFormat="1" ht="24.95" customHeight="1">
      <c r="J200" s="2663"/>
      <c r="O200" s="4813"/>
      <c r="T200" s="4823"/>
    </row>
    <row r="201" spans="10:20" s="579" customFormat="1" ht="24.95" customHeight="1">
      <c r="J201" s="2663"/>
      <c r="O201" s="4813"/>
      <c r="T201" s="4823"/>
    </row>
    <row r="202" spans="10:20" s="579" customFormat="1" ht="24.95" customHeight="1">
      <c r="J202" s="2663"/>
      <c r="O202" s="4813"/>
      <c r="T202" s="4823"/>
    </row>
    <row r="203" spans="10:20" s="579" customFormat="1" ht="24.95" customHeight="1">
      <c r="J203" s="2663"/>
      <c r="O203" s="4813"/>
      <c r="T203" s="4823"/>
    </row>
    <row r="204" spans="10:20" s="579" customFormat="1" ht="24.95" customHeight="1">
      <c r="J204" s="2663"/>
      <c r="O204" s="4813"/>
      <c r="T204" s="4823"/>
    </row>
    <row r="205" spans="10:20" s="579" customFormat="1" ht="24.95" customHeight="1">
      <c r="J205" s="2663"/>
      <c r="O205" s="4813"/>
      <c r="T205" s="4823"/>
    </row>
    <row r="206" spans="10:20" s="579" customFormat="1" ht="24.95" customHeight="1">
      <c r="J206" s="2663"/>
      <c r="O206" s="4813"/>
      <c r="T206" s="4823"/>
    </row>
    <row r="207" spans="10:20" s="579" customFormat="1" ht="24.95" customHeight="1">
      <c r="J207" s="2663"/>
      <c r="O207" s="4813"/>
      <c r="T207" s="4823"/>
    </row>
    <row r="208" spans="10:20" s="579" customFormat="1" ht="24.95" customHeight="1">
      <c r="J208" s="2663"/>
      <c r="O208" s="4813"/>
      <c r="T208" s="4823"/>
    </row>
    <row r="209" spans="10:20" s="579" customFormat="1" ht="24.95" customHeight="1">
      <c r="J209" s="2663"/>
      <c r="O209" s="4813"/>
      <c r="T209" s="4823"/>
    </row>
    <row r="210" spans="10:20" s="579" customFormat="1" ht="24.95" customHeight="1">
      <c r="J210" s="2663"/>
      <c r="O210" s="4813"/>
      <c r="T210" s="4823"/>
    </row>
    <row r="211" spans="10:20" s="579" customFormat="1" ht="24.95" customHeight="1">
      <c r="J211" s="2663"/>
      <c r="O211" s="4813"/>
      <c r="T211" s="4823"/>
    </row>
    <row r="212" spans="10:20" s="579" customFormat="1" ht="24.95" customHeight="1">
      <c r="J212" s="2663"/>
      <c r="O212" s="4813"/>
      <c r="T212" s="4823"/>
    </row>
    <row r="213" spans="10:20" s="579" customFormat="1" ht="24.95" customHeight="1">
      <c r="J213" s="2663"/>
      <c r="O213" s="4813"/>
      <c r="T213" s="4823"/>
    </row>
    <row r="214" spans="10:20" s="579" customFormat="1" ht="24.95" customHeight="1">
      <c r="J214" s="2663"/>
      <c r="O214" s="4813"/>
      <c r="T214" s="4823"/>
    </row>
    <row r="215" spans="10:20" s="579" customFormat="1" ht="24.95" customHeight="1">
      <c r="J215" s="2663"/>
      <c r="O215" s="4813"/>
      <c r="T215" s="4823"/>
    </row>
    <row r="216" spans="10:20" s="579" customFormat="1" ht="24.95" customHeight="1">
      <c r="J216" s="2663"/>
      <c r="O216" s="4813"/>
      <c r="T216" s="4823"/>
    </row>
    <row r="217" spans="10:20" s="579" customFormat="1" ht="24.95" customHeight="1">
      <c r="J217" s="2663"/>
      <c r="O217" s="4813"/>
      <c r="T217" s="4823"/>
    </row>
    <row r="218" spans="10:20" s="579" customFormat="1" ht="24.95" customHeight="1">
      <c r="J218" s="2663"/>
      <c r="O218" s="4813"/>
      <c r="T218" s="4823"/>
    </row>
    <row r="219" spans="10:20" s="579" customFormat="1" ht="24.95" customHeight="1">
      <c r="J219" s="2663"/>
      <c r="O219" s="4813"/>
      <c r="T219" s="4823"/>
    </row>
    <row r="220" spans="10:20" s="579" customFormat="1" ht="24.95" customHeight="1">
      <c r="J220" s="2663"/>
      <c r="O220" s="4813"/>
      <c r="T220" s="4823"/>
    </row>
    <row r="221" spans="10:20" s="579" customFormat="1" ht="24.95" customHeight="1">
      <c r="J221" s="2663"/>
      <c r="O221" s="4813"/>
      <c r="T221" s="4823"/>
    </row>
    <row r="222" spans="10:20" s="579" customFormat="1" ht="24.95" customHeight="1">
      <c r="J222" s="2663"/>
      <c r="O222" s="4813"/>
      <c r="T222" s="4823"/>
    </row>
    <row r="223" spans="10:20" s="579" customFormat="1" ht="24.95" customHeight="1">
      <c r="J223" s="2663"/>
      <c r="O223" s="4813"/>
      <c r="T223" s="4823"/>
    </row>
    <row r="224" spans="10:20" s="579" customFormat="1" ht="24.95" customHeight="1">
      <c r="J224" s="2663"/>
      <c r="O224" s="4813"/>
      <c r="T224" s="4823"/>
    </row>
    <row r="225" spans="10:20" s="579" customFormat="1" ht="24.95" customHeight="1">
      <c r="J225" s="2663"/>
      <c r="O225" s="4813"/>
      <c r="T225" s="4823"/>
    </row>
    <row r="226" spans="10:20" s="579" customFormat="1" ht="24.95" customHeight="1">
      <c r="J226" s="2663"/>
      <c r="O226" s="4813"/>
      <c r="T226" s="4823"/>
    </row>
    <row r="227" spans="10:20" s="579" customFormat="1" ht="24.95" customHeight="1">
      <c r="J227" s="2663"/>
      <c r="O227" s="4813"/>
      <c r="T227" s="4823"/>
    </row>
    <row r="228" spans="10:20" s="579" customFormat="1" ht="24.95" customHeight="1">
      <c r="J228" s="2663"/>
      <c r="O228" s="4813"/>
      <c r="T228" s="4823"/>
    </row>
    <row r="229" spans="10:20" s="579" customFormat="1" ht="24.95" customHeight="1">
      <c r="J229" s="2663"/>
      <c r="O229" s="4813"/>
      <c r="T229" s="4823"/>
    </row>
    <row r="230" spans="10:20" s="579" customFormat="1" ht="24.95" customHeight="1">
      <c r="J230" s="2663"/>
      <c r="O230" s="4813"/>
      <c r="T230" s="4823"/>
    </row>
    <row r="231" spans="10:20" s="579" customFormat="1" ht="24.95" customHeight="1">
      <c r="J231" s="2663"/>
      <c r="O231" s="4813"/>
      <c r="T231" s="4823"/>
    </row>
    <row r="232" spans="10:20" s="579" customFormat="1" ht="24.95" customHeight="1">
      <c r="J232" s="2663"/>
      <c r="O232" s="4813"/>
      <c r="T232" s="4823"/>
    </row>
    <row r="233" spans="10:20" s="579" customFormat="1" ht="24.95" customHeight="1">
      <c r="J233" s="2663"/>
      <c r="O233" s="4813"/>
      <c r="T233" s="4823"/>
    </row>
    <row r="234" spans="10:20" s="579" customFormat="1" ht="24.95" customHeight="1">
      <c r="J234" s="2663"/>
      <c r="O234" s="4813"/>
      <c r="T234" s="4823"/>
    </row>
    <row r="235" spans="10:20" s="579" customFormat="1" ht="24.95" customHeight="1">
      <c r="J235" s="2663"/>
      <c r="O235" s="4813"/>
      <c r="T235" s="4823"/>
    </row>
    <row r="236" spans="10:20" s="579" customFormat="1" ht="24.95" customHeight="1">
      <c r="J236" s="2663"/>
      <c r="O236" s="4813"/>
      <c r="T236" s="4823"/>
    </row>
    <row r="237" spans="10:20" s="579" customFormat="1" ht="24.95" customHeight="1">
      <c r="J237" s="2663"/>
      <c r="O237" s="4813"/>
      <c r="T237" s="4823"/>
    </row>
    <row r="238" spans="10:20" s="579" customFormat="1" ht="24.95" customHeight="1">
      <c r="J238" s="2663"/>
      <c r="O238" s="4813"/>
      <c r="T238" s="4823"/>
    </row>
    <row r="239" spans="10:20" s="579" customFormat="1" ht="24.95" customHeight="1">
      <c r="J239" s="2663"/>
      <c r="O239" s="4813"/>
      <c r="T239" s="4823"/>
    </row>
    <row r="240" spans="10:20" s="579" customFormat="1" ht="24.95" customHeight="1">
      <c r="J240" s="2663"/>
      <c r="O240" s="4813"/>
      <c r="T240" s="4823"/>
    </row>
  </sheetData>
  <mergeCells count="13">
    <mergeCell ref="AR7:AR16"/>
    <mergeCell ref="A2:AR2"/>
    <mergeCell ref="C4:E4"/>
    <mergeCell ref="F4:J4"/>
    <mergeCell ref="K4:O4"/>
    <mergeCell ref="P4:T4"/>
    <mergeCell ref="U4:Y4"/>
    <mergeCell ref="Z4:AD4"/>
    <mergeCell ref="AE4:AI4"/>
    <mergeCell ref="AJ4:AN4"/>
    <mergeCell ref="AO4:AQ4"/>
    <mergeCell ref="A4:A5"/>
    <mergeCell ref="B4:B5"/>
  </mergeCells>
  <phoneticPr fontId="169" type="noConversion"/>
  <hyperlinks>
    <hyperlink ref="Z22" location="目录!A1" display="返回"/>
    <hyperlink ref="AL21" location="目录!A1" display="返回"/>
  </hyperlinks>
  <printOptions horizontalCentered="1"/>
  <pageMargins left="1.1811023622047201" right="0.70866141732283505" top="1.5748031496063" bottom="0.74803149606299202" header="0.31496062992126" footer="0.31496062992126"/>
  <pageSetup paperSize="9" scale="57" orientation="landscape"/>
  <headerFooter alignWithMargins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54"/>
  <sheetViews>
    <sheetView topLeftCell="W1" workbookViewId="0">
      <selection activeCell="C7" sqref="C7:AD50"/>
    </sheetView>
  </sheetViews>
  <sheetFormatPr defaultColWidth="9" defaultRowHeight="24.95" customHeight="1" outlineLevelCol="1"/>
  <cols>
    <col min="1" max="1" width="6.75" style="234" customWidth="1"/>
    <col min="2" max="2" width="23.5" style="234" customWidth="1"/>
    <col min="3" max="4" width="17.625" style="234" hidden="1" customWidth="1" outlineLevel="1"/>
    <col min="5" max="5" width="14" style="3706" hidden="1" customWidth="1" outlineLevel="1"/>
    <col min="6" max="7" width="17.625" style="234" hidden="1" customWidth="1" outlineLevel="1"/>
    <col min="8" max="8" width="18.125" style="234" hidden="1" customWidth="1" outlineLevel="1"/>
    <col min="9" max="9" width="18.625" style="234" hidden="1" customWidth="1" outlineLevel="1"/>
    <col min="10" max="10" width="13.875" style="234" hidden="1" customWidth="1" outlineLevel="1"/>
    <col min="11" max="11" width="17.875" style="234" hidden="1" customWidth="1" outlineLevel="1"/>
    <col min="12" max="12" width="18.375" style="234" hidden="1" customWidth="1" outlineLevel="1"/>
    <col min="13" max="17" width="16.375" style="234" hidden="1" customWidth="1" outlineLevel="1"/>
    <col min="18" max="19" width="11.625" style="234" hidden="1" customWidth="1" outlineLevel="1"/>
    <col min="20" max="20" width="11.875" style="234" hidden="1" customWidth="1" outlineLevel="1"/>
    <col min="21" max="21" width="14.375" style="234" hidden="1" customWidth="1" outlineLevel="1"/>
    <col min="22" max="22" width="13.375" style="234" hidden="1" customWidth="1" outlineLevel="1"/>
    <col min="23" max="23" width="13.375" style="234" customWidth="1" collapsed="1"/>
    <col min="24" max="28" width="13.375" style="234" customWidth="1"/>
    <col min="29" max="29" width="33.875" style="234" customWidth="1"/>
    <col min="30" max="30" width="34.125" style="234" customWidth="1"/>
    <col min="31" max="16384" width="9" style="234"/>
  </cols>
  <sheetData>
    <row r="1" spans="1:34" ht="13.5">
      <c r="A1" s="238"/>
      <c r="B1" s="238"/>
      <c r="C1" s="90"/>
      <c r="D1" s="90"/>
      <c r="E1" s="208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152" t="s">
        <v>119</v>
      </c>
    </row>
    <row r="2" spans="1:34" s="236" customFormat="1" ht="24" customHeight="1">
      <c r="A2" s="5073" t="s">
        <v>1151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</row>
    <row r="3" spans="1:34" s="80" customFormat="1" ht="13.5">
      <c r="A3" s="90"/>
      <c r="B3" s="91"/>
      <c r="C3" s="3041"/>
      <c r="D3" s="3041"/>
      <c r="E3" s="462"/>
      <c r="F3" s="3041" t="s">
        <v>1152</v>
      </c>
      <c r="G3" s="3041"/>
      <c r="H3" s="3041"/>
      <c r="I3" s="3041"/>
      <c r="J3" s="3605" t="s">
        <v>1153</v>
      </c>
      <c r="K3" s="3605"/>
      <c r="L3" s="3533"/>
      <c r="M3" s="3619"/>
      <c r="N3" s="3619"/>
      <c r="O3" s="3619"/>
      <c r="P3" s="3619"/>
      <c r="Q3" s="3619"/>
      <c r="R3" s="3619"/>
      <c r="S3" s="3619"/>
      <c r="T3" s="3619"/>
      <c r="U3" s="3619"/>
      <c r="V3" s="3619"/>
      <c r="W3" s="3619"/>
      <c r="X3" s="3619"/>
      <c r="Y3" s="3619"/>
      <c r="Z3" s="3619"/>
      <c r="AA3" s="3619"/>
      <c r="AB3" s="3619"/>
      <c r="AC3" s="3643"/>
    </row>
    <row r="4" spans="1:34" s="80" customFormat="1" ht="16.5" customHeight="1">
      <c r="A4" s="90"/>
      <c r="B4" s="91"/>
      <c r="C4" s="3041"/>
      <c r="D4" s="3041"/>
      <c r="E4" s="462"/>
      <c r="F4" s="3606" t="s">
        <v>1063</v>
      </c>
      <c r="G4" s="3041"/>
      <c r="H4" s="3041"/>
      <c r="I4" s="3041"/>
      <c r="J4" s="3605" t="s">
        <v>1063</v>
      </c>
      <c r="K4" s="3533"/>
      <c r="L4" s="3533"/>
      <c r="M4" s="3533"/>
      <c r="N4" s="3533"/>
      <c r="O4" s="3533"/>
      <c r="P4" s="3533"/>
      <c r="Q4" s="3533"/>
      <c r="R4" s="3533"/>
      <c r="S4" s="3533"/>
      <c r="T4" s="3533"/>
      <c r="U4" s="3533"/>
      <c r="V4" s="3533"/>
      <c r="W4" s="3533"/>
      <c r="X4" s="3533"/>
      <c r="Y4" s="3533"/>
      <c r="Z4" s="3533"/>
      <c r="AA4" s="3533"/>
      <c r="AB4" s="3533"/>
      <c r="AC4" s="3560"/>
      <c r="AD4" s="270" t="s">
        <v>874</v>
      </c>
    </row>
    <row r="5" spans="1:34" s="236" customFormat="1" ht="22.5" customHeight="1">
      <c r="A5" s="5195" t="s">
        <v>217</v>
      </c>
      <c r="B5" s="5196" t="s">
        <v>875</v>
      </c>
      <c r="C5" s="5121" t="s">
        <v>156</v>
      </c>
      <c r="D5" s="5121"/>
      <c r="E5" s="5121"/>
      <c r="F5" s="5130" t="s">
        <v>157</v>
      </c>
      <c r="G5" s="5130"/>
      <c r="H5" s="5130"/>
      <c r="I5" s="5130"/>
      <c r="J5" s="5130"/>
      <c r="K5" s="5120" t="s">
        <v>158</v>
      </c>
      <c r="L5" s="5121"/>
      <c r="M5" s="5121"/>
      <c r="N5" s="5121"/>
      <c r="O5" s="5121"/>
      <c r="P5" s="5121" t="s">
        <v>220</v>
      </c>
      <c r="Q5" s="5121"/>
      <c r="R5" s="5121"/>
      <c r="S5" s="5121"/>
      <c r="T5" s="5122"/>
      <c r="U5" s="5120" t="s">
        <v>221</v>
      </c>
      <c r="V5" s="5121"/>
      <c r="W5" s="5121"/>
      <c r="X5" s="5121"/>
      <c r="Y5" s="5122"/>
      <c r="Z5" s="5125" t="s">
        <v>161</v>
      </c>
      <c r="AA5" s="5126"/>
      <c r="AB5" s="5127"/>
      <c r="AC5" s="904"/>
      <c r="AD5" s="3561"/>
    </row>
    <row r="6" spans="1:34" s="236" customFormat="1" ht="26.25" customHeight="1">
      <c r="A6" s="5195"/>
      <c r="B6" s="5197"/>
      <c r="C6" s="267" t="s">
        <v>786</v>
      </c>
      <c r="D6" s="267" t="s">
        <v>855</v>
      </c>
      <c r="E6" s="3707" t="s">
        <v>170</v>
      </c>
      <c r="F6" s="267" t="s">
        <v>788</v>
      </c>
      <c r="G6" s="267" t="s">
        <v>789</v>
      </c>
      <c r="H6" s="267" t="s">
        <v>786</v>
      </c>
      <c r="I6" s="267" t="s">
        <v>855</v>
      </c>
      <c r="J6" s="267" t="s">
        <v>170</v>
      </c>
      <c r="K6" s="267" t="s">
        <v>788</v>
      </c>
      <c r="L6" s="267" t="s">
        <v>789</v>
      </c>
      <c r="M6" s="267" t="s">
        <v>786</v>
      </c>
      <c r="N6" s="267" t="s">
        <v>855</v>
      </c>
      <c r="O6" s="267" t="s">
        <v>170</v>
      </c>
      <c r="P6" s="267" t="s">
        <v>788</v>
      </c>
      <c r="Q6" s="267" t="s">
        <v>789</v>
      </c>
      <c r="R6" s="267" t="s">
        <v>786</v>
      </c>
      <c r="S6" s="267" t="s">
        <v>855</v>
      </c>
      <c r="T6" s="267" t="s">
        <v>170</v>
      </c>
      <c r="U6" s="267" t="s">
        <v>788</v>
      </c>
      <c r="V6" s="267" t="s">
        <v>789</v>
      </c>
      <c r="W6" s="267" t="s">
        <v>786</v>
      </c>
      <c r="X6" s="267" t="s">
        <v>855</v>
      </c>
      <c r="Y6" s="267" t="s">
        <v>170</v>
      </c>
      <c r="Z6" s="3534" t="s">
        <v>788</v>
      </c>
      <c r="AA6" s="3534" t="s">
        <v>789</v>
      </c>
      <c r="AB6" s="3534" t="s">
        <v>786</v>
      </c>
      <c r="AC6" s="908" t="s">
        <v>1065</v>
      </c>
      <c r="AD6" s="302" t="s">
        <v>791</v>
      </c>
    </row>
    <row r="7" spans="1:34" s="1710" customFormat="1" ht="24" customHeight="1">
      <c r="A7" s="3535" t="s">
        <v>16</v>
      </c>
      <c r="B7" s="3536" t="s">
        <v>876</v>
      </c>
      <c r="C7" s="3607"/>
      <c r="D7" s="3607"/>
      <c r="E7" s="3607"/>
      <c r="F7" s="3607"/>
      <c r="G7" s="3607"/>
      <c r="H7" s="3607"/>
      <c r="I7" s="3607"/>
      <c r="J7" s="3608"/>
      <c r="K7" s="3607"/>
      <c r="L7" s="3607"/>
      <c r="M7" s="3620"/>
      <c r="N7" s="3620"/>
      <c r="O7" s="3621"/>
      <c r="P7" s="3622"/>
      <c r="Q7" s="3622"/>
      <c r="R7" s="3622"/>
      <c r="S7" s="3622"/>
      <c r="T7" s="3622"/>
      <c r="U7" s="3622"/>
      <c r="V7" s="3622"/>
      <c r="W7" s="3622"/>
      <c r="X7" s="3622"/>
      <c r="Y7" s="3622"/>
      <c r="Z7" s="3622"/>
      <c r="AA7" s="3622"/>
      <c r="AB7" s="3622"/>
      <c r="AC7" s="3536"/>
      <c r="AD7" s="3536"/>
    </row>
    <row r="8" spans="1:34" s="2192" customFormat="1" ht="24.75" customHeight="1">
      <c r="A8" s="3538">
        <v>1</v>
      </c>
      <c r="B8" s="3708" t="s">
        <v>877</v>
      </c>
      <c r="C8" s="3609"/>
      <c r="D8" s="3609"/>
      <c r="E8" s="3611"/>
      <c r="F8" s="3609"/>
      <c r="G8" s="3609"/>
      <c r="H8" s="3609"/>
      <c r="I8" s="3609"/>
      <c r="J8" s="3608"/>
      <c r="K8" s="3612"/>
      <c r="L8" s="3609"/>
      <c r="M8" s="3623"/>
      <c r="N8" s="3623"/>
      <c r="O8" s="362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3562"/>
      <c r="AD8" s="3542"/>
    </row>
    <row r="9" spans="1:34" s="2192" customFormat="1" ht="23.25" customHeight="1">
      <c r="A9" s="3709">
        <v>2</v>
      </c>
      <c r="B9" s="3710" t="s">
        <v>1154</v>
      </c>
      <c r="C9" s="3610"/>
      <c r="D9" s="3610"/>
      <c r="E9" s="3711"/>
      <c r="F9" s="3610"/>
      <c r="G9" s="3610"/>
      <c r="H9" s="3610"/>
      <c r="I9" s="3610"/>
      <c r="J9" s="3608"/>
      <c r="K9" s="3612"/>
      <c r="L9" s="3610"/>
      <c r="M9" s="3625"/>
      <c r="N9" s="3625"/>
      <c r="O9" s="3657"/>
      <c r="P9" s="3718"/>
      <c r="Q9" s="3718"/>
      <c r="R9" s="3718"/>
      <c r="S9" s="3718"/>
      <c r="T9" s="3718"/>
      <c r="U9" s="3718"/>
      <c r="V9" s="3718"/>
      <c r="W9" s="3718"/>
      <c r="X9" s="3718"/>
      <c r="Y9" s="3718"/>
      <c r="Z9" s="3718"/>
      <c r="AA9" s="3718"/>
      <c r="AB9" s="3718"/>
      <c r="AC9" s="3563"/>
      <c r="AD9" s="3563"/>
      <c r="AE9"/>
      <c r="AF9"/>
      <c r="AG9"/>
      <c r="AH9" s="3564"/>
    </row>
    <row r="10" spans="1:34" s="1710" customFormat="1" ht="24" customHeight="1">
      <c r="A10" s="3535" t="s">
        <v>138</v>
      </c>
      <c r="B10" s="3536" t="s">
        <v>878</v>
      </c>
      <c r="C10" s="3607"/>
      <c r="D10" s="3607"/>
      <c r="E10" s="3607"/>
      <c r="F10" s="3607"/>
      <c r="G10" s="3607"/>
      <c r="H10" s="3607"/>
      <c r="I10" s="3607"/>
      <c r="J10" s="3608"/>
      <c r="K10" s="3607"/>
      <c r="L10" s="3607"/>
      <c r="M10" s="3620"/>
      <c r="N10" s="3620"/>
      <c r="O10" s="3621"/>
      <c r="P10" s="3622"/>
      <c r="Q10" s="3622"/>
      <c r="R10" s="3622"/>
      <c r="S10" s="3622"/>
      <c r="T10" s="3622"/>
      <c r="U10" s="3622"/>
      <c r="V10" s="3622"/>
      <c r="W10" s="3622"/>
      <c r="X10" s="3622"/>
      <c r="Y10" s="3622"/>
      <c r="Z10" s="3622"/>
      <c r="AA10" s="3622"/>
      <c r="AB10" s="3622"/>
      <c r="AC10" s="3562"/>
      <c r="AD10" s="3565"/>
    </row>
    <row r="11" spans="1:34" s="2192" customFormat="1" ht="24" customHeight="1">
      <c r="A11" s="3538">
        <v>1</v>
      </c>
      <c r="B11" s="3542" t="s">
        <v>879</v>
      </c>
      <c r="C11" s="3609"/>
      <c r="D11" s="3609"/>
      <c r="E11" s="3609"/>
      <c r="F11" s="3609"/>
      <c r="G11" s="3609"/>
      <c r="H11" s="3609"/>
      <c r="I11" s="3609"/>
      <c r="J11" s="3608"/>
      <c r="K11" s="3609"/>
      <c r="L11" s="3640"/>
      <c r="M11" s="3637"/>
      <c r="N11" s="3637"/>
      <c r="O11" s="3638"/>
      <c r="P11" s="3639"/>
      <c r="Q11" s="3639"/>
      <c r="R11" s="284"/>
      <c r="S11" s="3639"/>
      <c r="T11" s="3639"/>
      <c r="U11" s="3639"/>
      <c r="V11" s="3639"/>
      <c r="W11" s="3639"/>
      <c r="X11" s="3639"/>
      <c r="Y11" s="3639"/>
      <c r="Z11" s="3639"/>
      <c r="AA11" s="3639"/>
      <c r="AB11" s="3639"/>
      <c r="AC11" s="3566"/>
      <c r="AD11" s="3542"/>
    </row>
    <row r="12" spans="1:34" s="2192" customFormat="1" ht="12.75">
      <c r="A12" s="3538"/>
      <c r="B12" s="3712" t="s">
        <v>880</v>
      </c>
      <c r="C12" s="3612"/>
      <c r="D12" s="3612"/>
      <c r="E12" s="1356"/>
      <c r="F12" s="3612"/>
      <c r="G12" s="3612"/>
      <c r="H12" s="3612"/>
      <c r="I12" s="3612"/>
      <c r="J12" s="3608"/>
      <c r="K12" s="3609"/>
      <c r="L12" s="3640"/>
      <c r="M12" s="3626"/>
      <c r="N12" s="3626"/>
      <c r="O12" s="1389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3734"/>
      <c r="AD12" s="3567"/>
    </row>
    <row r="13" spans="1:34" s="2192" customFormat="1" ht="32.25" customHeight="1">
      <c r="A13" s="3538"/>
      <c r="B13" s="3712" t="s">
        <v>1068</v>
      </c>
      <c r="C13" s="3612"/>
      <c r="D13" s="3612"/>
      <c r="E13" s="1356"/>
      <c r="F13" s="3612"/>
      <c r="G13" s="3713"/>
      <c r="H13" s="3713"/>
      <c r="I13" s="3713"/>
      <c r="J13" s="3608"/>
      <c r="K13" s="3719"/>
      <c r="L13" s="3720"/>
      <c r="M13" s="3721"/>
      <c r="N13" s="3721"/>
      <c r="O13" s="3722"/>
      <c r="P13" s="3723"/>
      <c r="Q13" s="3723"/>
      <c r="R13" s="3730"/>
      <c r="S13" s="3730"/>
      <c r="T13" s="3639"/>
      <c r="U13" s="3731"/>
      <c r="V13" s="3731"/>
      <c r="W13" s="3639"/>
      <c r="X13" s="3639"/>
      <c r="Y13" s="3639"/>
      <c r="Z13" s="3731"/>
      <c r="AA13" s="3639"/>
      <c r="AB13" s="3639"/>
      <c r="AC13" s="3562"/>
      <c r="AD13" s="3562"/>
    </row>
    <row r="14" spans="1:34" s="2192" customFormat="1" ht="24" customHeight="1">
      <c r="A14" s="3538"/>
      <c r="B14" s="3712" t="s">
        <v>1069</v>
      </c>
      <c r="C14" s="3617"/>
      <c r="D14" s="3617"/>
      <c r="E14" s="3714"/>
      <c r="F14" s="3617"/>
      <c r="G14" s="3715"/>
      <c r="H14" s="3715"/>
      <c r="I14" s="3724"/>
      <c r="J14" s="3608"/>
      <c r="K14" s="3719"/>
      <c r="L14" s="3720"/>
      <c r="M14" s="3636"/>
      <c r="N14" s="3636"/>
      <c r="O14" s="3632"/>
      <c r="P14" s="1679"/>
      <c r="Q14" s="1679"/>
      <c r="R14" s="3634"/>
      <c r="S14" s="1679"/>
      <c r="T14" s="1679"/>
      <c r="U14" s="3642"/>
      <c r="V14" s="3642"/>
      <c r="W14" s="1679"/>
      <c r="X14" s="1679"/>
      <c r="Y14" s="1679"/>
      <c r="Z14" s="3642"/>
      <c r="AA14" s="1679"/>
      <c r="AB14" s="1679"/>
      <c r="AC14" s="3563"/>
      <c r="AD14" s="3563"/>
    </row>
    <row r="15" spans="1:34" s="2192" customFormat="1" ht="24" customHeight="1">
      <c r="A15" s="3538"/>
      <c r="B15" s="3712" t="s">
        <v>1070</v>
      </c>
      <c r="C15" s="3617"/>
      <c r="D15" s="3617"/>
      <c r="E15" s="3714"/>
      <c r="F15" s="3617"/>
      <c r="G15" s="3715"/>
      <c r="H15" s="3715"/>
      <c r="I15" s="3724"/>
      <c r="J15" s="3608"/>
      <c r="K15" s="3719"/>
      <c r="L15" s="3720"/>
      <c r="M15" s="3721"/>
      <c r="N15" s="3721"/>
      <c r="O15" s="3722"/>
      <c r="P15" s="3723"/>
      <c r="Q15" s="3723"/>
      <c r="R15" s="3732"/>
      <c r="S15" s="3732"/>
      <c r="T15" s="3723"/>
      <c r="U15" s="3733"/>
      <c r="V15" s="3733"/>
      <c r="W15" s="3723"/>
      <c r="X15" s="3723"/>
      <c r="Y15" s="3723"/>
      <c r="Z15" s="3733"/>
      <c r="AA15" s="3723"/>
      <c r="AB15" s="3723"/>
      <c r="AC15" s="3563"/>
      <c r="AD15" s="3563"/>
    </row>
    <row r="16" spans="1:34" s="2192" customFormat="1" ht="24" customHeight="1">
      <c r="A16" s="3538"/>
      <c r="B16" s="3712" t="s">
        <v>1071</v>
      </c>
      <c r="C16" s="3617"/>
      <c r="D16" s="3617"/>
      <c r="E16" s="3714"/>
      <c r="F16" s="3617"/>
      <c r="G16" s="3715"/>
      <c r="H16" s="3715"/>
      <c r="I16" s="3719"/>
      <c r="J16" s="3608"/>
      <c r="K16" s="3719"/>
      <c r="L16" s="3720"/>
      <c r="M16" s="3721"/>
      <c r="N16" s="3721"/>
      <c r="O16" s="3722"/>
      <c r="P16" s="3723"/>
      <c r="Q16" s="3723"/>
      <c r="R16" s="3732"/>
      <c r="S16" s="3732"/>
      <c r="T16" s="3723"/>
      <c r="U16" s="3733"/>
      <c r="V16" s="3733"/>
      <c r="W16" s="3723"/>
      <c r="X16" s="3723"/>
      <c r="Y16" s="3723"/>
      <c r="Z16" s="3733"/>
      <c r="AA16" s="3723"/>
      <c r="AB16" s="3723"/>
      <c r="AC16" s="3563"/>
      <c r="AD16" s="3563"/>
    </row>
    <row r="17" spans="1:30" s="2192" customFormat="1" ht="21" customHeight="1">
      <c r="A17" s="3538"/>
      <c r="B17" s="3712" t="s">
        <v>1072</v>
      </c>
      <c r="C17" s="3617"/>
      <c r="D17" s="3617"/>
      <c r="E17" s="3714"/>
      <c r="F17" s="3617"/>
      <c r="G17" s="3715"/>
      <c r="H17" s="3715"/>
      <c r="I17" s="3719"/>
      <c r="J17" s="3608"/>
      <c r="K17" s="3719"/>
      <c r="L17" s="3720"/>
      <c r="M17" s="3721"/>
      <c r="N17" s="3721"/>
      <c r="O17" s="3722"/>
      <c r="P17" s="3723"/>
      <c r="Q17" s="3723"/>
      <c r="R17" s="3732"/>
      <c r="S17" s="3732"/>
      <c r="T17" s="3723"/>
      <c r="U17" s="3733"/>
      <c r="V17" s="3733"/>
      <c r="W17" s="3723"/>
      <c r="X17" s="3723"/>
      <c r="Y17" s="3723"/>
      <c r="Z17" s="3733"/>
      <c r="AA17" s="3723"/>
      <c r="AB17" s="3723"/>
      <c r="AC17" s="3563"/>
      <c r="AD17" s="3568"/>
    </row>
    <row r="18" spans="1:30" s="2192" customFormat="1" ht="63" customHeight="1">
      <c r="A18" s="3538"/>
      <c r="B18" s="3708" t="s">
        <v>886</v>
      </c>
      <c r="C18" s="3617"/>
      <c r="D18" s="3617"/>
      <c r="E18" s="3714"/>
      <c r="F18" s="3617"/>
      <c r="G18" s="3617"/>
      <c r="H18" s="3617"/>
      <c r="I18" s="3617"/>
      <c r="J18" s="3608"/>
      <c r="K18" s="3635"/>
      <c r="L18" s="3635"/>
      <c r="M18" s="3636"/>
      <c r="N18" s="3636"/>
      <c r="O18" s="3632"/>
      <c r="P18" s="1679"/>
      <c r="Q18" s="1679"/>
      <c r="R18" s="1679"/>
      <c r="S18" s="1679"/>
      <c r="T18" s="1679"/>
      <c r="U18" s="1679"/>
      <c r="V18" s="1679"/>
      <c r="W18" s="1679"/>
      <c r="X18" s="1679"/>
      <c r="Y18" s="1679"/>
      <c r="Z18" s="1679"/>
      <c r="AA18" s="1679"/>
      <c r="AB18" s="1679"/>
      <c r="AC18" s="3563"/>
      <c r="AD18" s="3563"/>
    </row>
    <row r="19" spans="1:30" s="2192" customFormat="1" ht="20.100000000000001" customHeight="1">
      <c r="A19" s="3538"/>
      <c r="B19" s="3708" t="s">
        <v>887</v>
      </c>
      <c r="C19" s="3617"/>
      <c r="D19" s="3617"/>
      <c r="E19" s="3714"/>
      <c r="F19" s="3617"/>
      <c r="G19" s="3617"/>
      <c r="H19" s="3617"/>
      <c r="I19" s="3617"/>
      <c r="J19" s="3608"/>
      <c r="K19" s="3543"/>
      <c r="L19" s="3635"/>
      <c r="M19" s="3636"/>
      <c r="N19" s="3636"/>
      <c r="O19" s="3632"/>
      <c r="P19" s="1679"/>
      <c r="Q19" s="1679"/>
      <c r="R19" s="1679"/>
      <c r="S19" s="1679"/>
      <c r="T19" s="1679"/>
      <c r="U19" s="1679"/>
      <c r="V19" s="1679"/>
      <c r="W19" s="1679"/>
      <c r="X19" s="1679"/>
      <c r="Y19" s="1679"/>
      <c r="Z19" s="1679"/>
      <c r="AA19" s="1679"/>
      <c r="AB19" s="1679"/>
      <c r="AC19" s="3563"/>
      <c r="AD19" s="3563"/>
    </row>
    <row r="20" spans="1:30" s="2192" customFormat="1" ht="20.100000000000001" customHeight="1">
      <c r="A20" s="3538"/>
      <c r="B20" s="3708" t="s">
        <v>888</v>
      </c>
      <c r="C20" s="3617"/>
      <c r="D20" s="3617"/>
      <c r="E20" s="3714"/>
      <c r="F20" s="3617"/>
      <c r="G20" s="3617"/>
      <c r="H20" s="3617"/>
      <c r="I20" s="3617"/>
      <c r="J20" s="3608"/>
      <c r="K20" s="3543"/>
      <c r="L20" s="3635"/>
      <c r="M20" s="3636"/>
      <c r="N20" s="3636"/>
      <c r="O20" s="3632"/>
      <c r="P20" s="1679"/>
      <c r="Q20" s="1679"/>
      <c r="R20" s="1679"/>
      <c r="S20" s="1679"/>
      <c r="T20" s="1679"/>
      <c r="U20" s="1679"/>
      <c r="V20" s="1679"/>
      <c r="W20" s="1679"/>
      <c r="X20" s="1679"/>
      <c r="Y20" s="1679"/>
      <c r="Z20" s="1679"/>
      <c r="AA20" s="1679"/>
      <c r="AB20" s="1679"/>
      <c r="AC20" s="3571"/>
      <c r="AD20" s="3542"/>
    </row>
    <row r="21" spans="1:30" s="2192" customFormat="1" ht="20.100000000000001" customHeight="1">
      <c r="A21" s="3538"/>
      <c r="B21" s="3716" t="s">
        <v>889</v>
      </c>
      <c r="C21" s="3617"/>
      <c r="D21" s="3617"/>
      <c r="E21" s="3714"/>
      <c r="F21" s="3617"/>
      <c r="G21" s="3617"/>
      <c r="H21" s="3617"/>
      <c r="I21" s="3617"/>
      <c r="J21" s="3608"/>
      <c r="K21" s="3543"/>
      <c r="L21" s="3635"/>
      <c r="M21" s="3636"/>
      <c r="N21" s="3636"/>
      <c r="O21" s="3632"/>
      <c r="P21" s="1679"/>
      <c r="Q21" s="1679"/>
      <c r="R21" s="1679"/>
      <c r="S21" s="1679"/>
      <c r="T21" s="1679"/>
      <c r="U21" s="1679"/>
      <c r="V21" s="1679"/>
      <c r="W21" s="1679"/>
      <c r="X21" s="1679"/>
      <c r="Y21" s="1679"/>
      <c r="Z21" s="1679"/>
      <c r="AA21" s="1679"/>
      <c r="AB21" s="1679"/>
      <c r="AC21" s="3572"/>
      <c r="AD21" s="3542"/>
    </row>
    <row r="22" spans="1:30" s="2192" customFormat="1" ht="20.100000000000001" customHeight="1">
      <c r="A22" s="3538"/>
      <c r="B22" s="3716" t="s">
        <v>890</v>
      </c>
      <c r="C22" s="3617"/>
      <c r="D22" s="3617"/>
      <c r="E22" s="3714"/>
      <c r="F22" s="3617"/>
      <c r="G22" s="3617"/>
      <c r="H22" s="3617"/>
      <c r="I22" s="3617"/>
      <c r="J22" s="3608"/>
      <c r="K22" s="3543"/>
      <c r="L22" s="3635"/>
      <c r="M22" s="3636"/>
      <c r="N22" s="3636"/>
      <c r="O22" s="3632"/>
      <c r="P22" s="1679"/>
      <c r="Q22" s="1679"/>
      <c r="R22" s="1679"/>
      <c r="S22" s="1679"/>
      <c r="T22" s="1679"/>
      <c r="U22" s="1679"/>
      <c r="V22" s="1679"/>
      <c r="W22" s="1679"/>
      <c r="X22" s="1679"/>
      <c r="Y22" s="1679"/>
      <c r="Z22" s="1679"/>
      <c r="AA22" s="1679"/>
      <c r="AB22" s="1679"/>
      <c r="AC22" s="3542"/>
      <c r="AD22" s="3542"/>
    </row>
    <row r="23" spans="1:30" s="2192" customFormat="1" ht="12.75">
      <c r="A23" s="3538">
        <v>2</v>
      </c>
      <c r="B23" s="3542" t="s">
        <v>891</v>
      </c>
      <c r="C23" s="3609"/>
      <c r="D23" s="3609"/>
      <c r="E23" s="3609"/>
      <c r="F23" s="3609"/>
      <c r="G23" s="3609"/>
      <c r="H23" s="3609"/>
      <c r="I23" s="3609"/>
      <c r="J23" s="3608"/>
      <c r="K23" s="3609"/>
      <c r="L23" s="3640"/>
      <c r="M23" s="3637"/>
      <c r="N23" s="3637"/>
      <c r="O23" s="3638"/>
      <c r="P23" s="3639"/>
      <c r="Q23" s="3639"/>
      <c r="R23" s="284"/>
      <c r="S23" s="3639"/>
      <c r="T23" s="3639"/>
      <c r="U23" s="3639"/>
      <c r="V23" s="3639"/>
      <c r="W23" s="3639"/>
      <c r="X23" s="3639"/>
      <c r="Y23" s="3639"/>
      <c r="Z23" s="3639"/>
      <c r="AA23" s="3639"/>
      <c r="AB23" s="3639"/>
      <c r="AC23" s="3563"/>
      <c r="AD23" s="3573"/>
    </row>
    <row r="24" spans="1:30" s="2192" customFormat="1" ht="20.100000000000001" customHeight="1">
      <c r="A24" s="3538"/>
      <c r="B24" s="3708" t="s">
        <v>892</v>
      </c>
      <c r="C24" s="3609"/>
      <c r="D24" s="3609"/>
      <c r="E24" s="3611"/>
      <c r="F24" s="3609"/>
      <c r="G24" s="3609"/>
      <c r="H24" s="3609"/>
      <c r="I24" s="3609"/>
      <c r="J24" s="3608"/>
      <c r="K24" s="3543"/>
      <c r="L24" s="3640"/>
      <c r="M24" s="3623"/>
      <c r="N24" s="3623"/>
      <c r="O24" s="362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3572"/>
      <c r="AD24" s="3600"/>
    </row>
    <row r="25" spans="1:30" s="2192" customFormat="1" ht="20.100000000000001" customHeight="1">
      <c r="A25" s="3538"/>
      <c r="B25" s="3708" t="s">
        <v>893</v>
      </c>
      <c r="C25" s="3609"/>
      <c r="D25" s="3609"/>
      <c r="E25" s="3611"/>
      <c r="F25" s="3609"/>
      <c r="G25" s="3609"/>
      <c r="H25" s="3609"/>
      <c r="I25" s="3609"/>
      <c r="J25" s="3608"/>
      <c r="K25" s="3543"/>
      <c r="L25" s="3640"/>
      <c r="M25" s="3623"/>
      <c r="N25" s="3623"/>
      <c r="O25" s="362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3572"/>
      <c r="AD25" s="3600"/>
    </row>
    <row r="26" spans="1:30" s="2192" customFormat="1" ht="20.100000000000001" customHeight="1">
      <c r="A26" s="3538"/>
      <c r="B26" s="3708" t="s">
        <v>894</v>
      </c>
      <c r="C26" s="3609"/>
      <c r="D26" s="3609"/>
      <c r="E26" s="3611"/>
      <c r="F26" s="3609"/>
      <c r="G26" s="3609"/>
      <c r="H26" s="3609"/>
      <c r="I26" s="3609"/>
      <c r="J26" s="3608"/>
      <c r="K26" s="3543"/>
      <c r="L26" s="3640"/>
      <c r="M26" s="3623"/>
      <c r="N26" s="3623"/>
      <c r="O26" s="362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3572"/>
      <c r="AD26" s="3600"/>
    </row>
    <row r="27" spans="1:30" s="2192" customFormat="1" ht="20.100000000000001" customHeight="1">
      <c r="A27" s="3538"/>
      <c r="B27" s="3708" t="s">
        <v>895</v>
      </c>
      <c r="C27" s="3609"/>
      <c r="D27" s="3609"/>
      <c r="E27" s="3611"/>
      <c r="F27" s="3609"/>
      <c r="G27" s="3609"/>
      <c r="H27" s="3609"/>
      <c r="I27" s="3609"/>
      <c r="J27" s="3608"/>
      <c r="K27" s="3543"/>
      <c r="L27" s="3640"/>
      <c r="M27" s="3623"/>
      <c r="N27" s="3623"/>
      <c r="O27" s="362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3572"/>
      <c r="AD27" s="3600"/>
    </row>
    <row r="28" spans="1:30" s="2192" customFormat="1" ht="20.100000000000001" customHeight="1">
      <c r="A28" s="3538"/>
      <c r="B28" s="3708" t="s">
        <v>896</v>
      </c>
      <c r="C28" s="3609"/>
      <c r="D28" s="3609"/>
      <c r="E28" s="3611"/>
      <c r="F28" s="3609"/>
      <c r="G28" s="3609"/>
      <c r="H28" s="3609"/>
      <c r="I28" s="3609"/>
      <c r="J28" s="3608"/>
      <c r="K28" s="3543"/>
      <c r="L28" s="3640"/>
      <c r="M28" s="3623"/>
      <c r="N28" s="3623"/>
      <c r="O28" s="362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3572"/>
      <c r="AD28" s="3574"/>
    </row>
    <row r="29" spans="1:30" s="2192" customFormat="1" ht="20.100000000000001" customHeight="1">
      <c r="A29" s="3538"/>
      <c r="B29" s="3549" t="s">
        <v>897</v>
      </c>
      <c r="C29" s="3609"/>
      <c r="D29" s="3609"/>
      <c r="E29" s="3611"/>
      <c r="F29" s="3609"/>
      <c r="G29" s="3609"/>
      <c r="H29" s="3609"/>
      <c r="I29" s="3609"/>
      <c r="J29" s="3608"/>
      <c r="K29" s="3543"/>
      <c r="L29" s="3640"/>
      <c r="M29" s="3623"/>
      <c r="N29" s="3623"/>
      <c r="O29" s="362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3572"/>
      <c r="AD29" s="3574"/>
    </row>
    <row r="30" spans="1:30" s="2192" customFormat="1" ht="20.100000000000001" customHeight="1">
      <c r="A30" s="3538"/>
      <c r="B30" s="3549" t="s">
        <v>898</v>
      </c>
      <c r="C30" s="3609"/>
      <c r="D30" s="3609"/>
      <c r="E30" s="3611"/>
      <c r="F30" s="3609"/>
      <c r="G30" s="3609"/>
      <c r="H30" s="3609"/>
      <c r="I30" s="3609"/>
      <c r="J30" s="3608"/>
      <c r="K30" s="3543"/>
      <c r="L30" s="3640"/>
      <c r="M30" s="3623"/>
      <c r="N30" s="3623"/>
      <c r="O30" s="362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3572"/>
      <c r="AD30" s="3574"/>
    </row>
    <row r="31" spans="1:30" s="2192" customFormat="1" ht="20.100000000000001" customHeight="1">
      <c r="A31" s="3538"/>
      <c r="B31" s="3549" t="s">
        <v>899</v>
      </c>
      <c r="C31" s="3609"/>
      <c r="D31" s="3609"/>
      <c r="E31" s="3611"/>
      <c r="F31" s="3609"/>
      <c r="G31" s="3609"/>
      <c r="H31" s="3609"/>
      <c r="I31" s="3609"/>
      <c r="J31" s="3608"/>
      <c r="K31" s="3640"/>
      <c r="L31" s="3640"/>
      <c r="M31" s="3623"/>
      <c r="N31" s="3623"/>
      <c r="O31" s="362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3563"/>
      <c r="AD31" s="3542"/>
    </row>
    <row r="32" spans="1:30" s="2192" customFormat="1" ht="20.100000000000001" customHeight="1">
      <c r="A32" s="3538">
        <v>3</v>
      </c>
      <c r="B32" s="3551" t="s">
        <v>1073</v>
      </c>
      <c r="C32" s="3609"/>
      <c r="D32" s="3609"/>
      <c r="E32" s="3611"/>
      <c r="F32" s="3609"/>
      <c r="G32" s="3609"/>
      <c r="H32" s="3609"/>
      <c r="I32" s="3609"/>
      <c r="J32" s="3608"/>
      <c r="K32" s="3640"/>
      <c r="L32" s="3640"/>
      <c r="M32" s="3623"/>
      <c r="N32" s="3623"/>
      <c r="O32" s="36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3735"/>
      <c r="AD32" s="3575"/>
    </row>
    <row r="33" spans="1:30" s="1710" customFormat="1" ht="23.25" customHeight="1">
      <c r="A33" s="3535" t="s">
        <v>108</v>
      </c>
      <c r="B33" s="3552" t="s">
        <v>901</v>
      </c>
      <c r="C33" s="3607"/>
      <c r="D33" s="3607"/>
      <c r="E33" s="3607"/>
      <c r="F33" s="3607"/>
      <c r="G33" s="3607"/>
      <c r="H33" s="3607"/>
      <c r="I33" s="3607"/>
      <c r="J33" s="3608"/>
      <c r="K33" s="3607"/>
      <c r="L33" s="3725"/>
      <c r="M33" s="3726"/>
      <c r="N33" s="3726"/>
      <c r="O33" s="3727"/>
      <c r="P33" s="3728"/>
      <c r="Q33" s="3728"/>
      <c r="R33" s="3622"/>
      <c r="S33" s="3728"/>
      <c r="T33" s="3728"/>
      <c r="U33" s="3728"/>
      <c r="V33" s="3728"/>
      <c r="W33" s="3728"/>
      <c r="X33" s="3728"/>
      <c r="Y33" s="3728"/>
      <c r="Z33" s="3728"/>
      <c r="AA33" s="3728"/>
      <c r="AB33" s="3728"/>
      <c r="AC33" s="3576"/>
      <c r="AD33" s="3536"/>
    </row>
    <row r="34" spans="1:30" s="2192" customFormat="1" ht="23.25" customHeight="1">
      <c r="A34" s="3553" t="s">
        <v>394</v>
      </c>
      <c r="B34" s="3549" t="s">
        <v>1092</v>
      </c>
      <c r="C34" s="3609"/>
      <c r="D34" s="3609"/>
      <c r="E34" s="3611"/>
      <c r="F34" s="3609"/>
      <c r="G34" s="3609"/>
      <c r="H34" s="3609"/>
      <c r="I34" s="3609"/>
      <c r="J34" s="3608"/>
      <c r="K34" s="3543"/>
      <c r="L34" s="3640"/>
      <c r="M34" s="3623"/>
      <c r="N34" s="3623"/>
      <c r="O34" s="362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3563"/>
      <c r="AD34" s="3542"/>
    </row>
    <row r="35" spans="1:30" s="2192" customFormat="1" ht="21.75" customHeight="1">
      <c r="A35" s="3553" t="s">
        <v>401</v>
      </c>
      <c r="B35" s="3549" t="s">
        <v>1109</v>
      </c>
      <c r="C35" s="3609"/>
      <c r="D35" s="3609"/>
      <c r="E35" s="3611"/>
      <c r="F35" s="3609"/>
      <c r="G35" s="3609"/>
      <c r="H35" s="3609"/>
      <c r="I35" s="3609"/>
      <c r="J35" s="3608"/>
      <c r="K35" s="3543"/>
      <c r="L35" s="3640"/>
      <c r="M35" s="3623"/>
      <c r="N35" s="3623"/>
      <c r="O35" s="3624"/>
      <c r="P35" s="3624"/>
      <c r="Q35" s="362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3563"/>
      <c r="AD35" s="3570"/>
    </row>
    <row r="36" spans="1:30" s="2192" customFormat="1" ht="23.25" customHeight="1">
      <c r="A36" s="3553" t="s">
        <v>402</v>
      </c>
      <c r="B36" s="3539" t="s">
        <v>904</v>
      </c>
      <c r="C36" s="3609"/>
      <c r="D36" s="3609"/>
      <c r="E36" s="3611"/>
      <c r="F36" s="3609"/>
      <c r="G36" s="3609"/>
      <c r="H36" s="3609"/>
      <c r="I36" s="3609"/>
      <c r="J36" s="3608"/>
      <c r="K36" s="3543"/>
      <c r="L36" s="3640"/>
      <c r="M36" s="3623"/>
      <c r="N36" s="3623"/>
      <c r="O36" s="3624"/>
      <c r="P36" s="3624"/>
      <c r="Q36" s="362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3580"/>
      <c r="AD36" s="3578"/>
    </row>
    <row r="37" spans="1:30" s="2192" customFormat="1" ht="68.25" customHeight="1">
      <c r="A37" s="3553" t="s">
        <v>403</v>
      </c>
      <c r="B37" s="3539" t="s">
        <v>905</v>
      </c>
      <c r="C37" s="3609"/>
      <c r="D37" s="3609"/>
      <c r="E37" s="3611"/>
      <c r="F37" s="3609"/>
      <c r="G37" s="3609"/>
      <c r="H37" s="3609"/>
      <c r="I37" s="3609"/>
      <c r="J37" s="3608"/>
      <c r="K37" s="3543"/>
      <c r="L37" s="3640"/>
      <c r="M37" s="3623"/>
      <c r="N37" s="3623"/>
      <c r="O37" s="362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3578"/>
      <c r="AD37" s="3567"/>
    </row>
    <row r="38" spans="1:30" s="2192" customFormat="1" ht="36.75" customHeight="1">
      <c r="A38" s="3553" t="s">
        <v>404</v>
      </c>
      <c r="B38" s="3539" t="s">
        <v>906</v>
      </c>
      <c r="C38" s="3609"/>
      <c r="D38" s="3609"/>
      <c r="E38" s="3611"/>
      <c r="F38" s="3609"/>
      <c r="G38" s="3609"/>
      <c r="H38" s="3609"/>
      <c r="I38" s="3609"/>
      <c r="J38" s="3608"/>
      <c r="K38" s="3609"/>
      <c r="L38" s="3640"/>
      <c r="M38" s="3623"/>
      <c r="N38" s="3623"/>
      <c r="O38" s="362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3563"/>
      <c r="AD38" s="3579"/>
    </row>
    <row r="39" spans="1:30" s="2192" customFormat="1" ht="24" customHeight="1">
      <c r="A39" s="3553" t="s">
        <v>405</v>
      </c>
      <c r="B39" s="3539" t="s">
        <v>907</v>
      </c>
      <c r="C39" s="3609"/>
      <c r="D39" s="3609"/>
      <c r="E39" s="3611"/>
      <c r="F39" s="3609"/>
      <c r="G39" s="3609"/>
      <c r="H39" s="3609"/>
      <c r="I39" s="3609"/>
      <c r="J39" s="3608"/>
      <c r="K39" s="3609"/>
      <c r="L39" s="3640"/>
      <c r="M39" s="3623"/>
      <c r="N39" s="3623"/>
      <c r="O39" s="362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3579"/>
      <c r="AD39" s="3567"/>
    </row>
    <row r="40" spans="1:30" s="2192" customFormat="1" ht="12.75">
      <c r="A40" s="3553" t="s">
        <v>406</v>
      </c>
      <c r="B40" s="3539" t="s">
        <v>1155</v>
      </c>
      <c r="C40" s="3609"/>
      <c r="D40" s="3609"/>
      <c r="E40" s="3611"/>
      <c r="F40" s="3609"/>
      <c r="G40" s="3609"/>
      <c r="H40" s="3609"/>
      <c r="I40" s="3609"/>
      <c r="J40" s="3608"/>
      <c r="K40" s="3729"/>
      <c r="L40" s="3640"/>
      <c r="M40" s="3623"/>
      <c r="N40" s="3623"/>
      <c r="O40" s="3624"/>
      <c r="P40" s="3624"/>
      <c r="Q40" s="362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3580"/>
      <c r="AD40" s="3582"/>
    </row>
    <row r="41" spans="1:30" s="2192" customFormat="1" ht="18.75" customHeight="1">
      <c r="A41" s="3553" t="s">
        <v>909</v>
      </c>
      <c r="B41" s="3539" t="s">
        <v>910</v>
      </c>
      <c r="C41" s="3609"/>
      <c r="D41" s="3609"/>
      <c r="E41" s="3611"/>
      <c r="F41" s="3609"/>
      <c r="G41" s="3609"/>
      <c r="H41" s="3609"/>
      <c r="I41" s="3609"/>
      <c r="J41" s="3608"/>
      <c r="K41" s="3729"/>
      <c r="L41" s="3640"/>
      <c r="M41" s="3623"/>
      <c r="N41" s="3623"/>
      <c r="O41" s="3624"/>
      <c r="P41" s="3624"/>
      <c r="Q41" s="362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3578"/>
      <c r="AD41" s="3578"/>
    </row>
    <row r="42" spans="1:30" s="2192" customFormat="1" ht="21.75" customHeight="1">
      <c r="A42" s="3553" t="s">
        <v>911</v>
      </c>
      <c r="B42" s="3539" t="s">
        <v>1084</v>
      </c>
      <c r="C42" s="3609"/>
      <c r="D42" s="3609"/>
      <c r="E42" s="3611"/>
      <c r="F42" s="3609"/>
      <c r="G42" s="3609"/>
      <c r="H42" s="3609"/>
      <c r="I42" s="3609"/>
      <c r="J42" s="3608"/>
      <c r="K42" s="3729"/>
      <c r="L42" s="3640"/>
      <c r="M42" s="3637"/>
      <c r="N42" s="3637"/>
      <c r="O42" s="3638"/>
      <c r="P42" s="3639"/>
      <c r="Q42" s="3639"/>
      <c r="R42" s="3639"/>
      <c r="S42" s="3639"/>
      <c r="T42" s="3639"/>
      <c r="U42" s="3639"/>
      <c r="V42" s="3639"/>
      <c r="W42" s="3639"/>
      <c r="X42" s="3639"/>
      <c r="Y42" s="3639"/>
      <c r="Z42" s="3639"/>
      <c r="AA42" s="3639"/>
      <c r="AB42" s="3639"/>
      <c r="AC42" s="3563"/>
      <c r="AD42" s="3567"/>
    </row>
    <row r="43" spans="1:30" s="2192" customFormat="1" ht="28.5" customHeight="1">
      <c r="A43" s="3553" t="s">
        <v>913</v>
      </c>
      <c r="B43" s="3549" t="s">
        <v>914</v>
      </c>
      <c r="C43" s="3609"/>
      <c r="D43" s="3609"/>
      <c r="E43" s="3611"/>
      <c r="F43" s="3609"/>
      <c r="G43" s="3609"/>
      <c r="H43" s="3609"/>
      <c r="I43" s="3609"/>
      <c r="J43" s="3608"/>
      <c r="K43" s="3729"/>
      <c r="L43" s="3640"/>
      <c r="M43" s="3623"/>
      <c r="N43" s="3623"/>
      <c r="O43" s="362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  <c r="AC43" s="3563"/>
      <c r="AD43" s="3567"/>
    </row>
    <row r="44" spans="1:30" s="2192" customFormat="1" ht="22.5" customHeight="1">
      <c r="A44" s="3553" t="s">
        <v>915</v>
      </c>
      <c r="B44" s="3555" t="s">
        <v>916</v>
      </c>
      <c r="C44" s="3609"/>
      <c r="D44" s="3609"/>
      <c r="E44" s="3611"/>
      <c r="F44" s="3609"/>
      <c r="G44" s="3609"/>
      <c r="H44" s="3609"/>
      <c r="I44" s="3609"/>
      <c r="J44" s="3608"/>
      <c r="K44" s="3729"/>
      <c r="L44" s="3640"/>
      <c r="M44" s="3623"/>
      <c r="N44" s="3623"/>
      <c r="O44" s="362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3563"/>
      <c r="AD44" s="3567"/>
    </row>
    <row r="45" spans="1:30" s="2192" customFormat="1" ht="12.75">
      <c r="A45" s="3553" t="s">
        <v>917</v>
      </c>
      <c r="B45" s="3539" t="s">
        <v>918</v>
      </c>
      <c r="C45" s="3609"/>
      <c r="D45" s="3609"/>
      <c r="E45" s="3611"/>
      <c r="F45" s="3609"/>
      <c r="G45" s="3609"/>
      <c r="H45" s="3609"/>
      <c r="I45" s="3609"/>
      <c r="J45" s="3608"/>
      <c r="K45" s="3729"/>
      <c r="L45" s="3640"/>
      <c r="M45" s="3623"/>
      <c r="N45" s="3623"/>
      <c r="O45" s="362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3563"/>
      <c r="AD45" s="3567"/>
    </row>
    <row r="46" spans="1:30" s="2192" customFormat="1" ht="22.5" customHeight="1">
      <c r="A46" s="3553" t="s">
        <v>919</v>
      </c>
      <c r="B46" s="3549" t="s">
        <v>920</v>
      </c>
      <c r="C46" s="3609"/>
      <c r="D46" s="3609"/>
      <c r="E46" s="3611"/>
      <c r="F46" s="3609"/>
      <c r="G46" s="3609"/>
      <c r="H46" s="3609"/>
      <c r="I46" s="3609"/>
      <c r="J46" s="3608"/>
      <c r="K46" s="3543"/>
      <c r="L46" s="3640"/>
      <c r="M46" s="3623"/>
      <c r="N46" s="3623"/>
      <c r="O46" s="3624"/>
      <c r="P46" s="3624"/>
      <c r="Q46" s="362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3567"/>
      <c r="AD46" s="3567"/>
    </row>
    <row r="47" spans="1:30" s="2192" customFormat="1" ht="22.5" customHeight="1">
      <c r="A47" s="3553" t="s">
        <v>921</v>
      </c>
      <c r="B47" s="3717" t="s">
        <v>922</v>
      </c>
      <c r="C47" s="3609"/>
      <c r="D47" s="3609"/>
      <c r="E47" s="3611"/>
      <c r="F47" s="3609"/>
      <c r="G47" s="3609"/>
      <c r="H47" s="3609"/>
      <c r="I47" s="3609"/>
      <c r="J47" s="3608"/>
      <c r="K47" s="3543"/>
      <c r="L47" s="3640"/>
      <c r="M47" s="3623"/>
      <c r="N47" s="3623"/>
      <c r="O47" s="3624"/>
      <c r="P47" s="3624"/>
      <c r="Q47" s="362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3567"/>
      <c r="AD47" s="3567"/>
    </row>
    <row r="48" spans="1:30" s="2192" customFormat="1" ht="22.5" customHeight="1">
      <c r="A48" s="3553" t="s">
        <v>923</v>
      </c>
      <c r="B48" s="3717" t="s">
        <v>1156</v>
      </c>
      <c r="C48" s="3609"/>
      <c r="D48" s="3609"/>
      <c r="E48" s="3611"/>
      <c r="F48" s="3609"/>
      <c r="G48" s="3609"/>
      <c r="H48" s="3609"/>
      <c r="I48" s="3609"/>
      <c r="J48" s="3608"/>
      <c r="K48" s="3543"/>
      <c r="L48" s="3640"/>
      <c r="M48" s="3623"/>
      <c r="N48" s="3623"/>
      <c r="O48" s="3624"/>
      <c r="P48" s="3624"/>
      <c r="Q48" s="362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3567"/>
      <c r="AD48" s="3567"/>
    </row>
    <row r="49" spans="1:37" s="2192" customFormat="1" ht="27.75" customHeight="1">
      <c r="A49" s="3553" t="s">
        <v>925</v>
      </c>
      <c r="B49" s="3549" t="s">
        <v>250</v>
      </c>
      <c r="C49" s="3609"/>
      <c r="D49" s="3609"/>
      <c r="E49" s="3611"/>
      <c r="F49" s="3609"/>
      <c r="G49" s="3609"/>
      <c r="H49" s="3609"/>
      <c r="I49" s="3609"/>
      <c r="J49" s="3608"/>
      <c r="K49" s="3543"/>
      <c r="L49" s="3640"/>
      <c r="M49" s="3623"/>
      <c r="N49" s="3623"/>
      <c r="O49" s="3624"/>
      <c r="P49" s="284"/>
      <c r="Q49" s="284"/>
      <c r="R49" s="3623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3563"/>
      <c r="AD49" s="3567"/>
    </row>
    <row r="50" spans="1:37" s="1710" customFormat="1" ht="14.25">
      <c r="A50" s="302" t="s">
        <v>326</v>
      </c>
      <c r="B50" s="3556" t="s">
        <v>245</v>
      </c>
      <c r="C50" s="3350"/>
      <c r="D50" s="3350"/>
      <c r="E50" s="2747"/>
      <c r="F50" s="3350"/>
      <c r="G50" s="3350"/>
      <c r="H50" s="3350"/>
      <c r="I50" s="3350"/>
      <c r="J50" s="3644"/>
      <c r="K50" s="3350"/>
      <c r="L50" s="3350"/>
      <c r="M50" s="3645"/>
      <c r="N50" s="3645"/>
      <c r="O50" s="2778"/>
      <c r="P50" s="2261"/>
      <c r="Q50" s="2261"/>
      <c r="R50" s="2261"/>
      <c r="S50" s="2261"/>
      <c r="T50" s="2256"/>
      <c r="U50" s="2261"/>
      <c r="V50" s="2261"/>
      <c r="W50" s="2261"/>
      <c r="X50" s="2261"/>
      <c r="Y50" s="2261"/>
      <c r="Z50" s="2277"/>
      <c r="AA50" s="2277"/>
      <c r="AB50" s="2277"/>
      <c r="AC50" s="3583"/>
      <c r="AD50" s="4915"/>
    </row>
    <row r="51" spans="1:37" ht="14.25">
      <c r="A51" s="3559"/>
      <c r="B51" s="80"/>
      <c r="S51" s="3647"/>
      <c r="AC51" s="1124" t="s">
        <v>215</v>
      </c>
    </row>
    <row r="52" spans="1:37" s="448" customFormat="1" ht="13.5">
      <c r="G52" s="3584"/>
      <c r="L52" s="3584"/>
      <c r="AJ52" s="3248"/>
      <c r="AK52" s="3248"/>
    </row>
    <row r="53" spans="1:37" s="448" customFormat="1" ht="13.5">
      <c r="G53" s="3584"/>
      <c r="L53" s="3584"/>
      <c r="AJ53" s="3248"/>
      <c r="AK53" s="3248"/>
    </row>
    <row r="54" spans="1:37" s="448" customFormat="1" ht="13.5">
      <c r="G54" s="3584"/>
      <c r="L54" s="3584"/>
      <c r="AJ54" s="3248"/>
      <c r="AK54" s="3248"/>
    </row>
  </sheetData>
  <mergeCells count="9">
    <mergeCell ref="A2:AD2"/>
    <mergeCell ref="C5:E5"/>
    <mergeCell ref="F5:J5"/>
    <mergeCell ref="K5:O5"/>
    <mergeCell ref="P5:T5"/>
    <mergeCell ref="U5:Y5"/>
    <mergeCell ref="Z5:AB5"/>
    <mergeCell ref="A5:A6"/>
    <mergeCell ref="B5:B6"/>
  </mergeCells>
  <phoneticPr fontId="169" type="noConversion"/>
  <hyperlinks>
    <hyperlink ref="AC51" location="目录!A1" display="返回"/>
  </hyperlinks>
  <printOptions horizontalCentered="1"/>
  <pageMargins left="1.1811023622047201" right="0" top="0.39370078740157499" bottom="0.39370078740157499" header="0.31496062992126" footer="0.31496062992126"/>
  <pageSetup paperSize="9" scale="55" fitToHeight="0" orientation="landscape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A72"/>
  <sheetViews>
    <sheetView topLeftCell="P1" workbookViewId="0">
      <selection activeCell="C7" sqref="C7:W66"/>
    </sheetView>
  </sheetViews>
  <sheetFormatPr defaultColWidth="9" defaultRowHeight="15" customHeight="1" outlineLevelCol="1"/>
  <cols>
    <col min="1" max="1" width="6.75" style="80" customWidth="1"/>
    <col min="2" max="2" width="24.625" style="80" customWidth="1"/>
    <col min="3" max="3" width="23.125" style="80" hidden="1" customWidth="1" outlineLevel="1"/>
    <col min="4" max="4" width="18.5" style="80" hidden="1" customWidth="1" outlineLevel="1"/>
    <col min="5" max="5" width="11.125" style="80" hidden="1" customWidth="1" outlineLevel="1"/>
    <col min="6" max="6" width="13.625" style="80" hidden="1" customWidth="1" outlineLevel="1"/>
    <col min="7" max="7" width="17.625" style="80" hidden="1" customWidth="1" outlineLevel="1"/>
    <col min="8" max="8" width="15.625" style="80" hidden="1" customWidth="1" outlineLevel="1"/>
    <col min="9" max="9" width="17.75" style="80" hidden="1" customWidth="1" outlineLevel="1"/>
    <col min="10" max="10" width="19.125" style="80" hidden="1" customWidth="1" outlineLevel="1"/>
    <col min="11" max="12" width="12.375" style="80" hidden="1" customWidth="1" outlineLevel="1"/>
    <col min="13" max="13" width="10.25" style="80" hidden="1" customWidth="1" outlineLevel="1"/>
    <col min="14" max="15" width="12.375" style="80" hidden="1" customWidth="1" outlineLevel="1"/>
    <col min="16" max="16" width="12.375" style="80" customWidth="1" collapsed="1"/>
    <col min="17" max="21" width="12.375" style="80" customWidth="1"/>
    <col min="22" max="22" width="46.25" style="80" customWidth="1"/>
    <col min="23" max="23" width="32" style="80" customWidth="1"/>
    <col min="24" max="16384" width="9" style="80"/>
  </cols>
  <sheetData>
    <row r="1" spans="1:27" ht="15" customHeight="1">
      <c r="A1" s="88"/>
      <c r="B1" s="88"/>
      <c r="C1" s="88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152" t="s">
        <v>123</v>
      </c>
    </row>
    <row r="2" spans="1:27" s="84" customFormat="1" ht="15" customHeight="1">
      <c r="A2" s="5198" t="s">
        <v>1157</v>
      </c>
      <c r="B2" s="5198"/>
      <c r="C2" s="5198"/>
      <c r="D2" s="5198"/>
      <c r="E2" s="5198"/>
      <c r="F2" s="5198"/>
      <c r="G2" s="5198"/>
      <c r="H2" s="5198"/>
      <c r="I2" s="5198"/>
      <c r="J2" s="5198"/>
      <c r="K2" s="5198"/>
      <c r="L2" s="5198"/>
      <c r="M2" s="5198"/>
      <c r="N2" s="5198"/>
      <c r="O2" s="5198"/>
      <c r="P2" s="5198"/>
      <c r="Q2" s="5198"/>
      <c r="R2" s="5198"/>
      <c r="S2" s="5198"/>
      <c r="T2" s="5198"/>
      <c r="U2" s="5198"/>
      <c r="V2" s="5198"/>
      <c r="W2" s="5198"/>
    </row>
    <row r="3" spans="1:27" ht="15" customHeight="1">
      <c r="A3" s="90"/>
      <c r="B3" s="91"/>
      <c r="C3" s="91"/>
      <c r="D3" s="3649"/>
      <c r="E3" s="3649"/>
      <c r="F3" s="3649"/>
      <c r="G3" s="3649"/>
      <c r="H3" s="3649"/>
      <c r="I3" s="3649"/>
      <c r="J3" s="3649"/>
      <c r="K3" s="3649"/>
      <c r="L3" s="3649"/>
      <c r="M3" s="3649"/>
      <c r="N3" s="3649"/>
      <c r="O3" s="3649"/>
      <c r="P3" s="3649"/>
      <c r="Q3" s="3649"/>
      <c r="R3" s="3649"/>
      <c r="S3" s="3649"/>
      <c r="T3" s="3649"/>
      <c r="U3" s="3649"/>
      <c r="V3" s="90"/>
    </row>
    <row r="4" spans="1:27" ht="15" customHeight="1">
      <c r="A4" s="90"/>
      <c r="B4" s="91"/>
      <c r="C4" s="91"/>
      <c r="D4" s="3649"/>
      <c r="E4" s="3649"/>
      <c r="F4" s="3649"/>
      <c r="G4" s="3649"/>
      <c r="H4" s="3649"/>
      <c r="I4" s="3649"/>
      <c r="J4" s="3649"/>
      <c r="K4" s="3649"/>
      <c r="L4" s="3649"/>
      <c r="M4" s="3649"/>
      <c r="N4" s="3649"/>
      <c r="O4" s="3649"/>
      <c r="P4" s="3649"/>
      <c r="Q4" s="3649"/>
      <c r="R4" s="3649"/>
      <c r="S4" s="3649"/>
      <c r="T4" s="3649"/>
      <c r="U4" s="3649"/>
      <c r="V4" s="90"/>
      <c r="W4" s="270" t="s">
        <v>874</v>
      </c>
    </row>
    <row r="5" spans="1:27" s="84" customFormat="1" ht="21" customHeight="1">
      <c r="A5" s="5177" t="s">
        <v>217</v>
      </c>
      <c r="B5" s="5199" t="s">
        <v>875</v>
      </c>
      <c r="C5" s="3650" t="s">
        <v>157</v>
      </c>
      <c r="D5" s="5167" t="s">
        <v>158</v>
      </c>
      <c r="E5" s="5167"/>
      <c r="F5" s="5167"/>
      <c r="G5" s="5167"/>
      <c r="H5" s="5167"/>
      <c r="I5" s="5167" t="s">
        <v>220</v>
      </c>
      <c r="J5" s="5167"/>
      <c r="K5" s="5167"/>
      <c r="L5" s="5167"/>
      <c r="M5" s="5167"/>
      <c r="N5" s="5168" t="s">
        <v>221</v>
      </c>
      <c r="O5" s="5169"/>
      <c r="P5" s="5169"/>
      <c r="Q5" s="5169"/>
      <c r="R5" s="5170"/>
      <c r="S5" s="5178" t="s">
        <v>161</v>
      </c>
      <c r="T5" s="5178"/>
      <c r="U5" s="5178"/>
      <c r="V5" s="3596"/>
      <c r="W5" s="3597"/>
    </row>
    <row r="6" spans="1:27" s="84" customFormat="1" ht="45.75" customHeight="1">
      <c r="A6" s="5177"/>
      <c r="B6" s="5200"/>
      <c r="C6" s="3650" t="s">
        <v>1158</v>
      </c>
      <c r="D6" s="3590" t="s">
        <v>788</v>
      </c>
      <c r="E6" s="3590" t="s">
        <v>789</v>
      </c>
      <c r="F6" s="3590" t="s">
        <v>786</v>
      </c>
      <c r="G6" s="3590" t="s">
        <v>1158</v>
      </c>
      <c r="H6" s="3590" t="s">
        <v>170</v>
      </c>
      <c r="I6" s="3590" t="s">
        <v>788</v>
      </c>
      <c r="J6" s="3679" t="s">
        <v>1159</v>
      </c>
      <c r="K6" s="3590" t="s">
        <v>786</v>
      </c>
      <c r="L6" s="3590" t="s">
        <v>1158</v>
      </c>
      <c r="M6" s="3590" t="s">
        <v>170</v>
      </c>
      <c r="N6" s="3590" t="s">
        <v>788</v>
      </c>
      <c r="O6" s="3679" t="s">
        <v>1159</v>
      </c>
      <c r="P6" s="3590" t="s">
        <v>786</v>
      </c>
      <c r="Q6" s="3590" t="s">
        <v>1158</v>
      </c>
      <c r="R6" s="3590" t="s">
        <v>170</v>
      </c>
      <c r="S6" s="3591" t="s">
        <v>788</v>
      </c>
      <c r="T6" s="3683" t="s">
        <v>1159</v>
      </c>
      <c r="U6" s="3591" t="s">
        <v>786</v>
      </c>
      <c r="V6" s="3598" t="s">
        <v>1065</v>
      </c>
      <c r="W6" s="3589" t="s">
        <v>791</v>
      </c>
    </row>
    <row r="7" spans="1:27" s="2190" customFormat="1" ht="15" customHeight="1">
      <c r="A7" s="3651" t="s">
        <v>16</v>
      </c>
      <c r="B7" s="3652" t="s">
        <v>876</v>
      </c>
      <c r="C7" s="3653"/>
      <c r="D7" s="3620"/>
      <c r="E7" s="3620"/>
      <c r="F7" s="3620"/>
      <c r="G7" s="3620"/>
      <c r="H7" s="3621"/>
      <c r="I7" s="3620"/>
      <c r="J7" s="3620"/>
      <c r="K7" s="3620"/>
      <c r="L7" s="3620"/>
      <c r="M7" s="3680"/>
      <c r="N7" s="3620"/>
      <c r="O7" s="3620"/>
      <c r="P7" s="3620"/>
      <c r="Q7" s="3620"/>
      <c r="R7" s="3620"/>
      <c r="S7" s="3620"/>
      <c r="T7" s="3620"/>
      <c r="U7" s="3620"/>
      <c r="V7" s="3652"/>
      <c r="W7" s="3652"/>
    </row>
    <row r="8" spans="1:27" s="3585" customFormat="1" ht="12.75">
      <c r="A8" s="1451">
        <v>1</v>
      </c>
      <c r="B8" s="3654" t="s">
        <v>877</v>
      </c>
      <c r="C8" s="3654"/>
      <c r="D8" s="3623"/>
      <c r="E8" s="3623"/>
      <c r="F8" s="3623"/>
      <c r="G8" s="3623"/>
      <c r="H8" s="3624"/>
      <c r="I8" s="3623"/>
      <c r="J8" s="3623"/>
      <c r="K8" s="3623"/>
      <c r="L8" s="3623"/>
      <c r="M8" s="147"/>
      <c r="N8" s="3623"/>
      <c r="O8" s="3623"/>
      <c r="P8" s="3623"/>
      <c r="Q8" s="3623"/>
      <c r="R8" s="3623"/>
      <c r="S8" s="3623"/>
      <c r="T8" s="3623"/>
      <c r="U8" s="3623"/>
      <c r="V8" s="274"/>
      <c r="W8" s="158"/>
    </row>
    <row r="9" spans="1:27" s="3585" customFormat="1" ht="15" customHeight="1">
      <c r="A9" s="3655">
        <v>2</v>
      </c>
      <c r="B9" s="3654" t="s">
        <v>1067</v>
      </c>
      <c r="C9" s="3656"/>
      <c r="D9" s="3623"/>
      <c r="E9" s="3623"/>
      <c r="F9" s="3623"/>
      <c r="G9" s="3623"/>
      <c r="H9" s="3624"/>
      <c r="I9" s="3623"/>
      <c r="J9" s="3623"/>
      <c r="K9" s="3623"/>
      <c r="L9" s="3623"/>
      <c r="M9" s="3680"/>
      <c r="N9" s="3623"/>
      <c r="O9" s="3623"/>
      <c r="P9" s="3623"/>
      <c r="Q9" s="3623"/>
      <c r="R9" s="3623"/>
      <c r="S9" s="3623"/>
      <c r="T9" s="3623"/>
      <c r="U9" s="3623"/>
      <c r="V9" s="274"/>
      <c r="W9" s="863"/>
    </row>
    <row r="10" spans="1:27" s="3585" customFormat="1" ht="15" customHeight="1">
      <c r="A10" s="1451">
        <v>3</v>
      </c>
      <c r="B10" s="3654" t="s">
        <v>1135</v>
      </c>
      <c r="C10" s="3656"/>
      <c r="D10" s="3625"/>
      <c r="E10" s="3625"/>
      <c r="F10" s="3625"/>
      <c r="G10" s="3625"/>
      <c r="H10" s="3657"/>
      <c r="I10" s="3625"/>
      <c r="J10" s="3625"/>
      <c r="K10" s="3625"/>
      <c r="L10" s="3625"/>
      <c r="M10" s="3680"/>
      <c r="N10" s="3625"/>
      <c r="O10" s="3625"/>
      <c r="P10" s="3625"/>
      <c r="Q10" s="3625"/>
      <c r="R10" s="3625"/>
      <c r="S10" s="3625"/>
      <c r="T10" s="3625"/>
      <c r="U10" s="3625"/>
      <c r="V10" s="3684"/>
      <c r="W10" s="158"/>
      <c r="X10" s="87"/>
      <c r="Y10" s="87"/>
      <c r="Z10" s="87"/>
      <c r="AA10" s="3599"/>
    </row>
    <row r="11" spans="1:27" s="2190" customFormat="1" ht="15" customHeight="1">
      <c r="A11" s="3655" t="s">
        <v>138</v>
      </c>
      <c r="B11" s="3652" t="s">
        <v>878</v>
      </c>
      <c r="C11" s="3653"/>
      <c r="D11" s="3620"/>
      <c r="E11" s="3620"/>
      <c r="F11" s="3620"/>
      <c r="G11" s="3620"/>
      <c r="H11" s="3621"/>
      <c r="I11" s="3620"/>
      <c r="J11" s="3620"/>
      <c r="K11" s="3620"/>
      <c r="L11" s="3620"/>
      <c r="M11" s="3680"/>
      <c r="N11" s="3620"/>
      <c r="O11" s="3620"/>
      <c r="P11" s="3620"/>
      <c r="Q11" s="3620"/>
      <c r="R11" s="3620"/>
      <c r="S11" s="3620"/>
      <c r="T11" s="3620"/>
      <c r="U11" s="3620"/>
      <c r="V11" s="274"/>
      <c r="W11" s="3685"/>
    </row>
    <row r="12" spans="1:27" s="3585" customFormat="1" ht="15" customHeight="1">
      <c r="A12" s="1451">
        <v>1</v>
      </c>
      <c r="B12" s="863" t="s">
        <v>879</v>
      </c>
      <c r="C12" s="3528"/>
      <c r="D12" s="3623"/>
      <c r="E12" s="3623"/>
      <c r="F12" s="3623"/>
      <c r="G12" s="3623"/>
      <c r="H12" s="3624"/>
      <c r="I12" s="3623"/>
      <c r="J12" s="3623"/>
      <c r="K12" s="3623"/>
      <c r="L12" s="3623"/>
      <c r="M12" s="147"/>
      <c r="N12" s="3623"/>
      <c r="O12" s="3623"/>
      <c r="P12" s="3623"/>
      <c r="Q12" s="3623"/>
      <c r="R12" s="3623"/>
      <c r="S12" s="3623"/>
      <c r="T12" s="3623"/>
      <c r="U12" s="3623"/>
      <c r="V12" s="3686"/>
      <c r="W12" s="863"/>
    </row>
    <row r="13" spans="1:27" s="3585" customFormat="1" ht="12.75">
      <c r="A13" s="1451"/>
      <c r="B13" s="3658" t="s">
        <v>880</v>
      </c>
      <c r="C13" s="3659"/>
      <c r="D13" s="3660"/>
      <c r="E13" s="3660"/>
      <c r="F13" s="3626"/>
      <c r="G13" s="3623"/>
      <c r="H13" s="3624"/>
      <c r="I13" s="3623"/>
      <c r="J13" s="3623"/>
      <c r="K13" s="3626"/>
      <c r="L13" s="3626"/>
      <c r="M13" s="147"/>
      <c r="N13" s="3626"/>
      <c r="O13" s="3626"/>
      <c r="P13" s="3626"/>
      <c r="Q13" s="3626"/>
      <c r="R13" s="3626"/>
      <c r="S13" s="3626"/>
      <c r="T13" s="3626"/>
      <c r="U13" s="3626"/>
      <c r="V13" s="1293"/>
      <c r="W13" s="158"/>
    </row>
    <row r="14" spans="1:27" s="3585" customFormat="1" ht="15" customHeight="1">
      <c r="A14" s="1451"/>
      <c r="B14" s="3658" t="s">
        <v>1068</v>
      </c>
      <c r="C14" s="3659"/>
      <c r="D14" s="3661"/>
      <c r="E14" s="3627"/>
      <c r="F14" s="3627"/>
      <c r="G14" s="3661"/>
      <c r="H14" s="3628"/>
      <c r="I14" s="3681"/>
      <c r="J14" s="3627"/>
      <c r="K14" s="3627"/>
      <c r="L14" s="3627"/>
      <c r="M14" s="3680"/>
      <c r="N14" s="3627"/>
      <c r="O14" s="3627"/>
      <c r="P14" s="3627"/>
      <c r="Q14" s="3627"/>
      <c r="R14" s="3627"/>
      <c r="S14" s="3627"/>
      <c r="T14" s="3627"/>
      <c r="U14" s="3627"/>
      <c r="V14" s="274"/>
      <c r="W14" s="3681"/>
    </row>
    <row r="15" spans="1:27" s="3585" customFormat="1" ht="15" customHeight="1">
      <c r="A15" s="1451"/>
      <c r="B15" s="3658" t="s">
        <v>1069</v>
      </c>
      <c r="C15" s="3659"/>
      <c r="D15" s="3661"/>
      <c r="E15" s="3662"/>
      <c r="F15" s="3636"/>
      <c r="G15" s="3636"/>
      <c r="H15" s="3632"/>
      <c r="I15" s="3681"/>
      <c r="J15" s="3636"/>
      <c r="K15" s="3636"/>
      <c r="L15" s="3636"/>
      <c r="M15" s="3680"/>
      <c r="N15" s="3636"/>
      <c r="O15" s="3636"/>
      <c r="P15" s="3636"/>
      <c r="Q15" s="3636"/>
      <c r="R15" s="3636"/>
      <c r="S15" s="3636"/>
      <c r="T15" s="3636"/>
      <c r="U15" s="3636"/>
      <c r="V15" s="158"/>
      <c r="W15" s="158"/>
    </row>
    <row r="16" spans="1:27" s="3585" customFormat="1" ht="15" customHeight="1">
      <c r="A16" s="1451"/>
      <c r="B16" s="3658" t="s">
        <v>1070</v>
      </c>
      <c r="C16" s="3659"/>
      <c r="D16" s="3661"/>
      <c r="E16" s="3662"/>
      <c r="F16" s="3636"/>
      <c r="G16" s="3661"/>
      <c r="H16" s="3632"/>
      <c r="I16" s="3681"/>
      <c r="J16" s="3681"/>
      <c r="K16" s="3681"/>
      <c r="L16" s="3642"/>
      <c r="M16" s="3680"/>
      <c r="N16" s="3642"/>
      <c r="O16" s="3642"/>
      <c r="P16" s="3681"/>
      <c r="Q16" s="3681"/>
      <c r="R16" s="3681"/>
      <c r="S16" s="3681"/>
      <c r="T16" s="3681"/>
      <c r="U16" s="3681"/>
      <c r="V16" s="158"/>
      <c r="W16" s="158"/>
    </row>
    <row r="17" spans="1:23" s="3585" customFormat="1" ht="15" customHeight="1">
      <c r="A17" s="1451"/>
      <c r="B17" s="3658" t="s">
        <v>1071</v>
      </c>
      <c r="C17" s="3659"/>
      <c r="D17" s="3661"/>
      <c r="E17" s="3662"/>
      <c r="F17" s="3636"/>
      <c r="G17" s="3661"/>
      <c r="H17" s="3632"/>
      <c r="I17" s="3681"/>
      <c r="J17" s="3681"/>
      <c r="K17" s="3681"/>
      <c r="L17" s="3642"/>
      <c r="M17" s="3680"/>
      <c r="N17" s="3642"/>
      <c r="O17" s="3642"/>
      <c r="P17" s="3681"/>
      <c r="Q17" s="3681"/>
      <c r="R17" s="3681"/>
      <c r="S17" s="3681"/>
      <c r="T17" s="3681"/>
      <c r="U17" s="3681"/>
      <c r="V17" s="158"/>
      <c r="W17" s="158"/>
    </row>
    <row r="18" spans="1:23" s="3585" customFormat="1" ht="15" customHeight="1">
      <c r="A18" s="1451"/>
      <c r="B18" s="3658" t="s">
        <v>1072</v>
      </c>
      <c r="C18" s="3659"/>
      <c r="D18" s="3661"/>
      <c r="E18" s="3662"/>
      <c r="F18" s="3636"/>
      <c r="G18" s="3661"/>
      <c r="H18" s="3632"/>
      <c r="I18" s="3636"/>
      <c r="J18" s="3636"/>
      <c r="K18" s="3636"/>
      <c r="L18" s="3642"/>
      <c r="M18" s="3680"/>
      <c r="N18" s="3642"/>
      <c r="O18" s="3642"/>
      <c r="P18" s="3636"/>
      <c r="Q18" s="3636"/>
      <c r="R18" s="3636"/>
      <c r="S18" s="3636"/>
      <c r="T18" s="3636"/>
      <c r="U18" s="3636"/>
      <c r="V18" s="158"/>
      <c r="W18" s="3687"/>
    </row>
    <row r="19" spans="1:23" s="3585" customFormat="1" ht="12.75">
      <c r="A19" s="1451"/>
      <c r="B19" s="3658" t="s">
        <v>886</v>
      </c>
      <c r="C19" s="3659"/>
      <c r="D19" s="3663"/>
      <c r="E19" s="3636"/>
      <c r="F19" s="3636"/>
      <c r="G19" s="3636"/>
      <c r="H19" s="3632"/>
      <c r="I19" s="3682"/>
      <c r="J19" s="3636"/>
      <c r="K19" s="3636"/>
      <c r="L19" s="3636"/>
      <c r="M19" s="147"/>
      <c r="N19" s="3636"/>
      <c r="O19" s="3636"/>
      <c r="P19" s="3636"/>
      <c r="Q19" s="3636"/>
      <c r="R19" s="3636"/>
      <c r="S19" s="3636"/>
      <c r="T19" s="3636"/>
      <c r="U19" s="3636"/>
      <c r="V19" s="3688"/>
      <c r="W19" s="158"/>
    </row>
    <row r="20" spans="1:23" s="3585" customFormat="1" ht="15" customHeight="1">
      <c r="A20" s="1451"/>
      <c r="B20" s="3658" t="s">
        <v>1160</v>
      </c>
      <c r="C20" s="3659"/>
      <c r="D20" s="3664"/>
      <c r="E20" s="3636"/>
      <c r="F20" s="3636"/>
      <c r="G20" s="3636"/>
      <c r="H20" s="3632"/>
      <c r="I20" s="3636"/>
      <c r="J20" s="3636"/>
      <c r="K20" s="3636"/>
      <c r="L20" s="3636"/>
      <c r="M20" s="147"/>
      <c r="N20" s="3636"/>
      <c r="O20" s="3636"/>
      <c r="P20" s="3636"/>
      <c r="Q20" s="3636"/>
      <c r="R20" s="3636"/>
      <c r="S20" s="3636"/>
      <c r="T20" s="3636"/>
      <c r="U20" s="3636"/>
      <c r="V20" s="275"/>
      <c r="W20" s="158"/>
    </row>
    <row r="21" spans="1:23" s="3585" customFormat="1" ht="15" customHeight="1">
      <c r="A21" s="1451"/>
      <c r="B21" s="3658" t="s">
        <v>887</v>
      </c>
      <c r="C21" s="3659"/>
      <c r="D21" s="3636"/>
      <c r="E21" s="3636"/>
      <c r="F21" s="3636"/>
      <c r="G21" s="3636"/>
      <c r="H21" s="3632"/>
      <c r="I21" s="3636"/>
      <c r="J21" s="3636"/>
      <c r="K21" s="3636"/>
      <c r="L21" s="3636"/>
      <c r="M21" s="147"/>
      <c r="N21" s="3636"/>
      <c r="O21" s="3636"/>
      <c r="P21" s="3636"/>
      <c r="Q21" s="3636"/>
      <c r="R21" s="3636"/>
      <c r="S21" s="3636"/>
      <c r="T21" s="3636"/>
      <c r="U21" s="3636"/>
      <c r="V21" s="158"/>
      <c r="W21" s="158"/>
    </row>
    <row r="22" spans="1:23" s="3585" customFormat="1" ht="15" customHeight="1">
      <c r="A22" s="1451"/>
      <c r="B22" s="3654" t="s">
        <v>888</v>
      </c>
      <c r="C22" s="3656"/>
      <c r="D22" s="3663"/>
      <c r="E22" s="3636"/>
      <c r="F22" s="3636"/>
      <c r="G22" s="3636"/>
      <c r="H22" s="3632"/>
      <c r="I22" s="3682"/>
      <c r="J22" s="3636"/>
      <c r="K22" s="3636"/>
      <c r="L22" s="3636"/>
      <c r="M22" s="147"/>
      <c r="N22" s="3636"/>
      <c r="O22" s="3636"/>
      <c r="P22" s="3636"/>
      <c r="Q22" s="3636"/>
      <c r="R22" s="3636"/>
      <c r="S22" s="3636"/>
      <c r="T22" s="3636"/>
      <c r="U22" s="3636"/>
      <c r="V22" s="3689"/>
      <c r="W22" s="863"/>
    </row>
    <row r="23" spans="1:23" s="3585" customFormat="1" ht="15" customHeight="1">
      <c r="A23" s="1451"/>
      <c r="B23" s="3665" t="s">
        <v>889</v>
      </c>
      <c r="C23" s="3659"/>
      <c r="D23" s="3663"/>
      <c r="E23" s="3636"/>
      <c r="F23" s="3636"/>
      <c r="G23" s="3636"/>
      <c r="H23" s="3632"/>
      <c r="I23" s="3682"/>
      <c r="J23" s="3636"/>
      <c r="K23" s="3636"/>
      <c r="L23" s="3636"/>
      <c r="M23" s="147"/>
      <c r="N23" s="3636"/>
      <c r="O23" s="3636"/>
      <c r="P23" s="3636"/>
      <c r="Q23" s="3636"/>
      <c r="R23" s="3636"/>
      <c r="S23" s="3636"/>
      <c r="T23" s="3636"/>
      <c r="U23" s="3636"/>
      <c r="V23" s="3690"/>
      <c r="W23" s="863"/>
    </row>
    <row r="24" spans="1:23" s="3585" customFormat="1" ht="15" customHeight="1">
      <c r="A24" s="1451"/>
      <c r="B24" s="3665" t="s">
        <v>890</v>
      </c>
      <c r="C24" s="3659"/>
      <c r="D24" s="3663"/>
      <c r="E24" s="3636"/>
      <c r="F24" s="3636"/>
      <c r="G24" s="3636"/>
      <c r="H24" s="3632"/>
      <c r="I24" s="3636"/>
      <c r="J24" s="3636"/>
      <c r="K24" s="3636"/>
      <c r="L24" s="3636"/>
      <c r="M24" s="147"/>
      <c r="N24" s="3636"/>
      <c r="O24" s="3636"/>
      <c r="P24" s="3636"/>
      <c r="Q24" s="3636"/>
      <c r="R24" s="3636"/>
      <c r="S24" s="3636"/>
      <c r="T24" s="3636"/>
      <c r="U24" s="3636"/>
      <c r="V24" s="158"/>
      <c r="W24" s="863"/>
    </row>
    <row r="25" spans="1:23" s="3585" customFormat="1" ht="15" customHeight="1">
      <c r="A25" s="1451">
        <v>2</v>
      </c>
      <c r="B25" s="863" t="s">
        <v>891</v>
      </c>
      <c r="C25" s="3528"/>
      <c r="D25" s="3623"/>
      <c r="E25" s="3623"/>
      <c r="F25" s="3623"/>
      <c r="G25" s="3623"/>
      <c r="H25" s="3624"/>
      <c r="I25" s="3623"/>
      <c r="J25" s="3623"/>
      <c r="K25" s="3623"/>
      <c r="L25" s="3623"/>
      <c r="M25" s="147"/>
      <c r="N25" s="3623"/>
      <c r="O25" s="3623"/>
      <c r="P25" s="3623"/>
      <c r="Q25" s="3623"/>
      <c r="R25" s="3623"/>
      <c r="S25" s="3623"/>
      <c r="T25" s="3623"/>
      <c r="U25" s="3623"/>
      <c r="V25" s="158"/>
      <c r="W25" s="3691"/>
    </row>
    <row r="26" spans="1:23" s="3585" customFormat="1" ht="15" customHeight="1">
      <c r="A26" s="1451"/>
      <c r="B26" s="3654" t="s">
        <v>892</v>
      </c>
      <c r="C26" s="3656"/>
      <c r="D26" s="3623"/>
      <c r="E26" s="3623"/>
      <c r="F26" s="3623"/>
      <c r="G26" s="3623"/>
      <c r="H26" s="3632"/>
      <c r="I26" s="3623"/>
      <c r="J26" s="3623"/>
      <c r="K26" s="3623"/>
      <c r="L26" s="3623"/>
      <c r="M26" s="147"/>
      <c r="N26" s="3623"/>
      <c r="O26" s="3623"/>
      <c r="P26" s="3623"/>
      <c r="Q26" s="3623"/>
      <c r="R26" s="3623"/>
      <c r="S26" s="3623"/>
      <c r="T26" s="3623"/>
      <c r="U26" s="3623"/>
      <c r="V26" s="3600"/>
      <c r="W26" s="3690"/>
    </row>
    <row r="27" spans="1:23" s="3585" customFormat="1" ht="15" customHeight="1">
      <c r="A27" s="1451"/>
      <c r="B27" s="3654" t="s">
        <v>893</v>
      </c>
      <c r="C27" s="3656"/>
      <c r="D27" s="3623"/>
      <c r="E27" s="3623"/>
      <c r="F27" s="3623"/>
      <c r="G27" s="3623"/>
      <c r="H27" s="3632"/>
      <c r="I27" s="3623"/>
      <c r="J27" s="3623"/>
      <c r="K27" s="3623"/>
      <c r="L27" s="3623"/>
      <c r="M27" s="147"/>
      <c r="N27" s="3623"/>
      <c r="O27" s="3623"/>
      <c r="P27" s="3623"/>
      <c r="Q27" s="3623"/>
      <c r="R27" s="3623"/>
      <c r="S27" s="3623"/>
      <c r="T27" s="3623"/>
      <c r="U27" s="3623"/>
      <c r="V27" s="3600"/>
      <c r="W27" s="3690"/>
    </row>
    <row r="28" spans="1:23" s="3585" customFormat="1" ht="15" customHeight="1">
      <c r="A28" s="1451"/>
      <c r="B28" s="3654" t="s">
        <v>894</v>
      </c>
      <c r="C28" s="3656"/>
      <c r="D28" s="3623"/>
      <c r="E28" s="3623"/>
      <c r="F28" s="3623"/>
      <c r="G28" s="3623"/>
      <c r="H28" s="3632"/>
      <c r="I28" s="3623"/>
      <c r="J28" s="3623"/>
      <c r="K28" s="3623"/>
      <c r="L28" s="3623"/>
      <c r="M28" s="147"/>
      <c r="N28" s="3623"/>
      <c r="O28" s="3623"/>
      <c r="P28" s="3623"/>
      <c r="Q28" s="3623"/>
      <c r="R28" s="3623"/>
      <c r="S28" s="3623"/>
      <c r="T28" s="3623"/>
      <c r="U28" s="3623"/>
      <c r="V28" s="3600"/>
      <c r="W28" s="3690"/>
    </row>
    <row r="29" spans="1:23" s="3585" customFormat="1" ht="15" customHeight="1">
      <c r="A29" s="1451"/>
      <c r="B29" s="3654" t="s">
        <v>895</v>
      </c>
      <c r="C29" s="3656"/>
      <c r="D29" s="3623"/>
      <c r="E29" s="3623"/>
      <c r="F29" s="3623"/>
      <c r="G29" s="3623"/>
      <c r="H29" s="3632"/>
      <c r="I29" s="3623"/>
      <c r="J29" s="3623"/>
      <c r="K29" s="3623"/>
      <c r="L29" s="3623"/>
      <c r="M29" s="147"/>
      <c r="N29" s="3623"/>
      <c r="O29" s="3623"/>
      <c r="P29" s="3623"/>
      <c r="Q29" s="3623"/>
      <c r="R29" s="3623"/>
      <c r="S29" s="3623"/>
      <c r="T29" s="3623"/>
      <c r="U29" s="3623"/>
      <c r="V29" s="3600"/>
      <c r="W29" s="3690"/>
    </row>
    <row r="30" spans="1:23" s="3585" customFormat="1" ht="15" customHeight="1">
      <c r="A30" s="1451"/>
      <c r="B30" s="3654" t="s">
        <v>896</v>
      </c>
      <c r="C30" s="3656"/>
      <c r="D30" s="3623"/>
      <c r="E30" s="3623"/>
      <c r="F30" s="3623"/>
      <c r="G30" s="3623"/>
      <c r="H30" s="3632"/>
      <c r="I30" s="3623"/>
      <c r="J30" s="3623"/>
      <c r="K30" s="3623"/>
      <c r="L30" s="3623"/>
      <c r="M30" s="147"/>
      <c r="N30" s="3623"/>
      <c r="O30" s="3623"/>
      <c r="P30" s="3623"/>
      <c r="Q30" s="3623"/>
      <c r="R30" s="3623"/>
      <c r="S30" s="3623"/>
      <c r="T30" s="3623"/>
      <c r="U30" s="3623"/>
      <c r="V30" s="3690"/>
      <c r="W30" s="3690"/>
    </row>
    <row r="31" spans="1:23" s="3585" customFormat="1" ht="15" customHeight="1">
      <c r="A31" s="1451"/>
      <c r="B31" s="3666" t="s">
        <v>897</v>
      </c>
      <c r="C31" s="3528"/>
      <c r="D31" s="3623"/>
      <c r="E31" s="3623"/>
      <c r="F31" s="3623"/>
      <c r="G31" s="3623"/>
      <c r="H31" s="3632"/>
      <c r="I31" s="3623"/>
      <c r="J31" s="3623"/>
      <c r="K31" s="3623"/>
      <c r="L31" s="3623"/>
      <c r="M31" s="147"/>
      <c r="N31" s="3623"/>
      <c r="O31" s="3623"/>
      <c r="P31" s="3623"/>
      <c r="Q31" s="3623"/>
      <c r="R31" s="3623"/>
      <c r="S31" s="3623"/>
      <c r="T31" s="3623"/>
      <c r="U31" s="3623"/>
      <c r="V31" s="3690"/>
      <c r="W31" s="3690"/>
    </row>
    <row r="32" spans="1:23" s="3585" customFormat="1" ht="15" customHeight="1">
      <c r="A32" s="1451"/>
      <c r="B32" s="3666" t="s">
        <v>898</v>
      </c>
      <c r="C32" s="3528"/>
      <c r="D32" s="3623"/>
      <c r="E32" s="3623"/>
      <c r="F32" s="3623"/>
      <c r="G32" s="3623"/>
      <c r="H32" s="3632"/>
      <c r="I32" s="3623"/>
      <c r="J32" s="3623"/>
      <c r="K32" s="3623"/>
      <c r="L32" s="3623"/>
      <c r="M32" s="147"/>
      <c r="N32" s="3623"/>
      <c r="O32" s="3623"/>
      <c r="P32" s="3623"/>
      <c r="Q32" s="3623"/>
      <c r="R32" s="3623"/>
      <c r="S32" s="3623"/>
      <c r="T32" s="3623"/>
      <c r="U32" s="3623"/>
      <c r="V32" s="3690"/>
      <c r="W32" s="3690"/>
    </row>
    <row r="33" spans="1:23" s="3585" customFormat="1" ht="15" customHeight="1">
      <c r="A33" s="1451"/>
      <c r="B33" s="3666" t="s">
        <v>899</v>
      </c>
      <c r="C33" s="3528"/>
      <c r="D33" s="3623"/>
      <c r="E33" s="3623"/>
      <c r="F33" s="3623"/>
      <c r="G33" s="3623"/>
      <c r="H33" s="3632"/>
      <c r="I33" s="3623"/>
      <c r="J33" s="3623"/>
      <c r="K33" s="3623"/>
      <c r="L33" s="3623"/>
      <c r="M33" s="147"/>
      <c r="N33" s="3623"/>
      <c r="O33" s="3623"/>
      <c r="P33" s="3623"/>
      <c r="Q33" s="3623"/>
      <c r="R33" s="3623"/>
      <c r="S33" s="3623"/>
      <c r="T33" s="3623"/>
      <c r="U33" s="3623"/>
      <c r="V33" s="158"/>
      <c r="W33" s="863"/>
    </row>
    <row r="34" spans="1:23" s="3585" customFormat="1" ht="15" customHeight="1">
      <c r="A34" s="1451"/>
      <c r="B34" s="3667" t="s">
        <v>1161</v>
      </c>
      <c r="C34" s="3668"/>
      <c r="D34" s="3623"/>
      <c r="E34" s="3623"/>
      <c r="F34" s="3623"/>
      <c r="G34" s="3623"/>
      <c r="H34" s="3632"/>
      <c r="I34" s="3623"/>
      <c r="J34" s="3623"/>
      <c r="K34" s="3623"/>
      <c r="L34" s="3623"/>
      <c r="M34" s="147"/>
      <c r="N34" s="3623"/>
      <c r="O34" s="3623"/>
      <c r="P34" s="3623"/>
      <c r="Q34" s="3623"/>
      <c r="R34" s="3623"/>
      <c r="S34" s="3623"/>
      <c r="T34" s="3623"/>
      <c r="U34" s="3623"/>
      <c r="V34" s="158"/>
      <c r="W34" s="863"/>
    </row>
    <row r="35" spans="1:23" s="3585" customFormat="1" ht="15" customHeight="1">
      <c r="A35" s="1451">
        <v>3</v>
      </c>
      <c r="B35" s="3667" t="s">
        <v>1162</v>
      </c>
      <c r="C35" s="3668"/>
      <c r="D35" s="3623"/>
      <c r="E35" s="3623"/>
      <c r="F35" s="3623"/>
      <c r="G35" s="3623"/>
      <c r="H35" s="3632"/>
      <c r="I35" s="3623"/>
      <c r="J35" s="3623"/>
      <c r="K35" s="3623"/>
      <c r="L35" s="3623"/>
      <c r="M35" s="147"/>
      <c r="N35" s="3623"/>
      <c r="O35" s="3623"/>
      <c r="P35" s="3623"/>
      <c r="Q35" s="3623"/>
      <c r="R35" s="3623"/>
      <c r="S35" s="3623"/>
      <c r="T35" s="3623"/>
      <c r="U35" s="3623"/>
      <c r="V35" s="158"/>
      <c r="W35" s="863"/>
    </row>
    <row r="36" spans="1:23" s="3585" customFormat="1" ht="15" customHeight="1">
      <c r="A36" s="1451">
        <v>4</v>
      </c>
      <c r="B36" s="3669" t="s">
        <v>1073</v>
      </c>
      <c r="C36" s="3529"/>
      <c r="D36" s="3623"/>
      <c r="E36" s="3623"/>
      <c r="F36" s="3623"/>
      <c r="G36" s="3623"/>
      <c r="H36" s="3632"/>
      <c r="I36" s="3623"/>
      <c r="J36" s="3623"/>
      <c r="K36" s="3623"/>
      <c r="L36" s="3623"/>
      <c r="M36" s="147"/>
      <c r="N36" s="3623"/>
      <c r="O36" s="3623"/>
      <c r="P36" s="3623"/>
      <c r="Q36" s="3623"/>
      <c r="R36" s="3623"/>
      <c r="S36" s="3623"/>
      <c r="T36" s="3623"/>
      <c r="U36" s="3623"/>
      <c r="V36" s="277"/>
      <c r="W36" s="277"/>
    </row>
    <row r="37" spans="1:23" s="2190" customFormat="1" ht="15" customHeight="1">
      <c r="A37" s="3651" t="s">
        <v>108</v>
      </c>
      <c r="B37" s="3670" t="s">
        <v>901</v>
      </c>
      <c r="C37" s="3671"/>
      <c r="D37" s="3620"/>
      <c r="E37" s="3620"/>
      <c r="F37" s="3620"/>
      <c r="G37" s="3620"/>
      <c r="H37" s="3621"/>
      <c r="I37" s="3620"/>
      <c r="J37" s="3620"/>
      <c r="K37" s="3620"/>
      <c r="L37" s="3620"/>
      <c r="M37" s="3680"/>
      <c r="N37" s="3620"/>
      <c r="O37" s="3620"/>
      <c r="P37" s="3620"/>
      <c r="Q37" s="3620"/>
      <c r="R37" s="3620"/>
      <c r="S37" s="3620"/>
      <c r="T37" s="3620"/>
      <c r="U37" s="3620"/>
      <c r="V37" s="3692"/>
      <c r="W37" s="3652"/>
    </row>
    <row r="38" spans="1:23" s="3585" customFormat="1" ht="15" customHeight="1">
      <c r="A38" s="3672" t="s">
        <v>394</v>
      </c>
      <c r="B38" s="3665" t="s">
        <v>1092</v>
      </c>
      <c r="C38" s="3659"/>
      <c r="D38" s="3660"/>
      <c r="E38" s="3623"/>
      <c r="F38" s="3623"/>
      <c r="G38" s="3623"/>
      <c r="H38" s="3624"/>
      <c r="I38" s="3623"/>
      <c r="J38" s="3623"/>
      <c r="K38" s="3623"/>
      <c r="L38" s="3623"/>
      <c r="M38" s="147"/>
      <c r="N38" s="3623"/>
      <c r="O38" s="3623"/>
      <c r="P38" s="3623"/>
      <c r="Q38" s="3623"/>
      <c r="R38" s="3623"/>
      <c r="S38" s="3623"/>
      <c r="T38" s="3623"/>
      <c r="U38" s="3623"/>
      <c r="V38" s="158"/>
      <c r="W38" s="863"/>
    </row>
    <row r="39" spans="1:23" s="3585" customFormat="1" ht="15" customHeight="1">
      <c r="A39" s="3672" t="s">
        <v>401</v>
      </c>
      <c r="B39" s="3673" t="s">
        <v>1075</v>
      </c>
      <c r="C39" s="3674"/>
      <c r="D39" s="3660"/>
      <c r="E39" s="3623"/>
      <c r="F39" s="3623"/>
      <c r="G39" s="3623"/>
      <c r="H39" s="3624"/>
      <c r="I39" s="3623"/>
      <c r="J39" s="3623"/>
      <c r="K39" s="3623"/>
      <c r="L39" s="3623"/>
      <c r="M39" s="147"/>
      <c r="N39" s="3623"/>
      <c r="O39" s="3623"/>
      <c r="P39" s="3623"/>
      <c r="Q39" s="3623"/>
      <c r="R39" s="3623"/>
      <c r="S39" s="3623"/>
      <c r="T39" s="3623"/>
      <c r="U39" s="3623"/>
      <c r="V39" s="158"/>
      <c r="W39" s="863"/>
    </row>
    <row r="40" spans="1:23" s="3585" customFormat="1" ht="15" customHeight="1">
      <c r="A40" s="3672" t="s">
        <v>402</v>
      </c>
      <c r="B40" s="3675" t="s">
        <v>1138</v>
      </c>
      <c r="C40" s="3674"/>
      <c r="D40" s="3660"/>
      <c r="E40" s="3623"/>
      <c r="F40" s="3623"/>
      <c r="G40" s="3623"/>
      <c r="H40" s="3624"/>
      <c r="I40" s="3623"/>
      <c r="J40" s="3623"/>
      <c r="K40" s="3623"/>
      <c r="L40" s="3623"/>
      <c r="M40" s="147"/>
      <c r="N40" s="3623"/>
      <c r="O40" s="3623"/>
      <c r="P40" s="3623"/>
      <c r="Q40" s="3623"/>
      <c r="R40" s="3623"/>
      <c r="S40" s="3623"/>
      <c r="T40" s="3623"/>
      <c r="U40" s="3623"/>
      <c r="V40" s="158"/>
      <c r="W40" s="863"/>
    </row>
    <row r="41" spans="1:23" s="3585" customFormat="1" ht="15" customHeight="1">
      <c r="A41" s="3672" t="s">
        <v>403</v>
      </c>
      <c r="B41" s="3675" t="s">
        <v>1078</v>
      </c>
      <c r="C41" s="3674"/>
      <c r="D41" s="3660"/>
      <c r="E41" s="3623"/>
      <c r="F41" s="3623"/>
      <c r="G41" s="3623"/>
      <c r="H41" s="3624"/>
      <c r="I41" s="3623"/>
      <c r="J41" s="3623"/>
      <c r="K41" s="3623"/>
      <c r="L41" s="3623"/>
      <c r="M41" s="147"/>
      <c r="N41" s="3623"/>
      <c r="O41" s="3623"/>
      <c r="P41" s="3623"/>
      <c r="Q41" s="3623"/>
      <c r="R41" s="3623"/>
      <c r="S41" s="3623"/>
      <c r="T41" s="3623"/>
      <c r="U41" s="3623"/>
      <c r="V41" s="158"/>
      <c r="W41" s="863"/>
    </row>
    <row r="42" spans="1:23" s="3585" customFormat="1" ht="15" customHeight="1">
      <c r="A42" s="3672" t="s">
        <v>404</v>
      </c>
      <c r="B42" s="3675" t="s">
        <v>1076</v>
      </c>
      <c r="C42" s="3674"/>
      <c r="D42" s="3660"/>
      <c r="E42" s="3623"/>
      <c r="F42" s="3623"/>
      <c r="G42" s="3623"/>
      <c r="H42" s="3624"/>
      <c r="I42" s="3623"/>
      <c r="J42" s="3623"/>
      <c r="K42" s="3623"/>
      <c r="L42" s="3623"/>
      <c r="M42" s="147"/>
      <c r="N42" s="3623"/>
      <c r="O42" s="3623"/>
      <c r="P42" s="3623"/>
      <c r="Q42" s="3623"/>
      <c r="R42" s="3623"/>
      <c r="S42" s="3623"/>
      <c r="T42" s="3623"/>
      <c r="U42" s="3623"/>
      <c r="V42" s="158"/>
      <c r="W42" s="863"/>
    </row>
    <row r="43" spans="1:23" s="3585" customFormat="1" ht="15" customHeight="1">
      <c r="A43" s="3672" t="s">
        <v>405</v>
      </c>
      <c r="B43" s="3675" t="s">
        <v>1122</v>
      </c>
      <c r="C43" s="3674"/>
      <c r="D43" s="3660"/>
      <c r="E43" s="3623"/>
      <c r="F43" s="3623"/>
      <c r="G43" s="3623"/>
      <c r="H43" s="3624"/>
      <c r="I43" s="3623"/>
      <c r="J43" s="3623"/>
      <c r="K43" s="3623"/>
      <c r="L43" s="3623"/>
      <c r="M43" s="147"/>
      <c r="N43" s="3623"/>
      <c r="O43" s="3623"/>
      <c r="P43" s="3623"/>
      <c r="Q43" s="3623"/>
      <c r="R43" s="3623"/>
      <c r="S43" s="3623"/>
      <c r="T43" s="3623"/>
      <c r="U43" s="3623"/>
      <c r="V43" s="158"/>
      <c r="W43" s="863"/>
    </row>
    <row r="44" spans="1:23" s="3585" customFormat="1" ht="15" customHeight="1">
      <c r="A44" s="3672" t="s">
        <v>406</v>
      </c>
      <c r="B44" s="3675" t="s">
        <v>1163</v>
      </c>
      <c r="C44" s="3674"/>
      <c r="D44" s="3660"/>
      <c r="E44" s="3623"/>
      <c r="F44" s="3623"/>
      <c r="G44" s="3623"/>
      <c r="H44" s="3624"/>
      <c r="I44" s="3623"/>
      <c r="J44" s="3623"/>
      <c r="K44" s="3623"/>
      <c r="L44" s="3623"/>
      <c r="M44" s="147"/>
      <c r="N44" s="3623"/>
      <c r="O44" s="3623"/>
      <c r="P44" s="3623"/>
      <c r="Q44" s="3623"/>
      <c r="R44" s="3623"/>
      <c r="S44" s="3623"/>
      <c r="T44" s="3623"/>
      <c r="U44" s="3623"/>
      <c r="V44" s="158"/>
      <c r="W44" s="863"/>
    </row>
    <row r="45" spans="1:23" s="3585" customFormat="1" ht="15" customHeight="1">
      <c r="A45" s="3672" t="s">
        <v>909</v>
      </c>
      <c r="B45" s="3675" t="s">
        <v>1107</v>
      </c>
      <c r="C45" s="3674"/>
      <c r="D45" s="3660"/>
      <c r="E45" s="3623"/>
      <c r="F45" s="3623"/>
      <c r="G45" s="3623"/>
      <c r="H45" s="3624"/>
      <c r="I45" s="3623"/>
      <c r="J45" s="3623"/>
      <c r="K45" s="3623"/>
      <c r="L45" s="3623"/>
      <c r="M45" s="147"/>
      <c r="N45" s="3623"/>
      <c r="O45" s="3623"/>
      <c r="P45" s="3623"/>
      <c r="Q45" s="3623"/>
      <c r="R45" s="3623"/>
      <c r="S45" s="3623"/>
      <c r="T45" s="3623"/>
      <c r="U45" s="3623"/>
      <c r="V45" s="158"/>
      <c r="W45" s="863"/>
    </row>
    <row r="46" spans="1:23" s="3585" customFormat="1" ht="15" customHeight="1">
      <c r="A46" s="3672" t="s">
        <v>911</v>
      </c>
      <c r="B46" s="3675" t="s">
        <v>1155</v>
      </c>
      <c r="C46" s="3674"/>
      <c r="D46" s="3660"/>
      <c r="E46" s="3623"/>
      <c r="F46" s="3623"/>
      <c r="G46" s="3623"/>
      <c r="H46" s="3624"/>
      <c r="I46" s="3623"/>
      <c r="J46" s="3623"/>
      <c r="K46" s="3623"/>
      <c r="L46" s="3623"/>
      <c r="M46" s="147"/>
      <c r="N46" s="3623"/>
      <c r="O46" s="3623"/>
      <c r="P46" s="3623"/>
      <c r="Q46" s="3623"/>
      <c r="R46" s="3623"/>
      <c r="S46" s="3623"/>
      <c r="T46" s="3623"/>
      <c r="U46" s="3623"/>
      <c r="V46" s="158"/>
      <c r="W46" s="863"/>
    </row>
    <row r="47" spans="1:23" s="3585" customFormat="1" ht="15" customHeight="1">
      <c r="A47" s="3672" t="s">
        <v>913</v>
      </c>
      <c r="B47" s="3673" t="s">
        <v>1109</v>
      </c>
      <c r="C47" s="3674"/>
      <c r="D47" s="3663"/>
      <c r="E47" s="3623"/>
      <c r="F47" s="3623"/>
      <c r="G47" s="3623"/>
      <c r="H47" s="3624"/>
      <c r="I47" s="3623"/>
      <c r="J47" s="3623"/>
      <c r="K47" s="3623"/>
      <c r="L47" s="3623"/>
      <c r="M47" s="147"/>
      <c r="N47" s="3623"/>
      <c r="O47" s="3623"/>
      <c r="P47" s="3623"/>
      <c r="Q47" s="3623"/>
      <c r="R47" s="3623"/>
      <c r="S47" s="3623"/>
      <c r="T47" s="3623"/>
      <c r="U47" s="3623"/>
      <c r="V47" s="158"/>
      <c r="W47" s="863"/>
    </row>
    <row r="48" spans="1:23" s="3585" customFormat="1" ht="15" customHeight="1">
      <c r="A48" s="3672" t="s">
        <v>915</v>
      </c>
      <c r="B48" s="3654" t="s">
        <v>904</v>
      </c>
      <c r="C48" s="3656"/>
      <c r="D48" s="3637"/>
      <c r="E48" s="3637"/>
      <c r="F48" s="3637"/>
      <c r="G48" s="3637"/>
      <c r="H48" s="3638"/>
      <c r="I48" s="3637"/>
      <c r="J48" s="3637"/>
      <c r="K48" s="3637"/>
      <c r="L48" s="3637"/>
      <c r="M48" s="147"/>
      <c r="N48" s="3637"/>
      <c r="O48" s="3637"/>
      <c r="P48" s="3637"/>
      <c r="Q48" s="3637"/>
      <c r="R48" s="3637"/>
      <c r="S48" s="3637"/>
      <c r="T48" s="3637"/>
      <c r="U48" s="3637"/>
      <c r="V48" s="1274"/>
      <c r="W48" s="863"/>
    </row>
    <row r="49" spans="1:23" s="3585" customFormat="1" ht="15" customHeight="1">
      <c r="A49" s="3672" t="s">
        <v>917</v>
      </c>
      <c r="B49" s="3654" t="s">
        <v>1150</v>
      </c>
      <c r="C49" s="3656"/>
      <c r="D49" s="3637"/>
      <c r="E49" s="3637"/>
      <c r="F49" s="3637"/>
      <c r="G49" s="3637"/>
      <c r="H49" s="3638"/>
      <c r="I49" s="3637"/>
      <c r="J49" s="3637"/>
      <c r="K49" s="3637"/>
      <c r="L49" s="3637"/>
      <c r="M49" s="147"/>
      <c r="N49" s="3637"/>
      <c r="O49" s="3637"/>
      <c r="P49" s="3637"/>
      <c r="Q49" s="3637"/>
      <c r="R49" s="3637"/>
      <c r="S49" s="3637"/>
      <c r="T49" s="3637"/>
      <c r="U49" s="3637"/>
      <c r="V49" s="1276"/>
      <c r="W49" s="863"/>
    </row>
    <row r="50" spans="1:23" s="3585" customFormat="1" ht="12.75">
      <c r="A50" s="3672" t="s">
        <v>919</v>
      </c>
      <c r="B50" s="3676" t="s">
        <v>905</v>
      </c>
      <c r="C50" s="3677"/>
      <c r="D50" s="3637"/>
      <c r="E50" s="3637"/>
      <c r="F50" s="3637"/>
      <c r="G50" s="3637"/>
      <c r="H50" s="3638"/>
      <c r="I50" s="3637"/>
      <c r="J50" s="3637"/>
      <c r="K50" s="3637"/>
      <c r="L50" s="3637"/>
      <c r="M50" s="147"/>
      <c r="N50" s="3637"/>
      <c r="O50" s="3637"/>
      <c r="P50" s="3637"/>
      <c r="Q50" s="3637"/>
      <c r="R50" s="3637"/>
      <c r="S50" s="3637"/>
      <c r="T50" s="3637"/>
      <c r="U50" s="3637"/>
      <c r="V50" s="1274"/>
      <c r="W50" s="277"/>
    </row>
    <row r="51" spans="1:23" s="3585" customFormat="1" ht="15" customHeight="1">
      <c r="A51" s="3672" t="s">
        <v>921</v>
      </c>
      <c r="B51" s="3676" t="s">
        <v>906</v>
      </c>
      <c r="C51" s="3676"/>
      <c r="D51" s="3637"/>
      <c r="E51" s="3637"/>
      <c r="F51" s="3637"/>
      <c r="G51" s="3637"/>
      <c r="H51" s="3638"/>
      <c r="I51" s="3637"/>
      <c r="J51" s="3637"/>
      <c r="K51" s="3637"/>
      <c r="L51" s="3637"/>
      <c r="M51" s="147"/>
      <c r="N51" s="3637"/>
      <c r="O51" s="3637"/>
      <c r="P51" s="3637"/>
      <c r="Q51" s="3637"/>
      <c r="R51" s="3637"/>
      <c r="S51" s="3637"/>
      <c r="T51" s="3637"/>
      <c r="U51" s="3637"/>
      <c r="V51" s="1284"/>
      <c r="W51" s="863"/>
    </row>
    <row r="52" spans="1:23" s="3585" customFormat="1" ht="12.75">
      <c r="A52" s="3672" t="s">
        <v>923</v>
      </c>
      <c r="B52" s="3654" t="s">
        <v>907</v>
      </c>
      <c r="C52" s="3654"/>
      <c r="D52" s="3637"/>
      <c r="E52" s="3637"/>
      <c r="F52" s="3637"/>
      <c r="G52" s="3637"/>
      <c r="H52" s="3638"/>
      <c r="I52" s="3637"/>
      <c r="J52" s="3637"/>
      <c r="K52" s="3637"/>
      <c r="L52" s="3637"/>
      <c r="M52" s="147"/>
      <c r="N52" s="3637"/>
      <c r="O52" s="3637"/>
      <c r="P52" s="3637"/>
      <c r="Q52" s="3637"/>
      <c r="R52" s="3637"/>
      <c r="S52" s="3637"/>
      <c r="T52" s="3637"/>
      <c r="U52" s="3637"/>
      <c r="V52" s="1284"/>
      <c r="W52" s="158"/>
    </row>
    <row r="53" spans="1:23" s="3585" customFormat="1" ht="30.75" customHeight="1">
      <c r="A53" s="3672" t="s">
        <v>925</v>
      </c>
      <c r="B53" s="3654" t="s">
        <v>1083</v>
      </c>
      <c r="C53" s="3654"/>
      <c r="D53" s="3637"/>
      <c r="E53" s="3637"/>
      <c r="F53" s="3637"/>
      <c r="G53" s="3637"/>
      <c r="H53" s="3638"/>
      <c r="I53" s="3637"/>
      <c r="J53" s="3637"/>
      <c r="K53" s="3637"/>
      <c r="L53" s="3637"/>
      <c r="M53" s="147"/>
      <c r="N53" s="3637"/>
      <c r="O53" s="3637"/>
      <c r="P53" s="3637"/>
      <c r="Q53" s="3637"/>
      <c r="R53" s="3637"/>
      <c r="S53" s="3637"/>
      <c r="T53" s="3637"/>
      <c r="U53" s="3637"/>
      <c r="V53" s="3693"/>
      <c r="W53" s="863"/>
    </row>
    <row r="54" spans="1:23" s="3585" customFormat="1" ht="15" customHeight="1">
      <c r="A54" s="3672" t="s">
        <v>927</v>
      </c>
      <c r="B54" s="3654" t="s">
        <v>910</v>
      </c>
      <c r="C54" s="3654"/>
      <c r="D54" s="3637"/>
      <c r="E54" s="3637"/>
      <c r="F54" s="3637"/>
      <c r="G54" s="3637"/>
      <c r="H54" s="3638"/>
      <c r="I54" s="3637"/>
      <c r="J54" s="3637"/>
      <c r="K54" s="3637"/>
      <c r="L54" s="3637"/>
      <c r="M54" s="147"/>
      <c r="N54" s="3637"/>
      <c r="O54" s="3637"/>
      <c r="P54" s="3637"/>
      <c r="Q54" s="3637"/>
      <c r="R54" s="3637"/>
      <c r="S54" s="3637"/>
      <c r="T54" s="3637"/>
      <c r="U54" s="3637"/>
      <c r="V54" s="1274"/>
      <c r="W54" s="863"/>
    </row>
    <row r="55" spans="1:23" s="3585" customFormat="1" ht="12.75">
      <c r="A55" s="3672" t="s">
        <v>929</v>
      </c>
      <c r="B55" s="3676" t="s">
        <v>1084</v>
      </c>
      <c r="C55" s="3676"/>
      <c r="D55" s="3637"/>
      <c r="E55" s="3637"/>
      <c r="F55" s="3637"/>
      <c r="G55" s="3637"/>
      <c r="H55" s="3638"/>
      <c r="I55" s="3637"/>
      <c r="J55" s="3637"/>
      <c r="K55" s="3637"/>
      <c r="L55" s="3637"/>
      <c r="M55" s="147"/>
      <c r="N55" s="3637"/>
      <c r="O55" s="3637"/>
      <c r="P55" s="3637"/>
      <c r="Q55" s="3637"/>
      <c r="R55" s="3637"/>
      <c r="S55" s="3637"/>
      <c r="T55" s="3637"/>
      <c r="U55" s="3637"/>
      <c r="V55" s="1276"/>
      <c r="W55" s="158"/>
    </row>
    <row r="56" spans="1:23" s="3585" customFormat="1" ht="15" customHeight="1">
      <c r="A56" s="3672" t="s">
        <v>1093</v>
      </c>
      <c r="B56" s="3666" t="s">
        <v>914</v>
      </c>
      <c r="C56" s="3666"/>
      <c r="D56" s="3637"/>
      <c r="E56" s="3637"/>
      <c r="F56" s="3637"/>
      <c r="G56" s="3637"/>
      <c r="H56" s="3638"/>
      <c r="I56" s="3637"/>
      <c r="J56" s="3637"/>
      <c r="K56" s="3637"/>
      <c r="L56" s="3637"/>
      <c r="M56" s="147"/>
      <c r="N56" s="3637"/>
      <c r="O56" s="3637"/>
      <c r="P56" s="3637"/>
      <c r="Q56" s="3637"/>
      <c r="R56" s="3637"/>
      <c r="S56" s="3637"/>
      <c r="T56" s="3637"/>
      <c r="U56" s="3637"/>
      <c r="V56" s="1284"/>
      <c r="W56" s="863"/>
    </row>
    <row r="57" spans="1:23" s="3585" customFormat="1" ht="15" customHeight="1">
      <c r="A57" s="3672" t="s">
        <v>1111</v>
      </c>
      <c r="B57" s="3678" t="s">
        <v>916</v>
      </c>
      <c r="C57" s="3678"/>
      <c r="D57" s="3637"/>
      <c r="E57" s="3637"/>
      <c r="F57" s="3637"/>
      <c r="G57" s="3637"/>
      <c r="H57" s="3638"/>
      <c r="I57" s="3637"/>
      <c r="J57" s="3637"/>
      <c r="K57" s="3637"/>
      <c r="L57" s="3637"/>
      <c r="M57" s="147"/>
      <c r="N57" s="3637"/>
      <c r="O57" s="3637"/>
      <c r="P57" s="3637"/>
      <c r="Q57" s="3637"/>
      <c r="R57" s="3637"/>
      <c r="S57" s="3637"/>
      <c r="T57" s="3637"/>
      <c r="U57" s="3637"/>
      <c r="V57" s="1284"/>
      <c r="W57" s="863"/>
    </row>
    <row r="58" spans="1:23" s="3585" customFormat="1" ht="12.75">
      <c r="A58" s="3672" t="s">
        <v>1113</v>
      </c>
      <c r="B58" s="3676" t="s">
        <v>918</v>
      </c>
      <c r="C58" s="3676"/>
      <c r="D58" s="3637"/>
      <c r="E58" s="3637"/>
      <c r="F58" s="3637"/>
      <c r="G58" s="3637"/>
      <c r="H58" s="3638"/>
      <c r="I58" s="3637"/>
      <c r="J58" s="3637"/>
      <c r="K58" s="3637"/>
      <c r="L58" s="3637"/>
      <c r="M58" s="147"/>
      <c r="N58" s="3637"/>
      <c r="O58" s="3637"/>
      <c r="P58" s="3637"/>
      <c r="Q58" s="3637"/>
      <c r="R58" s="3637"/>
      <c r="S58" s="3637"/>
      <c r="T58" s="3637"/>
      <c r="U58" s="3637"/>
      <c r="V58" s="1284"/>
      <c r="W58" s="863"/>
    </row>
    <row r="59" spans="1:23" s="3585" customFormat="1" ht="15" customHeight="1">
      <c r="A59" s="3672" t="s">
        <v>1114</v>
      </c>
      <c r="B59" s="3666" t="s">
        <v>920</v>
      </c>
      <c r="C59" s="3666"/>
      <c r="D59" s="3637"/>
      <c r="E59" s="3637"/>
      <c r="F59" s="3637"/>
      <c r="G59" s="3637"/>
      <c r="H59" s="3638"/>
      <c r="I59" s="3637"/>
      <c r="J59" s="3637"/>
      <c r="K59" s="3637"/>
      <c r="L59" s="3637"/>
      <c r="M59" s="147"/>
      <c r="N59" s="3637"/>
      <c r="O59" s="3637"/>
      <c r="P59" s="3637"/>
      <c r="Q59" s="3637"/>
      <c r="R59" s="3637"/>
      <c r="S59" s="3637"/>
      <c r="T59" s="3637"/>
      <c r="U59" s="3637"/>
      <c r="V59" s="1284"/>
      <c r="W59" s="863"/>
    </row>
    <row r="60" spans="1:23" s="3585" customFormat="1" ht="15" customHeight="1">
      <c r="A60" s="3672" t="s">
        <v>1164</v>
      </c>
      <c r="B60" s="3666" t="s">
        <v>922</v>
      </c>
      <c r="C60" s="3666"/>
      <c r="D60" s="3637"/>
      <c r="E60" s="3637"/>
      <c r="F60" s="3637"/>
      <c r="G60" s="3637"/>
      <c r="H60" s="3638"/>
      <c r="I60" s="3637"/>
      <c r="J60" s="3637"/>
      <c r="K60" s="3637"/>
      <c r="L60" s="3637"/>
      <c r="M60" s="147"/>
      <c r="N60" s="3637"/>
      <c r="O60" s="3637"/>
      <c r="P60" s="3637"/>
      <c r="Q60" s="3637"/>
      <c r="R60" s="3637"/>
      <c r="S60" s="3637"/>
      <c r="T60" s="3637"/>
      <c r="U60" s="3637"/>
      <c r="V60" s="1284"/>
      <c r="W60" s="863"/>
    </row>
    <row r="61" spans="1:23" s="3585" customFormat="1" ht="15" customHeight="1">
      <c r="A61" s="3672" t="s">
        <v>1165</v>
      </c>
      <c r="B61" s="3666" t="s">
        <v>1077</v>
      </c>
      <c r="C61" s="3666"/>
      <c r="D61" s="3637"/>
      <c r="E61" s="3637"/>
      <c r="F61" s="3637"/>
      <c r="G61" s="3637"/>
      <c r="H61" s="3638"/>
      <c r="I61" s="3637"/>
      <c r="J61" s="3637"/>
      <c r="K61" s="3637"/>
      <c r="L61" s="3637"/>
      <c r="M61" s="147"/>
      <c r="N61" s="3637"/>
      <c r="O61" s="3637"/>
      <c r="P61" s="3637"/>
      <c r="Q61" s="3637"/>
      <c r="R61" s="3637"/>
      <c r="S61" s="3623"/>
      <c r="T61" s="3637"/>
      <c r="U61" s="3637"/>
      <c r="V61" s="1284"/>
      <c r="W61" s="863"/>
    </row>
    <row r="62" spans="1:23" s="3585" customFormat="1" ht="17.25" customHeight="1">
      <c r="A62" s="3672" t="s">
        <v>1166</v>
      </c>
      <c r="B62" s="3666" t="s">
        <v>1086</v>
      </c>
      <c r="C62" s="3666"/>
      <c r="D62" s="3637"/>
      <c r="E62" s="3637"/>
      <c r="F62" s="3637"/>
      <c r="G62" s="3637"/>
      <c r="H62" s="3638"/>
      <c r="I62" s="3637"/>
      <c r="J62" s="3637"/>
      <c r="K62" s="3637"/>
      <c r="L62" s="3637"/>
      <c r="M62" s="147"/>
      <c r="N62" s="3637"/>
      <c r="O62" s="3637"/>
      <c r="P62" s="3637"/>
      <c r="Q62" s="3637"/>
      <c r="R62" s="3637"/>
      <c r="S62" s="3637"/>
      <c r="T62" s="3637"/>
      <c r="U62" s="3637"/>
      <c r="V62" s="1284"/>
      <c r="W62" s="863"/>
    </row>
    <row r="63" spans="1:23" s="3585" customFormat="1" ht="18" customHeight="1">
      <c r="A63" s="3672" t="s">
        <v>1167</v>
      </c>
      <c r="B63" s="3666" t="s">
        <v>1085</v>
      </c>
      <c r="C63" s="3666"/>
      <c r="D63" s="3637"/>
      <c r="E63" s="3637"/>
      <c r="F63" s="3637"/>
      <c r="G63" s="3637"/>
      <c r="H63" s="3638"/>
      <c r="I63" s="3637"/>
      <c r="J63" s="3637"/>
      <c r="K63" s="3637"/>
      <c r="L63" s="3637"/>
      <c r="M63" s="147"/>
      <c r="N63" s="3637"/>
      <c r="O63" s="3637"/>
      <c r="P63" s="3637"/>
      <c r="Q63" s="3637"/>
      <c r="R63" s="3637"/>
      <c r="S63" s="3637"/>
      <c r="T63" s="3637"/>
      <c r="U63" s="3637"/>
      <c r="V63" s="1284"/>
      <c r="W63" s="863"/>
    </row>
    <row r="64" spans="1:23" s="3585" customFormat="1" ht="30" customHeight="1">
      <c r="A64" s="3672" t="s">
        <v>1168</v>
      </c>
      <c r="B64" s="3666" t="s">
        <v>926</v>
      </c>
      <c r="C64" s="3666"/>
      <c r="D64" s="3623"/>
      <c r="E64" s="3623"/>
      <c r="F64" s="3623"/>
      <c r="G64" s="3623"/>
      <c r="H64" s="3624"/>
      <c r="I64" s="3623"/>
      <c r="J64" s="3637"/>
      <c r="K64" s="3623"/>
      <c r="L64" s="3623"/>
      <c r="M64" s="147"/>
      <c r="N64" s="3623"/>
      <c r="O64" s="3623"/>
      <c r="P64" s="3623"/>
      <c r="Q64" s="3623"/>
      <c r="R64" s="3623"/>
      <c r="S64" s="3623"/>
      <c r="T64" s="3623"/>
      <c r="U64" s="3623"/>
      <c r="V64" s="1293"/>
      <c r="W64" s="158"/>
    </row>
    <row r="65" spans="1:26" s="3585" customFormat="1" ht="20.25" customHeight="1">
      <c r="A65" s="3672" t="s">
        <v>1169</v>
      </c>
      <c r="B65" s="3666" t="s">
        <v>250</v>
      </c>
      <c r="C65" s="3666"/>
      <c r="D65" s="3623"/>
      <c r="E65" s="3623"/>
      <c r="F65" s="3623"/>
      <c r="G65" s="3623"/>
      <c r="H65" s="3624"/>
      <c r="I65" s="3623"/>
      <c r="J65" s="3637"/>
      <c r="K65" s="3623"/>
      <c r="L65" s="3623"/>
      <c r="M65" s="147"/>
      <c r="N65" s="3623"/>
      <c r="O65" s="3700"/>
      <c r="P65" s="3623"/>
      <c r="Q65" s="3623"/>
      <c r="R65" s="3623"/>
      <c r="S65" s="3623"/>
      <c r="T65" s="3623"/>
      <c r="U65" s="3623"/>
      <c r="V65" s="1474"/>
      <c r="W65" s="1293"/>
    </row>
    <row r="66" spans="1:26" s="2190" customFormat="1" ht="42.75" customHeight="1">
      <c r="A66" s="3589" t="s">
        <v>326</v>
      </c>
      <c r="B66" s="3592" t="s">
        <v>245</v>
      </c>
      <c r="C66" s="3694"/>
      <c r="D66" s="3695"/>
      <c r="E66" s="3695"/>
      <c r="F66" s="3695"/>
      <c r="G66" s="3695"/>
      <c r="H66" s="3696"/>
      <c r="I66" s="3695"/>
      <c r="J66" s="3695"/>
      <c r="K66" s="3695"/>
      <c r="L66" s="3695"/>
      <c r="M66" s="148"/>
      <c r="N66" s="3695"/>
      <c r="O66" s="3695"/>
      <c r="P66" s="3695"/>
      <c r="Q66" s="3695"/>
      <c r="R66" s="148"/>
      <c r="S66" s="3701"/>
      <c r="T66" s="3701"/>
      <c r="U66" s="3701"/>
      <c r="V66" s="3702"/>
      <c r="W66" s="4914"/>
    </row>
    <row r="67" spans="1:26" ht="15" customHeight="1">
      <c r="A67" s="3559"/>
      <c r="J67" s="3278"/>
      <c r="Q67" s="3703"/>
      <c r="V67" s="3603" t="s">
        <v>215</v>
      </c>
    </row>
    <row r="68" spans="1:26" s="3585" customFormat="1" ht="15" customHeight="1">
      <c r="A68" s="3697"/>
      <c r="B68" s="5201"/>
      <c r="C68" s="5202"/>
      <c r="D68" s="5202"/>
      <c r="E68" s="5202"/>
      <c r="F68" s="5202"/>
      <c r="G68" s="5202"/>
      <c r="H68" s="5202"/>
      <c r="I68" s="5202"/>
      <c r="J68" s="5202"/>
      <c r="K68" s="5202"/>
      <c r="L68" s="5202"/>
      <c r="M68" s="5202"/>
      <c r="N68" s="5202"/>
      <c r="O68" s="5202"/>
      <c r="P68" s="5202"/>
      <c r="Q68" s="5202"/>
      <c r="R68" s="5202"/>
      <c r="S68" s="5202"/>
      <c r="T68" s="5202"/>
      <c r="U68" s="5202"/>
      <c r="V68" s="5202"/>
      <c r="W68" s="3698"/>
      <c r="X68" s="3698"/>
      <c r="Y68" s="3698"/>
      <c r="Z68" s="3705"/>
    </row>
    <row r="69" spans="1:26" s="3585" customFormat="1" ht="15" customHeight="1">
      <c r="A69" s="3697"/>
      <c r="B69" s="5203"/>
      <c r="C69" s="5204"/>
      <c r="D69" s="5204"/>
      <c r="E69" s="5204"/>
      <c r="F69" s="5204"/>
      <c r="G69" s="5204"/>
      <c r="H69" s="5204"/>
      <c r="I69" s="5204"/>
      <c r="J69" s="5204"/>
      <c r="K69" s="5204"/>
      <c r="L69" s="5204"/>
      <c r="M69" s="5204"/>
      <c r="N69" s="5204"/>
      <c r="O69" s="5204"/>
      <c r="P69" s="5204"/>
      <c r="Q69" s="5204"/>
      <c r="R69" s="5204"/>
      <c r="S69" s="5204"/>
      <c r="T69" s="5204"/>
      <c r="U69" s="5204"/>
      <c r="V69" s="5204"/>
      <c r="W69" s="3704"/>
      <c r="X69" s="3699"/>
      <c r="Y69" s="3699"/>
      <c r="Z69" s="3705"/>
    </row>
    <row r="70" spans="1:26" s="3585" customFormat="1" ht="15" customHeight="1">
      <c r="A70" s="3697"/>
      <c r="B70" s="5202"/>
      <c r="C70" s="5202"/>
      <c r="D70" s="5202"/>
      <c r="E70" s="5202"/>
      <c r="F70" s="5202"/>
      <c r="G70" s="5202"/>
      <c r="H70" s="5202"/>
      <c r="I70" s="5202"/>
      <c r="J70" s="5202"/>
      <c r="K70" s="5202"/>
      <c r="L70" s="5202"/>
      <c r="M70" s="5202"/>
      <c r="N70" s="5202"/>
      <c r="O70" s="5202"/>
      <c r="P70" s="5202"/>
      <c r="Q70" s="5202"/>
      <c r="R70" s="5202"/>
      <c r="S70" s="5202"/>
      <c r="T70" s="5202"/>
      <c r="U70" s="5202"/>
      <c r="V70" s="5202"/>
      <c r="W70" s="3698"/>
      <c r="X70" s="3698"/>
      <c r="Y70" s="3698"/>
      <c r="Z70" s="3705"/>
    </row>
    <row r="71" spans="1:26" s="3585" customFormat="1" ht="15" customHeight="1">
      <c r="A71" s="3697"/>
      <c r="B71" s="5202"/>
      <c r="C71" s="5202"/>
      <c r="D71" s="5202"/>
      <c r="E71" s="5202"/>
      <c r="F71" s="5202"/>
      <c r="G71" s="5202"/>
      <c r="H71" s="5202"/>
      <c r="I71" s="5202"/>
      <c r="J71" s="5202"/>
      <c r="K71" s="5202"/>
      <c r="L71" s="5202"/>
      <c r="M71" s="5202"/>
      <c r="N71" s="5202"/>
      <c r="O71" s="5202"/>
      <c r="P71" s="5202"/>
      <c r="Q71" s="5202"/>
      <c r="R71" s="5202"/>
      <c r="S71" s="5202"/>
      <c r="T71" s="5202"/>
      <c r="U71" s="5202"/>
      <c r="V71" s="5202"/>
      <c r="W71" s="3698"/>
      <c r="X71" s="3698"/>
      <c r="Y71" s="3698"/>
      <c r="Z71" s="3705"/>
    </row>
    <row r="72" spans="1:26" s="3585" customFormat="1" ht="15" customHeight="1">
      <c r="A72" s="3697"/>
      <c r="B72" s="5202"/>
      <c r="C72" s="5202"/>
      <c r="D72" s="5202"/>
      <c r="E72" s="5202"/>
      <c r="F72" s="5202"/>
      <c r="G72" s="5202"/>
      <c r="H72" s="5202"/>
      <c r="I72" s="5202"/>
      <c r="J72" s="5202"/>
      <c r="K72" s="5202"/>
      <c r="L72" s="5202"/>
      <c r="M72" s="5202"/>
      <c r="N72" s="5202"/>
      <c r="O72" s="5202"/>
      <c r="P72" s="5202"/>
      <c r="Q72" s="5202"/>
      <c r="R72" s="5202"/>
      <c r="S72" s="5202"/>
      <c r="T72" s="5202"/>
      <c r="U72" s="5202"/>
      <c r="V72" s="5202"/>
      <c r="W72" s="3698"/>
      <c r="X72" s="3698"/>
      <c r="Y72" s="3698"/>
      <c r="Z72" s="3705"/>
    </row>
  </sheetData>
  <mergeCells count="12">
    <mergeCell ref="B68:V68"/>
    <mergeCell ref="B69:V69"/>
    <mergeCell ref="B70:V70"/>
    <mergeCell ref="B71:V71"/>
    <mergeCell ref="B72:V72"/>
    <mergeCell ref="A2:W2"/>
    <mergeCell ref="D5:H5"/>
    <mergeCell ref="I5:M5"/>
    <mergeCell ref="N5:R5"/>
    <mergeCell ref="S5:U5"/>
    <mergeCell ref="A5:A6"/>
    <mergeCell ref="B5:B6"/>
  </mergeCells>
  <phoneticPr fontId="169" type="noConversion"/>
  <hyperlinks>
    <hyperlink ref="V67" location="目录!A1" display="返回"/>
  </hyperlinks>
  <printOptions horizontalCentered="1"/>
  <pageMargins left="0.39370078740157499" right="0.39370078740157499" top="0.39370078740157499" bottom="0" header="0.31496062992126" footer="0.31496062992126"/>
  <pageSetup paperSize="9" scale="64" fitToHeight="0" orientation="landscape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72"/>
  <sheetViews>
    <sheetView zoomScale="85" zoomScaleNormal="85" workbookViewId="0">
      <selection activeCell="C7" sqref="C7:AA68"/>
    </sheetView>
  </sheetViews>
  <sheetFormatPr defaultColWidth="9" defaultRowHeight="24.95" customHeight="1" outlineLevelCol="1"/>
  <cols>
    <col min="1" max="1" width="6.75" style="234" customWidth="1"/>
    <col min="2" max="2" width="30.875" style="234" customWidth="1"/>
    <col min="3" max="3" width="16.5" style="234" hidden="1" customWidth="1" outlineLevel="1"/>
    <col min="4" max="4" width="16.375" style="234" hidden="1" customWidth="1" outlineLevel="1"/>
    <col min="5" max="5" width="16.25" style="234" hidden="1" customWidth="1" outlineLevel="1"/>
    <col min="6" max="6" width="17.5" style="234" hidden="1" customWidth="1" outlineLevel="1"/>
    <col min="7" max="7" width="13.125" style="234" hidden="1" customWidth="1" outlineLevel="1"/>
    <col min="8" max="8" width="17.125" style="234" hidden="1" customWidth="1" outlineLevel="1"/>
    <col min="9" max="9" width="17.375" style="234" hidden="1" customWidth="1" outlineLevel="1"/>
    <col min="10" max="10" width="16.375" style="234" hidden="1" customWidth="1" outlineLevel="1"/>
    <col min="11" max="11" width="16.5" style="234" hidden="1" customWidth="1" outlineLevel="1"/>
    <col min="12" max="14" width="14.25" style="234" hidden="1" customWidth="1" outlineLevel="1"/>
    <col min="15" max="16" width="13.375" style="234" hidden="1" customWidth="1" outlineLevel="1"/>
    <col min="17" max="17" width="11.875" style="234" hidden="1" customWidth="1" outlineLevel="1"/>
    <col min="18" max="18" width="14.375" style="234" hidden="1" customWidth="1" outlineLevel="1"/>
    <col min="19" max="19" width="13.375" style="234" hidden="1" customWidth="1" outlineLevel="1"/>
    <col min="20" max="20" width="13.375" style="234" customWidth="1" collapsed="1"/>
    <col min="21" max="25" width="13.375" style="234" customWidth="1"/>
    <col min="26" max="26" width="33.5" style="234" customWidth="1"/>
    <col min="27" max="27" width="37" style="234" customWidth="1"/>
    <col min="28" max="16384" width="9" style="234"/>
  </cols>
  <sheetData>
    <row r="1" spans="1:31" ht="13.5">
      <c r="A1" s="238"/>
      <c r="B1" s="238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269" t="s">
        <v>1170</v>
      </c>
    </row>
    <row r="2" spans="1:31" s="236" customFormat="1" ht="21" customHeight="1">
      <c r="A2" s="5073" t="s">
        <v>1171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</row>
    <row r="3" spans="1:31" s="80" customFormat="1" ht="13.5">
      <c r="A3" s="90"/>
      <c r="B3" s="91"/>
      <c r="C3" s="3041" t="s">
        <v>1172</v>
      </c>
      <c r="D3" s="3041"/>
      <c r="E3" s="3041"/>
      <c r="F3" s="3041"/>
      <c r="G3" s="3605" t="s">
        <v>1173</v>
      </c>
      <c r="H3" s="3605"/>
      <c r="I3" s="3533"/>
      <c r="J3" s="3619"/>
      <c r="K3" s="3619"/>
      <c r="L3" s="3619"/>
      <c r="M3" s="3619"/>
      <c r="N3" s="3619"/>
      <c r="O3" s="3619"/>
      <c r="P3" s="3619"/>
      <c r="Q3" s="3619"/>
      <c r="R3" s="3619"/>
      <c r="S3" s="3619"/>
      <c r="T3" s="3619"/>
      <c r="U3" s="3619"/>
      <c r="V3" s="3619"/>
      <c r="W3" s="3619"/>
      <c r="X3" s="3619"/>
      <c r="Y3" s="3619"/>
      <c r="Z3" s="3643"/>
    </row>
    <row r="4" spans="1:31" s="80" customFormat="1" ht="18.75" customHeight="1">
      <c r="A4" s="90"/>
      <c r="B4" s="91"/>
      <c r="C4" s="3606" t="s">
        <v>1063</v>
      </c>
      <c r="D4" s="3041"/>
      <c r="E4" s="3041"/>
      <c r="F4" s="3041"/>
      <c r="G4" s="3605" t="s">
        <v>1063</v>
      </c>
      <c r="H4" s="3533"/>
      <c r="I4" s="3533"/>
      <c r="J4" s="3533"/>
      <c r="K4" s="3533"/>
      <c r="L4" s="3533"/>
      <c r="M4" s="3533"/>
      <c r="N4" s="3533"/>
      <c r="O4" s="3533"/>
      <c r="P4" s="3533"/>
      <c r="Q4" s="3533"/>
      <c r="R4" s="3533"/>
      <c r="S4" s="3533"/>
      <c r="T4" s="3533"/>
      <c r="U4" s="3533"/>
      <c r="V4" s="3533"/>
      <c r="W4" s="3533"/>
      <c r="X4" s="3533"/>
      <c r="Y4" s="3533"/>
      <c r="Z4" s="3560"/>
      <c r="AA4" s="153" t="s">
        <v>874</v>
      </c>
    </row>
    <row r="5" spans="1:31" s="236" customFormat="1" ht="15" customHeight="1">
      <c r="A5" s="5195" t="s">
        <v>217</v>
      </c>
      <c r="B5" s="5134" t="s">
        <v>875</v>
      </c>
      <c r="C5" s="5130" t="s">
        <v>157</v>
      </c>
      <c r="D5" s="5130"/>
      <c r="E5" s="5130"/>
      <c r="F5" s="5130"/>
      <c r="G5" s="5130"/>
      <c r="H5" s="5130" t="s">
        <v>158</v>
      </c>
      <c r="I5" s="5130"/>
      <c r="J5" s="5130"/>
      <c r="K5" s="5130"/>
      <c r="L5" s="5130"/>
      <c r="M5" s="5120" t="s">
        <v>220</v>
      </c>
      <c r="N5" s="5121"/>
      <c r="O5" s="5121"/>
      <c r="P5" s="5121"/>
      <c r="Q5" s="5122"/>
      <c r="R5" s="5120" t="s">
        <v>221</v>
      </c>
      <c r="S5" s="5121"/>
      <c r="T5" s="5121"/>
      <c r="U5" s="5121"/>
      <c r="V5" s="5121"/>
      <c r="W5" s="5134" t="s">
        <v>161</v>
      </c>
      <c r="X5" s="5134"/>
      <c r="Y5" s="5134"/>
      <c r="Z5" s="3453"/>
      <c r="AA5" s="3561"/>
    </row>
    <row r="6" spans="1:31" s="236" customFormat="1" ht="15" customHeight="1">
      <c r="A6" s="5195"/>
      <c r="B6" s="5134"/>
      <c r="C6" s="94" t="s">
        <v>788</v>
      </c>
      <c r="D6" s="94" t="s">
        <v>789</v>
      </c>
      <c r="E6" s="94" t="s">
        <v>786</v>
      </c>
      <c r="F6" s="94" t="s">
        <v>855</v>
      </c>
      <c r="G6" s="94" t="s">
        <v>170</v>
      </c>
      <c r="H6" s="94" t="s">
        <v>788</v>
      </c>
      <c r="I6" s="94" t="s">
        <v>789</v>
      </c>
      <c r="J6" s="94" t="s">
        <v>786</v>
      </c>
      <c r="K6" s="94" t="s">
        <v>855</v>
      </c>
      <c r="L6" s="94" t="s">
        <v>170</v>
      </c>
      <c r="M6" s="94" t="s">
        <v>788</v>
      </c>
      <c r="N6" s="94" t="s">
        <v>789</v>
      </c>
      <c r="O6" s="94" t="s">
        <v>786</v>
      </c>
      <c r="P6" s="94" t="s">
        <v>855</v>
      </c>
      <c r="Q6" s="94" t="s">
        <v>170</v>
      </c>
      <c r="R6" s="267" t="s">
        <v>788</v>
      </c>
      <c r="S6" s="267" t="s">
        <v>789</v>
      </c>
      <c r="T6" s="267" t="s">
        <v>786</v>
      </c>
      <c r="U6" s="267" t="s">
        <v>855</v>
      </c>
      <c r="V6" s="267" t="s">
        <v>170</v>
      </c>
      <c r="W6" s="3534" t="s">
        <v>788</v>
      </c>
      <c r="X6" s="3534" t="s">
        <v>789</v>
      </c>
      <c r="Y6" s="3534" t="s">
        <v>786</v>
      </c>
      <c r="Z6" s="908" t="s">
        <v>1065</v>
      </c>
      <c r="AA6" s="302" t="s">
        <v>791</v>
      </c>
    </row>
    <row r="7" spans="1:31" s="1710" customFormat="1" ht="26.25" customHeight="1">
      <c r="A7" s="3535" t="s">
        <v>16</v>
      </c>
      <c r="B7" s="3536" t="s">
        <v>876</v>
      </c>
      <c r="C7" s="3607"/>
      <c r="D7" s="3607"/>
      <c r="E7" s="3607"/>
      <c r="F7" s="3607"/>
      <c r="G7" s="3608"/>
      <c r="H7" s="3607"/>
      <c r="I7" s="3607"/>
      <c r="J7" s="3620"/>
      <c r="K7" s="3620"/>
      <c r="L7" s="3621"/>
      <c r="M7" s="3622"/>
      <c r="N7" s="3622"/>
      <c r="O7" s="3622"/>
      <c r="P7" s="3622"/>
      <c r="Q7" s="3622"/>
      <c r="R7" s="3622"/>
      <c r="S7" s="3622"/>
      <c r="T7" s="3622"/>
      <c r="U7" s="3622"/>
      <c r="V7" s="3622"/>
      <c r="W7" s="3622"/>
      <c r="X7" s="3622"/>
      <c r="Y7" s="3622"/>
      <c r="Z7" s="3536"/>
      <c r="AA7" s="3536"/>
    </row>
    <row r="8" spans="1:31" s="2192" customFormat="1" ht="26.25" customHeight="1">
      <c r="A8" s="3538">
        <v>1</v>
      </c>
      <c r="B8" s="3539" t="s">
        <v>1066</v>
      </c>
      <c r="C8" s="3609"/>
      <c r="D8" s="3609"/>
      <c r="E8" s="3609"/>
      <c r="F8" s="3609"/>
      <c r="G8" s="3608"/>
      <c r="H8" s="3609"/>
      <c r="I8" s="3609"/>
      <c r="J8" s="3623"/>
      <c r="K8" s="3623"/>
      <c r="L8" s="362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3562"/>
      <c r="AA8" s="4908"/>
    </row>
    <row r="9" spans="1:31" s="2192" customFormat="1" ht="26.25" customHeight="1">
      <c r="A9" s="3541">
        <v>2</v>
      </c>
      <c r="B9" s="3539" t="s">
        <v>1174</v>
      </c>
      <c r="C9" s="3610"/>
      <c r="D9" s="3610"/>
      <c r="E9" s="3610"/>
      <c r="F9" s="3610"/>
      <c r="G9" s="3608"/>
      <c r="H9" s="3610"/>
      <c r="I9" s="3610"/>
      <c r="J9" s="3625"/>
      <c r="K9" s="3625"/>
      <c r="L9" s="362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3563"/>
      <c r="AA9" s="3563"/>
      <c r="AB9"/>
      <c r="AC9"/>
      <c r="AD9"/>
      <c r="AE9" s="3564"/>
    </row>
    <row r="10" spans="1:31" s="1710" customFormat="1" ht="26.25" customHeight="1">
      <c r="A10" s="3535" t="s">
        <v>138</v>
      </c>
      <c r="B10" s="3536" t="s">
        <v>878</v>
      </c>
      <c r="C10" s="3607"/>
      <c r="D10" s="3607"/>
      <c r="E10" s="3607"/>
      <c r="F10" s="3607"/>
      <c r="G10" s="3608"/>
      <c r="H10" s="3607"/>
      <c r="I10" s="3607"/>
      <c r="J10" s="3620"/>
      <c r="K10" s="3620"/>
      <c r="L10" s="3621"/>
      <c r="M10" s="3622"/>
      <c r="N10" s="3622"/>
      <c r="O10" s="3622"/>
      <c r="P10" s="3622"/>
      <c r="Q10" s="3622"/>
      <c r="R10" s="3622"/>
      <c r="S10" s="3622"/>
      <c r="T10" s="3622"/>
      <c r="U10" s="3622"/>
      <c r="V10" s="3622"/>
      <c r="W10" s="3622"/>
      <c r="X10" s="3622"/>
      <c r="Y10" s="3622"/>
      <c r="Z10" s="3562"/>
      <c r="AA10" s="3565"/>
    </row>
    <row r="11" spans="1:31" s="2192" customFormat="1" ht="26.25" customHeight="1">
      <c r="A11" s="3538">
        <v>1</v>
      </c>
      <c r="B11" s="3542" t="s">
        <v>879</v>
      </c>
      <c r="C11" s="3609"/>
      <c r="D11" s="3609"/>
      <c r="E11" s="3609"/>
      <c r="F11" s="3609"/>
      <c r="G11" s="3611"/>
      <c r="H11" s="3609"/>
      <c r="I11" s="3609"/>
      <c r="J11" s="3623"/>
      <c r="K11" s="3623"/>
      <c r="L11" s="362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3566"/>
      <c r="AA11" s="3542"/>
    </row>
    <row r="12" spans="1:31" s="2192" customFormat="1" ht="26.25" customHeight="1">
      <c r="A12" s="3538"/>
      <c r="B12" s="3542" t="s">
        <v>880</v>
      </c>
      <c r="C12" s="3612"/>
      <c r="D12" s="3612"/>
      <c r="E12" s="3612"/>
      <c r="F12" s="3612"/>
      <c r="G12" s="3611"/>
      <c r="H12" s="3613"/>
      <c r="I12" s="3613"/>
      <c r="J12" s="3626"/>
      <c r="K12" s="3626"/>
      <c r="L12" s="1389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3567"/>
      <c r="AA12" s="4907"/>
    </row>
    <row r="13" spans="1:31" s="2192" customFormat="1" ht="26.25" customHeight="1">
      <c r="A13" s="3538"/>
      <c r="B13" s="3542" t="s">
        <v>1068</v>
      </c>
      <c r="C13" s="3614"/>
      <c r="D13" s="3614"/>
      <c r="E13" s="3614"/>
      <c r="F13" s="3614"/>
      <c r="G13" s="3611"/>
      <c r="H13" s="3615"/>
      <c r="I13" s="3615"/>
      <c r="J13" s="3627"/>
      <c r="K13" s="3627"/>
      <c r="L13" s="3628"/>
      <c r="M13" s="3629"/>
      <c r="N13" s="3629"/>
      <c r="O13" s="3629"/>
      <c r="P13" s="3630"/>
      <c r="Q13" s="3629"/>
      <c r="R13" s="3641"/>
      <c r="S13" s="3630"/>
      <c r="T13" s="3629"/>
      <c r="U13" s="3629"/>
      <c r="V13" s="3629"/>
      <c r="W13" s="3641"/>
      <c r="X13" s="3629"/>
      <c r="Y13" s="3629"/>
      <c r="Z13" s="3562"/>
      <c r="AA13" s="3562"/>
    </row>
    <row r="14" spans="1:31" s="2192" customFormat="1" ht="26.25" customHeight="1">
      <c r="A14" s="3538"/>
      <c r="B14" s="3542" t="s">
        <v>1069</v>
      </c>
      <c r="C14" s="3616"/>
      <c r="D14" s="3616"/>
      <c r="E14" s="3616"/>
      <c r="F14" s="3616"/>
      <c r="G14" s="3611"/>
      <c r="H14" s="3614"/>
      <c r="I14" s="3616"/>
      <c r="J14" s="3631"/>
      <c r="K14" s="3631"/>
      <c r="L14" s="3632"/>
      <c r="M14" s="1679"/>
      <c r="N14" s="1679"/>
      <c r="O14" s="3633"/>
      <c r="P14" s="3634"/>
      <c r="Q14" s="1679"/>
      <c r="R14" s="3642"/>
      <c r="S14" s="3634"/>
      <c r="T14" s="1679"/>
      <c r="U14" s="1679"/>
      <c r="V14" s="1679"/>
      <c r="W14" s="3642"/>
      <c r="X14" s="1679"/>
      <c r="Y14" s="1679"/>
      <c r="Z14" s="3563"/>
      <c r="AA14" s="3563"/>
    </row>
    <row r="15" spans="1:31" s="2192" customFormat="1" ht="26.25" customHeight="1">
      <c r="A15" s="3538"/>
      <c r="B15" s="3542" t="s">
        <v>1070</v>
      </c>
      <c r="C15" s="3616"/>
      <c r="D15" s="3616"/>
      <c r="E15" s="3616"/>
      <c r="F15" s="3616"/>
      <c r="G15" s="3611"/>
      <c r="H15" s="3614"/>
      <c r="I15" s="3616"/>
      <c r="J15" s="3631"/>
      <c r="K15" s="3631"/>
      <c r="L15" s="3632"/>
      <c r="M15" s="1679"/>
      <c r="N15" s="1679"/>
      <c r="O15" s="3633"/>
      <c r="P15" s="3634"/>
      <c r="Q15" s="1679"/>
      <c r="R15" s="3642"/>
      <c r="S15" s="3634"/>
      <c r="T15" s="1679"/>
      <c r="U15" s="1679"/>
      <c r="V15" s="1679"/>
      <c r="W15" s="3642"/>
      <c r="X15" s="1679"/>
      <c r="Y15" s="1679"/>
      <c r="Z15" s="3563"/>
      <c r="AA15" s="3563"/>
    </row>
    <row r="16" spans="1:31" s="2192" customFormat="1" ht="26.25" customHeight="1">
      <c r="A16" s="3538"/>
      <c r="B16" s="3542" t="s">
        <v>1071</v>
      </c>
      <c r="C16" s="3616"/>
      <c r="D16" s="3616"/>
      <c r="E16" s="3616"/>
      <c r="F16" s="3616"/>
      <c r="G16" s="3611"/>
      <c r="H16" s="3614"/>
      <c r="I16" s="3616"/>
      <c r="J16" s="3631"/>
      <c r="K16" s="3631"/>
      <c r="L16" s="3632"/>
      <c r="M16" s="1679"/>
      <c r="N16" s="1679"/>
      <c r="O16" s="3633"/>
      <c r="P16" s="3634"/>
      <c r="Q16" s="1679"/>
      <c r="R16" s="3642"/>
      <c r="S16" s="3634"/>
      <c r="T16" s="1679"/>
      <c r="U16" s="1679"/>
      <c r="V16" s="1679"/>
      <c r="W16" s="3642"/>
      <c r="X16" s="1679"/>
      <c r="Y16" s="1679"/>
      <c r="Z16" s="3563"/>
      <c r="AA16" s="3563"/>
    </row>
    <row r="17" spans="1:27" s="2192" customFormat="1" ht="26.25" customHeight="1">
      <c r="A17" s="3538"/>
      <c r="B17" s="3542" t="s">
        <v>1072</v>
      </c>
      <c r="C17" s="3616"/>
      <c r="D17" s="3616"/>
      <c r="E17" s="3616"/>
      <c r="F17" s="3616"/>
      <c r="G17" s="3611"/>
      <c r="H17" s="3614"/>
      <c r="I17" s="3616"/>
      <c r="J17" s="3631"/>
      <c r="K17" s="3631"/>
      <c r="L17" s="3632"/>
      <c r="M17" s="1679"/>
      <c r="N17" s="1679"/>
      <c r="O17" s="3633"/>
      <c r="P17" s="3634"/>
      <c r="Q17" s="1679"/>
      <c r="R17" s="3642"/>
      <c r="S17" s="3634"/>
      <c r="T17" s="1679"/>
      <c r="U17" s="1679"/>
      <c r="V17" s="1679"/>
      <c r="W17" s="1679"/>
      <c r="X17" s="1679"/>
      <c r="Y17" s="1679"/>
      <c r="Z17" s="3563"/>
      <c r="AA17" s="3568"/>
    </row>
    <row r="18" spans="1:27" s="2192" customFormat="1" ht="12.75">
      <c r="A18" s="3538"/>
      <c r="B18" s="3539" t="s">
        <v>886</v>
      </c>
      <c r="C18" s="3617"/>
      <c r="D18" s="3617"/>
      <c r="E18" s="3617"/>
      <c r="F18" s="3617"/>
      <c r="G18" s="3611"/>
      <c r="H18" s="3618"/>
      <c r="I18" s="3635"/>
      <c r="J18" s="3636"/>
      <c r="K18" s="3636"/>
      <c r="L18" s="3632"/>
      <c r="M18" s="1679"/>
      <c r="N18" s="1679"/>
      <c r="O18" s="1679"/>
      <c r="P18" s="1679"/>
      <c r="Q18" s="1679"/>
      <c r="R18" s="1663"/>
      <c r="S18" s="1679"/>
      <c r="T18" s="1679"/>
      <c r="U18" s="1679"/>
      <c r="V18" s="1679"/>
      <c r="W18" s="1679"/>
      <c r="X18" s="1679"/>
      <c r="Y18" s="1679"/>
      <c r="Z18" s="3570"/>
      <c r="AA18" s="3563"/>
    </row>
    <row r="19" spans="1:27" s="2192" customFormat="1" ht="26.25" customHeight="1">
      <c r="A19" s="3538"/>
      <c r="B19" s="3539" t="s">
        <v>1160</v>
      </c>
      <c r="C19" s="3617"/>
      <c r="D19" s="3617"/>
      <c r="E19" s="3617"/>
      <c r="F19" s="3617"/>
      <c r="G19" s="3611"/>
      <c r="H19" s="3613"/>
      <c r="I19" s="3617"/>
      <c r="J19" s="3636"/>
      <c r="K19" s="3636"/>
      <c r="L19" s="3632"/>
      <c r="M19" s="1679"/>
      <c r="N19" s="1679"/>
      <c r="O19" s="1679"/>
      <c r="P19" s="1679"/>
      <c r="Q19" s="1679"/>
      <c r="R19" s="1679"/>
      <c r="S19" s="1679"/>
      <c r="T19" s="1679"/>
      <c r="U19" s="1679"/>
      <c r="V19" s="1679"/>
      <c r="W19" s="1679"/>
      <c r="X19" s="1679"/>
      <c r="Y19" s="1679"/>
      <c r="Z19" s="3570"/>
      <c r="AA19" s="3563"/>
    </row>
    <row r="20" spans="1:27" s="2192" customFormat="1" ht="26.25" customHeight="1">
      <c r="A20" s="3538"/>
      <c r="B20" s="3539" t="s">
        <v>887</v>
      </c>
      <c r="C20" s="3617"/>
      <c r="D20" s="3617"/>
      <c r="E20" s="3617"/>
      <c r="F20" s="3617"/>
      <c r="G20" s="3611"/>
      <c r="H20" s="3617"/>
      <c r="I20" s="3617"/>
      <c r="J20" s="3636"/>
      <c r="K20" s="3636"/>
      <c r="L20" s="3632"/>
      <c r="M20" s="1679"/>
      <c r="N20" s="1679"/>
      <c r="O20" s="1679"/>
      <c r="P20" s="1679"/>
      <c r="Q20" s="1679"/>
      <c r="R20" s="1679"/>
      <c r="S20" s="1679"/>
      <c r="T20" s="1679"/>
      <c r="U20" s="1679"/>
      <c r="V20" s="1679"/>
      <c r="W20" s="1679"/>
      <c r="X20" s="1679"/>
      <c r="Y20" s="1679"/>
      <c r="Z20" s="3563"/>
      <c r="AA20" s="3563"/>
    </row>
    <row r="21" spans="1:27" s="2192" customFormat="1" ht="26.25" customHeight="1">
      <c r="A21" s="3538"/>
      <c r="B21" s="3539" t="s">
        <v>888</v>
      </c>
      <c r="C21" s="3617"/>
      <c r="D21" s="3617"/>
      <c r="E21" s="3617"/>
      <c r="F21" s="3617"/>
      <c r="G21" s="3611"/>
      <c r="H21" s="1355"/>
      <c r="I21" s="3617"/>
      <c r="J21" s="3636"/>
      <c r="K21" s="3636"/>
      <c r="L21" s="3632"/>
      <c r="M21" s="1679"/>
      <c r="N21" s="1679"/>
      <c r="O21" s="1679"/>
      <c r="P21" s="1679"/>
      <c r="Q21" s="1679"/>
      <c r="R21" s="1679"/>
      <c r="S21" s="1679"/>
      <c r="T21" s="1679"/>
      <c r="U21" s="1679"/>
      <c r="V21" s="1679"/>
      <c r="W21" s="1679"/>
      <c r="X21" s="1679"/>
      <c r="Y21" s="1679"/>
      <c r="Z21" s="3571"/>
      <c r="AA21" s="3542"/>
    </row>
    <row r="22" spans="1:27" s="2192" customFormat="1" ht="26.25" customHeight="1">
      <c r="A22" s="3538"/>
      <c r="B22" s="3549" t="s">
        <v>889</v>
      </c>
      <c r="C22" s="3617"/>
      <c r="D22" s="3617"/>
      <c r="E22" s="3617"/>
      <c r="F22" s="3617"/>
      <c r="G22" s="3611"/>
      <c r="H22" s="1355"/>
      <c r="I22" s="3617"/>
      <c r="J22" s="3636"/>
      <c r="K22" s="3636"/>
      <c r="L22" s="3632"/>
      <c r="M22" s="1679"/>
      <c r="N22" s="1679"/>
      <c r="O22" s="1679"/>
      <c r="P22" s="1679"/>
      <c r="Q22" s="1679"/>
      <c r="R22" s="1679"/>
      <c r="S22" s="1679"/>
      <c r="T22" s="1679"/>
      <c r="U22" s="1679"/>
      <c r="V22" s="1679"/>
      <c r="W22" s="1679"/>
      <c r="X22" s="1679"/>
      <c r="Y22" s="1679"/>
      <c r="Z22" s="3572"/>
      <c r="AA22" s="3542"/>
    </row>
    <row r="23" spans="1:27" s="2192" customFormat="1" ht="26.25" customHeight="1">
      <c r="A23" s="3538"/>
      <c r="B23" s="3550" t="s">
        <v>890</v>
      </c>
      <c r="C23" s="3617"/>
      <c r="D23" s="3617"/>
      <c r="E23" s="3617"/>
      <c r="F23" s="3617"/>
      <c r="G23" s="3611"/>
      <c r="H23" s="1355"/>
      <c r="I23" s="3617"/>
      <c r="J23" s="3636"/>
      <c r="K23" s="3636"/>
      <c r="L23" s="3632"/>
      <c r="M23" s="1679"/>
      <c r="N23" s="1679"/>
      <c r="O23" s="1679"/>
      <c r="P23" s="1679"/>
      <c r="Q23" s="1679"/>
      <c r="R23" s="1679"/>
      <c r="S23" s="1679"/>
      <c r="T23" s="1679"/>
      <c r="U23" s="1679"/>
      <c r="V23" s="1679"/>
      <c r="W23" s="1679"/>
      <c r="X23" s="1679"/>
      <c r="Y23" s="1679"/>
      <c r="Z23" s="3563"/>
      <c r="AA23" s="3542"/>
    </row>
    <row r="24" spans="1:27" s="2192" customFormat="1" ht="26.25" customHeight="1">
      <c r="A24" s="3538">
        <v>2</v>
      </c>
      <c r="B24" s="3542" t="s">
        <v>891</v>
      </c>
      <c r="C24" s="3609"/>
      <c r="D24" s="3609"/>
      <c r="E24" s="3609"/>
      <c r="F24" s="3609"/>
      <c r="G24" s="3611"/>
      <c r="H24" s="3609"/>
      <c r="I24" s="3609"/>
      <c r="J24" s="3623"/>
      <c r="K24" s="3623"/>
      <c r="L24" s="362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3563"/>
      <c r="AA24" s="3573"/>
    </row>
    <row r="25" spans="1:27" s="2192" customFormat="1" ht="26.25" customHeight="1">
      <c r="A25" s="3538"/>
      <c r="B25" s="3539" t="s">
        <v>892</v>
      </c>
      <c r="C25" s="3609"/>
      <c r="D25" s="3609"/>
      <c r="E25" s="3609"/>
      <c r="F25" s="3609"/>
      <c r="G25" s="3611"/>
      <c r="H25" s="1355"/>
      <c r="I25" s="3609"/>
      <c r="J25" s="3623"/>
      <c r="K25" s="3623"/>
      <c r="L25" s="362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3600"/>
      <c r="AA25" s="3574"/>
    </row>
    <row r="26" spans="1:27" s="2192" customFormat="1" ht="26.25" customHeight="1">
      <c r="A26" s="3538"/>
      <c r="B26" s="3539" t="s">
        <v>893</v>
      </c>
      <c r="C26" s="3609"/>
      <c r="D26" s="3609"/>
      <c r="E26" s="3609"/>
      <c r="F26" s="3609"/>
      <c r="G26" s="3611"/>
      <c r="H26" s="1355"/>
      <c r="I26" s="3609"/>
      <c r="J26" s="3623"/>
      <c r="K26" s="3623"/>
      <c r="L26" s="362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3600"/>
      <c r="AA26" s="3574"/>
    </row>
    <row r="27" spans="1:27" s="2192" customFormat="1" ht="26.25" customHeight="1">
      <c r="A27" s="3538"/>
      <c r="B27" s="3539" t="s">
        <v>894</v>
      </c>
      <c r="C27" s="3609"/>
      <c r="D27" s="3609"/>
      <c r="E27" s="3609"/>
      <c r="F27" s="3609"/>
      <c r="G27" s="3611"/>
      <c r="H27" s="1355"/>
      <c r="I27" s="3609"/>
      <c r="J27" s="3623"/>
      <c r="K27" s="3623"/>
      <c r="L27" s="362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3600"/>
      <c r="AA27" s="3574"/>
    </row>
    <row r="28" spans="1:27" s="2192" customFormat="1" ht="26.25" customHeight="1">
      <c r="A28" s="3538"/>
      <c r="B28" s="3539" t="s">
        <v>895</v>
      </c>
      <c r="C28" s="3609"/>
      <c r="D28" s="3609"/>
      <c r="E28" s="3609"/>
      <c r="F28" s="3609"/>
      <c r="G28" s="3611"/>
      <c r="H28" s="1355"/>
      <c r="I28" s="3609"/>
      <c r="J28" s="3623"/>
      <c r="K28" s="3623"/>
      <c r="L28" s="362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3600"/>
      <c r="AA28" s="3574"/>
    </row>
    <row r="29" spans="1:27" s="2192" customFormat="1" ht="26.25" customHeight="1">
      <c r="A29" s="3538"/>
      <c r="B29" s="3539" t="s">
        <v>896</v>
      </c>
      <c r="C29" s="3609"/>
      <c r="D29" s="3609"/>
      <c r="E29" s="3609"/>
      <c r="F29" s="3609"/>
      <c r="G29" s="3611"/>
      <c r="H29" s="1355"/>
      <c r="I29" s="3609"/>
      <c r="J29" s="3623"/>
      <c r="K29" s="3623"/>
      <c r="L29" s="362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3572"/>
      <c r="AA29" s="3574"/>
    </row>
    <row r="30" spans="1:27" s="2192" customFormat="1" ht="26.25" customHeight="1">
      <c r="A30" s="3538"/>
      <c r="B30" s="3549" t="s">
        <v>897</v>
      </c>
      <c r="C30" s="3609"/>
      <c r="D30" s="3609"/>
      <c r="E30" s="3609"/>
      <c r="F30" s="3609"/>
      <c r="G30" s="3611"/>
      <c r="H30" s="3613"/>
      <c r="I30" s="3609"/>
      <c r="J30" s="3623"/>
      <c r="K30" s="3623"/>
      <c r="L30" s="362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3572"/>
      <c r="AA30" s="3574"/>
    </row>
    <row r="31" spans="1:27" s="2192" customFormat="1" ht="26.25" customHeight="1">
      <c r="A31" s="3538"/>
      <c r="B31" s="3549" t="s">
        <v>898</v>
      </c>
      <c r="C31" s="3609"/>
      <c r="D31" s="3609"/>
      <c r="E31" s="3609"/>
      <c r="F31" s="3609"/>
      <c r="G31" s="3611"/>
      <c r="H31" s="1355"/>
      <c r="I31" s="3609"/>
      <c r="J31" s="3623"/>
      <c r="K31" s="3623"/>
      <c r="L31" s="362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3572"/>
      <c r="AA31" s="3574"/>
    </row>
    <row r="32" spans="1:27" s="2192" customFormat="1" ht="26.25" customHeight="1">
      <c r="A32" s="3538"/>
      <c r="B32" s="3549" t="s">
        <v>899</v>
      </c>
      <c r="C32" s="3609"/>
      <c r="D32" s="3609"/>
      <c r="E32" s="3609"/>
      <c r="F32" s="3609"/>
      <c r="G32" s="3611"/>
      <c r="H32" s="1355"/>
      <c r="I32" s="3609"/>
      <c r="J32" s="3623"/>
      <c r="K32" s="3623"/>
      <c r="L32" s="362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3563"/>
      <c r="AA32" s="3542"/>
    </row>
    <row r="33" spans="1:27" s="2192" customFormat="1" ht="26.25" customHeight="1">
      <c r="A33" s="3538">
        <v>4</v>
      </c>
      <c r="B33" s="3549" t="s">
        <v>1175</v>
      </c>
      <c r="C33" s="3609"/>
      <c r="D33" s="3609"/>
      <c r="E33" s="3609"/>
      <c r="F33" s="3609"/>
      <c r="G33" s="3611"/>
      <c r="H33" s="1355"/>
      <c r="I33" s="3609"/>
      <c r="J33" s="3623"/>
      <c r="K33" s="3623"/>
      <c r="L33" s="362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3563"/>
      <c r="AA33" s="3542"/>
    </row>
    <row r="34" spans="1:27" s="2192" customFormat="1" ht="26.25" customHeight="1">
      <c r="A34" s="3538">
        <v>5</v>
      </c>
      <c r="B34" s="3551" t="s">
        <v>1073</v>
      </c>
      <c r="C34" s="3609"/>
      <c r="D34" s="3609"/>
      <c r="E34" s="3609"/>
      <c r="F34" s="3609"/>
      <c r="G34" s="3611"/>
      <c r="H34" s="1355"/>
      <c r="I34" s="3609"/>
      <c r="J34" s="3623"/>
      <c r="K34" s="3623"/>
      <c r="L34" s="362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3575"/>
      <c r="AA34" s="3575"/>
    </row>
    <row r="35" spans="1:27" s="1710" customFormat="1" ht="26.25" customHeight="1">
      <c r="A35" s="3535" t="s">
        <v>108</v>
      </c>
      <c r="B35" s="3552" t="s">
        <v>901</v>
      </c>
      <c r="C35" s="3607"/>
      <c r="D35" s="3607"/>
      <c r="E35" s="3607"/>
      <c r="F35" s="3607"/>
      <c r="G35" s="3611"/>
      <c r="H35" s="3607"/>
      <c r="I35" s="3607"/>
      <c r="J35" s="3620"/>
      <c r="K35" s="3620"/>
      <c r="L35" s="3621"/>
      <c r="M35" s="3622"/>
      <c r="N35" s="3622"/>
      <c r="O35" s="3622"/>
      <c r="P35" s="3622"/>
      <c r="Q35" s="3622"/>
      <c r="R35" s="3622"/>
      <c r="S35" s="3622"/>
      <c r="T35" s="3622"/>
      <c r="U35" s="3622"/>
      <c r="V35" s="3622"/>
      <c r="W35" s="3622"/>
      <c r="X35" s="3622"/>
      <c r="Y35" s="3622"/>
      <c r="Z35" s="3576"/>
      <c r="AA35" s="3536"/>
    </row>
    <row r="36" spans="1:27" s="2192" customFormat="1" ht="12.75">
      <c r="A36" s="3553" t="s">
        <v>394</v>
      </c>
      <c r="B36" s="3549" t="s">
        <v>1092</v>
      </c>
      <c r="C36" s="3609"/>
      <c r="D36" s="3609"/>
      <c r="E36" s="3609"/>
      <c r="F36" s="3609"/>
      <c r="G36" s="3611"/>
      <c r="H36" s="1355"/>
      <c r="I36" s="3609"/>
      <c r="J36" s="3637"/>
      <c r="K36" s="3637"/>
      <c r="L36" s="3638"/>
      <c r="M36" s="3639"/>
      <c r="N36" s="3639"/>
      <c r="O36" s="3639"/>
      <c r="P36" s="3639"/>
      <c r="Q36" s="3639"/>
      <c r="R36" s="3639"/>
      <c r="S36" s="3639"/>
      <c r="T36" s="3639"/>
      <c r="U36" s="3639"/>
      <c r="V36" s="3639"/>
      <c r="W36" s="3639"/>
      <c r="X36" s="3639"/>
      <c r="Y36" s="3639"/>
      <c r="Z36" s="3563"/>
      <c r="AA36" s="3542"/>
    </row>
    <row r="37" spans="1:27" s="2192" customFormat="1" ht="12.75">
      <c r="A37" s="3553" t="s">
        <v>401</v>
      </c>
      <c r="B37" s="3549" t="s">
        <v>1075</v>
      </c>
      <c r="C37" s="3609"/>
      <c r="D37" s="3609"/>
      <c r="E37" s="3609"/>
      <c r="F37" s="3609"/>
      <c r="G37" s="3611"/>
      <c r="H37" s="1355"/>
      <c r="I37" s="3609"/>
      <c r="J37" s="3637"/>
      <c r="K37" s="3637"/>
      <c r="L37" s="3638"/>
      <c r="M37" s="3639"/>
      <c r="N37" s="3639"/>
      <c r="O37" s="3639"/>
      <c r="P37" s="3639"/>
      <c r="Q37" s="3639"/>
      <c r="R37" s="3639"/>
      <c r="S37" s="3639"/>
      <c r="T37" s="3639"/>
      <c r="U37" s="3639"/>
      <c r="V37" s="3639"/>
      <c r="W37" s="3639"/>
      <c r="X37" s="3639"/>
      <c r="Y37" s="3639"/>
      <c r="Z37" s="3563"/>
      <c r="AA37" s="3542"/>
    </row>
    <row r="38" spans="1:27" s="2192" customFormat="1" ht="12.75">
      <c r="A38" s="3553" t="s">
        <v>402</v>
      </c>
      <c r="B38" s="3549" t="s">
        <v>1138</v>
      </c>
      <c r="C38" s="3609"/>
      <c r="D38" s="3609"/>
      <c r="E38" s="3609"/>
      <c r="F38" s="3609"/>
      <c r="G38" s="3611"/>
      <c r="H38" s="1355"/>
      <c r="I38" s="3609"/>
      <c r="J38" s="3637"/>
      <c r="K38" s="3637"/>
      <c r="L38" s="3638"/>
      <c r="M38" s="3639"/>
      <c r="N38" s="3639"/>
      <c r="O38" s="3639"/>
      <c r="P38" s="3639"/>
      <c r="Q38" s="3639"/>
      <c r="R38" s="3639"/>
      <c r="S38" s="3639"/>
      <c r="T38" s="3639"/>
      <c r="U38" s="3639"/>
      <c r="V38" s="3639"/>
      <c r="W38" s="3639"/>
      <c r="X38" s="3639"/>
      <c r="Y38" s="3639"/>
      <c r="Z38" s="3563"/>
      <c r="AA38" s="3542"/>
    </row>
    <row r="39" spans="1:27" s="2192" customFormat="1" ht="12.75">
      <c r="A39" s="3553" t="s">
        <v>403</v>
      </c>
      <c r="B39" s="3549" t="s">
        <v>1077</v>
      </c>
      <c r="C39" s="3609"/>
      <c r="D39" s="3609"/>
      <c r="E39" s="3609"/>
      <c r="F39" s="3609"/>
      <c r="G39" s="3611"/>
      <c r="H39" s="1355"/>
      <c r="I39" s="3609"/>
      <c r="J39" s="3637"/>
      <c r="K39" s="3637"/>
      <c r="L39" s="3638"/>
      <c r="M39" s="3639"/>
      <c r="N39" s="3639"/>
      <c r="O39" s="3639"/>
      <c r="P39" s="3639"/>
      <c r="Q39" s="3639"/>
      <c r="R39" s="3639"/>
      <c r="S39" s="3639"/>
      <c r="T39" s="3639"/>
      <c r="U39" s="3639"/>
      <c r="V39" s="3639"/>
      <c r="W39" s="3639"/>
      <c r="X39" s="3639"/>
      <c r="Y39" s="3639"/>
      <c r="Z39" s="3563"/>
      <c r="AA39" s="3542"/>
    </row>
    <row r="40" spans="1:27" s="2192" customFormat="1" ht="12.75">
      <c r="A40" s="3553" t="s">
        <v>404</v>
      </c>
      <c r="B40" s="3549" t="s">
        <v>1176</v>
      </c>
      <c r="C40" s="3609"/>
      <c r="D40" s="3609"/>
      <c r="E40" s="3609"/>
      <c r="F40" s="3609"/>
      <c r="G40" s="3611"/>
      <c r="H40" s="1355"/>
      <c r="I40" s="3609"/>
      <c r="J40" s="3637"/>
      <c r="K40" s="3637"/>
      <c r="L40" s="3638"/>
      <c r="M40" s="3639"/>
      <c r="N40" s="3639"/>
      <c r="O40" s="3639"/>
      <c r="P40" s="3639"/>
      <c r="Q40" s="3639"/>
      <c r="R40" s="3639"/>
      <c r="S40" s="3639"/>
      <c r="T40" s="3639"/>
      <c r="U40" s="3639"/>
      <c r="V40" s="3639"/>
      <c r="W40" s="3639"/>
      <c r="X40" s="3639"/>
      <c r="Y40" s="3639"/>
      <c r="Z40" s="3563"/>
      <c r="AA40" s="3542"/>
    </row>
    <row r="41" spans="1:27" s="2192" customFormat="1" ht="12.75">
      <c r="A41" s="3553" t="s">
        <v>405</v>
      </c>
      <c r="B41" s="3549" t="s">
        <v>1177</v>
      </c>
      <c r="C41" s="3609"/>
      <c r="D41" s="3609"/>
      <c r="E41" s="3609"/>
      <c r="F41" s="3609"/>
      <c r="G41" s="3611"/>
      <c r="H41" s="1355"/>
      <c r="I41" s="3609"/>
      <c r="J41" s="3637"/>
      <c r="K41" s="3637"/>
      <c r="L41" s="3638"/>
      <c r="M41" s="3639"/>
      <c r="N41" s="3639"/>
      <c r="O41" s="3639"/>
      <c r="P41" s="3639"/>
      <c r="Q41" s="3639"/>
      <c r="R41" s="3639"/>
      <c r="S41" s="3639"/>
      <c r="T41" s="3639"/>
      <c r="U41" s="3639"/>
      <c r="V41" s="3639"/>
      <c r="W41" s="3639"/>
      <c r="X41" s="3639"/>
      <c r="Y41" s="3639"/>
      <c r="Z41" s="3563"/>
      <c r="AA41" s="3542"/>
    </row>
    <row r="42" spans="1:27" s="2192" customFormat="1" ht="12.75">
      <c r="A42" s="3553" t="s">
        <v>406</v>
      </c>
      <c r="B42" s="3549" t="s">
        <v>1078</v>
      </c>
      <c r="C42" s="3609"/>
      <c r="D42" s="3609"/>
      <c r="E42" s="3609"/>
      <c r="F42" s="3609"/>
      <c r="G42" s="3611"/>
      <c r="H42" s="1355"/>
      <c r="I42" s="3609"/>
      <c r="J42" s="3637"/>
      <c r="K42" s="3637"/>
      <c r="L42" s="3638"/>
      <c r="M42" s="3639"/>
      <c r="N42" s="3639"/>
      <c r="O42" s="3639"/>
      <c r="P42" s="3639"/>
      <c r="Q42" s="3639"/>
      <c r="R42" s="3639"/>
      <c r="S42" s="3639"/>
      <c r="T42" s="3639"/>
      <c r="U42" s="3639"/>
      <c r="V42" s="3639"/>
      <c r="W42" s="3639"/>
      <c r="X42" s="3639"/>
      <c r="Y42" s="3639"/>
      <c r="Z42" s="3563"/>
      <c r="AA42" s="3542"/>
    </row>
    <row r="43" spans="1:27" s="2192" customFormat="1" ht="12.75">
      <c r="A43" s="3553" t="s">
        <v>909</v>
      </c>
      <c r="B43" s="3549" t="s">
        <v>1076</v>
      </c>
      <c r="C43" s="3609"/>
      <c r="D43" s="3609"/>
      <c r="E43" s="3609"/>
      <c r="F43" s="3609"/>
      <c r="G43" s="3611"/>
      <c r="H43" s="1355"/>
      <c r="I43" s="3609"/>
      <c r="J43" s="3637"/>
      <c r="K43" s="3637"/>
      <c r="L43" s="3638"/>
      <c r="M43" s="3639"/>
      <c r="N43" s="3639"/>
      <c r="O43" s="3639"/>
      <c r="P43" s="3639"/>
      <c r="Q43" s="3639"/>
      <c r="R43" s="3639"/>
      <c r="S43" s="3639"/>
      <c r="T43" s="3639"/>
      <c r="U43" s="3639"/>
      <c r="V43" s="3639"/>
      <c r="W43" s="3639"/>
      <c r="X43" s="3639"/>
      <c r="Y43" s="3639"/>
      <c r="Z43" s="3563"/>
      <c r="AA43" s="3542"/>
    </row>
    <row r="44" spans="1:27" s="2192" customFormat="1" ht="12.75">
      <c r="A44" s="3553" t="s">
        <v>911</v>
      </c>
      <c r="B44" s="3549" t="s">
        <v>1122</v>
      </c>
      <c r="C44" s="3609"/>
      <c r="D44" s="3609"/>
      <c r="E44" s="3609"/>
      <c r="F44" s="3609"/>
      <c r="G44" s="3611"/>
      <c r="H44" s="1355"/>
      <c r="I44" s="3609"/>
      <c r="J44" s="3637"/>
      <c r="K44" s="3637"/>
      <c r="L44" s="3638"/>
      <c r="M44" s="3639"/>
      <c r="N44" s="3639"/>
      <c r="O44" s="3639"/>
      <c r="P44" s="3639"/>
      <c r="Q44" s="3639"/>
      <c r="R44" s="3639"/>
      <c r="S44" s="3639"/>
      <c r="T44" s="3639"/>
      <c r="U44" s="3639"/>
      <c r="V44" s="3639"/>
      <c r="W44" s="3639"/>
      <c r="X44" s="3639"/>
      <c r="Y44" s="3639"/>
      <c r="Z44" s="3563"/>
      <c r="AA44" s="3542"/>
    </row>
    <row r="45" spans="1:27" s="2192" customFormat="1" ht="12.75">
      <c r="A45" s="3553" t="s">
        <v>913</v>
      </c>
      <c r="B45" s="3549" t="s">
        <v>1107</v>
      </c>
      <c r="C45" s="3609"/>
      <c r="D45" s="3609"/>
      <c r="E45" s="3609"/>
      <c r="F45" s="3609"/>
      <c r="G45" s="3611"/>
      <c r="H45" s="1355"/>
      <c r="I45" s="3609"/>
      <c r="J45" s="3637"/>
      <c r="K45" s="3637"/>
      <c r="L45" s="3638"/>
      <c r="M45" s="3639"/>
      <c r="N45" s="3639"/>
      <c r="O45" s="3639"/>
      <c r="P45" s="3639"/>
      <c r="Q45" s="3639"/>
      <c r="R45" s="3639"/>
      <c r="S45" s="3639"/>
      <c r="T45" s="3639"/>
      <c r="U45" s="3639"/>
      <c r="V45" s="3639"/>
      <c r="W45" s="3639"/>
      <c r="X45" s="3639"/>
      <c r="Y45" s="3639"/>
      <c r="Z45" s="3563"/>
      <c r="AA45" s="3542"/>
    </row>
    <row r="46" spans="1:27" s="2192" customFormat="1" ht="12.75">
      <c r="A46" s="3553" t="s">
        <v>915</v>
      </c>
      <c r="B46" s="3549" t="s">
        <v>1120</v>
      </c>
      <c r="C46" s="3609"/>
      <c r="D46" s="3609"/>
      <c r="E46" s="3609"/>
      <c r="F46" s="3609"/>
      <c r="G46" s="3611"/>
      <c r="H46" s="1355"/>
      <c r="I46" s="3609"/>
      <c r="J46" s="3637"/>
      <c r="K46" s="3637"/>
      <c r="L46" s="3638"/>
      <c r="M46" s="3639"/>
      <c r="N46" s="3639"/>
      <c r="O46" s="3639"/>
      <c r="P46" s="3639"/>
      <c r="Q46" s="3639"/>
      <c r="R46" s="3639"/>
      <c r="S46" s="3639"/>
      <c r="T46" s="3639"/>
      <c r="U46" s="3639"/>
      <c r="V46" s="3639"/>
      <c r="W46" s="3639"/>
      <c r="X46" s="3639"/>
      <c r="Y46" s="3639"/>
      <c r="Z46" s="3563"/>
      <c r="AA46" s="3542"/>
    </row>
    <row r="47" spans="1:27" s="2192" customFormat="1" ht="12.75">
      <c r="A47" s="3553" t="s">
        <v>917</v>
      </c>
      <c r="B47" s="3549" t="s">
        <v>1155</v>
      </c>
      <c r="C47" s="3609"/>
      <c r="D47" s="3609"/>
      <c r="E47" s="3609"/>
      <c r="F47" s="3609"/>
      <c r="G47" s="3611"/>
      <c r="H47" s="1355"/>
      <c r="I47" s="3609"/>
      <c r="J47" s="3637"/>
      <c r="K47" s="3637"/>
      <c r="L47" s="3638"/>
      <c r="M47" s="3639"/>
      <c r="N47" s="3639"/>
      <c r="O47" s="3639"/>
      <c r="P47" s="3639"/>
      <c r="Q47" s="3639"/>
      <c r="R47" s="3639"/>
      <c r="S47" s="3639"/>
      <c r="T47" s="3639"/>
      <c r="U47" s="3639"/>
      <c r="V47" s="3639"/>
      <c r="W47" s="3639"/>
      <c r="X47" s="3639"/>
      <c r="Y47" s="3639"/>
      <c r="Z47" s="3563"/>
      <c r="AA47" s="3542"/>
    </row>
    <row r="48" spans="1:27" s="2192" customFormat="1" ht="26.25" customHeight="1">
      <c r="A48" s="3553" t="s">
        <v>919</v>
      </c>
      <c r="B48" s="3549" t="s">
        <v>1109</v>
      </c>
      <c r="C48" s="3609"/>
      <c r="D48" s="3609"/>
      <c r="E48" s="3609"/>
      <c r="F48" s="3609"/>
      <c r="G48" s="3611"/>
      <c r="H48" s="1355"/>
      <c r="I48" s="3609"/>
      <c r="J48" s="3623"/>
      <c r="K48" s="3623"/>
      <c r="L48" s="3638"/>
      <c r="M48" s="3638"/>
      <c r="N48" s="3638"/>
      <c r="O48" s="3639"/>
      <c r="P48" s="3639"/>
      <c r="Q48" s="3639"/>
      <c r="R48" s="3639"/>
      <c r="S48" s="3639"/>
      <c r="T48" s="3639"/>
      <c r="U48" s="3639"/>
      <c r="V48" s="3639"/>
      <c r="W48" s="3639"/>
      <c r="X48" s="3639"/>
      <c r="Y48" s="3639"/>
      <c r="Z48" s="3563"/>
      <c r="AA48" s="3570"/>
    </row>
    <row r="49" spans="1:27" s="2192" customFormat="1" ht="53.25" customHeight="1">
      <c r="A49" s="3553" t="s">
        <v>921</v>
      </c>
      <c r="B49" s="3539" t="s">
        <v>904</v>
      </c>
      <c r="C49" s="3609"/>
      <c r="D49" s="3609"/>
      <c r="E49" s="3609"/>
      <c r="F49" s="3609"/>
      <c r="G49" s="3611"/>
      <c r="H49" s="3609"/>
      <c r="I49" s="3640"/>
      <c r="J49" s="3623"/>
      <c r="K49" s="3623"/>
      <c r="L49" s="3638"/>
      <c r="M49" s="3639"/>
      <c r="N49" s="3639"/>
      <c r="O49" s="3639"/>
      <c r="P49" s="3639"/>
      <c r="Q49" s="3639"/>
      <c r="R49" s="3639"/>
      <c r="S49" s="3639"/>
      <c r="T49" s="3639"/>
      <c r="U49" s="3639"/>
      <c r="V49" s="3639"/>
      <c r="W49" s="3639"/>
      <c r="X49" s="3639"/>
      <c r="Y49" s="3639"/>
      <c r="Z49" s="3577"/>
      <c r="AA49" s="3578"/>
    </row>
    <row r="50" spans="1:27" s="2192" customFormat="1" ht="29.25" customHeight="1">
      <c r="A50" s="3553" t="s">
        <v>923</v>
      </c>
      <c r="B50" s="3539" t="s">
        <v>1150</v>
      </c>
      <c r="C50" s="3609"/>
      <c r="D50" s="3609"/>
      <c r="E50" s="3609"/>
      <c r="F50" s="3609"/>
      <c r="G50" s="3611"/>
      <c r="H50" s="3609"/>
      <c r="I50" s="3640"/>
      <c r="J50" s="3623"/>
      <c r="K50" s="3623"/>
      <c r="L50" s="3638"/>
      <c r="M50" s="3638"/>
      <c r="N50" s="3638"/>
      <c r="O50" s="3639"/>
      <c r="P50" s="3639"/>
      <c r="Q50" s="3639"/>
      <c r="R50" s="3639"/>
      <c r="S50" s="3639"/>
      <c r="T50" s="3639"/>
      <c r="U50" s="3639"/>
      <c r="V50" s="3639"/>
      <c r="W50" s="3639"/>
      <c r="X50" s="3639"/>
      <c r="Y50" s="3639"/>
      <c r="Z50" s="3579"/>
      <c r="AA50" s="3578"/>
    </row>
    <row r="51" spans="1:27" s="2192" customFormat="1" ht="37.5" customHeight="1">
      <c r="A51" s="3553" t="s">
        <v>925</v>
      </c>
      <c r="B51" s="3539" t="s">
        <v>905</v>
      </c>
      <c r="C51" s="3609"/>
      <c r="D51" s="3609"/>
      <c r="E51" s="3609"/>
      <c r="F51" s="3609"/>
      <c r="G51" s="3611"/>
      <c r="H51" s="3609"/>
      <c r="I51" s="3640"/>
      <c r="J51" s="3637"/>
      <c r="K51" s="3637"/>
      <c r="L51" s="3638"/>
      <c r="M51" s="3639"/>
      <c r="N51" s="3639"/>
      <c r="O51" s="3639"/>
      <c r="P51" s="3639"/>
      <c r="Q51" s="3639"/>
      <c r="R51" s="3639"/>
      <c r="S51" s="3639"/>
      <c r="T51" s="3639"/>
      <c r="U51" s="3639"/>
      <c r="V51" s="3639"/>
      <c r="W51" s="3639"/>
      <c r="X51" s="3639"/>
      <c r="Y51" s="3639"/>
      <c r="Z51" s="3579"/>
      <c r="AA51" s="3580"/>
    </row>
    <row r="52" spans="1:27" s="2192" customFormat="1" ht="26.25" customHeight="1">
      <c r="A52" s="3553" t="s">
        <v>927</v>
      </c>
      <c r="B52" s="3539" t="s">
        <v>906</v>
      </c>
      <c r="C52" s="3609"/>
      <c r="D52" s="3609"/>
      <c r="E52" s="3609"/>
      <c r="F52" s="3609"/>
      <c r="G52" s="3611"/>
      <c r="H52" s="3609"/>
      <c r="I52" s="3609"/>
      <c r="J52" s="3637"/>
      <c r="K52" s="3637"/>
      <c r="L52" s="3638"/>
      <c r="M52" s="3639"/>
      <c r="N52" s="3639"/>
      <c r="O52" s="3639"/>
      <c r="P52" s="3639"/>
      <c r="Q52" s="3639"/>
      <c r="R52" s="3639"/>
      <c r="S52" s="3639"/>
      <c r="T52" s="3639"/>
      <c r="U52" s="3639"/>
      <c r="V52" s="3639"/>
      <c r="W52" s="3639"/>
      <c r="X52" s="3639"/>
      <c r="Y52" s="3639"/>
      <c r="Z52" s="3563"/>
      <c r="AA52" s="4907"/>
    </row>
    <row r="53" spans="1:27" s="2192" customFormat="1" ht="66.75" customHeight="1">
      <c r="A53" s="3553" t="s">
        <v>929</v>
      </c>
      <c r="B53" s="3539" t="s">
        <v>907</v>
      </c>
      <c r="C53" s="3609"/>
      <c r="D53" s="3609"/>
      <c r="E53" s="3609"/>
      <c r="F53" s="3609"/>
      <c r="G53" s="3611"/>
      <c r="H53" s="3609"/>
      <c r="I53" s="3640"/>
      <c r="J53" s="3637"/>
      <c r="K53" s="3637"/>
      <c r="L53" s="3638"/>
      <c r="M53" s="3639"/>
      <c r="N53" s="3639"/>
      <c r="O53" s="3639"/>
      <c r="P53" s="3639"/>
      <c r="Q53" s="3639"/>
      <c r="R53" s="3639"/>
      <c r="S53" s="3639"/>
      <c r="T53" s="3639"/>
      <c r="U53" s="3639"/>
      <c r="V53" s="3639"/>
      <c r="W53" s="3639"/>
      <c r="X53" s="3639"/>
      <c r="Y53" s="3639"/>
      <c r="Z53" s="3581"/>
      <c r="AA53" s="3581"/>
    </row>
    <row r="54" spans="1:27" s="2192" customFormat="1" ht="36" customHeight="1">
      <c r="A54" s="3553" t="s">
        <v>1093</v>
      </c>
      <c r="B54" s="3539" t="s">
        <v>1083</v>
      </c>
      <c r="C54" s="3609"/>
      <c r="D54" s="3609"/>
      <c r="E54" s="3609"/>
      <c r="F54" s="3609"/>
      <c r="G54" s="3611"/>
      <c r="H54" s="3609"/>
      <c r="I54" s="3609"/>
      <c r="J54" s="3637"/>
      <c r="K54" s="3637"/>
      <c r="L54" s="3638"/>
      <c r="M54" s="3639"/>
      <c r="N54" s="3639"/>
      <c r="O54" s="3639"/>
      <c r="P54" s="3639"/>
      <c r="Q54" s="3639"/>
      <c r="R54" s="3639"/>
      <c r="S54" s="3639"/>
      <c r="T54" s="3639"/>
      <c r="U54" s="3639"/>
      <c r="V54" s="3639"/>
      <c r="W54" s="3639"/>
      <c r="X54" s="3639"/>
      <c r="Y54" s="3639"/>
      <c r="Z54" s="3579"/>
      <c r="AA54" s="3582"/>
    </row>
    <row r="55" spans="1:27" s="2192" customFormat="1" ht="36.75" customHeight="1">
      <c r="A55" s="3553" t="s">
        <v>1111</v>
      </c>
      <c r="B55" s="3539" t="s">
        <v>910</v>
      </c>
      <c r="C55" s="3609"/>
      <c r="D55" s="3609"/>
      <c r="E55" s="3609"/>
      <c r="F55" s="3609"/>
      <c r="G55" s="3611"/>
      <c r="H55" s="3609"/>
      <c r="I55" s="3609"/>
      <c r="J55" s="3637"/>
      <c r="K55" s="3637"/>
      <c r="L55" s="3638"/>
      <c r="M55" s="3639"/>
      <c r="N55" s="3639"/>
      <c r="O55" s="3639"/>
      <c r="P55" s="3639"/>
      <c r="Q55" s="3639"/>
      <c r="R55" s="3639"/>
      <c r="S55" s="3639"/>
      <c r="T55" s="3639"/>
      <c r="U55" s="3639"/>
      <c r="V55" s="3639"/>
      <c r="W55" s="3639"/>
      <c r="X55" s="3639"/>
      <c r="Y55" s="3639"/>
      <c r="Z55" s="3579"/>
      <c r="AA55" s="3578"/>
    </row>
    <row r="56" spans="1:27" s="2192" customFormat="1" ht="26.25" customHeight="1">
      <c r="A56" s="3553" t="s">
        <v>1113</v>
      </c>
      <c r="B56" s="3539" t="s">
        <v>1084</v>
      </c>
      <c r="C56" s="3609"/>
      <c r="D56" s="3609"/>
      <c r="E56" s="3609"/>
      <c r="F56" s="3609"/>
      <c r="G56" s="3611"/>
      <c r="H56" s="3609"/>
      <c r="I56" s="3609"/>
      <c r="J56" s="3637"/>
      <c r="K56" s="3637"/>
      <c r="L56" s="3638"/>
      <c r="M56" s="3639"/>
      <c r="N56" s="3639"/>
      <c r="O56" s="3639"/>
      <c r="P56" s="3639"/>
      <c r="Q56" s="3639"/>
      <c r="R56" s="3639"/>
      <c r="S56" s="3639"/>
      <c r="T56" s="3639"/>
      <c r="U56" s="3639"/>
      <c r="V56" s="3639"/>
      <c r="W56" s="3639"/>
      <c r="X56" s="3639"/>
      <c r="Y56" s="3639"/>
      <c r="Z56" s="3579"/>
      <c r="AA56" s="3567"/>
    </row>
    <row r="57" spans="1:27" s="2192" customFormat="1" ht="26.25" customHeight="1">
      <c r="A57" s="3553" t="s">
        <v>1114</v>
      </c>
      <c r="B57" s="3549" t="s">
        <v>914</v>
      </c>
      <c r="C57" s="3609"/>
      <c r="D57" s="3609"/>
      <c r="E57" s="3609"/>
      <c r="F57" s="3609"/>
      <c r="G57" s="3611"/>
      <c r="H57" s="3609"/>
      <c r="I57" s="3640"/>
      <c r="J57" s="3637"/>
      <c r="K57" s="3637"/>
      <c r="L57" s="3638"/>
      <c r="M57" s="3639"/>
      <c r="N57" s="3639"/>
      <c r="O57" s="3639"/>
      <c r="P57" s="3639"/>
      <c r="Q57" s="3639"/>
      <c r="R57" s="3639"/>
      <c r="S57" s="3639"/>
      <c r="T57" s="3639"/>
      <c r="U57" s="3639"/>
      <c r="V57" s="3639"/>
      <c r="W57" s="3639"/>
      <c r="X57" s="3639"/>
      <c r="Y57" s="3639"/>
      <c r="Z57" s="3563"/>
      <c r="AA57" s="3567"/>
    </row>
    <row r="58" spans="1:27" s="2192" customFormat="1" ht="26.25" customHeight="1">
      <c r="A58" s="3553" t="s">
        <v>1164</v>
      </c>
      <c r="B58" s="3555" t="s">
        <v>916</v>
      </c>
      <c r="C58" s="3609"/>
      <c r="D58" s="3609"/>
      <c r="E58" s="3609"/>
      <c r="F58" s="3609"/>
      <c r="G58" s="3611"/>
      <c r="H58" s="3609"/>
      <c r="I58" s="3609"/>
      <c r="J58" s="3637"/>
      <c r="K58" s="3637"/>
      <c r="L58" s="3638"/>
      <c r="M58" s="3639"/>
      <c r="N58" s="3639"/>
      <c r="O58" s="3639"/>
      <c r="P58" s="3639"/>
      <c r="Q58" s="3639"/>
      <c r="R58" s="3639"/>
      <c r="S58" s="3639"/>
      <c r="T58" s="3639"/>
      <c r="U58" s="3639"/>
      <c r="V58" s="3639"/>
      <c r="W58" s="3639"/>
      <c r="X58" s="3639"/>
      <c r="Y58" s="3639"/>
      <c r="Z58" s="3563"/>
      <c r="AA58" s="3567"/>
    </row>
    <row r="59" spans="1:27" s="2192" customFormat="1" ht="26.25" customHeight="1">
      <c r="A59" s="3553" t="s">
        <v>1165</v>
      </c>
      <c r="B59" s="3539" t="s">
        <v>918</v>
      </c>
      <c r="C59" s="3609"/>
      <c r="D59" s="3609"/>
      <c r="E59" s="3609"/>
      <c r="F59" s="3609"/>
      <c r="G59" s="3611"/>
      <c r="H59" s="3609"/>
      <c r="I59" s="3640"/>
      <c r="J59" s="3623"/>
      <c r="K59" s="3623"/>
      <c r="L59" s="3638"/>
      <c r="M59" s="3639"/>
      <c r="N59" s="3639"/>
      <c r="O59" s="3639"/>
      <c r="P59" s="3639"/>
      <c r="Q59" s="3639"/>
      <c r="R59" s="3639"/>
      <c r="S59" s="3639"/>
      <c r="T59" s="3639"/>
      <c r="U59" s="3639"/>
      <c r="V59" s="3639"/>
      <c r="W59" s="3639"/>
      <c r="X59" s="3639"/>
      <c r="Y59" s="3639"/>
      <c r="Z59" s="3563"/>
      <c r="AA59" s="3567"/>
    </row>
    <row r="60" spans="1:27" s="2192" customFormat="1" ht="26.25" customHeight="1">
      <c r="A60" s="3553" t="s">
        <v>1166</v>
      </c>
      <c r="B60" s="3539" t="s">
        <v>1077</v>
      </c>
      <c r="C60" s="3609"/>
      <c r="D60" s="3609"/>
      <c r="E60" s="3609"/>
      <c r="F60" s="3609"/>
      <c r="G60" s="3611"/>
      <c r="H60" s="3609"/>
      <c r="I60" s="3640"/>
      <c r="J60" s="3623"/>
      <c r="K60" s="3623"/>
      <c r="L60" s="3638"/>
      <c r="M60" s="3639"/>
      <c r="N60" s="3639"/>
      <c r="O60" s="3639"/>
      <c r="P60" s="3639"/>
      <c r="Q60" s="3639"/>
      <c r="R60" s="3639"/>
      <c r="S60" s="3639"/>
      <c r="T60" s="3639"/>
      <c r="U60" s="3639"/>
      <c r="V60" s="3639"/>
      <c r="W60" s="3639"/>
      <c r="X60" s="3639"/>
      <c r="Y60" s="3639"/>
      <c r="Z60" s="3563"/>
      <c r="AA60" s="3567"/>
    </row>
    <row r="61" spans="1:27" s="2192" customFormat="1" ht="26.25" customHeight="1">
      <c r="A61" s="3553" t="s">
        <v>1167</v>
      </c>
      <c r="B61" s="3539" t="s">
        <v>1155</v>
      </c>
      <c r="C61" s="3609"/>
      <c r="D61" s="3609"/>
      <c r="E61" s="3609"/>
      <c r="F61" s="3609"/>
      <c r="G61" s="3611"/>
      <c r="H61" s="3609"/>
      <c r="I61" s="3640"/>
      <c r="J61" s="3623"/>
      <c r="K61" s="3623"/>
      <c r="L61" s="3638"/>
      <c r="M61" s="3639"/>
      <c r="N61" s="3639"/>
      <c r="O61" s="3639"/>
      <c r="P61" s="3639"/>
      <c r="Q61" s="3639"/>
      <c r="R61" s="3639"/>
      <c r="S61" s="3639"/>
      <c r="T61" s="3639"/>
      <c r="U61" s="3639"/>
      <c r="V61" s="3639"/>
      <c r="W61" s="3639"/>
      <c r="X61" s="3639"/>
      <c r="Y61" s="3639"/>
      <c r="Z61" s="3563"/>
      <c r="AA61" s="3567"/>
    </row>
    <row r="62" spans="1:27" s="2192" customFormat="1" ht="26.25" customHeight="1">
      <c r="A62" s="3553" t="s">
        <v>1168</v>
      </c>
      <c r="B62" s="3539" t="s">
        <v>1086</v>
      </c>
      <c r="C62" s="3609"/>
      <c r="D62" s="3609"/>
      <c r="E62" s="3609"/>
      <c r="F62" s="3609"/>
      <c r="G62" s="3611"/>
      <c r="H62" s="3609"/>
      <c r="I62" s="3640"/>
      <c r="J62" s="3623"/>
      <c r="K62" s="3623"/>
      <c r="L62" s="3638"/>
      <c r="M62" s="3639"/>
      <c r="N62" s="3639"/>
      <c r="O62" s="3639"/>
      <c r="P62" s="3639"/>
      <c r="Q62" s="3639"/>
      <c r="R62" s="3639"/>
      <c r="S62" s="3639"/>
      <c r="T62" s="3639"/>
      <c r="U62" s="3639"/>
      <c r="V62" s="3639"/>
      <c r="W62" s="3639"/>
      <c r="X62" s="3639"/>
      <c r="Y62" s="3639"/>
      <c r="Z62" s="3563"/>
      <c r="AA62" s="3567"/>
    </row>
    <row r="63" spans="1:27" s="2192" customFormat="1" ht="26.25" customHeight="1">
      <c r="A63" s="3553" t="s">
        <v>1169</v>
      </c>
      <c r="B63" s="3549" t="s">
        <v>920</v>
      </c>
      <c r="C63" s="3609"/>
      <c r="D63" s="3609"/>
      <c r="E63" s="3609"/>
      <c r="F63" s="3609"/>
      <c r="G63" s="3611"/>
      <c r="H63" s="3609"/>
      <c r="I63" s="3609"/>
      <c r="J63" s="3623"/>
      <c r="K63" s="3623"/>
      <c r="L63" s="3638"/>
      <c r="M63" s="3639"/>
      <c r="N63" s="3639"/>
      <c r="O63" s="3639"/>
      <c r="P63" s="3639"/>
      <c r="Q63" s="3639"/>
      <c r="R63" s="3639"/>
      <c r="S63" s="3639"/>
      <c r="T63" s="3639"/>
      <c r="U63" s="3639"/>
      <c r="V63" s="3639"/>
      <c r="W63" s="3639"/>
      <c r="X63" s="3639"/>
      <c r="Y63" s="3639"/>
      <c r="Z63" s="3567"/>
      <c r="AA63" s="3567"/>
    </row>
    <row r="64" spans="1:27" s="2192" customFormat="1" ht="26.25" customHeight="1">
      <c r="A64" s="3553" t="s">
        <v>1178</v>
      </c>
      <c r="B64" s="3549" t="s">
        <v>922</v>
      </c>
      <c r="C64" s="3609"/>
      <c r="D64" s="3609"/>
      <c r="E64" s="3609"/>
      <c r="F64" s="3609"/>
      <c r="G64" s="3611"/>
      <c r="H64" s="3609"/>
      <c r="I64" s="3609"/>
      <c r="J64" s="3623"/>
      <c r="K64" s="3623"/>
      <c r="L64" s="3638"/>
      <c r="M64" s="3639"/>
      <c r="N64" s="3639"/>
      <c r="O64" s="3639"/>
      <c r="P64" s="3639"/>
      <c r="Q64" s="3639"/>
      <c r="R64" s="3639"/>
      <c r="S64" s="3639"/>
      <c r="T64" s="3639"/>
      <c r="U64" s="3639"/>
      <c r="V64" s="3639"/>
      <c r="W64" s="3639"/>
      <c r="X64" s="3639"/>
      <c r="Y64" s="3639"/>
      <c r="Z64" s="3567"/>
      <c r="AA64" s="3567"/>
    </row>
    <row r="65" spans="1:37" s="2192" customFormat="1" ht="26.25" customHeight="1">
      <c r="A65" s="3553" t="s">
        <v>1179</v>
      </c>
      <c r="B65" s="3549" t="s">
        <v>924</v>
      </c>
      <c r="C65" s="3609"/>
      <c r="D65" s="3609"/>
      <c r="E65" s="3609"/>
      <c r="F65" s="3609"/>
      <c r="G65" s="3611"/>
      <c r="H65" s="3609"/>
      <c r="I65" s="3640"/>
      <c r="J65" s="3623"/>
      <c r="K65" s="3623"/>
      <c r="L65" s="3638"/>
      <c r="M65" s="3639"/>
      <c r="N65" s="3639"/>
      <c r="O65" s="3639"/>
      <c r="P65" s="3639"/>
      <c r="Q65" s="3639"/>
      <c r="R65" s="3639"/>
      <c r="S65" s="3639"/>
      <c r="T65" s="3639"/>
      <c r="U65" s="3639"/>
      <c r="V65" s="3639"/>
      <c r="W65" s="3639"/>
      <c r="X65" s="3639"/>
      <c r="Y65" s="3639"/>
      <c r="Z65" s="3567"/>
      <c r="AA65" s="3567"/>
    </row>
    <row r="66" spans="1:37" s="2192" customFormat="1" ht="26.25" customHeight="1">
      <c r="A66" s="3553" t="s">
        <v>1180</v>
      </c>
      <c r="B66" s="3549" t="s">
        <v>926</v>
      </c>
      <c r="C66" s="3609"/>
      <c r="D66" s="3609"/>
      <c r="E66" s="3609"/>
      <c r="F66" s="3609"/>
      <c r="G66" s="3611"/>
      <c r="H66" s="3609"/>
      <c r="I66" s="3609"/>
      <c r="J66" s="3623"/>
      <c r="K66" s="3623"/>
      <c r="L66" s="362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3579"/>
      <c r="AA66" s="4907"/>
    </row>
    <row r="67" spans="1:37" s="2192" customFormat="1" ht="32.25" customHeight="1">
      <c r="A67" s="3553" t="s">
        <v>1181</v>
      </c>
      <c r="B67" s="3549" t="s">
        <v>250</v>
      </c>
      <c r="C67" s="3609"/>
      <c r="D67" s="3609"/>
      <c r="E67" s="3609"/>
      <c r="F67" s="3609"/>
      <c r="G67" s="3611"/>
      <c r="H67" s="3609"/>
      <c r="I67" s="3609"/>
      <c r="J67" s="3623"/>
      <c r="K67" s="3623"/>
      <c r="L67" s="362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3648"/>
      <c r="AA67" s="3567"/>
    </row>
    <row r="68" spans="1:37" s="1710" customFormat="1" ht="26.25" customHeight="1">
      <c r="A68" s="302" t="s">
        <v>326</v>
      </c>
      <c r="B68" s="3556" t="s">
        <v>245</v>
      </c>
      <c r="C68" s="3350"/>
      <c r="D68" s="3350"/>
      <c r="E68" s="3350"/>
      <c r="F68" s="3350"/>
      <c r="G68" s="3644"/>
      <c r="H68" s="3350"/>
      <c r="I68" s="3350"/>
      <c r="J68" s="3645"/>
      <c r="K68" s="3645"/>
      <c r="L68" s="2778"/>
      <c r="M68" s="2261"/>
      <c r="N68" s="2261"/>
      <c r="O68" s="2261"/>
      <c r="P68" s="2261"/>
      <c r="Q68" s="2256"/>
      <c r="R68" s="2261"/>
      <c r="S68" s="2261"/>
      <c r="T68" s="2261"/>
      <c r="U68" s="2261"/>
      <c r="V68" s="2256"/>
      <c r="W68" s="2277"/>
      <c r="X68" s="2277"/>
      <c r="Y68" s="2277"/>
      <c r="Z68" s="3583"/>
      <c r="AA68" s="904"/>
    </row>
    <row r="69" spans="1:37" ht="14.25">
      <c r="A69" s="3559"/>
      <c r="B69" s="80"/>
      <c r="P69" s="3646"/>
      <c r="W69" s="3647"/>
      <c r="Z69" s="1124" t="s">
        <v>215</v>
      </c>
    </row>
    <row r="70" spans="1:37" s="448" customFormat="1" ht="13.5">
      <c r="G70" s="3584"/>
      <c r="P70" s="534"/>
      <c r="X70" s="534"/>
      <c r="AA70" s="3584"/>
      <c r="AJ70" s="3248"/>
      <c r="AK70" s="3248"/>
    </row>
    <row r="71" spans="1:37" s="448" customFormat="1" ht="13.5">
      <c r="G71" s="3584"/>
      <c r="AA71" s="3584"/>
      <c r="AJ71" s="3248"/>
      <c r="AK71" s="3248"/>
    </row>
    <row r="72" spans="1:37" s="448" customFormat="1" ht="13.5">
      <c r="G72" s="3584"/>
      <c r="AA72" s="3584"/>
      <c r="AJ72" s="3248"/>
      <c r="AK72" s="3248"/>
    </row>
  </sheetData>
  <mergeCells count="8">
    <mergeCell ref="A2:AA2"/>
    <mergeCell ref="C5:G5"/>
    <mergeCell ref="H5:L5"/>
    <mergeCell ref="M5:Q5"/>
    <mergeCell ref="R5:V5"/>
    <mergeCell ref="W5:Y5"/>
    <mergeCell ref="A5:A6"/>
    <mergeCell ref="B5:B6"/>
  </mergeCells>
  <phoneticPr fontId="169" type="noConversion"/>
  <hyperlinks>
    <hyperlink ref="Z69" location="目录!A1" display="返回"/>
  </hyperlinks>
  <printOptions horizontalCentered="1"/>
  <pageMargins left="1.1811023622047201" right="0" top="0.39370078740157499" bottom="0" header="0.31496062992126" footer="0.31496062992126"/>
  <pageSetup paperSize="9" scale="48" fitToHeight="0" orientation="landscape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P54"/>
  <sheetViews>
    <sheetView workbookViewId="0">
      <selection activeCell="H15" sqref="H15"/>
    </sheetView>
  </sheetViews>
  <sheetFormatPr defaultColWidth="9" defaultRowHeight="24.95" customHeight="1" outlineLevelCol="1"/>
  <cols>
    <col min="1" max="1" width="6.75" style="80" customWidth="1"/>
    <col min="2" max="2" width="27.75" style="80" customWidth="1"/>
    <col min="3" max="3" width="17.25" style="80" hidden="1" customWidth="1" outlineLevel="1"/>
    <col min="4" max="4" width="13.875" style="80" hidden="1" customWidth="1" outlineLevel="1"/>
    <col min="5" max="5" width="13.875" style="80" customWidth="1" collapsed="1"/>
    <col min="6" max="10" width="13.875" style="80" customWidth="1"/>
    <col min="11" max="11" width="37.5" style="80" customWidth="1"/>
    <col min="12" max="12" width="37" style="80" customWidth="1"/>
    <col min="13" max="16384" width="9" style="80"/>
  </cols>
  <sheetData>
    <row r="1" spans="1:16" ht="12">
      <c r="A1" s="88"/>
      <c r="B1" s="88"/>
      <c r="C1" s="90"/>
      <c r="D1" s="90"/>
      <c r="E1" s="90"/>
      <c r="F1" s="90"/>
      <c r="G1" s="90"/>
      <c r="H1" s="90"/>
      <c r="I1" s="90"/>
      <c r="J1" s="90"/>
      <c r="K1" s="90"/>
      <c r="L1" s="152" t="s">
        <v>1182</v>
      </c>
    </row>
    <row r="2" spans="1:16" s="84" customFormat="1" ht="21" customHeight="1">
      <c r="A2" s="5205" t="s">
        <v>1183</v>
      </c>
      <c r="B2" s="5205"/>
      <c r="C2" s="5205"/>
      <c r="D2" s="5205"/>
      <c r="E2" s="5205"/>
      <c r="F2" s="5205"/>
      <c r="G2" s="5205"/>
      <c r="H2" s="5205"/>
      <c r="I2" s="5205"/>
      <c r="J2" s="5205"/>
      <c r="K2" s="5205"/>
      <c r="L2" s="5205"/>
    </row>
    <row r="3" spans="1:16" ht="12">
      <c r="A3" s="90"/>
      <c r="B3" s="91"/>
      <c r="C3" s="3587"/>
      <c r="D3" s="3587"/>
      <c r="E3" s="3587"/>
      <c r="F3" s="3587"/>
      <c r="G3" s="3587"/>
      <c r="H3" s="3587"/>
      <c r="I3" s="3587"/>
      <c r="J3" s="3587"/>
      <c r="K3" s="3595"/>
    </row>
    <row r="4" spans="1:16" ht="18.75" customHeight="1">
      <c r="A4" s="90"/>
      <c r="B4" s="91"/>
      <c r="C4" s="3588"/>
      <c r="D4" s="3588"/>
      <c r="E4" s="3588"/>
      <c r="F4" s="3588"/>
      <c r="G4" s="3588"/>
      <c r="H4" s="3588"/>
      <c r="I4" s="3588"/>
      <c r="J4" s="3588"/>
      <c r="K4" s="3587"/>
      <c r="L4" s="153" t="s">
        <v>874</v>
      </c>
    </row>
    <row r="5" spans="1:16" s="84" customFormat="1" ht="15" customHeight="1">
      <c r="A5" s="5177" t="s">
        <v>217</v>
      </c>
      <c r="B5" s="5178" t="s">
        <v>875</v>
      </c>
      <c r="C5" s="5168" t="s">
        <v>221</v>
      </c>
      <c r="D5" s="5169"/>
      <c r="E5" s="5169"/>
      <c r="F5" s="5169"/>
      <c r="G5" s="5169"/>
      <c r="H5" s="5206" t="s">
        <v>161</v>
      </c>
      <c r="I5" s="5206"/>
      <c r="J5" s="5206"/>
      <c r="K5" s="3596"/>
      <c r="L5" s="3597"/>
    </row>
    <row r="6" spans="1:16" s="84" customFormat="1" ht="15" customHeight="1">
      <c r="A6" s="5177"/>
      <c r="B6" s="5178"/>
      <c r="C6" s="3590" t="s">
        <v>788</v>
      </c>
      <c r="D6" s="3590" t="s">
        <v>789</v>
      </c>
      <c r="E6" s="3590" t="s">
        <v>786</v>
      </c>
      <c r="F6" s="3590" t="s">
        <v>855</v>
      </c>
      <c r="G6" s="3590" t="s">
        <v>170</v>
      </c>
      <c r="H6" s="3591" t="s">
        <v>788</v>
      </c>
      <c r="I6" s="3591" t="s">
        <v>789</v>
      </c>
      <c r="J6" s="3591" t="s">
        <v>786</v>
      </c>
      <c r="K6" s="3598" t="s">
        <v>1065</v>
      </c>
      <c r="L6" s="3589" t="s">
        <v>791</v>
      </c>
    </row>
    <row r="7" spans="1:16" s="2190" customFormat="1" ht="12">
      <c r="A7" s="3535" t="s">
        <v>16</v>
      </c>
      <c r="B7" s="3536" t="s">
        <v>876</v>
      </c>
      <c r="C7" s="3537"/>
      <c r="D7" s="3537"/>
      <c r="E7" s="3537"/>
      <c r="F7" s="3537"/>
      <c r="G7" s="3537"/>
      <c r="H7" s="3537"/>
      <c r="I7" s="3537"/>
      <c r="J7" s="3537"/>
      <c r="K7" s="3536"/>
      <c r="L7" s="3536"/>
    </row>
    <row r="8" spans="1:16" s="3585" customFormat="1" ht="12">
      <c r="A8" s="3538">
        <v>1</v>
      </c>
      <c r="B8" s="3539" t="s">
        <v>1066</v>
      </c>
      <c r="C8" s="3540"/>
      <c r="D8" s="3540"/>
      <c r="E8" s="3540"/>
      <c r="F8" s="3540"/>
      <c r="G8" s="3540"/>
      <c r="H8" s="3540"/>
      <c r="I8" s="3540"/>
      <c r="J8" s="3540"/>
      <c r="K8" s="3562"/>
      <c r="L8" s="3542"/>
    </row>
    <row r="9" spans="1:16" s="3585" customFormat="1" ht="12">
      <c r="A9" s="3541">
        <v>2</v>
      </c>
      <c r="B9" s="3539" t="s">
        <v>1174</v>
      </c>
      <c r="C9" s="3540"/>
      <c r="D9" s="3540"/>
      <c r="E9" s="3540"/>
      <c r="F9" s="3540"/>
      <c r="G9" s="3540"/>
      <c r="H9" s="3540"/>
      <c r="I9" s="3540"/>
      <c r="J9" s="3540"/>
      <c r="K9" s="3563"/>
      <c r="L9" s="3563"/>
      <c r="M9" s="87"/>
      <c r="N9" s="87"/>
      <c r="O9" s="87"/>
      <c r="P9" s="3599"/>
    </row>
    <row r="10" spans="1:16" s="2190" customFormat="1" ht="12">
      <c r="A10" s="3535" t="s">
        <v>138</v>
      </c>
      <c r="B10" s="3536" t="s">
        <v>878</v>
      </c>
      <c r="C10" s="3537"/>
      <c r="D10" s="3537"/>
      <c r="E10" s="3537"/>
      <c r="F10" s="3537"/>
      <c r="G10" s="3537"/>
      <c r="H10" s="3537"/>
      <c r="I10" s="3537"/>
      <c r="J10" s="3537"/>
      <c r="K10" s="3562"/>
      <c r="L10" s="3565"/>
    </row>
    <row r="11" spans="1:16" s="3585" customFormat="1" ht="12">
      <c r="A11" s="3538">
        <v>1</v>
      </c>
      <c r="B11" s="3542" t="s">
        <v>879</v>
      </c>
      <c r="C11" s="3540"/>
      <c r="D11" s="3540"/>
      <c r="E11" s="3540"/>
      <c r="F11" s="3540"/>
      <c r="G11" s="3540"/>
      <c r="H11" s="3540"/>
      <c r="I11" s="3540"/>
      <c r="J11" s="3540"/>
      <c r="K11" s="3566"/>
      <c r="L11" s="3542"/>
    </row>
    <row r="12" spans="1:16" s="3585" customFormat="1" ht="12">
      <c r="A12" s="3538"/>
      <c r="B12" s="3542" t="s">
        <v>880</v>
      </c>
      <c r="C12" s="3543"/>
      <c r="D12" s="3543"/>
      <c r="E12" s="3543"/>
      <c r="F12" s="3543"/>
      <c r="G12" s="3543"/>
      <c r="H12" s="3543"/>
      <c r="I12" s="3543"/>
      <c r="J12" s="3543"/>
      <c r="K12" s="3567"/>
      <c r="L12" s="3567"/>
    </row>
    <row r="13" spans="1:16" s="3585" customFormat="1" ht="12">
      <c r="A13" s="3538"/>
      <c r="B13" s="3542" t="s">
        <v>1068</v>
      </c>
      <c r="C13" s="3544"/>
      <c r="D13" s="3544"/>
      <c r="E13" s="3545"/>
      <c r="F13" s="3545"/>
      <c r="G13" s="3545"/>
      <c r="H13" s="3545"/>
      <c r="I13" s="3545"/>
      <c r="J13" s="3545"/>
      <c r="K13" s="3562"/>
      <c r="L13" s="3562"/>
    </row>
    <row r="14" spans="1:16" s="3585" customFormat="1" ht="12">
      <c r="A14" s="3538"/>
      <c r="B14" s="3542" t="s">
        <v>1069</v>
      </c>
      <c r="C14" s="3546"/>
      <c r="D14" s="3546"/>
      <c r="E14" s="3547"/>
      <c r="F14" s="3547"/>
      <c r="G14" s="3547"/>
      <c r="H14" s="3547"/>
      <c r="I14" s="3547"/>
      <c r="J14" s="3547"/>
      <c r="K14" s="3563"/>
      <c r="L14" s="3563"/>
    </row>
    <row r="15" spans="1:16" s="3585" customFormat="1" ht="12">
      <c r="A15" s="3538"/>
      <c r="B15" s="3542" t="s">
        <v>1070</v>
      </c>
      <c r="C15" s="3546"/>
      <c r="D15" s="3546"/>
      <c r="E15" s="3547"/>
      <c r="F15" s="3547"/>
      <c r="G15" s="3547"/>
      <c r="H15" s="3547"/>
      <c r="I15" s="3547"/>
      <c r="J15" s="3547"/>
      <c r="K15" s="3563"/>
      <c r="L15" s="3563"/>
    </row>
    <row r="16" spans="1:16" s="3585" customFormat="1" ht="12">
      <c r="A16" s="3538"/>
      <c r="B16" s="3542" t="s">
        <v>1071</v>
      </c>
      <c r="C16" s="3546"/>
      <c r="D16" s="3546"/>
      <c r="E16" s="3547"/>
      <c r="F16" s="3547"/>
      <c r="G16" s="3547"/>
      <c r="H16" s="3547"/>
      <c r="I16" s="3547"/>
      <c r="J16" s="3547"/>
      <c r="K16" s="3563"/>
      <c r="L16" s="3563"/>
    </row>
    <row r="17" spans="1:12" s="3585" customFormat="1" ht="12">
      <c r="A17" s="3538"/>
      <c r="B17" s="3542" t="s">
        <v>1072</v>
      </c>
      <c r="C17" s="3546"/>
      <c r="D17" s="3546"/>
      <c r="E17" s="3547"/>
      <c r="F17" s="3547"/>
      <c r="G17" s="3547"/>
      <c r="H17" s="3547"/>
      <c r="I17" s="3547"/>
      <c r="J17" s="3547"/>
      <c r="K17" s="3563"/>
      <c r="L17" s="3568"/>
    </row>
    <row r="18" spans="1:12" s="3585" customFormat="1" ht="12">
      <c r="A18" s="3538"/>
      <c r="B18" s="3539" t="s">
        <v>886</v>
      </c>
      <c r="C18" s="3548"/>
      <c r="D18" s="3547"/>
      <c r="E18" s="3547"/>
      <c r="F18" s="3547"/>
      <c r="G18" s="3547"/>
      <c r="H18" s="3547"/>
      <c r="I18" s="3547"/>
      <c r="J18" s="3547"/>
      <c r="K18" s="3569"/>
      <c r="L18" s="3563"/>
    </row>
    <row r="19" spans="1:12" s="3585" customFormat="1" ht="12">
      <c r="A19" s="3538"/>
      <c r="B19" s="3539" t="s">
        <v>1160</v>
      </c>
      <c r="C19" s="3547"/>
      <c r="D19" s="3547"/>
      <c r="E19" s="3547"/>
      <c r="F19" s="3547"/>
      <c r="G19" s="3547"/>
      <c r="H19" s="3547"/>
      <c r="I19" s="3547"/>
      <c r="J19" s="3547"/>
      <c r="K19" s="3570"/>
      <c r="L19" s="3563"/>
    </row>
    <row r="20" spans="1:12" s="3585" customFormat="1" ht="12">
      <c r="A20" s="3538"/>
      <c r="B20" s="3539" t="s">
        <v>887</v>
      </c>
      <c r="C20" s="3547"/>
      <c r="D20" s="3547"/>
      <c r="E20" s="3547"/>
      <c r="F20" s="3547"/>
      <c r="G20" s="3547"/>
      <c r="H20" s="3547"/>
      <c r="I20" s="3547"/>
      <c r="J20" s="3547"/>
      <c r="K20" s="3563"/>
      <c r="L20" s="3563"/>
    </row>
    <row r="21" spans="1:12" s="3585" customFormat="1" ht="12">
      <c r="A21" s="3538"/>
      <c r="B21" s="3539" t="s">
        <v>888</v>
      </c>
      <c r="C21" s="3547"/>
      <c r="D21" s="3547"/>
      <c r="E21" s="3547"/>
      <c r="F21" s="3547"/>
      <c r="G21" s="3547"/>
      <c r="H21" s="3547"/>
      <c r="I21" s="3547"/>
      <c r="J21" s="3547"/>
      <c r="K21" s="3571"/>
      <c r="L21" s="3542"/>
    </row>
    <row r="22" spans="1:12" s="3585" customFormat="1" ht="12">
      <c r="A22" s="3538"/>
      <c r="B22" s="3549" t="s">
        <v>889</v>
      </c>
      <c r="C22" s="3547"/>
      <c r="D22" s="3547"/>
      <c r="E22" s="3547"/>
      <c r="F22" s="3547"/>
      <c r="G22" s="3547"/>
      <c r="H22" s="3547"/>
      <c r="I22" s="3547"/>
      <c r="J22" s="3547"/>
      <c r="K22" s="3572"/>
      <c r="L22" s="3542"/>
    </row>
    <row r="23" spans="1:12" s="3585" customFormat="1" ht="12">
      <c r="A23" s="3538"/>
      <c r="B23" s="3550" t="s">
        <v>890</v>
      </c>
      <c r="C23" s="3547"/>
      <c r="D23" s="3547"/>
      <c r="E23" s="3547"/>
      <c r="F23" s="3547"/>
      <c r="G23" s="3547"/>
      <c r="H23" s="3547"/>
      <c r="I23" s="3547"/>
      <c r="J23" s="3547"/>
      <c r="K23" s="3563"/>
      <c r="L23" s="3542"/>
    </row>
    <row r="24" spans="1:12" s="3585" customFormat="1" ht="12">
      <c r="A24" s="3538">
        <v>2</v>
      </c>
      <c r="B24" s="3542" t="s">
        <v>891</v>
      </c>
      <c r="C24" s="3540"/>
      <c r="D24" s="3540"/>
      <c r="E24" s="3540"/>
      <c r="F24" s="3540"/>
      <c r="G24" s="3540"/>
      <c r="H24" s="3540"/>
      <c r="I24" s="3540"/>
      <c r="J24" s="3540"/>
      <c r="K24" s="3563"/>
      <c r="L24" s="3573"/>
    </row>
    <row r="25" spans="1:12" s="3585" customFormat="1" ht="12">
      <c r="A25" s="3538"/>
      <c r="B25" s="3539" t="s">
        <v>892</v>
      </c>
      <c r="C25" s="3540"/>
      <c r="D25" s="3540"/>
      <c r="E25" s="3540"/>
      <c r="F25" s="3540"/>
      <c r="G25" s="3540"/>
      <c r="H25" s="3540"/>
      <c r="I25" s="3540"/>
      <c r="J25" s="3540"/>
      <c r="K25" s="3600"/>
      <c r="L25" s="3574"/>
    </row>
    <row r="26" spans="1:12" s="3585" customFormat="1" ht="12">
      <c r="A26" s="3538"/>
      <c r="B26" s="3539" t="s">
        <v>893</v>
      </c>
      <c r="C26" s="3540"/>
      <c r="D26" s="3540"/>
      <c r="E26" s="3540"/>
      <c r="F26" s="3540"/>
      <c r="G26" s="3540"/>
      <c r="H26" s="3540"/>
      <c r="I26" s="3540"/>
      <c r="J26" s="3540"/>
      <c r="K26" s="3600"/>
      <c r="L26" s="3574"/>
    </row>
    <row r="27" spans="1:12" s="3585" customFormat="1" ht="12">
      <c r="A27" s="3538"/>
      <c r="B27" s="3539" t="s">
        <v>894</v>
      </c>
      <c r="C27" s="3540"/>
      <c r="D27" s="3540"/>
      <c r="E27" s="3540"/>
      <c r="F27" s="3540"/>
      <c r="G27" s="3540"/>
      <c r="H27" s="3540"/>
      <c r="I27" s="3540"/>
      <c r="J27" s="3540"/>
      <c r="K27" s="3600"/>
      <c r="L27" s="3574"/>
    </row>
    <row r="28" spans="1:12" s="3585" customFormat="1" ht="12">
      <c r="A28" s="3538"/>
      <c r="B28" s="3539" t="s">
        <v>895</v>
      </c>
      <c r="C28" s="3540"/>
      <c r="D28" s="3540"/>
      <c r="E28" s="3540"/>
      <c r="F28" s="3540"/>
      <c r="G28" s="3540"/>
      <c r="H28" s="3540"/>
      <c r="I28" s="3540"/>
      <c r="J28" s="3540"/>
      <c r="K28" s="3600"/>
      <c r="L28" s="3574"/>
    </row>
    <row r="29" spans="1:12" s="3585" customFormat="1" ht="12">
      <c r="A29" s="3538"/>
      <c r="B29" s="3539" t="s">
        <v>896</v>
      </c>
      <c r="C29" s="3540"/>
      <c r="D29" s="3540"/>
      <c r="E29" s="3540"/>
      <c r="F29" s="3540"/>
      <c r="G29" s="3540"/>
      <c r="H29" s="3540"/>
      <c r="I29" s="3540"/>
      <c r="J29" s="3540"/>
      <c r="K29" s="3572"/>
      <c r="L29" s="3574"/>
    </row>
    <row r="30" spans="1:12" s="3585" customFormat="1" ht="12">
      <c r="A30" s="3538"/>
      <c r="B30" s="3549" t="s">
        <v>897</v>
      </c>
      <c r="C30" s="3540"/>
      <c r="D30" s="3540"/>
      <c r="E30" s="3540"/>
      <c r="F30" s="3540"/>
      <c r="G30" s="3540"/>
      <c r="H30" s="3540"/>
      <c r="I30" s="3540"/>
      <c r="J30" s="3540"/>
      <c r="K30" s="3572"/>
      <c r="L30" s="3574"/>
    </row>
    <row r="31" spans="1:12" s="3585" customFormat="1" ht="12">
      <c r="A31" s="3538"/>
      <c r="B31" s="3549" t="s">
        <v>898</v>
      </c>
      <c r="C31" s="3540"/>
      <c r="D31" s="3540"/>
      <c r="E31" s="3540"/>
      <c r="F31" s="3540"/>
      <c r="G31" s="3540"/>
      <c r="H31" s="3540"/>
      <c r="I31" s="3540"/>
      <c r="J31" s="3540"/>
      <c r="K31" s="3572"/>
      <c r="L31" s="3574"/>
    </row>
    <row r="32" spans="1:12" s="3585" customFormat="1" ht="12">
      <c r="A32" s="3538"/>
      <c r="B32" s="3549" t="s">
        <v>899</v>
      </c>
      <c r="C32" s="3540"/>
      <c r="D32" s="3540"/>
      <c r="E32" s="3540"/>
      <c r="F32" s="3540"/>
      <c r="G32" s="3540"/>
      <c r="H32" s="3540"/>
      <c r="I32" s="3540"/>
      <c r="J32" s="3540"/>
      <c r="K32" s="3563"/>
      <c r="L32" s="3542"/>
    </row>
    <row r="33" spans="1:12" s="3585" customFormat="1" ht="12">
      <c r="A33" s="3538">
        <v>3</v>
      </c>
      <c r="B33" s="3551" t="s">
        <v>1073</v>
      </c>
      <c r="C33" s="3540"/>
      <c r="D33" s="3540"/>
      <c r="E33" s="3540"/>
      <c r="F33" s="3540"/>
      <c r="G33" s="3540"/>
      <c r="H33" s="3540"/>
      <c r="I33" s="3540"/>
      <c r="J33" s="3540"/>
      <c r="K33" s="3575"/>
      <c r="L33" s="3575"/>
    </row>
    <row r="34" spans="1:12" s="2190" customFormat="1" ht="12">
      <c r="A34" s="3535" t="s">
        <v>108</v>
      </c>
      <c r="B34" s="3552" t="s">
        <v>901</v>
      </c>
      <c r="C34" s="3537"/>
      <c r="D34" s="3537"/>
      <c r="E34" s="3537"/>
      <c r="F34" s="3537"/>
      <c r="G34" s="3537"/>
      <c r="H34" s="3537"/>
      <c r="I34" s="3537"/>
      <c r="J34" s="3537"/>
      <c r="K34" s="3576"/>
      <c r="L34" s="3536"/>
    </row>
    <row r="35" spans="1:12" s="3585" customFormat="1" ht="12">
      <c r="A35" s="3553" t="s">
        <v>394</v>
      </c>
      <c r="B35" s="3549" t="s">
        <v>1092</v>
      </c>
      <c r="C35" s="3554"/>
      <c r="D35" s="3554"/>
      <c r="E35" s="3554"/>
      <c r="F35" s="3554"/>
      <c r="G35" s="3554"/>
      <c r="H35" s="3554"/>
      <c r="I35" s="3554"/>
      <c r="J35" s="3554"/>
      <c r="K35" s="3563"/>
      <c r="L35" s="3542"/>
    </row>
    <row r="36" spans="1:12" s="3585" customFormat="1" ht="12">
      <c r="A36" s="3553" t="s">
        <v>401</v>
      </c>
      <c r="B36" s="3549" t="s">
        <v>1109</v>
      </c>
      <c r="C36" s="3554"/>
      <c r="D36" s="3554"/>
      <c r="E36" s="3554"/>
      <c r="F36" s="3554"/>
      <c r="G36" s="3554"/>
      <c r="H36" s="3554"/>
      <c r="I36" s="3554"/>
      <c r="J36" s="3554"/>
      <c r="K36" s="3563"/>
      <c r="L36" s="3570"/>
    </row>
    <row r="37" spans="1:12" s="3585" customFormat="1" ht="12">
      <c r="A37" s="3553" t="s">
        <v>402</v>
      </c>
      <c r="B37" s="3539" t="s">
        <v>904</v>
      </c>
      <c r="C37" s="3554"/>
      <c r="D37" s="3554"/>
      <c r="E37" s="3554"/>
      <c r="F37" s="3554"/>
      <c r="G37" s="3554"/>
      <c r="H37" s="3554"/>
      <c r="I37" s="3554"/>
      <c r="J37" s="3554"/>
      <c r="K37" s="3577"/>
      <c r="L37" s="3578"/>
    </row>
    <row r="38" spans="1:12" s="3585" customFormat="1" ht="12">
      <c r="A38" s="3553" t="s">
        <v>403</v>
      </c>
      <c r="B38" s="3539" t="s">
        <v>1150</v>
      </c>
      <c r="C38" s="3554"/>
      <c r="D38" s="3554"/>
      <c r="E38" s="3554"/>
      <c r="F38" s="3554"/>
      <c r="G38" s="3554"/>
      <c r="H38" s="3554"/>
      <c r="I38" s="3554"/>
      <c r="J38" s="3554"/>
      <c r="K38" s="3579"/>
      <c r="L38" s="3578"/>
    </row>
    <row r="39" spans="1:12" s="3585" customFormat="1" ht="12">
      <c r="A39" s="3553" t="s">
        <v>404</v>
      </c>
      <c r="B39" s="3539" t="s">
        <v>905</v>
      </c>
      <c r="C39" s="3554"/>
      <c r="D39" s="3554"/>
      <c r="E39" s="3554"/>
      <c r="F39" s="3554"/>
      <c r="G39" s="3554"/>
      <c r="H39" s="3554"/>
      <c r="I39" s="3554"/>
      <c r="J39" s="3554"/>
      <c r="K39" s="3579"/>
      <c r="L39" s="3580"/>
    </row>
    <row r="40" spans="1:12" s="3585" customFormat="1" ht="12">
      <c r="A40" s="3553" t="s">
        <v>405</v>
      </c>
      <c r="B40" s="3539" t="s">
        <v>906</v>
      </c>
      <c r="C40" s="3554"/>
      <c r="D40" s="3554"/>
      <c r="E40" s="3554"/>
      <c r="F40" s="3554"/>
      <c r="G40" s="3554"/>
      <c r="H40" s="3554"/>
      <c r="I40" s="3554"/>
      <c r="J40" s="3554"/>
      <c r="K40" s="3563"/>
      <c r="L40" s="3567"/>
    </row>
    <row r="41" spans="1:12" s="3585" customFormat="1" ht="12">
      <c r="A41" s="3553" t="s">
        <v>406</v>
      </c>
      <c r="B41" s="3539" t="s">
        <v>907</v>
      </c>
      <c r="C41" s="3554"/>
      <c r="D41" s="3554"/>
      <c r="E41" s="3554"/>
      <c r="F41" s="3554"/>
      <c r="G41" s="3554"/>
      <c r="H41" s="3554"/>
      <c r="I41" s="3554"/>
      <c r="J41" s="3554"/>
      <c r="K41" s="3581"/>
      <c r="L41" s="3581"/>
    </row>
    <row r="42" spans="1:12" s="3585" customFormat="1" ht="12">
      <c r="A42" s="3553" t="s">
        <v>909</v>
      </c>
      <c r="B42" s="3539" t="s">
        <v>1083</v>
      </c>
      <c r="C42" s="3554"/>
      <c r="D42" s="3554"/>
      <c r="E42" s="3554"/>
      <c r="F42" s="3554"/>
      <c r="G42" s="3554"/>
      <c r="H42" s="3554"/>
      <c r="I42" s="3554"/>
      <c r="J42" s="3554"/>
      <c r="K42" s="3579"/>
      <c r="L42" s="3582"/>
    </row>
    <row r="43" spans="1:12" s="3585" customFormat="1" ht="12">
      <c r="A43" s="3553" t="s">
        <v>911</v>
      </c>
      <c r="B43" s="3539" t="s">
        <v>910</v>
      </c>
      <c r="C43" s="3554"/>
      <c r="D43" s="3554"/>
      <c r="E43" s="3554"/>
      <c r="F43" s="3554"/>
      <c r="G43" s="3554"/>
      <c r="H43" s="3554"/>
      <c r="I43" s="3554"/>
      <c r="J43" s="3554"/>
      <c r="K43" s="3579"/>
      <c r="L43" s="3578"/>
    </row>
    <row r="44" spans="1:12" s="3585" customFormat="1" ht="12">
      <c r="A44" s="3553" t="s">
        <v>913</v>
      </c>
      <c r="B44" s="3539" t="s">
        <v>912</v>
      </c>
      <c r="C44" s="3554"/>
      <c r="D44" s="3554"/>
      <c r="E44" s="3554"/>
      <c r="F44" s="3554"/>
      <c r="G44" s="3554"/>
      <c r="H44" s="3554"/>
      <c r="I44" s="3554"/>
      <c r="J44" s="3554"/>
      <c r="K44" s="3579"/>
      <c r="L44" s="3567"/>
    </row>
    <row r="45" spans="1:12" s="3585" customFormat="1" ht="12">
      <c r="A45" s="3553" t="s">
        <v>915</v>
      </c>
      <c r="B45" s="3549" t="s">
        <v>914</v>
      </c>
      <c r="C45" s="3554"/>
      <c r="D45" s="3554"/>
      <c r="E45" s="3554"/>
      <c r="F45" s="3554"/>
      <c r="G45" s="3554"/>
      <c r="H45" s="3554"/>
      <c r="I45" s="3554"/>
      <c r="J45" s="3554"/>
      <c r="K45" s="3563"/>
      <c r="L45" s="3567"/>
    </row>
    <row r="46" spans="1:12" s="3585" customFormat="1" ht="12">
      <c r="A46" s="3553" t="s">
        <v>917</v>
      </c>
      <c r="B46" s="3555" t="s">
        <v>916</v>
      </c>
      <c r="C46" s="3554"/>
      <c r="D46" s="3554"/>
      <c r="E46" s="3554"/>
      <c r="F46" s="3554"/>
      <c r="G46" s="3554"/>
      <c r="H46" s="3554"/>
      <c r="I46" s="3554"/>
      <c r="J46" s="3554"/>
      <c r="K46" s="3563"/>
      <c r="L46" s="3567"/>
    </row>
    <row r="47" spans="1:12" s="3585" customFormat="1" ht="12">
      <c r="A47" s="3553" t="s">
        <v>919</v>
      </c>
      <c r="B47" s="3539" t="s">
        <v>918</v>
      </c>
      <c r="C47" s="3554"/>
      <c r="D47" s="3554"/>
      <c r="E47" s="3554"/>
      <c r="F47" s="3554"/>
      <c r="G47" s="3554"/>
      <c r="H47" s="3554"/>
      <c r="I47" s="3554"/>
      <c r="J47" s="3554"/>
      <c r="K47" s="3563"/>
      <c r="L47" s="3567"/>
    </row>
    <row r="48" spans="1:12" s="3585" customFormat="1" ht="12">
      <c r="A48" s="3553" t="s">
        <v>921</v>
      </c>
      <c r="B48" s="3549" t="s">
        <v>922</v>
      </c>
      <c r="C48" s="3554"/>
      <c r="D48" s="3554"/>
      <c r="E48" s="3554"/>
      <c r="F48" s="3554"/>
      <c r="G48" s="3554"/>
      <c r="H48" s="3554"/>
      <c r="I48" s="3554"/>
      <c r="J48" s="3554"/>
      <c r="K48" s="3567"/>
      <c r="L48" s="3567"/>
    </row>
    <row r="49" spans="1:12" s="3585" customFormat="1" ht="12">
      <c r="A49" s="3553" t="s">
        <v>923</v>
      </c>
      <c r="B49" s="3549" t="s">
        <v>250</v>
      </c>
      <c r="C49" s="3540"/>
      <c r="D49" s="3540"/>
      <c r="E49" s="3540"/>
      <c r="F49" s="3540"/>
      <c r="G49" s="3540"/>
      <c r="H49" s="3540"/>
      <c r="I49" s="3540"/>
      <c r="J49" s="3540"/>
      <c r="K49" s="3567"/>
      <c r="L49" s="3567"/>
    </row>
    <row r="50" spans="1:12" s="2190" customFormat="1" ht="12">
      <c r="A50" s="3589" t="s">
        <v>326</v>
      </c>
      <c r="B50" s="3592" t="s">
        <v>245</v>
      </c>
      <c r="C50" s="3593"/>
      <c r="D50" s="3593"/>
      <c r="E50" s="3593"/>
      <c r="F50" s="3593"/>
      <c r="G50" s="3593"/>
      <c r="H50" s="3594"/>
      <c r="I50" s="3594"/>
      <c r="J50" s="3594"/>
      <c r="K50" s="3601"/>
      <c r="L50" s="3602"/>
    </row>
    <row r="51" spans="1:12" ht="12.75">
      <c r="A51" s="3559"/>
      <c r="K51" s="3603" t="s">
        <v>215</v>
      </c>
    </row>
    <row r="52" spans="1:12" s="3585" customFormat="1" ht="12">
      <c r="L52" s="3604"/>
    </row>
    <row r="53" spans="1:12" s="3585" customFormat="1" ht="12">
      <c r="L53" s="3604"/>
    </row>
    <row r="54" spans="1:12" s="3585" customFormat="1" ht="12">
      <c r="L54" s="3604"/>
    </row>
  </sheetData>
  <mergeCells count="5">
    <mergeCell ref="A2:L2"/>
    <mergeCell ref="C5:G5"/>
    <mergeCell ref="H5:J5"/>
    <mergeCell ref="A5:A6"/>
    <mergeCell ref="B5:B6"/>
  </mergeCells>
  <phoneticPr fontId="169" type="noConversion"/>
  <hyperlinks>
    <hyperlink ref="K51" location="目录!A1" display="返回"/>
  </hyperlinks>
  <pageMargins left="0.7" right="0.7" top="0.75" bottom="0.75" header="0.3" footer="0.3"/>
  <pageSetup paperSize="9" scale="58"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V54"/>
  <sheetViews>
    <sheetView workbookViewId="0">
      <selection activeCell="J14" sqref="J14"/>
    </sheetView>
  </sheetViews>
  <sheetFormatPr defaultColWidth="9" defaultRowHeight="13.5" outlineLevelCol="1"/>
  <cols>
    <col min="1" max="1" width="6.75" style="234" customWidth="1"/>
    <col min="2" max="2" width="27.75" style="234" customWidth="1"/>
    <col min="3" max="4" width="18.25" style="234" hidden="1" customWidth="1" outlineLevel="1"/>
    <col min="5" max="5" width="9.75" style="234" customWidth="1" collapsed="1"/>
    <col min="6" max="6" width="9.75" style="234" customWidth="1"/>
    <col min="7" max="10" width="11.875" style="234" customWidth="1"/>
    <col min="11" max="11" width="17.125" style="234" customWidth="1"/>
    <col min="12" max="12" width="37" style="234" customWidth="1"/>
    <col min="13" max="16384" width="9" style="234"/>
  </cols>
  <sheetData>
    <row r="1" spans="1:16">
      <c r="A1" s="238"/>
      <c r="B1" s="238"/>
      <c r="C1" s="90"/>
      <c r="D1" s="90"/>
      <c r="E1" s="90"/>
      <c r="F1" s="90"/>
      <c r="G1" s="90"/>
      <c r="H1" s="90"/>
      <c r="I1" s="90"/>
      <c r="J1" s="90"/>
      <c r="K1" s="90"/>
      <c r="L1" s="269" t="s">
        <v>1184</v>
      </c>
    </row>
    <row r="2" spans="1:16" s="236" customFormat="1" ht="21" customHeight="1">
      <c r="A2" s="5073" t="s">
        <v>1185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</row>
    <row r="3" spans="1:16" s="80" customFormat="1">
      <c r="A3" s="5207" t="s">
        <v>1186</v>
      </c>
      <c r="B3" s="5207"/>
      <c r="C3" s="5207"/>
      <c r="D3" s="5207"/>
      <c r="E3" s="5207"/>
      <c r="F3" s="5207"/>
      <c r="G3" s="5207"/>
      <c r="H3" s="5207"/>
      <c r="I3" s="5207"/>
      <c r="J3" s="5207"/>
      <c r="K3" s="5207"/>
      <c r="L3" s="5207"/>
    </row>
    <row r="4" spans="1:16" s="80" customFormat="1" ht="18.75" customHeight="1">
      <c r="A4" s="90"/>
      <c r="B4" s="91"/>
      <c r="C4" s="3533"/>
      <c r="D4" s="3533"/>
      <c r="E4" s="3533"/>
      <c r="F4" s="3533"/>
      <c r="G4" s="3533"/>
      <c r="H4" s="3533"/>
      <c r="I4" s="3533"/>
      <c r="J4" s="3533"/>
      <c r="K4" s="3560"/>
      <c r="L4" s="153" t="s">
        <v>874</v>
      </c>
    </row>
    <row r="5" spans="1:16" s="236" customFormat="1" ht="15" customHeight="1">
      <c r="A5" s="5195" t="s">
        <v>217</v>
      </c>
      <c r="B5" s="5134" t="s">
        <v>875</v>
      </c>
      <c r="C5" s="5130" t="s">
        <v>221</v>
      </c>
      <c r="D5" s="5130"/>
      <c r="E5" s="5130"/>
      <c r="F5" s="5130"/>
      <c r="G5" s="5130"/>
      <c r="H5" s="5134" t="s">
        <v>161</v>
      </c>
      <c r="I5" s="5134"/>
      <c r="J5" s="5134"/>
      <c r="K5" s="3453"/>
      <c r="L5" s="3561"/>
    </row>
    <row r="6" spans="1:16" s="236" customFormat="1" ht="15" customHeight="1">
      <c r="A6" s="5195"/>
      <c r="B6" s="5134"/>
      <c r="C6" s="267" t="s">
        <v>788</v>
      </c>
      <c r="D6" s="267" t="s">
        <v>789</v>
      </c>
      <c r="E6" s="267" t="s">
        <v>786</v>
      </c>
      <c r="F6" s="267" t="s">
        <v>855</v>
      </c>
      <c r="G6" s="267" t="s">
        <v>170</v>
      </c>
      <c r="H6" s="3534" t="s">
        <v>788</v>
      </c>
      <c r="I6" s="3534" t="s">
        <v>789</v>
      </c>
      <c r="J6" s="3534" t="s">
        <v>786</v>
      </c>
      <c r="K6" s="908" t="s">
        <v>1065</v>
      </c>
      <c r="L6" s="302" t="s">
        <v>791</v>
      </c>
    </row>
    <row r="7" spans="1:16" s="1710" customFormat="1">
      <c r="A7" s="3535" t="s">
        <v>16</v>
      </c>
      <c r="B7" s="3536" t="s">
        <v>876</v>
      </c>
      <c r="C7" s="3537"/>
      <c r="D7" s="3537"/>
      <c r="E7" s="3537"/>
      <c r="F7" s="3537"/>
      <c r="G7" s="3537"/>
      <c r="H7" s="3537"/>
      <c r="I7" s="3537"/>
      <c r="J7" s="3537"/>
      <c r="K7" s="3536"/>
      <c r="L7" s="3536"/>
    </row>
    <row r="8" spans="1:16" s="2192" customFormat="1" ht="12">
      <c r="A8" s="3538">
        <v>1</v>
      </c>
      <c r="B8" s="3539" t="s">
        <v>1066</v>
      </c>
      <c r="C8" s="3540"/>
      <c r="D8" s="3540"/>
      <c r="E8" s="3540"/>
      <c r="F8" s="3540"/>
      <c r="G8" s="3540"/>
      <c r="H8" s="3540"/>
      <c r="I8" s="3540"/>
      <c r="J8" s="3540"/>
      <c r="K8" s="3562"/>
      <c r="L8" s="3542"/>
    </row>
    <row r="9" spans="1:16" s="2192" customFormat="1">
      <c r="A9" s="3541">
        <v>2</v>
      </c>
      <c r="B9" s="3539" t="s">
        <v>1174</v>
      </c>
      <c r="C9" s="3540"/>
      <c r="D9" s="3540"/>
      <c r="E9" s="3540"/>
      <c r="F9" s="3540"/>
      <c r="G9" s="3540"/>
      <c r="H9" s="3540"/>
      <c r="I9" s="3540"/>
      <c r="J9" s="3540"/>
      <c r="K9" s="3563"/>
      <c r="L9" s="3563"/>
      <c r="M9"/>
      <c r="N9"/>
      <c r="O9"/>
      <c r="P9" s="3564"/>
    </row>
    <row r="10" spans="1:16" s="1710" customFormat="1">
      <c r="A10" s="3535" t="s">
        <v>138</v>
      </c>
      <c r="B10" s="3536" t="s">
        <v>878</v>
      </c>
      <c r="C10" s="3537"/>
      <c r="D10" s="3537"/>
      <c r="E10" s="3537"/>
      <c r="F10" s="3537"/>
      <c r="G10" s="3537"/>
      <c r="H10" s="3537"/>
      <c r="I10" s="3537"/>
      <c r="J10" s="3537"/>
      <c r="K10" s="3562"/>
      <c r="L10" s="3565"/>
    </row>
    <row r="11" spans="1:16" s="2192" customFormat="1" ht="12">
      <c r="A11" s="3538">
        <v>1</v>
      </c>
      <c r="B11" s="3542" t="s">
        <v>879</v>
      </c>
      <c r="C11" s="3540"/>
      <c r="D11" s="3540"/>
      <c r="E11" s="3540"/>
      <c r="F11" s="3540"/>
      <c r="G11" s="3540"/>
      <c r="H11" s="3540"/>
      <c r="I11" s="3540"/>
      <c r="J11" s="3540"/>
      <c r="K11" s="3566"/>
      <c r="L11" s="3542"/>
    </row>
    <row r="12" spans="1:16" s="2192" customFormat="1" ht="12">
      <c r="A12" s="3538"/>
      <c r="B12" s="3542" t="s">
        <v>880</v>
      </c>
      <c r="C12" s="3543"/>
      <c r="D12" s="3543"/>
      <c r="E12" s="3543"/>
      <c r="F12" s="3543"/>
      <c r="G12" s="3543"/>
      <c r="H12" s="3543"/>
      <c r="I12" s="3543"/>
      <c r="J12" s="3543"/>
      <c r="K12" s="3567"/>
      <c r="L12" s="3567"/>
    </row>
    <row r="13" spans="1:16" s="2192" customFormat="1" ht="12">
      <c r="A13" s="3538"/>
      <c r="B13" s="3542" t="s">
        <v>1068</v>
      </c>
      <c r="C13" s="3544"/>
      <c r="D13" s="3544"/>
      <c r="E13" s="3545"/>
      <c r="F13" s="3545"/>
      <c r="G13" s="3545"/>
      <c r="H13" s="3545"/>
      <c r="I13" s="3545"/>
      <c r="J13" s="3545"/>
      <c r="K13" s="3562"/>
      <c r="L13" s="3562"/>
    </row>
    <row r="14" spans="1:16" s="2192" customFormat="1" ht="12">
      <c r="A14" s="3538"/>
      <c r="B14" s="3542" t="s">
        <v>1069</v>
      </c>
      <c r="C14" s="3546"/>
      <c r="D14" s="3546"/>
      <c r="E14" s="3547"/>
      <c r="F14" s="3547"/>
      <c r="G14" s="3547"/>
      <c r="H14" s="3547"/>
      <c r="I14" s="3547"/>
      <c r="J14" s="3547"/>
      <c r="K14" s="3563"/>
      <c r="L14" s="3563"/>
    </row>
    <row r="15" spans="1:16" s="2192" customFormat="1" ht="12">
      <c r="A15" s="3538"/>
      <c r="B15" s="3542" t="s">
        <v>1070</v>
      </c>
      <c r="C15" s="3546"/>
      <c r="D15" s="3546"/>
      <c r="E15" s="3547"/>
      <c r="F15" s="3547"/>
      <c r="G15" s="3547"/>
      <c r="H15" s="3547"/>
      <c r="I15" s="3547"/>
      <c r="J15" s="3547"/>
      <c r="K15" s="3563"/>
      <c r="L15" s="3563"/>
    </row>
    <row r="16" spans="1:16" s="2192" customFormat="1" ht="12">
      <c r="A16" s="3538"/>
      <c r="B16" s="3542" t="s">
        <v>1071</v>
      </c>
      <c r="C16" s="3546"/>
      <c r="D16" s="3546"/>
      <c r="E16" s="3547"/>
      <c r="F16" s="3547"/>
      <c r="G16" s="3547"/>
      <c r="H16" s="3547"/>
      <c r="I16" s="3547"/>
      <c r="J16" s="3547"/>
      <c r="K16" s="3563"/>
      <c r="L16" s="3563"/>
    </row>
    <row r="17" spans="1:12" s="2192" customFormat="1" ht="12">
      <c r="A17" s="3538"/>
      <c r="B17" s="3542" t="s">
        <v>1072</v>
      </c>
      <c r="C17" s="3546"/>
      <c r="D17" s="3546"/>
      <c r="E17" s="3547"/>
      <c r="F17" s="3547"/>
      <c r="G17" s="3547"/>
      <c r="H17" s="3547"/>
      <c r="I17" s="3547"/>
      <c r="J17" s="3547"/>
      <c r="K17" s="3563"/>
      <c r="L17" s="3568"/>
    </row>
    <row r="18" spans="1:12" s="2192" customFormat="1" ht="12">
      <c r="A18" s="3538"/>
      <c r="B18" s="3539" t="s">
        <v>886</v>
      </c>
      <c r="C18" s="3548"/>
      <c r="D18" s="3547"/>
      <c r="E18" s="3547"/>
      <c r="F18" s="3547"/>
      <c r="G18" s="3547"/>
      <c r="H18" s="3547"/>
      <c r="I18" s="3547"/>
      <c r="J18" s="3547"/>
      <c r="K18" s="3569"/>
      <c r="L18" s="3563"/>
    </row>
    <row r="19" spans="1:12" s="2192" customFormat="1" ht="12">
      <c r="A19" s="3538"/>
      <c r="B19" s="3539" t="s">
        <v>1160</v>
      </c>
      <c r="C19" s="3547"/>
      <c r="D19" s="3547"/>
      <c r="E19" s="3547"/>
      <c r="F19" s="3547"/>
      <c r="G19" s="3547"/>
      <c r="H19" s="3547"/>
      <c r="I19" s="3547"/>
      <c r="J19" s="3547"/>
      <c r="K19" s="3570"/>
      <c r="L19" s="3563"/>
    </row>
    <row r="20" spans="1:12" s="2192" customFormat="1" ht="12">
      <c r="A20" s="3538"/>
      <c r="B20" s="3539" t="s">
        <v>887</v>
      </c>
      <c r="C20" s="3547"/>
      <c r="D20" s="3547"/>
      <c r="E20" s="3547"/>
      <c r="F20" s="3547"/>
      <c r="G20" s="3547"/>
      <c r="H20" s="3547"/>
      <c r="I20" s="3547"/>
      <c r="J20" s="3547"/>
      <c r="K20" s="3563"/>
      <c r="L20" s="3563"/>
    </row>
    <row r="21" spans="1:12" s="2192" customFormat="1" ht="12">
      <c r="A21" s="3538"/>
      <c r="B21" s="3539" t="s">
        <v>888</v>
      </c>
      <c r="C21" s="3547"/>
      <c r="D21" s="3547"/>
      <c r="E21" s="3547"/>
      <c r="F21" s="3547"/>
      <c r="G21" s="3547"/>
      <c r="H21" s="3547"/>
      <c r="I21" s="3547"/>
      <c r="J21" s="3547"/>
      <c r="K21" s="3571"/>
      <c r="L21" s="3542"/>
    </row>
    <row r="22" spans="1:12" s="2192" customFormat="1" ht="12">
      <c r="A22" s="3538"/>
      <c r="B22" s="3549" t="s">
        <v>889</v>
      </c>
      <c r="C22" s="3547"/>
      <c r="D22" s="3547"/>
      <c r="E22" s="3547"/>
      <c r="F22" s="3547"/>
      <c r="G22" s="3547"/>
      <c r="H22" s="3547"/>
      <c r="I22" s="3547"/>
      <c r="J22" s="3547"/>
      <c r="K22" s="3572"/>
      <c r="L22" s="3542"/>
    </row>
    <row r="23" spans="1:12" s="2192" customFormat="1" ht="12">
      <c r="A23" s="3538"/>
      <c r="B23" s="3550" t="s">
        <v>890</v>
      </c>
      <c r="C23" s="3547"/>
      <c r="D23" s="3547"/>
      <c r="E23" s="3547"/>
      <c r="F23" s="3547"/>
      <c r="G23" s="3547"/>
      <c r="H23" s="3547"/>
      <c r="I23" s="3547"/>
      <c r="J23" s="3547"/>
      <c r="K23" s="3563"/>
      <c r="L23" s="3542"/>
    </row>
    <row r="24" spans="1:12" s="2192" customFormat="1" ht="12">
      <c r="A24" s="3538">
        <v>2</v>
      </c>
      <c r="B24" s="3542" t="s">
        <v>891</v>
      </c>
      <c r="C24" s="3540"/>
      <c r="D24" s="3540"/>
      <c r="E24" s="3540"/>
      <c r="F24" s="3540"/>
      <c r="G24" s="3540"/>
      <c r="H24" s="3540"/>
      <c r="I24" s="3540"/>
      <c r="J24" s="3540"/>
      <c r="K24" s="3563"/>
      <c r="L24" s="3573"/>
    </row>
    <row r="25" spans="1:12" s="2192" customFormat="1" ht="12">
      <c r="A25" s="3538"/>
      <c r="B25" s="3539" t="s">
        <v>892</v>
      </c>
      <c r="C25" s="3540"/>
      <c r="D25" s="3540"/>
      <c r="E25" s="3540"/>
      <c r="F25" s="3540"/>
      <c r="G25" s="3540"/>
      <c r="H25" s="3540"/>
      <c r="I25" s="3540"/>
      <c r="J25" s="3540"/>
      <c r="K25" s="3572"/>
      <c r="L25" s="3574"/>
    </row>
    <row r="26" spans="1:12" s="2192" customFormat="1" ht="12">
      <c r="A26" s="3538"/>
      <c r="B26" s="3539" t="s">
        <v>893</v>
      </c>
      <c r="C26" s="3540"/>
      <c r="D26" s="3540"/>
      <c r="E26" s="3540"/>
      <c r="F26" s="3540"/>
      <c r="G26" s="3540"/>
      <c r="H26" s="3540"/>
      <c r="I26" s="3540"/>
      <c r="J26" s="3540"/>
      <c r="K26" s="3572"/>
      <c r="L26" s="3574"/>
    </row>
    <row r="27" spans="1:12" s="2192" customFormat="1" ht="12">
      <c r="A27" s="3538"/>
      <c r="B27" s="3539" t="s">
        <v>894</v>
      </c>
      <c r="C27" s="3540"/>
      <c r="D27" s="3540"/>
      <c r="E27" s="3540"/>
      <c r="F27" s="3540"/>
      <c r="G27" s="3540"/>
      <c r="H27" s="3540"/>
      <c r="I27" s="3540"/>
      <c r="J27" s="3540"/>
      <c r="K27" s="3572"/>
      <c r="L27" s="3574"/>
    </row>
    <row r="28" spans="1:12" s="2192" customFormat="1" ht="12">
      <c r="A28" s="3538"/>
      <c r="B28" s="3539" t="s">
        <v>895</v>
      </c>
      <c r="C28" s="3540"/>
      <c r="D28" s="3540"/>
      <c r="E28" s="3540"/>
      <c r="F28" s="3540"/>
      <c r="G28" s="3540"/>
      <c r="H28" s="3540"/>
      <c r="I28" s="3540"/>
      <c r="J28" s="3540"/>
      <c r="K28" s="3572"/>
      <c r="L28" s="3574"/>
    </row>
    <row r="29" spans="1:12" s="2192" customFormat="1" ht="12">
      <c r="A29" s="3538"/>
      <c r="B29" s="3539" t="s">
        <v>896</v>
      </c>
      <c r="C29" s="3540"/>
      <c r="D29" s="3540"/>
      <c r="E29" s="3540"/>
      <c r="F29" s="3540"/>
      <c r="G29" s="3540"/>
      <c r="H29" s="3540"/>
      <c r="I29" s="3540"/>
      <c r="J29" s="3540"/>
      <c r="K29" s="3572"/>
      <c r="L29" s="3574"/>
    </row>
    <row r="30" spans="1:12" s="2192" customFormat="1" ht="12">
      <c r="A30" s="3538"/>
      <c r="B30" s="3549" t="s">
        <v>897</v>
      </c>
      <c r="C30" s="3540"/>
      <c r="D30" s="3540"/>
      <c r="E30" s="3540"/>
      <c r="F30" s="3540"/>
      <c r="G30" s="3540"/>
      <c r="H30" s="3540"/>
      <c r="I30" s="3540"/>
      <c r="J30" s="3540"/>
      <c r="K30" s="3572"/>
      <c r="L30" s="3574"/>
    </row>
    <row r="31" spans="1:12" s="2192" customFormat="1" ht="12">
      <c r="A31" s="3538"/>
      <c r="B31" s="3549" t="s">
        <v>898</v>
      </c>
      <c r="C31" s="3540"/>
      <c r="D31" s="3540"/>
      <c r="E31" s="3540"/>
      <c r="F31" s="3540"/>
      <c r="G31" s="3540"/>
      <c r="H31" s="3540"/>
      <c r="I31" s="3540"/>
      <c r="J31" s="3540"/>
      <c r="K31" s="3572"/>
      <c r="L31" s="3574"/>
    </row>
    <row r="32" spans="1:12" s="2192" customFormat="1" ht="12">
      <c r="A32" s="3538"/>
      <c r="B32" s="3549" t="s">
        <v>899</v>
      </c>
      <c r="C32" s="3540"/>
      <c r="D32" s="3540"/>
      <c r="E32" s="3540"/>
      <c r="F32" s="3540"/>
      <c r="G32" s="3540"/>
      <c r="H32" s="3540"/>
      <c r="I32" s="3540"/>
      <c r="J32" s="3540"/>
      <c r="K32" s="3563"/>
      <c r="L32" s="3542"/>
    </row>
    <row r="33" spans="1:12" s="2192" customFormat="1" ht="12">
      <c r="A33" s="3538">
        <v>3</v>
      </c>
      <c r="B33" s="3551" t="s">
        <v>1073</v>
      </c>
      <c r="C33" s="3540"/>
      <c r="D33" s="3540"/>
      <c r="E33" s="3540"/>
      <c r="F33" s="3540"/>
      <c r="G33" s="3540"/>
      <c r="H33" s="3540"/>
      <c r="I33" s="3540"/>
      <c r="J33" s="3540"/>
      <c r="K33" s="3575"/>
      <c r="L33" s="3575"/>
    </row>
    <row r="34" spans="1:12" s="1710" customFormat="1">
      <c r="A34" s="3535" t="s">
        <v>108</v>
      </c>
      <c r="B34" s="3552" t="s">
        <v>901</v>
      </c>
      <c r="C34" s="3537"/>
      <c r="D34" s="3537"/>
      <c r="E34" s="3537"/>
      <c r="F34" s="3537"/>
      <c r="G34" s="3537"/>
      <c r="H34" s="3537"/>
      <c r="I34" s="3537"/>
      <c r="J34" s="3537"/>
      <c r="K34" s="3576"/>
      <c r="L34" s="3536"/>
    </row>
    <row r="35" spans="1:12" s="2192" customFormat="1" ht="12">
      <c r="A35" s="3553" t="s">
        <v>394</v>
      </c>
      <c r="B35" s="3549" t="s">
        <v>1092</v>
      </c>
      <c r="C35" s="3554"/>
      <c r="D35" s="3554"/>
      <c r="E35" s="3554"/>
      <c r="F35" s="3554"/>
      <c r="G35" s="3554"/>
      <c r="H35" s="3554"/>
      <c r="I35" s="3554"/>
      <c r="J35" s="3554"/>
      <c r="K35" s="3563"/>
      <c r="L35" s="3542"/>
    </row>
    <row r="36" spans="1:12" s="2192" customFormat="1" ht="12">
      <c r="A36" s="3553" t="s">
        <v>401</v>
      </c>
      <c r="B36" s="3549" t="s">
        <v>1109</v>
      </c>
      <c r="C36" s="3554"/>
      <c r="D36" s="3554"/>
      <c r="E36" s="3554"/>
      <c r="F36" s="3554"/>
      <c r="G36" s="3554"/>
      <c r="H36" s="3554"/>
      <c r="I36" s="3554"/>
      <c r="J36" s="3554"/>
      <c r="K36" s="3563"/>
      <c r="L36" s="3570"/>
    </row>
    <row r="37" spans="1:12" s="2192" customFormat="1" ht="12">
      <c r="A37" s="3553" t="s">
        <v>402</v>
      </c>
      <c r="B37" s="3539" t="s">
        <v>904</v>
      </c>
      <c r="C37" s="3554"/>
      <c r="D37" s="3554"/>
      <c r="E37" s="3554"/>
      <c r="F37" s="3554"/>
      <c r="G37" s="3554"/>
      <c r="H37" s="3554"/>
      <c r="I37" s="3554"/>
      <c r="J37" s="3554"/>
      <c r="K37" s="3577"/>
      <c r="L37" s="3578"/>
    </row>
    <row r="38" spans="1:12" s="2192" customFormat="1" ht="12">
      <c r="A38" s="3553" t="s">
        <v>403</v>
      </c>
      <c r="B38" s="3539" t="s">
        <v>1150</v>
      </c>
      <c r="C38" s="3554"/>
      <c r="D38" s="3554"/>
      <c r="E38" s="3554"/>
      <c r="F38" s="3554"/>
      <c r="G38" s="3554"/>
      <c r="H38" s="3554"/>
      <c r="I38" s="3554"/>
      <c r="J38" s="3554"/>
      <c r="K38" s="3579"/>
      <c r="L38" s="3578"/>
    </row>
    <row r="39" spans="1:12" s="2192" customFormat="1" ht="12">
      <c r="A39" s="3553" t="s">
        <v>404</v>
      </c>
      <c r="B39" s="3539" t="s">
        <v>905</v>
      </c>
      <c r="C39" s="3554"/>
      <c r="D39" s="3554"/>
      <c r="E39" s="3554"/>
      <c r="F39" s="3554"/>
      <c r="G39" s="3554"/>
      <c r="H39" s="3554"/>
      <c r="I39" s="3554"/>
      <c r="J39" s="3554"/>
      <c r="K39" s="3579"/>
      <c r="L39" s="3580"/>
    </row>
    <row r="40" spans="1:12" s="2192" customFormat="1" ht="12">
      <c r="A40" s="3553" t="s">
        <v>405</v>
      </c>
      <c r="B40" s="3539" t="s">
        <v>906</v>
      </c>
      <c r="C40" s="3554"/>
      <c r="D40" s="3554"/>
      <c r="E40" s="3554"/>
      <c r="F40" s="3554"/>
      <c r="G40" s="3554"/>
      <c r="H40" s="3554"/>
      <c r="I40" s="3554"/>
      <c r="J40" s="3554"/>
      <c r="K40" s="3563"/>
      <c r="L40" s="3567"/>
    </row>
    <row r="41" spans="1:12" s="2192" customFormat="1" ht="12">
      <c r="A41" s="3553" t="s">
        <v>406</v>
      </c>
      <c r="B41" s="3539" t="s">
        <v>907</v>
      </c>
      <c r="C41" s="3554"/>
      <c r="D41" s="3554"/>
      <c r="E41" s="3554"/>
      <c r="F41" s="3554"/>
      <c r="G41" s="3554"/>
      <c r="H41" s="3554"/>
      <c r="I41" s="3554"/>
      <c r="J41" s="3554"/>
      <c r="K41" s="3581"/>
      <c r="L41" s="3581"/>
    </row>
    <row r="42" spans="1:12" s="2192" customFormat="1" ht="12">
      <c r="A42" s="3553" t="s">
        <v>909</v>
      </c>
      <c r="B42" s="3539" t="s">
        <v>1083</v>
      </c>
      <c r="C42" s="3554"/>
      <c r="D42" s="3554"/>
      <c r="E42" s="3554"/>
      <c r="F42" s="3554"/>
      <c r="G42" s="3554"/>
      <c r="H42" s="3554"/>
      <c r="I42" s="3554"/>
      <c r="J42" s="3554"/>
      <c r="K42" s="3579"/>
      <c r="L42" s="3582"/>
    </row>
    <row r="43" spans="1:12" s="2192" customFormat="1" ht="12">
      <c r="A43" s="3553" t="s">
        <v>911</v>
      </c>
      <c r="B43" s="3539" t="s">
        <v>910</v>
      </c>
      <c r="C43" s="3554"/>
      <c r="D43" s="3554"/>
      <c r="E43" s="3554"/>
      <c r="F43" s="3554"/>
      <c r="G43" s="3554"/>
      <c r="H43" s="3554"/>
      <c r="I43" s="3554"/>
      <c r="J43" s="3554"/>
      <c r="K43" s="3579"/>
      <c r="L43" s="3578"/>
    </row>
    <row r="44" spans="1:12" s="2192" customFormat="1" ht="12">
      <c r="A44" s="3553" t="s">
        <v>913</v>
      </c>
      <c r="B44" s="3539" t="s">
        <v>912</v>
      </c>
      <c r="C44" s="3554"/>
      <c r="D44" s="3554"/>
      <c r="E44" s="3554"/>
      <c r="F44" s="3554"/>
      <c r="G44" s="3554"/>
      <c r="H44" s="3554"/>
      <c r="I44" s="3554"/>
      <c r="J44" s="3554"/>
      <c r="K44" s="3579"/>
      <c r="L44" s="3567"/>
    </row>
    <row r="45" spans="1:12" s="2192" customFormat="1" ht="12">
      <c r="A45" s="3553" t="s">
        <v>915</v>
      </c>
      <c r="B45" s="3549" t="s">
        <v>914</v>
      </c>
      <c r="C45" s="3554"/>
      <c r="D45" s="3554"/>
      <c r="E45" s="3554"/>
      <c r="F45" s="3554"/>
      <c r="G45" s="3554"/>
      <c r="H45" s="3554"/>
      <c r="I45" s="3554"/>
      <c r="J45" s="3554"/>
      <c r="K45" s="3563"/>
      <c r="L45" s="3567"/>
    </row>
    <row r="46" spans="1:12" s="2192" customFormat="1" ht="12">
      <c r="A46" s="3553" t="s">
        <v>917</v>
      </c>
      <c r="B46" s="3555" t="s">
        <v>916</v>
      </c>
      <c r="C46" s="3554"/>
      <c r="D46" s="3554"/>
      <c r="E46" s="3554"/>
      <c r="F46" s="3554"/>
      <c r="G46" s="3554"/>
      <c r="H46" s="3554"/>
      <c r="I46" s="3554"/>
      <c r="J46" s="3554"/>
      <c r="K46" s="3563"/>
      <c r="L46" s="3567"/>
    </row>
    <row r="47" spans="1:12" s="2192" customFormat="1" ht="12">
      <c r="A47" s="3553" t="s">
        <v>919</v>
      </c>
      <c r="B47" s="3539" t="s">
        <v>918</v>
      </c>
      <c r="C47" s="3554"/>
      <c r="D47" s="3554"/>
      <c r="E47" s="3554"/>
      <c r="F47" s="3554"/>
      <c r="G47" s="3554"/>
      <c r="H47" s="3554"/>
      <c r="I47" s="3554"/>
      <c r="J47" s="3554"/>
      <c r="K47" s="3563"/>
      <c r="L47" s="3567"/>
    </row>
    <row r="48" spans="1:12" s="2192" customFormat="1" ht="12">
      <c r="A48" s="3553" t="s">
        <v>921</v>
      </c>
      <c r="B48" s="3549" t="s">
        <v>922</v>
      </c>
      <c r="C48" s="3554"/>
      <c r="D48" s="3554"/>
      <c r="E48" s="3554"/>
      <c r="F48" s="3554"/>
      <c r="G48" s="3554"/>
      <c r="H48" s="3554"/>
      <c r="I48" s="3554"/>
      <c r="J48" s="3554"/>
      <c r="K48" s="3567"/>
      <c r="L48" s="3567"/>
    </row>
    <row r="49" spans="1:22" s="2192" customFormat="1" ht="12">
      <c r="A49" s="3553" t="s">
        <v>923</v>
      </c>
      <c r="B49" s="3549" t="s">
        <v>250</v>
      </c>
      <c r="C49" s="3540"/>
      <c r="D49" s="3540"/>
      <c r="E49" s="3540"/>
      <c r="F49" s="3540"/>
      <c r="G49" s="3540"/>
      <c r="H49" s="3540"/>
      <c r="I49" s="3540"/>
      <c r="J49" s="3540"/>
      <c r="K49" s="3567"/>
      <c r="L49" s="3567"/>
    </row>
    <row r="50" spans="1:22" s="1710" customFormat="1">
      <c r="A50" s="302" t="s">
        <v>326</v>
      </c>
      <c r="B50" s="3556" t="s">
        <v>245</v>
      </c>
      <c r="C50" s="3557"/>
      <c r="D50" s="3557"/>
      <c r="E50" s="3557"/>
      <c r="F50" s="3557"/>
      <c r="G50" s="3557"/>
      <c r="H50" s="3558"/>
      <c r="I50" s="3558"/>
      <c r="J50" s="3558"/>
      <c r="K50" s="3583"/>
      <c r="L50" s="904"/>
    </row>
    <row r="51" spans="1:22" ht="14.25">
      <c r="A51" s="3559"/>
      <c r="B51" s="80"/>
      <c r="K51" s="1124" t="s">
        <v>215</v>
      </c>
    </row>
    <row r="52" spans="1:22" s="448" customFormat="1">
      <c r="L52" s="3584"/>
      <c r="U52" s="3248"/>
      <c r="V52" s="3248"/>
    </row>
    <row r="53" spans="1:22" s="448" customFormat="1">
      <c r="L53" s="3584"/>
      <c r="U53" s="3248"/>
      <c r="V53" s="3248"/>
    </row>
    <row r="54" spans="1:22" s="448" customFormat="1">
      <c r="L54" s="3584"/>
      <c r="U54" s="3248"/>
      <c r="V54" s="3248"/>
    </row>
  </sheetData>
  <mergeCells count="6">
    <mergeCell ref="A2:L2"/>
    <mergeCell ref="A3:L3"/>
    <mergeCell ref="C5:G5"/>
    <mergeCell ref="H5:J5"/>
    <mergeCell ref="A5:A6"/>
    <mergeCell ref="B5:B6"/>
  </mergeCells>
  <phoneticPr fontId="169" type="noConversion"/>
  <hyperlinks>
    <hyperlink ref="K51" location="目录!A1" display="返回"/>
  </hyperlinks>
  <pageMargins left="0.7" right="0.7" top="0.75" bottom="0.75" header="0.3" footer="0.3"/>
  <pageSetup paperSize="9" scale="52"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97"/>
  <sheetViews>
    <sheetView zoomScale="87" zoomScaleNormal="87" workbookViewId="0">
      <selection activeCell="AI32" sqref="AI32"/>
    </sheetView>
  </sheetViews>
  <sheetFormatPr defaultColWidth="9" defaultRowHeight="13.5" outlineLevelRow="2" outlineLevelCol="1"/>
  <cols>
    <col min="1" max="1" width="5" style="446" customWidth="1"/>
    <col min="2" max="2" width="20.625" style="446" customWidth="1"/>
    <col min="3" max="3" width="11.375" style="3341" hidden="1" customWidth="1" outlineLevel="1"/>
    <col min="4" max="4" width="14.625" style="1687" hidden="1" customWidth="1" outlineLevel="1"/>
    <col min="5" max="5" width="12.625" style="1687" hidden="1" customWidth="1" outlineLevel="1"/>
    <col min="6" max="7" width="13.5" style="1687" hidden="1" customWidth="1" outlineLevel="1"/>
    <col min="8" max="8" width="13.75" style="3342" hidden="1" customWidth="1" outlineLevel="1"/>
    <col min="9" max="10" width="15.375" style="3343" hidden="1" customWidth="1" outlineLevel="1"/>
    <col min="11" max="12" width="14.375" style="3343" hidden="1" customWidth="1" outlineLevel="1"/>
    <col min="13" max="13" width="14.375" style="3342" hidden="1" customWidth="1" outlineLevel="1"/>
    <col min="14" max="20" width="14.375" style="3343" hidden="1" customWidth="1" outlineLevel="1"/>
    <col min="21" max="25" width="16.125" style="3343" hidden="1" customWidth="1" outlineLevel="1"/>
    <col min="26" max="27" width="11" style="3343" hidden="1" customWidth="1" outlineLevel="1"/>
    <col min="28" max="28" width="13.25" style="3343" hidden="1" customWidth="1" outlineLevel="1"/>
    <col min="29" max="29" width="15" style="3343" hidden="1" customWidth="1" outlineLevel="1"/>
    <col min="30" max="30" width="14.375" style="3343" hidden="1" customWidth="1" outlineLevel="1"/>
    <col min="31" max="31" width="13" style="3343" customWidth="1" collapsed="1"/>
    <col min="32" max="32" width="13" style="3343" customWidth="1"/>
    <col min="33" max="33" width="11" style="3343" customWidth="1"/>
    <col min="34" max="35" width="13" style="3343" customWidth="1"/>
    <col min="36" max="36" width="12.625" style="3343" customWidth="1"/>
    <col min="37" max="37" width="24.125" style="3344" customWidth="1"/>
    <col min="38" max="38" width="59.5" style="3345" customWidth="1"/>
    <col min="39" max="39" width="9.5" style="2015" customWidth="1"/>
    <col min="40" max="40" width="12.125" style="2015" customWidth="1"/>
    <col min="41" max="16384" width="9" style="2015"/>
  </cols>
  <sheetData>
    <row r="1" spans="1:40">
      <c r="AL1" s="3451" t="s">
        <v>143</v>
      </c>
    </row>
    <row r="2" spans="1:40" ht="19.5" customHeight="1">
      <c r="A2" s="5073" t="s">
        <v>1215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  <c r="AL2" s="5073"/>
    </row>
    <row r="3" spans="1:40" ht="13.5" customHeight="1">
      <c r="A3" s="3346"/>
      <c r="B3" s="3346"/>
      <c r="C3" s="3346"/>
      <c r="D3" s="3346"/>
      <c r="E3" s="3346"/>
      <c r="F3" s="3346"/>
      <c r="G3" s="3346"/>
      <c r="H3" s="3346"/>
      <c r="I3" s="3346"/>
      <c r="J3" s="3346"/>
      <c r="K3" s="3346"/>
      <c r="L3" s="3346"/>
      <c r="M3" s="3346"/>
      <c r="N3" s="3346"/>
      <c r="O3" s="3346"/>
      <c r="P3" s="3346"/>
      <c r="Q3" s="3346"/>
      <c r="R3" s="3346"/>
      <c r="S3" s="3346"/>
      <c r="T3" s="3346"/>
      <c r="U3" s="3346"/>
      <c r="V3" s="3346"/>
      <c r="W3" s="3346"/>
      <c r="X3" s="3346"/>
      <c r="Y3" s="3346"/>
      <c r="Z3" s="3346"/>
      <c r="AA3" s="3346"/>
      <c r="AB3" s="3346"/>
      <c r="AC3" s="3346"/>
      <c r="AD3" s="3346"/>
      <c r="AE3" s="3346"/>
      <c r="AF3" s="3346"/>
      <c r="AG3" s="3346"/>
      <c r="AH3" s="3346"/>
      <c r="AI3" s="3346"/>
      <c r="AJ3" s="3346"/>
      <c r="AK3" s="3346"/>
      <c r="AL3" s="3452" t="s">
        <v>361</v>
      </c>
    </row>
    <row r="4" spans="1:40" s="3339" customFormat="1" ht="23.25" customHeight="1">
      <c r="A4" s="5210" t="s">
        <v>217</v>
      </c>
      <c r="B4" s="5196" t="s">
        <v>1216</v>
      </c>
      <c r="C4" s="3347" t="s">
        <v>2</v>
      </c>
      <c r="D4" s="5130" t="s">
        <v>155</v>
      </c>
      <c r="E4" s="5130"/>
      <c r="F4" s="5130"/>
      <c r="G4" s="5130"/>
      <c r="H4" s="5130"/>
      <c r="I4" s="5208" t="s">
        <v>1217</v>
      </c>
      <c r="J4" s="5208"/>
      <c r="K4" s="5208"/>
      <c r="L4" s="5208"/>
      <c r="M4" s="5208"/>
      <c r="N4" s="5208" t="s">
        <v>1218</v>
      </c>
      <c r="O4" s="5208"/>
      <c r="P4" s="5208"/>
      <c r="Q4" s="5208"/>
      <c r="R4" s="5208"/>
      <c r="S4" s="5208" t="s">
        <v>1219</v>
      </c>
      <c r="T4" s="5208"/>
      <c r="U4" s="5208"/>
      <c r="V4" s="5208"/>
      <c r="W4" s="5208"/>
      <c r="X4" s="5208" t="s">
        <v>220</v>
      </c>
      <c r="Y4" s="5208"/>
      <c r="Z4" s="5208"/>
      <c r="AA4" s="5208"/>
      <c r="AB4" s="5208"/>
      <c r="AC4" s="5208" t="s">
        <v>221</v>
      </c>
      <c r="AD4" s="5208"/>
      <c r="AE4" s="5208"/>
      <c r="AF4" s="5208"/>
      <c r="AG4" s="5208"/>
      <c r="AH4" s="5209" t="s">
        <v>161</v>
      </c>
      <c r="AI4" s="5209"/>
      <c r="AJ4" s="5209"/>
      <c r="AK4" s="3453"/>
      <c r="AL4" s="904"/>
    </row>
    <row r="5" spans="1:40" s="1616" customFormat="1" ht="30.75" customHeight="1">
      <c r="A5" s="5210"/>
      <c r="B5" s="5197"/>
      <c r="C5" s="3348" t="s">
        <v>1220</v>
      </c>
      <c r="D5" s="209" t="s">
        <v>1221</v>
      </c>
      <c r="E5" s="209" t="s">
        <v>854</v>
      </c>
      <c r="F5" s="209" t="s">
        <v>786</v>
      </c>
      <c r="G5" s="209" t="s">
        <v>855</v>
      </c>
      <c r="H5" s="171" t="s">
        <v>170</v>
      </c>
      <c r="I5" s="3383" t="s">
        <v>788</v>
      </c>
      <c r="J5" s="3383" t="s">
        <v>789</v>
      </c>
      <c r="K5" s="3383" t="s">
        <v>786</v>
      </c>
      <c r="L5" s="3383" t="s">
        <v>855</v>
      </c>
      <c r="M5" s="171" t="s">
        <v>170</v>
      </c>
      <c r="N5" s="3383" t="s">
        <v>788</v>
      </c>
      <c r="O5" s="3383" t="s">
        <v>789</v>
      </c>
      <c r="P5" s="3384" t="s">
        <v>786</v>
      </c>
      <c r="Q5" s="3384" t="s">
        <v>855</v>
      </c>
      <c r="R5" s="3384" t="s">
        <v>170</v>
      </c>
      <c r="S5" s="3384" t="s">
        <v>788</v>
      </c>
      <c r="T5" s="3384" t="s">
        <v>789</v>
      </c>
      <c r="U5" s="3383" t="s">
        <v>786</v>
      </c>
      <c r="V5" s="3383" t="s">
        <v>855</v>
      </c>
      <c r="W5" s="3383" t="s">
        <v>170</v>
      </c>
      <c r="X5" s="3383" t="s">
        <v>788</v>
      </c>
      <c r="Y5" s="3383" t="s">
        <v>789</v>
      </c>
      <c r="Z5" s="3383" t="s">
        <v>786</v>
      </c>
      <c r="AA5" s="3383" t="s">
        <v>855</v>
      </c>
      <c r="AB5" s="3383" t="s">
        <v>170</v>
      </c>
      <c r="AC5" s="3383" t="s">
        <v>788</v>
      </c>
      <c r="AD5" s="3383" t="s">
        <v>789</v>
      </c>
      <c r="AE5" s="3383" t="s">
        <v>786</v>
      </c>
      <c r="AF5" s="3383" t="s">
        <v>855</v>
      </c>
      <c r="AG5" s="3383" t="s">
        <v>170</v>
      </c>
      <c r="AH5" s="3454" t="s">
        <v>788</v>
      </c>
      <c r="AI5" s="3454" t="s">
        <v>789</v>
      </c>
      <c r="AJ5" s="3454" t="s">
        <v>786</v>
      </c>
      <c r="AK5" s="1453" t="s">
        <v>1222</v>
      </c>
      <c r="AL5" s="3455" t="s">
        <v>1223</v>
      </c>
    </row>
    <row r="6" spans="1:40" ht="14.25">
      <c r="A6" s="302" t="s">
        <v>16</v>
      </c>
      <c r="B6" s="3349" t="s">
        <v>876</v>
      </c>
      <c r="C6" s="2292"/>
      <c r="D6" s="3350"/>
      <c r="E6" s="3350"/>
      <c r="F6" s="3350"/>
      <c r="G6" s="3350"/>
      <c r="H6" s="2747"/>
      <c r="I6" s="3385"/>
      <c r="J6" s="3385"/>
      <c r="K6" s="3385"/>
      <c r="L6" s="3385"/>
      <c r="M6" s="2747"/>
      <c r="N6" s="3385"/>
      <c r="O6" s="3385"/>
      <c r="P6" s="3386"/>
      <c r="Q6" s="3386"/>
      <c r="R6" s="3394"/>
      <c r="S6" s="3386"/>
      <c r="T6" s="3386"/>
      <c r="U6" s="3395"/>
      <c r="V6" s="3395"/>
      <c r="W6" s="2778"/>
      <c r="X6" s="3396"/>
      <c r="Y6" s="3430"/>
      <c r="Z6" s="3431"/>
      <c r="AA6" s="3431"/>
      <c r="AB6" s="3432"/>
      <c r="AC6" s="3431"/>
      <c r="AD6" s="3431"/>
      <c r="AE6" s="3431"/>
      <c r="AF6" s="3431"/>
      <c r="AG6" s="3432"/>
      <c r="AH6" s="3456"/>
      <c r="AI6" s="3456"/>
      <c r="AJ6" s="3456">
        <f t="shared" ref="AI6:AJ6" si="0">AJ11</f>
        <v>0</v>
      </c>
      <c r="AK6" s="3457"/>
      <c r="AL6" s="3458"/>
    </row>
    <row r="7" spans="1:40" ht="14.25">
      <c r="A7" s="302" t="s">
        <v>138</v>
      </c>
      <c r="B7" s="3349" t="s">
        <v>878</v>
      </c>
      <c r="C7" s="2292"/>
      <c r="D7" s="3350"/>
      <c r="E7" s="3350"/>
      <c r="F7" s="3350"/>
      <c r="G7" s="3350"/>
      <c r="H7" s="2747"/>
      <c r="I7" s="3385"/>
      <c r="J7" s="3385"/>
      <c r="K7" s="3385"/>
      <c r="L7" s="3385"/>
      <c r="M7" s="2747"/>
      <c r="N7" s="3385"/>
      <c r="O7" s="3385"/>
      <c r="P7" s="3386"/>
      <c r="Q7" s="3386"/>
      <c r="R7" s="3394"/>
      <c r="S7" s="3386"/>
      <c r="T7" s="3386"/>
      <c r="U7" s="3395"/>
      <c r="V7" s="3395"/>
      <c r="W7" s="2778"/>
      <c r="X7" s="3396"/>
      <c r="Y7" s="3430"/>
      <c r="Z7" s="3431"/>
      <c r="AA7" s="3431"/>
      <c r="AB7" s="3432"/>
      <c r="AC7" s="3431"/>
      <c r="AD7" s="3431"/>
      <c r="AE7" s="3431"/>
      <c r="AF7" s="3431"/>
      <c r="AG7" s="3432"/>
      <c r="AH7" s="3456"/>
      <c r="AI7" s="3456"/>
      <c r="AJ7" s="3456">
        <f t="shared" ref="AI7:AJ7" si="1">AJ14</f>
        <v>0</v>
      </c>
      <c r="AK7" s="3457"/>
      <c r="AL7" s="3458"/>
    </row>
    <row r="8" spans="1:40" ht="14.25">
      <c r="A8" s="302" t="s">
        <v>108</v>
      </c>
      <c r="B8" s="3351" t="s">
        <v>1224</v>
      </c>
      <c r="C8" s="2292"/>
      <c r="D8" s="3350"/>
      <c r="E8" s="3350"/>
      <c r="F8" s="3350"/>
      <c r="G8" s="3350"/>
      <c r="H8" s="2747"/>
      <c r="I8" s="3385"/>
      <c r="J8" s="3385"/>
      <c r="K8" s="3385"/>
      <c r="L8" s="3385"/>
      <c r="M8" s="2747"/>
      <c r="N8" s="3385"/>
      <c r="O8" s="3385"/>
      <c r="P8" s="3386"/>
      <c r="Q8" s="3386"/>
      <c r="R8" s="3394"/>
      <c r="S8" s="3386"/>
      <c r="T8" s="3386"/>
      <c r="U8" s="3395"/>
      <c r="V8" s="3395"/>
      <c r="W8" s="2778"/>
      <c r="X8" s="3396"/>
      <c r="Y8" s="3430"/>
      <c r="Z8" s="3431"/>
      <c r="AA8" s="3431"/>
      <c r="AB8" s="3432"/>
      <c r="AC8" s="3431"/>
      <c r="AD8" s="3431"/>
      <c r="AE8" s="3431"/>
      <c r="AF8" s="3431"/>
      <c r="AG8" s="3432"/>
      <c r="AH8" s="3456"/>
      <c r="AI8" s="3456"/>
      <c r="AJ8" s="3456">
        <f t="shared" ref="AI8:AJ8" si="2">AJ36</f>
        <v>0</v>
      </c>
      <c r="AK8" s="3457"/>
      <c r="AL8" s="3458"/>
    </row>
    <row r="9" spans="1:40" ht="14.25">
      <c r="A9" s="302" t="s">
        <v>326</v>
      </c>
      <c r="B9" s="3351" t="s">
        <v>901</v>
      </c>
      <c r="C9" s="2292"/>
      <c r="D9" s="3350"/>
      <c r="E9" s="3350"/>
      <c r="F9" s="3350"/>
      <c r="G9" s="3350"/>
      <c r="H9" s="2747"/>
      <c r="I9" s="3385"/>
      <c r="J9" s="3385"/>
      <c r="K9" s="3385"/>
      <c r="L9" s="3385"/>
      <c r="M9" s="2747"/>
      <c r="N9" s="3385"/>
      <c r="O9" s="3385"/>
      <c r="P9" s="3386"/>
      <c r="Q9" s="3386"/>
      <c r="R9" s="3394"/>
      <c r="S9" s="3386"/>
      <c r="T9" s="3386"/>
      <c r="U9" s="3395"/>
      <c r="V9" s="3395"/>
      <c r="W9" s="2778"/>
      <c r="X9" s="3396"/>
      <c r="Y9" s="3430"/>
      <c r="Z9" s="3431"/>
      <c r="AA9" s="3431"/>
      <c r="AB9" s="3432"/>
      <c r="AC9" s="3431"/>
      <c r="AD9" s="3431"/>
      <c r="AE9" s="3431"/>
      <c r="AF9" s="3431"/>
      <c r="AG9" s="3432"/>
      <c r="AH9" s="3456"/>
      <c r="AI9" s="3456"/>
      <c r="AJ9" s="3456">
        <f t="shared" ref="AI9:AJ9" si="3">AJ41</f>
        <v>0</v>
      </c>
      <c r="AK9" s="3457"/>
      <c r="AL9" s="3458"/>
    </row>
    <row r="10" spans="1:40" s="1616" customFormat="1" ht="14.25">
      <c r="A10" s="1453"/>
      <c r="B10" s="1453" t="s">
        <v>1225</v>
      </c>
      <c r="C10" s="3348"/>
      <c r="D10" s="3352"/>
      <c r="E10" s="3352"/>
      <c r="F10" s="3352"/>
      <c r="G10" s="3352"/>
      <c r="H10" s="2747"/>
      <c r="I10" s="3385"/>
      <c r="J10" s="3385"/>
      <c r="K10" s="3385"/>
      <c r="L10" s="3385"/>
      <c r="M10" s="2747"/>
      <c r="N10" s="3385"/>
      <c r="O10" s="3385"/>
      <c r="P10" s="3386"/>
      <c r="Q10" s="3386"/>
      <c r="R10" s="3386"/>
      <c r="S10" s="3386"/>
      <c r="T10" s="3386"/>
      <c r="U10" s="3395"/>
      <c r="V10" s="3395"/>
      <c r="W10" s="2778"/>
      <c r="X10" s="3396"/>
      <c r="Y10" s="3430"/>
      <c r="Z10" s="3431"/>
      <c r="AA10" s="3431"/>
      <c r="AB10" s="3432"/>
      <c r="AC10" s="3431"/>
      <c r="AD10" s="3431"/>
      <c r="AE10" s="3431"/>
      <c r="AF10" s="3431"/>
      <c r="AG10" s="3432"/>
      <c r="AH10" s="3456"/>
      <c r="AI10" s="3456"/>
      <c r="AJ10" s="3456">
        <f t="shared" ref="AJ10" si="4">SUM(AJ6:AJ9)</f>
        <v>0</v>
      </c>
      <c r="AK10" s="1453"/>
      <c r="AL10" s="3458"/>
    </row>
    <row r="11" spans="1:40" ht="15">
      <c r="A11" s="3353" t="s">
        <v>16</v>
      </c>
      <c r="B11" s="3354" t="s">
        <v>876</v>
      </c>
      <c r="C11" s="3355"/>
      <c r="D11" s="3356"/>
      <c r="E11" s="3356"/>
      <c r="F11" s="3356"/>
      <c r="G11" s="3356"/>
      <c r="H11" s="3357"/>
      <c r="I11" s="3387"/>
      <c r="J11" s="3387"/>
      <c r="K11" s="3387"/>
      <c r="L11" s="3387"/>
      <c r="M11" s="3357"/>
      <c r="N11" s="3387"/>
      <c r="O11" s="3387"/>
      <c r="P11" s="3388"/>
      <c r="Q11" s="3388"/>
      <c r="R11" s="3397"/>
      <c r="S11" s="3388"/>
      <c r="T11" s="3388"/>
      <c r="U11" s="3398"/>
      <c r="V11" s="3398"/>
      <c r="W11" s="3399"/>
      <c r="X11" s="3400"/>
      <c r="Y11" s="3400"/>
      <c r="Z11" s="3433"/>
      <c r="AA11" s="3433"/>
      <c r="AB11" s="3434"/>
      <c r="AC11" s="3435"/>
      <c r="AD11" s="3435"/>
      <c r="AE11" s="3435"/>
      <c r="AF11" s="3435"/>
      <c r="AG11" s="3434"/>
      <c r="AH11" s="3459"/>
      <c r="AI11" s="3459"/>
      <c r="AJ11" s="3459">
        <f>SUM(AJ12:AJ13)</f>
        <v>0</v>
      </c>
      <c r="AK11" s="3460"/>
      <c r="AL11" s="3461"/>
      <c r="AM11" s="3462"/>
    </row>
    <row r="12" spans="1:40" s="300" customFormat="1" ht="15">
      <c r="A12" s="3213">
        <v>1</v>
      </c>
      <c r="B12" s="3358" t="s">
        <v>1066</v>
      </c>
      <c r="C12" s="3359"/>
      <c r="D12" s="3360"/>
      <c r="E12" s="3360"/>
      <c r="F12" s="3360"/>
      <c r="G12" s="3360"/>
      <c r="H12" s="2712"/>
      <c r="I12" s="3378"/>
      <c r="J12" s="3378"/>
      <c r="K12" s="3378"/>
      <c r="L12" s="3378"/>
      <c r="M12" s="2712"/>
      <c r="N12" s="3378"/>
      <c r="O12" s="3378"/>
      <c r="P12" s="3378"/>
      <c r="Q12" s="3378"/>
      <c r="R12" s="2712"/>
      <c r="S12" s="3378"/>
      <c r="T12" s="3378"/>
      <c r="U12" s="3401"/>
      <c r="V12" s="3401"/>
      <c r="W12" s="2757"/>
      <c r="X12" s="3402"/>
      <c r="Y12" s="3402"/>
      <c r="Z12" s="2260"/>
      <c r="AA12" s="3436"/>
      <c r="AB12" s="3437"/>
      <c r="AC12" s="3436"/>
      <c r="AD12" s="3438"/>
      <c r="AE12" s="3438"/>
      <c r="AF12" s="2788"/>
      <c r="AG12" s="3437"/>
      <c r="AH12" s="3436"/>
      <c r="AI12" s="3436"/>
      <c r="AJ12" s="3436"/>
      <c r="AK12" s="3463" t="s">
        <v>1226</v>
      </c>
      <c r="AL12" s="3464"/>
    </row>
    <row r="13" spans="1:40" s="300" customFormat="1" ht="24.75" customHeight="1">
      <c r="A13" s="3361">
        <v>2</v>
      </c>
      <c r="B13" s="3358" t="s">
        <v>1209</v>
      </c>
      <c r="C13" s="3359"/>
      <c r="D13" s="3360"/>
      <c r="E13" s="3360"/>
      <c r="F13" s="3360"/>
      <c r="G13" s="3360"/>
      <c r="H13" s="2712"/>
      <c r="I13" s="3378"/>
      <c r="J13" s="3378"/>
      <c r="K13" s="3378"/>
      <c r="L13" s="3378"/>
      <c r="M13" s="2712"/>
      <c r="N13" s="3378"/>
      <c r="O13" s="3378"/>
      <c r="P13" s="3378"/>
      <c r="Q13" s="3378"/>
      <c r="R13" s="2712"/>
      <c r="S13" s="3378"/>
      <c r="T13" s="3378"/>
      <c r="U13" s="3401"/>
      <c r="V13" s="3401"/>
      <c r="W13" s="2754"/>
      <c r="X13" s="3403"/>
      <c r="Y13" s="3403"/>
      <c r="Z13" s="2258"/>
      <c r="AA13" s="2788"/>
      <c r="AB13" s="3439"/>
      <c r="AC13" s="2788"/>
      <c r="AD13" s="3440"/>
      <c r="AE13" s="3440"/>
      <c r="AF13" s="2788"/>
      <c r="AG13" s="3437"/>
      <c r="AH13" s="3436"/>
      <c r="AI13" s="3436"/>
      <c r="AJ13" s="3436"/>
      <c r="AK13" s="3463" t="s">
        <v>1227</v>
      </c>
      <c r="AL13" s="3465"/>
      <c r="AM13" s="1421"/>
    </row>
    <row r="14" spans="1:40" ht="15">
      <c r="A14" s="3362" t="s">
        <v>138</v>
      </c>
      <c r="B14" s="3363" t="s">
        <v>878</v>
      </c>
      <c r="C14" s="3355"/>
      <c r="D14" s="3356"/>
      <c r="E14" s="3356"/>
      <c r="F14" s="3356"/>
      <c r="G14" s="3356"/>
      <c r="H14" s="3357"/>
      <c r="I14" s="3387"/>
      <c r="J14" s="3387"/>
      <c r="K14" s="3387"/>
      <c r="L14" s="3387"/>
      <c r="M14" s="3357"/>
      <c r="N14" s="3387"/>
      <c r="O14" s="3387"/>
      <c r="P14" s="3387"/>
      <c r="Q14" s="3387"/>
      <c r="R14" s="3357"/>
      <c r="S14" s="3387"/>
      <c r="T14" s="3387"/>
      <c r="U14" s="3398"/>
      <c r="V14" s="3398"/>
      <c r="W14" s="3399"/>
      <c r="X14" s="3400"/>
      <c r="Y14" s="3400"/>
      <c r="Z14" s="3433"/>
      <c r="AA14" s="3433"/>
      <c r="AB14" s="3434"/>
      <c r="AC14" s="3435"/>
      <c r="AD14" s="3435"/>
      <c r="AE14" s="3435"/>
      <c r="AF14" s="3435"/>
      <c r="AG14" s="3434"/>
      <c r="AH14" s="3459"/>
      <c r="AI14" s="3459"/>
      <c r="AJ14" s="3459">
        <f>AJ15+AJ20+AJ31+AJ32+AJ33+AJ34+AJ35</f>
        <v>0</v>
      </c>
      <c r="AK14" s="3460"/>
      <c r="AL14" s="3466"/>
      <c r="AM14" s="3467"/>
    </row>
    <row r="15" spans="1:40" s="300" customFormat="1" ht="15">
      <c r="A15" s="3361">
        <v>1</v>
      </c>
      <c r="B15" s="3358" t="s">
        <v>879</v>
      </c>
      <c r="C15" s="3364"/>
      <c r="D15" s="3360"/>
      <c r="E15" s="3360"/>
      <c r="F15" s="3360"/>
      <c r="G15" s="3360"/>
      <c r="H15" s="2712"/>
      <c r="I15" s="3378"/>
      <c r="J15" s="3378"/>
      <c r="K15" s="3378"/>
      <c r="L15" s="3378"/>
      <c r="M15" s="2712"/>
      <c r="N15" s="3378"/>
      <c r="O15" s="3378"/>
      <c r="P15" s="3378"/>
      <c r="Q15" s="3378"/>
      <c r="R15" s="2712"/>
      <c r="S15" s="3378"/>
      <c r="T15" s="3378"/>
      <c r="U15" s="3401"/>
      <c r="V15" s="3401"/>
      <c r="W15" s="2754"/>
      <c r="X15" s="3403"/>
      <c r="Y15" s="3403"/>
      <c r="Z15" s="2258"/>
      <c r="AA15" s="2258"/>
      <c r="AB15" s="3439"/>
      <c r="AC15" s="2788"/>
      <c r="AD15" s="2788"/>
      <c r="AE15" s="2788"/>
      <c r="AF15" s="2788"/>
      <c r="AG15" s="3439"/>
      <c r="AH15" s="2788"/>
      <c r="AI15" s="2788"/>
      <c r="AJ15" s="2260"/>
      <c r="AK15" s="3468"/>
      <c r="AL15" s="3466"/>
    </row>
    <row r="16" spans="1:40" s="300" customFormat="1" ht="15.75" customHeight="1">
      <c r="A16" s="3213"/>
      <c r="B16" s="3365" t="s">
        <v>1228</v>
      </c>
      <c r="C16" s="3364"/>
      <c r="D16" s="1201"/>
      <c r="E16" s="3366"/>
      <c r="F16" s="1201"/>
      <c r="G16" s="1201"/>
      <c r="H16" s="2712"/>
      <c r="I16" s="3378"/>
      <c r="J16" s="3378"/>
      <c r="K16" s="3378"/>
      <c r="L16" s="3378"/>
      <c r="M16" s="2712"/>
      <c r="N16" s="3378"/>
      <c r="O16" s="3378"/>
      <c r="P16" s="3378"/>
      <c r="Q16" s="3378"/>
      <c r="R16" s="2712"/>
      <c r="S16" s="3378"/>
      <c r="T16" s="3404"/>
      <c r="U16" s="3405"/>
      <c r="V16" s="3405"/>
      <c r="W16" s="2754"/>
      <c r="X16" s="3402"/>
      <c r="Y16" s="3403"/>
      <c r="Z16" s="2258"/>
      <c r="AA16" s="2788"/>
      <c r="AB16" s="3439"/>
      <c r="AC16" s="3440"/>
      <c r="AD16" s="3440"/>
      <c r="AE16" s="3440"/>
      <c r="AF16" s="3440"/>
      <c r="AG16" s="3439"/>
      <c r="AH16" s="2258"/>
      <c r="AI16" s="2258"/>
      <c r="AJ16" s="2260"/>
      <c r="AK16" s="3469" t="s">
        <v>1229</v>
      </c>
      <c r="AL16" s="3470"/>
      <c r="AM16" s="1421"/>
      <c r="AN16" s="1421"/>
    </row>
    <row r="17" spans="1:39" s="300" customFormat="1" ht="15">
      <c r="A17" s="3213"/>
      <c r="B17" s="3367" t="s">
        <v>1195</v>
      </c>
      <c r="C17" s="3364"/>
      <c r="D17" s="1201"/>
      <c r="E17" s="1201"/>
      <c r="F17" s="1201"/>
      <c r="G17" s="1201"/>
      <c r="H17" s="2712"/>
      <c r="I17" s="3378"/>
      <c r="J17" s="3378"/>
      <c r="K17" s="3378"/>
      <c r="L17" s="3378"/>
      <c r="M17" s="2712"/>
      <c r="N17" s="3378"/>
      <c r="O17" s="3378"/>
      <c r="P17" s="3378"/>
      <c r="Q17" s="3378"/>
      <c r="R17" s="2712"/>
      <c r="S17" s="3378"/>
      <c r="T17" s="3378"/>
      <c r="U17" s="3401"/>
      <c r="V17" s="3401"/>
      <c r="W17" s="2754"/>
      <c r="X17" s="3403"/>
      <c r="Y17" s="3403"/>
      <c r="Z17" s="2258"/>
      <c r="AA17" s="2788"/>
      <c r="AB17" s="3439"/>
      <c r="AC17" s="3440"/>
      <c r="AD17" s="3440"/>
      <c r="AE17" s="3440"/>
      <c r="AF17" s="3440"/>
      <c r="AG17" s="3439"/>
      <c r="AH17" s="2258"/>
      <c r="AI17" s="2258"/>
      <c r="AJ17" s="2260"/>
      <c r="AK17" s="3469" t="s">
        <v>1230</v>
      </c>
      <c r="AL17" s="3471"/>
      <c r="AM17" s="1421"/>
    </row>
    <row r="18" spans="1:39" s="300" customFormat="1" ht="15">
      <c r="A18" s="3213"/>
      <c r="B18" s="3367" t="s">
        <v>888</v>
      </c>
      <c r="C18" s="3364"/>
      <c r="D18" s="1201"/>
      <c r="E18" s="1201"/>
      <c r="F18" s="1201"/>
      <c r="G18" s="1201"/>
      <c r="H18" s="2712"/>
      <c r="I18" s="3378"/>
      <c r="J18" s="3378"/>
      <c r="K18" s="3378"/>
      <c r="L18" s="3378"/>
      <c r="M18" s="2712"/>
      <c r="N18" s="3378"/>
      <c r="O18" s="3378"/>
      <c r="P18" s="3378"/>
      <c r="Q18" s="3378"/>
      <c r="R18" s="2712"/>
      <c r="S18" s="3378"/>
      <c r="T18" s="3378"/>
      <c r="U18" s="3401"/>
      <c r="V18" s="3405"/>
      <c r="W18" s="2754"/>
      <c r="X18" s="3403"/>
      <c r="Y18" s="2260"/>
      <c r="Z18" s="2258"/>
      <c r="AA18" s="2788"/>
      <c r="AB18" s="3439"/>
      <c r="AC18" s="2788"/>
      <c r="AD18" s="2788"/>
      <c r="AE18" s="3440"/>
      <c r="AF18" s="2788"/>
      <c r="AG18" s="3439"/>
      <c r="AH18" s="2788"/>
      <c r="AI18" s="2258"/>
      <c r="AJ18" s="2260"/>
      <c r="AK18" s="3472"/>
      <c r="AL18" s="3466"/>
    </row>
    <row r="19" spans="1:39" s="300" customFormat="1" ht="15">
      <c r="A19" s="3213"/>
      <c r="B19" s="3367" t="s">
        <v>889</v>
      </c>
      <c r="C19" s="3364"/>
      <c r="D19" s="1201"/>
      <c r="E19" s="1201"/>
      <c r="F19" s="1201"/>
      <c r="G19" s="1201"/>
      <c r="H19" s="2712"/>
      <c r="I19" s="3378"/>
      <c r="J19" s="3378"/>
      <c r="K19" s="3378"/>
      <c r="L19" s="3378"/>
      <c r="M19" s="2712"/>
      <c r="N19" s="3378"/>
      <c r="O19" s="3378"/>
      <c r="P19" s="3378"/>
      <c r="Q19" s="3378"/>
      <c r="R19" s="2712"/>
      <c r="S19" s="3378"/>
      <c r="T19" s="3378"/>
      <c r="U19" s="3401"/>
      <c r="V19" s="3405"/>
      <c r="W19" s="2754"/>
      <c r="X19" s="3401"/>
      <c r="Y19" s="3405"/>
      <c r="Z19" s="2258"/>
      <c r="AA19" s="2788"/>
      <c r="AB19" s="3439"/>
      <c r="AC19" s="2788"/>
      <c r="AD19" s="2788"/>
      <c r="AE19" s="3440"/>
      <c r="AF19" s="2788"/>
      <c r="AG19" s="3439"/>
      <c r="AH19" s="2788"/>
      <c r="AI19" s="2258"/>
      <c r="AJ19" s="2260"/>
      <c r="AK19" s="3473"/>
      <c r="AL19" s="3474"/>
    </row>
    <row r="20" spans="1:39" s="300" customFormat="1" ht="15">
      <c r="A20" s="3361">
        <v>2</v>
      </c>
      <c r="B20" s="3368" t="s">
        <v>891</v>
      </c>
      <c r="C20" s="3364"/>
      <c r="D20" s="1201"/>
      <c r="E20" s="1201"/>
      <c r="F20" s="1201"/>
      <c r="G20" s="1201"/>
      <c r="H20" s="2712"/>
      <c r="I20" s="3378"/>
      <c r="J20" s="3378"/>
      <c r="K20" s="3378"/>
      <c r="L20" s="3378"/>
      <c r="M20" s="2712"/>
      <c r="N20" s="3378"/>
      <c r="O20" s="3378"/>
      <c r="P20" s="3378"/>
      <c r="Q20" s="3378"/>
      <c r="R20" s="2712"/>
      <c r="S20" s="3378"/>
      <c r="T20" s="3378"/>
      <c r="U20" s="3401"/>
      <c r="V20" s="3401"/>
      <c r="W20" s="2754"/>
      <c r="X20" s="3403"/>
      <c r="Y20" s="3403"/>
      <c r="Z20" s="2258"/>
      <c r="AA20" s="2258"/>
      <c r="AB20" s="3439"/>
      <c r="AC20" s="2788"/>
      <c r="AD20" s="2788"/>
      <c r="AE20" s="2788"/>
      <c r="AF20" s="2788"/>
      <c r="AG20" s="3439"/>
      <c r="AH20" s="2788"/>
      <c r="AI20" s="2788"/>
      <c r="AJ20" s="2260"/>
      <c r="AK20" s="3468"/>
      <c r="AL20" s="3474"/>
    </row>
    <row r="21" spans="1:39" s="300" customFormat="1" ht="15">
      <c r="A21" s="3213"/>
      <c r="B21" s="3365" t="s">
        <v>1162</v>
      </c>
      <c r="C21" s="3369"/>
      <c r="D21" s="1201"/>
      <c r="E21" s="1201"/>
      <c r="F21" s="1201"/>
      <c r="G21" s="1201"/>
      <c r="H21" s="2712"/>
      <c r="I21" s="3378"/>
      <c r="J21" s="3378"/>
      <c r="K21" s="3378"/>
      <c r="L21" s="3378"/>
      <c r="M21" s="2712"/>
      <c r="N21" s="3378"/>
      <c r="O21" s="3378"/>
      <c r="P21" s="3378"/>
      <c r="Q21" s="3378"/>
      <c r="R21" s="2712"/>
      <c r="S21" s="3378"/>
      <c r="T21" s="3378"/>
      <c r="U21" s="3401"/>
      <c r="V21" s="3401"/>
      <c r="W21" s="2757"/>
      <c r="X21" s="3402"/>
      <c r="Y21" s="3402"/>
      <c r="Z21" s="2260"/>
      <c r="AA21" s="3436"/>
      <c r="AB21" s="3437"/>
      <c r="AC21" s="3436"/>
      <c r="AD21" s="3436"/>
      <c r="AE21" s="3438"/>
      <c r="AF21" s="2788"/>
      <c r="AG21" s="3439"/>
      <c r="AH21" s="2258"/>
      <c r="AI21" s="2333"/>
      <c r="AJ21" s="2260"/>
      <c r="AK21" s="3469" t="s">
        <v>1231</v>
      </c>
      <c r="AL21" s="3475"/>
    </row>
    <row r="22" spans="1:39" s="300" customFormat="1" ht="15">
      <c r="A22" s="3213"/>
      <c r="B22" s="3367" t="s">
        <v>892</v>
      </c>
      <c r="C22" s="3364"/>
      <c r="D22" s="1201"/>
      <c r="E22" s="1201"/>
      <c r="F22" s="1201"/>
      <c r="G22" s="1201"/>
      <c r="H22" s="2712"/>
      <c r="I22" s="3378"/>
      <c r="J22" s="3378"/>
      <c r="K22" s="3378"/>
      <c r="L22" s="3378"/>
      <c r="M22" s="2712"/>
      <c r="N22" s="3378"/>
      <c r="O22" s="3378"/>
      <c r="P22" s="3378"/>
      <c r="Q22" s="3378"/>
      <c r="R22" s="2712"/>
      <c r="S22" s="3378"/>
      <c r="T22" s="3378"/>
      <c r="U22" s="3401"/>
      <c r="V22" s="3401"/>
      <c r="W22" s="2754"/>
      <c r="X22" s="3403"/>
      <c r="Y22" s="3403"/>
      <c r="Z22" s="2258"/>
      <c r="AA22" s="2788"/>
      <c r="AB22" s="3439"/>
      <c r="AC22" s="675"/>
      <c r="AD22" s="675"/>
      <c r="AE22" s="3440"/>
      <c r="AF22" s="2788"/>
      <c r="AG22" s="3439"/>
      <c r="AH22" s="2258"/>
      <c r="AI22" s="2258"/>
      <c r="AJ22" s="2260"/>
      <c r="AK22" s="5212" t="s">
        <v>1232</v>
      </c>
      <c r="AL22" s="4900"/>
    </row>
    <row r="23" spans="1:39" s="300" customFormat="1" ht="15">
      <c r="A23" s="3213"/>
      <c r="B23" s="3367" t="s">
        <v>893</v>
      </c>
      <c r="C23" s="3364"/>
      <c r="D23" s="1201"/>
      <c r="E23" s="1201"/>
      <c r="F23" s="1201"/>
      <c r="G23" s="1201"/>
      <c r="H23" s="2712"/>
      <c r="I23" s="3378"/>
      <c r="J23" s="3378"/>
      <c r="K23" s="3378"/>
      <c r="L23" s="3378"/>
      <c r="M23" s="2712"/>
      <c r="N23" s="3378"/>
      <c r="O23" s="3378"/>
      <c r="P23" s="3378"/>
      <c r="Q23" s="3378"/>
      <c r="R23" s="2712"/>
      <c r="S23" s="3378"/>
      <c r="T23" s="3378"/>
      <c r="U23" s="3401"/>
      <c r="V23" s="3401"/>
      <c r="W23" s="2754"/>
      <c r="X23" s="3403"/>
      <c r="Y23" s="3403"/>
      <c r="Z23" s="2258"/>
      <c r="AA23" s="2788"/>
      <c r="AB23" s="3439"/>
      <c r="AC23" s="675"/>
      <c r="AD23" s="675"/>
      <c r="AE23" s="3440"/>
      <c r="AF23" s="2788"/>
      <c r="AG23" s="3439"/>
      <c r="AH23" s="2258"/>
      <c r="AI23" s="2258"/>
      <c r="AJ23" s="2260"/>
      <c r="AK23" s="5212"/>
      <c r="AL23" s="4900"/>
    </row>
    <row r="24" spans="1:39" s="300" customFormat="1" ht="15">
      <c r="A24" s="3213"/>
      <c r="B24" s="3370" t="s">
        <v>894</v>
      </c>
      <c r="C24" s="3371"/>
      <c r="D24" s="1201"/>
      <c r="E24" s="1201"/>
      <c r="F24" s="1201"/>
      <c r="G24" s="1201"/>
      <c r="H24" s="2712"/>
      <c r="I24" s="3378"/>
      <c r="J24" s="3378"/>
      <c r="K24" s="3378"/>
      <c r="L24" s="3378"/>
      <c r="M24" s="2712"/>
      <c r="N24" s="3378"/>
      <c r="O24" s="3378"/>
      <c r="P24" s="3378"/>
      <c r="Q24" s="3378"/>
      <c r="R24" s="2712"/>
      <c r="S24" s="3378"/>
      <c r="T24" s="3378"/>
      <c r="U24" s="3401"/>
      <c r="V24" s="3401"/>
      <c r="W24" s="2754"/>
      <c r="X24" s="3403"/>
      <c r="Y24" s="3403"/>
      <c r="Z24" s="2258"/>
      <c r="AA24" s="2788"/>
      <c r="AB24" s="3439"/>
      <c r="AC24" s="675"/>
      <c r="AD24" s="675"/>
      <c r="AE24" s="3440"/>
      <c r="AF24" s="2788"/>
      <c r="AG24" s="3439"/>
      <c r="AH24" s="2258"/>
      <c r="AI24" s="2258"/>
      <c r="AJ24" s="2260"/>
      <c r="AK24" s="5212"/>
      <c r="AL24" s="4900"/>
    </row>
    <row r="25" spans="1:39" s="300" customFormat="1" ht="15">
      <c r="A25" s="3213"/>
      <c r="B25" s="3370" t="s">
        <v>895</v>
      </c>
      <c r="C25" s="3371"/>
      <c r="D25" s="1201"/>
      <c r="E25" s="1201"/>
      <c r="F25" s="1201"/>
      <c r="G25" s="1201"/>
      <c r="H25" s="2712"/>
      <c r="I25" s="3378"/>
      <c r="J25" s="3378"/>
      <c r="K25" s="3378"/>
      <c r="L25" s="3378"/>
      <c r="M25" s="2712"/>
      <c r="N25" s="3378"/>
      <c r="O25" s="3378"/>
      <c r="P25" s="3378"/>
      <c r="Q25" s="3378"/>
      <c r="R25" s="2712"/>
      <c r="S25" s="3378"/>
      <c r="T25" s="3378"/>
      <c r="U25" s="3401"/>
      <c r="V25" s="3401"/>
      <c r="W25" s="2754"/>
      <c r="X25" s="3403"/>
      <c r="Y25" s="3403"/>
      <c r="Z25" s="2258"/>
      <c r="AA25" s="2788"/>
      <c r="AB25" s="3439"/>
      <c r="AC25" s="675"/>
      <c r="AD25" s="675"/>
      <c r="AE25" s="3440"/>
      <c r="AF25" s="2788"/>
      <c r="AG25" s="3439"/>
      <c r="AH25" s="2258"/>
      <c r="AI25" s="2258"/>
      <c r="AJ25" s="2260"/>
      <c r="AK25" s="5212"/>
      <c r="AL25" s="4900"/>
    </row>
    <row r="26" spans="1:39" s="300" customFormat="1" ht="15">
      <c r="A26" s="3213"/>
      <c r="B26" s="3370" t="s">
        <v>896</v>
      </c>
      <c r="C26" s="3371"/>
      <c r="D26" s="1201"/>
      <c r="E26" s="1201"/>
      <c r="F26" s="1201"/>
      <c r="G26" s="1201"/>
      <c r="H26" s="2712"/>
      <c r="I26" s="3378"/>
      <c r="J26" s="3378"/>
      <c r="K26" s="3378"/>
      <c r="L26" s="3378"/>
      <c r="M26" s="2712"/>
      <c r="N26" s="3378"/>
      <c r="O26" s="3378"/>
      <c r="P26" s="3378"/>
      <c r="Q26" s="3378"/>
      <c r="R26" s="2712"/>
      <c r="S26" s="3378"/>
      <c r="T26" s="3378"/>
      <c r="U26" s="3401"/>
      <c r="V26" s="3401"/>
      <c r="W26" s="2754"/>
      <c r="X26" s="3403"/>
      <c r="Y26" s="3403"/>
      <c r="Z26" s="2258"/>
      <c r="AA26" s="2788"/>
      <c r="AB26" s="3439"/>
      <c r="AC26" s="2333"/>
      <c r="AD26" s="2333"/>
      <c r="AE26" s="2759"/>
      <c r="AF26" s="2258"/>
      <c r="AG26" s="3439"/>
      <c r="AH26" s="2258"/>
      <c r="AI26" s="2258"/>
      <c r="AJ26" s="2260"/>
      <c r="AK26" s="5212"/>
      <c r="AL26" s="4900"/>
    </row>
    <row r="27" spans="1:39" s="300" customFormat="1" ht="15">
      <c r="A27" s="3213"/>
      <c r="B27" s="3370" t="s">
        <v>897</v>
      </c>
      <c r="C27" s="3371"/>
      <c r="D27" s="1201"/>
      <c r="E27" s="1201"/>
      <c r="F27" s="1201"/>
      <c r="G27" s="1201"/>
      <c r="H27" s="2712"/>
      <c r="I27" s="3378"/>
      <c r="J27" s="3378"/>
      <c r="K27" s="3378"/>
      <c r="L27" s="3378"/>
      <c r="M27" s="2712"/>
      <c r="N27" s="3378"/>
      <c r="O27" s="3378"/>
      <c r="P27" s="3378"/>
      <c r="Q27" s="3378"/>
      <c r="R27" s="2712"/>
      <c r="S27" s="3378"/>
      <c r="T27" s="3378"/>
      <c r="U27" s="3401"/>
      <c r="V27" s="3401"/>
      <c r="W27" s="2754"/>
      <c r="X27" s="3403"/>
      <c r="Y27" s="3403"/>
      <c r="Z27" s="2788"/>
      <c r="AA27" s="2258"/>
      <c r="AB27" s="3304"/>
      <c r="AC27" s="2333"/>
      <c r="AD27" s="2333"/>
      <c r="AE27" s="2759"/>
      <c r="AF27" s="2258"/>
      <c r="AG27" s="3439"/>
      <c r="AH27" s="2258"/>
      <c r="AI27" s="2258"/>
      <c r="AJ27" s="2260"/>
      <c r="AK27" s="5212"/>
      <c r="AL27" s="4900"/>
    </row>
    <row r="28" spans="1:39" s="300" customFormat="1" ht="15">
      <c r="A28" s="3213"/>
      <c r="B28" s="3370" t="s">
        <v>899</v>
      </c>
      <c r="C28" s="3371"/>
      <c r="D28" s="1201"/>
      <c r="E28" s="1201"/>
      <c r="F28" s="1201"/>
      <c r="G28" s="1201"/>
      <c r="H28" s="2712"/>
      <c r="I28" s="3378"/>
      <c r="J28" s="3378"/>
      <c r="K28" s="3378"/>
      <c r="L28" s="3378"/>
      <c r="M28" s="2712"/>
      <c r="N28" s="3378"/>
      <c r="O28" s="3378"/>
      <c r="P28" s="3378"/>
      <c r="Q28" s="3378"/>
      <c r="R28" s="2712"/>
      <c r="S28" s="3378"/>
      <c r="T28" s="3378"/>
      <c r="U28" s="3401"/>
      <c r="V28" s="3401"/>
      <c r="W28" s="2757"/>
      <c r="X28" s="3402"/>
      <c r="Y28" s="3403"/>
      <c r="Z28" s="2788"/>
      <c r="AA28" s="2258"/>
      <c r="AB28" s="3304"/>
      <c r="AC28" s="2333"/>
      <c r="AD28" s="2333"/>
      <c r="AE28" s="2759"/>
      <c r="AF28" s="2258"/>
      <c r="AG28" s="3439"/>
      <c r="AH28" s="2258"/>
      <c r="AI28" s="2258"/>
      <c r="AJ28" s="2260"/>
      <c r="AK28" s="5212"/>
      <c r="AL28" s="3474"/>
    </row>
    <row r="29" spans="1:39" s="300" customFormat="1" ht="15">
      <c r="A29" s="3213"/>
      <c r="B29" s="3370" t="s">
        <v>898</v>
      </c>
      <c r="C29" s="3371"/>
      <c r="D29" s="1201"/>
      <c r="E29" s="1201"/>
      <c r="F29" s="1201"/>
      <c r="G29" s="1201"/>
      <c r="H29" s="2712"/>
      <c r="I29" s="3378"/>
      <c r="J29" s="3378"/>
      <c r="K29" s="3378"/>
      <c r="L29" s="3378"/>
      <c r="M29" s="3389"/>
      <c r="N29" s="3378"/>
      <c r="O29" s="3378"/>
      <c r="P29" s="3378"/>
      <c r="Q29" s="3378"/>
      <c r="R29" s="2712"/>
      <c r="S29" s="3378"/>
      <c r="T29" s="3378"/>
      <c r="U29" s="3401"/>
      <c r="V29" s="3401"/>
      <c r="W29" s="2754"/>
      <c r="X29" s="3403"/>
      <c r="Y29" s="3403"/>
      <c r="Z29" s="2788"/>
      <c r="AA29" s="2258"/>
      <c r="AB29" s="3304"/>
      <c r="AC29" s="2333"/>
      <c r="AD29" s="2333"/>
      <c r="AE29" s="2759"/>
      <c r="AF29" s="2258"/>
      <c r="AG29" s="3439"/>
      <c r="AH29" s="2258"/>
      <c r="AI29" s="2258"/>
      <c r="AJ29" s="2260"/>
      <c r="AK29" s="5213" t="s">
        <v>1233</v>
      </c>
      <c r="AL29" s="3474"/>
    </row>
    <row r="30" spans="1:39" s="300" customFormat="1" ht="15" hidden="1">
      <c r="A30" s="3213"/>
      <c r="B30" s="3365" t="s">
        <v>1234</v>
      </c>
      <c r="C30" s="3371"/>
      <c r="D30" s="1201"/>
      <c r="E30" s="1201"/>
      <c r="F30" s="1201"/>
      <c r="G30" s="1201"/>
      <c r="H30" s="2712"/>
      <c r="I30" s="3390"/>
      <c r="J30" s="3390"/>
      <c r="K30" s="3390"/>
      <c r="L30" s="3390"/>
      <c r="M30" s="3389"/>
      <c r="N30" s="3390"/>
      <c r="O30" s="3390"/>
      <c r="P30" s="3390"/>
      <c r="Q30" s="3390"/>
      <c r="R30" s="3389"/>
      <c r="S30" s="3390"/>
      <c r="T30" s="3390"/>
      <c r="U30" s="3406"/>
      <c r="V30" s="3406"/>
      <c r="W30" s="3407"/>
      <c r="X30" s="3408"/>
      <c r="Y30" s="3408"/>
      <c r="Z30" s="3441"/>
      <c r="AA30" s="2258"/>
      <c r="AB30" s="3304"/>
      <c r="AC30" s="2258"/>
      <c r="AD30" s="3304"/>
      <c r="AE30" s="3304"/>
      <c r="AF30" s="3304"/>
      <c r="AG30" s="3439"/>
      <c r="AH30" s="3441"/>
      <c r="AI30" s="2258"/>
      <c r="AJ30" s="2260"/>
      <c r="AK30" s="5213"/>
      <c r="AL30" s="3474"/>
    </row>
    <row r="31" spans="1:39" s="300" customFormat="1" ht="30" customHeight="1">
      <c r="A31" s="3361">
        <v>3</v>
      </c>
      <c r="B31" s="3365" t="s">
        <v>1200</v>
      </c>
      <c r="C31" s="3371"/>
      <c r="D31" s="3360"/>
      <c r="E31" s="3360"/>
      <c r="F31" s="3360"/>
      <c r="G31" s="1201"/>
      <c r="H31" s="2712"/>
      <c r="I31" s="3378"/>
      <c r="J31" s="3378"/>
      <c r="K31" s="3378"/>
      <c r="L31" s="3378"/>
      <c r="M31" s="2712"/>
      <c r="N31" s="3378"/>
      <c r="O31" s="3378"/>
      <c r="P31" s="3378"/>
      <c r="Q31" s="3378"/>
      <c r="R31" s="2712"/>
      <c r="S31" s="3378"/>
      <c r="T31" s="3378"/>
      <c r="U31" s="3405"/>
      <c r="V31" s="3401"/>
      <c r="W31" s="2754"/>
      <c r="X31" s="3403"/>
      <c r="Y31" s="3403"/>
      <c r="Z31" s="2788"/>
      <c r="AA31" s="2258"/>
      <c r="AB31" s="3304"/>
      <c r="AC31" s="2258"/>
      <c r="AD31" s="2258"/>
      <c r="AE31" s="2759"/>
      <c r="AF31" s="2759"/>
      <c r="AG31" s="3439"/>
      <c r="AH31" s="2258"/>
      <c r="AI31" s="2258"/>
      <c r="AJ31" s="2260"/>
      <c r="AK31" s="3476" t="s">
        <v>1235</v>
      </c>
      <c r="AL31" s="3465"/>
    </row>
    <row r="32" spans="1:39" s="300" customFormat="1" ht="18" customHeight="1">
      <c r="A32" s="3361">
        <v>4</v>
      </c>
      <c r="B32" s="3365" t="s">
        <v>1236</v>
      </c>
      <c r="C32" s="3371"/>
      <c r="D32" s="3360"/>
      <c r="E32" s="3360"/>
      <c r="F32" s="3360"/>
      <c r="G32" s="1201"/>
      <c r="H32" s="2712"/>
      <c r="I32" s="3378"/>
      <c r="J32" s="3378"/>
      <c r="K32" s="3378"/>
      <c r="L32" s="3378"/>
      <c r="M32" s="2712"/>
      <c r="N32" s="3378"/>
      <c r="O32" s="3378"/>
      <c r="P32" s="3378"/>
      <c r="Q32" s="3378"/>
      <c r="R32" s="2712"/>
      <c r="S32" s="3378"/>
      <c r="T32" s="3378"/>
      <c r="U32" s="3401"/>
      <c r="V32" s="3401"/>
      <c r="W32" s="2754"/>
      <c r="X32" s="3403"/>
      <c r="Y32" s="3403"/>
      <c r="Z32" s="2258"/>
      <c r="AA32" s="2258"/>
      <c r="AB32" s="3304"/>
      <c r="AC32" s="2333"/>
      <c r="AD32" s="2333"/>
      <c r="AE32" s="2759"/>
      <c r="AF32" s="2258"/>
      <c r="AG32" s="3439"/>
      <c r="AH32" s="2258"/>
      <c r="AI32" s="2258"/>
      <c r="AJ32" s="2260"/>
      <c r="AK32" s="5214" t="s">
        <v>1237</v>
      </c>
      <c r="AL32" s="3465"/>
    </row>
    <row r="33" spans="1:38" s="300" customFormat="1" ht="19.5" customHeight="1">
      <c r="A33" s="3361">
        <v>5</v>
      </c>
      <c r="B33" s="3365" t="s">
        <v>1238</v>
      </c>
      <c r="C33" s="3371"/>
      <c r="D33" s="3360"/>
      <c r="E33" s="3360"/>
      <c r="F33" s="3360"/>
      <c r="G33" s="1201"/>
      <c r="H33" s="2712"/>
      <c r="I33" s="3378"/>
      <c r="J33" s="3378"/>
      <c r="K33" s="3378"/>
      <c r="L33" s="3378"/>
      <c r="M33" s="2712"/>
      <c r="N33" s="3378"/>
      <c r="O33" s="3378"/>
      <c r="P33" s="3378"/>
      <c r="Q33" s="3378"/>
      <c r="R33" s="2712"/>
      <c r="S33" s="3378"/>
      <c r="T33" s="3378"/>
      <c r="U33" s="3401"/>
      <c r="V33" s="3401"/>
      <c r="W33" s="2754"/>
      <c r="X33" s="3403"/>
      <c r="Y33" s="3403"/>
      <c r="Z33" s="2258"/>
      <c r="AA33" s="2258"/>
      <c r="AB33" s="3304"/>
      <c r="AC33" s="2258"/>
      <c r="AD33" s="2258"/>
      <c r="AE33" s="2759"/>
      <c r="AF33" s="2258"/>
      <c r="AG33" s="3439"/>
      <c r="AH33" s="2258"/>
      <c r="AI33" s="2258"/>
      <c r="AJ33" s="2260"/>
      <c r="AK33" s="5215"/>
      <c r="AL33" s="3465"/>
    </row>
    <row r="34" spans="1:38" s="300" customFormat="1" ht="20.25" customHeight="1">
      <c r="A34" s="3361">
        <v>6</v>
      </c>
      <c r="B34" s="3365" t="s">
        <v>1239</v>
      </c>
      <c r="C34" s="3371"/>
      <c r="D34" s="3360"/>
      <c r="E34" s="3360"/>
      <c r="F34" s="3360"/>
      <c r="G34" s="1201"/>
      <c r="H34" s="2712"/>
      <c r="I34" s="3378"/>
      <c r="J34" s="3378"/>
      <c r="K34" s="3378"/>
      <c r="L34" s="3378"/>
      <c r="M34" s="2712"/>
      <c r="N34" s="3378"/>
      <c r="O34" s="3378"/>
      <c r="P34" s="3378"/>
      <c r="Q34" s="3378"/>
      <c r="R34" s="2712"/>
      <c r="S34" s="3378"/>
      <c r="T34" s="3378"/>
      <c r="U34" s="3401"/>
      <c r="V34" s="3401"/>
      <c r="W34" s="2754"/>
      <c r="X34" s="3403"/>
      <c r="Y34" s="3403"/>
      <c r="Z34" s="2258"/>
      <c r="AA34" s="2258"/>
      <c r="AB34" s="3304"/>
      <c r="AC34" s="2258"/>
      <c r="AD34" s="2258"/>
      <c r="AE34" s="2759"/>
      <c r="AF34" s="2258"/>
      <c r="AG34" s="3439"/>
      <c r="AH34" s="2258"/>
      <c r="AI34" s="2258"/>
      <c r="AJ34" s="2260"/>
      <c r="AK34" s="5215"/>
      <c r="AL34" s="3465"/>
    </row>
    <row r="35" spans="1:38" s="300" customFormat="1" ht="19.5" customHeight="1">
      <c r="A35" s="3361">
        <v>7</v>
      </c>
      <c r="B35" s="3365" t="s">
        <v>1240</v>
      </c>
      <c r="C35" s="3371"/>
      <c r="D35" s="3360"/>
      <c r="E35" s="3360"/>
      <c r="F35" s="3360"/>
      <c r="G35" s="1201"/>
      <c r="H35" s="2712"/>
      <c r="I35" s="3378"/>
      <c r="J35" s="3378"/>
      <c r="K35" s="3378"/>
      <c r="L35" s="3378"/>
      <c r="M35" s="2712"/>
      <c r="N35" s="3378"/>
      <c r="O35" s="3378"/>
      <c r="P35" s="3378"/>
      <c r="Q35" s="3378"/>
      <c r="R35" s="2712"/>
      <c r="S35" s="3378"/>
      <c r="T35" s="3378"/>
      <c r="U35" s="3401"/>
      <c r="V35" s="3401"/>
      <c r="W35" s="2754"/>
      <c r="X35" s="3403"/>
      <c r="Y35" s="3403"/>
      <c r="Z35" s="2258"/>
      <c r="AA35" s="2258"/>
      <c r="AB35" s="3304"/>
      <c r="AC35" s="2258"/>
      <c r="AD35" s="2258"/>
      <c r="AE35" s="2759"/>
      <c r="AF35" s="2258"/>
      <c r="AG35" s="3439"/>
      <c r="AH35" s="2258"/>
      <c r="AI35" s="2258"/>
      <c r="AJ35" s="2260"/>
      <c r="AK35" s="5216"/>
      <c r="AL35" s="3465"/>
    </row>
    <row r="36" spans="1:38" ht="22.5" customHeight="1">
      <c r="A36" s="3362" t="s">
        <v>108</v>
      </c>
      <c r="B36" s="3372" t="s">
        <v>1224</v>
      </c>
      <c r="C36" s="3373"/>
      <c r="D36" s="3356"/>
      <c r="E36" s="3356"/>
      <c r="F36" s="3356"/>
      <c r="G36" s="3356"/>
      <c r="H36" s="3357"/>
      <c r="I36" s="3387"/>
      <c r="J36" s="3387"/>
      <c r="K36" s="3387"/>
      <c r="L36" s="3387"/>
      <c r="M36" s="3357"/>
      <c r="N36" s="3387"/>
      <c r="O36" s="3387"/>
      <c r="P36" s="3387"/>
      <c r="Q36" s="3387"/>
      <c r="R36" s="3357"/>
      <c r="S36" s="3387"/>
      <c r="T36" s="3387"/>
      <c r="U36" s="3398"/>
      <c r="V36" s="3398"/>
      <c r="W36" s="3399"/>
      <c r="X36" s="3400"/>
      <c r="Y36" s="3400"/>
      <c r="Z36" s="3433"/>
      <c r="AA36" s="3433"/>
      <c r="AB36" s="3434"/>
      <c r="AC36" s="3433"/>
      <c r="AD36" s="3433"/>
      <c r="AE36" s="3433"/>
      <c r="AF36" s="3433"/>
      <c r="AG36" s="3477"/>
      <c r="AH36" s="3478"/>
      <c r="AI36" s="3478"/>
      <c r="AJ36" s="3478">
        <f>SUM(AJ37:AJ40)</f>
        <v>0</v>
      </c>
      <c r="AK36" s="3468"/>
      <c r="AL36" s="3461"/>
    </row>
    <row r="37" spans="1:38" s="300" customFormat="1" ht="15">
      <c r="A37" s="3361">
        <v>1</v>
      </c>
      <c r="B37" s="3365" t="s">
        <v>1207</v>
      </c>
      <c r="C37" s="3371"/>
      <c r="D37" s="3360"/>
      <c r="E37" s="3360"/>
      <c r="F37" s="3360"/>
      <c r="G37" s="3360"/>
      <c r="H37" s="2712"/>
      <c r="I37" s="3378"/>
      <c r="J37" s="3378"/>
      <c r="K37" s="3378"/>
      <c r="L37" s="3378"/>
      <c r="M37" s="2712"/>
      <c r="N37" s="3378"/>
      <c r="O37" s="3378"/>
      <c r="P37" s="3378"/>
      <c r="Q37" s="3378"/>
      <c r="R37" s="2712"/>
      <c r="S37" s="3378"/>
      <c r="T37" s="3378"/>
      <c r="U37" s="3405"/>
      <c r="V37" s="3401"/>
      <c r="W37" s="2754"/>
      <c r="X37" s="3402"/>
      <c r="Y37" s="3403"/>
      <c r="Z37" s="2258"/>
      <c r="AA37" s="2788"/>
      <c r="AB37" s="3439"/>
      <c r="AC37" s="2787"/>
      <c r="AD37" s="2787"/>
      <c r="AE37" s="2759"/>
      <c r="AF37" s="2759"/>
      <c r="AG37" s="3304"/>
      <c r="AH37" s="2258"/>
      <c r="AI37" s="2258"/>
      <c r="AJ37" s="2258"/>
      <c r="AK37" s="3469" t="s">
        <v>1241</v>
      </c>
      <c r="AL37" s="3464"/>
    </row>
    <row r="38" spans="1:38" s="300" customFormat="1" ht="15">
      <c r="A38" s="3361">
        <v>2</v>
      </c>
      <c r="B38" s="3367" t="s">
        <v>1109</v>
      </c>
      <c r="C38" s="3371"/>
      <c r="D38" s="3360"/>
      <c r="E38" s="3374"/>
      <c r="F38" s="3360"/>
      <c r="G38" s="3360"/>
      <c r="H38" s="2712"/>
      <c r="I38" s="3378"/>
      <c r="J38" s="3378"/>
      <c r="K38" s="3378"/>
      <c r="L38" s="3378"/>
      <c r="M38" s="2712"/>
      <c r="N38" s="3378"/>
      <c r="O38" s="3378"/>
      <c r="P38" s="3378"/>
      <c r="Q38" s="3378"/>
      <c r="R38" s="2712"/>
      <c r="S38" s="3409"/>
      <c r="T38" s="3378"/>
      <c r="U38" s="3405"/>
      <c r="V38" s="3405"/>
      <c r="W38" s="2754"/>
      <c r="X38" s="3403"/>
      <c r="Y38" s="3402"/>
      <c r="Z38" s="2258"/>
      <c r="AA38" s="2788"/>
      <c r="AB38" s="3439"/>
      <c r="AC38" s="2258"/>
      <c r="AD38" s="2258"/>
      <c r="AE38" s="2759"/>
      <c r="AF38" s="2258"/>
      <c r="AG38" s="3304"/>
      <c r="AH38" s="2258"/>
      <c r="AI38" s="2258"/>
      <c r="AJ38" s="2258"/>
      <c r="AK38" s="3479"/>
      <c r="AL38" s="4929"/>
    </row>
    <row r="39" spans="1:38" s="300" customFormat="1" ht="15">
      <c r="A39" s="3361">
        <v>3</v>
      </c>
      <c r="B39" s="3375" t="s">
        <v>1242</v>
      </c>
      <c r="C39" s="3371"/>
      <c r="D39" s="3360"/>
      <c r="E39" s="3360"/>
      <c r="F39" s="3360"/>
      <c r="G39" s="3360"/>
      <c r="H39" s="2712"/>
      <c r="I39" s="3378"/>
      <c r="J39" s="3378"/>
      <c r="K39" s="3378"/>
      <c r="L39" s="3378"/>
      <c r="M39" s="2712"/>
      <c r="N39" s="3378"/>
      <c r="O39" s="3378"/>
      <c r="P39" s="3378"/>
      <c r="Q39" s="3378"/>
      <c r="R39" s="2712"/>
      <c r="S39" s="3409"/>
      <c r="T39" s="3378"/>
      <c r="U39" s="3405"/>
      <c r="V39" s="3405"/>
      <c r="W39" s="2754"/>
      <c r="X39" s="3403"/>
      <c r="Y39" s="3403"/>
      <c r="Z39" s="2258"/>
      <c r="AA39" s="2788"/>
      <c r="AB39" s="3439"/>
      <c r="AC39" s="2258"/>
      <c r="AD39" s="2258"/>
      <c r="AE39" s="2759"/>
      <c r="AF39" s="2258"/>
      <c r="AG39" s="3304"/>
      <c r="AH39" s="2258"/>
      <c r="AI39" s="2258"/>
      <c r="AJ39" s="2258"/>
      <c r="AK39" s="3480"/>
      <c r="AL39" s="4929"/>
    </row>
    <row r="40" spans="1:38" s="300" customFormat="1" ht="27" hidden="1">
      <c r="A40" s="3361">
        <v>4</v>
      </c>
      <c r="B40" s="3376" t="s">
        <v>1243</v>
      </c>
      <c r="C40" s="3371"/>
      <c r="D40" s="3360"/>
      <c r="E40" s="3360"/>
      <c r="F40" s="3360"/>
      <c r="G40" s="3360"/>
      <c r="H40" s="2712"/>
      <c r="I40" s="3378"/>
      <c r="J40" s="3378"/>
      <c r="K40" s="3378"/>
      <c r="L40" s="3378"/>
      <c r="M40" s="2712"/>
      <c r="N40" s="3378"/>
      <c r="O40" s="3378"/>
      <c r="P40" s="3378"/>
      <c r="Q40" s="3378"/>
      <c r="R40" s="2712"/>
      <c r="S40" s="3409"/>
      <c r="T40" s="3378"/>
      <c r="U40" s="3401"/>
      <c r="V40" s="3401"/>
      <c r="W40" s="2754"/>
      <c r="X40" s="2258"/>
      <c r="Y40" s="2258"/>
      <c r="Z40" s="2258"/>
      <c r="AA40" s="2788"/>
      <c r="AB40" s="3439"/>
      <c r="AC40" s="3304"/>
      <c r="AD40" s="3304"/>
      <c r="AE40" s="3304"/>
      <c r="AF40" s="3304"/>
      <c r="AG40" s="3304"/>
      <c r="AH40" s="2258"/>
      <c r="AI40" s="2258"/>
      <c r="AJ40" s="2258"/>
      <c r="AK40" s="3480"/>
      <c r="AL40" s="3464"/>
    </row>
    <row r="41" spans="1:38" ht="18.75" customHeight="1">
      <c r="A41" s="3362" t="s">
        <v>326</v>
      </c>
      <c r="B41" s="3372" t="s">
        <v>901</v>
      </c>
      <c r="C41" s="3377"/>
      <c r="D41" s="3356"/>
      <c r="E41" s="3356"/>
      <c r="F41" s="3356"/>
      <c r="G41" s="3356"/>
      <c r="H41" s="3357"/>
      <c r="I41" s="3387"/>
      <c r="J41" s="3387"/>
      <c r="K41" s="3387"/>
      <c r="L41" s="3387"/>
      <c r="M41" s="3357"/>
      <c r="N41" s="3387"/>
      <c r="O41" s="3387"/>
      <c r="P41" s="3387"/>
      <c r="Q41" s="3387"/>
      <c r="R41" s="3357"/>
      <c r="S41" s="3387"/>
      <c r="T41" s="3387"/>
      <c r="U41" s="3398"/>
      <c r="V41" s="3398"/>
      <c r="W41" s="3399"/>
      <c r="X41" s="3400"/>
      <c r="Y41" s="3400"/>
      <c r="Z41" s="3433"/>
      <c r="AA41" s="3433"/>
      <c r="AB41" s="3434"/>
      <c r="AC41" s="3433"/>
      <c r="AD41" s="3433"/>
      <c r="AE41" s="3433"/>
      <c r="AF41" s="3433"/>
      <c r="AG41" s="3477"/>
      <c r="AH41" s="3478"/>
      <c r="AI41" s="3478"/>
      <c r="AJ41" s="3478">
        <f>SUM(AJ42:AJ63)</f>
        <v>0</v>
      </c>
      <c r="AK41" s="3468"/>
      <c r="AL41" s="3466"/>
    </row>
    <row r="42" spans="1:38" s="300" customFormat="1" ht="15">
      <c r="A42" s="3361">
        <v>1</v>
      </c>
      <c r="B42" s="3367" t="s">
        <v>1137</v>
      </c>
      <c r="C42" s="3364"/>
      <c r="D42" s="3360"/>
      <c r="E42" s="3360"/>
      <c r="F42" s="3360"/>
      <c r="G42" s="3360"/>
      <c r="H42" s="2712"/>
      <c r="I42" s="3378"/>
      <c r="J42" s="3378"/>
      <c r="K42" s="3378"/>
      <c r="L42" s="3378"/>
      <c r="M42" s="2712"/>
      <c r="N42" s="3378"/>
      <c r="O42" s="3378"/>
      <c r="P42" s="3378"/>
      <c r="Q42" s="3378"/>
      <c r="R42" s="2712"/>
      <c r="S42" s="3378"/>
      <c r="T42" s="3378"/>
      <c r="U42" s="3401"/>
      <c r="V42" s="3401"/>
      <c r="W42" s="2754"/>
      <c r="X42" s="3403"/>
      <c r="Y42" s="3403"/>
      <c r="Z42" s="2258"/>
      <c r="AA42" s="2258"/>
      <c r="AB42" s="3304"/>
      <c r="AC42" s="2258"/>
      <c r="AD42" s="2258"/>
      <c r="AE42" s="2759"/>
      <c r="AF42" s="2258"/>
      <c r="AG42" s="3304"/>
      <c r="AH42" s="2258"/>
      <c r="AI42" s="2258"/>
      <c r="AJ42" s="2258"/>
      <c r="AK42" s="5213" t="s">
        <v>1244</v>
      </c>
      <c r="AL42" s="3481"/>
    </row>
    <row r="43" spans="1:38" s="300" customFormat="1" ht="15">
      <c r="A43" s="3361">
        <v>2</v>
      </c>
      <c r="B43" s="3367" t="s">
        <v>1108</v>
      </c>
      <c r="C43" s="3364"/>
      <c r="D43" s="3360"/>
      <c r="E43" s="3360"/>
      <c r="F43" s="3360"/>
      <c r="G43" s="3360"/>
      <c r="H43" s="2712"/>
      <c r="I43" s="3378"/>
      <c r="J43" s="3378"/>
      <c r="K43" s="3378"/>
      <c r="L43" s="3378"/>
      <c r="M43" s="2712"/>
      <c r="N43" s="3378"/>
      <c r="O43" s="3378"/>
      <c r="P43" s="3378"/>
      <c r="Q43" s="3378"/>
      <c r="R43" s="2712"/>
      <c r="S43" s="3378"/>
      <c r="T43" s="3410"/>
      <c r="U43" s="3401"/>
      <c r="V43" s="3401"/>
      <c r="W43" s="2754"/>
      <c r="X43" s="3403"/>
      <c r="Y43" s="3403"/>
      <c r="Z43" s="2258"/>
      <c r="AA43" s="2258"/>
      <c r="AB43" s="3304"/>
      <c r="AC43" s="2258"/>
      <c r="AD43" s="2258"/>
      <c r="AE43" s="2759"/>
      <c r="AF43" s="2333"/>
      <c r="AG43" s="3304"/>
      <c r="AH43" s="2258"/>
      <c r="AI43" s="2258"/>
      <c r="AJ43" s="2258"/>
      <c r="AK43" s="5213"/>
      <c r="AL43" s="3466"/>
    </row>
    <row r="44" spans="1:38" s="300" customFormat="1" ht="30" customHeight="1">
      <c r="A44" s="3361">
        <v>3</v>
      </c>
      <c r="B44" s="3367" t="s">
        <v>1204</v>
      </c>
      <c r="C44" s="3378"/>
      <c r="D44" s="3378"/>
      <c r="E44" s="3378"/>
      <c r="F44" s="3378"/>
      <c r="G44" s="3378"/>
      <c r="H44" s="2712"/>
      <c r="I44" s="3378"/>
      <c r="J44" s="3378"/>
      <c r="K44" s="3378"/>
      <c r="L44" s="3378"/>
      <c r="M44" s="2712"/>
      <c r="N44" s="3391"/>
      <c r="O44" s="3391"/>
      <c r="P44" s="3391"/>
      <c r="Q44" s="3378"/>
      <c r="R44" s="2712"/>
      <c r="S44" s="3378"/>
      <c r="T44" s="3378"/>
      <c r="U44" s="3405"/>
      <c r="V44" s="3411"/>
      <c r="W44" s="3412"/>
      <c r="X44" s="3413"/>
      <c r="Y44" s="3415"/>
      <c r="Z44" s="3314"/>
      <c r="AA44" s="2258"/>
      <c r="AB44" s="3304"/>
      <c r="AC44" s="2258"/>
      <c r="AD44" s="2258"/>
      <c r="AE44" s="2759"/>
      <c r="AF44" s="2258"/>
      <c r="AG44" s="3304"/>
      <c r="AH44" s="2258"/>
      <c r="AI44" s="2258"/>
      <c r="AJ44" s="2258"/>
      <c r="AK44" s="4890" t="s">
        <v>1245</v>
      </c>
      <c r="AL44" s="3483"/>
    </row>
    <row r="45" spans="1:38" s="300" customFormat="1" ht="15">
      <c r="A45" s="3361">
        <v>4</v>
      </c>
      <c r="B45" s="3375" t="s">
        <v>904</v>
      </c>
      <c r="C45" s="3364"/>
      <c r="D45" s="3360"/>
      <c r="E45" s="3360"/>
      <c r="F45" s="3360"/>
      <c r="G45" s="3360"/>
      <c r="H45" s="2712"/>
      <c r="I45" s="3378"/>
      <c r="J45" s="3378"/>
      <c r="K45" s="3378"/>
      <c r="L45" s="3378"/>
      <c r="M45" s="2712"/>
      <c r="N45" s="3378"/>
      <c r="O45" s="3378"/>
      <c r="P45" s="3378"/>
      <c r="Q45" s="3378"/>
      <c r="R45" s="2712"/>
      <c r="S45" s="3378"/>
      <c r="T45" s="3378"/>
      <c r="U45" s="3401"/>
      <c r="V45" s="3401"/>
      <c r="W45" s="2754"/>
      <c r="X45" s="3403"/>
      <c r="Y45" s="3403"/>
      <c r="Z45" s="2258"/>
      <c r="AA45" s="2258"/>
      <c r="AB45" s="3304"/>
      <c r="AC45" s="2258"/>
      <c r="AD45" s="2258"/>
      <c r="AE45" s="2759"/>
      <c r="AF45" s="2258"/>
      <c r="AG45" s="3304"/>
      <c r="AH45" s="2258"/>
      <c r="AI45" s="2258"/>
      <c r="AJ45" s="2258"/>
      <c r="AK45" s="3482" t="s">
        <v>1246</v>
      </c>
      <c r="AL45" s="3466"/>
    </row>
    <row r="46" spans="1:38" s="300" customFormat="1" ht="15">
      <c r="A46" s="3361">
        <v>5</v>
      </c>
      <c r="B46" s="3367" t="s">
        <v>1202</v>
      </c>
      <c r="C46" s="3364"/>
      <c r="D46" s="3360"/>
      <c r="E46" s="3360"/>
      <c r="F46" s="3360"/>
      <c r="G46" s="3360"/>
      <c r="H46" s="2712"/>
      <c r="I46" s="3378"/>
      <c r="J46" s="3378"/>
      <c r="K46" s="3378"/>
      <c r="L46" s="3378"/>
      <c r="M46" s="2712"/>
      <c r="N46" s="3378"/>
      <c r="O46" s="3378"/>
      <c r="P46" s="3378"/>
      <c r="Q46" s="3378"/>
      <c r="R46" s="2712"/>
      <c r="S46" s="3378"/>
      <c r="T46" s="3378"/>
      <c r="U46" s="3401"/>
      <c r="V46" s="3401"/>
      <c r="W46" s="2754"/>
      <c r="X46" s="3403"/>
      <c r="Y46" s="3403"/>
      <c r="Z46" s="2258"/>
      <c r="AA46" s="2258"/>
      <c r="AB46" s="3304"/>
      <c r="AC46" s="2258"/>
      <c r="AD46" s="2258"/>
      <c r="AE46" s="2759"/>
      <c r="AF46" s="2258"/>
      <c r="AG46" s="3304"/>
      <c r="AH46" s="2258"/>
      <c r="AI46" s="2258"/>
      <c r="AJ46" s="2258"/>
      <c r="AK46" s="3469" t="s">
        <v>1247</v>
      </c>
      <c r="AL46" s="3466"/>
    </row>
    <row r="47" spans="1:38" s="300" customFormat="1" ht="15">
      <c r="A47" s="3361">
        <v>6</v>
      </c>
      <c r="B47" s="3367" t="s">
        <v>1084</v>
      </c>
      <c r="C47" s="3364"/>
      <c r="D47" s="3360"/>
      <c r="E47" s="3360"/>
      <c r="F47" s="3360"/>
      <c r="G47" s="3360"/>
      <c r="H47" s="2712"/>
      <c r="I47" s="3378"/>
      <c r="J47" s="3378"/>
      <c r="K47" s="3378"/>
      <c r="L47" s="3378"/>
      <c r="M47" s="2712"/>
      <c r="N47" s="3378"/>
      <c r="O47" s="3378"/>
      <c r="P47" s="3378"/>
      <c r="Q47" s="3391"/>
      <c r="R47" s="3414"/>
      <c r="S47" s="3391"/>
      <c r="T47" s="3391"/>
      <c r="U47" s="3411"/>
      <c r="V47" s="3411"/>
      <c r="W47" s="3412"/>
      <c r="X47" s="3415"/>
      <c r="Y47" s="3415"/>
      <c r="Z47" s="3314"/>
      <c r="AA47" s="2258"/>
      <c r="AB47" s="3304"/>
      <c r="AC47" s="2258"/>
      <c r="AD47" s="2258"/>
      <c r="AE47" s="2759"/>
      <c r="AF47" s="2258"/>
      <c r="AG47" s="3304"/>
      <c r="AH47" s="2258"/>
      <c r="AI47" s="2258"/>
      <c r="AJ47" s="2258"/>
      <c r="AK47" s="3469" t="s">
        <v>1248</v>
      </c>
      <c r="AL47" s="4930"/>
    </row>
    <row r="48" spans="1:38" s="300" customFormat="1" ht="15">
      <c r="A48" s="3361">
        <v>7</v>
      </c>
      <c r="B48" s="3379" t="s">
        <v>1197</v>
      </c>
      <c r="C48" s="3364"/>
      <c r="D48" s="3360"/>
      <c r="E48" s="3360"/>
      <c r="F48" s="3360"/>
      <c r="G48" s="3360"/>
      <c r="H48" s="2712"/>
      <c r="I48" s="3378"/>
      <c r="J48" s="3378"/>
      <c r="K48" s="3378"/>
      <c r="L48" s="3378"/>
      <c r="M48" s="2712"/>
      <c r="N48" s="3378"/>
      <c r="O48" s="3378"/>
      <c r="P48" s="3378"/>
      <c r="Q48" s="3391"/>
      <c r="R48" s="3414"/>
      <c r="S48" s="3391"/>
      <c r="T48" s="3391"/>
      <c r="U48" s="3411"/>
      <c r="V48" s="3411"/>
      <c r="W48" s="3412"/>
      <c r="X48" s="3415"/>
      <c r="Y48" s="3415"/>
      <c r="Z48" s="3314"/>
      <c r="AA48" s="2258"/>
      <c r="AB48" s="3304"/>
      <c r="AC48" s="2258"/>
      <c r="AD48" s="2258"/>
      <c r="AE48" s="2759"/>
      <c r="AF48" s="2258"/>
      <c r="AG48" s="3304"/>
      <c r="AH48" s="2258"/>
      <c r="AI48" s="2258"/>
      <c r="AJ48" s="2258"/>
      <c r="AK48" s="4890" t="s">
        <v>1249</v>
      </c>
      <c r="AL48" s="4931"/>
    </row>
    <row r="49" spans="1:39" s="300" customFormat="1" ht="15">
      <c r="A49" s="3361">
        <v>8</v>
      </c>
      <c r="B49" s="3358" t="s">
        <v>1083</v>
      </c>
      <c r="C49" s="3364"/>
      <c r="D49" s="3360"/>
      <c r="E49" s="3360"/>
      <c r="F49" s="3360"/>
      <c r="G49" s="3360"/>
      <c r="H49" s="2712"/>
      <c r="I49" s="3378"/>
      <c r="J49" s="3378"/>
      <c r="K49" s="3378"/>
      <c r="L49" s="3378"/>
      <c r="M49" s="2712"/>
      <c r="N49" s="3378"/>
      <c r="O49" s="3378"/>
      <c r="P49" s="3378"/>
      <c r="Q49" s="3416"/>
      <c r="R49" s="2712"/>
      <c r="S49" s="3409"/>
      <c r="T49" s="3409"/>
      <c r="U49" s="3405"/>
      <c r="V49" s="3405"/>
      <c r="W49" s="2757"/>
      <c r="X49" s="3402"/>
      <c r="Y49" s="3402"/>
      <c r="Z49" s="2260"/>
      <c r="AA49" s="2258"/>
      <c r="AB49" s="3442"/>
      <c r="AC49" s="2333"/>
      <c r="AD49" s="2787"/>
      <c r="AE49" s="2759"/>
      <c r="AF49" s="2258"/>
      <c r="AG49" s="3304"/>
      <c r="AH49" s="2258"/>
      <c r="AI49" s="2258"/>
      <c r="AJ49" s="2258"/>
      <c r="AK49" s="3484" t="s">
        <v>1250</v>
      </c>
      <c r="AL49" s="3485"/>
    </row>
    <row r="50" spans="1:39" s="300" customFormat="1" ht="15">
      <c r="A50" s="3361">
        <v>9</v>
      </c>
      <c r="B50" s="3367" t="s">
        <v>1190</v>
      </c>
      <c r="C50" s="3364"/>
      <c r="D50" s="3360"/>
      <c r="E50" s="3360"/>
      <c r="F50" s="3360"/>
      <c r="G50" s="3360"/>
      <c r="H50" s="1448"/>
      <c r="I50" s="3360"/>
      <c r="J50" s="3360"/>
      <c r="K50" s="3360"/>
      <c r="L50" s="3360"/>
      <c r="M50" s="1448"/>
      <c r="N50" s="3392"/>
      <c r="O50" s="3392"/>
      <c r="P50" s="3392"/>
      <c r="Q50" s="3392"/>
      <c r="R50" s="1448"/>
      <c r="S50" s="3391"/>
      <c r="T50" s="3391"/>
      <c r="U50" s="3411"/>
      <c r="V50" s="3411"/>
      <c r="W50" s="3417"/>
      <c r="X50" s="3402"/>
      <c r="Y50" s="3402"/>
      <c r="Z50" s="3402"/>
      <c r="AA50" s="3402"/>
      <c r="AB50" s="3442"/>
      <c r="AC50" s="2260"/>
      <c r="AD50" s="2260"/>
      <c r="AE50" s="2759"/>
      <c r="AF50" s="2258"/>
      <c r="AG50" s="3304"/>
      <c r="AH50" s="2258"/>
      <c r="AI50" s="2258"/>
      <c r="AJ50" s="2258"/>
      <c r="AK50" s="3469" t="s">
        <v>1190</v>
      </c>
      <c r="AL50" s="3466"/>
    </row>
    <row r="51" spans="1:39" s="300" customFormat="1" ht="15">
      <c r="A51" s="3361">
        <v>10</v>
      </c>
      <c r="B51" s="3367" t="s">
        <v>1077</v>
      </c>
      <c r="C51" s="3364"/>
      <c r="D51" s="3360"/>
      <c r="E51" s="3360"/>
      <c r="F51" s="3360"/>
      <c r="G51" s="3360"/>
      <c r="H51" s="2712"/>
      <c r="I51" s="3378"/>
      <c r="J51" s="3378"/>
      <c r="K51" s="3378"/>
      <c r="L51" s="3378"/>
      <c r="M51" s="2712"/>
      <c r="N51" s="3378"/>
      <c r="O51" s="3378"/>
      <c r="P51" s="3378"/>
      <c r="Q51" s="3391"/>
      <c r="R51" s="3414"/>
      <c r="S51" s="3391"/>
      <c r="T51" s="3391"/>
      <c r="U51" s="3418"/>
      <c r="V51" s="3411"/>
      <c r="W51" s="3412"/>
      <c r="X51" s="3419"/>
      <c r="Y51" s="3415"/>
      <c r="Z51" s="3314"/>
      <c r="AA51" s="2258"/>
      <c r="AB51" s="3304"/>
      <c r="AC51" s="2258"/>
      <c r="AD51" s="2258"/>
      <c r="AE51" s="2759"/>
      <c r="AF51" s="2258"/>
      <c r="AG51" s="3304"/>
      <c r="AH51" s="2258"/>
      <c r="AI51" s="2258"/>
      <c r="AJ51" s="2258"/>
      <c r="AK51" s="3469" t="s">
        <v>1251</v>
      </c>
      <c r="AL51" s="3466"/>
    </row>
    <row r="52" spans="1:39" s="300" customFormat="1" ht="15">
      <c r="A52" s="3361">
        <v>11</v>
      </c>
      <c r="B52" s="3367" t="s">
        <v>1201</v>
      </c>
      <c r="C52" s="3364"/>
      <c r="D52" s="3360"/>
      <c r="E52" s="3360"/>
      <c r="F52" s="3360"/>
      <c r="G52" s="3360"/>
      <c r="H52" s="2712"/>
      <c r="I52" s="3378"/>
      <c r="J52" s="3378"/>
      <c r="K52" s="3378"/>
      <c r="L52" s="3378"/>
      <c r="M52" s="2712"/>
      <c r="N52" s="3378"/>
      <c r="O52" s="3378"/>
      <c r="P52" s="3378"/>
      <c r="Q52" s="3391"/>
      <c r="R52" s="3414"/>
      <c r="S52" s="3391"/>
      <c r="T52" s="3391"/>
      <c r="U52" s="3418"/>
      <c r="V52" s="3411"/>
      <c r="W52" s="3412"/>
      <c r="X52" s="3415"/>
      <c r="Y52" s="3415"/>
      <c r="Z52" s="3314"/>
      <c r="AA52" s="2258"/>
      <c r="AB52" s="3304"/>
      <c r="AC52" s="2258"/>
      <c r="AD52" s="2258"/>
      <c r="AE52" s="2759"/>
      <c r="AF52" s="2258"/>
      <c r="AG52" s="3304"/>
      <c r="AH52" s="2258"/>
      <c r="AI52" s="2258"/>
      <c r="AJ52" s="2258"/>
      <c r="AK52" s="3469" t="s">
        <v>1252</v>
      </c>
      <c r="AL52" s="3466"/>
    </row>
    <row r="53" spans="1:39" s="300" customFormat="1" ht="15">
      <c r="A53" s="3361">
        <v>12</v>
      </c>
      <c r="B53" s="3365" t="s">
        <v>918</v>
      </c>
      <c r="C53" s="3364"/>
      <c r="D53" s="3360"/>
      <c r="E53" s="3360"/>
      <c r="F53" s="3360"/>
      <c r="G53" s="3360"/>
      <c r="H53" s="2712"/>
      <c r="I53" s="3378"/>
      <c r="J53" s="3378"/>
      <c r="K53" s="3378"/>
      <c r="L53" s="3378"/>
      <c r="M53" s="2712"/>
      <c r="N53" s="3378"/>
      <c r="O53" s="3378"/>
      <c r="P53" s="3378"/>
      <c r="Q53" s="3391"/>
      <c r="R53" s="3414"/>
      <c r="S53" s="3391"/>
      <c r="T53" s="3391"/>
      <c r="U53" s="3418"/>
      <c r="V53" s="3411"/>
      <c r="W53" s="3412"/>
      <c r="X53" s="3415"/>
      <c r="Y53" s="3415"/>
      <c r="Z53" s="3314"/>
      <c r="AA53" s="2258"/>
      <c r="AB53" s="3304"/>
      <c r="AC53" s="2258"/>
      <c r="AD53" s="2258"/>
      <c r="AE53" s="2759"/>
      <c r="AF53" s="2258"/>
      <c r="AG53" s="3304"/>
      <c r="AH53" s="2258"/>
      <c r="AI53" s="2258"/>
      <c r="AJ53" s="2258"/>
      <c r="AK53" s="4890" t="s">
        <v>1253</v>
      </c>
      <c r="AL53" s="3466"/>
      <c r="AM53" s="1421"/>
    </row>
    <row r="54" spans="1:39" s="300" customFormat="1" ht="15">
      <c r="A54" s="3361">
        <v>13</v>
      </c>
      <c r="B54" s="3365" t="s">
        <v>1254</v>
      </c>
      <c r="C54" s="3364"/>
      <c r="D54" s="3360"/>
      <c r="E54" s="3360"/>
      <c r="F54" s="3360"/>
      <c r="G54" s="3360"/>
      <c r="H54" s="2712"/>
      <c r="I54" s="3378"/>
      <c r="J54" s="3378"/>
      <c r="K54" s="3378"/>
      <c r="L54" s="3378"/>
      <c r="M54" s="2712"/>
      <c r="N54" s="3378"/>
      <c r="O54" s="3378"/>
      <c r="P54" s="3378"/>
      <c r="Q54" s="3391"/>
      <c r="R54" s="3414"/>
      <c r="S54" s="3391"/>
      <c r="T54" s="3391"/>
      <c r="U54" s="3418"/>
      <c r="V54" s="3411"/>
      <c r="W54" s="3412"/>
      <c r="X54" s="3415"/>
      <c r="Y54" s="3415"/>
      <c r="Z54" s="3314"/>
      <c r="AA54" s="2258"/>
      <c r="AB54" s="3304"/>
      <c r="AC54" s="2258"/>
      <c r="AD54" s="2258"/>
      <c r="AE54" s="2759"/>
      <c r="AF54" s="2258"/>
      <c r="AG54" s="3304"/>
      <c r="AH54" s="2258"/>
      <c r="AI54" s="2258"/>
      <c r="AJ54" s="2258"/>
      <c r="AK54" s="3469" t="s">
        <v>2619</v>
      </c>
      <c r="AL54" s="3466"/>
    </row>
    <row r="55" spans="1:39" s="300" customFormat="1" ht="15">
      <c r="A55" s="3361">
        <v>14</v>
      </c>
      <c r="B55" s="3367" t="s">
        <v>1255</v>
      </c>
      <c r="C55" s="3364"/>
      <c r="D55" s="3360"/>
      <c r="E55" s="3360"/>
      <c r="F55" s="3360"/>
      <c r="G55" s="3360"/>
      <c r="H55" s="2712"/>
      <c r="I55" s="3378"/>
      <c r="J55" s="3378"/>
      <c r="K55" s="3378"/>
      <c r="L55" s="3378"/>
      <c r="M55" s="2712"/>
      <c r="N55" s="3378"/>
      <c r="O55" s="3378"/>
      <c r="P55" s="3378"/>
      <c r="Q55" s="3391"/>
      <c r="R55" s="3414"/>
      <c r="S55" s="3391"/>
      <c r="T55" s="3391"/>
      <c r="U55" s="3418"/>
      <c r="V55" s="3411"/>
      <c r="W55" s="3412"/>
      <c r="X55" s="3415"/>
      <c r="Y55" s="3415"/>
      <c r="Z55" s="3314"/>
      <c r="AA55" s="2258"/>
      <c r="AB55" s="3304"/>
      <c r="AC55" s="2333"/>
      <c r="AD55" s="2333"/>
      <c r="AE55" s="2759"/>
      <c r="AF55" s="2258"/>
      <c r="AG55" s="3304"/>
      <c r="AH55" s="2258"/>
      <c r="AI55" s="2258"/>
      <c r="AJ55" s="2258"/>
      <c r="AK55" s="3469" t="s">
        <v>1256</v>
      </c>
      <c r="AL55" s="3486"/>
    </row>
    <row r="56" spans="1:39" s="300" customFormat="1" ht="15">
      <c r="A56" s="3361">
        <v>15</v>
      </c>
      <c r="B56" s="3365" t="s">
        <v>1086</v>
      </c>
      <c r="C56" s="3364"/>
      <c r="D56" s="3360"/>
      <c r="E56" s="3360"/>
      <c r="F56" s="3360"/>
      <c r="G56" s="3360"/>
      <c r="H56" s="2712"/>
      <c r="I56" s="3378"/>
      <c r="J56" s="3378"/>
      <c r="K56" s="3378"/>
      <c r="L56" s="3378"/>
      <c r="M56" s="2712"/>
      <c r="N56" s="3378"/>
      <c r="O56" s="3378"/>
      <c r="P56" s="3378"/>
      <c r="Q56" s="3391"/>
      <c r="R56" s="3414"/>
      <c r="S56" s="3391"/>
      <c r="T56" s="3391"/>
      <c r="U56" s="3418"/>
      <c r="V56" s="3411"/>
      <c r="W56" s="3412"/>
      <c r="X56" s="3415"/>
      <c r="Y56" s="3415"/>
      <c r="Z56" s="3314"/>
      <c r="AA56" s="2258"/>
      <c r="AB56" s="3304"/>
      <c r="AC56" s="2258"/>
      <c r="AD56" s="2258"/>
      <c r="AE56" s="2759"/>
      <c r="AF56" s="2258"/>
      <c r="AG56" s="3304"/>
      <c r="AH56" s="2258"/>
      <c r="AI56" s="2258"/>
      <c r="AJ56" s="2258"/>
      <c r="AK56" s="3469" t="s">
        <v>1257</v>
      </c>
      <c r="AL56" s="648"/>
    </row>
    <row r="57" spans="1:39" s="300" customFormat="1" ht="15">
      <c r="A57" s="3361">
        <v>16</v>
      </c>
      <c r="B57" s="3367" t="s">
        <v>920</v>
      </c>
      <c r="C57" s="3364"/>
      <c r="D57" s="3360"/>
      <c r="E57" s="3360"/>
      <c r="F57" s="3360"/>
      <c r="G57" s="3360"/>
      <c r="H57" s="2712"/>
      <c r="I57" s="3378"/>
      <c r="J57" s="3378"/>
      <c r="K57" s="3378"/>
      <c r="L57" s="3378"/>
      <c r="M57" s="2712"/>
      <c r="N57" s="3378"/>
      <c r="O57" s="3378"/>
      <c r="P57" s="3378"/>
      <c r="Q57" s="3391"/>
      <c r="R57" s="3414"/>
      <c r="S57" s="3391"/>
      <c r="T57" s="3391"/>
      <c r="U57" s="3411"/>
      <c r="V57" s="3411"/>
      <c r="W57" s="3412"/>
      <c r="X57" s="3415"/>
      <c r="Y57" s="3415"/>
      <c r="Z57" s="3314"/>
      <c r="AA57" s="2258"/>
      <c r="AB57" s="3304"/>
      <c r="AC57" s="2258"/>
      <c r="AD57" s="2258"/>
      <c r="AE57" s="2759"/>
      <c r="AF57" s="2258"/>
      <c r="AG57" s="3304"/>
      <c r="AH57" s="2258"/>
      <c r="AI57" s="2258"/>
      <c r="AJ57" s="2258"/>
      <c r="AK57" s="3469" t="s">
        <v>1258</v>
      </c>
      <c r="AL57" s="3486"/>
    </row>
    <row r="58" spans="1:39" s="300" customFormat="1" ht="15">
      <c r="A58" s="3361">
        <v>17</v>
      </c>
      <c r="B58" s="3358" t="s">
        <v>1206</v>
      </c>
      <c r="C58" s="3364"/>
      <c r="D58" s="3360"/>
      <c r="E58" s="3360"/>
      <c r="F58" s="3360"/>
      <c r="G58" s="3380"/>
      <c r="H58" s="2712"/>
      <c r="I58" s="3393"/>
      <c r="J58" s="3393"/>
      <c r="K58" s="3393"/>
      <c r="L58" s="3393"/>
      <c r="M58" s="2712"/>
      <c r="N58" s="3378"/>
      <c r="O58" s="3378"/>
      <c r="P58" s="3378"/>
      <c r="Q58" s="3420"/>
      <c r="R58" s="3421"/>
      <c r="S58" s="3420"/>
      <c r="T58" s="3420"/>
      <c r="U58" s="3422"/>
      <c r="V58" s="3422"/>
      <c r="W58" s="3423"/>
      <c r="X58" s="3424"/>
      <c r="Y58" s="3424"/>
      <c r="Z58" s="3443"/>
      <c r="AA58" s="2258"/>
      <c r="AB58" s="3304"/>
      <c r="AC58" s="2258"/>
      <c r="AD58" s="2258"/>
      <c r="AE58" s="2759"/>
      <c r="AF58" s="2258"/>
      <c r="AG58" s="3304"/>
      <c r="AH58" s="2258"/>
      <c r="AI58" s="2258"/>
      <c r="AJ58" s="2258"/>
      <c r="AK58" s="3487" t="s">
        <v>1206</v>
      </c>
      <c r="AL58" s="3325"/>
    </row>
    <row r="59" spans="1:39" s="300" customFormat="1" ht="15">
      <c r="A59" s="3361">
        <v>18</v>
      </c>
      <c r="B59" s="3365" t="s">
        <v>1210</v>
      </c>
      <c r="C59" s="3364"/>
      <c r="D59" s="3360"/>
      <c r="E59" s="3360"/>
      <c r="F59" s="3360"/>
      <c r="G59" s="3360"/>
      <c r="H59" s="2712"/>
      <c r="I59" s="3378"/>
      <c r="J59" s="3378"/>
      <c r="K59" s="3378"/>
      <c r="L59" s="3378"/>
      <c r="M59" s="2712"/>
      <c r="N59" s="3378"/>
      <c r="O59" s="3378"/>
      <c r="P59" s="3378"/>
      <c r="Q59" s="3391"/>
      <c r="R59" s="3414"/>
      <c r="S59" s="3391"/>
      <c r="T59" s="3391"/>
      <c r="U59" s="3411"/>
      <c r="V59" s="3411"/>
      <c r="W59" s="3412"/>
      <c r="X59" s="3415"/>
      <c r="Y59" s="3415"/>
      <c r="Z59" s="3314"/>
      <c r="AA59" s="2258"/>
      <c r="AB59" s="3304"/>
      <c r="AC59" s="2333"/>
      <c r="AD59" s="2333"/>
      <c r="AE59" s="2759"/>
      <c r="AF59" s="2258"/>
      <c r="AG59" s="3304"/>
      <c r="AH59" s="2258"/>
      <c r="AI59" s="2258"/>
      <c r="AJ59" s="2258"/>
      <c r="AK59" s="3479"/>
      <c r="AL59" s="4929"/>
    </row>
    <row r="60" spans="1:39" s="300" customFormat="1" ht="15" hidden="1">
      <c r="A60" s="3361">
        <v>19</v>
      </c>
      <c r="B60" s="3381" t="s">
        <v>1238</v>
      </c>
      <c r="C60" s="3364"/>
      <c r="D60" s="3360"/>
      <c r="E60" s="3360"/>
      <c r="F60" s="3360"/>
      <c r="G60" s="3360"/>
      <c r="H60" s="2712"/>
      <c r="I60" s="3378"/>
      <c r="J60" s="3378"/>
      <c r="K60" s="3378"/>
      <c r="L60" s="3378"/>
      <c r="M60" s="2712"/>
      <c r="N60" s="3378"/>
      <c r="O60" s="3378"/>
      <c r="P60" s="3378"/>
      <c r="Q60" s="3378"/>
      <c r="R60" s="2712"/>
      <c r="S60" s="3378"/>
      <c r="T60" s="3378"/>
      <c r="U60" s="3401"/>
      <c r="V60" s="3405"/>
      <c r="W60" s="2754"/>
      <c r="X60" s="3402"/>
      <c r="Y60" s="3402"/>
      <c r="Z60" s="2260"/>
      <c r="AA60" s="3444"/>
      <c r="AB60" s="3445"/>
      <c r="AC60" s="3444"/>
      <c r="AD60" s="3445"/>
      <c r="AE60" s="3445"/>
      <c r="AF60" s="3445"/>
      <c r="AG60" s="3445"/>
      <c r="AH60" s="3445"/>
      <c r="AI60" s="3445"/>
      <c r="AJ60" s="3445"/>
      <c r="AK60" s="5213" t="s">
        <v>1259</v>
      </c>
      <c r="AL60" s="3466"/>
    </row>
    <row r="61" spans="1:39" s="300" customFormat="1" ht="15" hidden="1">
      <c r="A61" s="3361">
        <v>20</v>
      </c>
      <c r="B61" s="3379" t="s">
        <v>1260</v>
      </c>
      <c r="C61" s="3364"/>
      <c r="D61" s="3360"/>
      <c r="E61" s="3360"/>
      <c r="F61" s="3360"/>
      <c r="G61" s="3360"/>
      <c r="H61" s="2712"/>
      <c r="I61" s="3378"/>
      <c r="J61" s="3378"/>
      <c r="K61" s="3378"/>
      <c r="L61" s="3378"/>
      <c r="M61" s="2712"/>
      <c r="N61" s="3378"/>
      <c r="O61" s="3378"/>
      <c r="P61" s="3378"/>
      <c r="Q61" s="3378"/>
      <c r="R61" s="2712"/>
      <c r="S61" s="3378"/>
      <c r="T61" s="3378"/>
      <c r="U61" s="3401"/>
      <c r="V61" s="3401"/>
      <c r="W61" s="2757"/>
      <c r="X61" s="3402"/>
      <c r="Y61" s="3402"/>
      <c r="Z61" s="2260"/>
      <c r="AA61" s="3444"/>
      <c r="AB61" s="3445"/>
      <c r="AC61" s="3444"/>
      <c r="AD61" s="3445"/>
      <c r="AE61" s="3445"/>
      <c r="AF61" s="3445"/>
      <c r="AG61" s="3445"/>
      <c r="AH61" s="3445"/>
      <c r="AI61" s="3445"/>
      <c r="AJ61" s="3445"/>
      <c r="AK61" s="5213"/>
      <c r="AL61" s="3466"/>
    </row>
    <row r="62" spans="1:39" s="300" customFormat="1" ht="15" hidden="1">
      <c r="A62" s="3361">
        <v>21</v>
      </c>
      <c r="B62" s="3379" t="s">
        <v>1240</v>
      </c>
      <c r="C62" s="3364"/>
      <c r="D62" s="3360"/>
      <c r="E62" s="3360"/>
      <c r="F62" s="3360"/>
      <c r="G62" s="3360"/>
      <c r="H62" s="2712"/>
      <c r="I62" s="3378"/>
      <c r="J62" s="3378"/>
      <c r="K62" s="3378"/>
      <c r="L62" s="3378"/>
      <c r="M62" s="2712"/>
      <c r="N62" s="3378"/>
      <c r="O62" s="3378"/>
      <c r="P62" s="3378"/>
      <c r="Q62" s="3378"/>
      <c r="R62" s="2712"/>
      <c r="S62" s="3378"/>
      <c r="T62" s="3378"/>
      <c r="U62" s="3401"/>
      <c r="V62" s="3401"/>
      <c r="W62" s="2757"/>
      <c r="X62" s="3402"/>
      <c r="Y62" s="3402"/>
      <c r="Z62" s="2260"/>
      <c r="AA62" s="3444"/>
      <c r="AB62" s="3445"/>
      <c r="AC62" s="3444"/>
      <c r="AD62" s="3445"/>
      <c r="AE62" s="3445"/>
      <c r="AF62" s="3445"/>
      <c r="AG62" s="3445"/>
      <c r="AH62" s="3445"/>
      <c r="AI62" s="3445"/>
      <c r="AJ62" s="3445"/>
      <c r="AK62" s="5213"/>
      <c r="AL62" s="3466"/>
    </row>
    <row r="63" spans="1:39" s="300" customFormat="1" ht="15" hidden="1">
      <c r="A63" s="3361">
        <v>22</v>
      </c>
      <c r="B63" s="3381" t="s">
        <v>1236</v>
      </c>
      <c r="C63" s="3364"/>
      <c r="D63" s="3360"/>
      <c r="E63" s="3360"/>
      <c r="F63" s="3360"/>
      <c r="G63" s="3360"/>
      <c r="H63" s="2712"/>
      <c r="I63" s="3378"/>
      <c r="J63" s="3378"/>
      <c r="K63" s="3378"/>
      <c r="L63" s="3378"/>
      <c r="M63" s="2712"/>
      <c r="N63" s="3378"/>
      <c r="O63" s="3378"/>
      <c r="P63" s="3378"/>
      <c r="Q63" s="3391"/>
      <c r="R63" s="3414"/>
      <c r="S63" s="3391"/>
      <c r="T63" s="3391"/>
      <c r="U63" s="3411"/>
      <c r="V63" s="3411"/>
      <c r="W63" s="3412"/>
      <c r="X63" s="3415"/>
      <c r="Y63" s="3415"/>
      <c r="Z63" s="3314"/>
      <c r="AA63" s="3446"/>
      <c r="AB63" s="3447"/>
      <c r="AC63" s="3446"/>
      <c r="AD63" s="3447"/>
      <c r="AE63" s="3447"/>
      <c r="AF63" s="3447"/>
      <c r="AG63" s="3447"/>
      <c r="AH63" s="3447"/>
      <c r="AI63" s="3447"/>
      <c r="AJ63" s="3447"/>
      <c r="AK63" s="3469" t="s">
        <v>1259</v>
      </c>
      <c r="AL63" s="3466"/>
    </row>
    <row r="64" spans="1:39" s="3339" customFormat="1" ht="27">
      <c r="A64" s="302" t="s">
        <v>767</v>
      </c>
      <c r="B64" s="1453" t="s">
        <v>1261</v>
      </c>
      <c r="C64" s="2292"/>
      <c r="D64" s="3382"/>
      <c r="E64" s="3382"/>
      <c r="F64" s="3382"/>
      <c r="G64" s="3382"/>
      <c r="H64" s="2747"/>
      <c r="I64" s="3385"/>
      <c r="J64" s="3385"/>
      <c r="K64" s="3385"/>
      <c r="L64" s="3385"/>
      <c r="M64" s="2747"/>
      <c r="N64" s="3385"/>
      <c r="O64" s="3385"/>
      <c r="P64" s="3385"/>
      <c r="Q64" s="3385"/>
      <c r="R64" s="3425"/>
      <c r="S64" s="3426"/>
      <c r="T64" s="3426"/>
      <c r="U64" s="3427"/>
      <c r="V64" s="3427"/>
      <c r="W64" s="3428"/>
      <c r="X64" s="3429"/>
      <c r="Y64" s="3429"/>
      <c r="Z64" s="3448"/>
      <c r="AA64" s="3448"/>
      <c r="AB64" s="3449"/>
      <c r="AC64" s="3450"/>
      <c r="AD64" s="3450"/>
      <c r="AE64" s="3450"/>
      <c r="AF64" s="3450"/>
      <c r="AG64" s="3449"/>
      <c r="AH64" s="2334"/>
      <c r="AI64" s="2334"/>
      <c r="AJ64" s="2334">
        <f>AJ11+AJ14+AJ36+AJ41</f>
        <v>0</v>
      </c>
      <c r="AK64" s="3488"/>
      <c r="AL64" s="1436"/>
    </row>
    <row r="65" spans="1:38" s="300" customFormat="1" ht="13.5" customHeight="1" outlineLevel="1">
      <c r="A65" s="5211" t="s">
        <v>1262</v>
      </c>
      <c r="B65" s="2354"/>
      <c r="C65" s="3359"/>
      <c r="D65" s="3489"/>
      <c r="E65" s="3489"/>
      <c r="F65" s="3489"/>
      <c r="G65" s="3489"/>
      <c r="H65" s="3490"/>
      <c r="I65" s="3500"/>
      <c r="J65" s="3500"/>
      <c r="K65" s="3500"/>
      <c r="L65" s="3500"/>
      <c r="M65" s="3490"/>
      <c r="N65" s="3500"/>
      <c r="O65" s="3500"/>
      <c r="P65" s="3500"/>
      <c r="Q65" s="3500"/>
      <c r="R65" s="3500"/>
      <c r="S65" s="3500"/>
      <c r="T65" s="3500"/>
      <c r="U65" s="3500"/>
      <c r="V65" s="3500"/>
      <c r="W65" s="3500"/>
      <c r="X65" s="3506"/>
      <c r="Y65" s="3506"/>
      <c r="Z65" s="3506"/>
      <c r="AA65" s="3506"/>
      <c r="AB65" s="3506"/>
      <c r="AC65" s="3513"/>
      <c r="AD65" s="3506"/>
      <c r="AE65" s="3506"/>
      <c r="AF65" s="3506"/>
      <c r="AG65" s="3506"/>
      <c r="AH65" s="3506"/>
      <c r="AI65" s="3506"/>
      <c r="AJ65" s="3506"/>
      <c r="AK65" s="294"/>
      <c r="AL65" s="1781"/>
    </row>
    <row r="66" spans="1:38" s="300" customFormat="1" ht="13.5" customHeight="1" outlineLevel="1">
      <c r="A66" s="5211"/>
      <c r="B66" s="2925" t="s">
        <v>1263</v>
      </c>
      <c r="C66" s="3359"/>
      <c r="D66" s="3489"/>
      <c r="E66" s="3489"/>
      <c r="F66" s="3489"/>
      <c r="G66" s="3491"/>
      <c r="H66" s="3490"/>
      <c r="I66" s="3500"/>
      <c r="J66" s="3500"/>
      <c r="K66" s="3500"/>
      <c r="L66" s="3500"/>
      <c r="M66" s="3490"/>
      <c r="N66" s="3500"/>
      <c r="O66" s="3500"/>
      <c r="P66" s="3500"/>
      <c r="Q66" s="3500"/>
      <c r="R66" s="3500"/>
      <c r="S66" s="3500"/>
      <c r="T66" s="3500"/>
      <c r="U66" s="3500"/>
      <c r="V66" s="3500"/>
      <c r="W66" s="3500"/>
      <c r="X66" s="3506"/>
      <c r="Y66" s="3506"/>
      <c r="Z66" s="3506"/>
      <c r="AA66" s="3506"/>
      <c r="AB66" s="3506"/>
      <c r="AC66" s="3513"/>
      <c r="AD66" s="3506"/>
      <c r="AE66" s="3506"/>
      <c r="AF66" s="3506"/>
      <c r="AG66" s="3506"/>
      <c r="AH66" s="3506"/>
      <c r="AI66" s="3506"/>
      <c r="AJ66" s="3506"/>
      <c r="AK66" s="294"/>
      <c r="AL66" s="1781"/>
    </row>
    <row r="67" spans="1:38" s="300" customFormat="1" ht="13.5" customHeight="1" outlineLevel="1">
      <c r="A67" s="5211"/>
      <c r="B67" s="2925" t="s">
        <v>1208</v>
      </c>
      <c r="C67" s="3359"/>
      <c r="D67" s="3489"/>
      <c r="E67" s="3489"/>
      <c r="F67" s="3489"/>
      <c r="G67" s="3491"/>
      <c r="H67" s="3490"/>
      <c r="I67" s="3500"/>
      <c r="J67" s="3500"/>
      <c r="K67" s="3500"/>
      <c r="L67" s="3500"/>
      <c r="M67" s="3490"/>
      <c r="N67" s="3500"/>
      <c r="O67" s="3500"/>
      <c r="P67" s="3500"/>
      <c r="Q67" s="3500"/>
      <c r="R67" s="3500"/>
      <c r="S67" s="3500"/>
      <c r="T67" s="3500"/>
      <c r="U67" s="3500"/>
      <c r="V67" s="3500"/>
      <c r="W67" s="3500"/>
      <c r="X67" s="3506"/>
      <c r="Y67" s="3506"/>
      <c r="Z67" s="3506"/>
      <c r="AA67" s="3506"/>
      <c r="AB67" s="3506"/>
      <c r="AC67" s="3513"/>
      <c r="AD67" s="3506"/>
      <c r="AE67" s="3506"/>
      <c r="AF67" s="3514"/>
      <c r="AG67" s="3506"/>
      <c r="AH67" s="3506"/>
      <c r="AI67" s="3506"/>
      <c r="AJ67" s="3506"/>
      <c r="AK67" s="294"/>
      <c r="AL67" s="1781"/>
    </row>
    <row r="68" spans="1:38" s="300" customFormat="1" ht="13.5" customHeight="1" outlineLevel="1">
      <c r="A68" s="5211"/>
      <c r="B68" s="2926" t="s">
        <v>1264</v>
      </c>
      <c r="C68" s="3364"/>
      <c r="D68" s="3492"/>
      <c r="E68" s="3492"/>
      <c r="F68" s="3492"/>
      <c r="G68" s="3491"/>
      <c r="H68" s="3490"/>
      <c r="I68" s="3501"/>
      <c r="J68" s="3501"/>
      <c r="K68" s="3501"/>
      <c r="L68" s="3501"/>
      <c r="M68" s="3502"/>
      <c r="N68" s="3501"/>
      <c r="O68" s="3501"/>
      <c r="P68" s="3501"/>
      <c r="R68" s="3501"/>
      <c r="S68" s="3501"/>
      <c r="T68" s="3501"/>
      <c r="U68" s="3501"/>
      <c r="V68" s="3501"/>
      <c r="W68" s="3501"/>
      <c r="X68" s="3507"/>
      <c r="Y68" s="3507"/>
      <c r="Z68" s="3507"/>
      <c r="AA68" s="3507"/>
      <c r="AB68" s="3507"/>
      <c r="AC68" s="3515"/>
      <c r="AD68" s="3507"/>
      <c r="AE68" s="3507"/>
      <c r="AF68" s="3507"/>
      <c r="AG68" s="3507"/>
      <c r="AH68" s="3507"/>
      <c r="AI68" s="3507"/>
      <c r="AJ68" s="3507"/>
      <c r="AK68" s="294"/>
      <c r="AL68" s="1781"/>
    </row>
    <row r="69" spans="1:38" s="300" customFormat="1" ht="13.5" customHeight="1" outlineLevel="1">
      <c r="A69" s="5211"/>
      <c r="B69" s="3493" t="s">
        <v>1211</v>
      </c>
      <c r="C69" s="3364"/>
      <c r="D69" s="3492"/>
      <c r="E69" s="3492"/>
      <c r="F69" s="3492"/>
      <c r="G69" s="3491"/>
      <c r="H69" s="3490"/>
      <c r="I69" s="3501"/>
      <c r="J69" s="3501"/>
      <c r="K69" s="3501"/>
      <c r="L69" s="3501"/>
      <c r="M69" s="3502"/>
      <c r="N69" s="3501"/>
      <c r="O69" s="3501"/>
      <c r="P69" s="3501"/>
      <c r="Q69" s="3501"/>
      <c r="R69" s="3501"/>
      <c r="S69" s="3501"/>
      <c r="T69" s="3501"/>
      <c r="U69" s="3501"/>
      <c r="V69" s="3501"/>
      <c r="W69" s="3501"/>
      <c r="X69" s="3507"/>
      <c r="Y69" s="3507"/>
      <c r="Z69" s="3507"/>
      <c r="AA69" s="3507"/>
      <c r="AB69" s="3507"/>
      <c r="AC69" s="3515"/>
      <c r="AD69" s="3507"/>
      <c r="AE69" s="3507"/>
      <c r="AF69" s="3507"/>
      <c r="AG69" s="3507"/>
      <c r="AH69" s="3507"/>
      <c r="AI69" s="3507"/>
      <c r="AJ69" s="3507"/>
      <c r="AK69" s="294"/>
      <c r="AL69" s="1781"/>
    </row>
    <row r="70" spans="1:38" s="300" customFormat="1" ht="13.5" hidden="1" customHeight="1" outlineLevel="2">
      <c r="A70" s="5211"/>
      <c r="B70" s="3493" t="s">
        <v>1265</v>
      </c>
      <c r="C70" s="3364"/>
      <c r="D70" s="3492"/>
      <c r="E70" s="3492"/>
      <c r="F70" s="3492"/>
      <c r="G70" s="3491"/>
      <c r="H70" s="3490"/>
      <c r="I70" s="3501"/>
      <c r="J70" s="3501"/>
      <c r="K70" s="3501"/>
      <c r="L70" s="3501"/>
      <c r="M70" s="3502"/>
      <c r="N70" s="3501"/>
      <c r="O70" s="3501"/>
      <c r="P70" s="3501"/>
      <c r="Q70" s="3501"/>
      <c r="R70" s="3501"/>
      <c r="S70" s="3501"/>
      <c r="T70" s="3501"/>
      <c r="U70" s="3501"/>
      <c r="V70" s="3501"/>
      <c r="W70" s="3501"/>
      <c r="X70" s="3507"/>
      <c r="Y70" s="3507"/>
      <c r="Z70" s="3507"/>
      <c r="AA70" s="3507"/>
      <c r="AB70" s="3507"/>
      <c r="AC70" s="3515"/>
      <c r="AD70" s="3507"/>
      <c r="AE70" s="3507"/>
      <c r="AF70" s="3507"/>
      <c r="AG70" s="3507"/>
      <c r="AH70" s="3507"/>
      <c r="AI70" s="3507"/>
      <c r="AJ70" s="3507"/>
      <c r="AK70" s="294"/>
      <c r="AL70" s="1781"/>
    </row>
    <row r="71" spans="1:38" s="300" customFormat="1" ht="13.5" hidden="1" customHeight="1" outlineLevel="2">
      <c r="A71" s="5211"/>
      <c r="B71" s="3493" t="s">
        <v>1266</v>
      </c>
      <c r="C71" s="3364"/>
      <c r="D71" s="3492"/>
      <c r="E71" s="3492"/>
      <c r="F71" s="3492"/>
      <c r="G71" s="3491"/>
      <c r="H71" s="3490"/>
      <c r="I71" s="3501"/>
      <c r="J71" s="3501"/>
      <c r="K71" s="3501"/>
      <c r="L71" s="3501"/>
      <c r="M71" s="3502"/>
      <c r="N71" s="3501"/>
      <c r="O71" s="3501"/>
      <c r="P71" s="3501"/>
      <c r="Q71" s="3501"/>
      <c r="R71" s="3501"/>
      <c r="S71" s="3501"/>
      <c r="T71" s="3501"/>
      <c r="U71" s="3501"/>
      <c r="V71" s="3501"/>
      <c r="W71" s="3501"/>
      <c r="X71" s="3507"/>
      <c r="Y71" s="3507"/>
      <c r="Z71" s="3507"/>
      <c r="AA71" s="3507"/>
      <c r="AB71" s="3507"/>
      <c r="AC71" s="3515"/>
      <c r="AD71" s="3507"/>
      <c r="AE71" s="3507"/>
      <c r="AF71" s="3507"/>
      <c r="AG71" s="3507"/>
      <c r="AH71" s="3507"/>
      <c r="AI71" s="3507"/>
      <c r="AJ71" s="3507"/>
      <c r="AK71" s="294"/>
      <c r="AL71" s="1781"/>
    </row>
    <row r="72" spans="1:38" s="300" customFormat="1" ht="13.5" hidden="1" customHeight="1" outlineLevel="2">
      <c r="A72" s="5211"/>
      <c r="B72" s="3494" t="s">
        <v>1190</v>
      </c>
      <c r="C72" s="3364"/>
      <c r="D72" s="3492"/>
      <c r="E72" s="3492"/>
      <c r="F72" s="3492"/>
      <c r="G72" s="3491"/>
      <c r="H72" s="3490"/>
      <c r="I72" s="3501"/>
      <c r="J72" s="3501"/>
      <c r="K72" s="3501"/>
      <c r="L72" s="3501"/>
      <c r="M72" s="3502"/>
      <c r="N72" s="3501"/>
      <c r="O72" s="3501"/>
      <c r="P72" s="3501"/>
      <c r="Q72" s="3501"/>
      <c r="R72" s="3501"/>
      <c r="S72" s="3501"/>
      <c r="T72" s="3501"/>
      <c r="U72" s="3501"/>
      <c r="V72" s="3501"/>
      <c r="W72" s="3501"/>
      <c r="X72" s="3507"/>
      <c r="Y72" s="3507"/>
      <c r="Z72" s="3507"/>
      <c r="AA72" s="3507"/>
      <c r="AB72" s="3507"/>
      <c r="AC72" s="3515"/>
      <c r="AD72" s="3507"/>
      <c r="AE72" s="3507"/>
      <c r="AF72" s="3507"/>
      <c r="AG72" s="3507"/>
      <c r="AH72" s="3507"/>
      <c r="AI72" s="3507"/>
      <c r="AJ72" s="3507"/>
      <c r="AK72" s="294"/>
      <c r="AL72" s="1781"/>
    </row>
    <row r="73" spans="1:38" s="300" customFormat="1" ht="13.5" hidden="1" customHeight="1" outlineLevel="2">
      <c r="A73" s="5211"/>
      <c r="B73" s="3494" t="s">
        <v>1137</v>
      </c>
      <c r="C73" s="3364"/>
      <c r="D73" s="3492"/>
      <c r="E73" s="3492"/>
      <c r="F73" s="3492"/>
      <c r="G73" s="3491"/>
      <c r="H73" s="3490"/>
      <c r="I73" s="3501"/>
      <c r="J73" s="3501"/>
      <c r="K73" s="3501"/>
      <c r="L73" s="3501"/>
      <c r="M73" s="3502"/>
      <c r="N73" s="3501"/>
      <c r="O73" s="3501"/>
      <c r="P73" s="3501"/>
      <c r="Q73" s="3501"/>
      <c r="R73" s="3501"/>
      <c r="S73" s="3501"/>
      <c r="T73" s="3501"/>
      <c r="U73" s="3501"/>
      <c r="V73" s="3501"/>
      <c r="W73" s="3501"/>
      <c r="X73" s="3507"/>
      <c r="Y73" s="3507"/>
      <c r="Z73" s="3507"/>
      <c r="AA73" s="3507"/>
      <c r="AB73" s="3507"/>
      <c r="AC73" s="3515"/>
      <c r="AD73" s="3507"/>
      <c r="AE73" s="3507"/>
      <c r="AF73" s="3507"/>
      <c r="AG73" s="3507"/>
      <c r="AH73" s="3507"/>
      <c r="AI73" s="3507"/>
      <c r="AJ73" s="3507"/>
      <c r="AK73" s="294"/>
      <c r="AL73" s="1781"/>
    </row>
    <row r="74" spans="1:38" s="300" customFormat="1" ht="13.5" hidden="1" customHeight="1" outlineLevel="2">
      <c r="A74" s="5211"/>
      <c r="B74" s="3493" t="s">
        <v>1108</v>
      </c>
      <c r="C74" s="3364"/>
      <c r="D74" s="3492"/>
      <c r="E74" s="3492"/>
      <c r="F74" s="3492"/>
      <c r="G74" s="3491"/>
      <c r="H74" s="3490"/>
      <c r="I74" s="3501"/>
      <c r="J74" s="3501"/>
      <c r="K74" s="3501"/>
      <c r="L74" s="3501"/>
      <c r="M74" s="3502"/>
      <c r="N74" s="3501"/>
      <c r="O74" s="3501"/>
      <c r="P74" s="3501"/>
      <c r="Q74" s="3501"/>
      <c r="R74" s="3501"/>
      <c r="S74" s="3501"/>
      <c r="T74" s="3501"/>
      <c r="U74" s="3501"/>
      <c r="V74" s="3501"/>
      <c r="W74" s="3501"/>
      <c r="X74" s="3507"/>
      <c r="Y74" s="3507"/>
      <c r="Z74" s="3507"/>
      <c r="AA74" s="3507"/>
      <c r="AB74" s="3507"/>
      <c r="AC74" s="3515"/>
      <c r="AD74" s="3507"/>
      <c r="AE74" s="3507"/>
      <c r="AF74" s="3507"/>
      <c r="AG74" s="3507"/>
      <c r="AH74" s="3507"/>
      <c r="AI74" s="3507"/>
      <c r="AJ74" s="3507"/>
      <c r="AK74" s="294"/>
      <c r="AL74" s="1781"/>
    </row>
    <row r="75" spans="1:38" s="300" customFormat="1" ht="13.5" customHeight="1" outlineLevel="1" collapsed="1">
      <c r="A75" s="5211"/>
      <c r="B75" s="3493" t="s">
        <v>1212</v>
      </c>
      <c r="C75" s="3364"/>
      <c r="D75" s="3492"/>
      <c r="E75" s="3492"/>
      <c r="F75" s="3492"/>
      <c r="G75" s="3491"/>
      <c r="H75" s="3490"/>
      <c r="I75" s="3474"/>
      <c r="J75" s="3474"/>
      <c r="K75" s="3474"/>
      <c r="L75" s="3474"/>
      <c r="M75" s="3503"/>
      <c r="N75" s="3474"/>
      <c r="O75" s="3474"/>
      <c r="P75" s="3474"/>
      <c r="Q75" s="3474"/>
      <c r="R75" s="3474"/>
      <c r="S75" s="3474"/>
      <c r="T75" s="3474"/>
      <c r="U75" s="3474"/>
      <c r="V75" s="3508"/>
      <c r="W75" s="3474"/>
      <c r="X75" s="3509"/>
      <c r="Y75" s="3509"/>
      <c r="Z75" s="3509"/>
      <c r="AA75" s="3509"/>
      <c r="AB75" s="3509"/>
      <c r="AC75" s="3516"/>
      <c r="AD75" s="3509"/>
      <c r="AE75" s="3509"/>
      <c r="AF75" s="3509"/>
      <c r="AG75" s="3509"/>
      <c r="AH75" s="3509"/>
      <c r="AI75" s="3509"/>
      <c r="AJ75" s="3509"/>
      <c r="AK75" s="3474"/>
      <c r="AL75" s="3520"/>
    </row>
    <row r="76" spans="1:38" s="300" customFormat="1" ht="13.5" hidden="1" customHeight="1" outlineLevel="2">
      <c r="A76" s="5211"/>
      <c r="B76" s="3493" t="s">
        <v>1267</v>
      </c>
      <c r="C76" s="3359"/>
      <c r="D76" s="3489"/>
      <c r="E76" s="3489"/>
      <c r="F76" s="3489"/>
      <c r="G76" s="3491"/>
      <c r="H76" s="3490"/>
      <c r="I76" s="3500"/>
      <c r="J76" s="3500"/>
      <c r="K76" s="3500"/>
      <c r="L76" s="3500"/>
      <c r="M76" s="3490"/>
      <c r="N76" s="3500"/>
      <c r="O76" s="3500"/>
      <c r="P76" s="3500"/>
      <c r="Q76" s="3500"/>
      <c r="R76" s="3500"/>
      <c r="S76" s="3500"/>
      <c r="T76" s="3500"/>
      <c r="U76" s="3500"/>
      <c r="V76" s="3500"/>
      <c r="W76" s="3500"/>
      <c r="X76" s="3506"/>
      <c r="Y76" s="3506"/>
      <c r="Z76" s="3506"/>
      <c r="AA76" s="3506"/>
      <c r="AB76" s="3506"/>
      <c r="AC76" s="3513"/>
      <c r="AD76" s="3506"/>
      <c r="AE76" s="3506"/>
      <c r="AF76" s="3506"/>
      <c r="AG76" s="3506"/>
      <c r="AH76" s="3506"/>
      <c r="AI76" s="3506"/>
      <c r="AJ76" s="3506"/>
      <c r="AK76" s="2925"/>
      <c r="AL76" s="3474"/>
    </row>
    <row r="77" spans="1:38" s="300" customFormat="1" ht="13.5" hidden="1" customHeight="1" outlineLevel="2">
      <c r="A77" s="5211"/>
      <c r="B77" s="3493" t="s">
        <v>1268</v>
      </c>
      <c r="C77" s="3359"/>
      <c r="D77" s="3489"/>
      <c r="E77" s="3489"/>
      <c r="F77" s="3489"/>
      <c r="G77" s="3491"/>
      <c r="H77" s="3490"/>
      <c r="I77" s="3500"/>
      <c r="J77" s="3500"/>
      <c r="K77" s="3500"/>
      <c r="L77" s="3500"/>
      <c r="M77" s="3490"/>
      <c r="N77" s="3500"/>
      <c r="O77" s="3500"/>
      <c r="P77" s="3500"/>
      <c r="Q77" s="3500"/>
      <c r="R77" s="3500"/>
      <c r="S77" s="3500"/>
      <c r="T77" s="3500"/>
      <c r="U77" s="3500"/>
      <c r="V77" s="3500"/>
      <c r="W77" s="3500"/>
      <c r="X77" s="3506"/>
      <c r="Y77" s="3506"/>
      <c r="Z77" s="3506"/>
      <c r="AA77" s="3506"/>
      <c r="AB77" s="3506"/>
      <c r="AC77" s="3513"/>
      <c r="AD77" s="3506"/>
      <c r="AE77" s="3506"/>
      <c r="AF77" s="3506"/>
      <c r="AG77" s="3506"/>
      <c r="AH77" s="3506"/>
      <c r="AI77" s="3506"/>
      <c r="AJ77" s="3506"/>
      <c r="AK77" s="2925"/>
      <c r="AL77" s="3474"/>
    </row>
    <row r="78" spans="1:38" s="300" customFormat="1" ht="13.5" hidden="1" customHeight="1" outlineLevel="2">
      <c r="A78" s="5211"/>
      <c r="B78" s="3493" t="s">
        <v>1269</v>
      </c>
      <c r="C78" s="3359"/>
      <c r="D78" s="3489"/>
      <c r="E78" s="3489"/>
      <c r="F78" s="3489"/>
      <c r="G78" s="3491"/>
      <c r="H78" s="3490"/>
      <c r="I78" s="3500"/>
      <c r="J78" s="3500"/>
      <c r="K78" s="3500"/>
      <c r="L78" s="3500"/>
      <c r="M78" s="3490"/>
      <c r="N78" s="3500"/>
      <c r="O78" s="3500"/>
      <c r="P78" s="3500"/>
      <c r="Q78" s="3500"/>
      <c r="R78" s="3500"/>
      <c r="S78" s="3500"/>
      <c r="T78" s="3500"/>
      <c r="U78" s="3500"/>
      <c r="V78" s="3500"/>
      <c r="W78" s="3500"/>
      <c r="X78" s="3506"/>
      <c r="Y78" s="3506"/>
      <c r="Z78" s="3506"/>
      <c r="AA78" s="3506"/>
      <c r="AB78" s="3506"/>
      <c r="AC78" s="3513"/>
      <c r="AD78" s="3506"/>
      <c r="AE78" s="3506"/>
      <c r="AF78" s="3506"/>
      <c r="AG78" s="3506"/>
      <c r="AH78" s="3506"/>
      <c r="AI78" s="3506"/>
      <c r="AJ78" s="3506"/>
      <c r="AK78" s="2925"/>
      <c r="AL78" s="3474"/>
    </row>
    <row r="79" spans="1:38" s="300" customFormat="1" ht="13.5" hidden="1" customHeight="1" outlineLevel="2">
      <c r="A79" s="5211"/>
      <c r="B79" s="3493" t="s">
        <v>1270</v>
      </c>
      <c r="C79" s="3359"/>
      <c r="D79" s="3489"/>
      <c r="E79" s="3489"/>
      <c r="F79" s="3489"/>
      <c r="G79" s="3491"/>
      <c r="H79" s="3490"/>
      <c r="I79" s="3500"/>
      <c r="J79" s="3500"/>
      <c r="K79" s="3500"/>
      <c r="L79" s="3500"/>
      <c r="M79" s="3490"/>
      <c r="N79" s="3500"/>
      <c r="O79" s="3500"/>
      <c r="P79" s="3500"/>
      <c r="Q79" s="3500"/>
      <c r="R79" s="3500"/>
      <c r="S79" s="3500"/>
      <c r="T79" s="3500"/>
      <c r="U79" s="3500"/>
      <c r="V79" s="3500"/>
      <c r="W79" s="3500"/>
      <c r="X79" s="3506"/>
      <c r="Y79" s="3506"/>
      <c r="Z79" s="3506"/>
      <c r="AA79" s="3506"/>
      <c r="AB79" s="3506"/>
      <c r="AC79" s="3513"/>
      <c r="AD79" s="3506"/>
      <c r="AE79" s="3506"/>
      <c r="AF79" s="3506"/>
      <c r="AG79" s="3506"/>
      <c r="AH79" s="3506"/>
      <c r="AI79" s="3506"/>
      <c r="AJ79" s="3506"/>
      <c r="AK79" s="2925"/>
      <c r="AL79" s="3474"/>
    </row>
    <row r="80" spans="1:38" s="300" customFormat="1" ht="13.5" hidden="1" customHeight="1" outlineLevel="2">
      <c r="A80" s="5211"/>
      <c r="B80" s="3493" t="s">
        <v>1271</v>
      </c>
      <c r="C80" s="3359"/>
      <c r="D80" s="3489"/>
      <c r="E80" s="3489"/>
      <c r="F80" s="3489"/>
      <c r="G80" s="3491"/>
      <c r="H80" s="3490"/>
      <c r="I80" s="3500"/>
      <c r="J80" s="3500"/>
      <c r="K80" s="3500"/>
      <c r="L80" s="3500"/>
      <c r="M80" s="3490"/>
      <c r="N80" s="3500"/>
      <c r="O80" s="3500"/>
      <c r="P80" s="3500"/>
      <c r="Q80" s="3500"/>
      <c r="R80" s="3500"/>
      <c r="S80" s="3500"/>
      <c r="T80" s="3500"/>
      <c r="U80" s="3500"/>
      <c r="V80" s="3500"/>
      <c r="W80" s="3500"/>
      <c r="X80" s="3506"/>
      <c r="Y80" s="3506"/>
      <c r="Z80" s="3506"/>
      <c r="AA80" s="3506"/>
      <c r="AB80" s="3506"/>
      <c r="AC80" s="3513"/>
      <c r="AD80" s="3506"/>
      <c r="AE80" s="3506"/>
      <c r="AF80" s="3506"/>
      <c r="AG80" s="3506"/>
      <c r="AH80" s="3506"/>
      <c r="AI80" s="3506"/>
      <c r="AJ80" s="3506"/>
      <c r="AK80" s="2925"/>
      <c r="AL80" s="3474"/>
    </row>
    <row r="81" spans="1:38" s="300" customFormat="1" ht="13.5" hidden="1" customHeight="1" outlineLevel="2">
      <c r="A81" s="5211"/>
      <c r="B81" s="3493" t="s">
        <v>1272</v>
      </c>
      <c r="C81" s="3359"/>
      <c r="D81" s="3489"/>
      <c r="E81" s="3489"/>
      <c r="F81" s="3489"/>
      <c r="G81" s="3491"/>
      <c r="H81" s="3490"/>
      <c r="I81" s="3500"/>
      <c r="J81" s="3500"/>
      <c r="K81" s="3500"/>
      <c r="L81" s="3500"/>
      <c r="M81" s="3490"/>
      <c r="N81" s="3500"/>
      <c r="O81" s="3500"/>
      <c r="P81" s="3500"/>
      <c r="Q81" s="3500"/>
      <c r="R81" s="3500"/>
      <c r="S81" s="3500"/>
      <c r="T81" s="3500"/>
      <c r="U81" s="3500"/>
      <c r="V81" s="3500"/>
      <c r="W81" s="3500"/>
      <c r="X81" s="3506"/>
      <c r="Y81" s="3506"/>
      <c r="Z81" s="3506"/>
      <c r="AA81" s="3506"/>
      <c r="AB81" s="3506"/>
      <c r="AC81" s="3513"/>
      <c r="AD81" s="3506"/>
      <c r="AE81" s="3506"/>
      <c r="AF81" s="3506"/>
      <c r="AG81" s="3506"/>
      <c r="AH81" s="3506"/>
      <c r="AI81" s="3506"/>
      <c r="AJ81" s="3506"/>
      <c r="AK81" s="2925"/>
      <c r="AL81" s="3474"/>
    </row>
    <row r="82" spans="1:38" s="300" customFormat="1" ht="13.5" hidden="1" customHeight="1" outlineLevel="2">
      <c r="A82" s="5211"/>
      <c r="B82" s="3493" t="s">
        <v>1273</v>
      </c>
      <c r="C82" s="3359"/>
      <c r="D82" s="3489"/>
      <c r="E82" s="3489"/>
      <c r="F82" s="3489"/>
      <c r="G82" s="3491"/>
      <c r="H82" s="3490"/>
      <c r="I82" s="3500"/>
      <c r="J82" s="3500"/>
      <c r="K82" s="3500"/>
      <c r="L82" s="3500"/>
      <c r="M82" s="3490"/>
      <c r="N82" s="3500"/>
      <c r="O82" s="3500"/>
      <c r="P82" s="3500"/>
      <c r="Q82" s="3500"/>
      <c r="R82" s="3500"/>
      <c r="S82" s="3500"/>
      <c r="T82" s="3500"/>
      <c r="U82" s="3500"/>
      <c r="V82" s="3500"/>
      <c r="W82" s="3500"/>
      <c r="X82" s="3506"/>
      <c r="Y82" s="3506"/>
      <c r="Z82" s="3506"/>
      <c r="AA82" s="3506"/>
      <c r="AB82" s="3506"/>
      <c r="AC82" s="3513"/>
      <c r="AD82" s="3506"/>
      <c r="AE82" s="3506"/>
      <c r="AF82" s="3506"/>
      <c r="AG82" s="3506"/>
      <c r="AH82" s="3506"/>
      <c r="AI82" s="3506"/>
      <c r="AJ82" s="3506"/>
      <c r="AK82" s="2925"/>
      <c r="AL82" s="3474"/>
    </row>
    <row r="83" spans="1:38" s="300" customFormat="1" ht="13.5" hidden="1" customHeight="1" outlineLevel="2">
      <c r="A83" s="5211"/>
      <c r="B83" s="3493" t="s">
        <v>1274</v>
      </c>
      <c r="C83" s="3359"/>
      <c r="D83" s="3489"/>
      <c r="E83" s="3489"/>
      <c r="F83" s="3489"/>
      <c r="G83" s="3491"/>
      <c r="H83" s="3490"/>
      <c r="I83" s="3500"/>
      <c r="J83" s="3500"/>
      <c r="K83" s="3500"/>
      <c r="L83" s="3500"/>
      <c r="M83" s="3490"/>
      <c r="N83" s="3500"/>
      <c r="O83" s="3500"/>
      <c r="P83" s="3500"/>
      <c r="Q83" s="3500"/>
      <c r="R83" s="3500"/>
      <c r="S83" s="3500"/>
      <c r="T83" s="3500"/>
      <c r="U83" s="3500"/>
      <c r="V83" s="3500"/>
      <c r="W83" s="3500"/>
      <c r="X83" s="3506"/>
      <c r="Y83" s="3506"/>
      <c r="Z83" s="3506"/>
      <c r="AA83" s="3506"/>
      <c r="AB83" s="3506"/>
      <c r="AC83" s="3513"/>
      <c r="AD83" s="3506"/>
      <c r="AE83" s="3506"/>
      <c r="AF83" s="3506"/>
      <c r="AG83" s="3506"/>
      <c r="AH83" s="3506"/>
      <c r="AI83" s="3506"/>
      <c r="AJ83" s="3506"/>
      <c r="AK83" s="2925"/>
      <c r="AL83" s="3474"/>
    </row>
    <row r="84" spans="1:38" s="300" customFormat="1" ht="13.5" customHeight="1" outlineLevel="1" collapsed="1">
      <c r="A84" s="5211"/>
      <c r="B84" s="3493" t="s">
        <v>1275</v>
      </c>
      <c r="C84" s="3359"/>
      <c r="D84" s="3489"/>
      <c r="E84" s="3489"/>
      <c r="F84" s="3489"/>
      <c r="G84" s="3491"/>
      <c r="H84" s="3490"/>
      <c r="I84" s="3500"/>
      <c r="J84" s="3500"/>
      <c r="K84" s="3500"/>
      <c r="L84" s="3500"/>
      <c r="M84" s="3490"/>
      <c r="N84" s="3500"/>
      <c r="O84" s="3500"/>
      <c r="P84" s="3500"/>
      <c r="Q84" s="3500"/>
      <c r="R84" s="3500"/>
      <c r="S84" s="3500"/>
      <c r="T84" s="3500"/>
      <c r="U84" s="3500"/>
      <c r="V84" s="3500"/>
      <c r="W84" s="3500"/>
      <c r="X84" s="3506"/>
      <c r="Y84" s="3506"/>
      <c r="Z84" s="3506"/>
      <c r="AA84" s="3506"/>
      <c r="AB84" s="3506"/>
      <c r="AC84" s="3513"/>
      <c r="AD84" s="3506"/>
      <c r="AE84" s="3506"/>
      <c r="AF84" s="3506"/>
      <c r="AG84" s="3506"/>
      <c r="AH84" s="3506"/>
      <c r="AI84" s="3506"/>
      <c r="AJ84" s="3506"/>
      <c r="AK84" s="2925"/>
      <c r="AL84" s="3474"/>
    </row>
    <row r="85" spans="1:38" s="300" customFormat="1" ht="13.5" customHeight="1" outlineLevel="1">
      <c r="A85" s="5211"/>
      <c r="B85" s="3493" t="s">
        <v>1276</v>
      </c>
      <c r="C85" s="3359"/>
      <c r="D85" s="3489"/>
      <c r="E85" s="3489"/>
      <c r="F85" s="3489"/>
      <c r="G85" s="3491"/>
      <c r="H85" s="3490"/>
      <c r="I85" s="3500"/>
      <c r="J85" s="3500"/>
      <c r="K85" s="3500"/>
      <c r="L85" s="3500"/>
      <c r="M85" s="3490"/>
      <c r="N85" s="3500"/>
      <c r="O85" s="3500"/>
      <c r="P85" s="3500"/>
      <c r="Q85" s="3500"/>
      <c r="R85" s="3500"/>
      <c r="S85" s="3500"/>
      <c r="T85" s="3500"/>
      <c r="U85" s="3500"/>
      <c r="V85" s="3500"/>
      <c r="W85" s="3500"/>
      <c r="X85" s="3506"/>
      <c r="Y85" s="3506"/>
      <c r="Z85" s="3506"/>
      <c r="AA85" s="3506"/>
      <c r="AB85" s="3506"/>
      <c r="AC85" s="3513"/>
      <c r="AD85" s="3506"/>
      <c r="AE85" s="3506"/>
      <c r="AF85" s="3506"/>
      <c r="AG85" s="3506"/>
      <c r="AH85" s="3506"/>
      <c r="AI85" s="3506"/>
      <c r="AJ85" s="3506"/>
      <c r="AK85" s="2925"/>
      <c r="AL85" s="3474"/>
    </row>
    <row r="86" spans="1:38" s="300" customFormat="1" ht="13.5" customHeight="1" outlineLevel="1">
      <c r="A86" s="5211"/>
      <c r="B86" s="3493" t="s">
        <v>1277</v>
      </c>
      <c r="C86" s="3359"/>
      <c r="D86" s="3489"/>
      <c r="E86" s="3489"/>
      <c r="F86" s="3489"/>
      <c r="G86" s="3491"/>
      <c r="H86" s="3490"/>
      <c r="I86" s="3500"/>
      <c r="J86" s="3500"/>
      <c r="K86" s="3500"/>
      <c r="L86" s="3500"/>
      <c r="M86" s="3490"/>
      <c r="N86" s="3500"/>
      <c r="O86" s="3500"/>
      <c r="P86" s="3500"/>
      <c r="Q86" s="3500"/>
      <c r="R86" s="3500"/>
      <c r="S86" s="3500"/>
      <c r="T86" s="3500"/>
      <c r="U86" s="3500"/>
      <c r="V86" s="3500"/>
      <c r="W86" s="3500"/>
      <c r="X86" s="3506"/>
      <c r="Y86" s="3506"/>
      <c r="Z86" s="3506"/>
      <c r="AA86" s="3506"/>
      <c r="AB86" s="3506"/>
      <c r="AC86" s="3513"/>
      <c r="AD86" s="3506"/>
      <c r="AE86" s="3506"/>
      <c r="AF86" s="3506"/>
      <c r="AG86" s="3506"/>
      <c r="AH86" s="3506"/>
      <c r="AI86" s="3506"/>
      <c r="AJ86" s="3506"/>
      <c r="AK86" s="2925"/>
      <c r="AL86" s="3474"/>
    </row>
    <row r="87" spans="1:38" s="300" customFormat="1" ht="13.5" customHeight="1" outlineLevel="1">
      <c r="A87" s="5211"/>
      <c r="B87" s="3493" t="s">
        <v>1278</v>
      </c>
      <c r="C87" s="3359"/>
      <c r="D87" s="3489"/>
      <c r="E87" s="3489"/>
      <c r="F87" s="3489"/>
      <c r="G87" s="3491"/>
      <c r="H87" s="3490"/>
      <c r="I87" s="3500"/>
      <c r="J87" s="3500"/>
      <c r="K87" s="3500"/>
      <c r="L87" s="3500"/>
      <c r="M87" s="3490"/>
      <c r="N87" s="3500"/>
      <c r="O87" s="3500"/>
      <c r="P87" s="3500"/>
      <c r="Q87" s="3500"/>
      <c r="R87" s="3500"/>
      <c r="S87" s="3500"/>
      <c r="T87" s="3500"/>
      <c r="U87" s="3500"/>
      <c r="V87" s="3510"/>
      <c r="W87" s="3500"/>
      <c r="X87" s="3506"/>
      <c r="Y87" s="3506"/>
      <c r="Z87" s="3506"/>
      <c r="AA87" s="3506"/>
      <c r="AB87" s="3506"/>
      <c r="AC87" s="3513"/>
      <c r="AD87" s="3506"/>
      <c r="AE87" s="3506"/>
      <c r="AF87" s="3506"/>
      <c r="AG87" s="3506"/>
      <c r="AH87" s="3506"/>
      <c r="AI87" s="3506"/>
      <c r="AJ87" s="3506"/>
      <c r="AK87" s="2925"/>
      <c r="AL87" s="3474"/>
    </row>
    <row r="88" spans="1:38" s="300" customFormat="1" ht="13.5" customHeight="1" outlineLevel="1">
      <c r="A88" s="5211"/>
      <c r="B88" s="3493" t="s">
        <v>1203</v>
      </c>
      <c r="C88" s="3359"/>
      <c r="D88" s="3489"/>
      <c r="E88" s="3489"/>
      <c r="F88" s="3489"/>
      <c r="G88" s="3491"/>
      <c r="H88" s="3490"/>
      <c r="I88" s="3500"/>
      <c r="J88" s="3500"/>
      <c r="K88" s="3500"/>
      <c r="L88" s="3500"/>
      <c r="M88" s="3490"/>
      <c r="N88" s="3500"/>
      <c r="O88" s="3500"/>
      <c r="P88" s="3500"/>
      <c r="Q88" s="3500"/>
      <c r="R88" s="3500"/>
      <c r="S88" s="3500"/>
      <c r="T88" s="3500"/>
      <c r="U88" s="3500"/>
      <c r="V88" s="3510"/>
      <c r="W88" s="3500"/>
      <c r="X88" s="3506"/>
      <c r="Y88" s="3506"/>
      <c r="Z88" s="3506"/>
      <c r="AA88" s="3506"/>
      <c r="AB88" s="3506"/>
      <c r="AC88" s="3513"/>
      <c r="AD88" s="3506"/>
      <c r="AE88" s="3506"/>
      <c r="AF88" s="3506"/>
      <c r="AG88" s="3506"/>
      <c r="AH88" s="3506"/>
      <c r="AI88" s="3506"/>
      <c r="AJ88" s="3506"/>
      <c r="AK88" s="2925"/>
      <c r="AL88" s="3474"/>
    </row>
    <row r="89" spans="1:38" s="300" customFormat="1" ht="13.5" customHeight="1" outlineLevel="1">
      <c r="A89" s="5211"/>
      <c r="B89" s="3493" t="s">
        <v>1213</v>
      </c>
      <c r="C89" s="3359"/>
      <c r="D89" s="3489"/>
      <c r="E89" s="3489"/>
      <c r="F89" s="3489"/>
      <c r="G89" s="3491"/>
      <c r="H89" s="3490"/>
      <c r="I89" s="3500"/>
      <c r="J89" s="3500"/>
      <c r="K89" s="3500"/>
      <c r="L89" s="3500"/>
      <c r="M89" s="3490"/>
      <c r="N89" s="3500"/>
      <c r="O89" s="3500"/>
      <c r="P89" s="3500"/>
      <c r="Q89" s="3500"/>
      <c r="R89" s="3500"/>
      <c r="S89" s="3500"/>
      <c r="T89" s="3500"/>
      <c r="U89" s="3500"/>
      <c r="V89" s="3510"/>
      <c r="W89" s="3500"/>
      <c r="X89" s="3506"/>
      <c r="Y89" s="3506"/>
      <c r="Z89" s="3506"/>
      <c r="AA89" s="3506"/>
      <c r="AB89" s="3506"/>
      <c r="AC89" s="3513"/>
      <c r="AD89" s="3506"/>
      <c r="AE89" s="3506"/>
      <c r="AF89" s="3506"/>
      <c r="AG89" s="3506"/>
      <c r="AH89" s="3506"/>
      <c r="AI89" s="3506"/>
      <c r="AJ89" s="3506"/>
      <c r="AK89" s="2925"/>
      <c r="AL89" s="3474"/>
    </row>
    <row r="90" spans="1:38" s="300" customFormat="1" ht="13.5" customHeight="1" outlineLevel="1">
      <c r="A90" s="5211"/>
      <c r="B90" s="3495" t="s">
        <v>1214</v>
      </c>
      <c r="C90" s="3359"/>
      <c r="D90" s="3489"/>
      <c r="E90" s="3489"/>
      <c r="F90" s="3489"/>
      <c r="G90" s="3489"/>
      <c r="H90" s="3490"/>
      <c r="I90" s="3500"/>
      <c r="J90" s="3500"/>
      <c r="K90" s="3500"/>
      <c r="L90" s="3500"/>
      <c r="M90" s="3490"/>
      <c r="N90" s="3500"/>
      <c r="O90" s="3500"/>
      <c r="P90" s="3500"/>
      <c r="Q90" s="3500"/>
      <c r="R90" s="3500"/>
      <c r="S90" s="3500"/>
      <c r="T90" s="3500"/>
      <c r="U90" s="3500"/>
      <c r="V90" s="3510"/>
      <c r="W90" s="3500"/>
      <c r="X90" s="3506"/>
      <c r="Y90" s="3506"/>
      <c r="Z90" s="3506"/>
      <c r="AA90" s="3506"/>
      <c r="AB90" s="3506"/>
      <c r="AC90" s="3513"/>
      <c r="AD90" s="3506"/>
      <c r="AE90" s="3506"/>
      <c r="AF90" s="3506"/>
      <c r="AG90" s="3506"/>
      <c r="AH90" s="3506"/>
      <c r="AI90" s="3506"/>
      <c r="AJ90" s="3506"/>
      <c r="AK90" s="2925"/>
      <c r="AL90" s="294"/>
    </row>
    <row r="91" spans="1:38" s="3340" customFormat="1" ht="13.5" customHeight="1" outlineLevel="1">
      <c r="A91" s="5211"/>
      <c r="B91" s="3496" t="s">
        <v>1279</v>
      </c>
      <c r="C91" s="3497"/>
      <c r="D91" s="3356"/>
      <c r="E91" s="3356"/>
      <c r="F91" s="3356"/>
      <c r="G91" s="3356"/>
      <c r="H91" s="3498"/>
      <c r="I91" s="3504"/>
      <c r="J91" s="3504"/>
      <c r="K91" s="3504"/>
      <c r="L91" s="3504"/>
      <c r="M91" s="3498"/>
      <c r="N91" s="3504"/>
      <c r="O91" s="3504"/>
      <c r="P91" s="3504"/>
      <c r="Q91" s="3504"/>
      <c r="R91" s="3504"/>
      <c r="S91" s="3504"/>
      <c r="T91" s="3504"/>
      <c r="U91" s="3504"/>
      <c r="V91" s="3504"/>
      <c r="W91" s="3504"/>
      <c r="X91" s="3511"/>
      <c r="Y91" s="3511"/>
      <c r="Z91" s="3517"/>
      <c r="AA91" s="3517"/>
      <c r="AB91" s="3517"/>
      <c r="AC91" s="3518"/>
      <c r="AD91" s="3518"/>
      <c r="AE91" s="3518"/>
      <c r="AF91" s="3518"/>
      <c r="AG91" s="3521"/>
      <c r="AH91" s="3522"/>
      <c r="AI91" s="3522"/>
      <c r="AJ91" s="3522">
        <f>AJ64-AJ67+AJ75+AJ87+AJ90-AJ55+AJ88</f>
        <v>0</v>
      </c>
      <c r="AK91" s="3523"/>
      <c r="AL91" s="3524"/>
    </row>
    <row r="92" spans="1:38">
      <c r="G92" s="3343"/>
      <c r="O92" s="3505">
        <v>14000</v>
      </c>
      <c r="V92" s="3505">
        <v>0</v>
      </c>
      <c r="AA92" s="3519">
        <f>AA91-12576.5</f>
        <v>-12576.5</v>
      </c>
      <c r="AF92" s="3519"/>
    </row>
    <row r="93" spans="1:38">
      <c r="D93" s="3499"/>
      <c r="E93" s="3499"/>
      <c r="F93" s="3499"/>
      <c r="G93" s="3499"/>
      <c r="V93" s="3512"/>
      <c r="AF93" s="4916"/>
    </row>
    <row r="94" spans="1:38">
      <c r="D94" s="3499"/>
      <c r="E94" s="3499"/>
      <c r="F94" s="3499"/>
      <c r="G94" s="3499">
        <f>G91-G64</f>
        <v>0</v>
      </c>
    </row>
    <row r="95" spans="1:38">
      <c r="D95" s="3343"/>
      <c r="E95" s="3343"/>
      <c r="F95" s="3343"/>
      <c r="G95" s="3343"/>
    </row>
    <row r="96" spans="1:38">
      <c r="AK96" s="3525" t="s">
        <v>215</v>
      </c>
    </row>
    <row r="97" spans="19:19">
      <c r="S97" s="3512"/>
    </row>
  </sheetData>
  <mergeCells count="16">
    <mergeCell ref="A65:A91"/>
    <mergeCell ref="B4:B5"/>
    <mergeCell ref="AK22:AK28"/>
    <mergeCell ref="AK29:AK30"/>
    <mergeCell ref="AK32:AK35"/>
    <mergeCell ref="AK42:AK43"/>
    <mergeCell ref="AK60:AK62"/>
    <mergeCell ref="A2:AL2"/>
    <mergeCell ref="D4:H4"/>
    <mergeCell ref="I4:M4"/>
    <mergeCell ref="N4:R4"/>
    <mergeCell ref="S4:W4"/>
    <mergeCell ref="X4:AB4"/>
    <mergeCell ref="AC4:AG4"/>
    <mergeCell ref="AH4:AJ4"/>
    <mergeCell ref="A4:A5"/>
  </mergeCells>
  <phoneticPr fontId="169" type="noConversion"/>
  <hyperlinks>
    <hyperlink ref="AK16" location="消费基金!A1" display="消费基金!A1"/>
    <hyperlink ref="AK17" location="福利费!A1" display="福利费!A1"/>
    <hyperlink ref="AK21" location="精算费用!A1" display="精算费用!A1"/>
    <hyperlink ref="AK29" location="福利费!A1" display="商业保险!A1"/>
    <hyperlink ref="AK37" location="诉讼费用!A1" display="诉讼费用!A1"/>
    <hyperlink ref="AK57" location="党团活动经费!A1" display="党、团活动经费!A1"/>
    <hyperlink ref="AK55" location="技术开发!A1" display="技术开发!A1"/>
    <hyperlink ref="AK63" location="物业费!A1" display="物业费用!A1"/>
    <hyperlink ref="AK12" location="固定资产折旧!A1" display="固定资产折旧!A1"/>
    <hyperlink ref="AK13" location="无形资产摊销!A1" display="无形资产摊销!A1"/>
    <hyperlink ref="AK47" location="通讯费!A1" display="通讯费!A1"/>
    <hyperlink ref="AK46" location="图书费!A1" display="图书费!A1"/>
    <hyperlink ref="AK51" location="会议费!A1" display="会议费!A1"/>
    <hyperlink ref="AK56" location="宣传费!A1" display="宣传费!A1"/>
    <hyperlink ref="AK54" location="咨询服务费!A1" display="咨询服务费!A1"/>
    <hyperlink ref="AK52" location="行业会费!A1" display="行业会费!A1"/>
    <hyperlink ref="AK42:AK43" location="办公用品、印刷耗材!A1" display="办公用品 印刷耗材'!A1"/>
    <hyperlink ref="AK60" location="其他费用!A1" display="物业费用!A1"/>
    <hyperlink ref="AK60:AK62" location="物业费!A1" display="物业费用!A1"/>
    <hyperlink ref="AK22:AK28" location="社会保障费用!A1" display="社保统筹!A1"/>
    <hyperlink ref="AK50" location="差旅费!A1" display="差旅费"/>
    <hyperlink ref="AK29:AK30" location="商业保险!A1" display="商业保险!A1"/>
    <hyperlink ref="AK58" location="其他管理费!A1" display="其他管理费"/>
    <hyperlink ref="AK96" location="产值、利润表!A1" display="返回"/>
    <hyperlink ref="AK31" location="零星基建费用!A1" display="零星基建费用!A1"/>
    <hyperlink ref="AK53" location="业务招待费!A1" display="业务招待费!A1"/>
    <hyperlink ref="AK48" location="交通费!A1" display="交通费!A1"/>
    <hyperlink ref="AK44" location="'电信化费用（整理）'!A1" display="电信化费用（整理）'!A1"/>
    <hyperlink ref="AK32:AK35" location="物业费!A1" display="物业费!A1"/>
    <hyperlink ref="AK45" location="工具用具购置及维修!A1" display="工具用具购置及维修!A1"/>
  </hyperlinks>
  <printOptions horizontalCentered="1"/>
  <pageMargins left="1.1811023622047201" right="0" top="0" bottom="0" header="0.31496062992126" footer="0.31496062992126"/>
  <pageSetup paperSize="9" scale="66" fitToHeight="0" orientation="landscape"/>
  <customProperties>
    <customPr name="BudgetSheetCodeName" r:id="rId1"/>
  </customProperties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59"/>
  <sheetViews>
    <sheetView workbookViewId="0">
      <selection activeCell="C6" sqref="C6:AK52"/>
    </sheetView>
  </sheetViews>
  <sheetFormatPr defaultColWidth="9" defaultRowHeight="13.5" outlineLevelRow="1" outlineLevelCol="1"/>
  <cols>
    <col min="1" max="1" width="5.25" style="446" customWidth="1"/>
    <col min="2" max="2" width="20.375" style="446" customWidth="1"/>
    <col min="3" max="6" width="10.5" style="446" hidden="1" customWidth="1" outlineLevel="1"/>
    <col min="7" max="7" width="10.5" style="2476" hidden="1" customWidth="1" outlineLevel="1"/>
    <col min="8" max="11" width="10.5" style="2477" hidden="1" customWidth="1" outlineLevel="1"/>
    <col min="12" max="12" width="10.5" style="3251" hidden="1" customWidth="1" outlineLevel="1"/>
    <col min="13" max="13" width="9.5" style="2477" hidden="1" customWidth="1" outlineLevel="1"/>
    <col min="14" max="16" width="10.5" style="2477" hidden="1" customWidth="1" outlineLevel="1"/>
    <col min="17" max="17" width="10.875" style="2477" hidden="1" customWidth="1" outlineLevel="1"/>
    <col min="18" max="19" width="10.5" style="2477" hidden="1" customWidth="1" outlineLevel="1"/>
    <col min="20" max="20" width="11.75" style="2477" hidden="1" customWidth="1" outlineLevel="1"/>
    <col min="21" max="21" width="10.5" style="2477" hidden="1" customWidth="1" outlineLevel="1"/>
    <col min="22" max="24" width="11" style="2477" hidden="1" customWidth="1" outlineLevel="1"/>
    <col min="25" max="26" width="9.5" style="2477" hidden="1" customWidth="1" outlineLevel="1"/>
    <col min="27" max="27" width="8.625" style="2477" hidden="1" customWidth="1" outlineLevel="1"/>
    <col min="28" max="28" width="9.5" style="2477" hidden="1" customWidth="1" outlineLevel="1"/>
    <col min="29" max="29" width="9.375" style="2477" hidden="1" customWidth="1" outlineLevel="1"/>
    <col min="30" max="30" width="9.5" style="2477" customWidth="1" collapsed="1"/>
    <col min="31" max="31" width="12.75" style="2477" customWidth="1"/>
    <col min="32" max="35" width="11.375" style="2477" customWidth="1"/>
    <col min="36" max="36" width="38.375" style="450" customWidth="1"/>
    <col min="37" max="37" width="41.375" style="450" customWidth="1"/>
    <col min="38" max="38" width="47.125" style="450" customWidth="1"/>
    <col min="39" max="16384" width="9" style="450"/>
  </cols>
  <sheetData>
    <row r="1" spans="1:38" ht="14.25" customHeight="1">
      <c r="AJ1" s="3307"/>
      <c r="AK1" s="580" t="s">
        <v>1284</v>
      </c>
    </row>
    <row r="2" spans="1:38" ht="18" customHeight="1">
      <c r="A2" s="5217" t="s">
        <v>1285</v>
      </c>
      <c r="B2" s="5218"/>
      <c r="C2" s="5218"/>
      <c r="D2" s="5218"/>
      <c r="E2" s="5218"/>
      <c r="F2" s="5218"/>
      <c r="G2" s="5218"/>
      <c r="H2" s="5218"/>
      <c r="I2" s="5218"/>
      <c r="J2" s="5218"/>
      <c r="K2" s="5218"/>
      <c r="L2" s="5218"/>
      <c r="M2" s="5218"/>
      <c r="N2" s="5218"/>
      <c r="O2" s="5218"/>
      <c r="P2" s="5218"/>
      <c r="Q2" s="5218"/>
      <c r="R2" s="5218"/>
      <c r="S2" s="5218"/>
      <c r="T2" s="5218"/>
      <c r="U2" s="5218"/>
      <c r="V2" s="5218"/>
      <c r="W2" s="5218"/>
      <c r="X2" s="5218"/>
      <c r="Y2" s="5218"/>
      <c r="Z2" s="5218"/>
      <c r="AA2" s="5218"/>
      <c r="AB2" s="5218"/>
      <c r="AC2" s="5218"/>
      <c r="AD2" s="5218"/>
      <c r="AE2" s="5218"/>
      <c r="AF2" s="5218"/>
      <c r="AG2" s="5218"/>
      <c r="AH2" s="5218"/>
      <c r="AI2" s="5218"/>
      <c r="AJ2" s="5218"/>
      <c r="AK2" s="5218"/>
    </row>
    <row r="3" spans="1:38" ht="10.5" customHeight="1">
      <c r="A3" s="3252"/>
      <c r="B3" s="3253"/>
      <c r="C3" s="3253"/>
      <c r="D3" s="3253"/>
      <c r="E3" s="3253"/>
      <c r="F3" s="3253"/>
      <c r="G3" s="3254"/>
      <c r="H3" s="3255"/>
      <c r="I3" s="3255"/>
      <c r="J3" s="3255"/>
      <c r="K3" s="3255"/>
      <c r="L3" s="3279"/>
      <c r="M3" s="3255"/>
      <c r="N3" s="3255"/>
      <c r="O3" s="3255"/>
      <c r="P3" s="3255"/>
      <c r="Q3" s="3255"/>
      <c r="R3" s="3255"/>
      <c r="S3" s="3255"/>
      <c r="T3" s="3255"/>
      <c r="U3" s="3255"/>
      <c r="V3" s="3255"/>
      <c r="W3" s="3255"/>
      <c r="X3" s="3255"/>
      <c r="Y3" s="3255"/>
      <c r="Z3" s="3255"/>
      <c r="AA3" s="3255"/>
      <c r="AB3" s="3255"/>
      <c r="AC3" s="3255"/>
      <c r="AD3" s="3255"/>
      <c r="AE3" s="3255"/>
      <c r="AF3" s="3255"/>
      <c r="AG3" s="3255"/>
      <c r="AH3" s="3255"/>
      <c r="AI3" s="3255"/>
      <c r="AJ3" s="3308"/>
      <c r="AK3" s="3309" t="s">
        <v>361</v>
      </c>
    </row>
    <row r="4" spans="1:38" s="3248" customFormat="1" ht="24.95" customHeight="1">
      <c r="A4" s="5134" t="s">
        <v>217</v>
      </c>
      <c r="B4" s="5134" t="s">
        <v>785</v>
      </c>
      <c r="C4" s="5130" t="s">
        <v>155</v>
      </c>
      <c r="D4" s="5130"/>
      <c r="E4" s="5130"/>
      <c r="F4" s="5130"/>
      <c r="G4" s="5130"/>
      <c r="H4" s="5156" t="s">
        <v>1217</v>
      </c>
      <c r="I4" s="5156"/>
      <c r="J4" s="5156"/>
      <c r="K4" s="5156"/>
      <c r="L4" s="5156"/>
      <c r="M4" s="5157" t="s">
        <v>1218</v>
      </c>
      <c r="N4" s="5158"/>
      <c r="O4" s="5158"/>
      <c r="P4" s="5158"/>
      <c r="Q4" s="5158"/>
      <c r="R4" s="5156" t="s">
        <v>158</v>
      </c>
      <c r="S4" s="5156"/>
      <c r="T4" s="5156"/>
      <c r="U4" s="5156"/>
      <c r="V4" s="5156"/>
      <c r="W4" s="5157" t="s">
        <v>220</v>
      </c>
      <c r="X4" s="5158"/>
      <c r="Y4" s="5158"/>
      <c r="Z4" s="5158"/>
      <c r="AA4" s="5159"/>
      <c r="AB4" s="5157" t="s">
        <v>221</v>
      </c>
      <c r="AC4" s="5158"/>
      <c r="AD4" s="5158"/>
      <c r="AE4" s="5158"/>
      <c r="AF4" s="5159"/>
      <c r="AG4" s="5160" t="s">
        <v>161</v>
      </c>
      <c r="AH4" s="5161"/>
      <c r="AI4" s="5162"/>
      <c r="AJ4" s="2793"/>
      <c r="AK4" s="3310"/>
    </row>
    <row r="5" spans="1:38" s="3248" customFormat="1" ht="23.25" customHeight="1">
      <c r="A5" s="5134"/>
      <c r="B5" s="5134"/>
      <c r="C5" s="3256" t="s">
        <v>788</v>
      </c>
      <c r="D5" s="3256" t="s">
        <v>854</v>
      </c>
      <c r="E5" s="3256" t="s">
        <v>786</v>
      </c>
      <c r="F5" s="3257" t="s">
        <v>855</v>
      </c>
      <c r="G5" s="3258" t="s">
        <v>170</v>
      </c>
      <c r="H5" s="3259" t="s">
        <v>788</v>
      </c>
      <c r="I5" s="3259" t="s">
        <v>789</v>
      </c>
      <c r="J5" s="3259" t="s">
        <v>786</v>
      </c>
      <c r="K5" s="3280" t="s">
        <v>855</v>
      </c>
      <c r="L5" s="3258" t="s">
        <v>170</v>
      </c>
      <c r="M5" s="3259" t="s">
        <v>788</v>
      </c>
      <c r="N5" s="3259" t="s">
        <v>789</v>
      </c>
      <c r="O5" s="3259" t="s">
        <v>786</v>
      </c>
      <c r="P5" s="3280" t="s">
        <v>855</v>
      </c>
      <c r="Q5" s="3280" t="s">
        <v>170</v>
      </c>
      <c r="R5" s="3259" t="s">
        <v>788</v>
      </c>
      <c r="S5" s="3259" t="s">
        <v>789</v>
      </c>
      <c r="T5" s="3259" t="s">
        <v>786</v>
      </c>
      <c r="U5" s="3280" t="s">
        <v>855</v>
      </c>
      <c r="V5" s="3280" t="s">
        <v>170</v>
      </c>
      <c r="W5" s="3280" t="s">
        <v>788</v>
      </c>
      <c r="X5" s="3280" t="s">
        <v>789</v>
      </c>
      <c r="Y5" s="3280" t="s">
        <v>786</v>
      </c>
      <c r="Z5" s="3280" t="s">
        <v>855</v>
      </c>
      <c r="AA5" s="3280" t="s">
        <v>170</v>
      </c>
      <c r="AB5" s="3280" t="s">
        <v>788</v>
      </c>
      <c r="AC5" s="3280" t="s">
        <v>789</v>
      </c>
      <c r="AD5" s="3280" t="s">
        <v>786</v>
      </c>
      <c r="AE5" s="3280" t="s">
        <v>855</v>
      </c>
      <c r="AF5" s="3280" t="s">
        <v>170</v>
      </c>
      <c r="AG5" s="3311" t="s">
        <v>788</v>
      </c>
      <c r="AH5" s="3311" t="s">
        <v>789</v>
      </c>
      <c r="AI5" s="3311" t="s">
        <v>786</v>
      </c>
      <c r="AJ5" s="3312" t="s">
        <v>960</v>
      </c>
      <c r="AK5" s="3313" t="s">
        <v>791</v>
      </c>
    </row>
    <row r="6" spans="1:38" ht="88.5" customHeight="1">
      <c r="A6" s="3260">
        <v>1</v>
      </c>
      <c r="B6" s="3261" t="s">
        <v>1286</v>
      </c>
      <c r="C6" s="1226"/>
      <c r="D6" s="1226"/>
      <c r="E6" s="1226"/>
      <c r="F6" s="1226"/>
      <c r="G6" s="3262"/>
      <c r="H6" s="3263"/>
      <c r="I6" s="3263"/>
      <c r="J6" s="3263"/>
      <c r="K6" s="3281"/>
      <c r="L6" s="3282"/>
      <c r="M6" s="3281"/>
      <c r="N6" s="3281"/>
      <c r="O6" s="3281"/>
      <c r="P6" s="3281"/>
      <c r="Q6" s="3289"/>
      <c r="R6" s="3281"/>
      <c r="S6" s="3281"/>
      <c r="T6" s="3290"/>
      <c r="U6" s="3290"/>
      <c r="V6" s="3291"/>
      <c r="W6" s="3292"/>
      <c r="X6" s="3290"/>
      <c r="Y6" s="3290"/>
      <c r="Z6" s="3290"/>
      <c r="AA6" s="3291"/>
      <c r="AB6" s="3292"/>
      <c r="AC6" s="3290"/>
      <c r="AD6" s="3290"/>
      <c r="AE6" s="3290"/>
      <c r="AF6" s="3304"/>
      <c r="AG6" s="3314"/>
      <c r="AH6" s="3314"/>
      <c r="AI6" s="3315"/>
      <c r="AJ6" s="3316"/>
      <c r="AK6" s="3317"/>
      <c r="AL6" s="3318"/>
    </row>
    <row r="7" spans="1:38" ht="55.5" customHeight="1">
      <c r="A7" s="3260">
        <v>2</v>
      </c>
      <c r="B7" s="3264" t="s">
        <v>1287</v>
      </c>
      <c r="C7" s="3265"/>
      <c r="D7" s="3265"/>
      <c r="E7" s="3265"/>
      <c r="F7" s="3265"/>
      <c r="G7" s="3266"/>
      <c r="H7" s="3267"/>
      <c r="I7" s="3267"/>
      <c r="J7" s="3267"/>
      <c r="K7" s="3283"/>
      <c r="L7" s="3284"/>
      <c r="M7" s="3283"/>
      <c r="N7" s="3283"/>
      <c r="O7" s="3283"/>
      <c r="P7" s="3283"/>
      <c r="Q7" s="3293"/>
      <c r="R7" s="3283"/>
      <c r="S7" s="3283"/>
      <c r="T7" s="3294"/>
      <c r="U7" s="3294"/>
      <c r="V7" s="3295"/>
      <c r="W7" s="3296"/>
      <c r="X7" s="3294"/>
      <c r="Y7" s="3294"/>
      <c r="Z7" s="3294"/>
      <c r="AA7" s="3295"/>
      <c r="AB7" s="3296"/>
      <c r="AC7" s="3296"/>
      <c r="AD7" s="3296"/>
      <c r="AE7" s="3296"/>
      <c r="AF7" s="3304"/>
      <c r="AG7" s="3296"/>
      <c r="AH7" s="3296"/>
      <c r="AI7" s="3296"/>
      <c r="AJ7" s="3319"/>
      <c r="AK7" s="3317"/>
      <c r="AL7" s="3318"/>
    </row>
    <row r="8" spans="1:38" ht="15">
      <c r="A8" s="3268" t="s">
        <v>275</v>
      </c>
      <c r="B8" s="3269" t="s">
        <v>1288</v>
      </c>
      <c r="C8" s="1226"/>
      <c r="D8" s="1226"/>
      <c r="E8" s="1226"/>
      <c r="F8" s="1226"/>
      <c r="G8" s="3262"/>
      <c r="H8" s="3263"/>
      <c r="I8" s="3263"/>
      <c r="J8" s="3263"/>
      <c r="K8" s="3281"/>
      <c r="L8" s="3282"/>
      <c r="M8" s="3281"/>
      <c r="N8" s="3281"/>
      <c r="O8" s="3281"/>
      <c r="P8" s="3281"/>
      <c r="Q8" s="3289"/>
      <c r="R8" s="3285"/>
      <c r="S8" s="3281"/>
      <c r="T8" s="3290"/>
      <c r="U8" s="3290"/>
      <c r="V8" s="3297"/>
      <c r="W8" s="3292"/>
      <c r="X8" s="3292"/>
      <c r="Y8" s="3292"/>
      <c r="Z8" s="3292"/>
      <c r="AA8" s="3297"/>
      <c r="AB8" s="3292"/>
      <c r="AC8" s="3292"/>
      <c r="AD8" s="3292"/>
      <c r="AE8" s="3292"/>
      <c r="AF8" s="3304"/>
      <c r="AG8" s="3314"/>
      <c r="AH8" s="3320"/>
      <c r="AI8" s="3315"/>
      <c r="AJ8" s="3321"/>
      <c r="AK8" s="3322"/>
      <c r="AL8" s="3318"/>
    </row>
    <row r="9" spans="1:38" ht="36" customHeight="1">
      <c r="A9" s="3268" t="s">
        <v>278</v>
      </c>
      <c r="B9" s="3269" t="s">
        <v>1289</v>
      </c>
      <c r="C9" s="1226"/>
      <c r="D9" s="1226"/>
      <c r="E9" s="1226"/>
      <c r="F9" s="1226"/>
      <c r="G9" s="3262"/>
      <c r="H9" s="3263"/>
      <c r="I9" s="3263"/>
      <c r="J9" s="3263"/>
      <c r="K9" s="3281"/>
      <c r="L9" s="3282"/>
      <c r="M9" s="3281"/>
      <c r="N9" s="3281"/>
      <c r="O9" s="3281"/>
      <c r="P9" s="3281"/>
      <c r="Q9" s="3289"/>
      <c r="R9" s="3285"/>
      <c r="S9" s="3281"/>
      <c r="T9" s="3290"/>
      <c r="U9" s="3290"/>
      <c r="V9" s="3291"/>
      <c r="W9" s="3292"/>
      <c r="X9" s="3290"/>
      <c r="Y9" s="3292"/>
      <c r="Z9" s="3292"/>
      <c r="AA9" s="3297"/>
      <c r="AB9" s="3292"/>
      <c r="AC9" s="3290"/>
      <c r="AD9" s="3292"/>
      <c r="AE9" s="3292"/>
      <c r="AF9" s="3304"/>
      <c r="AG9" s="3314"/>
      <c r="AH9" s="3314"/>
      <c r="AI9" s="3314"/>
      <c r="AJ9" s="3323"/>
      <c r="AK9" s="3322"/>
    </row>
    <row r="10" spans="1:38" ht="22.5" customHeight="1">
      <c r="A10" s="3268" t="s">
        <v>781</v>
      </c>
      <c r="B10" s="3269" t="s">
        <v>1290</v>
      </c>
      <c r="C10" s="1226"/>
      <c r="D10" s="1226"/>
      <c r="E10" s="1226"/>
      <c r="F10" s="1226"/>
      <c r="G10" s="3262"/>
      <c r="H10" s="3263"/>
      <c r="I10" s="3263"/>
      <c r="J10" s="3263"/>
      <c r="K10" s="3263"/>
      <c r="L10" s="3282"/>
      <c r="M10" s="3281"/>
      <c r="N10" s="3281"/>
      <c r="O10" s="3281"/>
      <c r="P10" s="3281"/>
      <c r="Q10" s="3289"/>
      <c r="R10" s="3281"/>
      <c r="S10" s="3281"/>
      <c r="T10" s="3290"/>
      <c r="U10" s="3290"/>
      <c r="V10" s="3297"/>
      <c r="W10" s="3290"/>
      <c r="X10" s="3290"/>
      <c r="Y10" s="3290"/>
      <c r="Z10" s="3290"/>
      <c r="AA10" s="3291"/>
      <c r="AB10" s="3290"/>
      <c r="AC10" s="3290"/>
      <c r="AD10" s="3290"/>
      <c r="AE10" s="3290"/>
      <c r="AF10" s="3304"/>
      <c r="AG10" s="3290"/>
      <c r="AH10" s="3290"/>
      <c r="AI10" s="3290"/>
      <c r="AJ10" s="2822"/>
      <c r="AK10" s="158"/>
      <c r="AL10" s="3318"/>
    </row>
    <row r="11" spans="1:38" s="3249" customFormat="1" ht="22.5" customHeight="1">
      <c r="A11" s="3270"/>
      <c r="B11" s="3271" t="s">
        <v>1291</v>
      </c>
      <c r="C11" s="1226"/>
      <c r="D11" s="1226"/>
      <c r="E11" s="1226"/>
      <c r="F11" s="1226"/>
      <c r="G11" s="3262"/>
      <c r="H11" s="3263"/>
      <c r="I11" s="3263"/>
      <c r="J11" s="3263"/>
      <c r="K11" s="3281"/>
      <c r="L11" s="3282"/>
      <c r="M11" s="3281"/>
      <c r="N11" s="3281"/>
      <c r="O11" s="3281"/>
      <c r="P11" s="3281"/>
      <c r="Q11" s="3289"/>
      <c r="R11" s="3285"/>
      <c r="S11" s="3281"/>
      <c r="T11" s="3290"/>
      <c r="U11" s="3292"/>
      <c r="V11" s="3297"/>
      <c r="W11" s="3292"/>
      <c r="X11" s="3292"/>
      <c r="Y11" s="3292"/>
      <c r="Z11" s="3292"/>
      <c r="AA11" s="3297"/>
      <c r="AB11" s="3292"/>
      <c r="AC11" s="3292"/>
      <c r="AD11" s="3292"/>
      <c r="AE11" s="3292"/>
      <c r="AF11" s="3304"/>
      <c r="AG11" s="3314"/>
      <c r="AH11" s="3315"/>
      <c r="AI11" s="3315"/>
      <c r="AJ11" s="3324"/>
      <c r="AK11" s="3325"/>
    </row>
    <row r="12" spans="1:38" s="3249" customFormat="1" ht="15">
      <c r="A12" s="3270"/>
      <c r="B12" s="3271" t="s">
        <v>1292</v>
      </c>
      <c r="C12" s="1226"/>
      <c r="D12" s="1226"/>
      <c r="E12" s="1226"/>
      <c r="F12" s="1226"/>
      <c r="G12" s="3262"/>
      <c r="H12" s="3263"/>
      <c r="I12" s="3263"/>
      <c r="J12" s="3263"/>
      <c r="K12" s="3281"/>
      <c r="L12" s="3282"/>
      <c r="M12" s="3281"/>
      <c r="N12" s="3285"/>
      <c r="O12" s="3281"/>
      <c r="P12" s="3281"/>
      <c r="Q12" s="3289"/>
      <c r="R12" s="3285"/>
      <c r="S12" s="3298"/>
      <c r="T12" s="3292"/>
      <c r="U12" s="3292"/>
      <c r="V12" s="3297"/>
      <c r="W12" s="3292"/>
      <c r="X12" s="3292"/>
      <c r="Y12" s="3292"/>
      <c r="Z12" s="3292"/>
      <c r="AA12" s="3297"/>
      <c r="AB12" s="3292"/>
      <c r="AC12" s="3292"/>
      <c r="AD12" s="3292"/>
      <c r="AE12" s="3290"/>
      <c r="AF12" s="3304"/>
      <c r="AG12" s="3314"/>
      <c r="AH12" s="3320"/>
      <c r="AI12" s="3315"/>
      <c r="AJ12" s="3326"/>
      <c r="AK12" s="158"/>
    </row>
    <row r="13" spans="1:38" s="3249" customFormat="1" ht="15">
      <c r="A13" s="3268" t="s">
        <v>1191</v>
      </c>
      <c r="B13" s="3271" t="s">
        <v>1293</v>
      </c>
      <c r="C13" s="1226"/>
      <c r="D13" s="1226"/>
      <c r="E13" s="1226"/>
      <c r="F13" s="1226"/>
      <c r="G13" s="3262"/>
      <c r="H13" s="3263"/>
      <c r="I13" s="3263"/>
      <c r="J13" s="3263"/>
      <c r="K13" s="3281"/>
      <c r="L13" s="3282"/>
      <c r="M13" s="3281"/>
      <c r="N13" s="3285"/>
      <c r="O13" s="3281"/>
      <c r="P13" s="3281"/>
      <c r="Q13" s="3289"/>
      <c r="R13" s="3285"/>
      <c r="S13" s="3298"/>
      <c r="T13" s="3292"/>
      <c r="U13" s="3292"/>
      <c r="V13" s="3297"/>
      <c r="W13" s="3292"/>
      <c r="X13" s="3292"/>
      <c r="Y13" s="3292"/>
      <c r="Z13" s="3292"/>
      <c r="AA13" s="3297"/>
      <c r="AB13" s="3290"/>
      <c r="AC13" s="3305"/>
      <c r="AD13" s="3292"/>
      <c r="AE13" s="3292"/>
      <c r="AF13" s="3304"/>
      <c r="AG13" s="3314"/>
      <c r="AH13" s="3320"/>
      <c r="AI13" s="3315"/>
      <c r="AJ13" s="3326"/>
      <c r="AK13" s="4910"/>
    </row>
    <row r="14" spans="1:38" s="3249" customFormat="1" ht="15">
      <c r="A14" s="3268" t="s">
        <v>1193</v>
      </c>
      <c r="B14" s="3271" t="s">
        <v>1294</v>
      </c>
      <c r="C14" s="1226"/>
      <c r="D14" s="1226"/>
      <c r="E14" s="1226"/>
      <c r="F14" s="1226"/>
      <c r="G14" s="3262"/>
      <c r="H14" s="3263"/>
      <c r="I14" s="3263"/>
      <c r="J14" s="3263"/>
      <c r="K14" s="3281"/>
      <c r="L14" s="3282"/>
      <c r="M14" s="3281"/>
      <c r="N14" s="3285"/>
      <c r="O14" s="3281"/>
      <c r="P14" s="3281"/>
      <c r="Q14" s="3289"/>
      <c r="R14" s="3285"/>
      <c r="S14" s="3298"/>
      <c r="T14" s="3292"/>
      <c r="U14" s="3292"/>
      <c r="V14" s="3297"/>
      <c r="W14" s="3292"/>
      <c r="X14" s="3292"/>
      <c r="Y14" s="3292"/>
      <c r="Z14" s="3292"/>
      <c r="AA14" s="3297"/>
      <c r="AB14" s="3290"/>
      <c r="AC14" s="3305"/>
      <c r="AD14" s="3290"/>
      <c r="AE14" s="3290"/>
      <c r="AF14" s="3304"/>
      <c r="AG14" s="3314"/>
      <c r="AH14" s="3320"/>
      <c r="AI14" s="3315"/>
      <c r="AJ14" s="2363"/>
      <c r="AK14" s="4904"/>
    </row>
    <row r="15" spans="1:38" s="3249" customFormat="1" ht="15">
      <c r="A15" s="4909" t="s">
        <v>2597</v>
      </c>
      <c r="B15" s="3271" t="s">
        <v>1295</v>
      </c>
      <c r="C15" s="1226"/>
      <c r="D15" s="1226"/>
      <c r="E15" s="1226"/>
      <c r="F15" s="1226"/>
      <c r="G15" s="3262"/>
      <c r="H15" s="3263"/>
      <c r="I15" s="3263"/>
      <c r="J15" s="3263"/>
      <c r="K15" s="3281"/>
      <c r="L15" s="3282"/>
      <c r="M15" s="3281"/>
      <c r="N15" s="3285"/>
      <c r="O15" s="3281"/>
      <c r="P15" s="3281"/>
      <c r="Q15" s="3289"/>
      <c r="R15" s="3285"/>
      <c r="S15" s="3298"/>
      <c r="T15" s="3292"/>
      <c r="U15" s="3292"/>
      <c r="V15" s="3297"/>
      <c r="W15" s="3292"/>
      <c r="X15" s="3292"/>
      <c r="Y15" s="3292"/>
      <c r="Z15" s="3292"/>
      <c r="AA15" s="3297"/>
      <c r="AB15" s="3290"/>
      <c r="AC15" s="3290"/>
      <c r="AD15" s="3290"/>
      <c r="AE15" s="3290"/>
      <c r="AF15" s="3304"/>
      <c r="AG15" s="3290"/>
      <c r="AH15" s="3290"/>
      <c r="AI15" s="3290"/>
      <c r="AJ15" s="2363"/>
      <c r="AK15" s="1293"/>
    </row>
    <row r="16" spans="1:38" s="3249" customFormat="1" ht="15" outlineLevel="1">
      <c r="A16" s="3268" t="s">
        <v>394</v>
      </c>
      <c r="B16" s="3271" t="s">
        <v>1296</v>
      </c>
      <c r="C16" s="1226"/>
      <c r="D16" s="1226"/>
      <c r="E16" s="1226"/>
      <c r="F16" s="1226"/>
      <c r="G16" s="3262"/>
      <c r="H16" s="3263"/>
      <c r="I16" s="3263"/>
      <c r="J16" s="3263"/>
      <c r="K16" s="3281"/>
      <c r="L16" s="3282"/>
      <c r="M16" s="3281"/>
      <c r="N16" s="3285"/>
      <c r="O16" s="3281"/>
      <c r="P16" s="3281"/>
      <c r="Q16" s="3289"/>
      <c r="R16" s="3285"/>
      <c r="S16" s="3298"/>
      <c r="T16" s="3292"/>
      <c r="U16" s="3292"/>
      <c r="V16" s="3297"/>
      <c r="W16" s="3292"/>
      <c r="X16" s="3292"/>
      <c r="Y16" s="3292"/>
      <c r="Z16" s="3292"/>
      <c r="AA16" s="3297"/>
      <c r="AB16" s="3290"/>
      <c r="AC16" s="3290"/>
      <c r="AD16" s="3290"/>
      <c r="AE16" s="3290"/>
      <c r="AF16" s="3304"/>
      <c r="AG16" s="3314"/>
      <c r="AH16" s="3314"/>
      <c r="AI16" s="3314"/>
      <c r="AJ16" s="2363"/>
      <c r="AK16" s="1293"/>
    </row>
    <row r="17" spans="1:37" s="3249" customFormat="1" ht="15" outlineLevel="1">
      <c r="A17" s="3268" t="s">
        <v>401</v>
      </c>
      <c r="B17" s="3271" t="s">
        <v>1297</v>
      </c>
      <c r="C17" s="1226"/>
      <c r="D17" s="1226"/>
      <c r="E17" s="1226"/>
      <c r="F17" s="1226"/>
      <c r="G17" s="3262"/>
      <c r="H17" s="3263"/>
      <c r="I17" s="3263"/>
      <c r="J17" s="3263"/>
      <c r="K17" s="3281"/>
      <c r="L17" s="3282"/>
      <c r="M17" s="3281"/>
      <c r="N17" s="3285"/>
      <c r="O17" s="3281"/>
      <c r="P17" s="3281"/>
      <c r="Q17" s="3289"/>
      <c r="R17" s="3285"/>
      <c r="S17" s="3298"/>
      <c r="T17" s="3292"/>
      <c r="U17" s="3292"/>
      <c r="V17" s="3297"/>
      <c r="W17" s="3292"/>
      <c r="X17" s="3292"/>
      <c r="Y17" s="3292"/>
      <c r="Z17" s="3292"/>
      <c r="AA17" s="3297"/>
      <c r="AB17" s="3290"/>
      <c r="AC17" s="3290"/>
      <c r="AD17" s="3290"/>
      <c r="AE17" s="3290"/>
      <c r="AF17" s="3304"/>
      <c r="AG17" s="3314"/>
      <c r="AH17" s="3314"/>
      <c r="AI17" s="3314"/>
      <c r="AJ17" s="1284"/>
      <c r="AK17" s="1293"/>
    </row>
    <row r="18" spans="1:37" s="3249" customFormat="1" ht="15" outlineLevel="1">
      <c r="A18" s="3268" t="s">
        <v>402</v>
      </c>
      <c r="B18" s="3271" t="s">
        <v>1298</v>
      </c>
      <c r="C18" s="1226"/>
      <c r="D18" s="1226"/>
      <c r="E18" s="1226"/>
      <c r="F18" s="1226"/>
      <c r="G18" s="3262"/>
      <c r="H18" s="3263"/>
      <c r="I18" s="3263"/>
      <c r="J18" s="3263"/>
      <c r="K18" s="3281"/>
      <c r="L18" s="3282"/>
      <c r="M18" s="3281"/>
      <c r="N18" s="3285"/>
      <c r="O18" s="3281"/>
      <c r="P18" s="3281"/>
      <c r="Q18" s="3289"/>
      <c r="R18" s="3285"/>
      <c r="S18" s="3298"/>
      <c r="T18" s="3292"/>
      <c r="U18" s="3292"/>
      <c r="V18" s="3297"/>
      <c r="W18" s="3292"/>
      <c r="X18" s="3292"/>
      <c r="Y18" s="3292"/>
      <c r="Z18" s="3292"/>
      <c r="AA18" s="3297"/>
      <c r="AB18" s="3290"/>
      <c r="AC18" s="3290"/>
      <c r="AD18" s="3290"/>
      <c r="AE18" s="3290"/>
      <c r="AF18" s="3304"/>
      <c r="AG18" s="3314"/>
      <c r="AH18" s="3314"/>
      <c r="AI18" s="3314"/>
      <c r="AJ18" s="2363"/>
      <c r="AK18" s="1293"/>
    </row>
    <row r="19" spans="1:37" s="3249" customFormat="1" ht="15" outlineLevel="1">
      <c r="A19" s="3268" t="s">
        <v>403</v>
      </c>
      <c r="B19" s="3271" t="s">
        <v>1299</v>
      </c>
      <c r="C19" s="1226"/>
      <c r="D19" s="1226"/>
      <c r="E19" s="1226"/>
      <c r="F19" s="1226"/>
      <c r="G19" s="3262"/>
      <c r="H19" s="3263"/>
      <c r="I19" s="3263"/>
      <c r="J19" s="3263"/>
      <c r="K19" s="3281"/>
      <c r="L19" s="3282"/>
      <c r="M19" s="3281"/>
      <c r="N19" s="3285"/>
      <c r="O19" s="3281"/>
      <c r="P19" s="3281"/>
      <c r="Q19" s="3289"/>
      <c r="R19" s="3285"/>
      <c r="S19" s="3298"/>
      <c r="T19" s="3292"/>
      <c r="U19" s="3292"/>
      <c r="V19" s="3297"/>
      <c r="W19" s="3292"/>
      <c r="X19" s="3292"/>
      <c r="Y19" s="3292"/>
      <c r="Z19" s="3292"/>
      <c r="AA19" s="3297"/>
      <c r="AB19" s="3290"/>
      <c r="AC19" s="3290"/>
      <c r="AD19" s="3290"/>
      <c r="AE19" s="3290"/>
      <c r="AF19" s="3304"/>
      <c r="AG19" s="3314"/>
      <c r="AH19" s="3314"/>
      <c r="AI19" s="3314"/>
      <c r="AJ19" s="2363"/>
      <c r="AK19" s="1293"/>
    </row>
    <row r="20" spans="1:37" s="3249" customFormat="1" ht="15" outlineLevel="1">
      <c r="A20" s="3268" t="s">
        <v>404</v>
      </c>
      <c r="B20" s="3271" t="s">
        <v>1300</v>
      </c>
      <c r="C20" s="1226"/>
      <c r="D20" s="1226"/>
      <c r="E20" s="1226"/>
      <c r="F20" s="1226"/>
      <c r="G20" s="3262"/>
      <c r="H20" s="3263"/>
      <c r="I20" s="3263"/>
      <c r="J20" s="3263"/>
      <c r="K20" s="3281"/>
      <c r="L20" s="3282"/>
      <c r="M20" s="3281"/>
      <c r="N20" s="3285"/>
      <c r="O20" s="3281"/>
      <c r="P20" s="3281"/>
      <c r="Q20" s="3289"/>
      <c r="R20" s="3285"/>
      <c r="S20" s="3298"/>
      <c r="T20" s="3292"/>
      <c r="U20" s="3292"/>
      <c r="V20" s="3297"/>
      <c r="W20" s="3292"/>
      <c r="X20" s="3292"/>
      <c r="Y20" s="3292"/>
      <c r="Z20" s="3292"/>
      <c r="AA20" s="3297"/>
      <c r="AB20" s="3290"/>
      <c r="AC20" s="3290"/>
      <c r="AD20" s="3290"/>
      <c r="AE20" s="3290"/>
      <c r="AF20" s="3304"/>
      <c r="AG20" s="3314"/>
      <c r="AH20" s="3314"/>
      <c r="AI20" s="3314"/>
      <c r="AJ20" s="2363"/>
      <c r="AK20" s="1293"/>
    </row>
    <row r="21" spans="1:37" s="3249" customFormat="1" ht="15" outlineLevel="1">
      <c r="A21" s="3268" t="s">
        <v>405</v>
      </c>
      <c r="B21" s="3271" t="s">
        <v>1301</v>
      </c>
      <c r="C21" s="1226"/>
      <c r="D21" s="1226"/>
      <c r="E21" s="1226"/>
      <c r="F21" s="1226"/>
      <c r="G21" s="3262"/>
      <c r="H21" s="3263"/>
      <c r="I21" s="3263"/>
      <c r="J21" s="3263"/>
      <c r="K21" s="3281"/>
      <c r="L21" s="3282"/>
      <c r="M21" s="3281"/>
      <c r="N21" s="3285"/>
      <c r="O21" s="3281"/>
      <c r="P21" s="3281"/>
      <c r="Q21" s="3289"/>
      <c r="R21" s="3285"/>
      <c r="S21" s="3298"/>
      <c r="T21" s="3292"/>
      <c r="U21" s="3292"/>
      <c r="V21" s="3297"/>
      <c r="W21" s="3292"/>
      <c r="X21" s="3292"/>
      <c r="Y21" s="3292"/>
      <c r="Z21" s="3292"/>
      <c r="AA21" s="3297"/>
      <c r="AB21" s="3290"/>
      <c r="AC21" s="3290"/>
      <c r="AD21" s="3290"/>
      <c r="AE21" s="3290"/>
      <c r="AF21" s="3304"/>
      <c r="AG21" s="3314"/>
      <c r="AH21" s="3314"/>
      <c r="AI21" s="3314"/>
      <c r="AJ21" s="2363"/>
      <c r="AK21" s="1293"/>
    </row>
    <row r="22" spans="1:37" s="3249" customFormat="1" ht="15" outlineLevel="1">
      <c r="A22" s="3268" t="s">
        <v>406</v>
      </c>
      <c r="B22" s="3271" t="s">
        <v>1302</v>
      </c>
      <c r="C22" s="1226"/>
      <c r="D22" s="1226"/>
      <c r="E22" s="1226"/>
      <c r="F22" s="1226"/>
      <c r="G22" s="3262"/>
      <c r="H22" s="3263"/>
      <c r="I22" s="3263"/>
      <c r="J22" s="3263"/>
      <c r="K22" s="3281"/>
      <c r="L22" s="3282"/>
      <c r="M22" s="3281"/>
      <c r="N22" s="3285"/>
      <c r="O22" s="3281"/>
      <c r="P22" s="3281"/>
      <c r="Q22" s="3289"/>
      <c r="R22" s="3285"/>
      <c r="S22" s="3298"/>
      <c r="T22" s="3292"/>
      <c r="U22" s="3292"/>
      <c r="V22" s="3297"/>
      <c r="W22" s="3292"/>
      <c r="X22" s="3292"/>
      <c r="Y22" s="3292"/>
      <c r="Z22" s="3292"/>
      <c r="AA22" s="3297"/>
      <c r="AB22" s="3290"/>
      <c r="AC22" s="3290"/>
      <c r="AD22" s="3290"/>
      <c r="AE22" s="3290"/>
      <c r="AF22" s="3304"/>
      <c r="AG22" s="3314"/>
      <c r="AH22" s="3314"/>
      <c r="AI22" s="3314"/>
      <c r="AJ22" s="2363"/>
      <c r="AK22" s="1293"/>
    </row>
    <row r="23" spans="1:37" s="3249" customFormat="1" ht="15" outlineLevel="1">
      <c r="A23" s="3268" t="s">
        <v>909</v>
      </c>
      <c r="B23" s="3271" t="s">
        <v>1303</v>
      </c>
      <c r="C23" s="1226"/>
      <c r="D23" s="1226"/>
      <c r="E23" s="1226"/>
      <c r="F23" s="1226"/>
      <c r="G23" s="3262"/>
      <c r="H23" s="3263"/>
      <c r="I23" s="3263"/>
      <c r="J23" s="3263"/>
      <c r="K23" s="3281"/>
      <c r="L23" s="3282"/>
      <c r="M23" s="3281"/>
      <c r="N23" s="3285"/>
      <c r="O23" s="3281"/>
      <c r="P23" s="3281"/>
      <c r="Q23" s="3289"/>
      <c r="R23" s="3285"/>
      <c r="S23" s="3298"/>
      <c r="T23" s="3292"/>
      <c r="U23" s="3292"/>
      <c r="V23" s="3297"/>
      <c r="W23" s="3292"/>
      <c r="X23" s="3292"/>
      <c r="Y23" s="3292"/>
      <c r="Z23" s="3292"/>
      <c r="AA23" s="3297"/>
      <c r="AB23" s="3290"/>
      <c r="AC23" s="3290"/>
      <c r="AD23" s="3290"/>
      <c r="AE23" s="3290"/>
      <c r="AF23" s="3304"/>
      <c r="AG23" s="3314"/>
      <c r="AH23" s="3314"/>
      <c r="AI23" s="3314"/>
      <c r="AJ23" s="2363"/>
      <c r="AK23" s="1293"/>
    </row>
    <row r="24" spans="1:37" s="3249" customFormat="1" ht="15" outlineLevel="1">
      <c r="A24" s="3268" t="s">
        <v>911</v>
      </c>
      <c r="B24" s="3271" t="s">
        <v>1304</v>
      </c>
      <c r="C24" s="1226"/>
      <c r="D24" s="1226"/>
      <c r="E24" s="1226"/>
      <c r="F24" s="1226"/>
      <c r="G24" s="3262"/>
      <c r="H24" s="3263"/>
      <c r="I24" s="3263"/>
      <c r="J24" s="3263"/>
      <c r="K24" s="3281"/>
      <c r="L24" s="3282"/>
      <c r="M24" s="3281"/>
      <c r="N24" s="3285"/>
      <c r="O24" s="3281"/>
      <c r="P24" s="3281"/>
      <c r="Q24" s="3289"/>
      <c r="R24" s="3285"/>
      <c r="S24" s="3298"/>
      <c r="T24" s="3292"/>
      <c r="U24" s="3292"/>
      <c r="V24" s="3297"/>
      <c r="W24" s="3292"/>
      <c r="X24" s="3292"/>
      <c r="Y24" s="3292"/>
      <c r="Z24" s="3292"/>
      <c r="AA24" s="3297"/>
      <c r="AB24" s="3290"/>
      <c r="AC24" s="3290"/>
      <c r="AD24" s="3290"/>
      <c r="AE24" s="3290"/>
      <c r="AF24" s="3304"/>
      <c r="AG24" s="3314"/>
      <c r="AH24" s="3314"/>
      <c r="AI24" s="3314"/>
      <c r="AJ24" s="2363"/>
      <c r="AK24" s="1293"/>
    </row>
    <row r="25" spans="1:37" s="3249" customFormat="1" ht="15" outlineLevel="1">
      <c r="A25" s="3268" t="s">
        <v>913</v>
      </c>
      <c r="B25" s="3271" t="s">
        <v>1305</v>
      </c>
      <c r="C25" s="1226"/>
      <c r="D25" s="1226"/>
      <c r="E25" s="1226"/>
      <c r="F25" s="1226"/>
      <c r="G25" s="3262"/>
      <c r="H25" s="3263"/>
      <c r="I25" s="3263"/>
      <c r="J25" s="3263"/>
      <c r="K25" s="3281"/>
      <c r="L25" s="3282"/>
      <c r="M25" s="3281"/>
      <c r="N25" s="3285"/>
      <c r="O25" s="3281"/>
      <c r="P25" s="3281"/>
      <c r="Q25" s="3289"/>
      <c r="R25" s="3285"/>
      <c r="S25" s="3298"/>
      <c r="T25" s="3292"/>
      <c r="U25" s="3292"/>
      <c r="V25" s="3297"/>
      <c r="W25" s="3292"/>
      <c r="X25" s="3292"/>
      <c r="Y25" s="3292"/>
      <c r="Z25" s="3292"/>
      <c r="AA25" s="3297"/>
      <c r="AB25" s="3290"/>
      <c r="AC25" s="3290"/>
      <c r="AD25" s="3290"/>
      <c r="AE25" s="3290"/>
      <c r="AF25" s="3304"/>
      <c r="AG25" s="3314"/>
      <c r="AH25" s="3314"/>
      <c r="AI25" s="3314"/>
      <c r="AJ25" s="2363"/>
      <c r="AK25" s="1293"/>
    </row>
    <row r="26" spans="1:37" s="3249" customFormat="1" ht="15" outlineLevel="1">
      <c r="A26" s="3268" t="s">
        <v>915</v>
      </c>
      <c r="B26" s="3271" t="s">
        <v>1306</v>
      </c>
      <c r="C26" s="1226"/>
      <c r="D26" s="1226"/>
      <c r="E26" s="1226"/>
      <c r="F26" s="1226"/>
      <c r="G26" s="3262"/>
      <c r="H26" s="3263"/>
      <c r="I26" s="3263"/>
      <c r="J26" s="3263"/>
      <c r="K26" s="3281"/>
      <c r="L26" s="3282"/>
      <c r="M26" s="3281"/>
      <c r="N26" s="3285"/>
      <c r="O26" s="3281"/>
      <c r="P26" s="3281"/>
      <c r="Q26" s="3289"/>
      <c r="R26" s="3285"/>
      <c r="S26" s="3298"/>
      <c r="T26" s="3292"/>
      <c r="U26" s="3292"/>
      <c r="V26" s="3297"/>
      <c r="W26" s="3292"/>
      <c r="X26" s="3292"/>
      <c r="Y26" s="3292"/>
      <c r="Z26" s="3292"/>
      <c r="AA26" s="3297"/>
      <c r="AB26" s="3290"/>
      <c r="AC26" s="3290"/>
      <c r="AD26" s="3290"/>
      <c r="AE26" s="3290"/>
      <c r="AF26" s="3304"/>
      <c r="AG26" s="3314"/>
      <c r="AH26" s="3314"/>
      <c r="AI26" s="3314"/>
      <c r="AJ26" s="2363"/>
      <c r="AK26" s="1293"/>
    </row>
    <row r="27" spans="1:37" s="3249" customFormat="1" ht="15" outlineLevel="1">
      <c r="A27" s="3268" t="s">
        <v>917</v>
      </c>
      <c r="B27" s="3271" t="s">
        <v>1307</v>
      </c>
      <c r="C27" s="1226"/>
      <c r="D27" s="1226"/>
      <c r="E27" s="1226"/>
      <c r="F27" s="1226"/>
      <c r="G27" s="3262"/>
      <c r="H27" s="3263"/>
      <c r="I27" s="3263"/>
      <c r="J27" s="3263"/>
      <c r="K27" s="3281"/>
      <c r="L27" s="3282"/>
      <c r="M27" s="3281"/>
      <c r="N27" s="3285"/>
      <c r="O27" s="3281"/>
      <c r="P27" s="3281"/>
      <c r="Q27" s="3289"/>
      <c r="R27" s="3285"/>
      <c r="S27" s="3298"/>
      <c r="T27" s="3292"/>
      <c r="U27" s="3292"/>
      <c r="V27" s="3297"/>
      <c r="W27" s="3292"/>
      <c r="X27" s="3292"/>
      <c r="Y27" s="3292"/>
      <c r="Z27" s="3292"/>
      <c r="AA27" s="3297"/>
      <c r="AB27" s="3290"/>
      <c r="AC27" s="3290"/>
      <c r="AD27" s="3290"/>
      <c r="AE27" s="3290"/>
      <c r="AF27" s="3304"/>
      <c r="AG27" s="3314"/>
      <c r="AH27" s="3314"/>
      <c r="AI27" s="3314"/>
      <c r="AJ27" s="2363"/>
      <c r="AK27" s="1293"/>
    </row>
    <row r="28" spans="1:37" s="3249" customFormat="1" ht="15" outlineLevel="1">
      <c r="A28" s="3268" t="s">
        <v>919</v>
      </c>
      <c r="B28" s="3271" t="s">
        <v>1308</v>
      </c>
      <c r="C28" s="1226"/>
      <c r="D28" s="1226"/>
      <c r="E28" s="1226"/>
      <c r="F28" s="1226"/>
      <c r="G28" s="3262"/>
      <c r="H28" s="3263"/>
      <c r="I28" s="3263"/>
      <c r="J28" s="3263"/>
      <c r="K28" s="3281"/>
      <c r="L28" s="3282"/>
      <c r="M28" s="3281"/>
      <c r="N28" s="3285"/>
      <c r="O28" s="3281"/>
      <c r="P28" s="3281"/>
      <c r="Q28" s="3289"/>
      <c r="R28" s="3285"/>
      <c r="S28" s="3298"/>
      <c r="T28" s="3292"/>
      <c r="U28" s="3292"/>
      <c r="V28" s="3297"/>
      <c r="W28" s="3292"/>
      <c r="X28" s="3292"/>
      <c r="Y28" s="3292"/>
      <c r="Z28" s="3292"/>
      <c r="AA28" s="3297"/>
      <c r="AB28" s="3290"/>
      <c r="AC28" s="3290"/>
      <c r="AD28" s="3290"/>
      <c r="AE28" s="3290"/>
      <c r="AF28" s="3304"/>
      <c r="AG28" s="3314"/>
      <c r="AH28" s="3314"/>
      <c r="AI28" s="3314"/>
      <c r="AJ28" s="2363"/>
      <c r="AK28" s="1293"/>
    </row>
    <row r="29" spans="1:37" s="3249" customFormat="1" ht="15" outlineLevel="1">
      <c r="A29" s="3268" t="s">
        <v>921</v>
      </c>
      <c r="B29" s="3271" t="s">
        <v>1309</v>
      </c>
      <c r="C29" s="1226"/>
      <c r="D29" s="1226"/>
      <c r="E29" s="1226"/>
      <c r="F29" s="1226"/>
      <c r="G29" s="3262"/>
      <c r="H29" s="3263"/>
      <c r="I29" s="3263"/>
      <c r="J29" s="3263"/>
      <c r="K29" s="3281"/>
      <c r="L29" s="3282"/>
      <c r="M29" s="3281"/>
      <c r="N29" s="3285"/>
      <c r="O29" s="3281"/>
      <c r="P29" s="3281"/>
      <c r="Q29" s="3289"/>
      <c r="R29" s="3285"/>
      <c r="S29" s="3298"/>
      <c r="T29" s="3292"/>
      <c r="U29" s="3292"/>
      <c r="V29" s="3297"/>
      <c r="W29" s="3292"/>
      <c r="X29" s="3292"/>
      <c r="Y29" s="3292"/>
      <c r="Z29" s="3292"/>
      <c r="AA29" s="3297"/>
      <c r="AB29" s="3290"/>
      <c r="AC29" s="3290"/>
      <c r="AD29" s="3290"/>
      <c r="AE29" s="3290"/>
      <c r="AF29" s="3304"/>
      <c r="AG29" s="3314"/>
      <c r="AH29" s="3314"/>
      <c r="AI29" s="3314"/>
      <c r="AJ29" s="2363"/>
      <c r="AK29" s="1293"/>
    </row>
    <row r="30" spans="1:37" s="3249" customFormat="1" ht="15" outlineLevel="1">
      <c r="A30" s="3268" t="s">
        <v>923</v>
      </c>
      <c r="B30" s="3271" t="s">
        <v>1310</v>
      </c>
      <c r="C30" s="1226"/>
      <c r="D30" s="1226"/>
      <c r="E30" s="1226"/>
      <c r="F30" s="1226"/>
      <c r="G30" s="3262"/>
      <c r="H30" s="3263"/>
      <c r="I30" s="3263"/>
      <c r="J30" s="3263"/>
      <c r="K30" s="3281"/>
      <c r="L30" s="3282"/>
      <c r="M30" s="3281"/>
      <c r="N30" s="3285"/>
      <c r="O30" s="3281"/>
      <c r="P30" s="3281"/>
      <c r="Q30" s="3289"/>
      <c r="R30" s="3285"/>
      <c r="S30" s="3298"/>
      <c r="T30" s="3292"/>
      <c r="U30" s="3292"/>
      <c r="V30" s="3297"/>
      <c r="W30" s="3292"/>
      <c r="X30" s="3292"/>
      <c r="Y30" s="3292"/>
      <c r="Z30" s="3292"/>
      <c r="AA30" s="3297"/>
      <c r="AB30" s="3290"/>
      <c r="AC30" s="3290"/>
      <c r="AD30" s="3290"/>
      <c r="AE30" s="3290"/>
      <c r="AF30" s="3304"/>
      <c r="AG30" s="3314"/>
      <c r="AH30" s="3314"/>
      <c r="AI30" s="3314"/>
      <c r="AJ30" s="2363"/>
      <c r="AK30" s="1293"/>
    </row>
    <row r="31" spans="1:37" s="3249" customFormat="1" ht="15" outlineLevel="1">
      <c r="A31" s="3268" t="s">
        <v>925</v>
      </c>
      <c r="B31" s="3271" t="s">
        <v>1311</v>
      </c>
      <c r="C31" s="1226"/>
      <c r="D31" s="1226"/>
      <c r="E31" s="1226"/>
      <c r="F31" s="1226"/>
      <c r="G31" s="3262"/>
      <c r="H31" s="3263"/>
      <c r="I31" s="3263"/>
      <c r="J31" s="3263"/>
      <c r="K31" s="3281"/>
      <c r="L31" s="3282"/>
      <c r="M31" s="3281"/>
      <c r="N31" s="3285"/>
      <c r="O31" s="3281"/>
      <c r="P31" s="3281"/>
      <c r="Q31" s="3289"/>
      <c r="R31" s="3285"/>
      <c r="S31" s="3298"/>
      <c r="T31" s="3292"/>
      <c r="U31" s="3292"/>
      <c r="V31" s="3297"/>
      <c r="W31" s="3292"/>
      <c r="X31" s="3292"/>
      <c r="Y31" s="3292"/>
      <c r="Z31" s="3292"/>
      <c r="AA31" s="3297"/>
      <c r="AB31" s="3290"/>
      <c r="AC31" s="3290"/>
      <c r="AD31" s="3290"/>
      <c r="AE31" s="3290"/>
      <c r="AF31" s="3304"/>
      <c r="AG31" s="3314"/>
      <c r="AH31" s="3314"/>
      <c r="AI31" s="3314"/>
      <c r="AJ31" s="2363"/>
      <c r="AK31" s="1293"/>
    </row>
    <row r="32" spans="1:37" s="3249" customFormat="1" ht="15" outlineLevel="1">
      <c r="A32" s="3268" t="s">
        <v>927</v>
      </c>
      <c r="B32" s="3271" t="s">
        <v>1312</v>
      </c>
      <c r="C32" s="1226"/>
      <c r="D32" s="1226"/>
      <c r="E32" s="1226"/>
      <c r="F32" s="1226"/>
      <c r="G32" s="3262"/>
      <c r="H32" s="3263"/>
      <c r="I32" s="3263"/>
      <c r="J32" s="3263"/>
      <c r="K32" s="3281"/>
      <c r="L32" s="3282"/>
      <c r="M32" s="3281"/>
      <c r="N32" s="3285"/>
      <c r="O32" s="3281"/>
      <c r="P32" s="3281"/>
      <c r="Q32" s="3289"/>
      <c r="R32" s="3285"/>
      <c r="S32" s="3298"/>
      <c r="T32" s="3292"/>
      <c r="U32" s="3292"/>
      <c r="V32" s="3297"/>
      <c r="W32" s="3292"/>
      <c r="X32" s="3292"/>
      <c r="Y32" s="3292"/>
      <c r="Z32" s="3292"/>
      <c r="AA32" s="3297"/>
      <c r="AB32" s="3290"/>
      <c r="AC32" s="3290"/>
      <c r="AD32" s="3290"/>
      <c r="AE32" s="3290"/>
      <c r="AF32" s="3304"/>
      <c r="AG32" s="3314"/>
      <c r="AH32" s="3314"/>
      <c r="AI32" s="3314"/>
      <c r="AJ32" s="2363"/>
      <c r="AK32" s="1293"/>
    </row>
    <row r="33" spans="1:38" s="3249" customFormat="1" ht="15" outlineLevel="1">
      <c r="A33" s="3268" t="s">
        <v>929</v>
      </c>
      <c r="B33" s="3271" t="s">
        <v>1313</v>
      </c>
      <c r="C33" s="1226"/>
      <c r="D33" s="1226"/>
      <c r="E33" s="1226"/>
      <c r="F33" s="1226"/>
      <c r="G33" s="3262"/>
      <c r="H33" s="3263"/>
      <c r="I33" s="3263"/>
      <c r="J33" s="3263"/>
      <c r="K33" s="3281"/>
      <c r="L33" s="3282"/>
      <c r="M33" s="3281"/>
      <c r="N33" s="3285"/>
      <c r="O33" s="3281"/>
      <c r="P33" s="3281"/>
      <c r="Q33" s="3289"/>
      <c r="R33" s="3285"/>
      <c r="S33" s="3298"/>
      <c r="T33" s="3292"/>
      <c r="U33" s="3292"/>
      <c r="V33" s="3297"/>
      <c r="W33" s="3292"/>
      <c r="X33" s="3292"/>
      <c r="Y33" s="3292"/>
      <c r="Z33" s="3292"/>
      <c r="AA33" s="3297"/>
      <c r="AB33" s="3290"/>
      <c r="AC33" s="3290"/>
      <c r="AD33" s="3290"/>
      <c r="AE33" s="3290"/>
      <c r="AF33" s="3304"/>
      <c r="AG33" s="3314"/>
      <c r="AH33" s="3314"/>
      <c r="AI33" s="3314"/>
      <c r="AJ33" s="2363"/>
      <c r="AK33" s="1293"/>
    </row>
    <row r="34" spans="1:38" s="3249" customFormat="1" ht="15" outlineLevel="1">
      <c r="A34" s="3268" t="s">
        <v>1093</v>
      </c>
      <c r="B34" s="3271" t="s">
        <v>1314</v>
      </c>
      <c r="C34" s="1226"/>
      <c r="D34" s="1226"/>
      <c r="E34" s="1226"/>
      <c r="F34" s="1226"/>
      <c r="G34" s="3262"/>
      <c r="H34" s="3263"/>
      <c r="I34" s="3263"/>
      <c r="J34" s="3263"/>
      <c r="K34" s="3281"/>
      <c r="L34" s="3282"/>
      <c r="M34" s="3281"/>
      <c r="N34" s="3285"/>
      <c r="O34" s="3281"/>
      <c r="P34" s="3281"/>
      <c r="Q34" s="3289"/>
      <c r="R34" s="3285"/>
      <c r="S34" s="3298"/>
      <c r="T34" s="3292"/>
      <c r="U34" s="3292"/>
      <c r="V34" s="3297"/>
      <c r="W34" s="3292"/>
      <c r="X34" s="3292"/>
      <c r="Y34" s="3292"/>
      <c r="Z34" s="3292"/>
      <c r="AA34" s="3297"/>
      <c r="AB34" s="3290"/>
      <c r="AC34" s="3290"/>
      <c r="AD34" s="3290"/>
      <c r="AE34" s="3290"/>
      <c r="AF34" s="3304"/>
      <c r="AG34" s="3314"/>
      <c r="AH34" s="3314"/>
      <c r="AI34" s="3314"/>
      <c r="AJ34" s="3327"/>
      <c r="AK34" s="1293"/>
    </row>
    <row r="35" spans="1:38" s="3249" customFormat="1" ht="15" outlineLevel="1">
      <c r="A35" s="3268" t="s">
        <v>1111</v>
      </c>
      <c r="B35" s="3271" t="s">
        <v>1315</v>
      </c>
      <c r="C35" s="1226"/>
      <c r="D35" s="1226"/>
      <c r="E35" s="1226"/>
      <c r="F35" s="1226"/>
      <c r="G35" s="3262"/>
      <c r="H35" s="3263"/>
      <c r="I35" s="3263"/>
      <c r="J35" s="3263"/>
      <c r="K35" s="3281"/>
      <c r="L35" s="3282"/>
      <c r="M35" s="3281"/>
      <c r="N35" s="3285"/>
      <c r="O35" s="3281"/>
      <c r="P35" s="3281"/>
      <c r="Q35" s="3289"/>
      <c r="R35" s="3285"/>
      <c r="S35" s="3298"/>
      <c r="T35" s="3292"/>
      <c r="U35" s="3292"/>
      <c r="V35" s="3297"/>
      <c r="W35" s="3292"/>
      <c r="X35" s="3292"/>
      <c r="Y35" s="3292"/>
      <c r="Z35" s="3292"/>
      <c r="AA35" s="3297"/>
      <c r="AB35" s="3290"/>
      <c r="AC35" s="3290"/>
      <c r="AD35" s="3290"/>
      <c r="AE35" s="3290"/>
      <c r="AF35" s="3304"/>
      <c r="AG35" s="3314"/>
      <c r="AH35" s="3314"/>
      <c r="AI35" s="3314"/>
      <c r="AJ35" s="2363"/>
      <c r="AK35" s="1293"/>
    </row>
    <row r="36" spans="1:38" s="3249" customFormat="1" ht="15" outlineLevel="1">
      <c r="A36" s="3268" t="s">
        <v>1113</v>
      </c>
      <c r="B36" s="3271" t="s">
        <v>1316</v>
      </c>
      <c r="C36" s="1226"/>
      <c r="D36" s="1226"/>
      <c r="E36" s="1226"/>
      <c r="F36" s="1226"/>
      <c r="G36" s="3262"/>
      <c r="H36" s="3263"/>
      <c r="I36" s="3263"/>
      <c r="J36" s="3263"/>
      <c r="K36" s="3281"/>
      <c r="L36" s="3282"/>
      <c r="M36" s="3281"/>
      <c r="N36" s="3285"/>
      <c r="O36" s="3281"/>
      <c r="P36" s="3281"/>
      <c r="Q36" s="3289"/>
      <c r="R36" s="3285"/>
      <c r="S36" s="3298"/>
      <c r="T36" s="3292"/>
      <c r="U36" s="3292"/>
      <c r="V36" s="3297"/>
      <c r="W36" s="3292"/>
      <c r="X36" s="3292"/>
      <c r="Y36" s="3292"/>
      <c r="Z36" s="3292"/>
      <c r="AA36" s="3297"/>
      <c r="AB36" s="3290"/>
      <c r="AC36" s="3290"/>
      <c r="AD36" s="3290"/>
      <c r="AE36" s="3290"/>
      <c r="AF36" s="3304"/>
      <c r="AG36" s="3314"/>
      <c r="AH36" s="3314"/>
      <c r="AI36" s="3314"/>
      <c r="AJ36" s="2363"/>
      <c r="AK36" s="1293"/>
    </row>
    <row r="37" spans="1:38" s="3249" customFormat="1" ht="15" outlineLevel="1">
      <c r="A37" s="3268" t="s">
        <v>1114</v>
      </c>
      <c r="B37" s="3271" t="s">
        <v>1317</v>
      </c>
      <c r="C37" s="1226"/>
      <c r="D37" s="1226"/>
      <c r="E37" s="1226"/>
      <c r="F37" s="1226"/>
      <c r="G37" s="3262"/>
      <c r="H37" s="3263"/>
      <c r="I37" s="3263"/>
      <c r="J37" s="3263"/>
      <c r="K37" s="3281"/>
      <c r="L37" s="3282"/>
      <c r="M37" s="3281"/>
      <c r="N37" s="3285"/>
      <c r="O37" s="3281"/>
      <c r="P37" s="3281"/>
      <c r="Q37" s="3289"/>
      <c r="R37" s="3285"/>
      <c r="S37" s="3298"/>
      <c r="T37" s="3292"/>
      <c r="U37" s="3292"/>
      <c r="V37" s="3297"/>
      <c r="W37" s="3292"/>
      <c r="X37" s="3292"/>
      <c r="Y37" s="3292"/>
      <c r="Z37" s="3292"/>
      <c r="AA37" s="3297"/>
      <c r="AB37" s="3290"/>
      <c r="AC37" s="3290"/>
      <c r="AD37" s="3290"/>
      <c r="AE37" s="3290"/>
      <c r="AF37" s="3304"/>
      <c r="AG37" s="3314"/>
      <c r="AH37" s="3314"/>
      <c r="AI37" s="3314"/>
      <c r="AJ37" s="2363"/>
      <c r="AK37" s="1293"/>
    </row>
    <row r="38" spans="1:38" ht="15">
      <c r="A38" s="3260">
        <v>3</v>
      </c>
      <c r="B38" s="3261" t="s">
        <v>1318</v>
      </c>
      <c r="C38" s="1226"/>
      <c r="D38" s="1226"/>
      <c r="E38" s="1226"/>
      <c r="F38" s="1226"/>
      <c r="G38" s="3262"/>
      <c r="H38" s="3263"/>
      <c r="I38" s="3263"/>
      <c r="J38" s="3263"/>
      <c r="K38" s="3281"/>
      <c r="L38" s="3282"/>
      <c r="M38" s="3281"/>
      <c r="N38" s="3281"/>
      <c r="O38" s="3281"/>
      <c r="P38" s="3281"/>
      <c r="Q38" s="3289"/>
      <c r="R38" s="3285"/>
      <c r="S38" s="3281"/>
      <c r="T38" s="3290"/>
      <c r="U38" s="3290"/>
      <c r="V38" s="3297"/>
      <c r="W38" s="3292"/>
      <c r="X38" s="3292"/>
      <c r="Y38" s="3292"/>
      <c r="Z38" s="3292"/>
      <c r="AA38" s="3297"/>
      <c r="AB38" s="3292"/>
      <c r="AC38" s="3292"/>
      <c r="AD38" s="3292"/>
      <c r="AE38" s="3292"/>
      <c r="AF38" s="3304"/>
      <c r="AG38" s="3314"/>
      <c r="AH38" s="3314"/>
      <c r="AI38" s="3314"/>
      <c r="AJ38" s="2365"/>
      <c r="AK38" s="158"/>
    </row>
    <row r="39" spans="1:38" ht="39.75" customHeight="1">
      <c r="A39" s="3260">
        <v>4</v>
      </c>
      <c r="B39" s="3261" t="s">
        <v>1319</v>
      </c>
      <c r="C39" s="1226"/>
      <c r="D39" s="1226"/>
      <c r="E39" s="1226"/>
      <c r="F39" s="1226"/>
      <c r="G39" s="3262"/>
      <c r="H39" s="3263"/>
      <c r="I39" s="3263"/>
      <c r="J39" s="3263"/>
      <c r="K39" s="3263"/>
      <c r="L39" s="3282"/>
      <c r="M39" s="3281"/>
      <c r="N39" s="3281"/>
      <c r="O39" s="3281"/>
      <c r="P39" s="3281"/>
      <c r="Q39" s="3289"/>
      <c r="R39" s="3281"/>
      <c r="S39" s="3281"/>
      <c r="T39" s="3290"/>
      <c r="U39" s="3290"/>
      <c r="V39" s="3291"/>
      <c r="W39" s="3290"/>
      <c r="X39" s="3290"/>
      <c r="Y39" s="3290"/>
      <c r="Z39" s="3290"/>
      <c r="AA39" s="3291"/>
      <c r="AB39" s="3290"/>
      <c r="AC39" s="3290"/>
      <c r="AD39" s="3290"/>
      <c r="AE39" s="3290"/>
      <c r="AF39" s="3304"/>
      <c r="AG39" s="3290"/>
      <c r="AH39" s="3290"/>
      <c r="AI39" s="3290"/>
      <c r="AJ39" s="3328"/>
      <c r="AK39" s="3329"/>
      <c r="AL39" s="3318"/>
    </row>
    <row r="40" spans="1:38" s="3249" customFormat="1" ht="24" customHeight="1" outlineLevel="1">
      <c r="A40" s="3270"/>
      <c r="B40" s="3271" t="s">
        <v>1291</v>
      </c>
      <c r="C40" s="1226"/>
      <c r="D40" s="1226"/>
      <c r="E40" s="1226"/>
      <c r="F40" s="1226"/>
      <c r="G40" s="3262"/>
      <c r="H40" s="3263"/>
      <c r="I40" s="3263"/>
      <c r="J40" s="3263"/>
      <c r="K40" s="3281"/>
      <c r="L40" s="3282"/>
      <c r="M40" s="3281"/>
      <c r="N40" s="3281"/>
      <c r="O40" s="3281"/>
      <c r="P40" s="3281"/>
      <c r="Q40" s="3289"/>
      <c r="R40" s="3285"/>
      <c r="S40" s="3281"/>
      <c r="T40" s="3290"/>
      <c r="U40" s="3290"/>
      <c r="V40" s="3291"/>
      <c r="W40" s="3292"/>
      <c r="X40" s="3290"/>
      <c r="Y40" s="3290"/>
      <c r="Z40" s="3290"/>
      <c r="AA40" s="3291"/>
      <c r="AB40" s="3290"/>
      <c r="AC40" s="3290"/>
      <c r="AD40" s="3290"/>
      <c r="AE40" s="3290"/>
      <c r="AF40" s="3304"/>
      <c r="AG40" s="3314"/>
      <c r="AH40" s="3314"/>
      <c r="AI40" s="3314"/>
      <c r="AJ40" s="3330"/>
      <c r="AK40" s="3322"/>
    </row>
    <row r="41" spans="1:38" s="3250" customFormat="1" ht="15" outlineLevel="1">
      <c r="A41" s="3272"/>
      <c r="B41" s="3271" t="s">
        <v>1320</v>
      </c>
      <c r="C41" s="1236"/>
      <c r="D41" s="1236"/>
      <c r="E41" s="1236"/>
      <c r="F41" s="1236"/>
      <c r="G41" s="3273"/>
      <c r="H41" s="3274"/>
      <c r="I41" s="3274"/>
      <c r="J41" s="3274"/>
      <c r="K41" s="3285"/>
      <c r="L41" s="3286"/>
      <c r="M41" s="3285"/>
      <c r="N41" s="3285"/>
      <c r="O41" s="3285"/>
      <c r="P41" s="3285"/>
      <c r="Q41" s="3299"/>
      <c r="R41" s="3285"/>
      <c r="S41" s="3285"/>
      <c r="T41" s="3292"/>
      <c r="U41" s="3292"/>
      <c r="V41" s="3297"/>
      <c r="W41" s="3292"/>
      <c r="X41" s="3292"/>
      <c r="Y41" s="3290"/>
      <c r="Z41" s="3290"/>
      <c r="AA41" s="3291"/>
      <c r="AB41" s="3290"/>
      <c r="AC41" s="3290"/>
      <c r="AD41" s="3290"/>
      <c r="AE41" s="3290"/>
      <c r="AF41" s="3304"/>
      <c r="AG41" s="3314"/>
      <c r="AH41" s="3314"/>
      <c r="AI41" s="3314"/>
      <c r="AJ41" s="3323"/>
      <c r="AK41" s="3329"/>
    </row>
    <row r="42" spans="1:38" ht="21.75" customHeight="1">
      <c r="A42" s="3260">
        <v>5</v>
      </c>
      <c r="B42" s="3261" t="s">
        <v>1321</v>
      </c>
      <c r="C42" s="1226"/>
      <c r="D42" s="1226"/>
      <c r="E42" s="1226"/>
      <c r="F42" s="1226"/>
      <c r="G42" s="3262"/>
      <c r="H42" s="3263"/>
      <c r="I42" s="3263"/>
      <c r="J42" s="3263"/>
      <c r="K42" s="3281"/>
      <c r="L42" s="3282"/>
      <c r="M42" s="3281"/>
      <c r="N42" s="3281"/>
      <c r="O42" s="3281"/>
      <c r="P42" s="3281"/>
      <c r="Q42" s="3289"/>
      <c r="R42" s="3285"/>
      <c r="S42" s="3281"/>
      <c r="T42" s="3290"/>
      <c r="U42" s="3290"/>
      <c r="V42" s="3291"/>
      <c r="W42" s="3292"/>
      <c r="X42" s="3290"/>
      <c r="Y42" s="3290"/>
      <c r="Z42" s="3290"/>
      <c r="AA42" s="3291"/>
      <c r="AB42" s="3292"/>
      <c r="AC42" s="3290"/>
      <c r="AD42" s="3290"/>
      <c r="AE42" s="3290"/>
      <c r="AF42" s="3304"/>
      <c r="AG42" s="3314"/>
      <c r="AH42" s="3314"/>
      <c r="AI42" s="3314"/>
      <c r="AJ42" s="3331"/>
      <c r="AK42" s="3332"/>
      <c r="AL42" s="3318"/>
    </row>
    <row r="43" spans="1:38" s="3249" customFormat="1" ht="42" customHeight="1">
      <c r="A43" s="3260">
        <v>6</v>
      </c>
      <c r="B43" s="3261" t="s">
        <v>1322</v>
      </c>
      <c r="C43" s="1226"/>
      <c r="D43" s="1226"/>
      <c r="E43" s="1226"/>
      <c r="F43" s="1226"/>
      <c r="G43" s="3262"/>
      <c r="H43" s="3263"/>
      <c r="I43" s="3263"/>
      <c r="J43" s="3263"/>
      <c r="K43" s="3263"/>
      <c r="L43" s="3282"/>
      <c r="M43" s="3281"/>
      <c r="N43" s="3281"/>
      <c r="O43" s="3281"/>
      <c r="P43" s="3281"/>
      <c r="Q43" s="3289"/>
      <c r="R43" s="3285"/>
      <c r="S43" s="3281"/>
      <c r="T43" s="3290"/>
      <c r="U43" s="3290"/>
      <c r="V43" s="3291"/>
      <c r="W43" s="3292"/>
      <c r="X43" s="3290"/>
      <c r="Y43" s="3290"/>
      <c r="Z43" s="3290"/>
      <c r="AA43" s="3291"/>
      <c r="AB43" s="3292"/>
      <c r="AC43" s="3290"/>
      <c r="AD43" s="3290"/>
      <c r="AE43" s="3290"/>
      <c r="AF43" s="3304"/>
      <c r="AG43" s="3314"/>
      <c r="AH43" s="3314"/>
      <c r="AI43" s="3314"/>
      <c r="AJ43" s="2364"/>
      <c r="AK43" s="3333"/>
      <c r="AL43" s="3334"/>
    </row>
    <row r="44" spans="1:38" ht="27" hidden="1" customHeight="1" outlineLevel="1">
      <c r="A44" s="506"/>
      <c r="B44" s="1814" t="s">
        <v>1323</v>
      </c>
      <c r="C44" s="1226"/>
      <c r="D44" s="1226"/>
      <c r="E44" s="1226"/>
      <c r="F44" s="1226"/>
      <c r="G44" s="3262"/>
      <c r="H44" s="3263"/>
      <c r="I44" s="3263"/>
      <c r="J44" s="3263"/>
      <c r="K44" s="3281"/>
      <c r="L44" s="3282"/>
      <c r="M44" s="3281"/>
      <c r="N44" s="3281"/>
      <c r="O44" s="3281"/>
      <c r="P44" s="3281"/>
      <c r="Q44" s="3289"/>
      <c r="R44" s="3281"/>
      <c r="S44" s="3281"/>
      <c r="T44" s="3290"/>
      <c r="U44" s="3290"/>
      <c r="V44" s="3291"/>
      <c r="W44" s="3290"/>
      <c r="X44" s="3290"/>
      <c r="Y44" s="3290"/>
      <c r="Z44" s="3290"/>
      <c r="AA44" s="3291"/>
      <c r="AB44" s="3290"/>
      <c r="AC44" s="3290"/>
      <c r="AD44" s="3290"/>
      <c r="AE44" s="3290"/>
      <c r="AF44" s="3304"/>
      <c r="AG44" s="3314"/>
      <c r="AH44" s="3314"/>
      <c r="AI44" s="3314"/>
      <c r="AJ44" s="2365"/>
      <c r="AK44" s="1474"/>
    </row>
    <row r="45" spans="1:38" ht="27.75" hidden="1" customHeight="1" outlineLevel="1">
      <c r="A45" s="506"/>
      <c r="B45" s="1814" t="s">
        <v>1324</v>
      </c>
      <c r="C45" s="1226"/>
      <c r="D45" s="1226"/>
      <c r="E45" s="1226"/>
      <c r="F45" s="1226"/>
      <c r="G45" s="3262"/>
      <c r="H45" s="3263"/>
      <c r="I45" s="3263"/>
      <c r="J45" s="3263"/>
      <c r="K45" s="3281"/>
      <c r="L45" s="3282"/>
      <c r="M45" s="3281"/>
      <c r="N45" s="3281"/>
      <c r="O45" s="3281"/>
      <c r="P45" s="3281"/>
      <c r="Q45" s="3289"/>
      <c r="R45" s="3285"/>
      <c r="S45" s="3285"/>
      <c r="T45" s="3292"/>
      <c r="U45" s="3292"/>
      <c r="V45" s="3297"/>
      <c r="W45" s="3292"/>
      <c r="X45" s="3292"/>
      <c r="Y45" s="3292"/>
      <c r="Z45" s="3292"/>
      <c r="AA45" s="3297"/>
      <c r="AB45" s="3292"/>
      <c r="AC45" s="3292"/>
      <c r="AD45" s="3292"/>
      <c r="AE45" s="3292"/>
      <c r="AF45" s="3304"/>
      <c r="AG45" s="3314"/>
      <c r="AH45" s="3314"/>
      <c r="AI45" s="3314"/>
      <c r="AJ45" s="3326"/>
      <c r="AK45" s="158"/>
    </row>
    <row r="46" spans="1:38" ht="15" collapsed="1">
      <c r="A46" s="3260">
        <v>7</v>
      </c>
      <c r="B46" s="3261" t="s">
        <v>1325</v>
      </c>
      <c r="C46" s="1226"/>
      <c r="D46" s="1226"/>
      <c r="E46" s="1226"/>
      <c r="F46" s="1226"/>
      <c r="G46" s="3262"/>
      <c r="H46" s="3263"/>
      <c r="I46" s="3263"/>
      <c r="J46" s="3263"/>
      <c r="K46" s="3281"/>
      <c r="L46" s="3282"/>
      <c r="M46" s="3281"/>
      <c r="N46" s="3281"/>
      <c r="O46" s="3281"/>
      <c r="P46" s="3281"/>
      <c r="Q46" s="3289"/>
      <c r="R46" s="3285"/>
      <c r="S46" s="3281"/>
      <c r="T46" s="3290"/>
      <c r="U46" s="3290"/>
      <c r="V46" s="3291"/>
      <c r="W46" s="3290"/>
      <c r="X46" s="3290"/>
      <c r="Y46" s="3290"/>
      <c r="Z46" s="3290"/>
      <c r="AA46" s="3291"/>
      <c r="AB46" s="3290"/>
      <c r="AC46" s="3290"/>
      <c r="AD46" s="3290"/>
      <c r="AE46" s="3290"/>
      <c r="AF46" s="3304"/>
      <c r="AG46" s="3314"/>
      <c r="AH46" s="3314"/>
      <c r="AI46" s="3314"/>
      <c r="AJ46" s="3335"/>
      <c r="AK46" s="3332"/>
    </row>
    <row r="47" spans="1:38" ht="21" customHeight="1">
      <c r="A47" s="3260">
        <v>8</v>
      </c>
      <c r="B47" s="3261" t="s">
        <v>1326</v>
      </c>
      <c r="C47" s="1226"/>
      <c r="D47" s="1226"/>
      <c r="E47" s="1226"/>
      <c r="F47" s="1226"/>
      <c r="G47" s="3262"/>
      <c r="H47" s="3263"/>
      <c r="I47" s="3263"/>
      <c r="J47" s="3263"/>
      <c r="K47" s="3281"/>
      <c r="L47" s="3282"/>
      <c r="M47" s="3281"/>
      <c r="N47" s="3281"/>
      <c r="O47" s="3281"/>
      <c r="P47" s="3281"/>
      <c r="Q47" s="3289"/>
      <c r="R47" s="3285"/>
      <c r="S47" s="3281"/>
      <c r="T47" s="3290"/>
      <c r="U47" s="3290"/>
      <c r="V47" s="3291"/>
      <c r="W47" s="3290"/>
      <c r="X47" s="3290"/>
      <c r="Y47" s="3290"/>
      <c r="Z47" s="3290"/>
      <c r="AA47" s="3291"/>
      <c r="AB47" s="3290"/>
      <c r="AC47" s="3290"/>
      <c r="AD47" s="3290"/>
      <c r="AE47" s="3290"/>
      <c r="AF47" s="3304"/>
      <c r="AG47" s="3314"/>
      <c r="AH47" s="3314"/>
      <c r="AI47" s="3314"/>
      <c r="AJ47" s="3335"/>
      <c r="AK47" s="3332"/>
    </row>
    <row r="48" spans="1:38" ht="24" customHeight="1">
      <c r="A48" s="3260">
        <v>9</v>
      </c>
      <c r="B48" s="3261" t="s">
        <v>1327</v>
      </c>
      <c r="C48" s="1226"/>
      <c r="D48" s="1226"/>
      <c r="E48" s="1226"/>
      <c r="F48" s="1226"/>
      <c r="G48" s="3262"/>
      <c r="H48" s="3263"/>
      <c r="I48" s="3263"/>
      <c r="J48" s="3263"/>
      <c r="K48" s="3281"/>
      <c r="L48" s="3282"/>
      <c r="M48" s="3281"/>
      <c r="N48" s="3281"/>
      <c r="O48" s="3281"/>
      <c r="P48" s="3281"/>
      <c r="Q48" s="3289"/>
      <c r="R48" s="3285"/>
      <c r="S48" s="3281"/>
      <c r="T48" s="3290"/>
      <c r="U48" s="3290"/>
      <c r="V48" s="3297"/>
      <c r="W48" s="3292"/>
      <c r="X48" s="3292"/>
      <c r="Y48" s="3292"/>
      <c r="Z48" s="3292"/>
      <c r="AA48" s="3297"/>
      <c r="AB48" s="3292"/>
      <c r="AC48" s="3292"/>
      <c r="AD48" s="3292"/>
      <c r="AE48" s="3292"/>
      <c r="AF48" s="3304"/>
      <c r="AG48" s="3314"/>
      <c r="AH48" s="3314"/>
      <c r="AI48" s="3314"/>
      <c r="AJ48" s="3335"/>
      <c r="AK48" s="158"/>
    </row>
    <row r="49" spans="1:37" ht="47.25" customHeight="1">
      <c r="A49" s="3260">
        <v>10</v>
      </c>
      <c r="B49" s="3261" t="s">
        <v>1281</v>
      </c>
      <c r="C49" s="1226"/>
      <c r="D49" s="1226"/>
      <c r="E49" s="1226"/>
      <c r="F49" s="1226"/>
      <c r="G49" s="3262"/>
      <c r="H49" s="3263"/>
      <c r="I49" s="3263"/>
      <c r="J49" s="3263"/>
      <c r="K49" s="3281"/>
      <c r="L49" s="3282"/>
      <c r="M49" s="3281"/>
      <c r="N49" s="3281"/>
      <c r="O49" s="3281"/>
      <c r="P49" s="3281"/>
      <c r="Q49" s="3289"/>
      <c r="R49" s="3285"/>
      <c r="S49" s="3285"/>
      <c r="T49" s="3292"/>
      <c r="U49" s="3292"/>
      <c r="V49" s="3297"/>
      <c r="W49" s="3292"/>
      <c r="X49" s="3292"/>
      <c r="Y49" s="3292"/>
      <c r="Z49" s="3292"/>
      <c r="AA49" s="3297"/>
      <c r="AB49" s="3292"/>
      <c r="AC49" s="3292"/>
      <c r="AD49" s="3292"/>
      <c r="AE49" s="3292"/>
      <c r="AF49" s="3304"/>
      <c r="AG49" s="3314"/>
      <c r="AH49" s="3314"/>
      <c r="AI49" s="3314"/>
      <c r="AJ49" s="3336"/>
      <c r="AK49" s="158"/>
    </row>
    <row r="50" spans="1:37" ht="39.75" customHeight="1">
      <c r="A50" s="3260">
        <v>11</v>
      </c>
      <c r="B50" s="3261" t="s">
        <v>1328</v>
      </c>
      <c r="C50" s="1226"/>
      <c r="D50" s="1226"/>
      <c r="E50" s="1226"/>
      <c r="F50" s="1226"/>
      <c r="G50" s="3262"/>
      <c r="H50" s="3263"/>
      <c r="I50" s="3263"/>
      <c r="J50" s="3263"/>
      <c r="K50" s="3281"/>
      <c r="L50" s="3282"/>
      <c r="M50" s="3281"/>
      <c r="N50" s="3281"/>
      <c r="O50" s="3281"/>
      <c r="P50" s="3281"/>
      <c r="Q50" s="3289"/>
      <c r="R50" s="3285"/>
      <c r="S50" s="3285"/>
      <c r="T50" s="3292"/>
      <c r="U50" s="3292"/>
      <c r="V50" s="3297"/>
      <c r="W50" s="3292"/>
      <c r="X50" s="3292"/>
      <c r="Y50" s="3292"/>
      <c r="Z50" s="3292"/>
      <c r="AA50" s="3297"/>
      <c r="AB50" s="3292"/>
      <c r="AC50" s="3292"/>
      <c r="AD50" s="3292"/>
      <c r="AE50" s="3292"/>
      <c r="AF50" s="3304"/>
      <c r="AG50" s="3314"/>
      <c r="AH50" s="3314"/>
      <c r="AI50" s="3314"/>
      <c r="AJ50" s="3336"/>
      <c r="AK50" s="158"/>
    </row>
    <row r="51" spans="1:37" hidden="1">
      <c r="A51" s="3260">
        <v>14</v>
      </c>
      <c r="B51" s="3261" t="s">
        <v>887</v>
      </c>
      <c r="C51" s="1226"/>
      <c r="D51" s="1226"/>
      <c r="E51" s="1226"/>
      <c r="F51" s="1226"/>
      <c r="G51" s="3262"/>
      <c r="H51" s="3263"/>
      <c r="I51" s="3263"/>
      <c r="J51" s="3263"/>
      <c r="K51" s="3281"/>
      <c r="L51" s="3282"/>
      <c r="M51" s="3281"/>
      <c r="N51" s="3281"/>
      <c r="O51" s="3281"/>
      <c r="P51" s="3281"/>
      <c r="Q51" s="3289"/>
      <c r="R51" s="3281"/>
      <c r="S51" s="3281"/>
      <c r="T51" s="3290"/>
      <c r="U51" s="3290"/>
      <c r="V51" s="3291"/>
      <c r="W51" s="3290"/>
      <c r="X51" s="3290"/>
      <c r="Y51" s="3290"/>
      <c r="Z51" s="3290"/>
      <c r="AA51" s="3291"/>
      <c r="AB51" s="3290"/>
      <c r="AC51" s="3290"/>
      <c r="AD51" s="3290"/>
      <c r="AE51" s="3290"/>
      <c r="AF51" s="3291"/>
      <c r="AG51" s="3291"/>
      <c r="AH51" s="3291"/>
      <c r="AI51" s="3291"/>
      <c r="AJ51" s="3335"/>
      <c r="AK51" s="158"/>
    </row>
    <row r="52" spans="1:37" ht="21" customHeight="1">
      <c r="A52" s="3275"/>
      <c r="B52" s="3275" t="s">
        <v>354</v>
      </c>
      <c r="C52" s="3276"/>
      <c r="D52" s="3276"/>
      <c r="E52" s="3276"/>
      <c r="F52" s="3276"/>
      <c r="G52" s="2731"/>
      <c r="H52" s="3276"/>
      <c r="I52" s="3276"/>
      <c r="J52" s="3276"/>
      <c r="K52" s="3276"/>
      <c r="L52" s="3287"/>
      <c r="M52" s="3288"/>
      <c r="N52" s="3288"/>
      <c r="O52" s="3288"/>
      <c r="P52" s="3288"/>
      <c r="Q52" s="3300"/>
      <c r="R52" s="3301"/>
      <c r="S52" s="3301"/>
      <c r="T52" s="3302"/>
      <c r="U52" s="3302"/>
      <c r="V52" s="3303"/>
      <c r="W52" s="3302"/>
      <c r="X52" s="3302"/>
      <c r="Y52" s="3302"/>
      <c r="Z52" s="3302"/>
      <c r="AA52" s="3303"/>
      <c r="AB52" s="3302"/>
      <c r="AC52" s="3302"/>
      <c r="AD52" s="3302"/>
      <c r="AE52" s="3302"/>
      <c r="AF52" s="3303"/>
      <c r="AG52" s="3337"/>
      <c r="AH52" s="3337"/>
      <c r="AI52" s="3337"/>
      <c r="AJ52" s="3338"/>
      <c r="AK52" s="2531"/>
    </row>
    <row r="53" spans="1:37" ht="24.95" customHeight="1">
      <c r="B53" s="2751"/>
    </row>
    <row r="54" spans="1:37" ht="24.95" customHeight="1">
      <c r="AJ54" s="1933" t="s">
        <v>215</v>
      </c>
    </row>
    <row r="55" spans="1:37" ht="24.95" customHeight="1">
      <c r="C55" s="80"/>
      <c r="D55" s="80"/>
      <c r="E55" s="80"/>
      <c r="F55" s="80"/>
      <c r="G55" s="3277"/>
      <c r="H55" s="3278"/>
      <c r="I55" s="3278"/>
      <c r="J55" s="3278"/>
      <c r="K55" s="3278"/>
      <c r="L55" s="3277"/>
      <c r="M55" s="3278"/>
      <c r="N55" s="3278"/>
      <c r="O55" s="3278"/>
      <c r="P55" s="3278"/>
      <c r="Q55" s="3278"/>
      <c r="R55" s="3278"/>
      <c r="S55" s="3278"/>
      <c r="T55" s="3278"/>
      <c r="U55" s="3278"/>
      <c r="V55" s="3278"/>
      <c r="W55" s="3278"/>
      <c r="X55" s="3278"/>
      <c r="Y55" s="3278"/>
      <c r="Z55" s="3278"/>
      <c r="AA55" s="3278"/>
      <c r="AB55" s="3278"/>
      <c r="AC55" s="3278"/>
      <c r="AD55" s="3278"/>
      <c r="AE55" s="3278"/>
      <c r="AF55" s="3278"/>
      <c r="AG55" s="3278"/>
      <c r="AH55" s="3278"/>
      <c r="AI55" s="3278"/>
      <c r="AJ55" s="80"/>
      <c r="AK55" s="80"/>
    </row>
    <row r="56" spans="1:37" ht="24.95" customHeight="1">
      <c r="C56" s="80"/>
      <c r="D56" s="80"/>
      <c r="E56" s="80"/>
      <c r="F56" s="80"/>
      <c r="G56" s="3277"/>
      <c r="H56" s="3278"/>
      <c r="I56" s="3278"/>
      <c r="J56" s="3278"/>
      <c r="K56" s="3278"/>
      <c r="L56" s="3277"/>
      <c r="M56" s="3278"/>
      <c r="N56" s="3278"/>
      <c r="O56" s="3278"/>
      <c r="P56" s="3278"/>
      <c r="Q56" s="3278"/>
      <c r="R56" s="3278"/>
      <c r="S56" s="3278"/>
      <c r="T56" s="3278"/>
      <c r="U56" s="3278"/>
      <c r="V56" s="3278"/>
      <c r="W56" s="3278"/>
      <c r="X56" s="3278"/>
      <c r="Y56" s="3278"/>
      <c r="Z56" s="3278"/>
      <c r="AA56" s="3278"/>
      <c r="AB56" s="3278"/>
      <c r="AC56" s="3278"/>
      <c r="AD56" s="3278"/>
      <c r="AE56" s="3278"/>
      <c r="AF56" s="3278"/>
      <c r="AG56" s="3278"/>
      <c r="AH56" s="3278"/>
      <c r="AI56" s="3278"/>
      <c r="AJ56" s="80"/>
      <c r="AK56" s="80"/>
    </row>
    <row r="57" spans="1:37" ht="24.95" customHeight="1">
      <c r="C57" s="80"/>
      <c r="D57" s="80"/>
      <c r="E57" s="80"/>
      <c r="F57" s="80"/>
      <c r="G57" s="3277"/>
      <c r="H57" s="3278"/>
      <c r="I57" s="3278"/>
      <c r="J57" s="3278"/>
      <c r="K57" s="3278"/>
      <c r="L57" s="3277"/>
      <c r="M57" s="3278"/>
      <c r="N57" s="3278"/>
      <c r="O57" s="3278"/>
      <c r="P57" s="3278"/>
      <c r="Q57" s="3278"/>
      <c r="R57" s="3278"/>
      <c r="S57" s="3278"/>
      <c r="T57" s="3278"/>
      <c r="U57" s="3278"/>
      <c r="V57" s="3278"/>
      <c r="W57" s="3278"/>
      <c r="X57" s="3278"/>
      <c r="Y57" s="3278"/>
      <c r="Z57" s="3278"/>
      <c r="AA57" s="3278"/>
      <c r="AB57" s="3278"/>
      <c r="AC57" s="3278"/>
      <c r="AD57" s="3278"/>
      <c r="AE57" s="3278"/>
      <c r="AF57" s="3278"/>
      <c r="AG57" s="3278"/>
      <c r="AH57" s="3278"/>
      <c r="AI57" s="3278"/>
      <c r="AJ57" s="80"/>
      <c r="AK57" s="80"/>
    </row>
    <row r="59" spans="1:37" ht="24.95" customHeight="1">
      <c r="AD59" s="3306" t="s">
        <v>1281</v>
      </c>
      <c r="AE59" s="2477">
        <v>52500</v>
      </c>
      <c r="AF59" s="3306" t="s">
        <v>1329</v>
      </c>
      <c r="AG59" s="3306"/>
      <c r="AH59" s="3306"/>
      <c r="AI59" s="3306"/>
      <c r="AJ59" s="3249" t="s">
        <v>1330</v>
      </c>
    </row>
  </sheetData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54" location="总部管理费!Print_Titles" display="返回"/>
  </hyperlinks>
  <pageMargins left="0.7" right="0.7" top="0.75" bottom="0.75" header="0.3" footer="0.3"/>
  <pageSetup paperSize="9" scale="60" fitToHeight="0" orientation="landscape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K21"/>
  <sheetViews>
    <sheetView workbookViewId="0">
      <selection activeCell="C12" sqref="C12:AK15"/>
    </sheetView>
  </sheetViews>
  <sheetFormatPr defaultColWidth="9" defaultRowHeight="15.75" outlineLevelCol="1"/>
  <cols>
    <col min="1" max="1" width="4.5" style="3194" customWidth="1"/>
    <col min="2" max="2" width="13.25" style="3195" customWidth="1"/>
    <col min="3" max="6" width="10.25" style="3196" hidden="1" customWidth="1" outlineLevel="1"/>
    <col min="7" max="7" width="10.25" style="1440" hidden="1" customWidth="1" outlineLevel="1"/>
    <col min="8" max="11" width="10.25" style="3197" hidden="1" customWidth="1" outlineLevel="1"/>
    <col min="12" max="12" width="10.25" style="1440" hidden="1" customWidth="1" outlineLevel="1"/>
    <col min="13" max="24" width="10.25" style="3197" hidden="1" customWidth="1" outlineLevel="1"/>
    <col min="25" max="26" width="8.5" style="3197" hidden="1" customWidth="1" outlineLevel="1"/>
    <col min="27" max="27" width="10.25" style="3197" hidden="1" customWidth="1" outlineLevel="1"/>
    <col min="28" max="29" width="9.25" style="3197" hidden="1" customWidth="1" outlineLevel="1"/>
    <col min="30" max="30" width="9.125" style="3197" customWidth="1" collapsed="1"/>
    <col min="31" max="31" width="8.125" style="3197" customWidth="1"/>
    <col min="32" max="35" width="11.125" style="3197" customWidth="1"/>
    <col min="36" max="36" width="37.75" style="3198" customWidth="1"/>
    <col min="37" max="37" width="32.625" style="3198" customWidth="1"/>
    <col min="38" max="16384" width="9" style="3198"/>
  </cols>
  <sheetData>
    <row r="1" spans="1:37">
      <c r="AK1" s="580" t="s">
        <v>19</v>
      </c>
    </row>
    <row r="2" spans="1:37">
      <c r="A2" s="5219" t="s">
        <v>1332</v>
      </c>
      <c r="B2" s="5219"/>
      <c r="C2" s="5219"/>
      <c r="D2" s="5219"/>
      <c r="E2" s="5219"/>
      <c r="F2" s="5219"/>
      <c r="G2" s="5219"/>
      <c r="H2" s="5219"/>
      <c r="I2" s="5219"/>
      <c r="J2" s="5219"/>
      <c r="K2" s="5219"/>
      <c r="L2" s="5219"/>
      <c r="M2" s="5219"/>
      <c r="N2" s="5219"/>
      <c r="O2" s="5219"/>
      <c r="P2" s="5219"/>
      <c r="Q2" s="5219"/>
      <c r="R2" s="5219"/>
      <c r="S2" s="5219"/>
      <c r="T2" s="5219"/>
      <c r="U2" s="5219"/>
      <c r="V2" s="5219"/>
      <c r="W2" s="5219"/>
      <c r="X2" s="5219"/>
      <c r="Y2" s="5219"/>
      <c r="Z2" s="5219"/>
      <c r="AA2" s="5219"/>
      <c r="AB2" s="5219"/>
      <c r="AC2" s="5219"/>
      <c r="AD2" s="5219"/>
      <c r="AE2" s="5219"/>
      <c r="AF2" s="5219"/>
      <c r="AG2" s="5219"/>
      <c r="AH2" s="5219"/>
      <c r="AI2" s="5219"/>
      <c r="AJ2" s="5219"/>
      <c r="AK2" s="5219"/>
    </row>
    <row r="3" spans="1:37" ht="21" customHeight="1">
      <c r="A3" s="5219"/>
      <c r="B3" s="5219"/>
      <c r="C3" s="5219"/>
      <c r="D3" s="5219"/>
      <c r="E3" s="5219"/>
      <c r="F3" s="5219"/>
      <c r="G3" s="5219"/>
      <c r="H3" s="5219"/>
      <c r="I3" s="5219"/>
      <c r="J3" s="5219"/>
      <c r="K3" s="5219"/>
      <c r="L3" s="5219"/>
      <c r="M3" s="5219"/>
      <c r="N3" s="5219"/>
      <c r="O3" s="5219"/>
      <c r="P3" s="5219"/>
      <c r="Q3" s="5219"/>
      <c r="R3" s="5219"/>
      <c r="S3" s="5219"/>
      <c r="T3" s="5219"/>
      <c r="U3" s="5219"/>
      <c r="V3" s="5219"/>
      <c r="W3" s="5219"/>
      <c r="X3" s="5219"/>
      <c r="Y3" s="5219"/>
      <c r="Z3" s="5219"/>
      <c r="AA3" s="5219"/>
      <c r="AB3" s="5219"/>
      <c r="AC3" s="5219"/>
      <c r="AD3" s="5219"/>
      <c r="AE3" s="5219"/>
      <c r="AF3" s="5219"/>
      <c r="AG3" s="5219"/>
      <c r="AH3" s="5219"/>
      <c r="AI3" s="5219"/>
      <c r="AJ3" s="5219"/>
      <c r="AK3" s="5219"/>
    </row>
    <row r="4" spans="1:37" ht="20.25">
      <c r="A4" s="3199"/>
      <c r="B4" s="3200"/>
      <c r="C4" s="3200"/>
      <c r="D4" s="3200"/>
      <c r="E4" s="3200"/>
      <c r="F4" s="3200"/>
      <c r="G4" s="3201"/>
      <c r="H4" s="3202"/>
      <c r="I4" s="3202"/>
      <c r="J4" s="3202"/>
      <c r="K4" s="3202"/>
      <c r="L4" s="3201"/>
      <c r="M4" s="3202"/>
      <c r="N4" s="3202"/>
      <c r="O4" s="3202"/>
      <c r="P4" s="3202"/>
      <c r="Q4" s="3202"/>
      <c r="R4" s="3202"/>
      <c r="S4" s="3202"/>
      <c r="T4" s="3202"/>
      <c r="U4" s="3202"/>
      <c r="V4" s="3202"/>
      <c r="W4" s="3202"/>
      <c r="X4" s="3202"/>
      <c r="Y4" s="3202"/>
      <c r="Z4" s="3202"/>
      <c r="AA4" s="3202"/>
      <c r="AB4" s="3202"/>
      <c r="AC4" s="3202"/>
      <c r="AD4" s="3202"/>
      <c r="AE4" s="3202"/>
      <c r="AF4" s="3202"/>
      <c r="AG4" s="3202"/>
      <c r="AH4" s="3202"/>
      <c r="AI4" s="3202"/>
      <c r="AJ4" s="3200"/>
      <c r="AK4" s="3237" t="s">
        <v>361</v>
      </c>
    </row>
    <row r="5" spans="1:37">
      <c r="A5" s="5134" t="s">
        <v>13</v>
      </c>
      <c r="B5" s="5134" t="s">
        <v>1333</v>
      </c>
      <c r="C5" s="5130" t="s">
        <v>155</v>
      </c>
      <c r="D5" s="5130"/>
      <c r="E5" s="5130"/>
      <c r="F5" s="5130"/>
      <c r="G5" s="5130"/>
      <c r="H5" s="5208" t="s">
        <v>1217</v>
      </c>
      <c r="I5" s="5208"/>
      <c r="J5" s="5208"/>
      <c r="K5" s="5208"/>
      <c r="L5" s="5208"/>
      <c r="M5" s="5220" t="s">
        <v>1218</v>
      </c>
      <c r="N5" s="5221"/>
      <c r="O5" s="5221"/>
      <c r="P5" s="5221"/>
      <c r="Q5" s="5221"/>
      <c r="R5" s="5208" t="s">
        <v>158</v>
      </c>
      <c r="S5" s="5208"/>
      <c r="T5" s="5208"/>
      <c r="U5" s="5208"/>
      <c r="V5" s="5208"/>
      <c r="W5" s="5220" t="s">
        <v>220</v>
      </c>
      <c r="X5" s="5221"/>
      <c r="Y5" s="5221"/>
      <c r="Z5" s="5221"/>
      <c r="AA5" s="5221"/>
      <c r="AB5" s="5208" t="s">
        <v>221</v>
      </c>
      <c r="AC5" s="5208"/>
      <c r="AD5" s="5208"/>
      <c r="AE5" s="5208"/>
      <c r="AF5" s="5208"/>
      <c r="AG5" s="5209" t="s">
        <v>161</v>
      </c>
      <c r="AH5" s="5209"/>
      <c r="AI5" s="5209"/>
      <c r="AJ5" s="3238"/>
      <c r="AK5" s="3239"/>
    </row>
    <row r="6" spans="1:37" s="3191" customFormat="1" ht="26.25" customHeight="1">
      <c r="A6" s="5134"/>
      <c r="B6" s="5134"/>
      <c r="C6" s="3203" t="s">
        <v>788</v>
      </c>
      <c r="D6" s="3203" t="s">
        <v>854</v>
      </c>
      <c r="E6" s="3203" t="s">
        <v>786</v>
      </c>
      <c r="F6" s="3204" t="s">
        <v>855</v>
      </c>
      <c r="G6" s="3205" t="s">
        <v>170</v>
      </c>
      <c r="H6" s="3206" t="s">
        <v>788</v>
      </c>
      <c r="I6" s="3206" t="s">
        <v>789</v>
      </c>
      <c r="J6" s="3206" t="s">
        <v>786</v>
      </c>
      <c r="K6" s="3206" t="s">
        <v>855</v>
      </c>
      <c r="L6" s="3205" t="s">
        <v>170</v>
      </c>
      <c r="M6" s="3206" t="s">
        <v>788</v>
      </c>
      <c r="N6" s="3206" t="s">
        <v>789</v>
      </c>
      <c r="O6" s="3206" t="s">
        <v>786</v>
      </c>
      <c r="P6" s="3206" t="s">
        <v>855</v>
      </c>
      <c r="Q6" s="3206" t="s">
        <v>170</v>
      </c>
      <c r="R6" s="3206" t="s">
        <v>788</v>
      </c>
      <c r="S6" s="3206" t="s">
        <v>789</v>
      </c>
      <c r="T6" s="3206" t="s">
        <v>786</v>
      </c>
      <c r="U6" s="3206" t="s">
        <v>855</v>
      </c>
      <c r="V6" s="3206" t="s">
        <v>170</v>
      </c>
      <c r="W6" s="3206" t="s">
        <v>788</v>
      </c>
      <c r="X6" s="3206" t="s">
        <v>789</v>
      </c>
      <c r="Y6" s="3206" t="s">
        <v>786</v>
      </c>
      <c r="Z6" s="3206" t="s">
        <v>855</v>
      </c>
      <c r="AA6" s="3206" t="s">
        <v>170</v>
      </c>
      <c r="AB6" s="3206" t="s">
        <v>788</v>
      </c>
      <c r="AC6" s="3206" t="s">
        <v>789</v>
      </c>
      <c r="AD6" s="3206" t="s">
        <v>786</v>
      </c>
      <c r="AE6" s="3206" t="s">
        <v>855</v>
      </c>
      <c r="AF6" s="3206" t="s">
        <v>170</v>
      </c>
      <c r="AG6" s="3240" t="s">
        <v>788</v>
      </c>
      <c r="AH6" s="3240" t="s">
        <v>789</v>
      </c>
      <c r="AI6" s="3240" t="s">
        <v>786</v>
      </c>
      <c r="AJ6" s="3241" t="s">
        <v>960</v>
      </c>
      <c r="AK6" s="3242" t="s">
        <v>791</v>
      </c>
    </row>
    <row r="7" spans="1:37" s="3192" customFormat="1" ht="36.75" hidden="1" customHeight="1">
      <c r="A7" s="3207" t="s">
        <v>16</v>
      </c>
      <c r="B7" s="3208" t="s">
        <v>1334</v>
      </c>
      <c r="C7" s="3209"/>
      <c r="D7" s="3209"/>
      <c r="E7" s="3210">
        <f>E8+E9</f>
        <v>7</v>
      </c>
      <c r="F7" s="3210">
        <v>2.8887499999999999</v>
      </c>
      <c r="G7" s="3211">
        <f>IF(F7=0,"",F7/E7)</f>
        <v>0.41267857142857139</v>
      </c>
      <c r="H7" s="3212">
        <v>4.5999999999999996</v>
      </c>
      <c r="I7" s="3232">
        <v>2.5</v>
      </c>
      <c r="J7" s="3212">
        <f>I7</f>
        <v>2.5</v>
      </c>
      <c r="K7" s="3212">
        <v>1.94276</v>
      </c>
      <c r="L7" s="3211">
        <f>IF(K7=0,"",K7/J7)</f>
        <v>0.77710400000000002</v>
      </c>
      <c r="M7" s="3212">
        <v>2.5</v>
      </c>
      <c r="N7" s="3212">
        <v>2.5</v>
      </c>
      <c r="O7" s="3212">
        <f>N7</f>
        <v>2.5</v>
      </c>
      <c r="P7" s="3212">
        <v>2.1877930000000001</v>
      </c>
      <c r="Q7" s="3211">
        <f>IF(P7=0,"",P7/O7)</f>
        <v>0.87511720000000004</v>
      </c>
      <c r="R7" s="3233">
        <v>2.5</v>
      </c>
      <c r="S7" s="3212">
        <v>2.5</v>
      </c>
      <c r="T7" s="3212">
        <f>S7</f>
        <v>2.5</v>
      </c>
      <c r="U7" s="3233">
        <v>1.714591</v>
      </c>
      <c r="V7" s="3211">
        <f>IF(U7=0,"",U7/T7)</f>
        <v>0.68583640000000001</v>
      </c>
      <c r="W7" s="3234">
        <v>2.5</v>
      </c>
      <c r="X7" s="3234">
        <v>2.5</v>
      </c>
      <c r="Y7" s="3234">
        <f>X7</f>
        <v>2.5</v>
      </c>
      <c r="Z7" s="3234">
        <v>1.9291400000000001</v>
      </c>
      <c r="AA7" s="3211">
        <f>IF(Z7=0,"",Z7/Y7)</f>
        <v>0.77165600000000001</v>
      </c>
      <c r="AB7" s="3234">
        <v>0.96</v>
      </c>
      <c r="AC7" s="3236">
        <v>0.75</v>
      </c>
      <c r="AD7" s="3234">
        <f>AC7</f>
        <v>0.75</v>
      </c>
      <c r="AE7" s="3234" t="e">
        <f>#REF!+#REF!</f>
        <v>#REF!</v>
      </c>
      <c r="AF7" s="3211" t="e">
        <f>IF(AE7=0,"",AE7/AD7)</f>
        <v>#REF!</v>
      </c>
      <c r="AG7" s="3243"/>
      <c r="AH7" s="3243"/>
      <c r="AI7" s="3243"/>
      <c r="AJ7" s="858"/>
      <c r="AK7" s="1284" t="s">
        <v>1335</v>
      </c>
    </row>
    <row r="8" spans="1:37" s="3193" customFormat="1" ht="15.75" hidden="1" customHeight="1">
      <c r="A8" s="3213">
        <v>1</v>
      </c>
      <c r="B8" s="3214" t="s">
        <v>1336</v>
      </c>
      <c r="C8" s="3210">
        <v>2</v>
      </c>
      <c r="D8" s="3210">
        <v>2</v>
      </c>
      <c r="E8" s="3210">
        <f>D8</f>
        <v>2</v>
      </c>
      <c r="F8" s="3210" t="e">
        <f>#REF!</f>
        <v>#REF!</v>
      </c>
      <c r="G8" s="3211" t="e">
        <f t="shared" ref="G8:G15" si="0">IF(F8=0,"",F8/E8)</f>
        <v>#REF!</v>
      </c>
      <c r="H8" s="3212"/>
      <c r="I8" s="3232"/>
      <c r="J8" s="3212"/>
      <c r="K8" s="3212"/>
      <c r="L8" s="3211" t="str">
        <f t="shared" ref="L8:L15" si="1">IF(K8=0,"",K8/J8)</f>
        <v/>
      </c>
      <c r="M8" s="3212"/>
      <c r="N8" s="3212"/>
      <c r="O8" s="3212">
        <f t="shared" ref="O8:O13" si="2">N8</f>
        <v>0</v>
      </c>
      <c r="P8" s="3212"/>
      <c r="Q8" s="3211" t="str">
        <f t="shared" ref="Q8:Q15" si="3">IF(P8=0,"",P8/O8)</f>
        <v/>
      </c>
      <c r="R8" s="3212"/>
      <c r="S8" s="3212"/>
      <c r="T8" s="3212">
        <f t="shared" ref="T8:T13" si="4">S8</f>
        <v>0</v>
      </c>
      <c r="U8" s="3212"/>
      <c r="V8" s="3211" t="str">
        <f t="shared" ref="V8:V15" si="5">IF(U8=0,"",U8/T8)</f>
        <v/>
      </c>
      <c r="W8" s="3234"/>
      <c r="X8" s="3234"/>
      <c r="Y8" s="3234"/>
      <c r="Z8" s="3234"/>
      <c r="AA8" s="3211"/>
      <c r="AB8" s="3234"/>
      <c r="AC8" s="3234"/>
      <c r="AD8" s="3234"/>
      <c r="AE8" s="3234"/>
      <c r="AF8" s="3211" t="str">
        <f t="shared" ref="AF8:AF15" si="6">IF(AE8=0,"",AE8/AD8)</f>
        <v/>
      </c>
      <c r="AG8" s="3243"/>
      <c r="AH8" s="3243"/>
      <c r="AI8" s="3243"/>
      <c r="AJ8" s="158"/>
      <c r="AK8" s="158"/>
    </row>
    <row r="9" spans="1:37" s="3193" customFormat="1" ht="15.75" hidden="1" customHeight="1">
      <c r="A9" s="3213">
        <v>2</v>
      </c>
      <c r="B9" s="3215" t="s">
        <v>1337</v>
      </c>
      <c r="C9" s="3210">
        <v>5</v>
      </c>
      <c r="D9" s="3210">
        <v>5</v>
      </c>
      <c r="E9" s="3210">
        <f>D9</f>
        <v>5</v>
      </c>
      <c r="F9" s="3210" t="e">
        <f>#REF!</f>
        <v>#REF!</v>
      </c>
      <c r="G9" s="3211" t="e">
        <f t="shared" si="0"/>
        <v>#REF!</v>
      </c>
      <c r="H9" s="3212"/>
      <c r="I9" s="3232"/>
      <c r="J9" s="3212"/>
      <c r="K9" s="3212"/>
      <c r="L9" s="3211" t="str">
        <f t="shared" si="1"/>
        <v/>
      </c>
      <c r="M9" s="3212"/>
      <c r="N9" s="3212"/>
      <c r="O9" s="3212">
        <f t="shared" si="2"/>
        <v>0</v>
      </c>
      <c r="P9" s="3212"/>
      <c r="Q9" s="3211" t="str">
        <f t="shared" si="3"/>
        <v/>
      </c>
      <c r="R9" s="3212"/>
      <c r="S9" s="3212"/>
      <c r="T9" s="3212">
        <f t="shared" si="4"/>
        <v>0</v>
      </c>
      <c r="U9" s="3212"/>
      <c r="V9" s="3211" t="str">
        <f t="shared" si="5"/>
        <v/>
      </c>
      <c r="W9" s="3234"/>
      <c r="X9" s="3234"/>
      <c r="Y9" s="3234"/>
      <c r="Z9" s="3234"/>
      <c r="AA9" s="3211"/>
      <c r="AB9" s="3234"/>
      <c r="AC9" s="3234"/>
      <c r="AD9" s="3234"/>
      <c r="AE9" s="3234"/>
      <c r="AF9" s="3211" t="str">
        <f t="shared" si="6"/>
        <v/>
      </c>
      <c r="AG9" s="3243"/>
      <c r="AH9" s="3243"/>
      <c r="AI9" s="3243"/>
      <c r="AJ9" s="158"/>
      <c r="AK9" s="158"/>
    </row>
    <row r="10" spans="1:37" s="3193" customFormat="1" ht="15.75" hidden="1" customHeight="1">
      <c r="A10" s="3213">
        <v>3</v>
      </c>
      <c r="B10" s="3215" t="s">
        <v>1338</v>
      </c>
      <c r="C10" s="3210"/>
      <c r="D10" s="3210"/>
      <c r="E10" s="3210"/>
      <c r="F10" s="3210"/>
      <c r="G10" s="3211" t="str">
        <f t="shared" si="0"/>
        <v/>
      </c>
      <c r="H10" s="3212"/>
      <c r="I10" s="3232"/>
      <c r="J10" s="3212"/>
      <c r="K10" s="3212"/>
      <c r="L10" s="3211" t="str">
        <f t="shared" si="1"/>
        <v/>
      </c>
      <c r="M10" s="3212"/>
      <c r="N10" s="3212"/>
      <c r="O10" s="3212">
        <f t="shared" si="2"/>
        <v>0</v>
      </c>
      <c r="P10" s="3212"/>
      <c r="Q10" s="3211" t="str">
        <f t="shared" si="3"/>
        <v/>
      </c>
      <c r="R10" s="3212"/>
      <c r="S10" s="3212"/>
      <c r="T10" s="3212">
        <f t="shared" si="4"/>
        <v>0</v>
      </c>
      <c r="U10" s="3212"/>
      <c r="V10" s="3211" t="str">
        <f t="shared" si="5"/>
        <v/>
      </c>
      <c r="W10" s="3234"/>
      <c r="X10" s="3234"/>
      <c r="Y10" s="3234"/>
      <c r="Z10" s="3234"/>
      <c r="AA10" s="3211"/>
      <c r="AB10" s="3234"/>
      <c r="AC10" s="3234"/>
      <c r="AD10" s="3234"/>
      <c r="AE10" s="3234"/>
      <c r="AF10" s="3211" t="str">
        <f t="shared" si="6"/>
        <v/>
      </c>
      <c r="AG10" s="3243"/>
      <c r="AH10" s="3243"/>
      <c r="AI10" s="3243"/>
      <c r="AJ10" s="158" t="s">
        <v>1339</v>
      </c>
      <c r="AK10" s="158"/>
    </row>
    <row r="11" spans="1:37" s="3193" customFormat="1" ht="15.75" hidden="1" customHeight="1">
      <c r="A11" s="3216"/>
      <c r="B11" s="3215" t="s">
        <v>354</v>
      </c>
      <c r="C11" s="3217">
        <v>7</v>
      </c>
      <c r="D11" s="3217">
        <v>7</v>
      </c>
      <c r="E11" s="3217">
        <f>D11</f>
        <v>7</v>
      </c>
      <c r="F11" s="3217" t="e">
        <f>F8+F9</f>
        <v>#REF!</v>
      </c>
      <c r="G11" s="3211" t="e">
        <f t="shared" si="0"/>
        <v>#REF!</v>
      </c>
      <c r="H11" s="3212"/>
      <c r="I11" s="3232"/>
      <c r="J11" s="3212"/>
      <c r="K11" s="3212"/>
      <c r="L11" s="3211" t="str">
        <f t="shared" si="1"/>
        <v/>
      </c>
      <c r="M11" s="3212"/>
      <c r="N11" s="3212"/>
      <c r="O11" s="3212">
        <f t="shared" si="2"/>
        <v>0</v>
      </c>
      <c r="P11" s="3212"/>
      <c r="Q11" s="3211" t="str">
        <f t="shared" si="3"/>
        <v/>
      </c>
      <c r="R11" s="3212"/>
      <c r="S11" s="3212"/>
      <c r="T11" s="3212">
        <f t="shared" si="4"/>
        <v>0</v>
      </c>
      <c r="U11" s="3212"/>
      <c r="V11" s="3211" t="str">
        <f t="shared" si="5"/>
        <v/>
      </c>
      <c r="W11" s="3234"/>
      <c r="X11" s="3234"/>
      <c r="Y11" s="3234"/>
      <c r="Z11" s="3234"/>
      <c r="AA11" s="3211"/>
      <c r="AB11" s="3234"/>
      <c r="AC11" s="3234"/>
      <c r="AD11" s="3234"/>
      <c r="AE11" s="3234"/>
      <c r="AF11" s="3211" t="str">
        <f t="shared" si="6"/>
        <v/>
      </c>
      <c r="AG11" s="3243"/>
      <c r="AH11" s="3243"/>
      <c r="AI11" s="3243"/>
      <c r="AJ11" s="158"/>
      <c r="AK11" s="158"/>
    </row>
    <row r="12" spans="1:37" s="3193" customFormat="1" ht="55.5" customHeight="1">
      <c r="A12" s="3207" t="s">
        <v>16</v>
      </c>
      <c r="B12" s="3218" t="s">
        <v>1340</v>
      </c>
      <c r="C12" s="3210"/>
      <c r="D12" s="3210"/>
      <c r="E12" s="3210"/>
      <c r="F12" s="3210"/>
      <c r="G12" s="3211"/>
      <c r="H12" s="3212"/>
      <c r="I12" s="3232"/>
      <c r="J12" s="3212"/>
      <c r="K12" s="3212"/>
      <c r="L12" s="3211"/>
      <c r="M12" s="3212"/>
      <c r="N12" s="3212"/>
      <c r="O12" s="3212"/>
      <c r="P12" s="3212"/>
      <c r="Q12" s="3211"/>
      <c r="R12" s="3233"/>
      <c r="S12" s="3212"/>
      <c r="T12" s="3212"/>
      <c r="U12" s="3212"/>
      <c r="V12" s="3211"/>
      <c r="W12" s="3234"/>
      <c r="X12" s="3234"/>
      <c r="Y12" s="3234"/>
      <c r="Z12" s="3234"/>
      <c r="AA12" s="3211"/>
      <c r="AB12" s="3234"/>
      <c r="AC12" s="3234"/>
      <c r="AD12" s="3234"/>
      <c r="AE12" s="3234"/>
      <c r="AF12" s="3211"/>
      <c r="AG12" s="3243"/>
      <c r="AH12" s="3243"/>
      <c r="AI12" s="3243"/>
      <c r="AJ12" s="3244"/>
      <c r="AK12" s="3244"/>
    </row>
    <row r="13" spans="1:37" s="3193" customFormat="1" ht="50.25" customHeight="1">
      <c r="A13" s="3219" t="s">
        <v>138</v>
      </c>
      <c r="B13" s="3218" t="s">
        <v>916</v>
      </c>
      <c r="C13" s="3210"/>
      <c r="D13" s="3210"/>
      <c r="E13" s="3210"/>
      <c r="F13" s="3210"/>
      <c r="G13" s="3211"/>
      <c r="H13" s="3212"/>
      <c r="I13" s="3232"/>
      <c r="J13" s="3212"/>
      <c r="K13" s="3212"/>
      <c r="L13" s="3211"/>
      <c r="M13" s="3212"/>
      <c r="N13" s="3212"/>
      <c r="O13" s="3212"/>
      <c r="P13" s="3212"/>
      <c r="Q13" s="3211"/>
      <c r="R13" s="3233"/>
      <c r="S13" s="3212"/>
      <c r="T13" s="3212"/>
      <c r="U13" s="3212"/>
      <c r="V13" s="3211"/>
      <c r="W13" s="3234"/>
      <c r="X13" s="3234"/>
      <c r="Y13" s="3234"/>
      <c r="Z13" s="3234"/>
      <c r="AA13" s="3211"/>
      <c r="AB13" s="3234"/>
      <c r="AC13" s="3234"/>
      <c r="AD13" s="3234"/>
      <c r="AE13" s="3234"/>
      <c r="AF13" s="3211"/>
      <c r="AG13" s="3243"/>
      <c r="AH13" s="3243"/>
      <c r="AI13" s="3243"/>
      <c r="AJ13" s="158"/>
      <c r="AK13" s="858"/>
    </row>
    <row r="14" spans="1:37" s="3193" customFormat="1">
      <c r="A14" s="3219" t="s">
        <v>108</v>
      </c>
      <c r="B14" s="3218" t="s">
        <v>1341</v>
      </c>
      <c r="C14" s="3210"/>
      <c r="D14" s="3210"/>
      <c r="E14" s="3210"/>
      <c r="F14" s="3210"/>
      <c r="G14" s="3211"/>
      <c r="H14" s="3212"/>
      <c r="I14" s="3232"/>
      <c r="J14" s="3212"/>
      <c r="K14" s="3212"/>
      <c r="L14" s="3211"/>
      <c r="M14" s="3212"/>
      <c r="N14" s="3212"/>
      <c r="O14" s="3212"/>
      <c r="P14" s="3212"/>
      <c r="Q14" s="3211"/>
      <c r="R14" s="3233"/>
      <c r="S14" s="3212"/>
      <c r="T14" s="3212"/>
      <c r="U14" s="3212"/>
      <c r="V14" s="3211"/>
      <c r="W14" s="3234"/>
      <c r="X14" s="3234"/>
      <c r="Y14" s="3234"/>
      <c r="Z14" s="3234"/>
      <c r="AA14" s="3211"/>
      <c r="AB14" s="3234"/>
      <c r="AC14" s="3236"/>
      <c r="AD14" s="3234"/>
      <c r="AE14" s="3234"/>
      <c r="AF14" s="3211"/>
      <c r="AG14" s="3243"/>
      <c r="AH14" s="3243"/>
      <c r="AI14" s="3243"/>
      <c r="AJ14" s="158"/>
      <c r="AK14" s="858"/>
    </row>
    <row r="15" spans="1:37" s="3193" customFormat="1" ht="25.5" customHeight="1">
      <c r="A15" s="3220"/>
      <c r="B15" s="3221" t="s">
        <v>245</v>
      </c>
      <c r="C15" s="3222"/>
      <c r="D15" s="3222"/>
      <c r="E15" s="3222"/>
      <c r="F15" s="3222"/>
      <c r="G15" s="3223"/>
      <c r="H15" s="3224"/>
      <c r="I15" s="3224"/>
      <c r="J15" s="3224"/>
      <c r="K15" s="3224"/>
      <c r="L15" s="3223"/>
      <c r="M15" s="3224"/>
      <c r="N15" s="3224"/>
      <c r="O15" s="3224"/>
      <c r="P15" s="3224"/>
      <c r="Q15" s="3223"/>
      <c r="R15" s="3224"/>
      <c r="S15" s="3224"/>
      <c r="T15" s="3224"/>
      <c r="U15" s="3224"/>
      <c r="V15" s="3223"/>
      <c r="W15" s="3235"/>
      <c r="X15" s="3235"/>
      <c r="Y15" s="2320"/>
      <c r="Z15" s="2320"/>
      <c r="AA15" s="2429"/>
      <c r="AB15" s="2320"/>
      <c r="AC15" s="2320"/>
      <c r="AD15" s="2320"/>
      <c r="AE15" s="2320"/>
      <c r="AF15" s="2429"/>
      <c r="AG15" s="3245"/>
      <c r="AH15" s="3245"/>
      <c r="AI15" s="3245"/>
      <c r="AJ15" s="3246"/>
      <c r="AK15" s="3246"/>
    </row>
    <row r="16" spans="1:37">
      <c r="A16" s="3225"/>
      <c r="B16" s="3226"/>
    </row>
    <row r="17" spans="1:36">
      <c r="A17" s="3225"/>
      <c r="B17" s="3226"/>
    </row>
    <row r="18" spans="1:36" ht="21.75" customHeight="1">
      <c r="A18" s="3225"/>
      <c r="B18"/>
      <c r="C18" s="3227"/>
      <c r="D18" s="3227"/>
      <c r="E18" s="3227"/>
      <c r="F18" s="3227"/>
      <c r="G18" s="3228"/>
      <c r="H18" s="3229"/>
      <c r="I18" s="3229"/>
      <c r="J18" s="3229"/>
      <c r="K18" s="3229"/>
      <c r="L18" s="3228"/>
      <c r="M18" s="3229"/>
      <c r="N18" s="3229"/>
      <c r="O18" s="3229"/>
      <c r="P18" s="3229"/>
      <c r="Q18" s="3229"/>
      <c r="R18" s="3229"/>
      <c r="S18" s="3229"/>
      <c r="T18" s="3229"/>
      <c r="U18" s="3229"/>
      <c r="V18" s="3229"/>
      <c r="W18" s="3229"/>
      <c r="X18" s="3229"/>
      <c r="Y18" s="3229"/>
      <c r="Z18" s="3229"/>
      <c r="AA18" s="3229"/>
      <c r="AB18" s="3229"/>
      <c r="AC18" s="3229"/>
      <c r="AD18" s="3229"/>
      <c r="AE18" s="3229"/>
      <c r="AF18" s="3229"/>
      <c r="AG18" s="3229"/>
      <c r="AH18" s="3229"/>
      <c r="AI18" s="3229"/>
      <c r="AJ18" s="3247" t="s">
        <v>215</v>
      </c>
    </row>
    <row r="19" spans="1:36">
      <c r="A19" s="3225"/>
      <c r="B19" s="3230"/>
    </row>
    <row r="20" spans="1:36">
      <c r="A20" s="3225"/>
      <c r="B20" s="3230"/>
    </row>
    <row r="21" spans="1:36">
      <c r="A21" s="3225"/>
      <c r="B21" s="3231"/>
    </row>
  </sheetData>
  <mergeCells count="10">
    <mergeCell ref="AB5:AF5"/>
    <mergeCell ref="AG5:AI5"/>
    <mergeCell ref="A5:A6"/>
    <mergeCell ref="B5:B6"/>
    <mergeCell ref="A2:AK3"/>
    <mergeCell ref="C5:G5"/>
    <mergeCell ref="H5:L5"/>
    <mergeCell ref="M5:Q5"/>
    <mergeCell ref="R5:V5"/>
    <mergeCell ref="W5:AA5"/>
  </mergeCells>
  <phoneticPr fontId="169" type="noConversion"/>
  <hyperlinks>
    <hyperlink ref="AJ18" location="总部管理费!A1" display="返回"/>
  </hyperlinks>
  <printOptions horizontalCentered="1"/>
  <pageMargins left="0.39370078740157499" right="0" top="1.5748031496063" bottom="0.74803149606299202" header="0.31496062992126" footer="0.31496062992126"/>
  <pageSetup paperSize="9" scale="96" fitToHeight="0" orientation="landscape" horizontalDpi="200" verticalDpi="300"/>
  <headerFooter alignWithMargins="0"/>
  <customProperties>
    <customPr name="BudgetSheetCodeName" r:id="rId1"/>
  </customPropertie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X102"/>
  <sheetViews>
    <sheetView zoomScale="70" zoomScaleNormal="70" workbookViewId="0">
      <selection activeCell="BR14" sqref="BR14"/>
    </sheetView>
  </sheetViews>
  <sheetFormatPr defaultColWidth="9" defaultRowHeight="15.75" outlineLevelCol="1"/>
  <cols>
    <col min="1" max="1" width="3.875" style="1439" customWidth="1"/>
    <col min="2" max="2" width="20.125" style="1439" customWidth="1"/>
    <col min="3" max="8" width="9" style="1439" hidden="1" customWidth="1" outlineLevel="1"/>
    <col min="9" max="9" width="9" style="1457" hidden="1" customWidth="1" outlineLevel="1"/>
    <col min="10" max="15" width="9" style="2801" hidden="1" customWidth="1" outlineLevel="1"/>
    <col min="16" max="16" width="9" style="1457" hidden="1" customWidth="1" outlineLevel="1"/>
    <col min="17" max="20" width="10.875" style="2801" hidden="1" customWidth="1" outlineLevel="1"/>
    <col min="21" max="28" width="11.875" style="2801" hidden="1" customWidth="1" outlineLevel="1"/>
    <col min="29" max="29" width="14.75" style="2801" hidden="1" customWidth="1" outlineLevel="1"/>
    <col min="30" max="38" width="11.875" style="2801" hidden="1" customWidth="1" outlineLevel="1"/>
    <col min="39" max="39" width="14.75" style="2801" hidden="1" customWidth="1" outlineLevel="1"/>
    <col min="40" max="47" width="11.5" style="2801" hidden="1" customWidth="1" outlineLevel="1"/>
    <col min="48" max="48" width="10.625" style="2801" customWidth="1" collapsed="1"/>
    <col min="49" max="49" width="10.625" style="2801" customWidth="1"/>
    <col min="50" max="56" width="12.625" style="2801" customWidth="1"/>
    <col min="57" max="57" width="58.875" style="2801" customWidth="1"/>
    <col min="58" max="58" width="61.875" style="1439" customWidth="1"/>
    <col min="59" max="59" width="4.625" style="2800" customWidth="1"/>
    <col min="60" max="60" width="15.75" style="2800" customWidth="1"/>
    <col min="61" max="62" width="9.625" style="3017" hidden="1" customWidth="1" outlineLevel="1"/>
    <col min="63" max="65" width="9.5" style="3017" hidden="1" customWidth="1" outlineLevel="1"/>
    <col min="66" max="66" width="9.5" style="3018" hidden="1" customWidth="1" outlineLevel="1"/>
    <col min="67" max="71" width="9.5" style="3019" hidden="1" customWidth="1" outlineLevel="1"/>
    <col min="72" max="72" width="10.875" style="3018" hidden="1" customWidth="1" outlineLevel="1"/>
    <col min="73" max="76" width="9.5" style="3019" hidden="1" customWidth="1" outlineLevel="1"/>
    <col min="77" max="77" width="11.125" style="3019" hidden="1" customWidth="1" outlineLevel="1"/>
    <col min="78" max="78" width="13.25" style="3019" hidden="1" customWidth="1" outlineLevel="1"/>
    <col min="79" max="79" width="11.375" style="3019" hidden="1" customWidth="1" outlineLevel="1"/>
    <col min="80" max="80" width="11.25" style="3019" hidden="1" customWidth="1" outlineLevel="1"/>
    <col min="81" max="81" width="11" style="3019" hidden="1" customWidth="1" outlineLevel="1"/>
    <col min="82" max="86" width="11.75" style="3019" hidden="1" customWidth="1" outlineLevel="1"/>
    <col min="87" max="88" width="10.125" style="3019" hidden="1" customWidth="1" outlineLevel="1"/>
    <col min="89" max="89" width="11" style="3019" hidden="1" customWidth="1" outlineLevel="1"/>
    <col min="90" max="90" width="11.625" style="3019" hidden="1" customWidth="1" outlineLevel="1"/>
    <col min="91" max="92" width="10" style="3019" hidden="1" customWidth="1" outlineLevel="1"/>
    <col min="93" max="93" width="9.625" style="3019" customWidth="1" collapsed="1"/>
    <col min="94" max="94" width="9.625" style="3019" customWidth="1"/>
    <col min="95" max="95" width="11.375" style="3019" customWidth="1"/>
    <col min="96" max="100" width="13.125" style="3019" customWidth="1"/>
    <col min="101" max="101" width="45.375" style="1439" customWidth="1"/>
    <col min="102" max="102" width="9" style="1439"/>
    <col min="103" max="103" width="10.25" style="1439" customWidth="1"/>
    <col min="104" max="16384" width="9" style="1439"/>
  </cols>
  <sheetData>
    <row r="1" spans="1:102" ht="15.75" customHeight="1">
      <c r="CW1" s="1441" t="s">
        <v>1342</v>
      </c>
      <c r="CX1" s="2801"/>
    </row>
    <row r="2" spans="1:102" ht="22.5" customHeight="1">
      <c r="CW2" s="3155"/>
    </row>
    <row r="3" spans="1:102" ht="22.5" customHeight="1">
      <c r="A3" s="5226" t="s">
        <v>1343</v>
      </c>
      <c r="B3" s="5218"/>
      <c r="C3" s="5218"/>
      <c r="D3" s="5218"/>
      <c r="E3" s="5218"/>
      <c r="F3" s="5218"/>
      <c r="G3" s="5218"/>
      <c r="H3" s="5218"/>
      <c r="I3" s="5218"/>
      <c r="J3" s="5218"/>
      <c r="K3" s="5218"/>
      <c r="L3" s="5218"/>
      <c r="M3" s="5218"/>
      <c r="N3" s="5218"/>
      <c r="O3" s="5218"/>
      <c r="P3" s="5218"/>
      <c r="Q3" s="5218"/>
      <c r="R3" s="5218"/>
      <c r="S3" s="5218"/>
      <c r="T3" s="5218"/>
      <c r="U3" s="5218"/>
      <c r="V3" s="5218"/>
      <c r="W3" s="5218"/>
      <c r="X3" s="5218"/>
      <c r="Y3" s="5218"/>
      <c r="Z3" s="5218"/>
      <c r="AA3" s="5218"/>
      <c r="AB3" s="5218"/>
      <c r="AC3" s="5218"/>
      <c r="AD3" s="5218"/>
      <c r="AE3" s="5218"/>
      <c r="AF3" s="5218"/>
      <c r="AG3" s="5218"/>
      <c r="AH3" s="5218"/>
      <c r="AI3" s="5218"/>
      <c r="AJ3" s="5218"/>
      <c r="AK3" s="5218"/>
      <c r="AL3" s="5218"/>
      <c r="AM3" s="5218"/>
      <c r="AN3" s="5218"/>
      <c r="AO3" s="5218"/>
      <c r="AP3" s="5218"/>
      <c r="AQ3" s="5218"/>
      <c r="AR3" s="5218"/>
      <c r="AS3" s="5218"/>
      <c r="AT3" s="5218"/>
      <c r="AU3" s="5218"/>
      <c r="AV3" s="5218"/>
      <c r="AW3" s="5218"/>
      <c r="AX3" s="5218"/>
      <c r="AY3" s="5218"/>
      <c r="AZ3" s="5218"/>
      <c r="BA3" s="5218"/>
      <c r="BB3" s="5218"/>
      <c r="BC3" s="5218"/>
      <c r="BD3" s="5218"/>
      <c r="BE3" s="5218"/>
      <c r="BF3" s="5218"/>
      <c r="BG3" s="5218"/>
      <c r="BH3" s="5218"/>
      <c r="BI3" s="5218"/>
      <c r="BJ3" s="5218"/>
      <c r="BK3" s="5218"/>
      <c r="BL3" s="5218"/>
      <c r="BM3" s="5218"/>
      <c r="BN3" s="5218"/>
      <c r="BO3" s="5218"/>
      <c r="BP3" s="5218"/>
      <c r="BQ3" s="5218"/>
      <c r="BR3" s="5218"/>
      <c r="BS3" s="5218"/>
      <c r="BT3" s="5218"/>
      <c r="BU3" s="5218"/>
      <c r="BV3" s="5218"/>
      <c r="BW3" s="5218"/>
      <c r="BX3" s="5218"/>
      <c r="BY3" s="5218"/>
      <c r="BZ3" s="5218"/>
      <c r="CA3" s="5218"/>
      <c r="CB3" s="5218"/>
      <c r="CC3" s="5218"/>
      <c r="CD3" s="5218"/>
      <c r="CE3" s="5218"/>
      <c r="CF3" s="5218"/>
      <c r="CG3" s="5218"/>
      <c r="CH3" s="5218"/>
      <c r="CI3" s="5218"/>
      <c r="CJ3" s="5218"/>
      <c r="CK3" s="5218"/>
      <c r="CL3" s="5218"/>
      <c r="CM3" s="5218"/>
      <c r="CN3" s="5218"/>
      <c r="CO3" s="5218"/>
      <c r="CP3" s="5218"/>
      <c r="CQ3" s="5218"/>
      <c r="CR3" s="5218"/>
      <c r="CS3" s="5218"/>
      <c r="CT3" s="5218"/>
      <c r="CU3" s="5218"/>
      <c r="CV3" s="5218"/>
      <c r="CW3" s="5218"/>
      <c r="CX3" s="2801"/>
    </row>
    <row r="4" spans="1:102" ht="15" customHeight="1">
      <c r="A4" s="2802"/>
      <c r="B4" s="585"/>
      <c r="C4" s="3020"/>
      <c r="D4" s="3020"/>
      <c r="E4" s="3020"/>
      <c r="F4" s="3020"/>
      <c r="G4" s="3020"/>
      <c r="H4" s="3020"/>
      <c r="I4" s="3046"/>
      <c r="J4" s="3047"/>
      <c r="K4" s="3047"/>
      <c r="L4" s="3047"/>
      <c r="M4" s="3047"/>
      <c r="N4" s="3047"/>
      <c r="O4" s="3047"/>
      <c r="Q4" s="3047"/>
      <c r="R4" s="3047"/>
      <c r="S4" s="3047"/>
      <c r="T4" s="3047"/>
      <c r="U4" s="3047"/>
      <c r="V4" s="3047"/>
      <c r="W4" s="3047"/>
      <c r="X4" s="3047"/>
      <c r="Y4" s="3047"/>
      <c r="Z4" s="3047"/>
      <c r="AA4" s="3047"/>
      <c r="AB4" s="3047"/>
      <c r="AC4" s="3047"/>
      <c r="AD4" s="3047"/>
      <c r="AE4" s="3047"/>
      <c r="AF4" s="3047"/>
      <c r="AG4" s="3047"/>
      <c r="AH4" s="3047"/>
      <c r="AI4" s="3047"/>
      <c r="AJ4" s="3047"/>
      <c r="AK4" s="3047"/>
      <c r="AL4" s="3047"/>
      <c r="AM4" s="3047"/>
      <c r="AN4" s="3047"/>
      <c r="AO4" s="3047"/>
      <c r="AP4" s="3047"/>
      <c r="AQ4" s="3047"/>
      <c r="AR4" s="3047"/>
      <c r="AS4" s="3047"/>
      <c r="AT4" s="3047"/>
      <c r="AU4" s="3047"/>
      <c r="AV4" s="3047"/>
      <c r="AW4" s="3047"/>
      <c r="AX4" s="3047"/>
      <c r="AY4" s="3047"/>
      <c r="AZ4" s="3047"/>
      <c r="BA4" s="3047"/>
      <c r="BB4" s="3047"/>
      <c r="BC4" s="3047"/>
      <c r="BD4" s="3047"/>
      <c r="BE4" s="3047"/>
      <c r="BF4" s="3020"/>
      <c r="BG4" s="2902"/>
      <c r="BH4" s="2902"/>
      <c r="BI4" s="3116"/>
      <c r="BJ4" s="3116"/>
      <c r="BK4" s="3116"/>
      <c r="BL4" s="3116"/>
      <c r="BM4" s="3116"/>
      <c r="BN4" s="3139"/>
      <c r="BO4" s="3140"/>
      <c r="BP4" s="3140"/>
      <c r="BQ4" s="3140"/>
      <c r="BR4" s="3140"/>
      <c r="BS4" s="3140"/>
      <c r="BU4" s="3140"/>
      <c r="BV4" s="3140"/>
      <c r="BW4" s="3140"/>
      <c r="BX4" s="3140"/>
      <c r="BY4" s="3140"/>
      <c r="BZ4" s="3140"/>
      <c r="CA4" s="3140"/>
      <c r="CB4" s="3140"/>
      <c r="CC4" s="3140"/>
      <c r="CD4" s="3140"/>
      <c r="CE4" s="3140"/>
      <c r="CF4" s="3140"/>
      <c r="CG4" s="3140"/>
      <c r="CH4" s="3140"/>
      <c r="CI4" s="3140"/>
      <c r="CJ4" s="3140"/>
      <c r="CK4" s="3140"/>
      <c r="CL4" s="3140"/>
      <c r="CM4" s="3140"/>
      <c r="CN4" s="3140"/>
      <c r="CO4" s="3140"/>
      <c r="CP4" s="3140"/>
      <c r="CQ4" s="3140"/>
      <c r="CR4" s="3140"/>
      <c r="CS4" s="3140"/>
      <c r="CT4" s="3140"/>
      <c r="CU4" s="3140"/>
      <c r="CV4" s="3140"/>
      <c r="CW4" s="2947" t="s">
        <v>361</v>
      </c>
    </row>
    <row r="5" spans="1:102" s="1206" customFormat="1" ht="15.95" customHeight="1">
      <c r="A5" s="5114" t="s">
        <v>13</v>
      </c>
      <c r="B5" s="5114" t="s">
        <v>1344</v>
      </c>
      <c r="C5" s="5227" t="s">
        <v>1345</v>
      </c>
      <c r="D5" s="5228"/>
      <c r="E5" s="5228"/>
      <c r="F5" s="5228"/>
      <c r="G5" s="5228"/>
      <c r="H5" s="5228"/>
      <c r="I5" s="5229"/>
      <c r="J5" s="5230" t="s">
        <v>156</v>
      </c>
      <c r="K5" s="5231"/>
      <c r="L5" s="5231"/>
      <c r="M5" s="5231"/>
      <c r="N5" s="5231"/>
      <c r="O5" s="5231"/>
      <c r="P5" s="5232"/>
      <c r="Q5" s="5230" t="s">
        <v>157</v>
      </c>
      <c r="R5" s="5231"/>
      <c r="S5" s="5231"/>
      <c r="T5" s="5231"/>
      <c r="U5" s="5231"/>
      <c r="V5" s="5231"/>
      <c r="W5" s="5232"/>
      <c r="X5" s="5230" t="s">
        <v>158</v>
      </c>
      <c r="Y5" s="5231"/>
      <c r="Z5" s="5231"/>
      <c r="AA5" s="5231"/>
      <c r="AB5" s="5231"/>
      <c r="AC5" s="5231"/>
      <c r="AD5" s="5231"/>
      <c r="AE5" s="5231"/>
      <c r="AF5" s="5232"/>
      <c r="AG5" s="5230" t="s">
        <v>220</v>
      </c>
      <c r="AH5" s="5231"/>
      <c r="AI5" s="5231"/>
      <c r="AJ5" s="5231"/>
      <c r="AK5" s="5231"/>
      <c r="AL5" s="5231"/>
      <c r="AM5" s="5231"/>
      <c r="AN5" s="5231"/>
      <c r="AO5" s="5231"/>
      <c r="AP5" s="5232"/>
      <c r="AQ5" s="373"/>
      <c r="AR5" s="5230" t="s">
        <v>221</v>
      </c>
      <c r="AS5" s="5231"/>
      <c r="AT5" s="5231"/>
      <c r="AU5" s="5231"/>
      <c r="AV5" s="5231"/>
      <c r="AW5" s="5231"/>
      <c r="AX5" s="5232"/>
      <c r="AY5" s="5233" t="s">
        <v>161</v>
      </c>
      <c r="AZ5" s="5234"/>
      <c r="BA5" s="5234"/>
      <c r="BB5" s="5234"/>
      <c r="BC5" s="5234"/>
      <c r="BD5" s="5235"/>
      <c r="BE5" s="3113"/>
      <c r="BF5" s="3117"/>
      <c r="BG5" s="5114" t="s">
        <v>13</v>
      </c>
      <c r="BH5" s="5114" t="s">
        <v>1346</v>
      </c>
      <c r="BI5" s="5236" t="s">
        <v>155</v>
      </c>
      <c r="BJ5" s="5237"/>
      <c r="BK5" s="5237"/>
      <c r="BL5" s="5237"/>
      <c r="BM5" s="5237"/>
      <c r="BN5" s="5238"/>
      <c r="BO5" s="5239" t="s">
        <v>156</v>
      </c>
      <c r="BP5" s="5240"/>
      <c r="BQ5" s="5240"/>
      <c r="BR5" s="5240"/>
      <c r="BS5" s="5240"/>
      <c r="BT5" s="5241"/>
      <c r="BU5" s="5239" t="s">
        <v>157</v>
      </c>
      <c r="BV5" s="5240"/>
      <c r="BW5" s="5240"/>
      <c r="BX5" s="5240"/>
      <c r="BY5" s="5240"/>
      <c r="BZ5" s="5241"/>
      <c r="CA5" s="5239" t="s">
        <v>158</v>
      </c>
      <c r="CB5" s="5240"/>
      <c r="CC5" s="5240"/>
      <c r="CD5" s="5240"/>
      <c r="CE5" s="5240"/>
      <c r="CF5" s="5241"/>
      <c r="CG5" s="5239" t="s">
        <v>220</v>
      </c>
      <c r="CH5" s="5240"/>
      <c r="CI5" s="5240"/>
      <c r="CJ5" s="5240"/>
      <c r="CK5" s="5240"/>
      <c r="CL5" s="5241"/>
      <c r="CM5" s="5239" t="s">
        <v>221</v>
      </c>
      <c r="CN5" s="5240"/>
      <c r="CO5" s="5240"/>
      <c r="CP5" s="5240"/>
      <c r="CQ5" s="5240"/>
      <c r="CR5" s="5241"/>
      <c r="CS5" s="5242" t="s">
        <v>161</v>
      </c>
      <c r="CT5" s="5243"/>
      <c r="CU5" s="5243"/>
      <c r="CV5" s="5244"/>
      <c r="CW5" s="3117"/>
    </row>
    <row r="6" spans="1:102" s="1206" customFormat="1" ht="15.95" customHeight="1">
      <c r="A6" s="5114"/>
      <c r="B6" s="5114"/>
      <c r="C6" s="5249" t="s">
        <v>788</v>
      </c>
      <c r="D6" s="5227" t="s">
        <v>854</v>
      </c>
      <c r="E6" s="5228"/>
      <c r="F6" s="5229"/>
      <c r="G6" s="5249" t="s">
        <v>786</v>
      </c>
      <c r="H6" s="5249" t="s">
        <v>855</v>
      </c>
      <c r="I6" s="5253" t="s">
        <v>170</v>
      </c>
      <c r="J6" s="5222" t="s">
        <v>788</v>
      </c>
      <c r="K6" s="5230" t="s">
        <v>789</v>
      </c>
      <c r="L6" s="5231"/>
      <c r="M6" s="5232"/>
      <c r="N6" s="5222" t="s">
        <v>786</v>
      </c>
      <c r="O6" s="5222" t="s">
        <v>855</v>
      </c>
      <c r="P6" s="5250" t="s">
        <v>170</v>
      </c>
      <c r="Q6" s="5222" t="s">
        <v>788</v>
      </c>
      <c r="R6" s="5230" t="s">
        <v>789</v>
      </c>
      <c r="S6" s="5231"/>
      <c r="T6" s="5232"/>
      <c r="U6" s="5222" t="s">
        <v>786</v>
      </c>
      <c r="V6" s="5222" t="s">
        <v>855</v>
      </c>
      <c r="W6" s="5222" t="s">
        <v>170</v>
      </c>
      <c r="X6" s="5222" t="s">
        <v>788</v>
      </c>
      <c r="Y6" s="5245" t="s">
        <v>789</v>
      </c>
      <c r="Z6" s="5245"/>
      <c r="AA6" s="5245"/>
      <c r="AB6" s="5245"/>
      <c r="AC6" s="5245"/>
      <c r="AD6" s="5222" t="s">
        <v>786</v>
      </c>
      <c r="AE6" s="5222" t="s">
        <v>855</v>
      </c>
      <c r="AF6" s="5222" t="s">
        <v>170</v>
      </c>
      <c r="AG6" s="5222" t="s">
        <v>788</v>
      </c>
      <c r="AH6" s="5245" t="s">
        <v>789</v>
      </c>
      <c r="AI6" s="5245"/>
      <c r="AJ6" s="5245"/>
      <c r="AK6" s="5245"/>
      <c r="AL6" s="5245"/>
      <c r="AM6" s="5245"/>
      <c r="AN6" s="5222" t="s">
        <v>786</v>
      </c>
      <c r="AO6" s="5222" t="s">
        <v>855</v>
      </c>
      <c r="AP6" s="5222" t="s">
        <v>170</v>
      </c>
      <c r="AQ6" s="5222" t="s">
        <v>788</v>
      </c>
      <c r="AR6" s="5245" t="s">
        <v>789</v>
      </c>
      <c r="AS6" s="5245"/>
      <c r="AT6" s="5245"/>
      <c r="AU6" s="5245"/>
      <c r="AV6" s="5222" t="s">
        <v>786</v>
      </c>
      <c r="AW6" s="5222" t="s">
        <v>855</v>
      </c>
      <c r="AX6" s="5222" t="s">
        <v>170</v>
      </c>
      <c r="AY6" s="5254" t="s">
        <v>788</v>
      </c>
      <c r="AZ6" s="5248" t="s">
        <v>789</v>
      </c>
      <c r="BA6" s="5248"/>
      <c r="BB6" s="5248"/>
      <c r="BC6" s="5248"/>
      <c r="BD6" s="5254" t="s">
        <v>786</v>
      </c>
      <c r="BE6" s="5254" t="s">
        <v>1065</v>
      </c>
      <c r="BF6" s="5114" t="s">
        <v>791</v>
      </c>
      <c r="BG6" s="5114"/>
      <c r="BH6" s="5114"/>
      <c r="BI6" s="5249" t="s">
        <v>854</v>
      </c>
      <c r="BJ6" s="5249"/>
      <c r="BK6" s="5249" t="s">
        <v>786</v>
      </c>
      <c r="BL6" s="5249"/>
      <c r="BM6" s="5260" t="s">
        <v>855</v>
      </c>
      <c r="BN6" s="5250" t="s">
        <v>170</v>
      </c>
      <c r="BO6" s="5245" t="s">
        <v>789</v>
      </c>
      <c r="BP6" s="5245"/>
      <c r="BQ6" s="5230" t="s">
        <v>786</v>
      </c>
      <c r="BR6" s="5232"/>
      <c r="BS6" s="5222" t="s">
        <v>855</v>
      </c>
      <c r="BT6" s="5250" t="s">
        <v>170</v>
      </c>
      <c r="BU6" s="5245" t="s">
        <v>789</v>
      </c>
      <c r="BV6" s="5245"/>
      <c r="BW6" s="5230" t="s">
        <v>786</v>
      </c>
      <c r="BX6" s="5232"/>
      <c r="BY6" s="5246" t="s">
        <v>855</v>
      </c>
      <c r="BZ6" s="5246" t="s">
        <v>170</v>
      </c>
      <c r="CA6" s="5245" t="s">
        <v>789</v>
      </c>
      <c r="CB6" s="5245"/>
      <c r="CC6" s="5230" t="s">
        <v>786</v>
      </c>
      <c r="CD6" s="5232"/>
      <c r="CE6" s="5246" t="s">
        <v>855</v>
      </c>
      <c r="CF6" s="5246" t="s">
        <v>170</v>
      </c>
      <c r="CG6" s="5245" t="s">
        <v>789</v>
      </c>
      <c r="CH6" s="5245"/>
      <c r="CI6" s="5230" t="s">
        <v>786</v>
      </c>
      <c r="CJ6" s="5232"/>
      <c r="CK6" s="5222" t="s">
        <v>855</v>
      </c>
      <c r="CL6" s="5222" t="s">
        <v>170</v>
      </c>
      <c r="CM6" s="5245" t="s">
        <v>789</v>
      </c>
      <c r="CN6" s="5245"/>
      <c r="CO6" s="5230" t="s">
        <v>786</v>
      </c>
      <c r="CP6" s="5232"/>
      <c r="CQ6" s="5222" t="s">
        <v>855</v>
      </c>
      <c r="CR6" s="5222" t="s">
        <v>170</v>
      </c>
      <c r="CS6" s="5248" t="s">
        <v>789</v>
      </c>
      <c r="CT6" s="5248"/>
      <c r="CU6" s="5233" t="s">
        <v>786</v>
      </c>
      <c r="CV6" s="5235"/>
      <c r="CW6" s="3156"/>
    </row>
    <row r="7" spans="1:102" s="1206" customFormat="1" ht="15.95" customHeight="1">
      <c r="A7" s="5114"/>
      <c r="B7" s="5114"/>
      <c r="C7" s="5249"/>
      <c r="D7" s="5249" t="s">
        <v>1347</v>
      </c>
      <c r="E7" s="3021" t="s">
        <v>1013</v>
      </c>
      <c r="F7" s="3021" t="s">
        <v>1013</v>
      </c>
      <c r="G7" s="5249"/>
      <c r="H7" s="5249"/>
      <c r="I7" s="5253"/>
      <c r="J7" s="5223"/>
      <c r="K7" s="5222" t="s">
        <v>1347</v>
      </c>
      <c r="L7" s="5246" t="s">
        <v>1348</v>
      </c>
      <c r="M7" s="5246" t="s">
        <v>1349</v>
      </c>
      <c r="N7" s="5223"/>
      <c r="O7" s="5223"/>
      <c r="P7" s="5251"/>
      <c r="Q7" s="5223"/>
      <c r="R7" s="5222" t="s">
        <v>1347</v>
      </c>
      <c r="S7" s="5246" t="s">
        <v>1348</v>
      </c>
      <c r="T7" s="5246" t="s">
        <v>1349</v>
      </c>
      <c r="U7" s="5223"/>
      <c r="V7" s="5223"/>
      <c r="W7" s="5223"/>
      <c r="X7" s="5223"/>
      <c r="Y7" s="5223" t="s">
        <v>1347</v>
      </c>
      <c r="Z7" s="5225" t="s">
        <v>1348</v>
      </c>
      <c r="AA7" s="5225" t="s">
        <v>1349</v>
      </c>
      <c r="AB7" s="5222" t="s">
        <v>1350</v>
      </c>
      <c r="AC7" s="5225" t="s">
        <v>1351</v>
      </c>
      <c r="AD7" s="5223"/>
      <c r="AE7" s="5223"/>
      <c r="AF7" s="5223"/>
      <c r="AG7" s="5223"/>
      <c r="AH7" s="5223" t="s">
        <v>1347</v>
      </c>
      <c r="AI7" s="5225" t="s">
        <v>1348</v>
      </c>
      <c r="AJ7" s="5225" t="s">
        <v>1349</v>
      </c>
      <c r="AK7" s="5225" t="s">
        <v>1352</v>
      </c>
      <c r="AL7" s="5222" t="s">
        <v>1350</v>
      </c>
      <c r="AM7" s="5225" t="s">
        <v>1351</v>
      </c>
      <c r="AN7" s="5223"/>
      <c r="AO7" s="5223"/>
      <c r="AP7" s="5223"/>
      <c r="AQ7" s="5223"/>
      <c r="AR7" s="5223" t="s">
        <v>1347</v>
      </c>
      <c r="AS7" s="5225" t="s">
        <v>1349</v>
      </c>
      <c r="AT7" s="5225" t="s">
        <v>1352</v>
      </c>
      <c r="AU7" s="5222" t="s">
        <v>1350</v>
      </c>
      <c r="AV7" s="5223"/>
      <c r="AW7" s="5223"/>
      <c r="AX7" s="5223"/>
      <c r="AY7" s="5255"/>
      <c r="AZ7" s="5255" t="s">
        <v>1347</v>
      </c>
      <c r="BA7" s="5257" t="s">
        <v>1349</v>
      </c>
      <c r="BB7" s="5257" t="s">
        <v>1352</v>
      </c>
      <c r="BC7" s="5254" t="s">
        <v>1350</v>
      </c>
      <c r="BD7" s="5255"/>
      <c r="BE7" s="5255"/>
      <c r="BF7" s="5114"/>
      <c r="BG7" s="5114"/>
      <c r="BH7" s="5114"/>
      <c r="BI7" s="5258" t="s">
        <v>1347</v>
      </c>
      <c r="BJ7" s="3021" t="s">
        <v>1013</v>
      </c>
      <c r="BK7" s="5258" t="s">
        <v>1347</v>
      </c>
      <c r="BL7" s="3021" t="s">
        <v>1013</v>
      </c>
      <c r="BM7" s="5261"/>
      <c r="BN7" s="5251"/>
      <c r="BO7" s="5222" t="s">
        <v>1347</v>
      </c>
      <c r="BP7" s="5246" t="s">
        <v>1353</v>
      </c>
      <c r="BQ7" s="5222" t="s">
        <v>1347</v>
      </c>
      <c r="BR7" s="5246" t="s">
        <v>1353</v>
      </c>
      <c r="BS7" s="5223"/>
      <c r="BT7" s="5251"/>
      <c r="BU7" s="5222" t="s">
        <v>1347</v>
      </c>
      <c r="BV7" s="5246" t="s">
        <v>1353</v>
      </c>
      <c r="BW7" s="5222" t="s">
        <v>1347</v>
      </c>
      <c r="BX7" s="5246" t="s">
        <v>1353</v>
      </c>
      <c r="BY7" s="5225"/>
      <c r="BZ7" s="5225"/>
      <c r="CA7" s="5222" t="s">
        <v>1347</v>
      </c>
      <c r="CB7" s="5246" t="s">
        <v>1353</v>
      </c>
      <c r="CC7" s="5222" t="s">
        <v>1347</v>
      </c>
      <c r="CD7" s="5246" t="s">
        <v>1353</v>
      </c>
      <c r="CE7" s="5225"/>
      <c r="CF7" s="5225"/>
      <c r="CG7" s="5222" t="s">
        <v>1347</v>
      </c>
      <c r="CH7" s="5246" t="s">
        <v>1353</v>
      </c>
      <c r="CI7" s="5222" t="s">
        <v>1347</v>
      </c>
      <c r="CJ7" s="5246" t="s">
        <v>1353</v>
      </c>
      <c r="CK7" s="5223"/>
      <c r="CL7" s="5223"/>
      <c r="CM7" s="5222" t="s">
        <v>1347</v>
      </c>
      <c r="CN7" s="5246" t="s">
        <v>1353</v>
      </c>
      <c r="CO7" s="5222" t="s">
        <v>1347</v>
      </c>
      <c r="CP7" s="5246" t="s">
        <v>1353</v>
      </c>
      <c r="CQ7" s="5223"/>
      <c r="CR7" s="5223"/>
      <c r="CS7" s="5254" t="s">
        <v>1347</v>
      </c>
      <c r="CT7" s="5263" t="s">
        <v>1353</v>
      </c>
      <c r="CU7" s="5254" t="s">
        <v>1347</v>
      </c>
      <c r="CV7" s="5263" t="s">
        <v>1353</v>
      </c>
      <c r="CW7" s="3157" t="s">
        <v>791</v>
      </c>
    </row>
    <row r="8" spans="1:102" s="1206" customFormat="1" ht="15.95" customHeight="1">
      <c r="A8" s="5114"/>
      <c r="B8" s="5114"/>
      <c r="C8" s="5249"/>
      <c r="D8" s="5249"/>
      <c r="E8" s="3022" t="s">
        <v>1354</v>
      </c>
      <c r="F8" s="3022" t="s">
        <v>1355</v>
      </c>
      <c r="G8" s="5249"/>
      <c r="H8" s="5249"/>
      <c r="I8" s="5253"/>
      <c r="J8" s="5224"/>
      <c r="K8" s="5224"/>
      <c r="L8" s="5224"/>
      <c r="M8" s="5224"/>
      <c r="N8" s="5224"/>
      <c r="O8" s="5224"/>
      <c r="P8" s="5252"/>
      <c r="Q8" s="5224"/>
      <c r="R8" s="5224"/>
      <c r="S8" s="5224"/>
      <c r="T8" s="5224"/>
      <c r="U8" s="5224"/>
      <c r="V8" s="5224"/>
      <c r="W8" s="5224"/>
      <c r="X8" s="5224"/>
      <c r="Y8" s="5224"/>
      <c r="Z8" s="5224"/>
      <c r="AA8" s="5224"/>
      <c r="AB8" s="5224"/>
      <c r="AC8" s="5224"/>
      <c r="AD8" s="5224"/>
      <c r="AE8" s="5224"/>
      <c r="AF8" s="5224"/>
      <c r="AG8" s="5224"/>
      <c r="AH8" s="5224"/>
      <c r="AI8" s="5224"/>
      <c r="AJ8" s="5224"/>
      <c r="AK8" s="5224"/>
      <c r="AL8" s="5224"/>
      <c r="AM8" s="5224"/>
      <c r="AN8" s="5224"/>
      <c r="AO8" s="5224"/>
      <c r="AP8" s="5224"/>
      <c r="AQ8" s="5224"/>
      <c r="AR8" s="5224"/>
      <c r="AS8" s="5224"/>
      <c r="AT8" s="5224"/>
      <c r="AU8" s="5224"/>
      <c r="AV8" s="5224"/>
      <c r="AW8" s="5224"/>
      <c r="AX8" s="5224"/>
      <c r="AY8" s="5256"/>
      <c r="AZ8" s="5256"/>
      <c r="BA8" s="5256"/>
      <c r="BB8" s="5256"/>
      <c r="BC8" s="5256"/>
      <c r="BD8" s="5256"/>
      <c r="BE8" s="5256"/>
      <c r="BF8" s="5114"/>
      <c r="BG8" s="5114"/>
      <c r="BH8" s="5114"/>
      <c r="BI8" s="5259"/>
      <c r="BJ8" s="3022" t="s">
        <v>1356</v>
      </c>
      <c r="BK8" s="5259"/>
      <c r="BL8" s="3022" t="s">
        <v>1356</v>
      </c>
      <c r="BM8" s="5262"/>
      <c r="BN8" s="5252"/>
      <c r="BO8" s="5224"/>
      <c r="BP8" s="5224"/>
      <c r="BQ8" s="5224"/>
      <c r="BR8" s="5224"/>
      <c r="BS8" s="5224"/>
      <c r="BT8" s="5252"/>
      <c r="BU8" s="5224"/>
      <c r="BV8" s="5224"/>
      <c r="BW8" s="5224"/>
      <c r="BX8" s="5224"/>
      <c r="BY8" s="5247"/>
      <c r="BZ8" s="5247"/>
      <c r="CA8" s="5224"/>
      <c r="CB8" s="5224"/>
      <c r="CC8" s="5224"/>
      <c r="CD8" s="5224"/>
      <c r="CE8" s="5247"/>
      <c r="CF8" s="5247"/>
      <c r="CG8" s="5224"/>
      <c r="CH8" s="5224"/>
      <c r="CI8" s="5224"/>
      <c r="CJ8" s="5224"/>
      <c r="CK8" s="5224"/>
      <c r="CL8" s="5224"/>
      <c r="CM8" s="5224"/>
      <c r="CN8" s="5224"/>
      <c r="CO8" s="5224"/>
      <c r="CP8" s="5224"/>
      <c r="CQ8" s="5224"/>
      <c r="CR8" s="5224"/>
      <c r="CS8" s="5256"/>
      <c r="CT8" s="5256"/>
      <c r="CU8" s="5256"/>
      <c r="CV8" s="5256"/>
      <c r="CW8" s="3156"/>
    </row>
    <row r="9" spans="1:102" s="3013" customFormat="1" ht="85.5" customHeight="1">
      <c r="A9" s="3023" t="s">
        <v>16</v>
      </c>
      <c r="B9" s="3023" t="s">
        <v>1357</v>
      </c>
      <c r="C9" s="3024"/>
      <c r="D9" s="3024"/>
      <c r="E9" s="3024"/>
      <c r="F9" s="3024"/>
      <c r="G9" s="3024"/>
      <c r="H9" s="3024"/>
      <c r="I9" s="3048"/>
      <c r="J9" s="3024"/>
      <c r="K9" s="3024"/>
      <c r="L9" s="3024"/>
      <c r="M9" s="3024"/>
      <c r="N9" s="3024"/>
      <c r="O9" s="3024"/>
      <c r="P9" s="3049"/>
      <c r="Q9" s="3024"/>
      <c r="R9" s="3024"/>
      <c r="S9" s="3024"/>
      <c r="T9" s="3024"/>
      <c r="U9" s="3024"/>
      <c r="V9" s="3024"/>
      <c r="W9" s="3048"/>
      <c r="X9" s="3024"/>
      <c r="Y9" s="3024"/>
      <c r="Z9" s="3024"/>
      <c r="AA9" s="3024"/>
      <c r="AB9" s="3024"/>
      <c r="AC9" s="3024"/>
      <c r="AD9" s="3074"/>
      <c r="AE9" s="3074"/>
      <c r="AF9" s="3075"/>
      <c r="AG9" s="3090"/>
      <c r="AH9" s="3090"/>
      <c r="AI9" s="3090"/>
      <c r="AJ9" s="3090"/>
      <c r="AK9" s="3091"/>
      <c r="AL9" s="3090"/>
      <c r="AM9" s="3090"/>
      <c r="AN9" s="3091"/>
      <c r="AO9" s="3091"/>
      <c r="AP9" s="3106"/>
      <c r="AQ9" s="3091"/>
      <c r="AR9" s="3091"/>
      <c r="AS9" s="3091"/>
      <c r="AT9" s="3091"/>
      <c r="AU9" s="3091"/>
      <c r="AV9" s="3091"/>
      <c r="AW9" s="3091"/>
      <c r="AX9" s="3106"/>
      <c r="AY9" s="3114"/>
      <c r="AZ9" s="3114"/>
      <c r="BA9" s="3114"/>
      <c r="BB9" s="3114"/>
      <c r="BC9" s="3114"/>
      <c r="BD9" s="3114"/>
      <c r="BE9" s="3114"/>
      <c r="BF9" s="3118"/>
      <c r="BG9" s="3119" t="s">
        <v>138</v>
      </c>
      <c r="BH9" s="3120" t="s">
        <v>1358</v>
      </c>
      <c r="BI9" s="3024">
        <f>SUM(BI10:BI49)</f>
        <v>0</v>
      </c>
      <c r="BJ9" s="3024">
        <f>SUM(BJ10:BJ49)</f>
        <v>0</v>
      </c>
      <c r="BK9" s="3024">
        <f>SUM(BK10:BK49)</f>
        <v>0</v>
      </c>
      <c r="BL9" s="3024">
        <f>SUM(BL10:BL49)</f>
        <v>0</v>
      </c>
      <c r="BM9" s="3024">
        <f>SUM(BM10:BM49)</f>
        <v>0</v>
      </c>
      <c r="BN9" s="3048" t="str">
        <f t="shared" ref="BN9:BN17" si="0">IF(BM9=0,"",BM9/BL9)</f>
        <v/>
      </c>
      <c r="BO9" s="3024">
        <f>SUM(BO10:BO48)</f>
        <v>0</v>
      </c>
      <c r="BP9" s="3024">
        <f>SUM(BP10:BP48)</f>
        <v>0</v>
      </c>
      <c r="BQ9" s="3024">
        <f>SUM(BQ10:BQ48)</f>
        <v>0</v>
      </c>
      <c r="BR9" s="3024">
        <f>SUM(BR10:BR48)</f>
        <v>0</v>
      </c>
      <c r="BS9" s="3024">
        <f>SUM(BS10:BS48)</f>
        <v>0</v>
      </c>
      <c r="BT9" s="3049" t="str">
        <f t="shared" ref="BT9:BT17" si="1">IF(BS9=0,"",BS9/BR9)</f>
        <v/>
      </c>
      <c r="BU9" s="3024">
        <f>SUM(BU10:BU49)</f>
        <v>0</v>
      </c>
      <c r="BV9" s="3024">
        <f>SUM(BV10:BV49)</f>
        <v>0</v>
      </c>
      <c r="BW9" s="3024">
        <f>SUM(BW10:BW49)</f>
        <v>0</v>
      </c>
      <c r="BX9" s="3024">
        <f>SUM(BX10:BX49)</f>
        <v>0</v>
      </c>
      <c r="BY9" s="3024">
        <f>SUM(BY10:BY49)</f>
        <v>0</v>
      </c>
      <c r="BZ9" s="3048" t="str">
        <f>IF(BY9=0,"",BY9/BX9)</f>
        <v/>
      </c>
      <c r="CA9" s="3024">
        <f>SUM(CA10:CA49)</f>
        <v>0</v>
      </c>
      <c r="CB9" s="3024">
        <f>SUM(CB10:CB49)</f>
        <v>0</v>
      </c>
      <c r="CC9" s="3143">
        <f>SUM(CC10:CC49)</f>
        <v>0</v>
      </c>
      <c r="CD9" s="3143">
        <f>SUM(CD10:CD49)</f>
        <v>0</v>
      </c>
      <c r="CE9" s="3143">
        <f>SUM(CE10:CE49)</f>
        <v>0</v>
      </c>
      <c r="CF9" s="3075" t="str">
        <f t="shared" ref="CF9:CF17" si="2">IF(CE9=0,"",CE9/CD9)</f>
        <v/>
      </c>
      <c r="CG9" s="3143">
        <f>SUM(CG10:CG49)</f>
        <v>0</v>
      </c>
      <c r="CH9" s="3143">
        <f>SUM(CH10:CH49)</f>
        <v>0</v>
      </c>
      <c r="CI9" s="3143">
        <f>SUM(CI10:CI49)</f>
        <v>0</v>
      </c>
      <c r="CJ9" s="3143">
        <f>SUM(CJ10:CJ49)</f>
        <v>0</v>
      </c>
      <c r="CK9" s="3143">
        <f>SUM(CK10:CK49)</f>
        <v>0</v>
      </c>
      <c r="CL9" s="3151" t="str">
        <f t="shared" ref="CL9:CL78" si="3">IF(CK9=0,"",CK9/CJ9)</f>
        <v/>
      </c>
      <c r="CM9" s="3152">
        <f>SUM(CM10:CM49)</f>
        <v>0</v>
      </c>
      <c r="CN9" s="3152">
        <f>SUM(CN10:CN49)</f>
        <v>0</v>
      </c>
      <c r="CO9" s="3152">
        <f>SUM(CO10:CO49)</f>
        <v>0</v>
      </c>
      <c r="CP9" s="3152">
        <f>SUM(CP10:CP49)</f>
        <v>0</v>
      </c>
      <c r="CQ9" s="3152">
        <f>SUM(CQ10:CQ49)</f>
        <v>0</v>
      </c>
      <c r="CR9" s="3151" t="str">
        <f>IF(CQ9=0,"",CQ9/CP9)</f>
        <v/>
      </c>
      <c r="CS9" s="3158">
        <f>SUM(CS10:CS49)</f>
        <v>0</v>
      </c>
      <c r="CT9" s="3158">
        <f>SUM(CT10:CT49)</f>
        <v>0</v>
      </c>
      <c r="CU9" s="3158">
        <f>SUM(CU10:CU49)</f>
        <v>0</v>
      </c>
      <c r="CV9" s="3158">
        <f>SUM(CV10:CV49)</f>
        <v>0</v>
      </c>
      <c r="CW9" s="3120"/>
    </row>
    <row r="10" spans="1:102" s="3014" customFormat="1" ht="26.25" customHeight="1">
      <c r="A10" s="625">
        <v>1</v>
      </c>
      <c r="B10" s="2356" t="s">
        <v>1317</v>
      </c>
      <c r="C10" s="2839"/>
      <c r="D10" s="3025"/>
      <c r="E10" s="2839"/>
      <c r="F10" s="2839"/>
      <c r="G10" s="2839"/>
      <c r="H10" s="2839"/>
      <c r="I10" s="3050"/>
      <c r="J10" s="2357"/>
      <c r="K10" s="2357"/>
      <c r="L10" s="2357"/>
      <c r="M10" s="2357"/>
      <c r="N10" s="2357"/>
      <c r="O10" s="2357"/>
      <c r="P10" s="3051"/>
      <c r="Q10" s="2357"/>
      <c r="R10" s="2357"/>
      <c r="S10" s="2357"/>
      <c r="T10" s="2357"/>
      <c r="U10" s="2357"/>
      <c r="V10" s="2357"/>
      <c r="W10" s="3064"/>
      <c r="X10" s="3065"/>
      <c r="Y10" s="3065"/>
      <c r="Z10" s="3076"/>
      <c r="AA10" s="3076"/>
      <c r="AB10" s="3076"/>
      <c r="AC10" s="3077"/>
      <c r="AD10" s="2848"/>
      <c r="AE10" s="2848"/>
      <c r="AF10" s="2861"/>
      <c r="AG10" s="3092"/>
      <c r="AH10" s="3092"/>
      <c r="AI10" s="3092"/>
      <c r="AJ10" s="3092"/>
      <c r="AK10" s="3092"/>
      <c r="AL10" s="3092"/>
      <c r="AM10" s="3093"/>
      <c r="AN10" s="3092"/>
      <c r="AO10" s="3092"/>
      <c r="AP10" s="3107"/>
      <c r="AQ10" s="3092"/>
      <c r="AR10" s="3092"/>
      <c r="AS10" s="3092"/>
      <c r="AT10" s="3092"/>
      <c r="AU10" s="3092"/>
      <c r="AV10" s="3092"/>
      <c r="AW10" s="3092"/>
      <c r="AX10" s="3107"/>
      <c r="AY10" s="3095"/>
      <c r="AZ10" s="3095"/>
      <c r="BA10" s="3095"/>
      <c r="BB10" s="3095"/>
      <c r="BC10" s="3095"/>
      <c r="BD10" s="3095"/>
      <c r="BE10" s="3095"/>
      <c r="BF10" s="3121"/>
      <c r="BG10" s="3122">
        <v>1</v>
      </c>
      <c r="BH10" s="2925" t="s">
        <v>4</v>
      </c>
      <c r="BI10" s="2821"/>
      <c r="BJ10" s="2821"/>
      <c r="BK10" s="2821"/>
      <c r="BL10" s="2821"/>
      <c r="BM10" s="2821"/>
      <c r="BN10" s="3050"/>
      <c r="BO10" s="2357"/>
      <c r="BP10" s="2357"/>
      <c r="BQ10" s="2357"/>
      <c r="BR10" s="2357"/>
      <c r="BS10" s="2357"/>
      <c r="BT10" s="3051"/>
      <c r="BU10" s="2357"/>
      <c r="BV10" s="2357"/>
      <c r="BW10" s="2357"/>
      <c r="BX10" s="2357"/>
      <c r="BY10" s="2357"/>
      <c r="BZ10" s="3064"/>
      <c r="CA10" s="3142"/>
      <c r="CB10" s="2357"/>
      <c r="CC10" s="3144"/>
      <c r="CD10" s="3144"/>
      <c r="CE10" s="3145"/>
      <c r="CF10" s="2861"/>
      <c r="CG10" s="3146"/>
      <c r="CH10" s="3146"/>
      <c r="CI10" s="3147"/>
      <c r="CJ10" s="3147"/>
      <c r="CK10" s="3147"/>
      <c r="CL10" s="3150"/>
      <c r="CM10" s="3146"/>
      <c r="CN10" s="3146"/>
      <c r="CO10" s="3147"/>
      <c r="CP10" s="3150"/>
      <c r="CQ10" s="3150"/>
      <c r="CR10" s="3150"/>
      <c r="CS10" s="3146"/>
      <c r="CT10" s="3150"/>
      <c r="CU10" s="3150"/>
      <c r="CV10" s="3150"/>
      <c r="CW10" s="3159"/>
      <c r="CX10" s="3160"/>
    </row>
    <row r="11" spans="1:102" s="3014" customFormat="1" ht="21" customHeight="1">
      <c r="A11" s="625">
        <v>2</v>
      </c>
      <c r="B11" s="2361" t="s">
        <v>1301</v>
      </c>
      <c r="C11" s="2839"/>
      <c r="D11" s="3025"/>
      <c r="E11" s="2839"/>
      <c r="F11" s="2839"/>
      <c r="G11" s="2839"/>
      <c r="H11" s="2839"/>
      <c r="I11" s="3050"/>
      <c r="J11" s="2357"/>
      <c r="K11" s="2357"/>
      <c r="L11" s="2357"/>
      <c r="M11" s="2357"/>
      <c r="N11" s="2357"/>
      <c r="O11" s="2357"/>
      <c r="P11" s="3051"/>
      <c r="Q11" s="2357"/>
      <c r="R11" s="2357"/>
      <c r="S11" s="2357"/>
      <c r="T11" s="2357"/>
      <c r="U11" s="2357"/>
      <c r="V11" s="2357"/>
      <c r="W11" s="3064"/>
      <c r="X11" s="3065"/>
      <c r="Y11" s="3065"/>
      <c r="Z11" s="3076"/>
      <c r="AA11" s="3076"/>
      <c r="AB11" s="3076"/>
      <c r="AC11" s="3077"/>
      <c r="AD11" s="2848"/>
      <c r="AE11" s="2848"/>
      <c r="AF11" s="2861"/>
      <c r="AG11" s="3092"/>
      <c r="AH11" s="3092"/>
      <c r="AI11" s="2863"/>
      <c r="AJ11" s="3092"/>
      <c r="AK11" s="3092"/>
      <c r="AL11" s="3092"/>
      <c r="AM11" s="3093"/>
      <c r="AN11" s="3094"/>
      <c r="AO11" s="3094"/>
      <c r="AP11" s="3108"/>
      <c r="AQ11" s="3092"/>
      <c r="AR11" s="3092"/>
      <c r="AS11" s="3092"/>
      <c r="AT11" s="3092"/>
      <c r="AU11" s="3092"/>
      <c r="AV11" s="3092"/>
      <c r="AW11" s="3094"/>
      <c r="AX11" s="3107"/>
      <c r="AY11" s="3095"/>
      <c r="AZ11" s="3095"/>
      <c r="BA11" s="3095"/>
      <c r="BB11" s="3095"/>
      <c r="BC11" s="3095"/>
      <c r="BD11" s="3095"/>
      <c r="BE11" s="3095"/>
      <c r="BF11" s="3123"/>
      <c r="BG11" s="3122">
        <v>2</v>
      </c>
      <c r="BH11" s="2356" t="s">
        <v>6</v>
      </c>
      <c r="BI11" s="2821"/>
      <c r="BJ11" s="2821"/>
      <c r="BK11" s="2821"/>
      <c r="BL11" s="2821"/>
      <c r="BM11" s="2821"/>
      <c r="BN11" s="3050"/>
      <c r="BO11" s="2357"/>
      <c r="BP11" s="2357"/>
      <c r="BQ11" s="2357"/>
      <c r="BR11" s="2357"/>
      <c r="BS11" s="2357"/>
      <c r="BT11" s="3051"/>
      <c r="BU11" s="2357"/>
      <c r="BV11" s="2357"/>
      <c r="BW11" s="2357"/>
      <c r="BX11" s="2357"/>
      <c r="BY11" s="2357"/>
      <c r="BZ11" s="3050"/>
      <c r="CA11" s="2357"/>
      <c r="CB11" s="2357"/>
      <c r="CC11" s="3144"/>
      <c r="CD11" s="3144"/>
      <c r="CE11" s="3144"/>
      <c r="CF11" s="2861"/>
      <c r="CG11" s="3146"/>
      <c r="CH11" s="3146"/>
      <c r="CI11" s="3147"/>
      <c r="CJ11" s="3147"/>
      <c r="CK11" s="3147"/>
      <c r="CL11" s="3150"/>
      <c r="CM11" s="3146"/>
      <c r="CN11" s="3146"/>
      <c r="CO11" s="3147"/>
      <c r="CP11" s="3150"/>
      <c r="CQ11" s="3150"/>
      <c r="CR11" s="3150"/>
      <c r="CS11" s="3146"/>
      <c r="CT11" s="3150"/>
      <c r="CU11" s="3150"/>
      <c r="CV11" s="3150"/>
      <c r="CW11" s="3159"/>
      <c r="CX11" s="3160"/>
    </row>
    <row r="12" spans="1:102" s="3014" customFormat="1" ht="30" customHeight="1">
      <c r="A12" s="625">
        <v>3</v>
      </c>
      <c r="B12" s="2361" t="s">
        <v>1300</v>
      </c>
      <c r="C12" s="2839"/>
      <c r="D12" s="3025"/>
      <c r="E12" s="2839"/>
      <c r="F12" s="2839"/>
      <c r="G12" s="2839"/>
      <c r="H12" s="2839"/>
      <c r="I12" s="3050"/>
      <c r="J12" s="2839"/>
      <c r="K12" s="2357"/>
      <c r="L12" s="2357"/>
      <c r="M12" s="2357"/>
      <c r="N12" s="2357"/>
      <c r="O12" s="2357"/>
      <c r="P12" s="3051"/>
      <c r="Q12" s="2357"/>
      <c r="R12" s="3066"/>
      <c r="S12" s="2357"/>
      <c r="T12" s="2357"/>
      <c r="U12" s="2357"/>
      <c r="V12" s="2357"/>
      <c r="W12" s="3064"/>
      <c r="X12" s="3065"/>
      <c r="Y12" s="3065"/>
      <c r="Z12" s="3076"/>
      <c r="AA12" s="3076"/>
      <c r="AB12" s="3076"/>
      <c r="AC12" s="3077"/>
      <c r="AD12" s="2848"/>
      <c r="AE12" s="2848"/>
      <c r="AF12" s="2861"/>
      <c r="AG12" s="3092"/>
      <c r="AH12" s="3092"/>
      <c r="AI12" s="3092"/>
      <c r="AJ12" s="3092"/>
      <c r="AK12" s="3092"/>
      <c r="AL12" s="3092"/>
      <c r="AM12" s="3093"/>
      <c r="AN12" s="3094"/>
      <c r="AO12" s="3094"/>
      <c r="AP12" s="3108"/>
      <c r="AQ12" s="3092"/>
      <c r="AR12" s="3092"/>
      <c r="AS12" s="3092"/>
      <c r="AT12" s="3092"/>
      <c r="AU12" s="3092"/>
      <c r="AV12" s="3092"/>
      <c r="AW12" s="3094"/>
      <c r="AX12" s="3107"/>
      <c r="AY12" s="3095"/>
      <c r="AZ12" s="3095"/>
      <c r="BA12" s="3095"/>
      <c r="BB12" s="3095"/>
      <c r="BC12" s="3095"/>
      <c r="BD12" s="3095"/>
      <c r="BE12" s="3095"/>
      <c r="BF12" s="3124"/>
      <c r="BG12" s="3122">
        <v>3</v>
      </c>
      <c r="BH12" s="1781" t="s">
        <v>1362</v>
      </c>
      <c r="BI12" s="2821"/>
      <c r="BJ12" s="2821"/>
      <c r="BK12" s="2821"/>
      <c r="BL12" s="2821"/>
      <c r="BM12" s="2821"/>
      <c r="BN12" s="3050"/>
      <c r="BO12" s="2357"/>
      <c r="BP12" s="2357"/>
      <c r="BQ12" s="2357"/>
      <c r="BR12" s="2357"/>
      <c r="BS12" s="2357"/>
      <c r="BT12" s="3051"/>
      <c r="BU12" s="2357"/>
      <c r="BV12" s="2357"/>
      <c r="BW12" s="2357"/>
      <c r="BX12" s="2357"/>
      <c r="BY12" s="2357"/>
      <c r="BZ12" s="3064"/>
      <c r="CA12" s="2357"/>
      <c r="CB12" s="2357"/>
      <c r="CC12" s="3144"/>
      <c r="CD12" s="3144"/>
      <c r="CE12" s="3144"/>
      <c r="CF12" s="2861"/>
      <c r="CG12" s="3146"/>
      <c r="CH12" s="3146"/>
      <c r="CI12" s="3147"/>
      <c r="CJ12" s="3147"/>
      <c r="CK12" s="3147"/>
      <c r="CL12" s="3150"/>
      <c r="CM12" s="3146"/>
      <c r="CN12" s="3146"/>
      <c r="CO12" s="3147"/>
      <c r="CP12" s="3150"/>
      <c r="CQ12" s="3150"/>
      <c r="CR12" s="3150"/>
      <c r="CS12" s="3146"/>
      <c r="CT12" s="3150"/>
      <c r="CU12" s="3150"/>
      <c r="CV12" s="3150"/>
      <c r="CW12" s="3159"/>
      <c r="CX12" s="3160"/>
    </row>
    <row r="13" spans="1:102" s="3014" customFormat="1" ht="17.25" customHeight="1">
      <c r="A13" s="625">
        <v>4</v>
      </c>
      <c r="B13" s="3026" t="s">
        <v>1302</v>
      </c>
      <c r="C13" s="2839"/>
      <c r="D13" s="3025"/>
      <c r="E13" s="2839"/>
      <c r="F13" s="2839"/>
      <c r="G13" s="2839"/>
      <c r="H13" s="2839"/>
      <c r="I13" s="3050"/>
      <c r="J13" s="2357"/>
      <c r="K13" s="2357"/>
      <c r="L13" s="2357"/>
      <c r="M13" s="2357"/>
      <c r="N13" s="2357"/>
      <c r="O13" s="2357"/>
      <c r="P13" s="3051"/>
      <c r="Q13" s="2357"/>
      <c r="R13" s="2357"/>
      <c r="S13" s="2357"/>
      <c r="T13" s="2357"/>
      <c r="U13" s="2357"/>
      <c r="V13" s="2357"/>
      <c r="W13" s="3064"/>
      <c r="X13" s="3065"/>
      <c r="Y13" s="3065"/>
      <c r="Z13" s="3076"/>
      <c r="AA13" s="3076"/>
      <c r="AB13" s="3076"/>
      <c r="AC13" s="3077"/>
      <c r="AD13" s="2848"/>
      <c r="AE13" s="2848"/>
      <c r="AF13" s="2861"/>
      <c r="AG13" s="3092"/>
      <c r="AH13" s="3092"/>
      <c r="AI13" s="3092"/>
      <c r="AJ13" s="3092"/>
      <c r="AK13" s="3092"/>
      <c r="AL13" s="3092"/>
      <c r="AM13" s="3093"/>
      <c r="AN13" s="3094"/>
      <c r="AO13" s="3094"/>
      <c r="AP13" s="3108"/>
      <c r="AQ13" s="3092"/>
      <c r="AR13" s="3092"/>
      <c r="AS13" s="3092"/>
      <c r="AT13" s="3092"/>
      <c r="AU13" s="3092"/>
      <c r="AV13" s="3092"/>
      <c r="AW13" s="3094"/>
      <c r="AX13" s="3107"/>
      <c r="AY13" s="3095"/>
      <c r="AZ13" s="3095"/>
      <c r="BA13" s="3095"/>
      <c r="BB13" s="3095"/>
      <c r="BC13" s="3095"/>
      <c r="BD13" s="3095"/>
      <c r="BE13" s="3095"/>
      <c r="BF13" s="3124"/>
      <c r="BG13" s="3122">
        <v>4</v>
      </c>
      <c r="BH13" s="2356" t="s">
        <v>1365</v>
      </c>
      <c r="BI13" s="2821"/>
      <c r="BJ13" s="2821"/>
      <c r="BK13" s="2821"/>
      <c r="BL13" s="2821"/>
      <c r="BM13" s="2821"/>
      <c r="BN13" s="3050"/>
      <c r="BO13" s="2357"/>
      <c r="BP13" s="2357"/>
      <c r="BQ13" s="2357"/>
      <c r="BR13" s="2357"/>
      <c r="BS13" s="2357"/>
      <c r="BT13" s="3051"/>
      <c r="BU13" s="2357"/>
      <c r="BV13" s="2357"/>
      <c r="BW13" s="2357"/>
      <c r="BX13" s="2357"/>
      <c r="BY13" s="2357"/>
      <c r="BZ13" s="3064"/>
      <c r="CA13" s="2357"/>
      <c r="CB13" s="2357"/>
      <c r="CC13" s="3144"/>
      <c r="CD13" s="3144"/>
      <c r="CE13" s="3144"/>
      <c r="CF13" s="2861"/>
      <c r="CG13" s="3146"/>
      <c r="CH13" s="3146"/>
      <c r="CI13" s="3147"/>
      <c r="CJ13" s="3147"/>
      <c r="CK13" s="3147"/>
      <c r="CL13" s="3150"/>
      <c r="CM13" s="3146"/>
      <c r="CN13" s="3146"/>
      <c r="CO13" s="3147"/>
      <c r="CP13" s="3150"/>
      <c r="CQ13" s="3150"/>
      <c r="CR13" s="3150"/>
      <c r="CS13" s="3146"/>
      <c r="CT13" s="3150"/>
      <c r="CU13" s="3150"/>
      <c r="CV13" s="3150"/>
      <c r="CW13" s="3159"/>
      <c r="CX13" s="3160"/>
    </row>
    <row r="14" spans="1:102" s="3014" customFormat="1" ht="21" customHeight="1">
      <c r="A14" s="625">
        <v>5</v>
      </c>
      <c r="B14" s="2361" t="s">
        <v>1307</v>
      </c>
      <c r="C14" s="2839"/>
      <c r="D14" s="3025"/>
      <c r="E14" s="2839"/>
      <c r="F14" s="2839"/>
      <c r="G14" s="2839"/>
      <c r="H14" s="2839"/>
      <c r="I14" s="3050"/>
      <c r="J14" s="2357"/>
      <c r="K14" s="2357"/>
      <c r="L14" s="2357"/>
      <c r="M14" s="2357"/>
      <c r="N14" s="2357"/>
      <c r="O14" s="2357"/>
      <c r="P14" s="3051"/>
      <c r="Q14" s="2357"/>
      <c r="R14" s="2357"/>
      <c r="S14" s="2357"/>
      <c r="T14" s="2357"/>
      <c r="U14" s="2357"/>
      <c r="V14" s="2357"/>
      <c r="W14" s="3064"/>
      <c r="X14" s="3065"/>
      <c r="Y14" s="3065"/>
      <c r="Z14" s="3076"/>
      <c r="AA14" s="3076"/>
      <c r="AB14" s="3076"/>
      <c r="AC14" s="3077"/>
      <c r="AD14" s="2848"/>
      <c r="AE14" s="2848"/>
      <c r="AF14" s="2861"/>
      <c r="AG14" s="3092"/>
      <c r="AH14" s="3092"/>
      <c r="AI14" s="3092"/>
      <c r="AJ14" s="3092"/>
      <c r="AK14" s="3092"/>
      <c r="AL14" s="3092"/>
      <c r="AM14" s="3093"/>
      <c r="AN14" s="3094"/>
      <c r="AO14" s="3109"/>
      <c r="AP14" s="3108"/>
      <c r="AQ14" s="3092"/>
      <c r="AR14" s="3092"/>
      <c r="AS14" s="3092"/>
      <c r="AT14" s="3092"/>
      <c r="AU14" s="3092"/>
      <c r="AV14" s="3092"/>
      <c r="AW14" s="3109"/>
      <c r="AX14" s="3107"/>
      <c r="AY14" s="3095"/>
      <c r="AZ14" s="3095"/>
      <c r="BA14" s="3095"/>
      <c r="BB14" s="3095"/>
      <c r="BC14" s="3095"/>
      <c r="BD14" s="3095"/>
      <c r="BE14" s="3095"/>
      <c r="BF14" s="3124"/>
      <c r="BG14" s="3122">
        <v>5</v>
      </c>
      <c r="BH14" s="1781" t="s">
        <v>1361</v>
      </c>
      <c r="BI14" s="2821"/>
      <c r="BJ14" s="2821"/>
      <c r="BK14" s="2821"/>
      <c r="BL14" s="2821"/>
      <c r="BM14" s="2821"/>
      <c r="BN14" s="3050"/>
      <c r="BO14" s="2357"/>
      <c r="BP14" s="2357"/>
      <c r="BQ14" s="2357"/>
      <c r="BR14" s="2357"/>
      <c r="BS14" s="2357"/>
      <c r="BT14" s="3051"/>
      <c r="BU14" s="2357"/>
      <c r="BV14" s="2357"/>
      <c r="BW14" s="2357"/>
      <c r="BX14" s="2357"/>
      <c r="BY14" s="2357"/>
      <c r="BZ14" s="3064"/>
      <c r="CA14" s="2357"/>
      <c r="CB14" s="2357"/>
      <c r="CC14" s="3144"/>
      <c r="CD14" s="3144"/>
      <c r="CE14" s="3144"/>
      <c r="CF14" s="2861"/>
      <c r="CG14" s="3146"/>
      <c r="CH14" s="3146"/>
      <c r="CI14" s="3147"/>
      <c r="CJ14" s="3147"/>
      <c r="CK14" s="3147"/>
      <c r="CL14" s="3150"/>
      <c r="CM14" s="3146"/>
      <c r="CN14" s="3146"/>
      <c r="CO14" s="3147"/>
      <c r="CP14" s="3150"/>
      <c r="CQ14" s="3150"/>
      <c r="CR14" s="3150"/>
      <c r="CS14" s="3146"/>
      <c r="CT14" s="3150"/>
      <c r="CU14" s="3150"/>
      <c r="CV14" s="3150"/>
      <c r="CW14" s="3159"/>
      <c r="CX14" s="3160"/>
    </row>
    <row r="15" spans="1:102" s="3014" customFormat="1" ht="27.75" customHeight="1">
      <c r="A15" s="625">
        <v>6</v>
      </c>
      <c r="B15" s="2361" t="s">
        <v>1308</v>
      </c>
      <c r="C15" s="2839"/>
      <c r="D15" s="3025"/>
      <c r="E15" s="2839"/>
      <c r="F15" s="2839"/>
      <c r="G15" s="2839"/>
      <c r="H15" s="2839"/>
      <c r="I15" s="3050"/>
      <c r="J15" s="2357"/>
      <c r="K15" s="2357"/>
      <c r="L15" s="2357"/>
      <c r="M15" s="2357"/>
      <c r="N15" s="2357"/>
      <c r="O15" s="2357"/>
      <c r="P15" s="3051"/>
      <c r="Q15" s="2357"/>
      <c r="R15" s="2357"/>
      <c r="S15" s="2357"/>
      <c r="T15" s="2357"/>
      <c r="U15" s="2357"/>
      <c r="V15" s="2357"/>
      <c r="W15" s="3064"/>
      <c r="X15" s="3065"/>
      <c r="Y15" s="3065"/>
      <c r="Z15" s="3076"/>
      <c r="AA15" s="3076"/>
      <c r="AB15" s="3076"/>
      <c r="AC15" s="3077"/>
      <c r="AD15" s="2848"/>
      <c r="AE15" s="2848"/>
      <c r="AF15" s="2861"/>
      <c r="AG15" s="3092"/>
      <c r="AH15" s="3092"/>
      <c r="AI15" s="3092"/>
      <c r="AJ15" s="3092"/>
      <c r="AK15" s="3092"/>
      <c r="AL15" s="3092"/>
      <c r="AM15" s="3093"/>
      <c r="AN15" s="3094"/>
      <c r="AO15" s="3094"/>
      <c r="AP15" s="3108"/>
      <c r="AQ15" s="3092"/>
      <c r="AR15" s="3092"/>
      <c r="AS15" s="3092"/>
      <c r="AT15" s="3092"/>
      <c r="AU15" s="3092"/>
      <c r="AV15" s="3092"/>
      <c r="AW15" s="3094"/>
      <c r="AX15" s="3107"/>
      <c r="AY15" s="3095"/>
      <c r="AZ15" s="3095"/>
      <c r="BA15" s="3095"/>
      <c r="BB15" s="3095"/>
      <c r="BC15" s="3095"/>
      <c r="BD15" s="3095"/>
      <c r="BE15" s="3095"/>
      <c r="BF15" s="3124"/>
      <c r="BG15" s="3122">
        <v>6</v>
      </c>
      <c r="BH15" s="2356" t="s">
        <v>1363</v>
      </c>
      <c r="BI15" s="2821"/>
      <c r="BJ15" s="2821"/>
      <c r="BK15" s="2821"/>
      <c r="BL15" s="2821"/>
      <c r="BM15" s="2821"/>
      <c r="BN15" s="3050"/>
      <c r="BO15" s="2357"/>
      <c r="BP15" s="2357"/>
      <c r="BQ15" s="2357"/>
      <c r="BR15" s="2357"/>
      <c r="BS15" s="2357"/>
      <c r="BT15" s="3051"/>
      <c r="BU15" s="2357"/>
      <c r="BV15" s="2357"/>
      <c r="BW15" s="2357"/>
      <c r="BX15" s="2357"/>
      <c r="BY15" s="2357"/>
      <c r="BZ15" s="3064"/>
      <c r="CA15" s="2357"/>
      <c r="CB15" s="2357"/>
      <c r="CC15" s="3144"/>
      <c r="CD15" s="3144"/>
      <c r="CE15" s="3144"/>
      <c r="CF15" s="2861"/>
      <c r="CG15" s="3146"/>
      <c r="CH15" s="3146"/>
      <c r="CI15" s="3147"/>
      <c r="CJ15" s="3147"/>
      <c r="CK15" s="3147"/>
      <c r="CL15" s="3150"/>
      <c r="CM15" s="3146"/>
      <c r="CN15" s="3146"/>
      <c r="CO15" s="3147"/>
      <c r="CP15" s="3150"/>
      <c r="CQ15" s="3150"/>
      <c r="CR15" s="3150"/>
      <c r="CS15" s="3146"/>
      <c r="CT15" s="3150"/>
      <c r="CU15" s="3150"/>
      <c r="CV15" s="3150"/>
      <c r="CW15" s="3159"/>
      <c r="CX15" s="3160"/>
    </row>
    <row r="16" spans="1:102" s="3014" customFormat="1" ht="27.75" customHeight="1">
      <c r="A16" s="625">
        <v>7</v>
      </c>
      <c r="B16" s="2361" t="s">
        <v>1303</v>
      </c>
      <c r="C16" s="2839"/>
      <c r="D16" s="3025"/>
      <c r="E16" s="2839"/>
      <c r="F16" s="2839"/>
      <c r="G16" s="2839"/>
      <c r="H16" s="2839"/>
      <c r="I16" s="3050"/>
      <c r="J16" s="2357"/>
      <c r="K16" s="2357"/>
      <c r="L16" s="2357"/>
      <c r="M16" s="2357"/>
      <c r="N16" s="2357"/>
      <c r="O16" s="2357"/>
      <c r="P16" s="3051"/>
      <c r="Q16" s="2357"/>
      <c r="R16" s="2357"/>
      <c r="S16" s="2357"/>
      <c r="T16" s="2357"/>
      <c r="U16" s="2357"/>
      <c r="V16" s="2357"/>
      <c r="W16" s="3064"/>
      <c r="X16" s="3065"/>
      <c r="Y16" s="3065"/>
      <c r="Z16" s="3076"/>
      <c r="AA16" s="3076"/>
      <c r="AB16" s="3076"/>
      <c r="AC16" s="3077"/>
      <c r="AD16" s="2848"/>
      <c r="AE16" s="2848"/>
      <c r="AF16" s="2861"/>
      <c r="AG16" s="3092"/>
      <c r="AH16" s="3092"/>
      <c r="AI16" s="3092"/>
      <c r="AJ16" s="3092"/>
      <c r="AK16" s="3092"/>
      <c r="AL16" s="3092"/>
      <c r="AM16" s="3093"/>
      <c r="AN16" s="3094"/>
      <c r="AO16" s="3094"/>
      <c r="AP16" s="3108"/>
      <c r="AQ16" s="3092"/>
      <c r="AR16" s="3092"/>
      <c r="AS16" s="3092"/>
      <c r="AT16" s="3092"/>
      <c r="AU16" s="3092"/>
      <c r="AV16" s="3092"/>
      <c r="AW16" s="3094"/>
      <c r="AX16" s="3107"/>
      <c r="AY16" s="3095"/>
      <c r="AZ16" s="3095"/>
      <c r="BA16" s="3095"/>
      <c r="BB16" s="3095"/>
      <c r="BC16" s="3095"/>
      <c r="BD16" s="3095"/>
      <c r="BE16" s="3095"/>
      <c r="BF16" s="3124"/>
      <c r="BG16" s="3122">
        <v>7</v>
      </c>
      <c r="BH16" s="2361" t="s">
        <v>8</v>
      </c>
      <c r="BI16" s="3125"/>
      <c r="BJ16" s="3125"/>
      <c r="BK16" s="3125"/>
      <c r="BL16" s="3125"/>
      <c r="BM16" s="3125"/>
      <c r="BN16" s="3064"/>
      <c r="BO16" s="3065"/>
      <c r="BP16" s="3065"/>
      <c r="BQ16" s="3065"/>
      <c r="BR16" s="3065"/>
      <c r="BS16" s="3065"/>
      <c r="BT16" s="3141"/>
      <c r="BU16" s="3065"/>
      <c r="BV16" s="3065"/>
      <c r="BW16" s="3065"/>
      <c r="BX16" s="3065"/>
      <c r="BY16" s="3065"/>
      <c r="BZ16" s="3064"/>
      <c r="CA16" s="3065"/>
      <c r="CB16" s="3065"/>
      <c r="CC16" s="3145"/>
      <c r="CD16" s="3145"/>
      <c r="CE16" s="3145"/>
      <c r="CF16" s="3078"/>
      <c r="CG16" s="3148"/>
      <c r="CH16" s="3148"/>
      <c r="CI16" s="3149"/>
      <c r="CJ16" s="3149"/>
      <c r="CK16" s="3149"/>
      <c r="CL16" s="3153"/>
      <c r="CM16" s="3146"/>
      <c r="CN16" s="3146"/>
      <c r="CO16" s="3147"/>
      <c r="CP16" s="3153"/>
      <c r="CQ16" s="3153"/>
      <c r="CR16" s="3153"/>
      <c r="CS16" s="3146"/>
      <c r="CT16" s="3153"/>
      <c r="CU16" s="3153"/>
      <c r="CV16" s="3153"/>
      <c r="CW16" s="3159"/>
      <c r="CX16" s="3160"/>
    </row>
    <row r="17" spans="1:102" s="3014" customFormat="1" ht="15">
      <c r="A17" s="625">
        <v>8</v>
      </c>
      <c r="B17" s="2361" t="s">
        <v>1305</v>
      </c>
      <c r="C17" s="2839"/>
      <c r="D17" s="3025"/>
      <c r="E17" s="2839"/>
      <c r="F17" s="2839"/>
      <c r="G17" s="2839"/>
      <c r="H17" s="2839"/>
      <c r="I17" s="3050"/>
      <c r="J17" s="2357"/>
      <c r="K17" s="2357"/>
      <c r="L17" s="2357"/>
      <c r="M17" s="2357"/>
      <c r="N17" s="2357"/>
      <c r="O17" s="2357"/>
      <c r="P17" s="3051"/>
      <c r="Q17" s="2357"/>
      <c r="R17" s="2357"/>
      <c r="S17" s="2357"/>
      <c r="T17" s="2357"/>
      <c r="U17" s="2357"/>
      <c r="V17" s="2357"/>
      <c r="W17" s="3064"/>
      <c r="X17" s="3065"/>
      <c r="Y17" s="3065"/>
      <c r="Z17" s="3076"/>
      <c r="AA17" s="3076"/>
      <c r="AB17" s="3076"/>
      <c r="AC17" s="3077"/>
      <c r="AD17" s="2848"/>
      <c r="AE17" s="2848"/>
      <c r="AF17" s="2861"/>
      <c r="AG17" s="3092"/>
      <c r="AH17" s="3092"/>
      <c r="AI17" s="3092"/>
      <c r="AJ17" s="3092"/>
      <c r="AK17" s="3092"/>
      <c r="AL17" s="3092"/>
      <c r="AM17" s="3093"/>
      <c r="AN17" s="3094"/>
      <c r="AO17" s="3109"/>
      <c r="AP17" s="3108"/>
      <c r="AQ17" s="3092"/>
      <c r="AR17" s="3092"/>
      <c r="AS17" s="3092"/>
      <c r="AT17" s="3092"/>
      <c r="AU17" s="3092"/>
      <c r="AV17" s="3092"/>
      <c r="AW17" s="3109"/>
      <c r="AX17" s="3107"/>
      <c r="AY17" s="3095"/>
      <c r="AZ17" s="3095"/>
      <c r="BA17" s="3095"/>
      <c r="BB17" s="3095"/>
      <c r="BC17" s="3095"/>
      <c r="BD17" s="3095"/>
      <c r="BE17" s="3095"/>
      <c r="BF17" s="3124"/>
      <c r="BG17" s="3122">
        <v>8</v>
      </c>
      <c r="BH17" s="2925" t="s">
        <v>1364</v>
      </c>
      <c r="BI17" s="2821"/>
      <c r="BJ17" s="2821"/>
      <c r="BK17" s="2821"/>
      <c r="BL17" s="2821"/>
      <c r="BM17" s="2821"/>
      <c r="BN17" s="3050"/>
      <c r="BO17" s="2357"/>
      <c r="BP17" s="2357"/>
      <c r="BQ17" s="2357"/>
      <c r="BR17" s="2357"/>
      <c r="BS17" s="2357"/>
      <c r="BT17" s="3051"/>
      <c r="BU17" s="2357"/>
      <c r="BV17" s="2357"/>
      <c r="BW17" s="2357"/>
      <c r="BX17" s="2357"/>
      <c r="BY17" s="2357"/>
      <c r="BZ17" s="3064"/>
      <c r="CA17" s="2357"/>
      <c r="CB17" s="2357"/>
      <c r="CC17" s="3144"/>
      <c r="CD17" s="3144"/>
      <c r="CE17" s="3144"/>
      <c r="CF17" s="2861"/>
      <c r="CG17" s="3146"/>
      <c r="CH17" s="3146"/>
      <c r="CI17" s="3147"/>
      <c r="CJ17" s="3147"/>
      <c r="CK17" s="3147"/>
      <c r="CL17" s="3150"/>
      <c r="CM17" s="3146"/>
      <c r="CN17" s="3146"/>
      <c r="CO17" s="3147"/>
      <c r="CP17" s="3150"/>
      <c r="CQ17" s="3150"/>
      <c r="CR17" s="3150"/>
      <c r="CS17" s="3146"/>
      <c r="CT17" s="3150"/>
      <c r="CU17" s="3150"/>
      <c r="CV17" s="3150"/>
      <c r="CW17" s="3159"/>
      <c r="CX17" s="3160"/>
    </row>
    <row r="18" spans="1:102" s="3015" customFormat="1" ht="26.25" customHeight="1">
      <c r="A18" s="625">
        <v>9</v>
      </c>
      <c r="B18" s="726" t="s">
        <v>1296</v>
      </c>
      <c r="C18" s="2839"/>
      <c r="D18" s="3025"/>
      <c r="E18" s="2821"/>
      <c r="F18" s="2821"/>
      <c r="G18" s="2821"/>
      <c r="H18" s="2821"/>
      <c r="I18" s="3050"/>
      <c r="J18" s="2357"/>
      <c r="K18" s="2357"/>
      <c r="L18" s="2357"/>
      <c r="M18" s="2357"/>
      <c r="N18" s="2357"/>
      <c r="O18" s="2357"/>
      <c r="P18" s="3051"/>
      <c r="Q18" s="2357"/>
      <c r="R18" s="2357"/>
      <c r="S18" s="2357"/>
      <c r="T18" s="2357"/>
      <c r="U18" s="2357"/>
      <c r="V18" s="2357"/>
      <c r="W18" s="3064"/>
      <c r="X18" s="3065"/>
      <c r="Y18" s="3065"/>
      <c r="Z18" s="3076"/>
      <c r="AA18" s="3076"/>
      <c r="AB18" s="3076"/>
      <c r="AC18" s="3077"/>
      <c r="AD18" s="2848"/>
      <c r="AE18" s="2864"/>
      <c r="AF18" s="2861"/>
      <c r="AG18" s="3092"/>
      <c r="AH18" s="3092"/>
      <c r="AI18" s="3092"/>
      <c r="AJ18" s="3092"/>
      <c r="AK18" s="3092"/>
      <c r="AL18" s="3092"/>
      <c r="AM18" s="3093"/>
      <c r="AN18" s="3094"/>
      <c r="AO18" s="3094"/>
      <c r="AP18" s="3108"/>
      <c r="AQ18" s="3092"/>
      <c r="AR18" s="3092"/>
      <c r="AS18" s="3092"/>
      <c r="AT18" s="3092"/>
      <c r="AU18" s="3092"/>
      <c r="AV18" s="3092"/>
      <c r="AW18" s="3094"/>
      <c r="AX18" s="3107"/>
      <c r="AY18" s="3095"/>
      <c r="AZ18" s="3095"/>
      <c r="BA18" s="3095"/>
      <c r="BB18" s="3095"/>
      <c r="BC18" s="3095"/>
      <c r="BD18" s="3095"/>
      <c r="BE18" s="3095"/>
      <c r="BF18" s="3124"/>
      <c r="BG18" s="3122">
        <v>9</v>
      </c>
      <c r="BH18" s="2361" t="s">
        <v>1366</v>
      </c>
      <c r="BI18" s="2821"/>
      <c r="BJ18" s="2821"/>
      <c r="BK18" s="2821"/>
      <c r="BL18" s="2821"/>
      <c r="BM18" s="2821"/>
      <c r="BN18" s="3050"/>
      <c r="BO18" s="2357"/>
      <c r="BP18" s="2357"/>
      <c r="BQ18" s="2357"/>
      <c r="BR18" s="2357"/>
      <c r="BS18" s="2357"/>
      <c r="BT18" s="3051"/>
      <c r="BU18" s="2357"/>
      <c r="BV18" s="2357"/>
      <c r="BW18" s="2357"/>
      <c r="BX18" s="2357"/>
      <c r="BY18" s="2357"/>
      <c r="BZ18" s="3064"/>
      <c r="CA18" s="2357"/>
      <c r="CB18" s="2357"/>
      <c r="CC18" s="3144"/>
      <c r="CD18" s="3144"/>
      <c r="CE18" s="3144"/>
      <c r="CF18" s="2861"/>
      <c r="CG18" s="3148"/>
      <c r="CH18" s="3146"/>
      <c r="CI18" s="3147"/>
      <c r="CJ18" s="3147"/>
      <c r="CK18" s="3147"/>
      <c r="CL18" s="3150"/>
      <c r="CM18" s="3146"/>
      <c r="CN18" s="3146"/>
      <c r="CO18" s="3147"/>
      <c r="CP18" s="3150"/>
      <c r="CQ18" s="3150"/>
      <c r="CR18" s="3150"/>
      <c r="CS18" s="3146"/>
      <c r="CT18" s="3150"/>
      <c r="CU18" s="3150"/>
      <c r="CV18" s="3150"/>
      <c r="CW18" s="3159"/>
      <c r="CX18" s="3160"/>
    </row>
    <row r="19" spans="1:102" s="3014" customFormat="1" ht="24.75" customHeight="1">
      <c r="A19" s="625">
        <v>10</v>
      </c>
      <c r="B19" s="726" t="s">
        <v>1309</v>
      </c>
      <c r="C19" s="2839"/>
      <c r="D19" s="3025"/>
      <c r="E19" s="2821"/>
      <c r="F19" s="2821"/>
      <c r="G19" s="2821"/>
      <c r="H19" s="2821"/>
      <c r="I19" s="3050"/>
      <c r="J19" s="2357"/>
      <c r="K19" s="2357"/>
      <c r="L19" s="2357"/>
      <c r="M19" s="2357"/>
      <c r="N19" s="2357"/>
      <c r="O19" s="2357"/>
      <c r="P19" s="3051"/>
      <c r="Q19" s="2357"/>
      <c r="R19" s="2357"/>
      <c r="S19" s="2357"/>
      <c r="T19" s="2357"/>
      <c r="U19" s="2357"/>
      <c r="V19" s="2357"/>
      <c r="W19" s="3064"/>
      <c r="X19" s="3065"/>
      <c r="Y19" s="3065"/>
      <c r="Z19" s="3076"/>
      <c r="AA19" s="3076"/>
      <c r="AB19" s="3076"/>
      <c r="AC19" s="3077"/>
      <c r="AD19" s="2848"/>
      <c r="AE19" s="2864"/>
      <c r="AF19" s="2861"/>
      <c r="AG19" s="3092"/>
      <c r="AH19" s="3092"/>
      <c r="AI19" s="3092"/>
      <c r="AJ19" s="3092"/>
      <c r="AK19" s="3092"/>
      <c r="AL19" s="3092"/>
      <c r="AM19" s="3093"/>
      <c r="AN19" s="3094"/>
      <c r="AO19" s="3094"/>
      <c r="AP19" s="3108"/>
      <c r="AQ19" s="3092"/>
      <c r="AR19" s="3092"/>
      <c r="AS19" s="3092"/>
      <c r="AT19" s="3092"/>
      <c r="AU19" s="3092"/>
      <c r="AV19" s="3092"/>
      <c r="AW19" s="3094"/>
      <c r="AX19" s="3107"/>
      <c r="AY19" s="3095"/>
      <c r="AZ19" s="3095"/>
      <c r="BA19" s="3095"/>
      <c r="BB19" s="3095"/>
      <c r="BC19" s="3095"/>
      <c r="BD19" s="3095"/>
      <c r="BE19" s="3095"/>
      <c r="BF19" s="3124"/>
      <c r="BG19" s="3122">
        <v>10</v>
      </c>
      <c r="BH19" s="2356" t="s">
        <v>1367</v>
      </c>
      <c r="BI19" s="2839"/>
      <c r="BJ19" s="2839"/>
      <c r="BK19" s="2839"/>
      <c r="BL19" s="2839"/>
      <c r="BM19" s="2839"/>
      <c r="BN19" s="3050"/>
      <c r="BO19" s="2357"/>
      <c r="BP19" s="2357"/>
      <c r="BQ19" s="2357"/>
      <c r="BR19" s="2357"/>
      <c r="BS19" s="2357"/>
      <c r="BT19" s="3051"/>
      <c r="BU19" s="2357"/>
      <c r="BV19" s="2357"/>
      <c r="BW19" s="2357"/>
      <c r="BX19" s="2357"/>
      <c r="BY19" s="2357"/>
      <c r="BZ19" s="3050"/>
      <c r="CA19" s="2357"/>
      <c r="CB19" s="2357"/>
      <c r="CC19" s="3144"/>
      <c r="CD19" s="3144"/>
      <c r="CE19" s="3144"/>
      <c r="CF19" s="2861"/>
      <c r="CG19" s="3146"/>
      <c r="CH19" s="3146"/>
      <c r="CI19" s="3147"/>
      <c r="CJ19" s="3147"/>
      <c r="CK19" s="3147"/>
      <c r="CL19" s="3150"/>
      <c r="CM19" s="3146"/>
      <c r="CN19" s="3146"/>
      <c r="CO19" s="3147"/>
      <c r="CP19" s="3150"/>
      <c r="CQ19" s="3150"/>
      <c r="CR19" s="3150"/>
      <c r="CS19" s="3146"/>
      <c r="CT19" s="3150"/>
      <c r="CU19" s="3150"/>
      <c r="CV19" s="3150"/>
      <c r="CW19" s="3159"/>
      <c r="CX19" s="3160"/>
    </row>
    <row r="20" spans="1:102" s="3014" customFormat="1" ht="28.5" customHeight="1">
      <c r="A20" s="625">
        <v>11</v>
      </c>
      <c r="B20" s="2361" t="s">
        <v>1299</v>
      </c>
      <c r="C20" s="2839"/>
      <c r="D20" s="3025"/>
      <c r="E20" s="2839"/>
      <c r="F20" s="2839"/>
      <c r="G20" s="2839"/>
      <c r="H20" s="2839"/>
      <c r="I20" s="3050"/>
      <c r="J20" s="2357"/>
      <c r="K20" s="2357"/>
      <c r="L20" s="2357"/>
      <c r="M20" s="2357"/>
      <c r="N20" s="2357"/>
      <c r="O20" s="2357"/>
      <c r="P20" s="3051"/>
      <c r="Q20" s="2357"/>
      <c r="R20" s="2357"/>
      <c r="S20" s="2357"/>
      <c r="T20" s="2357"/>
      <c r="U20" s="2357"/>
      <c r="V20" s="2357"/>
      <c r="W20" s="3064"/>
      <c r="X20" s="3065"/>
      <c r="Y20" s="3065"/>
      <c r="Z20" s="3076"/>
      <c r="AA20" s="3076"/>
      <c r="AB20" s="3076"/>
      <c r="AC20" s="3077"/>
      <c r="AD20" s="2848"/>
      <c r="AE20" s="2848"/>
      <c r="AF20" s="2861"/>
      <c r="AG20" s="3092"/>
      <c r="AH20" s="3092"/>
      <c r="AI20" s="3092"/>
      <c r="AJ20" s="3092"/>
      <c r="AK20" s="3092"/>
      <c r="AL20" s="3092"/>
      <c r="AM20" s="3093"/>
      <c r="AN20" s="3094"/>
      <c r="AO20" s="3094"/>
      <c r="AP20" s="3108"/>
      <c r="AQ20" s="3092"/>
      <c r="AR20" s="3092"/>
      <c r="AS20" s="3092"/>
      <c r="AT20" s="3092"/>
      <c r="AU20" s="3092"/>
      <c r="AV20" s="3092"/>
      <c r="AW20" s="3094"/>
      <c r="AX20" s="3107"/>
      <c r="AY20" s="3095"/>
      <c r="AZ20" s="3095"/>
      <c r="BA20" s="3095"/>
      <c r="BB20" s="3095"/>
      <c r="BC20" s="3095"/>
      <c r="BD20" s="3095"/>
      <c r="BE20" s="3095"/>
      <c r="BF20" s="3123"/>
      <c r="BG20" s="3122">
        <v>11</v>
      </c>
      <c r="BH20" s="2925" t="s">
        <v>1368</v>
      </c>
      <c r="BI20" s="2821"/>
      <c r="BJ20" s="2821"/>
      <c r="BK20" s="2821"/>
      <c r="BL20" s="2821"/>
      <c r="BM20" s="2821"/>
      <c r="BN20" s="3050"/>
      <c r="BO20" s="2357"/>
      <c r="BP20" s="2357"/>
      <c r="BQ20" s="2357"/>
      <c r="BR20" s="2357"/>
      <c r="BS20" s="2357"/>
      <c r="BT20" s="3051"/>
      <c r="BU20" s="2357"/>
      <c r="BV20" s="2357"/>
      <c r="BW20" s="2357"/>
      <c r="BX20" s="2357"/>
      <c r="BY20" s="2357"/>
      <c r="BZ20" s="3064"/>
      <c r="CA20" s="2357"/>
      <c r="CB20" s="2357"/>
      <c r="CC20" s="3144"/>
      <c r="CD20" s="3144"/>
      <c r="CE20" s="3144"/>
      <c r="CF20" s="2861"/>
      <c r="CG20" s="3146"/>
      <c r="CH20" s="3146"/>
      <c r="CI20" s="3147"/>
      <c r="CJ20" s="3147"/>
      <c r="CK20" s="3147"/>
      <c r="CL20" s="3150"/>
      <c r="CM20" s="3146"/>
      <c r="CN20" s="3146"/>
      <c r="CO20" s="3147"/>
      <c r="CP20" s="3150"/>
      <c r="CQ20" s="3150"/>
      <c r="CR20" s="3150"/>
      <c r="CS20" s="3146"/>
      <c r="CT20" s="3150"/>
      <c r="CU20" s="3150"/>
      <c r="CV20" s="3150"/>
      <c r="CW20" s="3159"/>
      <c r="CX20" s="3160"/>
    </row>
    <row r="21" spans="1:102" s="3014" customFormat="1" ht="15">
      <c r="A21" s="625">
        <v>12</v>
      </c>
      <c r="B21" s="2361" t="s">
        <v>1297</v>
      </c>
      <c r="C21" s="2839"/>
      <c r="D21" s="3027"/>
      <c r="E21" s="2839"/>
      <c r="F21" s="2839"/>
      <c r="G21" s="2839"/>
      <c r="H21" s="2839"/>
      <c r="I21" s="3050"/>
      <c r="J21" s="2357"/>
      <c r="K21" s="2357"/>
      <c r="L21" s="2357"/>
      <c r="M21" s="2357"/>
      <c r="N21" s="2357"/>
      <c r="O21" s="2357"/>
      <c r="P21" s="3051"/>
      <c r="Q21" s="2357"/>
      <c r="R21" s="2357"/>
      <c r="S21" s="2357"/>
      <c r="T21" s="2357"/>
      <c r="U21" s="2357"/>
      <c r="V21" s="2357"/>
      <c r="W21" s="3064"/>
      <c r="X21" s="3065"/>
      <c r="Y21" s="3065"/>
      <c r="Z21" s="3076"/>
      <c r="AA21" s="3076"/>
      <c r="AB21" s="3076"/>
      <c r="AC21" s="3077"/>
      <c r="AD21" s="2848"/>
      <c r="AE21" s="2848"/>
      <c r="AF21" s="2861"/>
      <c r="AG21" s="3092"/>
      <c r="AH21" s="3092"/>
      <c r="AI21" s="3092"/>
      <c r="AJ21" s="3092"/>
      <c r="AK21" s="3092"/>
      <c r="AL21" s="3092"/>
      <c r="AM21" s="3093"/>
      <c r="AN21" s="3094"/>
      <c r="AO21" s="3094"/>
      <c r="AP21" s="3108"/>
      <c r="AQ21" s="3092"/>
      <c r="AR21" s="3092"/>
      <c r="AS21" s="3092"/>
      <c r="AT21" s="3092"/>
      <c r="AU21" s="3092"/>
      <c r="AV21" s="3092"/>
      <c r="AW21" s="3094"/>
      <c r="AX21" s="3107"/>
      <c r="AY21" s="3095"/>
      <c r="AZ21" s="3095"/>
      <c r="BA21" s="3095"/>
      <c r="BB21" s="3095"/>
      <c r="BC21" s="3095"/>
      <c r="BD21" s="3095"/>
      <c r="BE21" s="3095"/>
      <c r="BF21" s="3124"/>
      <c r="BG21" s="3122">
        <v>12</v>
      </c>
      <c r="BH21" s="2356" t="s">
        <v>1369</v>
      </c>
      <c r="BI21" s="2821"/>
      <c r="BJ21" s="2821"/>
      <c r="BK21" s="2821"/>
      <c r="BL21" s="2821"/>
      <c r="BM21" s="2821"/>
      <c r="BN21" s="3050"/>
      <c r="BO21" s="2357"/>
      <c r="BP21" s="2357"/>
      <c r="BQ21" s="2357"/>
      <c r="BR21" s="2357"/>
      <c r="BS21" s="2357"/>
      <c r="BT21" s="3051"/>
      <c r="BU21" s="2357"/>
      <c r="BV21" s="2357"/>
      <c r="BW21" s="2357"/>
      <c r="BX21" s="2357"/>
      <c r="BY21" s="2357"/>
      <c r="BZ21" s="3064"/>
      <c r="CA21" s="2357"/>
      <c r="CB21" s="2357"/>
      <c r="CC21" s="3144"/>
      <c r="CD21" s="3144"/>
      <c r="CE21" s="3144"/>
      <c r="CF21" s="2861"/>
      <c r="CG21" s="3146"/>
      <c r="CH21" s="3146"/>
      <c r="CI21" s="3147"/>
      <c r="CJ21" s="3147"/>
      <c r="CK21" s="3147"/>
      <c r="CL21" s="3150"/>
      <c r="CM21" s="3146"/>
      <c r="CN21" s="3146"/>
      <c r="CO21" s="3147"/>
      <c r="CP21" s="3150"/>
      <c r="CQ21" s="3150"/>
      <c r="CR21" s="3150"/>
      <c r="CS21" s="3146"/>
      <c r="CT21" s="3150"/>
      <c r="CU21" s="3150"/>
      <c r="CV21" s="3150"/>
      <c r="CW21" s="3159"/>
      <c r="CX21" s="3160"/>
    </row>
    <row r="22" spans="1:102" s="3014" customFormat="1" ht="21" customHeight="1">
      <c r="A22" s="625">
        <v>13</v>
      </c>
      <c r="B22" s="2361" t="s">
        <v>1313</v>
      </c>
      <c r="C22" s="2839"/>
      <c r="D22" s="3028"/>
      <c r="E22" s="2839"/>
      <c r="F22" s="2839"/>
      <c r="G22" s="2839"/>
      <c r="H22" s="2839"/>
      <c r="I22" s="3050"/>
      <c r="J22" s="2357"/>
      <c r="K22" s="2357"/>
      <c r="L22" s="2357"/>
      <c r="M22" s="2357"/>
      <c r="N22" s="2357"/>
      <c r="O22" s="2357"/>
      <c r="P22" s="3051"/>
      <c r="Q22" s="2357"/>
      <c r="R22" s="2357"/>
      <c r="S22" s="2357"/>
      <c r="T22" s="2357"/>
      <c r="U22" s="2357"/>
      <c r="V22" s="2357"/>
      <c r="W22" s="3064"/>
      <c r="X22" s="3065"/>
      <c r="Y22" s="3065"/>
      <c r="Z22" s="3076"/>
      <c r="AA22" s="3076"/>
      <c r="AB22" s="3076"/>
      <c r="AC22" s="3077"/>
      <c r="AD22" s="2848"/>
      <c r="AE22" s="2848"/>
      <c r="AF22" s="2861"/>
      <c r="AG22" s="3092"/>
      <c r="AH22" s="3092"/>
      <c r="AI22" s="3092"/>
      <c r="AJ22" s="3092"/>
      <c r="AK22" s="3092"/>
      <c r="AL22" s="3095"/>
      <c r="AM22" s="3093"/>
      <c r="AN22" s="3094"/>
      <c r="AO22" s="3094"/>
      <c r="AP22" s="3108"/>
      <c r="AQ22" s="3092"/>
      <c r="AR22" s="3092"/>
      <c r="AS22" s="3092"/>
      <c r="AT22" s="3092"/>
      <c r="AU22" s="3092"/>
      <c r="AV22" s="3092"/>
      <c r="AW22" s="3094"/>
      <c r="AX22" s="3107"/>
      <c r="AY22" s="3095"/>
      <c r="AZ22" s="3095"/>
      <c r="BA22" s="3095"/>
      <c r="BB22" s="3095"/>
      <c r="BC22" s="3095"/>
      <c r="BD22" s="3095"/>
      <c r="BE22" s="3095"/>
      <c r="BF22" s="3123"/>
      <c r="BG22" s="3122">
        <v>13</v>
      </c>
      <c r="BH22" s="2356" t="s">
        <v>1374</v>
      </c>
      <c r="BI22" s="2821"/>
      <c r="BJ22" s="2821"/>
      <c r="BK22" s="2821"/>
      <c r="BL22" s="2821"/>
      <c r="BM22" s="2821"/>
      <c r="BN22" s="3050"/>
      <c r="BO22" s="2357"/>
      <c r="BP22" s="2357"/>
      <c r="BQ22" s="2357"/>
      <c r="BR22" s="2357"/>
      <c r="BS22" s="2357"/>
      <c r="BT22" s="3051"/>
      <c r="BU22" s="2357"/>
      <c r="BV22" s="2357"/>
      <c r="BW22" s="2357"/>
      <c r="BX22" s="2357"/>
      <c r="BY22" s="2357"/>
      <c r="BZ22" s="3064"/>
      <c r="CA22" s="2357"/>
      <c r="CB22" s="2357"/>
      <c r="CC22" s="3144"/>
      <c r="CD22" s="3144"/>
      <c r="CE22" s="3144"/>
      <c r="CF22" s="2861"/>
      <c r="CG22" s="3146"/>
      <c r="CH22" s="3146"/>
      <c r="CI22" s="3147"/>
      <c r="CJ22" s="3147"/>
      <c r="CK22" s="3147"/>
      <c r="CL22" s="3150"/>
      <c r="CM22" s="3146"/>
      <c r="CN22" s="3146"/>
      <c r="CO22" s="3147"/>
      <c r="CP22" s="3150"/>
      <c r="CQ22" s="3150"/>
      <c r="CR22" s="3150"/>
      <c r="CS22" s="3146"/>
      <c r="CT22" s="3150"/>
      <c r="CU22" s="3150"/>
      <c r="CV22" s="3150"/>
      <c r="CW22" s="3159"/>
      <c r="CX22" s="3160"/>
    </row>
    <row r="23" spans="1:102" s="3014" customFormat="1" ht="20.25" customHeight="1">
      <c r="A23" s="625">
        <v>14</v>
      </c>
      <c r="B23" s="2361" t="s">
        <v>1298</v>
      </c>
      <c r="C23" s="2839"/>
      <c r="D23" s="3028"/>
      <c r="E23" s="2839"/>
      <c r="F23" s="2839"/>
      <c r="G23" s="2839"/>
      <c r="H23" s="2839"/>
      <c r="I23" s="3050"/>
      <c r="J23" s="2357"/>
      <c r="K23" s="2357"/>
      <c r="L23" s="2357"/>
      <c r="M23" s="2357"/>
      <c r="N23" s="2357"/>
      <c r="O23" s="2357"/>
      <c r="P23" s="3051"/>
      <c r="Q23" s="2357"/>
      <c r="R23" s="2357"/>
      <c r="S23" s="2357"/>
      <c r="T23" s="2357"/>
      <c r="U23" s="2357"/>
      <c r="V23" s="2357"/>
      <c r="W23" s="3064"/>
      <c r="X23" s="3065"/>
      <c r="Y23" s="3065"/>
      <c r="Z23" s="3076"/>
      <c r="AA23" s="3076"/>
      <c r="AB23" s="3076"/>
      <c r="AC23" s="3077"/>
      <c r="AD23" s="2848"/>
      <c r="AE23" s="2848"/>
      <c r="AF23" s="2861"/>
      <c r="AG23" s="3092"/>
      <c r="AH23" s="3092"/>
      <c r="AI23" s="3092"/>
      <c r="AJ23" s="3092"/>
      <c r="AK23" s="3092"/>
      <c r="AL23" s="3092"/>
      <c r="AM23" s="3093"/>
      <c r="AN23" s="3094"/>
      <c r="AO23" s="3094"/>
      <c r="AP23" s="3108"/>
      <c r="AQ23" s="3092"/>
      <c r="AR23" s="3092"/>
      <c r="AS23" s="3092"/>
      <c r="AT23" s="3092"/>
      <c r="AU23" s="3092"/>
      <c r="AV23" s="3092"/>
      <c r="AW23" s="3094"/>
      <c r="AX23" s="3107"/>
      <c r="AY23" s="3095"/>
      <c r="AZ23" s="3095"/>
      <c r="BA23" s="3095"/>
      <c r="BB23" s="3095"/>
      <c r="BC23" s="3095"/>
      <c r="BD23" s="3095"/>
      <c r="BE23" s="3095"/>
      <c r="BF23" s="3124"/>
      <c r="BG23" s="3122">
        <v>14</v>
      </c>
      <c r="BH23" s="2356" t="s">
        <v>1370</v>
      </c>
      <c r="BI23" s="2821"/>
      <c r="BJ23" s="2821"/>
      <c r="BK23" s="2821"/>
      <c r="BL23" s="2821"/>
      <c r="BM23" s="2821"/>
      <c r="BN23" s="3050"/>
      <c r="BO23" s="2357"/>
      <c r="BP23" s="2357"/>
      <c r="BQ23" s="2357"/>
      <c r="BR23" s="2357"/>
      <c r="BS23" s="2357"/>
      <c r="BT23" s="3051"/>
      <c r="BU23" s="2357"/>
      <c r="BV23" s="2357"/>
      <c r="BW23" s="2357"/>
      <c r="BX23" s="2357"/>
      <c r="BY23" s="2357"/>
      <c r="BZ23" s="3064"/>
      <c r="CA23" s="2357"/>
      <c r="CB23" s="2357"/>
      <c r="CC23" s="3144"/>
      <c r="CD23" s="3144"/>
      <c r="CE23" s="3144"/>
      <c r="CF23" s="2861"/>
      <c r="CG23" s="3146"/>
      <c r="CH23" s="3146"/>
      <c r="CI23" s="3147"/>
      <c r="CJ23" s="3147"/>
      <c r="CK23" s="3147"/>
      <c r="CL23" s="3150"/>
      <c r="CM23" s="3146"/>
      <c r="CN23" s="3146"/>
      <c r="CO23" s="3147"/>
      <c r="CP23" s="3150"/>
      <c r="CQ23" s="3150"/>
      <c r="CR23" s="3150"/>
      <c r="CS23" s="3146"/>
      <c r="CT23" s="3150"/>
      <c r="CU23" s="3150"/>
      <c r="CV23" s="3150"/>
      <c r="CW23" s="3159"/>
      <c r="CX23" s="3160"/>
    </row>
    <row r="24" spans="1:102" s="3014" customFormat="1" ht="21" customHeight="1">
      <c r="A24" s="625">
        <v>15</v>
      </c>
      <c r="B24" s="2361" t="s">
        <v>1314</v>
      </c>
      <c r="C24" s="2839"/>
      <c r="D24" s="3028"/>
      <c r="E24" s="2839"/>
      <c r="F24" s="2839"/>
      <c r="G24" s="2839"/>
      <c r="H24" s="2839"/>
      <c r="I24" s="3050"/>
      <c r="J24" s="2357"/>
      <c r="K24" s="2357"/>
      <c r="L24" s="2357"/>
      <c r="M24" s="2357"/>
      <c r="N24" s="2357"/>
      <c r="O24" s="2357"/>
      <c r="P24" s="3051"/>
      <c r="Q24" s="2357"/>
      <c r="R24" s="2357"/>
      <c r="S24" s="2357"/>
      <c r="T24" s="2357"/>
      <c r="U24" s="2357"/>
      <c r="V24" s="2357"/>
      <c r="W24" s="3064"/>
      <c r="X24" s="3065"/>
      <c r="Y24" s="3065"/>
      <c r="Z24" s="3076"/>
      <c r="AA24" s="3076"/>
      <c r="AB24" s="3076"/>
      <c r="AC24" s="3077"/>
      <c r="AD24" s="2848"/>
      <c r="AE24" s="2848"/>
      <c r="AF24" s="2861"/>
      <c r="AG24" s="3092"/>
      <c r="AH24" s="3092"/>
      <c r="AI24" s="3092"/>
      <c r="AJ24" s="2863"/>
      <c r="AK24" s="3092"/>
      <c r="AL24" s="3092"/>
      <c r="AM24" s="3093"/>
      <c r="AN24" s="3094"/>
      <c r="AO24" s="3094"/>
      <c r="AP24" s="3108"/>
      <c r="AQ24" s="3092"/>
      <c r="AR24" s="3092"/>
      <c r="AS24" s="3092"/>
      <c r="AT24" s="3092"/>
      <c r="AU24" s="3092"/>
      <c r="AV24" s="3092"/>
      <c r="AW24" s="3094"/>
      <c r="AX24" s="3107"/>
      <c r="AY24" s="3095"/>
      <c r="AZ24" s="3095"/>
      <c r="BA24" s="3095"/>
      <c r="BB24" s="3095"/>
      <c r="BC24" s="3095"/>
      <c r="BD24" s="3095"/>
      <c r="BE24" s="3095"/>
      <c r="BF24" s="3124"/>
      <c r="BG24" s="3122">
        <v>15</v>
      </c>
      <c r="BH24" s="2925" t="s">
        <v>1371</v>
      </c>
      <c r="BI24" s="2821"/>
      <c r="BJ24" s="2821"/>
      <c r="BK24" s="2821"/>
      <c r="BL24" s="2821"/>
      <c r="BM24" s="2821"/>
      <c r="BN24" s="3050"/>
      <c r="BO24" s="2357"/>
      <c r="BP24" s="2357"/>
      <c r="BQ24" s="2357"/>
      <c r="BR24" s="2357"/>
      <c r="BS24" s="2357"/>
      <c r="BT24" s="3051"/>
      <c r="BU24" s="2357"/>
      <c r="BV24" s="2357"/>
      <c r="BW24" s="2357"/>
      <c r="BX24" s="2357"/>
      <c r="BY24" s="2357"/>
      <c r="BZ24" s="3064"/>
      <c r="CA24" s="2357"/>
      <c r="CB24" s="2357"/>
      <c r="CC24" s="3144"/>
      <c r="CD24" s="3144"/>
      <c r="CE24" s="3144"/>
      <c r="CF24" s="3078"/>
      <c r="CG24" s="3148"/>
      <c r="CH24" s="3148"/>
      <c r="CI24" s="3147"/>
      <c r="CJ24" s="3147"/>
      <c r="CK24" s="3147"/>
      <c r="CL24" s="3150"/>
      <c r="CM24" s="3146"/>
      <c r="CN24" s="3146"/>
      <c r="CO24" s="3147"/>
      <c r="CP24" s="3150"/>
      <c r="CQ24" s="3150"/>
      <c r="CR24" s="3150"/>
      <c r="CS24" s="3146"/>
      <c r="CT24" s="3150"/>
      <c r="CU24" s="3150"/>
      <c r="CV24" s="3150"/>
      <c r="CW24" s="3159"/>
      <c r="CX24" s="3160"/>
    </row>
    <row r="25" spans="1:102" s="3014" customFormat="1" ht="21" customHeight="1">
      <c r="A25" s="625">
        <v>16</v>
      </c>
      <c r="B25" s="2361" t="s">
        <v>1315</v>
      </c>
      <c r="C25" s="2839"/>
      <c r="D25" s="3028"/>
      <c r="E25" s="2839"/>
      <c r="F25" s="2839"/>
      <c r="G25" s="2839"/>
      <c r="H25" s="2839"/>
      <c r="I25" s="3050"/>
      <c r="J25" s="2357"/>
      <c r="K25" s="2357"/>
      <c r="L25" s="2357"/>
      <c r="M25" s="2357"/>
      <c r="N25" s="2357"/>
      <c r="O25" s="2357"/>
      <c r="P25" s="3051"/>
      <c r="Q25" s="2357"/>
      <c r="R25" s="2357"/>
      <c r="S25" s="2357"/>
      <c r="T25" s="2357"/>
      <c r="U25" s="2357"/>
      <c r="V25" s="2357"/>
      <c r="W25" s="3064"/>
      <c r="X25" s="3065"/>
      <c r="Y25" s="3065"/>
      <c r="Z25" s="3076"/>
      <c r="AA25" s="3076"/>
      <c r="AB25" s="3076"/>
      <c r="AC25" s="3077"/>
      <c r="AD25" s="2848"/>
      <c r="AE25" s="2848"/>
      <c r="AF25" s="2861"/>
      <c r="AG25" s="3092"/>
      <c r="AH25" s="3092"/>
      <c r="AI25" s="3092"/>
      <c r="AJ25" s="2863"/>
      <c r="AK25" s="3092"/>
      <c r="AL25" s="3092"/>
      <c r="AM25" s="3093"/>
      <c r="AN25" s="3094"/>
      <c r="AO25" s="3094"/>
      <c r="AP25" s="3108"/>
      <c r="AQ25" s="3092"/>
      <c r="AR25" s="3092"/>
      <c r="AS25" s="3092"/>
      <c r="AT25" s="3092"/>
      <c r="AU25" s="3092"/>
      <c r="AV25" s="3092"/>
      <c r="AW25" s="3094"/>
      <c r="AX25" s="3107"/>
      <c r="AY25" s="3095"/>
      <c r="AZ25" s="3095"/>
      <c r="BA25" s="3095"/>
      <c r="BB25" s="3095"/>
      <c r="BC25" s="3095"/>
      <c r="BD25" s="3095"/>
      <c r="BE25" s="3095"/>
      <c r="BF25" s="3124"/>
      <c r="BG25" s="3122">
        <v>16</v>
      </c>
      <c r="BH25" s="2361" t="s">
        <v>1375</v>
      </c>
      <c r="BI25" s="2821"/>
      <c r="BJ25" s="2821"/>
      <c r="BK25" s="2821"/>
      <c r="BL25" s="2821"/>
      <c r="BM25" s="2821"/>
      <c r="BN25" s="3050"/>
      <c r="BO25" s="2357"/>
      <c r="BP25" s="2357"/>
      <c r="BQ25" s="2357"/>
      <c r="BR25" s="2357"/>
      <c r="BS25" s="2357"/>
      <c r="BT25" s="3051"/>
      <c r="BU25" s="2357"/>
      <c r="BV25" s="2357"/>
      <c r="BW25" s="2357"/>
      <c r="BX25" s="2357"/>
      <c r="BY25" s="2357"/>
      <c r="BZ25" s="3064"/>
      <c r="CA25" s="2357"/>
      <c r="CB25" s="2357"/>
      <c r="CC25" s="3144"/>
      <c r="CD25" s="3144"/>
      <c r="CE25" s="3144"/>
      <c r="CF25" s="2861"/>
      <c r="CG25" s="3148"/>
      <c r="CH25" s="3146"/>
      <c r="CI25" s="3147"/>
      <c r="CJ25" s="3147"/>
      <c r="CK25" s="3147"/>
      <c r="CL25" s="3150"/>
      <c r="CM25" s="3146"/>
      <c r="CN25" s="3146"/>
      <c r="CO25" s="3147"/>
      <c r="CP25" s="3150"/>
      <c r="CQ25" s="3150"/>
      <c r="CR25" s="3150"/>
      <c r="CS25" s="3146"/>
      <c r="CT25" s="3150"/>
      <c r="CU25" s="3150"/>
      <c r="CV25" s="3150"/>
      <c r="CW25" s="3159"/>
      <c r="CX25" s="3160"/>
    </row>
    <row r="26" spans="1:102" s="3014" customFormat="1" ht="21" customHeight="1">
      <c r="A26" s="625">
        <v>17</v>
      </c>
      <c r="B26" s="719" t="s">
        <v>1304</v>
      </c>
      <c r="C26" s="2839"/>
      <c r="D26" s="3027"/>
      <c r="E26" s="2821"/>
      <c r="F26" s="2839"/>
      <c r="G26" s="2839"/>
      <c r="H26" s="2839"/>
      <c r="I26" s="3050"/>
      <c r="J26" s="2357"/>
      <c r="K26" s="2357"/>
      <c r="L26" s="2357"/>
      <c r="M26" s="2357"/>
      <c r="N26" s="2357"/>
      <c r="O26" s="2357"/>
      <c r="P26" s="3051"/>
      <c r="Q26" s="2357"/>
      <c r="R26" s="2357"/>
      <c r="S26" s="2357"/>
      <c r="T26" s="2357"/>
      <c r="U26" s="2357"/>
      <c r="V26" s="2357"/>
      <c r="W26" s="3064"/>
      <c r="X26" s="3065"/>
      <c r="Y26" s="3065"/>
      <c r="Z26" s="3076"/>
      <c r="AA26" s="3076"/>
      <c r="AB26" s="3076"/>
      <c r="AC26" s="3077"/>
      <c r="AD26" s="2848"/>
      <c r="AE26" s="2848"/>
      <c r="AF26" s="3078"/>
      <c r="AG26" s="3096"/>
      <c r="AH26" s="3092"/>
      <c r="AI26" s="3096"/>
      <c r="AJ26" s="3096"/>
      <c r="AK26" s="3096"/>
      <c r="AL26" s="3096"/>
      <c r="AM26" s="3093"/>
      <c r="AN26" s="3092"/>
      <c r="AO26" s="3092"/>
      <c r="AP26" s="3107"/>
      <c r="AQ26" s="3096"/>
      <c r="AR26" s="3092"/>
      <c r="AS26" s="3092"/>
      <c r="AT26" s="3092"/>
      <c r="AU26" s="3092"/>
      <c r="AV26" s="3092"/>
      <c r="AW26" s="3092"/>
      <c r="AX26" s="3107"/>
      <c r="AY26" s="3095"/>
      <c r="AZ26" s="3095"/>
      <c r="BA26" s="3095"/>
      <c r="BB26" s="3095"/>
      <c r="BC26" s="3095"/>
      <c r="BD26" s="3095"/>
      <c r="BE26" s="3095"/>
      <c r="BF26" s="3121"/>
      <c r="BG26" s="3122">
        <v>17</v>
      </c>
      <c r="BH26" s="2356" t="s">
        <v>1376</v>
      </c>
      <c r="BI26" s="2821"/>
      <c r="BJ26" s="2821"/>
      <c r="BK26" s="2821"/>
      <c r="BL26" s="2821"/>
      <c r="BM26" s="2821"/>
      <c r="BN26" s="3050"/>
      <c r="BO26" s="2357"/>
      <c r="BP26" s="2357"/>
      <c r="BQ26" s="2357"/>
      <c r="BR26" s="2357"/>
      <c r="BS26" s="2357"/>
      <c r="BT26" s="3051"/>
      <c r="BU26" s="2357"/>
      <c r="BV26" s="2357"/>
      <c r="BW26" s="2357"/>
      <c r="BX26" s="2357"/>
      <c r="BY26" s="2357"/>
      <c r="BZ26" s="3064"/>
      <c r="CA26" s="2357"/>
      <c r="CB26" s="3065"/>
      <c r="CC26" s="3144"/>
      <c r="CD26" s="3144"/>
      <c r="CE26" s="3144"/>
      <c r="CF26" s="2861"/>
      <c r="CG26" s="3146"/>
      <c r="CH26" s="3146"/>
      <c r="CI26" s="3147"/>
      <c r="CJ26" s="3147"/>
      <c r="CK26" s="3147"/>
      <c r="CL26" s="3150"/>
      <c r="CM26" s="3146"/>
      <c r="CN26" s="3146"/>
      <c r="CO26" s="3147"/>
      <c r="CP26" s="3150"/>
      <c r="CQ26" s="3150"/>
      <c r="CR26" s="3150"/>
      <c r="CS26" s="3146"/>
      <c r="CT26" s="3150"/>
      <c r="CU26" s="3150"/>
      <c r="CV26" s="3150"/>
      <c r="CW26" s="3159"/>
      <c r="CX26" s="3160"/>
    </row>
    <row r="27" spans="1:102" s="3014" customFormat="1" ht="21" customHeight="1">
      <c r="A27" s="625">
        <v>18</v>
      </c>
      <c r="B27" s="726" t="s">
        <v>1311</v>
      </c>
      <c r="C27" s="2839"/>
      <c r="D27" s="3028"/>
      <c r="E27" s="2839"/>
      <c r="F27" s="2839"/>
      <c r="G27" s="2839"/>
      <c r="H27" s="2839"/>
      <c r="I27" s="3050"/>
      <c r="J27" s="2839"/>
      <c r="K27" s="2357"/>
      <c r="L27" s="2357"/>
      <c r="M27" s="2357"/>
      <c r="N27" s="2357"/>
      <c r="O27" s="2357"/>
      <c r="P27" s="3051"/>
      <c r="Q27" s="2357"/>
      <c r="R27" s="3066"/>
      <c r="S27" s="2357"/>
      <c r="T27" s="2357"/>
      <c r="U27" s="2357"/>
      <c r="V27" s="2357"/>
      <c r="W27" s="3064"/>
      <c r="X27" s="3065"/>
      <c r="Y27" s="3065"/>
      <c r="Z27" s="3076"/>
      <c r="AA27" s="3076"/>
      <c r="AB27" s="3076"/>
      <c r="AC27" s="3077"/>
      <c r="AD27" s="2848"/>
      <c r="AE27" s="2848"/>
      <c r="AF27" s="2861"/>
      <c r="AG27" s="3092"/>
      <c r="AH27" s="3092"/>
      <c r="AI27" s="3092"/>
      <c r="AJ27" s="3092"/>
      <c r="AK27" s="3092"/>
      <c r="AL27" s="3092"/>
      <c r="AM27" s="3093"/>
      <c r="AN27" s="3092"/>
      <c r="AO27" s="3095"/>
      <c r="AP27" s="3107"/>
      <c r="AQ27" s="3092"/>
      <c r="AR27" s="3092"/>
      <c r="AS27" s="3092"/>
      <c r="AT27" s="3092"/>
      <c r="AU27" s="3092"/>
      <c r="AV27" s="3092"/>
      <c r="AW27" s="3095"/>
      <c r="AX27" s="3107"/>
      <c r="AY27" s="3095"/>
      <c r="AZ27" s="3095"/>
      <c r="BA27" s="3095"/>
      <c r="BB27" s="3095"/>
      <c r="BC27" s="3095"/>
      <c r="BD27" s="3095"/>
      <c r="BE27" s="3095"/>
      <c r="BF27" s="3121"/>
      <c r="BG27" s="3122">
        <v>18</v>
      </c>
      <c r="BH27" s="2361" t="s">
        <v>1379</v>
      </c>
      <c r="BI27" s="2839"/>
      <c r="BJ27" s="2839"/>
      <c r="BK27" s="2839"/>
      <c r="BL27" s="2839"/>
      <c r="BM27" s="2839"/>
      <c r="BN27" s="3050"/>
      <c r="BO27" s="2357"/>
      <c r="BP27" s="2357"/>
      <c r="BQ27" s="2357"/>
      <c r="BR27" s="2357"/>
      <c r="BS27" s="2357"/>
      <c r="BT27" s="3051"/>
      <c r="BU27" s="2357"/>
      <c r="BV27" s="2357"/>
      <c r="BW27" s="2357"/>
      <c r="BX27" s="2357"/>
      <c r="BY27" s="2357"/>
      <c r="BZ27" s="3064"/>
      <c r="CA27" s="3142"/>
      <c r="CB27" s="3142"/>
      <c r="CC27" s="3144"/>
      <c r="CD27" s="3144"/>
      <c r="CE27" s="3144"/>
      <c r="CF27" s="2861"/>
      <c r="CG27" s="3148"/>
      <c r="CH27" s="3146"/>
      <c r="CI27" s="3147"/>
      <c r="CJ27" s="3147"/>
      <c r="CK27" s="3147"/>
      <c r="CL27" s="3150"/>
      <c r="CM27" s="3146"/>
      <c r="CN27" s="3146"/>
      <c r="CO27" s="3147"/>
      <c r="CP27" s="3150"/>
      <c r="CQ27" s="3150"/>
      <c r="CR27" s="3150"/>
      <c r="CS27" s="3146"/>
      <c r="CT27" s="3150"/>
      <c r="CU27" s="3150"/>
      <c r="CV27" s="3150"/>
      <c r="CW27" s="3159"/>
      <c r="CX27" s="3160"/>
    </row>
    <row r="28" spans="1:102" s="3014" customFormat="1" ht="21" customHeight="1">
      <c r="A28" s="625">
        <v>19</v>
      </c>
      <c r="B28" s="2361" t="s">
        <v>1310</v>
      </c>
      <c r="C28" s="2828"/>
      <c r="D28" s="2993"/>
      <c r="E28" s="2828"/>
      <c r="F28" s="2828"/>
      <c r="G28" s="2828"/>
      <c r="H28" s="2828"/>
      <c r="I28" s="3052"/>
      <c r="J28" s="3053"/>
      <c r="K28" s="3053"/>
      <c r="L28" s="2357"/>
      <c r="M28" s="2357"/>
      <c r="N28" s="2357"/>
      <c r="O28" s="2357"/>
      <c r="P28" s="3051"/>
      <c r="Q28" s="2357"/>
      <c r="R28" s="2357"/>
      <c r="S28" s="2357"/>
      <c r="T28" s="2357"/>
      <c r="U28" s="2357"/>
      <c r="V28" s="2357"/>
      <c r="W28" s="3064"/>
      <c r="X28" s="3065"/>
      <c r="Y28" s="3065"/>
      <c r="Z28" s="3076"/>
      <c r="AA28" s="3076"/>
      <c r="AB28" s="3076"/>
      <c r="AC28" s="3077"/>
      <c r="AD28" s="2848"/>
      <c r="AE28" s="2848"/>
      <c r="AF28" s="2861"/>
      <c r="AG28" s="3092"/>
      <c r="AH28" s="3092"/>
      <c r="AI28" s="3092"/>
      <c r="AJ28" s="3092"/>
      <c r="AK28" s="3092"/>
      <c r="AL28" s="3092"/>
      <c r="AM28" s="3093"/>
      <c r="AN28" s="3094"/>
      <c r="AO28" s="3109"/>
      <c r="AP28" s="3108"/>
      <c r="AQ28" s="3092"/>
      <c r="AR28" s="3092"/>
      <c r="AS28" s="3092"/>
      <c r="AT28" s="3092"/>
      <c r="AU28" s="3092"/>
      <c r="AV28" s="3092"/>
      <c r="AW28" s="3109"/>
      <c r="AX28" s="3107"/>
      <c r="AY28" s="3095"/>
      <c r="AZ28" s="3095"/>
      <c r="BA28" s="3095"/>
      <c r="BB28" s="3095"/>
      <c r="BC28" s="3095"/>
      <c r="BD28" s="3095"/>
      <c r="BE28" s="3095"/>
      <c r="BF28" s="2366"/>
      <c r="BG28" s="3122">
        <v>19</v>
      </c>
      <c r="BH28" s="2362" t="s">
        <v>1380</v>
      </c>
      <c r="BI28" s="2839"/>
      <c r="BJ28" s="2839"/>
      <c r="BK28" s="2839"/>
      <c r="BL28" s="2839"/>
      <c r="BM28" s="2839"/>
      <c r="BN28" s="3050"/>
      <c r="BO28" s="2357"/>
      <c r="BP28" s="2357"/>
      <c r="BQ28" s="2357"/>
      <c r="BR28" s="2357"/>
      <c r="BS28" s="2357"/>
      <c r="BT28" s="3051"/>
      <c r="BU28" s="2357"/>
      <c r="BV28" s="2357"/>
      <c r="BW28" s="2357"/>
      <c r="BX28" s="2357"/>
      <c r="BY28" s="2357"/>
      <c r="BZ28" s="3064"/>
      <c r="CA28" s="2357"/>
      <c r="CB28" s="2357"/>
      <c r="CC28" s="3144"/>
      <c r="CD28" s="3144"/>
      <c r="CE28" s="3144"/>
      <c r="CF28" s="2861"/>
      <c r="CG28" s="3148"/>
      <c r="CH28" s="3148"/>
      <c r="CI28" s="3147"/>
      <c r="CJ28" s="3147"/>
      <c r="CK28" s="3147"/>
      <c r="CL28" s="3150"/>
      <c r="CM28" s="3146"/>
      <c r="CN28" s="3146"/>
      <c r="CO28" s="3147"/>
      <c r="CP28" s="3150"/>
      <c r="CQ28" s="3150"/>
      <c r="CR28" s="3150"/>
      <c r="CS28" s="3146"/>
      <c r="CT28" s="3150"/>
      <c r="CU28" s="3150"/>
      <c r="CV28" s="3150"/>
      <c r="CW28" s="3159"/>
      <c r="CX28" s="3160"/>
    </row>
    <row r="29" spans="1:102" s="3014" customFormat="1" ht="29.25" customHeight="1">
      <c r="A29" s="625">
        <v>20</v>
      </c>
      <c r="B29" s="2361" t="s">
        <v>1312</v>
      </c>
      <c r="C29" s="2839"/>
      <c r="D29" s="3028"/>
      <c r="E29" s="2839"/>
      <c r="F29" s="2839"/>
      <c r="G29" s="2839"/>
      <c r="H29" s="2839"/>
      <c r="I29" s="3050"/>
      <c r="J29" s="2357"/>
      <c r="K29" s="2357"/>
      <c r="L29" s="2357"/>
      <c r="M29" s="2357"/>
      <c r="N29" s="2357"/>
      <c r="O29" s="2357"/>
      <c r="P29" s="3051"/>
      <c r="Q29" s="2357"/>
      <c r="R29" s="2357"/>
      <c r="S29" s="2357"/>
      <c r="T29" s="2357"/>
      <c r="U29" s="2357"/>
      <c r="V29" s="2357"/>
      <c r="W29" s="3064"/>
      <c r="X29" s="3065"/>
      <c r="Y29" s="3065"/>
      <c r="Z29" s="3076"/>
      <c r="AA29" s="3076"/>
      <c r="AB29" s="3076"/>
      <c r="AC29" s="3077"/>
      <c r="AD29" s="2848"/>
      <c r="AE29" s="2848"/>
      <c r="AF29" s="2861"/>
      <c r="AG29" s="3092"/>
      <c r="AH29" s="3092"/>
      <c r="AI29" s="3092"/>
      <c r="AJ29" s="3092"/>
      <c r="AK29" s="3092"/>
      <c r="AL29" s="3092"/>
      <c r="AM29" s="3093"/>
      <c r="AN29" s="3094"/>
      <c r="AO29" s="3094"/>
      <c r="AP29" s="3108"/>
      <c r="AQ29" s="3092"/>
      <c r="AR29" s="3092"/>
      <c r="AS29" s="3092"/>
      <c r="AT29" s="3092"/>
      <c r="AU29" s="3092"/>
      <c r="AV29" s="3092"/>
      <c r="AW29" s="3094"/>
      <c r="AX29" s="3107"/>
      <c r="AY29" s="3095"/>
      <c r="AZ29" s="3095"/>
      <c r="BA29" s="3095"/>
      <c r="BB29" s="3095"/>
      <c r="BC29" s="3095"/>
      <c r="BD29" s="3095"/>
      <c r="BE29" s="3095"/>
      <c r="BF29" s="2893"/>
      <c r="BG29" s="3122">
        <v>20</v>
      </c>
      <c r="BH29" s="2361" t="s">
        <v>1382</v>
      </c>
      <c r="BI29" s="2821"/>
      <c r="BJ29" s="2821"/>
      <c r="BK29" s="2821"/>
      <c r="BL29" s="2821"/>
      <c r="BM29" s="2821"/>
      <c r="BN29" s="3050"/>
      <c r="BO29" s="2357"/>
      <c r="BP29" s="2357"/>
      <c r="BQ29" s="2357"/>
      <c r="BR29" s="2357"/>
      <c r="BS29" s="2357"/>
      <c r="BT29" s="3051"/>
      <c r="BU29" s="2357"/>
      <c r="BV29" s="2357"/>
      <c r="BW29" s="2357"/>
      <c r="BX29" s="2357"/>
      <c r="BY29" s="2357"/>
      <c r="BZ29" s="3064"/>
      <c r="CA29" s="2357"/>
      <c r="CB29" s="2357"/>
      <c r="CC29" s="3144"/>
      <c r="CD29" s="3144"/>
      <c r="CE29" s="3144"/>
      <c r="CF29" s="2861"/>
      <c r="CG29" s="3148"/>
      <c r="CH29" s="3146"/>
      <c r="CI29" s="3147"/>
      <c r="CJ29" s="3147"/>
      <c r="CK29" s="3147"/>
      <c r="CL29" s="3150"/>
      <c r="CM29" s="3146"/>
      <c r="CN29" s="3146"/>
      <c r="CO29" s="3147"/>
      <c r="CP29" s="3150"/>
      <c r="CQ29" s="3150"/>
      <c r="CR29" s="3150"/>
      <c r="CS29" s="3146"/>
      <c r="CT29" s="3150"/>
      <c r="CU29" s="3150"/>
      <c r="CV29" s="3150"/>
      <c r="CW29" s="3159"/>
      <c r="CX29" s="3160"/>
    </row>
    <row r="30" spans="1:102" s="3014" customFormat="1" ht="31.5" customHeight="1">
      <c r="A30" s="625">
        <v>21</v>
      </c>
      <c r="B30" s="2361" t="s">
        <v>1316</v>
      </c>
      <c r="C30" s="2839"/>
      <c r="D30" s="3028"/>
      <c r="E30" s="2839"/>
      <c r="F30" s="2839"/>
      <c r="G30" s="2839"/>
      <c r="H30" s="2839"/>
      <c r="I30" s="3050"/>
      <c r="J30" s="2839"/>
      <c r="K30" s="2357"/>
      <c r="L30" s="2357"/>
      <c r="M30" s="2357"/>
      <c r="N30" s="2357"/>
      <c r="O30" s="2357"/>
      <c r="P30" s="3051"/>
      <c r="Q30" s="2357"/>
      <c r="R30" s="3067"/>
      <c r="S30" s="3067"/>
      <c r="T30" s="3067"/>
      <c r="U30" s="2357"/>
      <c r="V30" s="2357"/>
      <c r="W30" s="3064"/>
      <c r="X30" s="3065"/>
      <c r="Y30" s="3065"/>
      <c r="Z30" s="3076"/>
      <c r="AA30" s="3076"/>
      <c r="AB30" s="3076"/>
      <c r="AC30" s="3077"/>
      <c r="AD30" s="2848"/>
      <c r="AE30" s="2848"/>
      <c r="AF30" s="2861"/>
      <c r="AG30" s="3092"/>
      <c r="AH30" s="3092"/>
      <c r="AI30" s="3092"/>
      <c r="AJ30" s="3092"/>
      <c r="AK30" s="3092"/>
      <c r="AL30" s="3092"/>
      <c r="AM30" s="3093"/>
      <c r="AN30" s="3094"/>
      <c r="AO30" s="3109"/>
      <c r="AP30" s="3108"/>
      <c r="AQ30" s="3092"/>
      <c r="AR30" s="3092"/>
      <c r="AS30" s="3092"/>
      <c r="AT30" s="3092"/>
      <c r="AU30" s="3092"/>
      <c r="AV30" s="3092"/>
      <c r="AW30" s="3109"/>
      <c r="AX30" s="3107"/>
      <c r="AY30" s="3095"/>
      <c r="AZ30" s="3095"/>
      <c r="BA30" s="3095"/>
      <c r="BB30" s="3095"/>
      <c r="BC30" s="3095"/>
      <c r="BD30" s="3095"/>
      <c r="BE30" s="3095"/>
      <c r="BF30" s="3124"/>
      <c r="BG30" s="3122">
        <v>21</v>
      </c>
      <c r="BH30" s="4936" t="s">
        <v>2617</v>
      </c>
      <c r="BI30" s="2821"/>
      <c r="BJ30" s="2821"/>
      <c r="BK30" s="2821"/>
      <c r="BL30" s="2821"/>
      <c r="BM30" s="2821"/>
      <c r="BN30" s="3050"/>
      <c r="BO30" s="2357"/>
      <c r="BP30" s="2357"/>
      <c r="BQ30" s="2357"/>
      <c r="BR30" s="2357"/>
      <c r="BS30" s="2357"/>
      <c r="BT30" s="3051"/>
      <c r="BU30" s="2357"/>
      <c r="BV30" s="2357"/>
      <c r="BW30" s="2357"/>
      <c r="BX30" s="2357"/>
      <c r="BY30" s="2357"/>
      <c r="BZ30" s="3064"/>
      <c r="CA30" s="2357"/>
      <c r="CB30" s="2357"/>
      <c r="CC30" s="3144"/>
      <c r="CD30" s="3144"/>
      <c r="CE30" s="3144"/>
      <c r="CF30" s="2861"/>
      <c r="CG30" s="3148"/>
      <c r="CH30" s="3146"/>
      <c r="CI30" s="3147"/>
      <c r="CJ30" s="3147"/>
      <c r="CK30" s="3147"/>
      <c r="CL30" s="3150"/>
      <c r="CM30" s="3146"/>
      <c r="CN30" s="3146"/>
      <c r="CO30" s="3147"/>
      <c r="CP30" s="3150"/>
      <c r="CQ30" s="3150"/>
      <c r="CR30" s="3150"/>
      <c r="CS30" s="3146"/>
      <c r="CT30" s="3150"/>
      <c r="CU30" s="3150"/>
      <c r="CV30" s="3150"/>
      <c r="CW30" s="3159"/>
      <c r="CX30" s="3160"/>
    </row>
    <row r="31" spans="1:102" s="3014" customFormat="1" ht="21" customHeight="1">
      <c r="A31" s="625">
        <v>22</v>
      </c>
      <c r="B31" s="2362" t="s">
        <v>1306</v>
      </c>
      <c r="C31" s="3029"/>
      <c r="D31" s="3029"/>
      <c r="E31" s="3029"/>
      <c r="F31" s="3029"/>
      <c r="G31" s="3029"/>
      <c r="H31" s="3029"/>
      <c r="I31" s="3054"/>
      <c r="J31" s="3055"/>
      <c r="K31" s="3055"/>
      <c r="L31" s="3055"/>
      <c r="M31" s="3055"/>
      <c r="N31" s="3055"/>
      <c r="O31" s="3055"/>
      <c r="P31" s="3054"/>
      <c r="Q31" s="3055"/>
      <c r="R31" s="3055"/>
      <c r="S31" s="3055"/>
      <c r="T31" s="3055"/>
      <c r="U31" s="3055"/>
      <c r="V31" s="3055"/>
      <c r="W31" s="3068"/>
      <c r="X31" s="3055"/>
      <c r="Y31" s="3069"/>
      <c r="Z31" s="2358"/>
      <c r="AA31" s="2358"/>
      <c r="AB31" s="2358"/>
      <c r="AC31" s="3055"/>
      <c r="AD31" s="2851"/>
      <c r="AE31" s="3079"/>
      <c r="AF31" s="3080"/>
      <c r="AG31" s="3097"/>
      <c r="AH31" s="3092"/>
      <c r="AI31" s="3097"/>
      <c r="AJ31" s="3097"/>
      <c r="AK31" s="3097"/>
      <c r="AL31" s="3097"/>
      <c r="AM31" s="3098"/>
      <c r="AN31" s="3094"/>
      <c r="AO31" s="3094"/>
      <c r="AP31" s="3108"/>
      <c r="AQ31" s="3097"/>
      <c r="AR31" s="3092"/>
      <c r="AS31" s="3097"/>
      <c r="AT31" s="3097"/>
      <c r="AU31" s="3097"/>
      <c r="AV31" s="3092"/>
      <c r="AW31" s="3094"/>
      <c r="AX31" s="3107"/>
      <c r="AY31" s="3095"/>
      <c r="AZ31" s="3095"/>
      <c r="BA31" s="3095"/>
      <c r="BB31" s="3095"/>
      <c r="BC31" s="3095"/>
      <c r="BD31" s="3095"/>
      <c r="BE31" s="3095"/>
      <c r="BF31" s="2366"/>
      <c r="BG31" s="3122">
        <v>22</v>
      </c>
      <c r="BH31" s="2356" t="s">
        <v>1391</v>
      </c>
      <c r="BI31" s="2821"/>
      <c r="BJ31" s="2821"/>
      <c r="BK31" s="2821"/>
      <c r="BL31" s="2821"/>
      <c r="BM31" s="2821"/>
      <c r="BN31" s="3050"/>
      <c r="BO31" s="2357"/>
      <c r="BP31" s="2357"/>
      <c r="BQ31" s="2357"/>
      <c r="BR31" s="2357"/>
      <c r="BS31" s="2357"/>
      <c r="BT31" s="3051"/>
      <c r="BU31" s="2357"/>
      <c r="BV31" s="2357"/>
      <c r="BW31" s="2357"/>
      <c r="BX31" s="2357"/>
      <c r="BY31" s="2357"/>
      <c r="BZ31" s="3064"/>
      <c r="CA31" s="2357"/>
      <c r="CB31" s="2357"/>
      <c r="CC31" s="3144"/>
      <c r="CD31" s="3144"/>
      <c r="CE31" s="3144"/>
      <c r="CF31" s="3078"/>
      <c r="CG31" s="3148"/>
      <c r="CH31" s="3148"/>
      <c r="CI31" s="3147"/>
      <c r="CJ31" s="3147"/>
      <c r="CK31" s="3147"/>
      <c r="CL31" s="3150"/>
      <c r="CM31" s="3146"/>
      <c r="CN31" s="3146"/>
      <c r="CO31" s="3147"/>
      <c r="CP31" s="3150"/>
      <c r="CQ31" s="3150"/>
      <c r="CR31" s="3150"/>
      <c r="CS31" s="3146"/>
      <c r="CT31" s="3150"/>
      <c r="CU31" s="3150"/>
      <c r="CV31" s="3150"/>
      <c r="CW31" s="3159"/>
      <c r="CX31" s="3160"/>
    </row>
    <row r="32" spans="1:102" s="3015" customFormat="1" ht="24.75" customHeight="1">
      <c r="A32" s="625">
        <v>23</v>
      </c>
      <c r="B32" s="2714" t="s">
        <v>1378</v>
      </c>
      <c r="C32" s="2839"/>
      <c r="D32" s="3025"/>
      <c r="E32" s="2839"/>
      <c r="F32" s="2839"/>
      <c r="G32" s="2839"/>
      <c r="H32" s="2839"/>
      <c r="I32" s="3050"/>
      <c r="J32" s="2357"/>
      <c r="K32" s="2357"/>
      <c r="L32" s="2357"/>
      <c r="M32" s="2357"/>
      <c r="N32" s="2357"/>
      <c r="O32" s="2357"/>
      <c r="P32" s="3051"/>
      <c r="Q32" s="2357"/>
      <c r="R32" s="2357"/>
      <c r="S32" s="2357"/>
      <c r="T32" s="2357"/>
      <c r="U32" s="2357"/>
      <c r="V32" s="2357"/>
      <c r="W32" s="3064"/>
      <c r="X32" s="3065"/>
      <c r="Y32" s="3065"/>
      <c r="Z32" s="3076"/>
      <c r="AA32" s="3076"/>
      <c r="AB32" s="3076"/>
      <c r="AC32" s="3077"/>
      <c r="AD32" s="2848"/>
      <c r="AE32" s="2848"/>
      <c r="AF32" s="2861"/>
      <c r="AG32" s="3092"/>
      <c r="AH32" s="3092"/>
      <c r="AI32" s="3092"/>
      <c r="AJ32" s="3092"/>
      <c r="AK32" s="3092"/>
      <c r="AL32" s="3092"/>
      <c r="AM32" s="3093"/>
      <c r="AN32" s="3094"/>
      <c r="AO32" s="3094"/>
      <c r="AP32" s="3108"/>
      <c r="AQ32" s="3092"/>
      <c r="AR32" s="3092"/>
      <c r="AS32" s="3092"/>
      <c r="AT32" s="3092"/>
      <c r="AU32" s="3092"/>
      <c r="AV32" s="3094"/>
      <c r="AW32" s="3094"/>
      <c r="AX32" s="3108"/>
      <c r="AY32" s="3109"/>
      <c r="AZ32" s="3109"/>
      <c r="BA32" s="3109"/>
      <c r="BB32" s="3109"/>
      <c r="BC32" s="3109"/>
      <c r="BD32" s="3109"/>
      <c r="BE32" s="3109"/>
      <c r="BF32" s="3124"/>
      <c r="BG32" s="3122">
        <v>23</v>
      </c>
      <c r="BH32" s="2719" t="s">
        <v>1384</v>
      </c>
      <c r="BI32" s="2821"/>
      <c r="BJ32" s="2821"/>
      <c r="BK32" s="2821"/>
      <c r="BL32" s="2821"/>
      <c r="BM32" s="2821"/>
      <c r="BN32" s="3050"/>
      <c r="BO32" s="2357"/>
      <c r="BP32" s="2357"/>
      <c r="BQ32" s="2357"/>
      <c r="BR32" s="2357"/>
      <c r="BS32" s="2357"/>
      <c r="BT32" s="3051"/>
      <c r="BU32" s="2357"/>
      <c r="BV32" s="2357"/>
      <c r="BW32" s="2357"/>
      <c r="BX32" s="2357"/>
      <c r="BY32" s="2357"/>
      <c r="BZ32" s="3064"/>
      <c r="CA32" s="2357"/>
      <c r="CB32" s="3065"/>
      <c r="CC32" s="3144"/>
      <c r="CD32" s="3144"/>
      <c r="CE32" s="3144"/>
      <c r="CF32" s="2861"/>
      <c r="CG32" s="3146"/>
      <c r="CH32" s="3146"/>
      <c r="CI32" s="3147"/>
      <c r="CJ32" s="3147"/>
      <c r="CK32" s="3147"/>
      <c r="CL32" s="3150"/>
      <c r="CM32" s="3146"/>
      <c r="CN32" s="3146"/>
      <c r="CO32" s="3147"/>
      <c r="CP32" s="3150"/>
      <c r="CQ32" s="3150"/>
      <c r="CR32" s="3150"/>
      <c r="CS32" s="3146"/>
      <c r="CT32" s="3150"/>
      <c r="CU32" s="3150"/>
      <c r="CV32" s="3150"/>
      <c r="CW32" s="3159"/>
      <c r="CX32" s="3161"/>
    </row>
    <row r="33" spans="1:102" s="3014" customFormat="1" ht="24.75" customHeight="1">
      <c r="A33" s="625">
        <v>24</v>
      </c>
      <c r="B33" s="2714" t="s">
        <v>395</v>
      </c>
      <c r="C33" s="2828"/>
      <c r="D33" s="2993"/>
      <c r="E33" s="2828"/>
      <c r="F33" s="2828"/>
      <c r="G33" s="2828"/>
      <c r="H33" s="2828"/>
      <c r="I33" s="3052"/>
      <c r="J33" s="2828"/>
      <c r="K33" s="3053"/>
      <c r="L33" s="3053"/>
      <c r="M33" s="3053"/>
      <c r="N33" s="3053"/>
      <c r="O33" s="3053"/>
      <c r="P33" s="3056"/>
      <c r="Q33" s="3053"/>
      <c r="R33" s="3053"/>
      <c r="S33" s="3053"/>
      <c r="T33" s="3053"/>
      <c r="U33" s="3053"/>
      <c r="V33" s="3053"/>
      <c r="W33" s="3068"/>
      <c r="X33" s="3069"/>
      <c r="Y33" s="3065"/>
      <c r="Z33" s="3076"/>
      <c r="AA33" s="3076"/>
      <c r="AB33" s="3076"/>
      <c r="AC33" s="3081"/>
      <c r="AD33" s="2848"/>
      <c r="AE33" s="2851"/>
      <c r="AF33" s="2868"/>
      <c r="AG33" s="3099"/>
      <c r="AH33" s="3092"/>
      <c r="AI33" s="3099"/>
      <c r="AJ33" s="3099"/>
      <c r="AK33" s="3099"/>
      <c r="AL33" s="3099"/>
      <c r="AM33" s="3100"/>
      <c r="AN33" s="3094"/>
      <c r="AO33" s="3109"/>
      <c r="AP33" s="3108"/>
      <c r="AQ33" s="3099"/>
      <c r="AR33" s="3092"/>
      <c r="AS33" s="3099"/>
      <c r="AT33" s="3099"/>
      <c r="AU33" s="3099"/>
      <c r="AV33" s="3094"/>
      <c r="AW33" s="3109"/>
      <c r="AX33" s="3108"/>
      <c r="AY33" s="3109"/>
      <c r="AZ33" s="3109"/>
      <c r="BA33" s="3109"/>
      <c r="BB33" s="3109"/>
      <c r="BC33" s="3109"/>
      <c r="BD33" s="3109"/>
      <c r="BE33" s="3109"/>
      <c r="BF33" s="3124"/>
      <c r="BG33" s="3122">
        <v>24</v>
      </c>
      <c r="BH33" s="2925" t="s">
        <v>1386</v>
      </c>
      <c r="BI33" s="2821"/>
      <c r="BJ33" s="2821"/>
      <c r="BK33" s="2821"/>
      <c r="BL33" s="2821"/>
      <c r="BM33" s="2821"/>
      <c r="BN33" s="3050"/>
      <c r="BO33" s="2357"/>
      <c r="BP33" s="2357"/>
      <c r="BQ33" s="2357"/>
      <c r="BR33" s="2357"/>
      <c r="BS33" s="2357"/>
      <c r="BT33" s="3051"/>
      <c r="BU33" s="2357"/>
      <c r="BV33" s="2357"/>
      <c r="BW33" s="2357"/>
      <c r="BX33" s="2357"/>
      <c r="BY33" s="2357"/>
      <c r="BZ33" s="3064"/>
      <c r="CA33" s="2357"/>
      <c r="CB33" s="2357"/>
      <c r="CC33" s="3144"/>
      <c r="CD33" s="3144"/>
      <c r="CE33" s="3144"/>
      <c r="CF33" s="2861"/>
      <c r="CG33" s="3146"/>
      <c r="CH33" s="3146"/>
      <c r="CI33" s="3147"/>
      <c r="CJ33" s="3147"/>
      <c r="CK33" s="3147"/>
      <c r="CL33" s="3150"/>
      <c r="CM33" s="3146"/>
      <c r="CN33" s="3146"/>
      <c r="CO33" s="3147"/>
      <c r="CP33" s="3150"/>
      <c r="CQ33" s="3150"/>
      <c r="CR33" s="3150"/>
      <c r="CS33" s="3146"/>
      <c r="CT33" s="3150"/>
      <c r="CU33" s="3150"/>
      <c r="CV33" s="3150"/>
      <c r="CW33" s="3159"/>
      <c r="CX33" s="3160"/>
    </row>
    <row r="34" spans="1:102" s="3014" customFormat="1" ht="24.75" customHeight="1">
      <c r="A34" s="625">
        <v>25</v>
      </c>
      <c r="B34" s="2714" t="s">
        <v>1381</v>
      </c>
      <c r="C34" s="2839"/>
      <c r="D34" s="3025"/>
      <c r="E34" s="2839"/>
      <c r="F34" s="2839"/>
      <c r="G34" s="2839"/>
      <c r="H34" s="2839"/>
      <c r="I34" s="3050"/>
      <c r="J34" s="2357"/>
      <c r="K34" s="2357"/>
      <c r="L34" s="2357"/>
      <c r="M34" s="2357"/>
      <c r="N34" s="2357"/>
      <c r="O34" s="2357"/>
      <c r="P34" s="3051"/>
      <c r="Q34" s="2357"/>
      <c r="R34" s="2357"/>
      <c r="S34" s="2357"/>
      <c r="T34" s="2357"/>
      <c r="U34" s="2357"/>
      <c r="V34" s="2357"/>
      <c r="W34" s="3064"/>
      <c r="X34" s="3065"/>
      <c r="Y34" s="3065"/>
      <c r="Z34" s="3076"/>
      <c r="AA34" s="3076"/>
      <c r="AB34" s="3076"/>
      <c r="AC34" s="3077"/>
      <c r="AD34" s="2848"/>
      <c r="AE34" s="2848"/>
      <c r="AF34" s="2861"/>
      <c r="AG34" s="3092"/>
      <c r="AH34" s="3092"/>
      <c r="AI34" s="3092"/>
      <c r="AJ34" s="3092"/>
      <c r="AK34" s="3092"/>
      <c r="AL34" s="3092"/>
      <c r="AM34" s="3093"/>
      <c r="AN34" s="3094"/>
      <c r="AO34" s="3094"/>
      <c r="AP34" s="3108"/>
      <c r="AQ34" s="3092"/>
      <c r="AR34" s="3092"/>
      <c r="AS34" s="3095"/>
      <c r="AT34" s="3092"/>
      <c r="AU34" s="3092"/>
      <c r="AV34" s="3094"/>
      <c r="AW34" s="3094"/>
      <c r="AX34" s="3108"/>
      <c r="AY34" s="3109"/>
      <c r="AZ34" s="3109"/>
      <c r="BA34" s="3109"/>
      <c r="BB34" s="3109"/>
      <c r="BC34" s="3109"/>
      <c r="BD34" s="3109"/>
      <c r="BE34" s="3109"/>
      <c r="BF34" s="3124"/>
      <c r="BG34" s="3122">
        <v>25</v>
      </c>
      <c r="BH34" s="2925" t="s">
        <v>1387</v>
      </c>
      <c r="BI34" s="2821"/>
      <c r="BJ34" s="2821"/>
      <c r="BK34" s="2821"/>
      <c r="BL34" s="2821"/>
      <c r="BM34" s="2821"/>
      <c r="BN34" s="3050"/>
      <c r="BO34" s="2357"/>
      <c r="BP34" s="2357"/>
      <c r="BQ34" s="2357"/>
      <c r="BR34" s="2357"/>
      <c r="BS34" s="2357"/>
      <c r="BT34" s="3051"/>
      <c r="BU34" s="2357"/>
      <c r="BV34" s="2357"/>
      <c r="BW34" s="2357"/>
      <c r="BX34" s="2357"/>
      <c r="BY34" s="2357"/>
      <c r="BZ34" s="3064"/>
      <c r="CA34" s="2357"/>
      <c r="CB34" s="2357"/>
      <c r="CC34" s="3144"/>
      <c r="CD34" s="3144"/>
      <c r="CE34" s="3144"/>
      <c r="CF34" s="2861"/>
      <c r="CG34" s="3146"/>
      <c r="CH34" s="3146"/>
      <c r="CI34" s="3147"/>
      <c r="CJ34" s="3147"/>
      <c r="CK34" s="3147"/>
      <c r="CL34" s="3150"/>
      <c r="CM34" s="3146"/>
      <c r="CN34" s="3146"/>
      <c r="CO34" s="3147"/>
      <c r="CP34" s="3150"/>
      <c r="CQ34" s="3150"/>
      <c r="CR34" s="3150"/>
      <c r="CS34" s="3146"/>
      <c r="CT34" s="3150"/>
      <c r="CU34" s="3150"/>
      <c r="CV34" s="3150"/>
      <c r="CW34" s="3159"/>
      <c r="CX34" s="3160"/>
    </row>
    <row r="35" spans="1:102" s="3014" customFormat="1" ht="24.75" customHeight="1">
      <c r="A35" s="625">
        <v>26</v>
      </c>
      <c r="B35" s="2714" t="s">
        <v>1383</v>
      </c>
      <c r="C35" s="2839"/>
      <c r="D35" s="3028"/>
      <c r="E35" s="2839"/>
      <c r="F35" s="2839"/>
      <c r="G35" s="2839"/>
      <c r="H35" s="2839"/>
      <c r="I35" s="3050"/>
      <c r="J35" s="2357"/>
      <c r="K35" s="2357"/>
      <c r="L35" s="2357"/>
      <c r="M35" s="2357"/>
      <c r="N35" s="2357"/>
      <c r="O35" s="2357"/>
      <c r="P35" s="3051"/>
      <c r="Q35" s="2357"/>
      <c r="R35" s="2357"/>
      <c r="S35" s="2357"/>
      <c r="T35" s="2357"/>
      <c r="U35" s="2357"/>
      <c r="V35" s="2357"/>
      <c r="W35" s="3064"/>
      <c r="X35" s="3065"/>
      <c r="Y35" s="3065"/>
      <c r="Z35" s="3076"/>
      <c r="AA35" s="3076"/>
      <c r="AB35" s="3076"/>
      <c r="AC35" s="3077"/>
      <c r="AD35" s="2848"/>
      <c r="AE35" s="2848"/>
      <c r="AF35" s="2861"/>
      <c r="AG35" s="3092"/>
      <c r="AH35" s="3092"/>
      <c r="AI35" s="3092"/>
      <c r="AJ35" s="3092"/>
      <c r="AK35" s="3095"/>
      <c r="AL35" s="3092"/>
      <c r="AM35" s="3093"/>
      <c r="AN35" s="3094"/>
      <c r="AO35" s="3094"/>
      <c r="AP35" s="3108"/>
      <c r="AQ35" s="3092"/>
      <c r="AR35" s="3092"/>
      <c r="AS35" s="3092"/>
      <c r="AT35" s="3095"/>
      <c r="AU35" s="3092"/>
      <c r="AV35" s="3094"/>
      <c r="AW35" s="3094"/>
      <c r="AX35" s="3108"/>
      <c r="AY35" s="3109"/>
      <c r="AZ35" s="3109"/>
      <c r="BA35" s="3109"/>
      <c r="BB35" s="3109"/>
      <c r="BC35" s="3109"/>
      <c r="BD35" s="3109"/>
      <c r="BE35" s="3109"/>
      <c r="BF35" s="3124"/>
      <c r="BG35" s="3122">
        <v>26</v>
      </c>
      <c r="BH35" s="2356" t="s">
        <v>1390</v>
      </c>
      <c r="BI35" s="2821"/>
      <c r="BJ35" s="2821"/>
      <c r="BK35" s="2821"/>
      <c r="BL35" s="2821"/>
      <c r="BM35" s="2821"/>
      <c r="BN35" s="3050"/>
      <c r="BO35" s="2357"/>
      <c r="BP35" s="2357"/>
      <c r="BQ35" s="2357"/>
      <c r="BR35" s="2357"/>
      <c r="BS35" s="2357"/>
      <c r="BT35" s="3051"/>
      <c r="BU35" s="2357"/>
      <c r="BV35" s="2357"/>
      <c r="BW35" s="2357"/>
      <c r="BX35" s="2357"/>
      <c r="BY35" s="2357"/>
      <c r="BZ35" s="3064"/>
      <c r="CA35" s="2357"/>
      <c r="CB35" s="2357"/>
      <c r="CC35" s="3144"/>
      <c r="CD35" s="3144"/>
      <c r="CE35" s="3144"/>
      <c r="CF35" s="3078"/>
      <c r="CG35" s="3148"/>
      <c r="CH35" s="3148"/>
      <c r="CI35" s="3147"/>
      <c r="CJ35" s="3147"/>
      <c r="CK35" s="3147"/>
      <c r="CL35" s="3150"/>
      <c r="CM35" s="3146"/>
      <c r="CN35" s="3146"/>
      <c r="CO35" s="3147"/>
      <c r="CP35" s="3150"/>
      <c r="CQ35" s="3150"/>
      <c r="CR35" s="3150"/>
      <c r="CS35" s="3146"/>
      <c r="CT35" s="3150"/>
      <c r="CU35" s="3150"/>
      <c r="CV35" s="3150"/>
      <c r="CW35" s="3159"/>
      <c r="CX35" s="3160"/>
    </row>
    <row r="36" spans="1:102" s="3014" customFormat="1" ht="24.75" customHeight="1">
      <c r="A36" s="3030">
        <v>27</v>
      </c>
      <c r="B36" s="3031" t="s">
        <v>1385</v>
      </c>
      <c r="C36" s="3032"/>
      <c r="D36" s="3033"/>
      <c r="E36" s="3032"/>
      <c r="F36" s="3032"/>
      <c r="G36" s="3032"/>
      <c r="H36" s="3032"/>
      <c r="I36" s="3057"/>
      <c r="J36" s="3058"/>
      <c r="K36" s="3058"/>
      <c r="L36" s="3058"/>
      <c r="M36" s="3058"/>
      <c r="N36" s="3058"/>
      <c r="O36" s="3058"/>
      <c r="P36" s="3059"/>
      <c r="Q36" s="3058"/>
      <c r="R36" s="3058"/>
      <c r="S36" s="3058"/>
      <c r="T36" s="3058"/>
      <c r="U36" s="3058"/>
      <c r="V36" s="3058"/>
      <c r="W36" s="3070"/>
      <c r="X36" s="3071"/>
      <c r="Y36" s="3071"/>
      <c r="Z36" s="3082"/>
      <c r="AA36" s="3082"/>
      <c r="AB36" s="3082"/>
      <c r="AC36" s="3083"/>
      <c r="AD36" s="3084"/>
      <c r="AE36" s="3084"/>
      <c r="AF36" s="3085"/>
      <c r="AG36" s="3101"/>
      <c r="AH36" s="3101"/>
      <c r="AI36" s="3101"/>
      <c r="AJ36" s="3101"/>
      <c r="AK36" s="3101"/>
      <c r="AL36" s="3101"/>
      <c r="AM36" s="3102"/>
      <c r="AN36" s="3103"/>
      <c r="AO36" s="3103"/>
      <c r="AP36" s="3110"/>
      <c r="AQ36" s="3101"/>
      <c r="AR36" s="3101"/>
      <c r="AS36" s="3101"/>
      <c r="AT36" s="3101"/>
      <c r="AU36" s="3101"/>
      <c r="AV36" s="3103"/>
      <c r="AW36" s="3103"/>
      <c r="AX36" s="3110"/>
      <c r="AY36" s="3115"/>
      <c r="AZ36" s="3115"/>
      <c r="BA36" s="3115"/>
      <c r="BB36" s="3115"/>
      <c r="BC36" s="3115"/>
      <c r="BD36" s="3115"/>
      <c r="BE36" s="3115"/>
      <c r="BF36" s="3127"/>
      <c r="BG36" s="3122">
        <v>27</v>
      </c>
      <c r="BH36" s="4937" t="s">
        <v>2615</v>
      </c>
      <c r="BI36" s="2821"/>
      <c r="BJ36" s="2821"/>
      <c r="BK36" s="2821"/>
      <c r="BL36" s="2821"/>
      <c r="BM36" s="2821"/>
      <c r="BN36" s="3050"/>
      <c r="BO36" s="2357"/>
      <c r="BP36" s="2357"/>
      <c r="BQ36" s="2357"/>
      <c r="BR36" s="2357"/>
      <c r="BS36" s="2357"/>
      <c r="BT36" s="3051"/>
      <c r="BU36" s="2357"/>
      <c r="BV36" s="2357"/>
      <c r="BW36" s="2357"/>
      <c r="BX36" s="2357"/>
      <c r="BY36" s="2357"/>
      <c r="BZ36" s="3064"/>
      <c r="CA36" s="2357"/>
      <c r="CB36" s="2357"/>
      <c r="CC36" s="3144"/>
      <c r="CD36" s="3144"/>
      <c r="CE36" s="3144"/>
      <c r="CF36" s="3078"/>
      <c r="CG36" s="3148"/>
      <c r="CH36" s="3148"/>
      <c r="CI36" s="3147"/>
      <c r="CJ36" s="3147"/>
      <c r="CK36" s="3147"/>
      <c r="CL36" s="3150"/>
      <c r="CM36" s="3146"/>
      <c r="CN36" s="3146"/>
      <c r="CO36" s="3147"/>
      <c r="CP36" s="3150"/>
      <c r="CQ36" s="3150"/>
      <c r="CR36" s="3150"/>
      <c r="CS36" s="3146"/>
      <c r="CT36" s="3150"/>
      <c r="CU36" s="3150"/>
      <c r="CV36" s="3150"/>
      <c r="CW36" s="3159"/>
      <c r="CX36" s="3160"/>
    </row>
    <row r="37" spans="1:102" s="3014" customFormat="1" ht="21" customHeight="1">
      <c r="A37" s="3034"/>
      <c r="B37" s="3035"/>
      <c r="C37" s="3036"/>
      <c r="D37" s="3036"/>
      <c r="E37" s="3036"/>
      <c r="F37" s="3036"/>
      <c r="G37" s="3036"/>
      <c r="H37" s="3036"/>
      <c r="I37" s="3060"/>
      <c r="J37" s="3061"/>
      <c r="K37" s="3061"/>
      <c r="L37" s="3061"/>
      <c r="M37" s="3061"/>
      <c r="N37" s="3061"/>
      <c r="O37" s="3061"/>
      <c r="P37" s="3060"/>
      <c r="Q37" s="3061"/>
      <c r="R37" s="3061"/>
      <c r="S37" s="3061"/>
      <c r="T37" s="3061"/>
      <c r="U37" s="3061"/>
      <c r="V37" s="3061"/>
      <c r="W37" s="3072"/>
      <c r="X37" s="3061"/>
      <c r="Y37" s="3086"/>
      <c r="Z37" s="3061"/>
      <c r="AA37" s="3061"/>
      <c r="AB37" s="3061"/>
      <c r="AC37" s="3061"/>
      <c r="AD37" s="3061"/>
      <c r="AE37" s="3061"/>
      <c r="AF37" s="3087"/>
      <c r="AG37" s="3104"/>
      <c r="AH37" s="3104"/>
      <c r="AI37" s="3104"/>
      <c r="AJ37" s="3104"/>
      <c r="AK37" s="3104"/>
      <c r="AL37" s="3104"/>
      <c r="AM37" s="3061"/>
      <c r="AN37" s="3104"/>
      <c r="AO37" s="3104"/>
      <c r="AP37" s="3111" t="str">
        <f t="shared" ref="AP9:AP37" si="4">IF(AO37=0,"",AO37/AN37)</f>
        <v/>
      </c>
      <c r="AQ37" s="3111"/>
      <c r="AR37" s="3111"/>
      <c r="AS37" s="3111"/>
      <c r="AT37" s="3111"/>
      <c r="AU37" s="3111"/>
      <c r="AV37" s="3111"/>
      <c r="AW37" s="3111"/>
      <c r="AX37" s="3111"/>
      <c r="AY37" s="3111"/>
      <c r="AZ37" s="3111"/>
      <c r="BA37" s="3111"/>
      <c r="BB37" s="3111"/>
      <c r="BC37" s="3111"/>
      <c r="BD37" s="3111"/>
      <c r="BE37" s="3111"/>
      <c r="BF37" s="3128"/>
      <c r="BG37" s="3122">
        <v>28</v>
      </c>
      <c r="BH37" s="4937" t="s">
        <v>2616</v>
      </c>
      <c r="BI37" s="2821"/>
      <c r="BJ37" s="2821"/>
      <c r="BK37" s="2821"/>
      <c r="BL37" s="2821"/>
      <c r="BM37" s="2821"/>
      <c r="BN37" s="3050"/>
      <c r="BO37" s="2357"/>
      <c r="BP37" s="2357"/>
      <c r="BQ37" s="2357"/>
      <c r="BR37" s="2357"/>
      <c r="BS37" s="2357"/>
      <c r="BT37" s="3051"/>
      <c r="BU37" s="2357"/>
      <c r="BV37" s="2357"/>
      <c r="BW37" s="2357"/>
      <c r="BX37" s="2357"/>
      <c r="BY37" s="2357"/>
      <c r="BZ37" s="3064"/>
      <c r="CA37" s="2357"/>
      <c r="CB37" s="2357"/>
      <c r="CC37" s="3144"/>
      <c r="CD37" s="3144"/>
      <c r="CE37" s="3144"/>
      <c r="CF37" s="3078"/>
      <c r="CG37" s="3148"/>
      <c r="CH37" s="3148"/>
      <c r="CI37" s="3147"/>
      <c r="CJ37" s="3147"/>
      <c r="CK37" s="3147"/>
      <c r="CL37" s="3150"/>
      <c r="CM37" s="3146"/>
      <c r="CN37" s="3146"/>
      <c r="CO37" s="3147"/>
      <c r="CP37" s="3150"/>
      <c r="CQ37" s="3150"/>
      <c r="CR37" s="3150"/>
      <c r="CS37" s="3146"/>
      <c r="CT37" s="3150"/>
      <c r="CU37" s="3150"/>
      <c r="CV37" s="3150"/>
      <c r="CW37" s="3159"/>
      <c r="CX37" s="3160"/>
    </row>
    <row r="38" spans="1:102" s="3014" customFormat="1" ht="15">
      <c r="A38" s="3037"/>
      <c r="B38" s="3038"/>
      <c r="C38" s="3039"/>
      <c r="D38" s="3039"/>
      <c r="E38" s="3039"/>
      <c r="F38" s="3039"/>
      <c r="G38" s="3039"/>
      <c r="H38" s="3039"/>
      <c r="I38" s="1302"/>
      <c r="J38" s="3062"/>
      <c r="K38" s="3062"/>
      <c r="L38" s="3062"/>
      <c r="M38" s="3062"/>
      <c r="N38" s="3062"/>
      <c r="O38" s="3062"/>
      <c r="P38" s="1302"/>
      <c r="Q38" s="3062"/>
      <c r="R38" s="3062"/>
      <c r="S38" s="3062"/>
      <c r="T38" s="3062"/>
      <c r="U38" s="3062"/>
      <c r="V38" s="3062"/>
      <c r="W38" s="3073"/>
      <c r="X38" s="3062"/>
      <c r="Y38" s="3088"/>
      <c r="Z38" s="3062"/>
      <c r="AA38" s="3062"/>
      <c r="AB38" s="3062"/>
      <c r="AC38" s="3062"/>
      <c r="AD38" s="3062"/>
      <c r="AE38" s="3062"/>
      <c r="AF38" s="3089"/>
      <c r="AG38" s="3105"/>
      <c r="AH38" s="3105"/>
      <c r="AI38" s="3105"/>
      <c r="AJ38" s="3105"/>
      <c r="AK38" s="3105"/>
      <c r="AL38" s="3105"/>
      <c r="AM38" s="3062"/>
      <c r="AN38" s="3105"/>
      <c r="AO38" s="3105"/>
      <c r="AP38" s="3112"/>
      <c r="AQ38" s="3112"/>
      <c r="AR38" s="3112"/>
      <c r="AS38" s="3112"/>
      <c r="AT38" s="3112"/>
      <c r="AU38" s="3112"/>
      <c r="AV38" s="3112"/>
      <c r="AW38" s="3112"/>
      <c r="AX38" s="3112"/>
      <c r="AY38" s="3112"/>
      <c r="AZ38" s="3112"/>
      <c r="BA38" s="3112"/>
      <c r="BB38" s="3112"/>
      <c r="BC38" s="3112"/>
      <c r="BD38" s="3112"/>
      <c r="BE38" s="3112"/>
      <c r="BF38" s="3129"/>
      <c r="BG38" s="3122">
        <v>29</v>
      </c>
      <c r="BH38" s="4937" t="s">
        <v>2611</v>
      </c>
      <c r="BI38" s="2821"/>
      <c r="BJ38" s="2821"/>
      <c r="BK38" s="2821"/>
      <c r="BL38" s="2821"/>
      <c r="BM38" s="2821"/>
      <c r="BN38" s="3050"/>
      <c r="BO38" s="2357"/>
      <c r="BP38" s="2357"/>
      <c r="BQ38" s="2357"/>
      <c r="BR38" s="2357"/>
      <c r="BS38" s="2357"/>
      <c r="BT38" s="3051"/>
      <c r="BU38" s="2357"/>
      <c r="BV38" s="2357"/>
      <c r="BW38" s="2357"/>
      <c r="BX38" s="2357"/>
      <c r="BY38" s="2357"/>
      <c r="BZ38" s="3064"/>
      <c r="CA38" s="2357"/>
      <c r="CB38" s="2357"/>
      <c r="CC38" s="3144"/>
      <c r="CD38" s="3144"/>
      <c r="CE38" s="3144"/>
      <c r="CF38" s="3078"/>
      <c r="CG38" s="3148"/>
      <c r="CH38" s="3148"/>
      <c r="CI38" s="3147"/>
      <c r="CJ38" s="3147"/>
      <c r="CK38" s="3147"/>
      <c r="CL38" s="3150"/>
      <c r="CM38" s="3146"/>
      <c r="CN38" s="3146"/>
      <c r="CO38" s="3147"/>
      <c r="CP38" s="3150"/>
      <c r="CQ38" s="3150"/>
      <c r="CR38" s="3150"/>
      <c r="CS38" s="3146"/>
      <c r="CT38" s="3150"/>
      <c r="CU38" s="3150"/>
      <c r="CV38" s="3150"/>
      <c r="CW38" s="3159"/>
      <c r="CX38" s="3160"/>
    </row>
    <row r="39" spans="1:102" s="3014" customFormat="1" ht="15">
      <c r="A39" s="3040"/>
      <c r="B39" s="3041"/>
      <c r="C39" s="3042"/>
      <c r="D39" s="3042"/>
      <c r="E39" s="3042"/>
      <c r="F39" s="3042"/>
      <c r="G39" s="3042"/>
      <c r="H39" s="3042"/>
      <c r="I39" s="462"/>
      <c r="J39" s="3063"/>
      <c r="K39" s="3063"/>
      <c r="L39" s="3063"/>
      <c r="M39" s="3063"/>
      <c r="N39" s="3063"/>
      <c r="O39" s="3063"/>
      <c r="P39" s="462"/>
      <c r="Q39" s="3063"/>
      <c r="R39" s="3063"/>
      <c r="S39" s="3063"/>
      <c r="T39" s="3063"/>
      <c r="U39" s="3063"/>
      <c r="V39" s="3063"/>
      <c r="W39" s="3063"/>
      <c r="X39" s="3063"/>
      <c r="Y39" s="3063"/>
      <c r="Z39" s="3063"/>
      <c r="AA39" s="3063"/>
      <c r="AB39" s="3063"/>
      <c r="AC39" s="3063"/>
      <c r="AD39" s="3063"/>
      <c r="AE39" s="3063"/>
      <c r="AF39" s="3063"/>
      <c r="AG39" s="3063"/>
      <c r="AH39" s="3063"/>
      <c r="AI39" s="3063"/>
      <c r="AJ39" s="3063"/>
      <c r="AK39" s="3063"/>
      <c r="AL39" s="3063"/>
      <c r="AM39" s="3063"/>
      <c r="AN39" s="3063"/>
      <c r="AO39" s="3063"/>
      <c r="AP39" s="3063"/>
      <c r="AQ39" s="3063"/>
      <c r="AR39" s="3063"/>
      <c r="AS39" s="3063"/>
      <c r="AT39" s="3063"/>
      <c r="AU39" s="3063"/>
      <c r="AV39" s="3063"/>
      <c r="AW39" s="3063"/>
      <c r="AX39" s="3063"/>
      <c r="AY39" s="3063"/>
      <c r="AZ39" s="3063"/>
      <c r="BA39" s="3063"/>
      <c r="BB39" s="3063"/>
      <c r="BC39" s="3063"/>
      <c r="BD39" s="3063"/>
      <c r="BE39" s="3063"/>
      <c r="BF39" s="3130"/>
      <c r="BG39" s="3122">
        <v>30</v>
      </c>
      <c r="BH39" s="2925" t="s">
        <v>1359</v>
      </c>
      <c r="BI39" s="2839"/>
      <c r="BJ39" s="2839"/>
      <c r="BK39" s="2839"/>
      <c r="BL39" s="2839"/>
      <c r="BM39" s="2839"/>
      <c r="BN39" s="3050"/>
      <c r="BO39" s="2357"/>
      <c r="BP39" s="2357"/>
      <c r="BQ39" s="2357"/>
      <c r="BR39" s="2357"/>
      <c r="BS39" s="2357"/>
      <c r="BT39" s="3051"/>
      <c r="BU39" s="2357"/>
      <c r="BV39" s="2357"/>
      <c r="BW39" s="2357"/>
      <c r="BX39" s="2357"/>
      <c r="BY39" s="2357"/>
      <c r="BZ39" s="3064"/>
      <c r="CA39" s="3142"/>
      <c r="CB39" s="2357"/>
      <c r="CC39" s="3144"/>
      <c r="CD39" s="3144"/>
      <c r="CE39" s="3144"/>
      <c r="CF39" s="2861"/>
      <c r="CG39" s="3146"/>
      <c r="CH39" s="3146"/>
      <c r="CI39" s="3147"/>
      <c r="CJ39" s="3147"/>
      <c r="CK39" s="3147"/>
      <c r="CL39" s="3150"/>
      <c r="CM39" s="3146"/>
      <c r="CN39" s="3146"/>
      <c r="CO39" s="3147"/>
      <c r="CP39" s="3150"/>
      <c r="CQ39" s="3150"/>
      <c r="CR39" s="3150"/>
      <c r="CS39" s="3146"/>
      <c r="CT39" s="3150"/>
      <c r="CU39" s="3150"/>
      <c r="CV39" s="3150"/>
      <c r="CW39" s="3159"/>
      <c r="CX39" s="3160"/>
    </row>
    <row r="40" spans="1:102" s="3016" customFormat="1" ht="15">
      <c r="A40" s="3040"/>
      <c r="B40" s="3041"/>
      <c r="C40" s="3042"/>
      <c r="D40" s="3042"/>
      <c r="E40" s="3042"/>
      <c r="F40" s="3042"/>
      <c r="G40" s="3042"/>
      <c r="H40" s="3042"/>
      <c r="I40" s="462"/>
      <c r="J40" s="3063"/>
      <c r="K40" s="3063"/>
      <c r="L40" s="3063"/>
      <c r="M40" s="3063"/>
      <c r="N40" s="3063"/>
      <c r="O40" s="3063"/>
      <c r="P40" s="462"/>
      <c r="Q40" s="3063"/>
      <c r="R40" s="3063"/>
      <c r="S40" s="3063"/>
      <c r="T40" s="3063"/>
      <c r="U40" s="3063"/>
      <c r="V40" s="3063"/>
      <c r="W40" s="3063"/>
      <c r="X40" s="3063"/>
      <c r="Y40" s="3063"/>
      <c r="Z40" s="3063"/>
      <c r="AA40" s="3063"/>
      <c r="AB40" s="3063"/>
      <c r="AC40" s="3063"/>
      <c r="AD40" s="3063"/>
      <c r="AE40" s="3063"/>
      <c r="AF40" s="3063"/>
      <c r="AG40" s="3063"/>
      <c r="AH40" s="3063"/>
      <c r="AI40" s="3063"/>
      <c r="AJ40" s="3063"/>
      <c r="AK40" s="3063"/>
      <c r="AL40" s="3063"/>
      <c r="AM40" s="3063"/>
      <c r="AN40" s="3063"/>
      <c r="AO40" s="3063"/>
      <c r="AP40" s="3063"/>
      <c r="AQ40" s="3063"/>
      <c r="AR40" s="3063"/>
      <c r="AS40" s="3063"/>
      <c r="AT40" s="3063"/>
      <c r="AU40" s="3063"/>
      <c r="AV40" s="3063"/>
      <c r="AW40" s="3063"/>
      <c r="AX40" s="3063"/>
      <c r="AY40" s="3063"/>
      <c r="AZ40" s="3063"/>
      <c r="BA40" s="3063"/>
      <c r="BB40" s="3063"/>
      <c r="BC40" s="3063"/>
      <c r="BD40" s="3063"/>
      <c r="BE40" s="3063"/>
      <c r="BF40" s="3131"/>
      <c r="BG40" s="3122">
        <v>31</v>
      </c>
      <c r="BH40" s="2925" t="s">
        <v>1360</v>
      </c>
      <c r="BI40" s="2821"/>
      <c r="BJ40" s="2821"/>
      <c r="BK40" s="2821"/>
      <c r="BL40" s="2821"/>
      <c r="BM40" s="2821"/>
      <c r="BN40" s="3050"/>
      <c r="BO40" s="2357"/>
      <c r="BP40" s="2357"/>
      <c r="BQ40" s="2357"/>
      <c r="BR40" s="2357"/>
      <c r="BS40" s="2357"/>
      <c r="BT40" s="3051"/>
      <c r="BU40" s="2357"/>
      <c r="BV40" s="2357"/>
      <c r="BW40" s="2357"/>
      <c r="BX40" s="2357"/>
      <c r="BY40" s="2357"/>
      <c r="BZ40" s="3064"/>
      <c r="CA40" s="3142"/>
      <c r="CB40" s="2357"/>
      <c r="CC40" s="3144"/>
      <c r="CD40" s="3144"/>
      <c r="CE40" s="3145"/>
      <c r="CF40" s="2861"/>
      <c r="CG40" s="3146"/>
      <c r="CH40" s="3146"/>
      <c r="CI40" s="3147"/>
      <c r="CJ40" s="3147"/>
      <c r="CK40" s="3147"/>
      <c r="CL40" s="3150"/>
      <c r="CM40" s="3146"/>
      <c r="CN40" s="3150"/>
      <c r="CO40" s="3147"/>
      <c r="CP40" s="3150"/>
      <c r="CQ40" s="3150"/>
      <c r="CR40" s="3150"/>
      <c r="CS40" s="3146"/>
      <c r="CT40" s="3150"/>
      <c r="CU40" s="3150"/>
      <c r="CV40" s="3150"/>
      <c r="CW40" s="3159"/>
      <c r="CX40" s="3160"/>
    </row>
    <row r="41" spans="1:102" s="3014" customFormat="1" ht="15">
      <c r="A41" s="3043"/>
      <c r="B41" s="3044"/>
      <c r="C41" s="3042"/>
      <c r="D41" s="3042"/>
      <c r="E41" s="3042"/>
      <c r="F41" s="3042"/>
      <c r="G41" s="3042"/>
      <c r="H41" s="3042"/>
      <c r="I41" s="462"/>
      <c r="J41" s="3063"/>
      <c r="K41" s="3063"/>
      <c r="L41" s="3063"/>
      <c r="M41" s="3063"/>
      <c r="N41" s="3063"/>
      <c r="O41" s="3063"/>
      <c r="P41" s="462"/>
      <c r="Q41" s="3063"/>
      <c r="R41" s="3063"/>
      <c r="S41" s="3063"/>
      <c r="T41" s="3063"/>
      <c r="U41" s="3063"/>
      <c r="V41" s="3063"/>
      <c r="W41" s="3063"/>
      <c r="X41" s="3063"/>
      <c r="Y41" s="3063"/>
      <c r="Z41" s="3063"/>
      <c r="AA41" s="3063"/>
      <c r="AB41" s="3063"/>
      <c r="AC41" s="3063"/>
      <c r="AD41" s="3063"/>
      <c r="AE41" s="3063"/>
      <c r="AF41" s="3063"/>
      <c r="AG41" s="3063"/>
      <c r="AH41" s="3063"/>
      <c r="AI41" s="3063"/>
      <c r="AJ41" s="3063"/>
      <c r="AK41" s="3063"/>
      <c r="AL41" s="3063"/>
      <c r="AM41" s="3063"/>
      <c r="AN41" s="3063"/>
      <c r="AO41" s="3063"/>
      <c r="AP41" s="3063"/>
      <c r="AQ41" s="3063"/>
      <c r="AR41" s="3063"/>
      <c r="AS41" s="3063"/>
      <c r="AT41" s="3063"/>
      <c r="AU41" s="3063"/>
      <c r="AV41" s="3063"/>
      <c r="AW41" s="3063"/>
      <c r="AX41" s="3063"/>
      <c r="AY41" s="3063"/>
      <c r="AZ41" s="3063"/>
      <c r="BA41" s="3063"/>
      <c r="BB41" s="3063"/>
      <c r="BC41" s="3063"/>
      <c r="BD41" s="3063"/>
      <c r="BE41" s="3063"/>
      <c r="BF41" s="3131"/>
      <c r="BG41" s="3122">
        <v>32</v>
      </c>
      <c r="BH41" s="2356" t="s">
        <v>1388</v>
      </c>
      <c r="BI41" s="3126"/>
      <c r="BJ41" s="3126"/>
      <c r="BK41" s="3126"/>
      <c r="BL41" s="3126"/>
      <c r="BM41" s="3126"/>
      <c r="BN41" s="3050"/>
      <c r="BO41" s="2357"/>
      <c r="BP41" s="2357"/>
      <c r="BQ41" s="2357"/>
      <c r="BR41" s="2357"/>
      <c r="BS41" s="2357"/>
      <c r="BT41" s="3051"/>
      <c r="BU41" s="2357"/>
      <c r="BV41" s="2357"/>
      <c r="BW41" s="2357"/>
      <c r="BX41" s="2357"/>
      <c r="BY41" s="2357"/>
      <c r="BZ41" s="3064"/>
      <c r="CA41" s="2357"/>
      <c r="CB41" s="2357"/>
      <c r="CC41" s="3144"/>
      <c r="CD41" s="3144"/>
      <c r="CE41" s="3144"/>
      <c r="CF41" s="2861"/>
      <c r="CG41" s="3146"/>
      <c r="CH41" s="3146"/>
      <c r="CI41" s="3147"/>
      <c r="CJ41" s="3147"/>
      <c r="CK41" s="3147"/>
      <c r="CL41" s="3150"/>
      <c r="CM41" s="3146"/>
      <c r="CN41" s="3146"/>
      <c r="CO41" s="3147"/>
      <c r="CP41" s="3150"/>
      <c r="CQ41" s="3150"/>
      <c r="CR41" s="3150"/>
      <c r="CS41" s="3146"/>
      <c r="CT41" s="3150"/>
      <c r="CU41" s="3150"/>
      <c r="CV41" s="3150"/>
      <c r="CW41" s="3159"/>
      <c r="CX41" s="3160"/>
    </row>
    <row r="42" spans="1:102" s="3014" customFormat="1" ht="15">
      <c r="A42" s="3043"/>
      <c r="B42" s="3044"/>
      <c r="C42" s="3042"/>
      <c r="D42" s="3042"/>
      <c r="E42" s="3042"/>
      <c r="F42" s="3042"/>
      <c r="G42" s="3042"/>
      <c r="H42" s="3042"/>
      <c r="I42" s="462"/>
      <c r="J42" s="3063"/>
      <c r="K42" s="3063"/>
      <c r="L42" s="3063"/>
      <c r="M42" s="3063"/>
      <c r="N42" s="3063"/>
      <c r="O42" s="3063"/>
      <c r="P42" s="462"/>
      <c r="Q42" s="3063"/>
      <c r="R42" s="3063"/>
      <c r="S42" s="3063"/>
      <c r="T42" s="3063"/>
      <c r="U42" s="3063"/>
      <c r="V42" s="3063"/>
      <c r="W42" s="3063"/>
      <c r="X42" s="3063"/>
      <c r="Y42" s="3063"/>
      <c r="Z42" s="3063"/>
      <c r="AA42" s="3063"/>
      <c r="AB42" s="3063"/>
      <c r="AC42" s="3063"/>
      <c r="AD42" s="3063"/>
      <c r="AE42" s="3063"/>
      <c r="AF42" s="3063"/>
      <c r="AG42" s="3063"/>
      <c r="AH42" s="3063"/>
      <c r="AI42" s="3063"/>
      <c r="AJ42" s="3063"/>
      <c r="AK42" s="3063"/>
      <c r="AL42" s="3063"/>
      <c r="AM42" s="3063"/>
      <c r="AN42" s="3063"/>
      <c r="AO42" s="3063"/>
      <c r="AP42" s="3063"/>
      <c r="AQ42" s="3063"/>
      <c r="AR42" s="3063"/>
      <c r="AS42" s="3063"/>
      <c r="AT42" s="3063"/>
      <c r="AU42" s="3063"/>
      <c r="AV42" s="3063"/>
      <c r="AW42" s="3063"/>
      <c r="AX42" s="3063"/>
      <c r="AY42" s="3063"/>
      <c r="AZ42" s="3063"/>
      <c r="BA42" s="3063"/>
      <c r="BB42" s="3063"/>
      <c r="BC42" s="3063"/>
      <c r="BD42" s="3063"/>
      <c r="BE42" s="3063"/>
      <c r="BF42" s="3130"/>
      <c r="BG42" s="3122">
        <v>33</v>
      </c>
      <c r="BH42" s="2361" t="s">
        <v>1389</v>
      </c>
      <c r="BI42" s="2821"/>
      <c r="BJ42" s="2821"/>
      <c r="BK42" s="2821"/>
      <c r="BL42" s="2821"/>
      <c r="BM42" s="2821"/>
      <c r="BN42" s="3050"/>
      <c r="BO42" s="2357"/>
      <c r="BP42" s="2357"/>
      <c r="BQ42" s="2357"/>
      <c r="BR42" s="2357"/>
      <c r="BS42" s="2357"/>
      <c r="BT42" s="3051"/>
      <c r="BU42" s="2357"/>
      <c r="BV42" s="2357"/>
      <c r="BW42" s="2357"/>
      <c r="BX42" s="2357"/>
      <c r="BY42" s="2357"/>
      <c r="BZ42" s="3064"/>
      <c r="CA42" s="2357"/>
      <c r="CB42" s="2357"/>
      <c r="CC42" s="3144"/>
      <c r="CD42" s="3144"/>
      <c r="CE42" s="3144"/>
      <c r="CF42" s="2861"/>
      <c r="CG42" s="3148"/>
      <c r="CH42" s="3146"/>
      <c r="CI42" s="3147"/>
      <c r="CJ42" s="3147"/>
      <c r="CK42" s="3147"/>
      <c r="CL42" s="3150"/>
      <c r="CM42" s="3146"/>
      <c r="CN42" s="3146"/>
      <c r="CO42" s="3147"/>
      <c r="CP42" s="3150"/>
      <c r="CQ42" s="3150"/>
      <c r="CR42" s="3150"/>
      <c r="CS42" s="3146"/>
      <c r="CT42" s="3150"/>
      <c r="CU42" s="3150"/>
      <c r="CV42" s="3150"/>
      <c r="CW42" s="3159"/>
      <c r="CX42" s="3160"/>
    </row>
    <row r="43" spans="1:102" s="3014" customFormat="1" ht="15">
      <c r="A43" s="3043"/>
      <c r="B43" s="3044"/>
      <c r="C43" s="3042"/>
      <c r="D43" s="3042"/>
      <c r="E43" s="3042"/>
      <c r="F43" s="3042"/>
      <c r="G43" s="3042"/>
      <c r="H43" s="3042"/>
      <c r="I43" s="462"/>
      <c r="J43" s="3063"/>
      <c r="K43" s="3063"/>
      <c r="L43" s="3063"/>
      <c r="M43" s="3063"/>
      <c r="N43" s="3063"/>
      <c r="O43" s="3063"/>
      <c r="P43" s="462"/>
      <c r="Q43" s="3063"/>
      <c r="R43" s="3063"/>
      <c r="S43" s="3063"/>
      <c r="T43" s="3063"/>
      <c r="U43" s="3063"/>
      <c r="V43" s="3063"/>
      <c r="W43" s="3063"/>
      <c r="X43" s="3063"/>
      <c r="Y43" s="3063"/>
      <c r="Z43" s="3063"/>
      <c r="AA43" s="3063"/>
      <c r="AB43" s="3063"/>
      <c r="AC43" s="3063"/>
      <c r="AD43" s="3063"/>
      <c r="AE43" s="3063"/>
      <c r="AF43" s="3063"/>
      <c r="AG43" s="3063"/>
      <c r="AH43" s="3063"/>
      <c r="AI43" s="3063"/>
      <c r="AJ43" s="3063"/>
      <c r="AK43" s="3063"/>
      <c r="AL43" s="3063"/>
      <c r="AM43" s="3063"/>
      <c r="AN43" s="3063"/>
      <c r="AO43" s="3063"/>
      <c r="AP43" s="3063"/>
      <c r="AQ43" s="3063"/>
      <c r="AR43" s="3063"/>
      <c r="AS43" s="3063"/>
      <c r="AT43" s="3063"/>
      <c r="AU43" s="3063"/>
      <c r="AV43" s="3063"/>
      <c r="AW43" s="3063"/>
      <c r="AX43" s="3063"/>
      <c r="AY43" s="3063"/>
      <c r="AZ43" s="3063"/>
      <c r="BA43" s="3063"/>
      <c r="BB43" s="3063"/>
      <c r="BC43" s="3063"/>
      <c r="BD43" s="3063"/>
      <c r="BE43" s="3063"/>
      <c r="BF43" s="3130"/>
      <c r="BG43" s="3122">
        <v>34</v>
      </c>
      <c r="BH43" s="2925" t="s">
        <v>1392</v>
      </c>
      <c r="BI43" s="2821"/>
      <c r="BJ43" s="2821"/>
      <c r="BK43" s="2821"/>
      <c r="BL43" s="2821"/>
      <c r="BM43" s="2821"/>
      <c r="BN43" s="3050"/>
      <c r="BO43" s="2357"/>
      <c r="BP43" s="2357"/>
      <c r="BQ43" s="2357"/>
      <c r="BR43" s="2357"/>
      <c r="BS43" s="2357"/>
      <c r="BT43" s="3051"/>
      <c r="BU43" s="2357"/>
      <c r="BV43" s="2357"/>
      <c r="BW43" s="2357"/>
      <c r="BX43" s="2357"/>
      <c r="BY43" s="2357"/>
      <c r="BZ43" s="3064"/>
      <c r="CA43" s="3142"/>
      <c r="CB43" s="2357"/>
      <c r="CC43" s="3144"/>
      <c r="CD43" s="3144"/>
      <c r="CE43" s="3144"/>
      <c r="CF43" s="2861"/>
      <c r="CG43" s="3146"/>
      <c r="CH43" s="3146"/>
      <c r="CI43" s="3150"/>
      <c r="CJ43" s="3147"/>
      <c r="CK43" s="3147"/>
      <c r="CL43" s="3150"/>
      <c r="CM43" s="3150"/>
      <c r="CN43" s="3150"/>
      <c r="CO43" s="3150"/>
      <c r="CP43" s="3150"/>
      <c r="CQ43" s="3150"/>
      <c r="CR43" s="3150"/>
      <c r="CS43" s="3150"/>
      <c r="CT43" s="3150"/>
      <c r="CU43" s="3150"/>
      <c r="CV43" s="3150"/>
      <c r="CW43" s="3159"/>
      <c r="CX43" s="3160"/>
    </row>
    <row r="44" spans="1:102" s="3016" customFormat="1" ht="15">
      <c r="A44" s="3043"/>
      <c r="B44" s="3044"/>
      <c r="C44" s="3042"/>
      <c r="D44" s="3042"/>
      <c r="E44" s="3042"/>
      <c r="F44" s="3042"/>
      <c r="G44" s="3042"/>
      <c r="H44" s="3042"/>
      <c r="I44" s="462"/>
      <c r="J44" s="3063"/>
      <c r="K44" s="3063"/>
      <c r="L44" s="3063"/>
      <c r="M44" s="3063"/>
      <c r="N44" s="3063"/>
      <c r="O44" s="3063"/>
      <c r="P44" s="462"/>
      <c r="Q44" s="3063"/>
      <c r="R44" s="3063"/>
      <c r="S44" s="3063"/>
      <c r="T44" s="3063"/>
      <c r="U44" s="3063"/>
      <c r="V44" s="3063"/>
      <c r="W44" s="3063"/>
      <c r="X44" s="3063"/>
      <c r="Y44" s="3063"/>
      <c r="Z44" s="3063"/>
      <c r="AA44" s="3063"/>
      <c r="AB44" s="3063"/>
      <c r="AC44" s="3063"/>
      <c r="AD44" s="3063"/>
      <c r="AE44" s="3063"/>
      <c r="AF44" s="3063"/>
      <c r="AG44" s="3063"/>
      <c r="AH44" s="3063"/>
      <c r="AI44" s="3063"/>
      <c r="AJ44" s="3063"/>
      <c r="AK44" s="3063"/>
      <c r="AL44" s="3063"/>
      <c r="AM44" s="3063"/>
      <c r="AN44" s="3063"/>
      <c r="AO44" s="3063"/>
      <c r="AP44" s="3063"/>
      <c r="AQ44" s="3063"/>
      <c r="AR44" s="3063"/>
      <c r="AS44" s="3063"/>
      <c r="AT44" s="3063"/>
      <c r="AU44" s="3063"/>
      <c r="AV44" s="3063"/>
      <c r="AW44" s="3063"/>
      <c r="AX44" s="3063"/>
      <c r="AY44" s="3063"/>
      <c r="AZ44" s="3063"/>
      <c r="BA44" s="3063"/>
      <c r="BB44" s="3063"/>
      <c r="BC44" s="3063"/>
      <c r="BD44" s="3063"/>
      <c r="BE44" s="3063"/>
      <c r="BF44" s="3130"/>
      <c r="BG44" s="3122">
        <v>35</v>
      </c>
      <c r="BH44" s="2356" t="s">
        <v>1393</v>
      </c>
      <c r="BI44" s="3126"/>
      <c r="BJ44" s="3126"/>
      <c r="BK44" s="3126"/>
      <c r="BL44" s="3126"/>
      <c r="BM44" s="3126"/>
      <c r="BN44" s="3050"/>
      <c r="BO44" s="2357"/>
      <c r="BP44" s="2357"/>
      <c r="BQ44" s="2357"/>
      <c r="BR44" s="2357"/>
      <c r="BS44" s="2357"/>
      <c r="BT44" s="3051"/>
      <c r="BU44" s="2357"/>
      <c r="BV44" s="2357"/>
      <c r="BW44" s="2357"/>
      <c r="BX44" s="2357"/>
      <c r="BY44" s="2357"/>
      <c r="BZ44" s="3064"/>
      <c r="CA44" s="2357"/>
      <c r="CB44" s="3065"/>
      <c r="CC44" s="3144"/>
      <c r="CD44" s="3144"/>
      <c r="CE44" s="3144"/>
      <c r="CF44" s="2861"/>
      <c r="CG44" s="3146"/>
      <c r="CH44" s="3146"/>
      <c r="CI44" s="3147"/>
      <c r="CJ44" s="3147"/>
      <c r="CK44" s="3147"/>
      <c r="CL44" s="3150"/>
      <c r="CM44" s="3146"/>
      <c r="CN44" s="3146"/>
      <c r="CO44" s="3150"/>
      <c r="CP44" s="3150"/>
      <c r="CQ44" s="3150"/>
      <c r="CR44" s="3150"/>
      <c r="CS44" s="3150"/>
      <c r="CT44" s="3150"/>
      <c r="CU44" s="3150"/>
      <c r="CV44" s="3150"/>
      <c r="CW44" s="294"/>
      <c r="CX44" s="3160"/>
    </row>
    <row r="45" spans="1:102" s="3016" customFormat="1" ht="15">
      <c r="A45" s="3043"/>
      <c r="B45" s="3044"/>
      <c r="C45" s="3042"/>
      <c r="D45" s="3042"/>
      <c r="E45" s="3042"/>
      <c r="F45" s="3042"/>
      <c r="G45" s="3042"/>
      <c r="H45" s="3042"/>
      <c r="I45" s="462"/>
      <c r="J45" s="3063"/>
      <c r="K45" s="3063"/>
      <c r="L45" s="3063"/>
      <c r="M45" s="3063"/>
      <c r="N45" s="3063"/>
      <c r="O45" s="3063"/>
      <c r="P45" s="462"/>
      <c r="Q45" s="3063"/>
      <c r="R45" s="3063"/>
      <c r="S45" s="3063"/>
      <c r="T45" s="3063"/>
      <c r="U45" s="3063"/>
      <c r="V45" s="3063"/>
      <c r="W45" s="3063"/>
      <c r="X45" s="3063"/>
      <c r="Y45" s="3063"/>
      <c r="Z45" s="3063"/>
      <c r="AA45" s="3063"/>
      <c r="AB45" s="3063"/>
      <c r="AC45" s="3063"/>
      <c r="AD45" s="3063"/>
      <c r="AE45" s="3063"/>
      <c r="AF45" s="3063"/>
      <c r="AG45" s="3063"/>
      <c r="AH45" s="3063"/>
      <c r="AI45" s="3063"/>
      <c r="AJ45" s="3063"/>
      <c r="AK45" s="3063"/>
      <c r="AL45" s="3063"/>
      <c r="AM45" s="3063"/>
      <c r="AN45" s="3063"/>
      <c r="AO45" s="3063"/>
      <c r="AP45" s="3063"/>
      <c r="AQ45" s="3063"/>
      <c r="AR45" s="3063"/>
      <c r="AS45" s="3063"/>
      <c r="AT45" s="3063"/>
      <c r="AU45" s="3063"/>
      <c r="AV45" s="3063"/>
      <c r="AW45" s="3063"/>
      <c r="AX45" s="3063"/>
      <c r="AY45" s="3063"/>
      <c r="AZ45" s="3063"/>
      <c r="BA45" s="3063"/>
      <c r="BB45" s="3063"/>
      <c r="BC45" s="3063"/>
      <c r="BD45" s="3063"/>
      <c r="BE45" s="3063"/>
      <c r="BF45" s="3130"/>
      <c r="BG45" s="3122">
        <v>36</v>
      </c>
      <c r="BH45" s="2719" t="s">
        <v>1394</v>
      </c>
      <c r="BI45" s="2839"/>
      <c r="BJ45" s="2839"/>
      <c r="BK45" s="2839"/>
      <c r="BL45" s="2839"/>
      <c r="BM45" s="2839"/>
      <c r="BN45" s="3050"/>
      <c r="BO45" s="2357"/>
      <c r="BP45" s="2357"/>
      <c r="BQ45" s="2357"/>
      <c r="BR45" s="2357"/>
      <c r="BS45" s="2357"/>
      <c r="BT45" s="3051"/>
      <c r="BU45" s="2357"/>
      <c r="BV45" s="2357"/>
      <c r="BW45" s="2357"/>
      <c r="BX45" s="2357"/>
      <c r="BY45" s="2357"/>
      <c r="BZ45" s="3064"/>
      <c r="CA45" s="2357"/>
      <c r="CB45" s="2357"/>
      <c r="CC45" s="3144"/>
      <c r="CD45" s="3144"/>
      <c r="CE45" s="3144"/>
      <c r="CF45" s="2861"/>
      <c r="CG45" s="3146"/>
      <c r="CH45" s="3146"/>
      <c r="CI45" s="3147"/>
      <c r="CJ45" s="3147"/>
      <c r="CK45" s="3147"/>
      <c r="CL45" s="3150"/>
      <c r="CM45" s="3146"/>
      <c r="CN45" s="3146"/>
      <c r="CO45" s="3150"/>
      <c r="CP45" s="3150"/>
      <c r="CQ45" s="3150"/>
      <c r="CR45" s="3150"/>
      <c r="CS45" s="3150"/>
      <c r="CT45" s="3150"/>
      <c r="CU45" s="3150"/>
      <c r="CV45" s="3150"/>
      <c r="CW45" s="294"/>
      <c r="CX45" s="3160"/>
    </row>
    <row r="46" spans="1:102" s="3014" customFormat="1" ht="15">
      <c r="A46" s="3043"/>
      <c r="B46" s="3044"/>
      <c r="C46" s="3042"/>
      <c r="D46" s="3042"/>
      <c r="E46" s="3042"/>
      <c r="F46" s="3042"/>
      <c r="G46" s="3042"/>
      <c r="H46" s="3042"/>
      <c r="I46" s="462"/>
      <c r="J46" s="3063"/>
      <c r="K46" s="3063"/>
      <c r="L46" s="3063"/>
      <c r="M46" s="3063"/>
      <c r="N46" s="3063"/>
      <c r="O46" s="3063"/>
      <c r="P46" s="462"/>
      <c r="Q46" s="3063"/>
      <c r="R46" s="3063"/>
      <c r="S46" s="3063"/>
      <c r="T46" s="3063"/>
      <c r="U46" s="3063"/>
      <c r="V46" s="3063"/>
      <c r="W46" s="3063"/>
      <c r="X46" s="3063"/>
      <c r="Y46" s="3063"/>
      <c r="Z46" s="3063"/>
      <c r="AA46" s="3063"/>
      <c r="AB46" s="3063"/>
      <c r="AC46" s="3063"/>
      <c r="AD46" s="3063"/>
      <c r="AE46" s="3063"/>
      <c r="AF46" s="3063"/>
      <c r="AG46" s="3063"/>
      <c r="AH46" s="3063"/>
      <c r="AI46" s="3063"/>
      <c r="AJ46" s="3063"/>
      <c r="AK46" s="3063"/>
      <c r="AL46" s="3063"/>
      <c r="AM46" s="3063"/>
      <c r="AN46" s="3063"/>
      <c r="AO46" s="3063"/>
      <c r="AP46" s="3063"/>
      <c r="AQ46" s="3063"/>
      <c r="AR46" s="3063"/>
      <c r="AS46" s="3063"/>
      <c r="AT46" s="3063"/>
      <c r="AU46" s="3063"/>
      <c r="AV46" s="3063"/>
      <c r="AW46" s="3063"/>
      <c r="AX46" s="3063"/>
      <c r="AY46" s="3063"/>
      <c r="AZ46" s="3063"/>
      <c r="BA46" s="3063"/>
      <c r="BB46" s="3063"/>
      <c r="BC46" s="3063"/>
      <c r="BD46" s="3063"/>
      <c r="BE46" s="3063"/>
      <c r="BF46" s="3130"/>
      <c r="BG46" s="3122">
        <v>37</v>
      </c>
      <c r="BH46" s="2925" t="s">
        <v>1395</v>
      </c>
      <c r="BI46" s="2821"/>
      <c r="BJ46" s="2821"/>
      <c r="BK46" s="2821"/>
      <c r="BL46" s="2821"/>
      <c r="BM46" s="2821"/>
      <c r="BN46" s="3050"/>
      <c r="BO46" s="2357"/>
      <c r="BP46" s="2357"/>
      <c r="BQ46" s="2357"/>
      <c r="BR46" s="2357"/>
      <c r="BS46" s="2357"/>
      <c r="BT46" s="3051"/>
      <c r="BU46" s="2357"/>
      <c r="BV46" s="2357"/>
      <c r="BW46" s="2357"/>
      <c r="BX46" s="2357"/>
      <c r="BY46" s="2357"/>
      <c r="BZ46" s="3064"/>
      <c r="CA46" s="2357"/>
      <c r="CB46" s="2357"/>
      <c r="CC46" s="3144"/>
      <c r="CD46" s="3144"/>
      <c r="CE46" s="3144"/>
      <c r="CF46" s="2861"/>
      <c r="CG46" s="3146"/>
      <c r="CH46" s="3146"/>
      <c r="CI46" s="3147"/>
      <c r="CJ46" s="3147"/>
      <c r="CK46" s="3147"/>
      <c r="CL46" s="3150"/>
      <c r="CM46" s="3146"/>
      <c r="CN46" s="3146"/>
      <c r="CO46" s="3150"/>
      <c r="CP46" s="3150"/>
      <c r="CQ46" s="3150"/>
      <c r="CR46" s="3150"/>
      <c r="CS46" s="3150"/>
      <c r="CT46" s="3150"/>
      <c r="CU46" s="3150"/>
      <c r="CV46" s="3150"/>
      <c r="CW46" s="3159"/>
      <c r="CX46" s="3160"/>
    </row>
    <row r="47" spans="1:102" s="3014" customFormat="1" ht="15">
      <c r="A47" s="3043"/>
      <c r="B47" s="3044"/>
      <c r="C47" s="3042"/>
      <c r="D47" s="3042"/>
      <c r="E47" s="3042"/>
      <c r="F47" s="3042"/>
      <c r="G47" s="3042"/>
      <c r="H47" s="3042"/>
      <c r="I47" s="462"/>
      <c r="J47" s="3063"/>
      <c r="K47" s="3063"/>
      <c r="L47" s="3063"/>
      <c r="M47" s="3063"/>
      <c r="N47" s="3063"/>
      <c r="O47" s="3063"/>
      <c r="P47" s="462"/>
      <c r="Q47" s="3063"/>
      <c r="R47" s="3063"/>
      <c r="S47" s="3063"/>
      <c r="T47" s="3063"/>
      <c r="U47" s="3063"/>
      <c r="V47" s="3063"/>
      <c r="W47" s="3063"/>
      <c r="X47" s="3063"/>
      <c r="Y47" s="3063"/>
      <c r="Z47" s="3063"/>
      <c r="AA47" s="3063"/>
      <c r="AB47" s="3063"/>
      <c r="AC47" s="3063"/>
      <c r="AD47" s="3063"/>
      <c r="AE47" s="3063"/>
      <c r="AF47" s="3063"/>
      <c r="AG47" s="3063"/>
      <c r="AH47" s="3063"/>
      <c r="AI47" s="3063"/>
      <c r="AJ47" s="3063"/>
      <c r="AK47" s="3063"/>
      <c r="AL47" s="3063"/>
      <c r="AM47" s="3063"/>
      <c r="AN47" s="3063"/>
      <c r="AO47" s="3063"/>
      <c r="AP47" s="3063"/>
      <c r="AQ47" s="3063"/>
      <c r="AR47" s="3063"/>
      <c r="AS47" s="3063"/>
      <c r="AT47" s="3063"/>
      <c r="AU47" s="3063"/>
      <c r="AV47" s="3063"/>
      <c r="AW47" s="3063"/>
      <c r="AX47" s="3063"/>
      <c r="AY47" s="3063"/>
      <c r="AZ47" s="3063"/>
      <c r="BA47" s="3063"/>
      <c r="BB47" s="3063"/>
      <c r="BC47" s="3063"/>
      <c r="BD47" s="3063"/>
      <c r="BE47" s="3063"/>
      <c r="BF47" s="3130"/>
      <c r="BG47" s="3122">
        <v>38</v>
      </c>
      <c r="BH47" s="2719" t="s">
        <v>1396</v>
      </c>
      <c r="BI47" s="2821"/>
      <c r="BJ47" s="2821"/>
      <c r="BK47" s="2821"/>
      <c r="BL47" s="2821"/>
      <c r="BM47" s="2821"/>
      <c r="BN47" s="3050"/>
      <c r="BO47" s="2357"/>
      <c r="BP47" s="2357"/>
      <c r="BQ47" s="2357"/>
      <c r="BR47" s="2357"/>
      <c r="BS47" s="2357"/>
      <c r="BT47" s="3051"/>
      <c r="BU47" s="2357"/>
      <c r="BV47" s="2357"/>
      <c r="BW47" s="2357"/>
      <c r="BX47" s="2357"/>
      <c r="BY47" s="2357"/>
      <c r="BZ47" s="3064"/>
      <c r="CA47" s="2357"/>
      <c r="CB47" s="3065"/>
      <c r="CC47" s="3144"/>
      <c r="CD47" s="3144"/>
      <c r="CE47" s="3144"/>
      <c r="CF47" s="2861"/>
      <c r="CG47" s="3146"/>
      <c r="CH47" s="3146"/>
      <c r="CI47" s="3147"/>
      <c r="CJ47" s="3147"/>
      <c r="CK47" s="3147"/>
      <c r="CL47" s="3150"/>
      <c r="CM47" s="3146"/>
      <c r="CN47" s="3146"/>
      <c r="CO47" s="3150"/>
      <c r="CP47" s="3150"/>
      <c r="CQ47" s="3150"/>
      <c r="CR47" s="3150"/>
      <c r="CS47" s="3150"/>
      <c r="CT47" s="3150"/>
      <c r="CU47" s="3150"/>
      <c r="CV47" s="3150"/>
      <c r="CW47" s="3159"/>
      <c r="CX47" s="3160"/>
    </row>
    <row r="48" spans="1:102" s="3014" customFormat="1" ht="15">
      <c r="A48" s="3043"/>
      <c r="B48" s="3044"/>
      <c r="C48" s="3042"/>
      <c r="D48" s="3042"/>
      <c r="E48" s="3042"/>
      <c r="F48" s="3042"/>
      <c r="G48" s="3042"/>
      <c r="H48" s="3042"/>
      <c r="I48" s="462"/>
      <c r="J48" s="3063"/>
      <c r="K48" s="3063"/>
      <c r="L48" s="3063"/>
      <c r="M48" s="3063"/>
      <c r="N48" s="3063"/>
      <c r="O48" s="3063"/>
      <c r="P48" s="462"/>
      <c r="Q48" s="3063"/>
      <c r="R48" s="3063"/>
      <c r="S48" s="3063"/>
      <c r="T48" s="3063"/>
      <c r="U48" s="3063"/>
      <c r="V48" s="3063"/>
      <c r="W48" s="3063"/>
      <c r="X48" s="3063"/>
      <c r="Y48" s="3063"/>
      <c r="Z48" s="3063"/>
      <c r="AA48" s="3063"/>
      <c r="AB48" s="3063"/>
      <c r="AC48" s="3063"/>
      <c r="AD48" s="3063"/>
      <c r="AE48" s="3063"/>
      <c r="AF48" s="3063"/>
      <c r="AG48" s="3063"/>
      <c r="AH48" s="3063"/>
      <c r="AI48" s="3063"/>
      <c r="AJ48" s="3063"/>
      <c r="AK48" s="3063"/>
      <c r="AL48" s="3063"/>
      <c r="AM48" s="3063"/>
      <c r="AN48" s="3063"/>
      <c r="AO48" s="3063"/>
      <c r="AP48" s="3063"/>
      <c r="AQ48" s="3063"/>
      <c r="AR48" s="3063"/>
      <c r="AS48" s="3063"/>
      <c r="AT48" s="3063"/>
      <c r="AU48" s="3063"/>
      <c r="AV48" s="3063"/>
      <c r="AW48" s="3063"/>
      <c r="AX48" s="3063"/>
      <c r="AY48" s="3063"/>
      <c r="AZ48" s="3063"/>
      <c r="BA48" s="3063"/>
      <c r="BB48" s="3063"/>
      <c r="BC48" s="3063"/>
      <c r="BD48" s="3063"/>
      <c r="BE48" s="3063"/>
      <c r="BF48" s="3130"/>
      <c r="BG48" s="3122">
        <v>39</v>
      </c>
      <c r="BH48" s="2713" t="s">
        <v>1397</v>
      </c>
      <c r="BI48" s="2821"/>
      <c r="BJ48" s="2821"/>
      <c r="BK48" s="2821"/>
      <c r="BL48" s="2821"/>
      <c r="BM48" s="2821"/>
      <c r="BN48" s="3050"/>
      <c r="BO48" s="2357"/>
      <c r="BP48" s="2357"/>
      <c r="BQ48" s="2357"/>
      <c r="BR48" s="2357"/>
      <c r="BS48" s="2357"/>
      <c r="BT48" s="3051"/>
      <c r="BU48" s="2357"/>
      <c r="BV48" s="2357"/>
      <c r="BW48" s="2357"/>
      <c r="BX48" s="2357"/>
      <c r="BY48" s="2357"/>
      <c r="BZ48" s="3064"/>
      <c r="CA48" s="2357"/>
      <c r="CB48" s="2357"/>
      <c r="CC48" s="3144"/>
      <c r="CD48" s="3144"/>
      <c r="CE48" s="3144"/>
      <c r="CF48" s="2861"/>
      <c r="CG48" s="3150"/>
      <c r="CH48" s="3150"/>
      <c r="CI48" s="3150"/>
      <c r="CJ48" s="3150"/>
      <c r="CK48" s="3150"/>
      <c r="CL48" s="3150"/>
      <c r="CM48" s="3146"/>
      <c r="CN48" s="3146"/>
      <c r="CO48" s="3150"/>
      <c r="CP48" s="3150"/>
      <c r="CQ48" s="3150"/>
      <c r="CR48" s="3150"/>
      <c r="CS48" s="3150"/>
      <c r="CT48" s="3150"/>
      <c r="CU48" s="3150"/>
      <c r="CV48" s="3150"/>
      <c r="CW48" s="294"/>
      <c r="CX48" s="3160"/>
    </row>
    <row r="49" spans="1:102" s="3014" customFormat="1" ht="15">
      <c r="A49" s="3043"/>
      <c r="B49" s="3044"/>
      <c r="C49" s="3042"/>
      <c r="D49" s="3042"/>
      <c r="E49" s="3042"/>
      <c r="F49" s="3042"/>
      <c r="G49" s="3042"/>
      <c r="H49" s="3042"/>
      <c r="I49" s="462"/>
      <c r="J49" s="3063"/>
      <c r="K49" s="3063"/>
      <c r="L49" s="3063"/>
      <c r="M49" s="3063"/>
      <c r="N49" s="3063"/>
      <c r="O49" s="3063"/>
      <c r="P49" s="462"/>
      <c r="Q49" s="3063"/>
      <c r="R49" s="3063"/>
      <c r="S49" s="3063"/>
      <c r="T49" s="3063"/>
      <c r="U49" s="3063"/>
      <c r="V49" s="3063"/>
      <c r="W49" s="3063"/>
      <c r="X49" s="3063"/>
      <c r="Y49" s="3063"/>
      <c r="Z49" s="3063"/>
      <c r="AA49" s="3063"/>
      <c r="AB49" s="3063"/>
      <c r="AC49" s="3063"/>
      <c r="AD49" s="3063"/>
      <c r="AE49" s="3063"/>
      <c r="AF49" s="3063"/>
      <c r="AG49" s="3063"/>
      <c r="AH49" s="3063"/>
      <c r="AI49" s="3063"/>
      <c r="AJ49" s="3063"/>
      <c r="AK49" s="3063"/>
      <c r="AL49" s="3063"/>
      <c r="AM49" s="3063"/>
      <c r="AN49" s="3063"/>
      <c r="AO49" s="3063"/>
      <c r="AP49" s="3063"/>
      <c r="AQ49" s="3063"/>
      <c r="AR49" s="3063"/>
      <c r="AS49" s="3063"/>
      <c r="AT49" s="3063"/>
      <c r="AU49" s="3063"/>
      <c r="AV49" s="3063"/>
      <c r="AW49" s="3063"/>
      <c r="AX49" s="3063"/>
      <c r="AY49" s="3063"/>
      <c r="AZ49" s="3063"/>
      <c r="BA49" s="3063"/>
      <c r="BB49" s="3063"/>
      <c r="BC49" s="3063"/>
      <c r="BD49" s="3063"/>
      <c r="BE49" s="3063"/>
      <c r="BF49" s="3130"/>
      <c r="BG49" s="3122">
        <v>40</v>
      </c>
      <c r="BH49" s="2713" t="s">
        <v>1398</v>
      </c>
      <c r="BI49" s="2821"/>
      <c r="BJ49" s="2821"/>
      <c r="BK49" s="2821"/>
      <c r="BL49" s="2821"/>
      <c r="BM49" s="2821"/>
      <c r="BN49" s="3050"/>
      <c r="BO49" s="2357"/>
      <c r="BP49" s="2357"/>
      <c r="BQ49" s="2357"/>
      <c r="BR49" s="2357"/>
      <c r="BS49" s="2357"/>
      <c r="BT49" s="3051"/>
      <c r="BU49" s="2357"/>
      <c r="BV49" s="2357"/>
      <c r="BW49" s="2357"/>
      <c r="BX49" s="2357"/>
      <c r="BY49" s="2357"/>
      <c r="BZ49" s="3064"/>
      <c r="CA49" s="2357"/>
      <c r="CB49" s="2357"/>
      <c r="CC49" s="3144"/>
      <c r="CD49" s="3144"/>
      <c r="CE49" s="3144"/>
      <c r="CF49" s="2861"/>
      <c r="CG49" s="3150"/>
      <c r="CH49" s="3150"/>
      <c r="CI49" s="3150"/>
      <c r="CJ49" s="3150"/>
      <c r="CK49" s="3150"/>
      <c r="CL49" s="3150"/>
      <c r="CM49" s="3146"/>
      <c r="CN49" s="3146"/>
      <c r="CO49" s="3150"/>
      <c r="CP49" s="3150"/>
      <c r="CQ49" s="3150"/>
      <c r="CR49" s="3150"/>
      <c r="CS49" s="3150"/>
      <c r="CT49" s="3150"/>
      <c r="CU49" s="3150"/>
      <c r="CV49" s="3150"/>
      <c r="CW49" s="294"/>
      <c r="CX49" s="3160"/>
    </row>
    <row r="50" spans="1:102" s="3014" customFormat="1" ht="15">
      <c r="A50" s="3043"/>
      <c r="B50" s="3044"/>
      <c r="C50" s="3042"/>
      <c r="D50" s="3042"/>
      <c r="E50" s="3042"/>
      <c r="F50" s="3042"/>
      <c r="G50" s="3042"/>
      <c r="H50" s="3042"/>
      <c r="I50" s="462"/>
      <c r="J50" s="3063"/>
      <c r="K50" s="3063"/>
      <c r="L50" s="3063"/>
      <c r="M50" s="3063"/>
      <c r="N50" s="3063"/>
      <c r="O50" s="3063"/>
      <c r="P50" s="462"/>
      <c r="Q50" s="3063"/>
      <c r="R50" s="3063"/>
      <c r="S50" s="3063"/>
      <c r="T50" s="3063"/>
      <c r="U50" s="3063"/>
      <c r="V50" s="3063"/>
      <c r="W50" s="3063"/>
      <c r="X50" s="3063"/>
      <c r="Y50" s="3063"/>
      <c r="Z50" s="3063"/>
      <c r="AA50" s="3063"/>
      <c r="AB50" s="3063"/>
      <c r="AC50" s="3063"/>
      <c r="AD50" s="3063"/>
      <c r="AE50" s="3063"/>
      <c r="AF50" s="3063"/>
      <c r="AG50" s="3063"/>
      <c r="AH50" s="3063"/>
      <c r="AI50" s="3063"/>
      <c r="AJ50" s="3063"/>
      <c r="AK50" s="3063"/>
      <c r="AL50" s="3063"/>
      <c r="AM50" s="3063"/>
      <c r="AN50" s="3063"/>
      <c r="AO50" s="3063"/>
      <c r="AP50" s="3063"/>
      <c r="AQ50" s="3063"/>
      <c r="AR50" s="3063"/>
      <c r="AS50" s="3063"/>
      <c r="AT50" s="3063"/>
      <c r="AU50" s="3063"/>
      <c r="AV50" s="3063"/>
      <c r="AW50" s="3063"/>
      <c r="AX50" s="3063"/>
      <c r="AY50" s="3063"/>
      <c r="AZ50" s="3063"/>
      <c r="BA50" s="3063"/>
      <c r="BB50" s="3063"/>
      <c r="BC50" s="3063"/>
      <c r="BD50" s="3063"/>
      <c r="BE50" s="3063"/>
      <c r="BF50" s="3130"/>
      <c r="BG50" s="3132" t="s">
        <v>108</v>
      </c>
      <c r="BH50" s="3133" t="s">
        <v>1399</v>
      </c>
      <c r="BI50" s="3134"/>
      <c r="BJ50" s="3134"/>
      <c r="BK50" s="3134"/>
      <c r="BL50" s="3134"/>
      <c r="BM50" s="3134"/>
      <c r="BN50" s="3048"/>
      <c r="BO50" s="3024"/>
      <c r="BP50" s="3024"/>
      <c r="BQ50" s="3024"/>
      <c r="BR50" s="3024"/>
      <c r="BS50" s="3024"/>
      <c r="BT50" s="3049"/>
      <c r="BU50" s="3024"/>
      <c r="BV50" s="3024"/>
      <c r="BW50" s="3024"/>
      <c r="BX50" s="3024"/>
      <c r="BY50" s="3024"/>
      <c r="BZ50" s="3048"/>
      <c r="CA50" s="3024"/>
      <c r="CB50" s="3024"/>
      <c r="CC50" s="3143"/>
      <c r="CD50" s="3143"/>
      <c r="CE50" s="3143"/>
      <c r="CF50" s="3075"/>
      <c r="CG50" s="3143"/>
      <c r="CH50" s="3143"/>
      <c r="CI50" s="3143"/>
      <c r="CJ50" s="3143"/>
      <c r="CK50" s="3143"/>
      <c r="CL50" s="3151"/>
      <c r="CM50" s="3152"/>
      <c r="CN50" s="3152"/>
      <c r="CO50" s="3152"/>
      <c r="CP50" s="3152"/>
      <c r="CQ50" s="3152"/>
      <c r="CR50" s="3151"/>
      <c r="CS50" s="3158"/>
      <c r="CT50" s="3158"/>
      <c r="CU50" s="3158"/>
      <c r="CV50" s="3158"/>
      <c r="CW50" s="3162"/>
      <c r="CX50" s="3160"/>
    </row>
    <row r="51" spans="1:102" s="3014" customFormat="1" ht="21" customHeight="1">
      <c r="A51" s="3043"/>
      <c r="B51" s="3044"/>
      <c r="C51" s="3042"/>
      <c r="D51" s="3042"/>
      <c r="E51" s="3042"/>
      <c r="F51" s="3042"/>
      <c r="G51" s="3042"/>
      <c r="H51" s="3042"/>
      <c r="I51" s="462"/>
      <c r="J51" s="3063"/>
      <c r="K51" s="3063"/>
      <c r="L51" s="3063"/>
      <c r="M51" s="3063"/>
      <c r="N51" s="3063"/>
      <c r="O51" s="3063"/>
      <c r="P51" s="462"/>
      <c r="Q51" s="3063"/>
      <c r="R51" s="3063"/>
      <c r="S51" s="3063"/>
      <c r="T51" s="3063"/>
      <c r="U51" s="3063"/>
      <c r="V51" s="3063"/>
      <c r="W51" s="3063"/>
      <c r="X51" s="3063"/>
      <c r="Y51" s="3063"/>
      <c r="Z51" s="3063"/>
      <c r="AA51" s="3063"/>
      <c r="AB51" s="3063"/>
      <c r="AC51" s="3063"/>
      <c r="AD51" s="3063"/>
      <c r="AE51" s="3063"/>
      <c r="AF51" s="3063"/>
      <c r="AG51" s="3063"/>
      <c r="AH51" s="3063"/>
      <c r="AI51" s="3063"/>
      <c r="AJ51" s="3063"/>
      <c r="AK51" s="3063"/>
      <c r="AL51" s="3063"/>
      <c r="AM51" s="3063"/>
      <c r="AN51" s="3063"/>
      <c r="AO51" s="3063"/>
      <c r="AP51" s="3063"/>
      <c r="AQ51" s="3063"/>
      <c r="AR51" s="3063"/>
      <c r="AS51" s="3063"/>
      <c r="AT51" s="3063"/>
      <c r="AU51" s="3063"/>
      <c r="AV51" s="3063"/>
      <c r="AW51" s="3063"/>
      <c r="AX51" s="3063"/>
      <c r="AY51" s="3063"/>
      <c r="AZ51" s="3063"/>
      <c r="BA51" s="3063"/>
      <c r="BB51" s="3063"/>
      <c r="BC51" s="3063"/>
      <c r="BD51" s="3063"/>
      <c r="BE51" s="3063"/>
      <c r="BF51" s="3130"/>
      <c r="BG51" s="3135">
        <v>1</v>
      </c>
      <c r="BH51" s="2925" t="s">
        <v>1400</v>
      </c>
      <c r="BI51" s="3126"/>
      <c r="BJ51" s="3126"/>
      <c r="BK51" s="3126"/>
      <c r="BL51" s="3126"/>
      <c r="BM51" s="3126"/>
      <c r="BN51" s="3050"/>
      <c r="BO51" s="2357"/>
      <c r="BP51" s="2357"/>
      <c r="BQ51" s="2357"/>
      <c r="BR51" s="2357"/>
      <c r="BS51" s="2357"/>
      <c r="BT51" s="3051"/>
      <c r="BU51" s="2357"/>
      <c r="BV51" s="2357"/>
      <c r="BW51" s="2357"/>
      <c r="BX51" s="2357"/>
      <c r="BY51" s="2357"/>
      <c r="BZ51" s="3064"/>
      <c r="CA51" s="2357"/>
      <c r="CB51" s="2357"/>
      <c r="CC51" s="3144"/>
      <c r="CD51" s="3144"/>
      <c r="CE51" s="3144"/>
      <c r="CF51" s="2861"/>
      <c r="CG51" s="3146"/>
      <c r="CH51" s="3146"/>
      <c r="CI51" s="3147"/>
      <c r="CJ51" s="3147"/>
      <c r="CK51" s="3147"/>
      <c r="CL51" s="3150"/>
      <c r="CM51" s="3146"/>
      <c r="CN51" s="3146"/>
      <c r="CO51" s="3147"/>
      <c r="CP51" s="3150"/>
      <c r="CQ51" s="3150"/>
      <c r="CR51" s="3150"/>
      <c r="CS51" s="3146"/>
      <c r="CT51" s="3150"/>
      <c r="CU51" s="3150"/>
      <c r="CV51" s="3150"/>
      <c r="CW51" s="3159"/>
      <c r="CX51" s="3160"/>
    </row>
    <row r="52" spans="1:102" s="3014" customFormat="1" ht="21" customHeight="1">
      <c r="A52" s="3043"/>
      <c r="B52" s="3044"/>
      <c r="C52" s="3042"/>
      <c r="D52" s="3042"/>
      <c r="E52" s="3042"/>
      <c r="F52" s="3042"/>
      <c r="G52" s="3042"/>
      <c r="H52" s="3042"/>
      <c r="I52" s="462"/>
      <c r="J52" s="3063"/>
      <c r="K52" s="3063"/>
      <c r="L52" s="3063"/>
      <c r="M52" s="3063"/>
      <c r="N52" s="3063"/>
      <c r="O52" s="3063"/>
      <c r="P52" s="462"/>
      <c r="Q52" s="3063"/>
      <c r="R52" s="3063"/>
      <c r="S52" s="3063"/>
      <c r="T52" s="3063"/>
      <c r="U52" s="3063"/>
      <c r="V52" s="3063"/>
      <c r="W52" s="3063"/>
      <c r="X52" s="3063"/>
      <c r="Y52" s="3063"/>
      <c r="Z52" s="3063"/>
      <c r="AA52" s="3063"/>
      <c r="AB52" s="3063"/>
      <c r="AC52" s="3063"/>
      <c r="AD52" s="3063"/>
      <c r="AE52" s="3063"/>
      <c r="AF52" s="3063"/>
      <c r="AG52" s="3063"/>
      <c r="AH52" s="3063"/>
      <c r="AI52" s="3063"/>
      <c r="AJ52" s="3063"/>
      <c r="AK52" s="3063"/>
      <c r="AL52" s="3063"/>
      <c r="AM52" s="3063"/>
      <c r="AN52" s="3063"/>
      <c r="AO52" s="3063"/>
      <c r="AP52" s="3063"/>
      <c r="AQ52" s="3063"/>
      <c r="AR52" s="3063"/>
      <c r="AS52" s="3063"/>
      <c r="AT52" s="3063"/>
      <c r="AU52" s="3063"/>
      <c r="AV52" s="3063"/>
      <c r="AW52" s="3063"/>
      <c r="AX52" s="3063"/>
      <c r="AY52" s="3063"/>
      <c r="AZ52" s="3063"/>
      <c r="BA52" s="3063"/>
      <c r="BB52" s="3063"/>
      <c r="BC52" s="3063"/>
      <c r="BD52" s="3063"/>
      <c r="BE52" s="3063"/>
      <c r="BF52" s="3130"/>
      <c r="BG52" s="3135">
        <v>2</v>
      </c>
      <c r="BH52" s="2925" t="s">
        <v>1401</v>
      </c>
      <c r="BI52" s="3126"/>
      <c r="BJ52" s="3126"/>
      <c r="BK52" s="3126"/>
      <c r="BL52" s="3126"/>
      <c r="BM52" s="3126"/>
      <c r="BN52" s="3050"/>
      <c r="BO52" s="2357"/>
      <c r="BP52" s="2357"/>
      <c r="BQ52" s="2357"/>
      <c r="BR52" s="2357"/>
      <c r="BS52" s="2357"/>
      <c r="BT52" s="3051"/>
      <c r="BU52" s="2357"/>
      <c r="BV52" s="2357"/>
      <c r="BW52" s="2357"/>
      <c r="BX52" s="2357"/>
      <c r="BY52" s="2357"/>
      <c r="BZ52" s="3064"/>
      <c r="CA52" s="2357"/>
      <c r="CB52" s="2357"/>
      <c r="CC52" s="3144"/>
      <c r="CD52" s="3144"/>
      <c r="CE52" s="3144"/>
      <c r="CF52" s="2861"/>
      <c r="CG52" s="3146"/>
      <c r="CH52" s="3146"/>
      <c r="CI52" s="3147"/>
      <c r="CJ52" s="3147"/>
      <c r="CK52" s="3147"/>
      <c r="CL52" s="3150"/>
      <c r="CM52" s="3146"/>
      <c r="CN52" s="3146"/>
      <c r="CO52" s="3147"/>
      <c r="CP52" s="3150"/>
      <c r="CQ52" s="3150"/>
      <c r="CR52" s="3150"/>
      <c r="CS52" s="3146"/>
      <c r="CT52" s="3150"/>
      <c r="CU52" s="3150"/>
      <c r="CV52" s="3150"/>
      <c r="CW52" s="3159"/>
      <c r="CX52" s="3160"/>
    </row>
    <row r="53" spans="1:102" s="3014" customFormat="1" ht="15">
      <c r="A53" s="3043"/>
      <c r="B53" s="3044"/>
      <c r="C53" s="3042"/>
      <c r="D53" s="3042"/>
      <c r="E53" s="3042"/>
      <c r="F53" s="3042"/>
      <c r="G53" s="3042"/>
      <c r="H53" s="3042"/>
      <c r="I53" s="462"/>
      <c r="J53" s="3063"/>
      <c r="K53" s="3063"/>
      <c r="L53" s="3063"/>
      <c r="M53" s="3063"/>
      <c r="N53" s="3063"/>
      <c r="O53" s="3063"/>
      <c r="P53" s="462"/>
      <c r="Q53" s="3063"/>
      <c r="R53" s="3063"/>
      <c r="S53" s="3063"/>
      <c r="T53" s="3063"/>
      <c r="U53" s="3063"/>
      <c r="V53" s="3063"/>
      <c r="W53" s="3063"/>
      <c r="X53" s="3063"/>
      <c r="Y53" s="3063"/>
      <c r="Z53" s="3063"/>
      <c r="AA53" s="3063"/>
      <c r="AB53" s="3063"/>
      <c r="AC53" s="3063"/>
      <c r="AD53" s="3063"/>
      <c r="AE53" s="3063"/>
      <c r="AF53" s="3063"/>
      <c r="AG53" s="3063"/>
      <c r="AH53" s="3063"/>
      <c r="AI53" s="3063"/>
      <c r="AJ53" s="3063"/>
      <c r="AK53" s="3063"/>
      <c r="AL53" s="3063"/>
      <c r="AM53" s="3063"/>
      <c r="AN53" s="3063"/>
      <c r="AO53" s="3063"/>
      <c r="AP53" s="3063"/>
      <c r="AQ53" s="3063"/>
      <c r="AR53" s="3063"/>
      <c r="AS53" s="3063"/>
      <c r="AT53" s="3063"/>
      <c r="AU53" s="3063"/>
      <c r="AV53" s="3063"/>
      <c r="AW53" s="3063"/>
      <c r="AX53" s="3063"/>
      <c r="AY53" s="3063"/>
      <c r="AZ53" s="3063"/>
      <c r="BA53" s="3063"/>
      <c r="BB53" s="3063"/>
      <c r="BC53" s="3063"/>
      <c r="BD53" s="3063"/>
      <c r="BE53" s="3063"/>
      <c r="BF53" s="3130"/>
      <c r="BG53" s="3135">
        <v>3</v>
      </c>
      <c r="BH53" s="2925" t="s">
        <v>1402</v>
      </c>
      <c r="BI53" s="3126"/>
      <c r="BJ53" s="3126"/>
      <c r="BK53" s="3126"/>
      <c r="BL53" s="3126"/>
      <c r="BM53" s="3126"/>
      <c r="BN53" s="3050"/>
      <c r="BO53" s="2357"/>
      <c r="BP53" s="2357"/>
      <c r="BQ53" s="2357"/>
      <c r="BR53" s="2357"/>
      <c r="BS53" s="2357"/>
      <c r="BT53" s="3051"/>
      <c r="BU53" s="2357"/>
      <c r="BV53" s="2357"/>
      <c r="BW53" s="2357"/>
      <c r="BX53" s="2357"/>
      <c r="BY53" s="2357"/>
      <c r="BZ53" s="3064"/>
      <c r="CA53" s="2357"/>
      <c r="CB53" s="2357"/>
      <c r="CC53" s="3144"/>
      <c r="CD53" s="3145"/>
      <c r="CE53" s="3144"/>
      <c r="CF53" s="2861"/>
      <c r="CG53" s="3146"/>
      <c r="CH53" s="3146"/>
      <c r="CI53" s="3147"/>
      <c r="CJ53" s="3147"/>
      <c r="CK53" s="3147"/>
      <c r="CL53" s="3150"/>
      <c r="CM53" s="3146"/>
      <c r="CN53" s="3146"/>
      <c r="CO53" s="3147"/>
      <c r="CP53" s="3150"/>
      <c r="CQ53" s="3150"/>
      <c r="CR53" s="3150"/>
      <c r="CS53" s="3146"/>
      <c r="CT53" s="3150"/>
      <c r="CU53" s="3150"/>
      <c r="CV53" s="3150"/>
      <c r="CW53" s="3159"/>
      <c r="CX53" s="3160"/>
    </row>
    <row r="54" spans="1:102" s="3014" customFormat="1" ht="15">
      <c r="A54" s="3045"/>
      <c r="B54" s="3044"/>
      <c r="C54" s="3042"/>
      <c r="D54" s="3042"/>
      <c r="E54" s="3042"/>
      <c r="F54" s="3042"/>
      <c r="G54" s="3042"/>
      <c r="H54" s="3042"/>
      <c r="I54" s="462"/>
      <c r="J54" s="3063"/>
      <c r="K54" s="3063"/>
      <c r="L54" s="3063"/>
      <c r="M54" s="3063"/>
      <c r="N54" s="3063"/>
      <c r="O54" s="3063"/>
      <c r="P54" s="462"/>
      <c r="Q54" s="3063"/>
      <c r="R54" s="3063"/>
      <c r="S54" s="3063"/>
      <c r="T54" s="3063"/>
      <c r="U54" s="3063"/>
      <c r="V54" s="3063"/>
      <c r="W54" s="3063"/>
      <c r="X54" s="3063"/>
      <c r="Y54" s="3063"/>
      <c r="Z54" s="3063"/>
      <c r="AA54" s="3063"/>
      <c r="AB54" s="3063"/>
      <c r="AC54" s="3063"/>
      <c r="AD54" s="3063"/>
      <c r="AE54" s="3063"/>
      <c r="AF54" s="3063"/>
      <c r="AG54" s="3063"/>
      <c r="AH54" s="3063"/>
      <c r="AI54" s="3063"/>
      <c r="AJ54" s="3063"/>
      <c r="AK54" s="3063"/>
      <c r="AL54" s="3063"/>
      <c r="AM54" s="3063"/>
      <c r="AN54" s="3063"/>
      <c r="AO54" s="3063"/>
      <c r="AP54" s="3063"/>
      <c r="AQ54" s="3063"/>
      <c r="AR54" s="3063"/>
      <c r="AS54" s="3063"/>
      <c r="AT54" s="3063"/>
      <c r="AU54" s="3063"/>
      <c r="AV54" s="3063"/>
      <c r="AW54" s="3063"/>
      <c r="AX54" s="3063"/>
      <c r="AY54" s="3063"/>
      <c r="AZ54" s="3063"/>
      <c r="BA54" s="3063"/>
      <c r="BB54" s="3063"/>
      <c r="BC54" s="3063"/>
      <c r="BD54" s="3063"/>
      <c r="BE54" s="3063"/>
      <c r="BF54" s="3130"/>
      <c r="BG54" s="3136" t="s">
        <v>326</v>
      </c>
      <c r="BH54" s="3133" t="s">
        <v>1403</v>
      </c>
      <c r="BI54" s="3134"/>
      <c r="BJ54" s="3134"/>
      <c r="BK54" s="3134"/>
      <c r="BL54" s="3134"/>
      <c r="BM54" s="3134"/>
      <c r="BN54" s="3048"/>
      <c r="BO54" s="3024"/>
      <c r="BP54" s="3024"/>
      <c r="BQ54" s="3024"/>
      <c r="BR54" s="3024"/>
      <c r="BS54" s="3024"/>
      <c r="BT54" s="3049"/>
      <c r="BU54" s="3024"/>
      <c r="BV54" s="3024"/>
      <c r="BW54" s="3024"/>
      <c r="BX54" s="3024"/>
      <c r="BY54" s="3024"/>
      <c r="BZ54" s="3048"/>
      <c r="CA54" s="3024"/>
      <c r="CB54" s="3024"/>
      <c r="CC54" s="3143"/>
      <c r="CD54" s="3143"/>
      <c r="CE54" s="3143"/>
      <c r="CF54" s="3075"/>
      <c r="CG54" s="3143"/>
      <c r="CH54" s="3143"/>
      <c r="CI54" s="3143"/>
      <c r="CJ54" s="3143"/>
      <c r="CK54" s="3143"/>
      <c r="CL54" s="3151"/>
      <c r="CM54" s="3152"/>
      <c r="CN54" s="3152"/>
      <c r="CO54" s="3152"/>
      <c r="CP54" s="3152"/>
      <c r="CQ54" s="3152"/>
      <c r="CR54" s="3151"/>
      <c r="CS54" s="3158"/>
      <c r="CT54" s="3158"/>
      <c r="CU54" s="3158"/>
      <c r="CV54" s="3158"/>
      <c r="CW54" s="295"/>
      <c r="CX54" s="3160"/>
    </row>
    <row r="55" spans="1:102" s="3016" customFormat="1" ht="15">
      <c r="A55" s="3043"/>
      <c r="B55" s="3044"/>
      <c r="C55" s="3042"/>
      <c r="D55" s="3042"/>
      <c r="E55" s="3042"/>
      <c r="F55" s="3042"/>
      <c r="G55" s="3042"/>
      <c r="H55" s="3042"/>
      <c r="I55" s="462"/>
      <c r="J55" s="3063"/>
      <c r="K55" s="3063"/>
      <c r="L55" s="3063"/>
      <c r="M55" s="3063"/>
      <c r="N55" s="3063"/>
      <c r="O55" s="3063"/>
      <c r="P55" s="462"/>
      <c r="Q55" s="3063"/>
      <c r="R55" s="3063"/>
      <c r="S55" s="3063"/>
      <c r="T55" s="3063"/>
      <c r="U55" s="3063"/>
      <c r="V55" s="3063"/>
      <c r="W55" s="3063"/>
      <c r="X55" s="3063"/>
      <c r="Y55" s="3063"/>
      <c r="Z55" s="3063"/>
      <c r="AA55" s="3063"/>
      <c r="AB55" s="3063"/>
      <c r="AC55" s="3063"/>
      <c r="AD55" s="3063"/>
      <c r="AE55" s="3063"/>
      <c r="AF55" s="3063"/>
      <c r="AG55" s="3063"/>
      <c r="AH55" s="3063"/>
      <c r="AI55" s="3063"/>
      <c r="AJ55" s="3063"/>
      <c r="AK55" s="3063"/>
      <c r="AL55" s="3063"/>
      <c r="AM55" s="3063"/>
      <c r="AN55" s="3063"/>
      <c r="AO55" s="3063"/>
      <c r="AP55" s="3063"/>
      <c r="AQ55" s="3063"/>
      <c r="AR55" s="3063"/>
      <c r="AS55" s="3063"/>
      <c r="AT55" s="3063"/>
      <c r="AU55" s="3063"/>
      <c r="AV55" s="3063"/>
      <c r="AW55" s="3063"/>
      <c r="AX55" s="3063"/>
      <c r="AY55" s="3063"/>
      <c r="AZ55" s="3063"/>
      <c r="BA55" s="3063"/>
      <c r="BB55" s="3063"/>
      <c r="BC55" s="3063"/>
      <c r="BD55" s="3063"/>
      <c r="BE55" s="3063"/>
      <c r="BF55" s="3130"/>
      <c r="BG55" s="3135">
        <v>1</v>
      </c>
      <c r="BH55" s="2719" t="s">
        <v>1404</v>
      </c>
      <c r="BI55" s="3126"/>
      <c r="BJ55" s="3126"/>
      <c r="BK55" s="3126"/>
      <c r="BL55" s="3126"/>
      <c r="BM55" s="3126"/>
      <c r="BN55" s="3050"/>
      <c r="BO55" s="2357"/>
      <c r="BP55" s="2357"/>
      <c r="BQ55" s="2357"/>
      <c r="BR55" s="2357"/>
      <c r="BS55" s="2357"/>
      <c r="BT55" s="3051"/>
      <c r="BU55" s="2357"/>
      <c r="BV55" s="2357"/>
      <c r="BW55" s="2357"/>
      <c r="BX55" s="2357"/>
      <c r="BY55" s="2357"/>
      <c r="BZ55" s="3064"/>
      <c r="CA55" s="2357"/>
      <c r="CB55" s="2357"/>
      <c r="CC55" s="3144"/>
      <c r="CD55" s="3144"/>
      <c r="CE55" s="3144"/>
      <c r="CF55" s="2861"/>
      <c r="CG55" s="3146"/>
      <c r="CH55" s="3146"/>
      <c r="CI55" s="3147"/>
      <c r="CJ55" s="3147"/>
      <c r="CK55" s="3147"/>
      <c r="CL55" s="3150"/>
      <c r="CM55" s="3146"/>
      <c r="CN55" s="3146"/>
      <c r="CO55" s="3147"/>
      <c r="CP55" s="3150"/>
      <c r="CQ55" s="3150"/>
      <c r="CR55" s="3150"/>
      <c r="CS55" s="3147"/>
      <c r="CT55" s="3146"/>
      <c r="CU55" s="3147"/>
      <c r="CV55" s="3150"/>
      <c r="CW55" s="3159"/>
      <c r="CX55" s="3160"/>
    </row>
    <row r="56" spans="1:102" s="3016" customFormat="1" ht="15">
      <c r="A56" s="3043"/>
      <c r="B56" s="3044"/>
      <c r="C56" s="3042"/>
      <c r="D56" s="3042"/>
      <c r="E56" s="3042"/>
      <c r="F56" s="3042"/>
      <c r="G56" s="3042"/>
      <c r="H56" s="3042"/>
      <c r="I56" s="462"/>
      <c r="J56" s="3063"/>
      <c r="K56" s="3063"/>
      <c r="L56" s="3063"/>
      <c r="M56" s="3063"/>
      <c r="N56" s="3063"/>
      <c r="O56" s="3063"/>
      <c r="P56" s="462"/>
      <c r="Q56" s="3063"/>
      <c r="R56" s="3063"/>
      <c r="S56" s="3063"/>
      <c r="T56" s="3063"/>
      <c r="U56" s="3063"/>
      <c r="V56" s="3063"/>
      <c r="W56" s="3063"/>
      <c r="X56" s="3063"/>
      <c r="Y56" s="3063"/>
      <c r="Z56" s="3063"/>
      <c r="AA56" s="3063"/>
      <c r="AB56" s="3063"/>
      <c r="AC56" s="3063"/>
      <c r="AD56" s="3063"/>
      <c r="AE56" s="3063"/>
      <c r="AF56" s="3063"/>
      <c r="AG56" s="3063"/>
      <c r="AH56" s="3063"/>
      <c r="AI56" s="3063"/>
      <c r="AJ56" s="3063"/>
      <c r="AK56" s="3063"/>
      <c r="AL56" s="3063"/>
      <c r="AM56" s="3063"/>
      <c r="AN56" s="3063"/>
      <c r="AO56" s="3063"/>
      <c r="AP56" s="3063"/>
      <c r="AQ56" s="3063"/>
      <c r="AR56" s="3063"/>
      <c r="AS56" s="3063"/>
      <c r="AT56" s="3063"/>
      <c r="AU56" s="3063"/>
      <c r="AV56" s="3063"/>
      <c r="AW56" s="3063"/>
      <c r="AX56" s="3063"/>
      <c r="AY56" s="3063"/>
      <c r="AZ56" s="3063"/>
      <c r="BA56" s="3063"/>
      <c r="BB56" s="3063"/>
      <c r="BC56" s="3063"/>
      <c r="BD56" s="3063"/>
      <c r="BE56" s="3063"/>
      <c r="BF56" s="3130"/>
      <c r="BG56" s="3135">
        <v>2</v>
      </c>
      <c r="BH56" s="2719" t="s">
        <v>1405</v>
      </c>
      <c r="BI56" s="3126"/>
      <c r="BJ56" s="3126"/>
      <c r="BK56" s="3126"/>
      <c r="BL56" s="3126"/>
      <c r="BM56" s="3126"/>
      <c r="BN56" s="3050"/>
      <c r="BO56" s="2357"/>
      <c r="BP56" s="2357"/>
      <c r="BQ56" s="2357"/>
      <c r="BR56" s="2357"/>
      <c r="BS56" s="2357"/>
      <c r="BT56" s="3051"/>
      <c r="BU56" s="2357"/>
      <c r="BV56" s="2357"/>
      <c r="BW56" s="2357"/>
      <c r="BX56" s="2357"/>
      <c r="BY56" s="2357"/>
      <c r="BZ56" s="3064"/>
      <c r="CA56" s="2357"/>
      <c r="CB56" s="2357"/>
      <c r="CC56" s="3144"/>
      <c r="CD56" s="3144"/>
      <c r="CE56" s="3144"/>
      <c r="CF56" s="2861"/>
      <c r="CG56" s="3146"/>
      <c r="CH56" s="3146"/>
      <c r="CI56" s="3147"/>
      <c r="CJ56" s="3147"/>
      <c r="CK56" s="3147"/>
      <c r="CL56" s="3150"/>
      <c r="CM56" s="3146"/>
      <c r="CN56" s="3146"/>
      <c r="CO56" s="3147"/>
      <c r="CP56" s="3150"/>
      <c r="CQ56" s="3150"/>
      <c r="CR56" s="3150"/>
      <c r="CS56" s="3147"/>
      <c r="CT56" s="3146"/>
      <c r="CU56" s="3147"/>
      <c r="CV56" s="3150"/>
      <c r="CW56" s="3159"/>
      <c r="CX56" s="3160"/>
    </row>
    <row r="57" spans="1:102" s="3014" customFormat="1" ht="15">
      <c r="A57" s="3043"/>
      <c r="B57" s="3044"/>
      <c r="C57" s="3042"/>
      <c r="D57" s="3042"/>
      <c r="E57" s="3042"/>
      <c r="F57" s="3042"/>
      <c r="G57" s="3042"/>
      <c r="H57" s="3042"/>
      <c r="I57" s="462"/>
      <c r="J57" s="3063"/>
      <c r="K57" s="3063"/>
      <c r="L57" s="3063"/>
      <c r="M57" s="3063"/>
      <c r="N57" s="3063"/>
      <c r="O57" s="3063"/>
      <c r="P57" s="462"/>
      <c r="Q57" s="3063"/>
      <c r="R57" s="3063"/>
      <c r="S57" s="3063"/>
      <c r="T57" s="3063"/>
      <c r="U57" s="3063"/>
      <c r="V57" s="3063"/>
      <c r="W57" s="3063"/>
      <c r="X57" s="3063"/>
      <c r="Y57" s="3063"/>
      <c r="Z57" s="3063"/>
      <c r="AA57" s="3063"/>
      <c r="AB57" s="3063"/>
      <c r="AC57" s="3063"/>
      <c r="AD57" s="3063"/>
      <c r="AE57" s="3063"/>
      <c r="AF57" s="3063"/>
      <c r="AG57" s="3063"/>
      <c r="AH57" s="3063"/>
      <c r="AI57" s="3063"/>
      <c r="AJ57" s="3063"/>
      <c r="AK57" s="3063"/>
      <c r="AL57" s="3063"/>
      <c r="AM57" s="3063"/>
      <c r="AN57" s="3063"/>
      <c r="AO57" s="3063"/>
      <c r="AP57" s="3063"/>
      <c r="AQ57" s="3063"/>
      <c r="AR57" s="3063"/>
      <c r="AS57" s="3063"/>
      <c r="AT57" s="3063"/>
      <c r="AU57" s="3063"/>
      <c r="AV57" s="3063"/>
      <c r="AW57" s="3063"/>
      <c r="AX57" s="3063"/>
      <c r="AY57" s="3063"/>
      <c r="AZ57" s="3063"/>
      <c r="BA57" s="3063"/>
      <c r="BB57" s="3063"/>
      <c r="BC57" s="3063"/>
      <c r="BD57" s="3063"/>
      <c r="BE57" s="3063"/>
      <c r="BF57" s="3130"/>
      <c r="BG57" s="3135">
        <v>3</v>
      </c>
      <c r="BH57" s="2361" t="s">
        <v>1406</v>
      </c>
      <c r="BI57" s="3126"/>
      <c r="BJ57" s="3126"/>
      <c r="BK57" s="3126"/>
      <c r="BL57" s="3126"/>
      <c r="BM57" s="3126"/>
      <c r="BN57" s="3050"/>
      <c r="BO57" s="2357"/>
      <c r="BP57" s="2357"/>
      <c r="BQ57" s="2357"/>
      <c r="BR57" s="2357"/>
      <c r="BS57" s="2357"/>
      <c r="BT57" s="3051"/>
      <c r="BU57" s="3067"/>
      <c r="BV57" s="3067"/>
      <c r="BW57" s="2357"/>
      <c r="BX57" s="2357"/>
      <c r="BY57" s="2357"/>
      <c r="BZ57" s="3064"/>
      <c r="CA57" s="2357"/>
      <c r="CB57" s="2357"/>
      <c r="CC57" s="3144"/>
      <c r="CD57" s="3144"/>
      <c r="CE57" s="3144"/>
      <c r="CF57" s="2861"/>
      <c r="CG57" s="3146"/>
      <c r="CH57" s="3146"/>
      <c r="CI57" s="3147"/>
      <c r="CJ57" s="3147"/>
      <c r="CK57" s="3147"/>
      <c r="CL57" s="3150"/>
      <c r="CM57" s="3146"/>
      <c r="CN57" s="3146"/>
      <c r="CO57" s="3147"/>
      <c r="CP57" s="3147"/>
      <c r="CQ57" s="3146"/>
      <c r="CR57" s="3150"/>
      <c r="CS57" s="3147"/>
      <c r="CT57" s="3146"/>
      <c r="CU57" s="3147"/>
      <c r="CV57" s="3147"/>
      <c r="CW57" s="3159"/>
      <c r="CX57" s="3160"/>
    </row>
    <row r="58" spans="1:102" s="3014" customFormat="1" ht="15">
      <c r="A58" s="3045"/>
      <c r="B58" s="3044"/>
      <c r="C58" s="3042"/>
      <c r="D58" s="3042"/>
      <c r="E58" s="3042"/>
      <c r="F58" s="3042"/>
      <c r="G58" s="3042"/>
      <c r="H58" s="3042"/>
      <c r="I58" s="462"/>
      <c r="J58" s="3063"/>
      <c r="K58" s="3063"/>
      <c r="L58" s="3063"/>
      <c r="M58" s="3063"/>
      <c r="N58" s="3063"/>
      <c r="O58" s="3063"/>
      <c r="P58" s="462"/>
      <c r="Q58" s="3063"/>
      <c r="R58" s="3063"/>
      <c r="S58" s="3063"/>
      <c r="T58" s="3063"/>
      <c r="U58" s="3063"/>
      <c r="V58" s="3063"/>
      <c r="W58" s="3063"/>
      <c r="X58" s="3063"/>
      <c r="Y58" s="3063"/>
      <c r="Z58" s="3063"/>
      <c r="AA58" s="3063"/>
      <c r="AB58" s="3063"/>
      <c r="AC58" s="3063"/>
      <c r="AD58" s="3063"/>
      <c r="AE58" s="3063"/>
      <c r="AF58" s="3063"/>
      <c r="AG58" s="3063"/>
      <c r="AH58" s="3063"/>
      <c r="AI58" s="3063"/>
      <c r="AJ58" s="3063"/>
      <c r="AK58" s="3063"/>
      <c r="AL58" s="3063"/>
      <c r="AM58" s="3063"/>
      <c r="AN58" s="3063"/>
      <c r="AO58" s="3063"/>
      <c r="AP58" s="3063"/>
      <c r="AQ58" s="3063"/>
      <c r="AR58" s="3063"/>
      <c r="AS58" s="3063"/>
      <c r="AT58" s="3063"/>
      <c r="AU58" s="3063"/>
      <c r="AV58" s="3063"/>
      <c r="AW58" s="3063"/>
      <c r="AX58" s="3063"/>
      <c r="AY58" s="3063"/>
      <c r="AZ58" s="3063"/>
      <c r="BA58" s="3063"/>
      <c r="BB58" s="3063"/>
      <c r="BC58" s="3063"/>
      <c r="BD58" s="3063"/>
      <c r="BE58" s="3063"/>
      <c r="BF58" s="3130"/>
      <c r="BG58" s="3135">
        <v>4</v>
      </c>
      <c r="BH58" s="2925" t="s">
        <v>1407</v>
      </c>
      <c r="BI58" s="3126"/>
      <c r="BJ58" s="3126"/>
      <c r="BK58" s="3126"/>
      <c r="BL58" s="3126"/>
      <c r="BM58" s="3126"/>
      <c r="BN58" s="3050"/>
      <c r="BO58" s="2357"/>
      <c r="BP58" s="2357"/>
      <c r="BQ58" s="2357"/>
      <c r="BR58" s="2357"/>
      <c r="BS58" s="2357"/>
      <c r="BT58" s="3051"/>
      <c r="BU58" s="2357"/>
      <c r="BV58" s="2357"/>
      <c r="BW58" s="2357"/>
      <c r="BX58" s="2357"/>
      <c r="BY58" s="2357"/>
      <c r="BZ58" s="3064"/>
      <c r="CA58" s="2357"/>
      <c r="CB58" s="2357"/>
      <c r="CC58" s="3144"/>
      <c r="CD58" s="3145"/>
      <c r="CE58" s="3144"/>
      <c r="CF58" s="2861"/>
      <c r="CG58" s="3146"/>
      <c r="CH58" s="3146"/>
      <c r="CI58" s="3147"/>
      <c r="CJ58" s="3147"/>
      <c r="CK58" s="3147"/>
      <c r="CL58" s="3150"/>
      <c r="CM58" s="3146"/>
      <c r="CN58" s="3146"/>
      <c r="CO58" s="3150"/>
      <c r="CP58" s="3150"/>
      <c r="CQ58" s="3150"/>
      <c r="CR58" s="3150"/>
      <c r="CS58" s="3150"/>
      <c r="CT58" s="3150"/>
      <c r="CU58" s="3150"/>
      <c r="CV58" s="3150"/>
      <c r="CW58" s="294"/>
      <c r="CX58" s="3160"/>
    </row>
    <row r="59" spans="1:102" s="3014" customFormat="1" ht="28.5" customHeight="1">
      <c r="A59" s="3045"/>
      <c r="B59" s="3044"/>
      <c r="C59" s="3042"/>
      <c r="D59" s="3042"/>
      <c r="E59" s="3042"/>
      <c r="F59" s="3042"/>
      <c r="G59" s="3042"/>
      <c r="H59" s="3042"/>
      <c r="I59" s="462"/>
      <c r="J59" s="3063"/>
      <c r="K59" s="3063"/>
      <c r="L59" s="3063"/>
      <c r="M59" s="3063"/>
      <c r="N59" s="3063"/>
      <c r="O59" s="3063"/>
      <c r="P59" s="462"/>
      <c r="Q59" s="3063"/>
      <c r="R59" s="3063"/>
      <c r="S59" s="3063"/>
      <c r="T59" s="3063"/>
      <c r="U59" s="3063"/>
      <c r="V59" s="3063"/>
      <c r="W59" s="3063"/>
      <c r="X59" s="3063"/>
      <c r="Y59" s="3063"/>
      <c r="Z59" s="3063"/>
      <c r="AA59" s="3063"/>
      <c r="AB59" s="3063"/>
      <c r="AC59" s="3063"/>
      <c r="AD59" s="3063"/>
      <c r="AE59" s="3063"/>
      <c r="AF59" s="3063"/>
      <c r="AG59" s="3063"/>
      <c r="AH59" s="3063"/>
      <c r="AI59" s="3063"/>
      <c r="AJ59" s="3063"/>
      <c r="AK59" s="3063"/>
      <c r="AL59" s="3063"/>
      <c r="AM59" s="3063"/>
      <c r="AN59" s="3063"/>
      <c r="AO59" s="3063"/>
      <c r="AP59" s="3063"/>
      <c r="AQ59" s="3063"/>
      <c r="AR59" s="3063"/>
      <c r="AS59" s="3063"/>
      <c r="AT59" s="3063"/>
      <c r="AU59" s="3063"/>
      <c r="AV59" s="3063"/>
      <c r="AW59" s="3063"/>
      <c r="AX59" s="3063"/>
      <c r="AY59" s="3063"/>
      <c r="AZ59" s="3063"/>
      <c r="BA59" s="3063"/>
      <c r="BB59" s="3063"/>
      <c r="BC59" s="3063"/>
      <c r="BD59" s="3063"/>
      <c r="BE59" s="3063"/>
      <c r="BF59" s="3137"/>
      <c r="BG59" s="3132" t="s">
        <v>767</v>
      </c>
      <c r="BH59" s="3133" t="s">
        <v>1408</v>
      </c>
      <c r="BI59" s="3134"/>
      <c r="BJ59" s="3134"/>
      <c r="BK59" s="3134"/>
      <c r="BL59" s="3134"/>
      <c r="BM59" s="3134"/>
      <c r="BN59" s="3048"/>
      <c r="BO59" s="3134"/>
      <c r="BP59" s="3134"/>
      <c r="BQ59" s="3134"/>
      <c r="BR59" s="3134"/>
      <c r="BS59" s="3134"/>
      <c r="BT59" s="3049"/>
      <c r="BU59" s="3134"/>
      <c r="BV59" s="3134"/>
      <c r="BW59" s="3134"/>
      <c r="BX59" s="3134"/>
      <c r="BY59" s="3134"/>
      <c r="BZ59" s="3048"/>
      <c r="CA59" s="3134"/>
      <c r="CB59" s="3134"/>
      <c r="CC59" s="3134"/>
      <c r="CD59" s="3134"/>
      <c r="CE59" s="3134"/>
      <c r="CF59" s="3075"/>
      <c r="CG59" s="3134"/>
      <c r="CH59" s="3134"/>
      <c r="CI59" s="3134"/>
      <c r="CJ59" s="3134"/>
      <c r="CK59" s="3134"/>
      <c r="CL59" s="3151"/>
      <c r="CM59" s="3134"/>
      <c r="CN59" s="3134"/>
      <c r="CO59" s="3134"/>
      <c r="CP59" s="3134"/>
      <c r="CQ59" s="3134"/>
      <c r="CR59" s="3151"/>
      <c r="CS59" s="3158"/>
      <c r="CT59" s="3158"/>
      <c r="CU59" s="3158"/>
      <c r="CV59" s="3158"/>
      <c r="CW59" s="295"/>
      <c r="CX59" s="3160"/>
    </row>
    <row r="60" spans="1:102" s="3014" customFormat="1" ht="31.5" customHeight="1">
      <c r="A60" s="3043"/>
      <c r="B60" s="3044"/>
      <c r="C60" s="3042"/>
      <c r="D60" s="3042"/>
      <c r="E60" s="3042"/>
      <c r="F60" s="3042"/>
      <c r="G60" s="3042"/>
      <c r="H60" s="3042"/>
      <c r="I60" s="462"/>
      <c r="J60" s="3063"/>
      <c r="K60" s="3063"/>
      <c r="L60" s="3063"/>
      <c r="M60" s="3063"/>
      <c r="N60" s="3063"/>
      <c r="O60" s="3063"/>
      <c r="P60" s="462"/>
      <c r="Q60" s="3063"/>
      <c r="R60" s="3063"/>
      <c r="S60" s="3063"/>
      <c r="T60" s="3063"/>
      <c r="U60" s="3063"/>
      <c r="V60" s="3063"/>
      <c r="W60" s="3063"/>
      <c r="X60" s="3063"/>
      <c r="Y60" s="3063"/>
      <c r="Z60" s="3063"/>
      <c r="AA60" s="3063"/>
      <c r="AB60" s="3063"/>
      <c r="AC60" s="3063"/>
      <c r="AD60" s="3063"/>
      <c r="AE60" s="3063"/>
      <c r="AF60" s="3063"/>
      <c r="AG60" s="3063"/>
      <c r="AH60" s="3063"/>
      <c r="AI60" s="3063"/>
      <c r="AJ60" s="3063"/>
      <c r="AK60" s="3063"/>
      <c r="AL60" s="3063"/>
      <c r="AM60" s="3063"/>
      <c r="AN60" s="3063"/>
      <c r="AO60" s="3063"/>
      <c r="AP60" s="3063"/>
      <c r="AQ60" s="3063"/>
      <c r="AR60" s="3063"/>
      <c r="AS60" s="3063"/>
      <c r="AT60" s="3063"/>
      <c r="AU60" s="3063"/>
      <c r="AV60" s="3063"/>
      <c r="AW60" s="3063"/>
      <c r="AX60" s="3063"/>
      <c r="AY60" s="3063"/>
      <c r="AZ60" s="3063"/>
      <c r="BA60" s="3063"/>
      <c r="BB60" s="3063"/>
      <c r="BC60" s="3063"/>
      <c r="BD60" s="3063"/>
      <c r="BE60" s="3063"/>
      <c r="BF60" s="3137"/>
      <c r="BG60" s="3122">
        <v>1</v>
      </c>
      <c r="BH60" s="2356" t="s">
        <v>1372</v>
      </c>
      <c r="BI60" s="2821"/>
      <c r="BJ60" s="2821"/>
      <c r="BK60" s="2821"/>
      <c r="BL60" s="2821"/>
      <c r="BM60" s="2821"/>
      <c r="BN60" s="3050"/>
      <c r="BO60" s="2357"/>
      <c r="BP60" s="2357"/>
      <c r="BQ60" s="2357"/>
      <c r="BR60" s="2357"/>
      <c r="BS60" s="2357"/>
      <c r="BT60" s="3051"/>
      <c r="BU60" s="2357"/>
      <c r="BV60" s="2357"/>
      <c r="BW60" s="2357"/>
      <c r="BX60" s="2357"/>
      <c r="BY60" s="2357"/>
      <c r="BZ60" s="3050"/>
      <c r="CA60" s="2357"/>
      <c r="CB60" s="2357"/>
      <c r="CC60" s="3144"/>
      <c r="CD60" s="3144"/>
      <c r="CE60" s="3144"/>
      <c r="CF60" s="2861"/>
      <c r="CG60" s="3146"/>
      <c r="CH60" s="3146"/>
      <c r="CI60" s="3147"/>
      <c r="CJ60" s="3147"/>
      <c r="CK60" s="3147"/>
      <c r="CL60" s="3150"/>
      <c r="CM60" s="3146"/>
      <c r="CN60" s="3146"/>
      <c r="CO60" s="3147"/>
      <c r="CP60" s="3150"/>
      <c r="CQ60" s="3150"/>
      <c r="CR60" s="3150"/>
      <c r="CS60" s="3146"/>
      <c r="CT60" s="3150"/>
      <c r="CU60" s="3150"/>
      <c r="CV60" s="3150"/>
      <c r="CW60" s="1433"/>
      <c r="CX60" s="3160"/>
    </row>
    <row r="61" spans="1:102" s="3014" customFormat="1" ht="30.75" customHeight="1">
      <c r="A61" s="3043"/>
      <c r="B61" s="3044"/>
      <c r="C61" s="3042"/>
      <c r="D61" s="3042"/>
      <c r="E61" s="3042"/>
      <c r="F61" s="3042"/>
      <c r="G61" s="3042"/>
      <c r="H61" s="3042"/>
      <c r="I61" s="462"/>
      <c r="J61" s="3063"/>
      <c r="K61" s="3063"/>
      <c r="L61" s="3063"/>
      <c r="M61" s="3063"/>
      <c r="N61" s="3063"/>
      <c r="O61" s="3063"/>
      <c r="P61" s="462"/>
      <c r="Q61" s="3063"/>
      <c r="R61" s="3063"/>
      <c r="S61" s="3063"/>
      <c r="T61" s="3063"/>
      <c r="U61" s="3063"/>
      <c r="V61" s="3063"/>
      <c r="W61" s="3063"/>
      <c r="X61" s="3063"/>
      <c r="Y61" s="3063"/>
      <c r="Z61" s="3063"/>
      <c r="AA61" s="3063"/>
      <c r="AB61" s="3063"/>
      <c r="AC61" s="3063"/>
      <c r="AD61" s="3063"/>
      <c r="AE61" s="3063"/>
      <c r="AF61" s="3063"/>
      <c r="AG61" s="3063"/>
      <c r="AH61" s="3063"/>
      <c r="AI61" s="3063"/>
      <c r="AJ61" s="3063"/>
      <c r="AK61" s="3063"/>
      <c r="AL61" s="3063"/>
      <c r="AM61" s="3063"/>
      <c r="AN61" s="3063"/>
      <c r="AO61" s="3063"/>
      <c r="AP61" s="3063"/>
      <c r="AQ61" s="3063"/>
      <c r="AR61" s="3063"/>
      <c r="AS61" s="3063"/>
      <c r="AT61" s="3063"/>
      <c r="AU61" s="3063"/>
      <c r="AV61" s="3063"/>
      <c r="AW61" s="3063"/>
      <c r="AX61" s="3063"/>
      <c r="AY61" s="3063"/>
      <c r="AZ61" s="3063"/>
      <c r="BA61" s="3063"/>
      <c r="BB61" s="3063"/>
      <c r="BC61" s="3063"/>
      <c r="BD61" s="3063"/>
      <c r="BE61" s="3063"/>
      <c r="BF61" s="3137"/>
      <c r="BG61" s="3122">
        <v>2</v>
      </c>
      <c r="BH61" s="2361" t="s">
        <v>1373</v>
      </c>
      <c r="BI61" s="2847"/>
      <c r="BJ61" s="2847"/>
      <c r="BK61" s="2847"/>
      <c r="BL61" s="2847"/>
      <c r="BM61" s="2847"/>
      <c r="BN61" s="3064"/>
      <c r="BO61" s="3065"/>
      <c r="BP61" s="3065"/>
      <c r="BQ61" s="3065"/>
      <c r="BR61" s="3065"/>
      <c r="BS61" s="3065"/>
      <c r="BT61" s="3141"/>
      <c r="BU61" s="3065"/>
      <c r="BV61" s="3065"/>
      <c r="BW61" s="3065"/>
      <c r="BX61" s="3065"/>
      <c r="BY61" s="3065"/>
      <c r="BZ61" s="3064"/>
      <c r="CA61" s="3065"/>
      <c r="CB61" s="3065"/>
      <c r="CC61" s="3145"/>
      <c r="CD61" s="3145"/>
      <c r="CE61" s="3145"/>
      <c r="CF61" s="3078"/>
      <c r="CG61" s="3148"/>
      <c r="CH61" s="3148"/>
      <c r="CI61" s="3149"/>
      <c r="CJ61" s="3149"/>
      <c r="CK61" s="3149"/>
      <c r="CL61" s="3153"/>
      <c r="CM61" s="3146"/>
      <c r="CN61" s="3146"/>
      <c r="CO61" s="3147"/>
      <c r="CP61" s="3153"/>
      <c r="CQ61" s="3153"/>
      <c r="CR61" s="3153"/>
      <c r="CS61" s="3148"/>
      <c r="CT61" s="3153"/>
      <c r="CU61" s="3153"/>
      <c r="CV61" s="3153"/>
      <c r="CW61" s="1433"/>
      <c r="CX61" s="3160"/>
    </row>
    <row r="62" spans="1:102" s="3014" customFormat="1" ht="32.25" customHeight="1">
      <c r="A62" s="3040"/>
      <c r="B62" s="3041"/>
      <c r="C62" s="3042"/>
      <c r="D62" s="3042"/>
      <c r="E62" s="3042"/>
      <c r="F62" s="3042"/>
      <c r="G62" s="3042"/>
      <c r="H62" s="3042"/>
      <c r="I62" s="462"/>
      <c r="J62" s="3063"/>
      <c r="K62" s="3063"/>
      <c r="L62" s="3063"/>
      <c r="M62" s="3063"/>
      <c r="N62" s="3063"/>
      <c r="O62" s="3063"/>
      <c r="P62" s="462"/>
      <c r="Q62" s="3063"/>
      <c r="R62" s="3063"/>
      <c r="S62" s="3063"/>
      <c r="T62" s="3063"/>
      <c r="U62" s="3063"/>
      <c r="V62" s="3063"/>
      <c r="W62" s="3063"/>
      <c r="X62" s="3063"/>
      <c r="Y62" s="3063"/>
      <c r="Z62" s="3063"/>
      <c r="AA62" s="3063"/>
      <c r="AB62" s="3063"/>
      <c r="AC62" s="3063"/>
      <c r="AD62" s="3063"/>
      <c r="AE62" s="3063"/>
      <c r="AF62" s="3063"/>
      <c r="AG62" s="3063"/>
      <c r="AH62" s="3063"/>
      <c r="AI62" s="3063"/>
      <c r="AJ62" s="3063"/>
      <c r="AK62" s="3063"/>
      <c r="AL62" s="3063"/>
      <c r="AM62" s="3063"/>
      <c r="AN62" s="3063"/>
      <c r="AO62" s="3063"/>
      <c r="AP62" s="3063"/>
      <c r="AQ62" s="3063"/>
      <c r="AR62" s="3063"/>
      <c r="AS62" s="3063"/>
      <c r="AT62" s="3063"/>
      <c r="AU62" s="3063"/>
      <c r="AV62" s="3063"/>
      <c r="AW62" s="3063"/>
      <c r="AX62" s="3063"/>
      <c r="AY62" s="3063"/>
      <c r="AZ62" s="3063"/>
      <c r="BA62" s="3063"/>
      <c r="BB62" s="3063"/>
      <c r="BC62" s="3063"/>
      <c r="BD62" s="3063"/>
      <c r="BE62" s="3063"/>
      <c r="BF62" s="3137"/>
      <c r="BG62" s="3122">
        <v>3</v>
      </c>
      <c r="BH62" s="2925" t="s">
        <v>1377</v>
      </c>
      <c r="BI62" s="3126"/>
      <c r="BJ62" s="3126"/>
      <c r="BK62" s="3126"/>
      <c r="BL62" s="3126"/>
      <c r="BM62" s="3126"/>
      <c r="BN62" s="3050"/>
      <c r="BO62" s="2357"/>
      <c r="BP62" s="2357"/>
      <c r="BQ62" s="2357"/>
      <c r="BR62" s="2357"/>
      <c r="BS62" s="2357"/>
      <c r="BT62" s="3051"/>
      <c r="BU62" s="2357"/>
      <c r="BV62" s="2357"/>
      <c r="BW62" s="2357"/>
      <c r="BX62" s="2357"/>
      <c r="BY62" s="2357"/>
      <c r="BZ62" s="3064"/>
      <c r="CA62" s="2357"/>
      <c r="CB62" s="2357"/>
      <c r="CC62" s="3144"/>
      <c r="CD62" s="3144"/>
      <c r="CE62" s="3144"/>
      <c r="CF62" s="2861"/>
      <c r="CG62" s="3146"/>
      <c r="CH62" s="3146"/>
      <c r="CI62" s="3147"/>
      <c r="CJ62" s="3147"/>
      <c r="CK62" s="3147"/>
      <c r="CL62" s="3150"/>
      <c r="CM62" s="3146"/>
      <c r="CN62" s="3146"/>
      <c r="CO62" s="3147"/>
      <c r="CP62" s="3150"/>
      <c r="CQ62" s="3150"/>
      <c r="CR62" s="3150"/>
      <c r="CS62" s="3146"/>
      <c r="CT62" s="3150"/>
      <c r="CU62" s="3150"/>
      <c r="CV62" s="3150"/>
      <c r="CW62" s="1433"/>
      <c r="CX62" s="3160"/>
    </row>
    <row r="63" spans="1:102" s="3014" customFormat="1" ht="21" customHeight="1">
      <c r="A63" s="3040"/>
      <c r="B63" s="3041"/>
      <c r="C63" s="3042"/>
      <c r="D63" s="3042"/>
      <c r="E63" s="3042"/>
      <c r="F63" s="3042"/>
      <c r="G63" s="3042"/>
      <c r="H63" s="3042"/>
      <c r="I63" s="462"/>
      <c r="J63" s="3063"/>
      <c r="K63" s="3063"/>
      <c r="L63" s="3063"/>
      <c r="M63" s="3063"/>
      <c r="N63" s="3063"/>
      <c r="O63" s="3063"/>
      <c r="P63" s="462"/>
      <c r="Q63" s="3063"/>
      <c r="R63" s="3063"/>
      <c r="S63" s="3063"/>
      <c r="T63" s="3063"/>
      <c r="U63" s="3063"/>
      <c r="V63" s="3063"/>
      <c r="W63" s="3063"/>
      <c r="X63" s="3063"/>
      <c r="Y63" s="3063"/>
      <c r="Z63" s="3063"/>
      <c r="AA63" s="3063"/>
      <c r="AB63" s="3063"/>
      <c r="AC63" s="3063"/>
      <c r="AD63" s="3063"/>
      <c r="AE63" s="3063"/>
      <c r="AF63" s="3063"/>
      <c r="AG63" s="3063"/>
      <c r="AH63" s="3063"/>
      <c r="AI63" s="3063"/>
      <c r="AJ63" s="3063"/>
      <c r="AK63" s="3063"/>
      <c r="AL63" s="3063"/>
      <c r="AM63" s="3063"/>
      <c r="AN63" s="3063"/>
      <c r="AO63" s="3063"/>
      <c r="AP63" s="3063"/>
      <c r="AQ63" s="3063"/>
      <c r="AR63" s="3063"/>
      <c r="AS63" s="3063"/>
      <c r="AT63" s="3063"/>
      <c r="AU63" s="3063"/>
      <c r="AV63" s="3063"/>
      <c r="AW63" s="3063"/>
      <c r="AX63" s="3063"/>
      <c r="AY63" s="3063"/>
      <c r="AZ63" s="3063"/>
      <c r="BA63" s="3063"/>
      <c r="BB63" s="3063"/>
      <c r="BC63" s="3063"/>
      <c r="BD63" s="3063"/>
      <c r="BE63" s="3063"/>
      <c r="BF63" s="3131"/>
      <c r="BG63" s="3122">
        <v>4</v>
      </c>
      <c r="BH63" s="2356" t="s">
        <v>1409</v>
      </c>
      <c r="BI63" s="3138"/>
      <c r="BJ63" s="3126"/>
      <c r="BK63" s="3126"/>
      <c r="BL63" s="3126"/>
      <c r="BM63" s="3126"/>
      <c r="BN63" s="3050"/>
      <c r="BO63" s="2357"/>
      <c r="BP63" s="2357"/>
      <c r="BQ63" s="2357"/>
      <c r="BR63" s="2357"/>
      <c r="BS63" s="2357"/>
      <c r="BT63" s="3051"/>
      <c r="BU63" s="2357"/>
      <c r="BV63" s="2357"/>
      <c r="BW63" s="2357"/>
      <c r="BX63" s="2357"/>
      <c r="BY63" s="2357"/>
      <c r="BZ63" s="3050"/>
      <c r="CA63" s="2357"/>
      <c r="CB63" s="2357"/>
      <c r="CC63" s="3144"/>
      <c r="CD63" s="3144"/>
      <c r="CE63" s="3144"/>
      <c r="CF63" s="2861"/>
      <c r="CG63" s="3146"/>
      <c r="CH63" s="3146"/>
      <c r="CI63" s="3147"/>
      <c r="CJ63" s="3147"/>
      <c r="CK63" s="3147"/>
      <c r="CL63" s="3150"/>
      <c r="CM63" s="3146"/>
      <c r="CN63" s="3146"/>
      <c r="CO63" s="3147"/>
      <c r="CP63" s="3150"/>
      <c r="CQ63" s="3150"/>
      <c r="CR63" s="3150"/>
      <c r="CS63" s="3146"/>
      <c r="CT63" s="3146"/>
      <c r="CU63" s="3147"/>
      <c r="CV63" s="3150"/>
      <c r="CW63" s="294"/>
      <c r="CX63" s="3160"/>
    </row>
    <row r="64" spans="1:102" s="3014" customFormat="1" ht="21" customHeight="1">
      <c r="A64" s="3040"/>
      <c r="B64" s="3041"/>
      <c r="C64" s="3042"/>
      <c r="D64" s="3042"/>
      <c r="E64" s="3042"/>
      <c r="F64" s="3042"/>
      <c r="G64" s="3042"/>
      <c r="H64" s="3042"/>
      <c r="I64" s="462"/>
      <c r="J64" s="3063"/>
      <c r="K64" s="3063"/>
      <c r="L64" s="3063"/>
      <c r="M64" s="3063"/>
      <c r="N64" s="3063"/>
      <c r="O64" s="3063"/>
      <c r="P64" s="462"/>
      <c r="Q64" s="3063"/>
      <c r="R64" s="3063"/>
      <c r="S64" s="3063"/>
      <c r="T64" s="3063"/>
      <c r="U64" s="3063"/>
      <c r="V64" s="3063"/>
      <c r="W64" s="3063"/>
      <c r="X64" s="3063"/>
      <c r="Y64" s="3063"/>
      <c r="Z64" s="3063"/>
      <c r="AA64" s="3063"/>
      <c r="AB64" s="3063"/>
      <c r="AC64" s="3063"/>
      <c r="AD64" s="3063"/>
      <c r="AE64" s="3063"/>
      <c r="AF64" s="3063"/>
      <c r="AG64" s="3063"/>
      <c r="AH64" s="3063"/>
      <c r="AI64" s="3063"/>
      <c r="AJ64" s="3063"/>
      <c r="AK64" s="3063"/>
      <c r="AL64" s="3063"/>
      <c r="AM64" s="3063"/>
      <c r="AN64" s="3063"/>
      <c r="AO64" s="3063"/>
      <c r="AP64" s="3063"/>
      <c r="AQ64" s="3063"/>
      <c r="AR64" s="3063"/>
      <c r="AS64" s="3063"/>
      <c r="AT64" s="3063"/>
      <c r="AU64" s="3063"/>
      <c r="AV64" s="3063"/>
      <c r="AW64" s="3063"/>
      <c r="AX64" s="3063"/>
      <c r="AY64" s="3063"/>
      <c r="AZ64" s="3063"/>
      <c r="BA64" s="3063"/>
      <c r="BB64" s="3063"/>
      <c r="BC64" s="3063"/>
      <c r="BD64" s="3063"/>
      <c r="BE64" s="3063"/>
      <c r="BF64" s="3131"/>
      <c r="BG64" s="3122">
        <v>5</v>
      </c>
      <c r="BH64" s="2356" t="s">
        <v>1410</v>
      </c>
      <c r="BI64" s="3138"/>
      <c r="BJ64" s="3126"/>
      <c r="BK64" s="3126"/>
      <c r="BL64" s="3126"/>
      <c r="BM64" s="3126"/>
      <c r="BN64" s="3050"/>
      <c r="BO64" s="2357"/>
      <c r="BP64" s="2357"/>
      <c r="BQ64" s="2357"/>
      <c r="BR64" s="2357"/>
      <c r="BS64" s="2357"/>
      <c r="BT64" s="3051"/>
      <c r="BU64" s="2357"/>
      <c r="BV64" s="2357"/>
      <c r="BW64" s="2357"/>
      <c r="BX64" s="2357"/>
      <c r="BY64" s="2357"/>
      <c r="BZ64" s="3064"/>
      <c r="CA64" s="2357"/>
      <c r="CB64" s="2357"/>
      <c r="CC64" s="3144"/>
      <c r="CD64" s="3144"/>
      <c r="CE64" s="3144"/>
      <c r="CF64" s="2861"/>
      <c r="CG64" s="3146"/>
      <c r="CH64" s="3146"/>
      <c r="CI64" s="3147"/>
      <c r="CJ64" s="3147"/>
      <c r="CK64" s="3147"/>
      <c r="CL64" s="3150"/>
      <c r="CM64" s="3154"/>
      <c r="CN64" s="3146"/>
      <c r="CO64" s="3147"/>
      <c r="CP64" s="3150"/>
      <c r="CQ64" s="3150"/>
      <c r="CR64" s="3150"/>
      <c r="CS64" s="3154"/>
      <c r="CT64" s="3146"/>
      <c r="CU64" s="3147"/>
      <c r="CV64" s="3150"/>
      <c r="CW64" s="294"/>
      <c r="CX64" s="3160"/>
    </row>
    <row r="65" spans="1:102" s="3014" customFormat="1" ht="21" customHeight="1">
      <c r="A65" s="3040"/>
      <c r="B65" s="3041"/>
      <c r="C65" s="3042"/>
      <c r="D65" s="3042"/>
      <c r="E65" s="3042"/>
      <c r="F65" s="3042"/>
      <c r="G65" s="3042"/>
      <c r="H65" s="3042"/>
      <c r="I65" s="462"/>
      <c r="J65" s="3063"/>
      <c r="K65" s="3063"/>
      <c r="L65" s="3063"/>
      <c r="M65" s="3063"/>
      <c r="N65" s="3063"/>
      <c r="O65" s="3063"/>
      <c r="P65" s="462"/>
      <c r="Q65" s="3063"/>
      <c r="R65" s="3063"/>
      <c r="S65" s="3063"/>
      <c r="T65" s="3063"/>
      <c r="U65" s="3063"/>
      <c r="V65" s="3063"/>
      <c r="W65" s="3063"/>
      <c r="X65" s="3063"/>
      <c r="Y65" s="3063"/>
      <c r="Z65" s="3063"/>
      <c r="AA65" s="3063"/>
      <c r="AB65" s="3063"/>
      <c r="AC65" s="3063"/>
      <c r="AD65" s="3063"/>
      <c r="AE65" s="3063"/>
      <c r="AF65" s="3063"/>
      <c r="AG65" s="3063"/>
      <c r="AH65" s="3063"/>
      <c r="AI65" s="3063"/>
      <c r="AJ65" s="3063"/>
      <c r="AK65" s="3063"/>
      <c r="AL65" s="3063"/>
      <c r="AM65" s="3063"/>
      <c r="AN65" s="3063"/>
      <c r="AO65" s="3063"/>
      <c r="AP65" s="3063"/>
      <c r="AQ65" s="3063"/>
      <c r="AR65" s="3063"/>
      <c r="AS65" s="3063"/>
      <c r="AT65" s="3063"/>
      <c r="AU65" s="3063"/>
      <c r="AV65" s="3063"/>
      <c r="AW65" s="3063"/>
      <c r="AX65" s="3063"/>
      <c r="AY65" s="3063"/>
      <c r="AZ65" s="3063"/>
      <c r="BA65" s="3063"/>
      <c r="BB65" s="3063"/>
      <c r="BC65" s="3063"/>
      <c r="BD65" s="3063"/>
      <c r="BE65" s="3063"/>
      <c r="BF65" s="3131"/>
      <c r="BG65" s="3122">
        <v>6</v>
      </c>
      <c r="BH65" s="2356" t="s">
        <v>1411</v>
      </c>
      <c r="BI65" s="3138"/>
      <c r="BJ65" s="3126"/>
      <c r="BK65" s="3126"/>
      <c r="BL65" s="3126"/>
      <c r="BM65" s="3126"/>
      <c r="BN65" s="3050"/>
      <c r="BO65" s="2357"/>
      <c r="BP65" s="2357"/>
      <c r="BQ65" s="2357"/>
      <c r="BR65" s="2357"/>
      <c r="BS65" s="2357"/>
      <c r="BT65" s="3051"/>
      <c r="BU65" s="2357"/>
      <c r="BV65" s="2357"/>
      <c r="BW65" s="2357"/>
      <c r="BX65" s="2357"/>
      <c r="BY65" s="2357"/>
      <c r="BZ65" s="3064"/>
      <c r="CA65" s="2357"/>
      <c r="CB65" s="2357"/>
      <c r="CC65" s="3144"/>
      <c r="CD65" s="3144"/>
      <c r="CE65" s="3144"/>
      <c r="CF65" s="2861"/>
      <c r="CG65" s="3146"/>
      <c r="CH65" s="3146"/>
      <c r="CI65" s="3147"/>
      <c r="CJ65" s="3147"/>
      <c r="CK65" s="3147"/>
      <c r="CL65" s="3150"/>
      <c r="CM65" s="3154"/>
      <c r="CN65" s="3146"/>
      <c r="CO65" s="3147"/>
      <c r="CP65" s="3150"/>
      <c r="CQ65" s="3150"/>
      <c r="CR65" s="3150"/>
      <c r="CS65" s="3154"/>
      <c r="CT65" s="3146"/>
      <c r="CU65" s="3147"/>
      <c r="CV65" s="3150"/>
      <c r="CW65" s="294"/>
      <c r="CX65" s="3160"/>
    </row>
    <row r="66" spans="1:102" s="3014" customFormat="1" ht="21" customHeight="1">
      <c r="A66" s="3040"/>
      <c r="B66" s="3041"/>
      <c r="C66" s="3042"/>
      <c r="D66" s="3042"/>
      <c r="E66" s="3042"/>
      <c r="F66" s="3042"/>
      <c r="G66" s="3042"/>
      <c r="H66" s="3042"/>
      <c r="I66" s="462"/>
      <c r="J66" s="3063"/>
      <c r="K66" s="3063"/>
      <c r="L66" s="3063"/>
      <c r="M66" s="3063"/>
      <c r="N66" s="3063"/>
      <c r="O66" s="3063"/>
      <c r="P66" s="462"/>
      <c r="Q66" s="3063"/>
      <c r="R66" s="3063"/>
      <c r="S66" s="3063"/>
      <c r="T66" s="3063"/>
      <c r="U66" s="3063"/>
      <c r="V66" s="3063"/>
      <c r="W66" s="3063"/>
      <c r="X66" s="3063"/>
      <c r="Y66" s="3063"/>
      <c r="Z66" s="3063"/>
      <c r="AA66" s="3063"/>
      <c r="AB66" s="3063"/>
      <c r="AC66" s="3063"/>
      <c r="AD66" s="3063"/>
      <c r="AE66" s="3063"/>
      <c r="AF66" s="3063"/>
      <c r="AG66" s="3063"/>
      <c r="AH66" s="3063"/>
      <c r="AI66" s="3063"/>
      <c r="AJ66" s="3063"/>
      <c r="AK66" s="3063"/>
      <c r="AL66" s="3063"/>
      <c r="AM66" s="3063"/>
      <c r="AN66" s="3063"/>
      <c r="AO66" s="3063"/>
      <c r="AP66" s="3063"/>
      <c r="AQ66" s="3063"/>
      <c r="AR66" s="3063"/>
      <c r="AS66" s="3063"/>
      <c r="AT66" s="3063"/>
      <c r="AU66" s="3063"/>
      <c r="AV66" s="3063"/>
      <c r="AW66" s="3063"/>
      <c r="AX66" s="3063"/>
      <c r="AY66" s="3063"/>
      <c r="AZ66" s="3063"/>
      <c r="BA66" s="3063"/>
      <c r="BB66" s="3063"/>
      <c r="BC66" s="3063"/>
      <c r="BD66" s="3063"/>
      <c r="BE66" s="3063"/>
      <c r="BF66" s="3131"/>
      <c r="BG66" s="3122">
        <v>7</v>
      </c>
      <c r="BH66" s="2356" t="s">
        <v>1412</v>
      </c>
      <c r="BI66" s="3138"/>
      <c r="BJ66" s="3126"/>
      <c r="BK66" s="3126"/>
      <c r="BL66" s="3126"/>
      <c r="BM66" s="3126"/>
      <c r="BN66" s="3050"/>
      <c r="BO66" s="2357"/>
      <c r="BP66" s="2357"/>
      <c r="BQ66" s="2357"/>
      <c r="BR66" s="2357"/>
      <c r="BS66" s="2357"/>
      <c r="BT66" s="3051"/>
      <c r="BU66" s="2357"/>
      <c r="BV66" s="2357"/>
      <c r="BW66" s="2357"/>
      <c r="BX66" s="2357"/>
      <c r="BY66" s="2357"/>
      <c r="BZ66" s="3064"/>
      <c r="CA66" s="2357"/>
      <c r="CB66" s="2357"/>
      <c r="CC66" s="3144"/>
      <c r="CD66" s="3144"/>
      <c r="CE66" s="3144"/>
      <c r="CF66" s="2861"/>
      <c r="CG66" s="3146"/>
      <c r="CH66" s="3146"/>
      <c r="CI66" s="3147"/>
      <c r="CJ66" s="3147"/>
      <c r="CK66" s="3147"/>
      <c r="CL66" s="3150"/>
      <c r="CM66" s="3154"/>
      <c r="CN66" s="3146"/>
      <c r="CO66" s="3147"/>
      <c r="CP66" s="3150"/>
      <c r="CQ66" s="3150"/>
      <c r="CR66" s="3150"/>
      <c r="CS66" s="3154"/>
      <c r="CT66" s="3146"/>
      <c r="CU66" s="3147"/>
      <c r="CV66" s="3150"/>
      <c r="CW66" s="294"/>
      <c r="CX66" s="3160"/>
    </row>
    <row r="67" spans="1:102" s="3014" customFormat="1" ht="21" customHeight="1">
      <c r="A67" s="3040"/>
      <c r="B67" s="3041"/>
      <c r="C67" s="3042"/>
      <c r="D67" s="3042"/>
      <c r="E67" s="3042"/>
      <c r="F67" s="3042"/>
      <c r="G67" s="3042"/>
      <c r="H67" s="3042"/>
      <c r="I67" s="462"/>
      <c r="J67" s="3063"/>
      <c r="K67" s="3063"/>
      <c r="L67" s="3063"/>
      <c r="M67" s="3063"/>
      <c r="N67" s="3063"/>
      <c r="O67" s="3063"/>
      <c r="P67" s="462"/>
      <c r="Q67" s="3063"/>
      <c r="R67" s="3063"/>
      <c r="S67" s="3063"/>
      <c r="T67" s="3063"/>
      <c r="U67" s="3063"/>
      <c r="V67" s="3063"/>
      <c r="W67" s="3063"/>
      <c r="X67" s="3063"/>
      <c r="Y67" s="3063"/>
      <c r="Z67" s="3063"/>
      <c r="AA67" s="3063"/>
      <c r="AB67" s="3063"/>
      <c r="AC67" s="3063"/>
      <c r="AD67" s="3063"/>
      <c r="AE67" s="3063"/>
      <c r="AF67" s="3063"/>
      <c r="AG67" s="3063"/>
      <c r="AH67" s="3063"/>
      <c r="AI67" s="3063"/>
      <c r="AJ67" s="3063"/>
      <c r="AK67" s="3063"/>
      <c r="AL67" s="3063"/>
      <c r="AM67" s="3063"/>
      <c r="AN67" s="3063"/>
      <c r="AO67" s="3063"/>
      <c r="AP67" s="3063"/>
      <c r="AQ67" s="3063"/>
      <c r="AR67" s="3063"/>
      <c r="AS67" s="3063"/>
      <c r="AT67" s="3063"/>
      <c r="AU67" s="3063"/>
      <c r="AV67" s="3063"/>
      <c r="AW67" s="3063"/>
      <c r="AX67" s="3063"/>
      <c r="AY67" s="3063"/>
      <c r="AZ67" s="3063"/>
      <c r="BA67" s="3063"/>
      <c r="BB67" s="3063"/>
      <c r="BC67" s="3063"/>
      <c r="BD67" s="3063"/>
      <c r="BE67" s="3063"/>
      <c r="BF67" s="3131"/>
      <c r="BG67" s="3122">
        <v>8</v>
      </c>
      <c r="BH67" s="2926" t="s">
        <v>1413</v>
      </c>
      <c r="BI67" s="3126"/>
      <c r="BJ67" s="3126"/>
      <c r="BK67" s="3126"/>
      <c r="BL67" s="3126"/>
      <c r="BM67" s="3126"/>
      <c r="BN67" s="3050"/>
      <c r="BO67" s="2357"/>
      <c r="BP67" s="2357"/>
      <c r="BQ67" s="2357"/>
      <c r="BR67" s="2357"/>
      <c r="BS67" s="2357"/>
      <c r="BT67" s="3051"/>
      <c r="BU67" s="2357"/>
      <c r="BV67" s="2357"/>
      <c r="BW67" s="2357"/>
      <c r="BX67" s="2357"/>
      <c r="BY67" s="2357"/>
      <c r="BZ67" s="3064"/>
      <c r="CA67" s="2357"/>
      <c r="CB67" s="2357"/>
      <c r="CC67" s="3144"/>
      <c r="CD67" s="3144"/>
      <c r="CE67" s="3144"/>
      <c r="CF67" s="2861"/>
      <c r="CG67" s="3146"/>
      <c r="CH67" s="3146"/>
      <c r="CI67" s="3147"/>
      <c r="CJ67" s="3147"/>
      <c r="CK67" s="3147"/>
      <c r="CL67" s="3150"/>
      <c r="CM67" s="3146"/>
      <c r="CN67" s="3146"/>
      <c r="CO67" s="3147"/>
      <c r="CP67" s="3150"/>
      <c r="CQ67" s="3150"/>
      <c r="CR67" s="3150"/>
      <c r="CS67" s="3146"/>
      <c r="CT67" s="3146"/>
      <c r="CU67" s="3147"/>
      <c r="CV67" s="3150"/>
      <c r="CW67" s="1433"/>
      <c r="CX67" s="3160"/>
    </row>
    <row r="68" spans="1:102" s="3014" customFormat="1" ht="21" customHeight="1">
      <c r="A68" s="3040"/>
      <c r="B68" s="3041"/>
      <c r="C68" s="3042"/>
      <c r="D68" s="3042"/>
      <c r="E68" s="3042"/>
      <c r="F68" s="3042"/>
      <c r="G68" s="3042"/>
      <c r="H68" s="3042"/>
      <c r="I68" s="462"/>
      <c r="J68" s="3063"/>
      <c r="K68" s="3063"/>
      <c r="L68" s="3063"/>
      <c r="M68" s="3063"/>
      <c r="N68" s="3063"/>
      <c r="O68" s="3063"/>
      <c r="P68" s="462"/>
      <c r="Q68" s="3063"/>
      <c r="R68" s="3063"/>
      <c r="S68" s="3063"/>
      <c r="T68" s="3063"/>
      <c r="U68" s="3063"/>
      <c r="V68" s="3063"/>
      <c r="W68" s="3063"/>
      <c r="X68" s="3063"/>
      <c r="Y68" s="3063"/>
      <c r="Z68" s="3063"/>
      <c r="AA68" s="3063"/>
      <c r="AB68" s="3063"/>
      <c r="AC68" s="3063"/>
      <c r="AD68" s="3063"/>
      <c r="AE68" s="3063"/>
      <c r="AF68" s="3063"/>
      <c r="AG68" s="3063"/>
      <c r="AH68" s="3063"/>
      <c r="AI68" s="3063"/>
      <c r="AJ68" s="3063"/>
      <c r="AK68" s="3063"/>
      <c r="AL68" s="3063"/>
      <c r="AM68" s="3063"/>
      <c r="AN68" s="3063"/>
      <c r="AO68" s="3063"/>
      <c r="AP68" s="3063"/>
      <c r="AQ68" s="3063"/>
      <c r="AR68" s="3063"/>
      <c r="AS68" s="3063"/>
      <c r="AT68" s="3063"/>
      <c r="AU68" s="3063"/>
      <c r="AV68" s="3063"/>
      <c r="AW68" s="3063"/>
      <c r="AX68" s="3063"/>
      <c r="AY68" s="3063"/>
      <c r="AZ68" s="3063"/>
      <c r="BA68" s="3063"/>
      <c r="BB68" s="3063"/>
      <c r="BC68" s="3063"/>
      <c r="BD68" s="3063"/>
      <c r="BE68" s="3063"/>
      <c r="BF68" s="3131"/>
      <c r="BG68" s="3122">
        <v>9</v>
      </c>
      <c r="BH68" s="2719" t="s">
        <v>1414</v>
      </c>
      <c r="BI68" s="2821"/>
      <c r="BJ68" s="2821"/>
      <c r="BK68" s="2839"/>
      <c r="BL68" s="2839"/>
      <c r="BM68" s="2839"/>
      <c r="BN68" s="3050"/>
      <c r="BO68" s="2357"/>
      <c r="BP68" s="2357"/>
      <c r="BQ68" s="2357"/>
      <c r="BR68" s="2357"/>
      <c r="BS68" s="2357"/>
      <c r="BT68" s="3051"/>
      <c r="BU68" s="2357"/>
      <c r="BV68" s="2357"/>
      <c r="BW68" s="2357"/>
      <c r="BX68" s="2357"/>
      <c r="BY68" s="2357"/>
      <c r="BZ68" s="3064"/>
      <c r="CA68" s="2357"/>
      <c r="CB68" s="2357"/>
      <c r="CC68" s="3144"/>
      <c r="CD68" s="3144"/>
      <c r="CE68" s="3144"/>
      <c r="CF68" s="2861"/>
      <c r="CG68" s="3146"/>
      <c r="CH68" s="3146"/>
      <c r="CI68" s="3147"/>
      <c r="CJ68" s="3147"/>
      <c r="CK68" s="3147"/>
      <c r="CL68" s="3150"/>
      <c r="CM68" s="3146"/>
      <c r="CN68" s="3146"/>
      <c r="CO68" s="3147"/>
      <c r="CP68" s="3150"/>
      <c r="CQ68" s="3150"/>
      <c r="CR68" s="3150"/>
      <c r="CS68" s="3146"/>
      <c r="CT68" s="3146"/>
      <c r="CU68" s="3147"/>
      <c r="CV68" s="3150"/>
      <c r="CW68" s="1433"/>
      <c r="CX68" s="3160"/>
    </row>
    <row r="69" spans="1:102" s="3014" customFormat="1" ht="18" customHeight="1">
      <c r="A69" s="3040"/>
      <c r="B69" s="3041"/>
      <c r="C69" s="3042"/>
      <c r="D69" s="3042"/>
      <c r="E69" s="3042"/>
      <c r="F69" s="3042"/>
      <c r="G69" s="3042"/>
      <c r="H69" s="3042"/>
      <c r="I69" s="462"/>
      <c r="J69" s="3063"/>
      <c r="K69" s="3063"/>
      <c r="L69" s="3063"/>
      <c r="M69" s="3063"/>
      <c r="N69" s="3063"/>
      <c r="O69" s="3063"/>
      <c r="P69" s="462"/>
      <c r="Q69" s="3063"/>
      <c r="R69" s="3063"/>
      <c r="S69" s="3063"/>
      <c r="T69" s="3063"/>
      <c r="U69" s="3063"/>
      <c r="V69" s="3063"/>
      <c r="W69" s="3063"/>
      <c r="X69" s="3063"/>
      <c r="Y69" s="3063"/>
      <c r="Z69" s="3063"/>
      <c r="AA69" s="3063"/>
      <c r="AB69" s="3063"/>
      <c r="AC69" s="3063"/>
      <c r="AD69" s="3063"/>
      <c r="AE69" s="3063"/>
      <c r="AF69" s="3063"/>
      <c r="AG69" s="3063"/>
      <c r="AH69" s="3063"/>
      <c r="AI69" s="3063"/>
      <c r="AJ69" s="3063"/>
      <c r="AK69" s="3063"/>
      <c r="AL69" s="3063"/>
      <c r="AM69" s="3063"/>
      <c r="AN69" s="3063"/>
      <c r="AO69" s="3063"/>
      <c r="AP69" s="3063"/>
      <c r="AQ69" s="3063"/>
      <c r="AR69" s="3063"/>
      <c r="AS69" s="3063"/>
      <c r="AT69" s="3063"/>
      <c r="AU69" s="3063"/>
      <c r="AV69" s="3063"/>
      <c r="AW69" s="3063"/>
      <c r="AX69" s="3063"/>
      <c r="AY69" s="3063"/>
      <c r="AZ69" s="3063"/>
      <c r="BA69" s="3063"/>
      <c r="BB69" s="3063"/>
      <c r="BC69" s="3063"/>
      <c r="BD69" s="3063"/>
      <c r="BE69" s="3063"/>
      <c r="BF69" s="3131"/>
      <c r="BG69" s="3122">
        <v>10</v>
      </c>
      <c r="BH69" s="2926" t="s">
        <v>1415</v>
      </c>
      <c r="BI69" s="3126"/>
      <c r="BJ69" s="3126"/>
      <c r="BK69" s="3126"/>
      <c r="BL69" s="3126"/>
      <c r="BM69" s="3126"/>
      <c r="BN69" s="3050"/>
      <c r="BO69" s="2357"/>
      <c r="BP69" s="2357"/>
      <c r="BQ69" s="2357"/>
      <c r="BR69" s="2357"/>
      <c r="BS69" s="2357"/>
      <c r="BT69" s="3051"/>
      <c r="BU69" s="2357"/>
      <c r="BV69" s="2357"/>
      <c r="BW69" s="2357"/>
      <c r="BX69" s="2357"/>
      <c r="BY69" s="2357"/>
      <c r="BZ69" s="3064"/>
      <c r="CA69" s="2357"/>
      <c r="CB69" s="2357"/>
      <c r="CC69" s="3144"/>
      <c r="CD69" s="3144"/>
      <c r="CE69" s="3144"/>
      <c r="CF69" s="2861"/>
      <c r="CG69" s="3146"/>
      <c r="CH69" s="3146"/>
      <c r="CI69" s="3147"/>
      <c r="CJ69" s="3147"/>
      <c r="CK69" s="3147"/>
      <c r="CL69" s="3150"/>
      <c r="CM69" s="3146"/>
      <c r="CN69" s="3146"/>
      <c r="CO69" s="3147"/>
      <c r="CP69" s="3150"/>
      <c r="CQ69" s="3150"/>
      <c r="CR69" s="3150"/>
      <c r="CS69" s="3146"/>
      <c r="CT69" s="3146"/>
      <c r="CU69" s="3147"/>
      <c r="CV69" s="3150"/>
      <c r="CW69" s="1433"/>
      <c r="CX69" s="3160"/>
    </row>
    <row r="70" spans="1:102" s="3014" customFormat="1" ht="21.75" hidden="1" customHeight="1">
      <c r="A70" s="3043"/>
      <c r="B70" s="3044"/>
      <c r="C70" s="3042"/>
      <c r="D70" s="3042"/>
      <c r="E70" s="3042"/>
      <c r="F70" s="3042"/>
      <c r="G70" s="3042"/>
      <c r="H70" s="3042"/>
      <c r="I70" s="462"/>
      <c r="J70" s="3063"/>
      <c r="K70" s="3063"/>
      <c r="L70" s="3063"/>
      <c r="M70" s="3063"/>
      <c r="N70" s="3063"/>
      <c r="O70" s="3063"/>
      <c r="P70" s="462"/>
      <c r="Q70" s="3063"/>
      <c r="R70" s="3063"/>
      <c r="S70" s="3063"/>
      <c r="T70" s="3063"/>
      <c r="U70" s="3063"/>
      <c r="V70" s="3063"/>
      <c r="W70" s="3063"/>
      <c r="X70" s="3063"/>
      <c r="Y70" s="3063"/>
      <c r="Z70" s="3063"/>
      <c r="AA70" s="3063"/>
      <c r="AB70" s="3063"/>
      <c r="AC70" s="3063"/>
      <c r="AD70" s="3063"/>
      <c r="AE70" s="3063"/>
      <c r="AF70" s="3063"/>
      <c r="AG70" s="3063"/>
      <c r="AH70" s="3063"/>
      <c r="AI70" s="3063"/>
      <c r="AJ70" s="3063"/>
      <c r="AK70" s="3063"/>
      <c r="AL70" s="3063"/>
      <c r="AM70" s="3063"/>
      <c r="AN70" s="3063"/>
      <c r="AO70" s="3063"/>
      <c r="AP70" s="3063"/>
      <c r="AQ70" s="3063"/>
      <c r="AR70" s="3063"/>
      <c r="AS70" s="3063"/>
      <c r="AT70" s="3063"/>
      <c r="AU70" s="3063"/>
      <c r="AV70" s="3063"/>
      <c r="AW70" s="3063"/>
      <c r="AX70" s="3063"/>
      <c r="AY70" s="3063"/>
      <c r="AZ70" s="3063"/>
      <c r="BA70" s="3063"/>
      <c r="BB70" s="3063"/>
      <c r="BC70" s="3063"/>
      <c r="BD70" s="3063"/>
      <c r="BE70" s="3063"/>
      <c r="BF70" s="3137"/>
      <c r="BG70" s="3122">
        <v>11</v>
      </c>
      <c r="BH70" s="2926" t="s">
        <v>1416</v>
      </c>
      <c r="BI70" s="3126"/>
      <c r="BJ70" s="3126"/>
      <c r="BK70" s="3126"/>
      <c r="BL70" s="3126"/>
      <c r="BM70" s="3126"/>
      <c r="BN70" s="3050"/>
      <c r="BO70" s="2357"/>
      <c r="BP70" s="2357"/>
      <c r="BQ70" s="2357"/>
      <c r="BR70" s="2357"/>
      <c r="BS70" s="2357"/>
      <c r="BT70" s="3051"/>
      <c r="BU70" s="2357"/>
      <c r="BV70" s="2357"/>
      <c r="BW70" s="2357"/>
      <c r="BX70" s="2357"/>
      <c r="BY70" s="2357"/>
      <c r="BZ70" s="3064"/>
      <c r="CA70" s="2357"/>
      <c r="CB70" s="2357"/>
      <c r="CC70" s="3144"/>
      <c r="CD70" s="3144"/>
      <c r="CE70" s="3144"/>
      <c r="CF70" s="2861"/>
      <c r="CG70" s="3146"/>
      <c r="CH70" s="3146"/>
      <c r="CI70" s="3147"/>
      <c r="CJ70" s="3147"/>
      <c r="CK70" s="3147"/>
      <c r="CL70" s="3150"/>
      <c r="CM70" s="3146"/>
      <c r="CN70" s="3146"/>
      <c r="CO70" s="3147"/>
      <c r="CP70" s="3150"/>
      <c r="CQ70" s="3150"/>
      <c r="CR70" s="3150"/>
      <c r="CS70" s="3146"/>
      <c r="CT70" s="3146"/>
      <c r="CU70" s="3147"/>
      <c r="CV70" s="3150"/>
      <c r="CW70" s="1433"/>
      <c r="CX70" s="3160"/>
    </row>
    <row r="71" spans="1:102" s="3014" customFormat="1" ht="15" hidden="1">
      <c r="A71" s="3040"/>
      <c r="B71" s="3041"/>
      <c r="C71" s="3042"/>
      <c r="D71" s="3042"/>
      <c r="E71" s="3042"/>
      <c r="F71" s="3042"/>
      <c r="G71" s="3042"/>
      <c r="H71" s="3042"/>
      <c r="I71" s="462"/>
      <c r="J71" s="3063"/>
      <c r="K71" s="3063"/>
      <c r="L71" s="3063"/>
      <c r="M71" s="3063"/>
      <c r="N71" s="3063"/>
      <c r="O71" s="3063"/>
      <c r="P71" s="462"/>
      <c r="Q71" s="3063"/>
      <c r="R71" s="3063"/>
      <c r="S71" s="3063"/>
      <c r="T71" s="3063"/>
      <c r="U71" s="3063"/>
      <c r="V71" s="3063"/>
      <c r="W71" s="3063"/>
      <c r="X71" s="3063"/>
      <c r="Y71" s="3063"/>
      <c r="Z71" s="3063"/>
      <c r="AA71" s="3063"/>
      <c r="AB71" s="3063"/>
      <c r="AC71" s="3063"/>
      <c r="AD71" s="3063"/>
      <c r="AE71" s="3063"/>
      <c r="AF71" s="3063"/>
      <c r="AG71" s="3063"/>
      <c r="AH71" s="3063"/>
      <c r="AI71" s="3063"/>
      <c r="AJ71" s="3063"/>
      <c r="AK71" s="3063"/>
      <c r="AL71" s="3063"/>
      <c r="AM71" s="3063"/>
      <c r="AN71" s="3063"/>
      <c r="AO71" s="3063"/>
      <c r="AP71" s="3063"/>
      <c r="AQ71" s="3063"/>
      <c r="AR71" s="3063"/>
      <c r="AS71" s="3063"/>
      <c r="AT71" s="3063"/>
      <c r="AU71" s="3063"/>
      <c r="AV71" s="3063"/>
      <c r="AW71" s="3063"/>
      <c r="AX71" s="3063"/>
      <c r="AY71" s="3063"/>
      <c r="AZ71" s="3063"/>
      <c r="BA71" s="3063"/>
      <c r="BB71" s="3063"/>
      <c r="BC71" s="3063"/>
      <c r="BD71" s="3063"/>
      <c r="BE71" s="3063"/>
      <c r="BF71" s="3131"/>
      <c r="BG71" s="3122">
        <v>12</v>
      </c>
      <c r="BH71" s="2926" t="s">
        <v>1417</v>
      </c>
      <c r="BI71" s="3126"/>
      <c r="BJ71" s="3126"/>
      <c r="BK71" s="3126"/>
      <c r="BL71" s="3126"/>
      <c r="BM71" s="3126"/>
      <c r="BN71" s="3050"/>
      <c r="BO71" s="2357"/>
      <c r="BP71" s="2357"/>
      <c r="BQ71" s="2357"/>
      <c r="BR71" s="2357"/>
      <c r="BS71" s="2357"/>
      <c r="BT71" s="3051"/>
      <c r="BU71" s="2357"/>
      <c r="BV71" s="2357"/>
      <c r="BW71" s="2357"/>
      <c r="BX71" s="2357"/>
      <c r="BY71" s="2357"/>
      <c r="BZ71" s="3064"/>
      <c r="CA71" s="2357"/>
      <c r="CB71" s="2357"/>
      <c r="CC71" s="3144"/>
      <c r="CD71" s="3144"/>
      <c r="CE71" s="3144"/>
      <c r="CF71" s="2861"/>
      <c r="CG71" s="3146"/>
      <c r="CH71" s="3146"/>
      <c r="CI71" s="3147"/>
      <c r="CJ71" s="3147"/>
      <c r="CK71" s="3147"/>
      <c r="CL71" s="3150"/>
      <c r="CM71" s="3146"/>
      <c r="CN71" s="3146"/>
      <c r="CO71" s="3147"/>
      <c r="CP71" s="3150"/>
      <c r="CQ71" s="3150"/>
      <c r="CR71" s="3150"/>
      <c r="CS71" s="3146"/>
      <c r="CT71" s="3146"/>
      <c r="CU71" s="3147"/>
      <c r="CV71" s="3150"/>
      <c r="CW71" s="1433"/>
      <c r="CX71" s="3160"/>
    </row>
    <row r="72" spans="1:102" s="3014" customFormat="1" ht="21" customHeight="1">
      <c r="A72" s="3040"/>
      <c r="B72" s="3041"/>
      <c r="C72" s="3041"/>
      <c r="D72" s="3041"/>
      <c r="E72" s="3041"/>
      <c r="F72" s="3041"/>
      <c r="G72" s="3041"/>
      <c r="H72" s="3041"/>
      <c r="I72" s="462"/>
      <c r="J72" s="3063"/>
      <c r="K72" s="3063"/>
      <c r="L72" s="3063"/>
      <c r="M72" s="3063"/>
      <c r="N72" s="3063"/>
      <c r="O72" s="3063"/>
      <c r="P72" s="462"/>
      <c r="Q72" s="3063"/>
      <c r="R72" s="3063"/>
      <c r="S72" s="3063"/>
      <c r="T72" s="3063"/>
      <c r="U72" s="3063"/>
      <c r="V72" s="3063"/>
      <c r="W72" s="3063"/>
      <c r="X72" s="3063"/>
      <c r="Y72" s="3063"/>
      <c r="Z72" s="3063"/>
      <c r="AA72" s="3063"/>
      <c r="AB72" s="3063"/>
      <c r="AC72" s="3063"/>
      <c r="AD72" s="3063"/>
      <c r="AE72" s="3063"/>
      <c r="AF72" s="3063"/>
      <c r="AG72" s="3063"/>
      <c r="AH72" s="3063"/>
      <c r="AI72" s="3063"/>
      <c r="AJ72" s="3063"/>
      <c r="AK72" s="3063"/>
      <c r="AL72" s="3063"/>
      <c r="AM72" s="3063"/>
      <c r="AN72" s="3063"/>
      <c r="AO72" s="3063"/>
      <c r="AP72" s="3063"/>
      <c r="AQ72" s="3063"/>
      <c r="AR72" s="3063"/>
      <c r="AS72" s="3063"/>
      <c r="AT72" s="3063"/>
      <c r="AU72" s="3063"/>
      <c r="AV72" s="3063"/>
      <c r="AW72" s="3063"/>
      <c r="AX72" s="3063"/>
      <c r="AY72" s="3063"/>
      <c r="AZ72" s="3063"/>
      <c r="BA72" s="3063"/>
      <c r="BB72" s="3063"/>
      <c r="BC72" s="3063"/>
      <c r="BD72" s="3063"/>
      <c r="BE72" s="3063"/>
      <c r="BF72" s="3131"/>
      <c r="BG72" s="3122">
        <v>13</v>
      </c>
      <c r="BH72" s="2926" t="s">
        <v>1418</v>
      </c>
      <c r="BI72" s="3126"/>
      <c r="BJ72" s="3126"/>
      <c r="BK72" s="3126"/>
      <c r="BL72" s="3126"/>
      <c r="BM72" s="3126"/>
      <c r="BN72" s="3050"/>
      <c r="BO72" s="2357"/>
      <c r="BP72" s="2357"/>
      <c r="BQ72" s="2357"/>
      <c r="BR72" s="2357"/>
      <c r="BS72" s="2357"/>
      <c r="BT72" s="3051"/>
      <c r="BU72" s="2357"/>
      <c r="BV72" s="2357"/>
      <c r="BW72" s="2357"/>
      <c r="BX72" s="2357"/>
      <c r="BY72" s="2357"/>
      <c r="BZ72" s="3064"/>
      <c r="CA72" s="2357"/>
      <c r="CB72" s="2357"/>
      <c r="CC72" s="3144"/>
      <c r="CD72" s="3144"/>
      <c r="CE72" s="3144"/>
      <c r="CF72" s="2861"/>
      <c r="CG72" s="3146"/>
      <c r="CH72" s="3146"/>
      <c r="CI72" s="3147"/>
      <c r="CJ72" s="3147"/>
      <c r="CK72" s="3147"/>
      <c r="CL72" s="3150"/>
      <c r="CM72" s="3146"/>
      <c r="CN72" s="3146"/>
      <c r="CO72" s="3147"/>
      <c r="CP72" s="3150"/>
      <c r="CQ72" s="3150"/>
      <c r="CR72" s="3150"/>
      <c r="CS72" s="3146"/>
      <c r="CT72" s="3146"/>
      <c r="CU72" s="3147"/>
      <c r="CV72" s="3150"/>
      <c r="CW72" s="1433"/>
      <c r="CX72" s="3160"/>
    </row>
    <row r="73" spans="1:102" s="3014" customFormat="1" ht="15">
      <c r="A73" s="3040"/>
      <c r="B73" s="3041"/>
      <c r="C73" s="3041"/>
      <c r="D73" s="3041"/>
      <c r="E73" s="3041"/>
      <c r="F73" s="3041"/>
      <c r="G73" s="3041"/>
      <c r="H73" s="3041"/>
      <c r="I73" s="462"/>
      <c r="J73" s="3063"/>
      <c r="K73" s="3063"/>
      <c r="L73" s="3063"/>
      <c r="M73" s="3063"/>
      <c r="N73" s="3063"/>
      <c r="O73" s="3063"/>
      <c r="P73" s="462"/>
      <c r="Q73" s="3063"/>
      <c r="R73" s="3063"/>
      <c r="S73" s="3063"/>
      <c r="T73" s="3063"/>
      <c r="U73" s="3063"/>
      <c r="V73" s="3063"/>
      <c r="W73" s="3063"/>
      <c r="X73" s="3063"/>
      <c r="Y73" s="3063"/>
      <c r="Z73" s="3063"/>
      <c r="AA73" s="3063"/>
      <c r="AB73" s="3063"/>
      <c r="AC73" s="3063"/>
      <c r="AD73" s="3063"/>
      <c r="AE73" s="3063"/>
      <c r="AF73" s="3063"/>
      <c r="AG73" s="3063"/>
      <c r="AH73" s="3063"/>
      <c r="AI73" s="3063"/>
      <c r="AJ73" s="3063"/>
      <c r="AK73" s="3063"/>
      <c r="AL73" s="3063"/>
      <c r="AM73" s="3063"/>
      <c r="AN73" s="3063"/>
      <c r="AO73" s="3063"/>
      <c r="AP73" s="3063"/>
      <c r="AQ73" s="3063"/>
      <c r="AR73" s="3063"/>
      <c r="AS73" s="3063"/>
      <c r="AT73" s="3063"/>
      <c r="AU73" s="3063"/>
      <c r="AV73" s="3063"/>
      <c r="AW73" s="3063"/>
      <c r="AX73" s="3063"/>
      <c r="AY73" s="3063"/>
      <c r="AZ73" s="3063"/>
      <c r="BA73" s="3063"/>
      <c r="BB73" s="3063"/>
      <c r="BC73" s="3063"/>
      <c r="BD73" s="3063"/>
      <c r="BE73" s="3063"/>
      <c r="BF73" s="3131"/>
      <c r="BG73" s="3122">
        <v>14</v>
      </c>
      <c r="BH73" s="2926" t="s">
        <v>1419</v>
      </c>
      <c r="BI73" s="3126"/>
      <c r="BJ73" s="3126"/>
      <c r="BK73" s="3126"/>
      <c r="BL73" s="3126"/>
      <c r="BM73" s="3126"/>
      <c r="BN73" s="3050"/>
      <c r="BO73" s="2357"/>
      <c r="BP73" s="2357"/>
      <c r="BQ73" s="2357"/>
      <c r="BR73" s="2357"/>
      <c r="BS73" s="2357"/>
      <c r="BT73" s="3051"/>
      <c r="BU73" s="2357"/>
      <c r="BV73" s="2357"/>
      <c r="BW73" s="2357"/>
      <c r="BX73" s="2357"/>
      <c r="BY73" s="2357"/>
      <c r="BZ73" s="3064"/>
      <c r="CA73" s="2357"/>
      <c r="CB73" s="2357"/>
      <c r="CC73" s="3144"/>
      <c r="CD73" s="3144"/>
      <c r="CE73" s="3144"/>
      <c r="CF73" s="2861"/>
      <c r="CG73" s="3146"/>
      <c r="CH73" s="3146"/>
      <c r="CI73" s="3147"/>
      <c r="CJ73" s="3147"/>
      <c r="CK73" s="3147"/>
      <c r="CL73" s="3150"/>
      <c r="CM73" s="3146"/>
      <c r="CN73" s="3146"/>
      <c r="CO73" s="3147"/>
      <c r="CP73" s="3150"/>
      <c r="CQ73" s="3150"/>
      <c r="CR73" s="3150"/>
      <c r="CS73" s="3146"/>
      <c r="CT73" s="3146"/>
      <c r="CU73" s="3147"/>
      <c r="CV73" s="3150"/>
      <c r="CW73" s="1433"/>
      <c r="CX73" s="3160"/>
    </row>
    <row r="74" spans="1:102" s="3014" customFormat="1" ht="15">
      <c r="A74" s="3040"/>
      <c r="B74" s="3041"/>
      <c r="C74" s="3041"/>
      <c r="D74" s="3041"/>
      <c r="E74" s="3041"/>
      <c r="F74" s="3041"/>
      <c r="G74" s="3041"/>
      <c r="H74" s="3041"/>
      <c r="I74" s="462"/>
      <c r="J74" s="3063"/>
      <c r="K74" s="3063"/>
      <c r="L74" s="3063"/>
      <c r="M74" s="3063"/>
      <c r="N74" s="3063"/>
      <c r="O74" s="3063"/>
      <c r="P74" s="462"/>
      <c r="Q74" s="3063"/>
      <c r="R74" s="3063"/>
      <c r="S74" s="3063"/>
      <c r="T74" s="3063"/>
      <c r="U74" s="3063"/>
      <c r="V74" s="3063"/>
      <c r="W74" s="3063"/>
      <c r="X74" s="3063"/>
      <c r="Y74" s="3063"/>
      <c r="Z74" s="3063"/>
      <c r="AA74" s="3063"/>
      <c r="AB74" s="3063"/>
      <c r="AC74" s="3063"/>
      <c r="AD74" s="3063"/>
      <c r="AE74" s="3063"/>
      <c r="AF74" s="3063"/>
      <c r="AG74" s="3063"/>
      <c r="AH74" s="3063"/>
      <c r="AI74" s="3063"/>
      <c r="AJ74" s="3063"/>
      <c r="AK74" s="3063"/>
      <c r="AL74" s="3063"/>
      <c r="AM74" s="3063"/>
      <c r="AN74" s="3063"/>
      <c r="AO74" s="3063"/>
      <c r="AP74" s="3063"/>
      <c r="AQ74" s="3063"/>
      <c r="AR74" s="3063"/>
      <c r="AS74" s="3063"/>
      <c r="AT74" s="3063"/>
      <c r="AU74" s="3063"/>
      <c r="AV74" s="3063"/>
      <c r="AW74" s="3063"/>
      <c r="AX74" s="3063"/>
      <c r="AY74" s="3063"/>
      <c r="AZ74" s="3063"/>
      <c r="BA74" s="3063"/>
      <c r="BB74" s="3063"/>
      <c r="BC74" s="3063"/>
      <c r="BD74" s="3063"/>
      <c r="BE74" s="3063"/>
      <c r="BF74" s="3131"/>
      <c r="BG74" s="3122">
        <v>15</v>
      </c>
      <c r="BH74" s="2925" t="s">
        <v>1420</v>
      </c>
      <c r="BI74" s="3126"/>
      <c r="BJ74" s="3126"/>
      <c r="BK74" s="3126"/>
      <c r="BL74" s="3126"/>
      <c r="BM74" s="3126"/>
      <c r="BN74" s="3050"/>
      <c r="BO74" s="2357"/>
      <c r="BP74" s="2357"/>
      <c r="BQ74" s="2357"/>
      <c r="BR74" s="2357"/>
      <c r="BS74" s="2357"/>
      <c r="BT74" s="3051"/>
      <c r="BU74" s="2357"/>
      <c r="BV74" s="2357"/>
      <c r="BW74" s="2357"/>
      <c r="BX74" s="2357"/>
      <c r="BY74" s="2357"/>
      <c r="BZ74" s="3064"/>
      <c r="CA74" s="2357"/>
      <c r="CB74" s="2357"/>
      <c r="CC74" s="3144"/>
      <c r="CD74" s="3144"/>
      <c r="CE74" s="3144"/>
      <c r="CF74" s="2861"/>
      <c r="CG74" s="3146"/>
      <c r="CH74" s="3146"/>
      <c r="CI74" s="3147"/>
      <c r="CJ74" s="3147"/>
      <c r="CK74" s="3147"/>
      <c r="CL74" s="3150"/>
      <c r="CM74" s="3146"/>
      <c r="CN74" s="3146"/>
      <c r="CO74" s="3150"/>
      <c r="CP74" s="3150"/>
      <c r="CQ74" s="3150"/>
      <c r="CR74" s="3150"/>
      <c r="CS74" s="3150"/>
      <c r="CT74" s="3150"/>
      <c r="CU74" s="3150"/>
      <c r="CV74" s="3150"/>
      <c r="CW74" s="1433"/>
      <c r="CX74" s="3160"/>
    </row>
    <row r="75" spans="1:102" s="3014" customFormat="1" ht="15">
      <c r="A75" s="3040"/>
      <c r="B75" s="3041"/>
      <c r="C75" s="3041"/>
      <c r="D75" s="3041"/>
      <c r="E75" s="3041"/>
      <c r="F75" s="3041"/>
      <c r="G75" s="3041"/>
      <c r="H75" s="3041"/>
      <c r="I75" s="462"/>
      <c r="J75" s="3063"/>
      <c r="K75" s="3063"/>
      <c r="L75" s="3063"/>
      <c r="M75" s="3063"/>
      <c r="N75" s="3063"/>
      <c r="O75" s="3063"/>
      <c r="P75" s="462"/>
      <c r="Q75" s="3063"/>
      <c r="R75" s="3063"/>
      <c r="S75" s="3063"/>
      <c r="T75" s="3063"/>
      <c r="U75" s="3063"/>
      <c r="V75" s="3063"/>
      <c r="W75" s="3063"/>
      <c r="X75" s="3063"/>
      <c r="Y75" s="3063"/>
      <c r="Z75" s="3063"/>
      <c r="AA75" s="3063"/>
      <c r="AB75" s="3063"/>
      <c r="AC75" s="3063"/>
      <c r="AD75" s="3063"/>
      <c r="AE75" s="3063"/>
      <c r="AF75" s="3063"/>
      <c r="AG75" s="3063"/>
      <c r="AH75" s="3063"/>
      <c r="AI75" s="3063"/>
      <c r="AJ75" s="3063"/>
      <c r="AK75" s="3063"/>
      <c r="AL75" s="3063"/>
      <c r="AM75" s="3063"/>
      <c r="AN75" s="3063"/>
      <c r="AO75" s="3063"/>
      <c r="AP75" s="3063"/>
      <c r="AQ75" s="3063"/>
      <c r="AR75" s="3063"/>
      <c r="AS75" s="3063"/>
      <c r="AT75" s="3063"/>
      <c r="AU75" s="3063"/>
      <c r="AV75" s="3063"/>
      <c r="AW75" s="3063"/>
      <c r="AX75" s="3063"/>
      <c r="AY75" s="3063"/>
      <c r="AZ75" s="3063"/>
      <c r="BA75" s="3063"/>
      <c r="BB75" s="3063"/>
      <c r="BC75" s="3063"/>
      <c r="BD75" s="3063"/>
      <c r="BE75" s="3063"/>
      <c r="BF75" s="3131"/>
      <c r="BG75" s="3122">
        <v>13</v>
      </c>
      <c r="BH75" s="3177" t="s">
        <v>1366</v>
      </c>
      <c r="BI75" s="2821"/>
      <c r="BJ75" s="2821"/>
      <c r="BK75" s="2821"/>
      <c r="BL75" s="2821"/>
      <c r="BM75" s="2821"/>
      <c r="BN75" s="3050"/>
      <c r="BO75" s="2357"/>
      <c r="BP75" s="2357"/>
      <c r="BQ75" s="2357"/>
      <c r="BR75" s="2357"/>
      <c r="BS75" s="2357"/>
      <c r="BT75" s="3051"/>
      <c r="BU75" s="2357"/>
      <c r="BV75" s="2357"/>
      <c r="BW75" s="2357"/>
      <c r="BX75" s="2357"/>
      <c r="BY75" s="2357"/>
      <c r="BZ75" s="3064"/>
      <c r="CA75" s="2357"/>
      <c r="CB75" s="2357"/>
      <c r="CC75" s="3144"/>
      <c r="CD75" s="3144"/>
      <c r="CE75" s="3144"/>
      <c r="CF75" s="2861"/>
      <c r="CG75" s="3146"/>
      <c r="CH75" s="3146"/>
      <c r="CI75" s="3150"/>
      <c r="CJ75" s="3150"/>
      <c r="CK75" s="3150"/>
      <c r="CL75" s="3150"/>
      <c r="CM75" s="3146"/>
      <c r="CN75" s="3146"/>
      <c r="CO75" s="3150"/>
      <c r="CP75" s="3150"/>
      <c r="CQ75" s="3150"/>
      <c r="CR75" s="3150"/>
      <c r="CS75" s="3150"/>
      <c r="CT75" s="3150"/>
      <c r="CU75" s="3150"/>
      <c r="CV75" s="3150"/>
      <c r="CW75" s="1433"/>
      <c r="CX75" s="3160"/>
    </row>
    <row r="76" spans="1:102" s="3014" customFormat="1" ht="15">
      <c r="A76" s="3040"/>
      <c r="B76" s="3041"/>
      <c r="C76" s="3041"/>
      <c r="D76" s="3041"/>
      <c r="E76" s="3041"/>
      <c r="F76" s="3041"/>
      <c r="G76" s="3041"/>
      <c r="H76" s="3041"/>
      <c r="I76" s="462"/>
      <c r="J76" s="3063"/>
      <c r="K76" s="3063"/>
      <c r="L76" s="3063"/>
      <c r="M76" s="3063"/>
      <c r="N76" s="3063"/>
      <c r="O76" s="3063"/>
      <c r="P76" s="462"/>
      <c r="Q76" s="3063"/>
      <c r="R76" s="3063"/>
      <c r="S76" s="3063"/>
      <c r="T76" s="3063"/>
      <c r="U76" s="3063"/>
      <c r="V76" s="3063"/>
      <c r="W76" s="3063"/>
      <c r="X76" s="3063"/>
      <c r="Y76" s="3063"/>
      <c r="Z76" s="3063"/>
      <c r="AA76" s="3063"/>
      <c r="AB76" s="3063"/>
      <c r="AC76" s="3063"/>
      <c r="AD76" s="3063"/>
      <c r="AE76" s="3063"/>
      <c r="AF76" s="3063"/>
      <c r="AG76" s="3063"/>
      <c r="AH76" s="3063"/>
      <c r="AI76" s="3063"/>
      <c r="AJ76" s="3063"/>
      <c r="AK76" s="3063"/>
      <c r="AL76" s="3063"/>
      <c r="AM76" s="3063"/>
      <c r="AN76" s="3063"/>
      <c r="AO76" s="3063"/>
      <c r="AP76" s="3063"/>
      <c r="AQ76" s="3063"/>
      <c r="AR76" s="3063"/>
      <c r="AS76" s="3063"/>
      <c r="AT76" s="3063"/>
      <c r="AU76" s="3063"/>
      <c r="AV76" s="3063"/>
      <c r="AW76" s="3063"/>
      <c r="AX76" s="3063"/>
      <c r="AY76" s="3063"/>
      <c r="AZ76" s="3063"/>
      <c r="BA76" s="3063"/>
      <c r="BB76" s="3063"/>
      <c r="BC76" s="3063"/>
      <c r="BD76" s="3063"/>
      <c r="BE76" s="3063"/>
      <c r="BF76" s="3131"/>
      <c r="BG76" s="3136" t="s">
        <v>770</v>
      </c>
      <c r="BH76" s="3178" t="s">
        <v>1421</v>
      </c>
      <c r="BI76" s="3024"/>
      <c r="BJ76" s="3024"/>
      <c r="BK76" s="3024"/>
      <c r="BL76" s="3024"/>
      <c r="BM76" s="3024"/>
      <c r="BN76" s="3024"/>
      <c r="BO76" s="3024"/>
      <c r="BP76" s="3024"/>
      <c r="BQ76" s="3024"/>
      <c r="BR76" s="3024"/>
      <c r="BS76" s="3024"/>
      <c r="BT76" s="3049"/>
      <c r="BU76" s="3024"/>
      <c r="BV76" s="3024"/>
      <c r="BW76" s="3024"/>
      <c r="BX76" s="3024"/>
      <c r="BY76" s="3024"/>
      <c r="BZ76" s="3048"/>
      <c r="CA76" s="3024"/>
      <c r="CB76" s="3024"/>
      <c r="CC76" s="3143"/>
      <c r="CD76" s="3143"/>
      <c r="CE76" s="3143"/>
      <c r="CF76" s="3075"/>
      <c r="CG76" s="3143"/>
      <c r="CH76" s="3143"/>
      <c r="CI76" s="3143"/>
      <c r="CJ76" s="3143"/>
      <c r="CK76" s="3143"/>
      <c r="CL76" s="3151"/>
      <c r="CM76" s="3152"/>
      <c r="CN76" s="3152"/>
      <c r="CO76" s="3152"/>
      <c r="CP76" s="3152"/>
      <c r="CQ76" s="3152"/>
      <c r="CR76" s="3151"/>
      <c r="CS76" s="3158"/>
      <c r="CT76" s="3158"/>
      <c r="CU76" s="3158"/>
      <c r="CV76" s="3158"/>
      <c r="CW76" s="295"/>
      <c r="CX76" s="3160"/>
    </row>
    <row r="77" spans="1:102" s="3014" customFormat="1" ht="21" customHeight="1">
      <c r="A77" s="3040"/>
      <c r="B77" s="3041"/>
      <c r="C77" s="3041"/>
      <c r="D77" s="3041"/>
      <c r="E77" s="3041"/>
      <c r="F77" s="3041"/>
      <c r="G77" s="3041"/>
      <c r="H77" s="3041"/>
      <c r="I77" s="462"/>
      <c r="J77" s="3063"/>
      <c r="K77" s="3063"/>
      <c r="L77" s="3063"/>
      <c r="M77" s="3063"/>
      <c r="N77" s="3063"/>
      <c r="O77" s="3063"/>
      <c r="P77" s="462"/>
      <c r="Q77" s="3063"/>
      <c r="R77" s="3063"/>
      <c r="S77" s="3063"/>
      <c r="T77" s="3063"/>
      <c r="U77" s="3063"/>
      <c r="V77" s="3063"/>
      <c r="W77" s="3063"/>
      <c r="X77" s="3063"/>
      <c r="Y77" s="3063"/>
      <c r="Z77" s="3063"/>
      <c r="AA77" s="3063"/>
      <c r="AB77" s="3063"/>
      <c r="AC77" s="3063"/>
      <c r="AD77" s="3063"/>
      <c r="AE77" s="3063"/>
      <c r="AF77" s="3063"/>
      <c r="AG77" s="3063"/>
      <c r="AH77" s="3063"/>
      <c r="AI77" s="3063"/>
      <c r="AJ77" s="3063"/>
      <c r="AK77" s="3063"/>
      <c r="AL77" s="3063"/>
      <c r="AM77" s="3063"/>
      <c r="AN77" s="3063"/>
      <c r="AO77" s="3063"/>
      <c r="AP77" s="3063"/>
      <c r="AQ77" s="3063"/>
      <c r="AR77" s="3063"/>
      <c r="AS77" s="3063"/>
      <c r="AT77" s="3063"/>
      <c r="AU77" s="3063"/>
      <c r="AV77" s="3063"/>
      <c r="AW77" s="3063"/>
      <c r="AX77" s="3063"/>
      <c r="AY77" s="3063"/>
      <c r="AZ77" s="3063"/>
      <c r="BA77" s="3063"/>
      <c r="BB77" s="3063"/>
      <c r="BC77" s="3063"/>
      <c r="BD77" s="3063"/>
      <c r="BE77" s="3063"/>
      <c r="BF77" s="3131"/>
      <c r="BG77" s="3122">
        <v>1</v>
      </c>
      <c r="BH77" s="2925" t="s">
        <v>1422</v>
      </c>
      <c r="BI77" s="3126"/>
      <c r="BJ77" s="3126"/>
      <c r="BK77" s="3126"/>
      <c r="BL77" s="3126"/>
      <c r="BM77" s="3126"/>
      <c r="BN77" s="3050"/>
      <c r="BO77" s="2357"/>
      <c r="BP77" s="2357"/>
      <c r="BQ77" s="2357"/>
      <c r="BR77" s="2357"/>
      <c r="BS77" s="2357"/>
      <c r="BT77" s="3051"/>
      <c r="BU77" s="2357"/>
      <c r="BV77" s="2357"/>
      <c r="BW77" s="2357"/>
      <c r="BX77" s="2357"/>
      <c r="BY77" s="2357"/>
      <c r="BZ77" s="3064"/>
      <c r="CA77" s="2357"/>
      <c r="CB77" s="2357"/>
      <c r="CC77" s="3144"/>
      <c r="CD77" s="3144"/>
      <c r="CE77" s="3144"/>
      <c r="CF77" s="2861"/>
      <c r="CG77" s="3146"/>
      <c r="CH77" s="3146"/>
      <c r="CI77" s="3147"/>
      <c r="CJ77" s="3147"/>
      <c r="CK77" s="3147"/>
      <c r="CL77" s="3150"/>
      <c r="CM77" s="3146"/>
      <c r="CN77" s="3146"/>
      <c r="CO77" s="3147"/>
      <c r="CP77" s="3147"/>
      <c r="CQ77" s="3146"/>
      <c r="CR77" s="3150"/>
      <c r="CS77" s="3147"/>
      <c r="CT77" s="3147"/>
      <c r="CU77" s="3150"/>
      <c r="CV77" s="3150"/>
      <c r="CW77" s="294"/>
      <c r="CX77" s="3160"/>
    </row>
    <row r="78" spans="1:102" s="3017" customFormat="1" ht="21" customHeight="1">
      <c r="A78" s="3040"/>
      <c r="B78" s="3041"/>
      <c r="C78" s="3163"/>
      <c r="D78" s="3163"/>
      <c r="E78" s="3163"/>
      <c r="F78" s="3163"/>
      <c r="G78" s="3163"/>
      <c r="H78" s="3163"/>
      <c r="I78" s="3171"/>
      <c r="J78" s="3172"/>
      <c r="K78" s="3172"/>
      <c r="L78" s="3172"/>
      <c r="M78" s="3172"/>
      <c r="N78" s="3172"/>
      <c r="O78" s="3172"/>
      <c r="P78" s="3171"/>
      <c r="Q78" s="3172"/>
      <c r="R78" s="3172"/>
      <c r="S78" s="3172"/>
      <c r="T78" s="3172"/>
      <c r="U78" s="3172"/>
      <c r="V78" s="3172"/>
      <c r="W78" s="3172"/>
      <c r="X78" s="3172"/>
      <c r="Y78" s="3172"/>
      <c r="Z78" s="3172"/>
      <c r="AA78" s="3172"/>
      <c r="AB78" s="3172"/>
      <c r="AC78" s="3172"/>
      <c r="AD78" s="3172"/>
      <c r="AE78" s="3172"/>
      <c r="AF78" s="3172"/>
      <c r="AG78" s="3172"/>
      <c r="AH78" s="3172"/>
      <c r="AI78" s="3172"/>
      <c r="AJ78" s="3172"/>
      <c r="AK78" s="3172"/>
      <c r="AL78" s="3172"/>
      <c r="AM78" s="3172"/>
      <c r="AN78" s="3172"/>
      <c r="AO78" s="3172"/>
      <c r="AP78" s="3172"/>
      <c r="AQ78" s="3172"/>
      <c r="AR78" s="3172"/>
      <c r="AS78" s="3172"/>
      <c r="AT78" s="3172"/>
      <c r="AU78" s="3172"/>
      <c r="AV78" s="3172"/>
      <c r="AW78" s="3172"/>
      <c r="AX78" s="3172"/>
      <c r="AY78" s="3172"/>
      <c r="AZ78" s="3172"/>
      <c r="BA78" s="3172"/>
      <c r="BB78" s="3172"/>
      <c r="BC78" s="3172"/>
      <c r="BD78" s="3172"/>
      <c r="BE78" s="3172"/>
      <c r="BF78" s="3131"/>
      <c r="BG78" s="3122">
        <v>2</v>
      </c>
      <c r="BH78" s="2925" t="s">
        <v>1423</v>
      </c>
      <c r="BI78" s="3126"/>
      <c r="BJ78" s="3126"/>
      <c r="BK78" s="3126"/>
      <c r="BL78" s="3126"/>
      <c r="BM78" s="3126"/>
      <c r="BN78" s="3050"/>
      <c r="BO78" s="2357"/>
      <c r="BP78" s="2357"/>
      <c r="BQ78" s="2357"/>
      <c r="BR78" s="2357"/>
      <c r="BS78" s="2357"/>
      <c r="BT78" s="3051"/>
      <c r="BU78" s="2357"/>
      <c r="BV78" s="2357"/>
      <c r="BW78" s="2357"/>
      <c r="BX78" s="2357"/>
      <c r="BY78" s="2357"/>
      <c r="BZ78" s="3064"/>
      <c r="CA78" s="2357"/>
      <c r="CB78" s="2357"/>
      <c r="CC78" s="3144"/>
      <c r="CD78" s="3144"/>
      <c r="CE78" s="3144"/>
      <c r="CF78" s="2861"/>
      <c r="CG78" s="3146"/>
      <c r="CH78" s="3146"/>
      <c r="CI78" s="3147"/>
      <c r="CJ78" s="3147"/>
      <c r="CK78" s="3147"/>
      <c r="CL78" s="3150"/>
      <c r="CM78" s="3146"/>
      <c r="CN78" s="3146"/>
      <c r="CO78" s="3147"/>
      <c r="CP78" s="3147"/>
      <c r="CQ78" s="3146"/>
      <c r="CR78" s="3150"/>
      <c r="CS78" s="3147"/>
      <c r="CT78" s="3147"/>
      <c r="CU78" s="3150"/>
      <c r="CV78" s="3150"/>
      <c r="CW78" s="294"/>
      <c r="CX78" s="3160"/>
    </row>
    <row r="79" spans="1:102" ht="21" customHeight="1">
      <c r="A79" s="3040"/>
      <c r="B79" s="3041"/>
      <c r="C79" s="3041"/>
      <c r="D79" s="3041"/>
      <c r="E79" s="3041"/>
      <c r="F79" s="3041"/>
      <c r="G79" s="3041"/>
      <c r="H79" s="3041"/>
      <c r="I79" s="462"/>
      <c r="J79" s="3063"/>
      <c r="K79" s="3063"/>
      <c r="L79" s="3063"/>
      <c r="M79" s="3063"/>
      <c r="N79" s="3063"/>
      <c r="O79" s="3063"/>
      <c r="P79" s="462"/>
      <c r="Q79" s="3063"/>
      <c r="R79" s="3063"/>
      <c r="S79" s="3063"/>
      <c r="T79" s="3063"/>
      <c r="U79" s="3063"/>
      <c r="V79" s="3063"/>
      <c r="W79" s="3063"/>
      <c r="X79" s="3063"/>
      <c r="Y79" s="3063"/>
      <c r="Z79" s="3063"/>
      <c r="AA79" s="3063"/>
      <c r="AB79" s="3063"/>
      <c r="AC79" s="3063"/>
      <c r="AD79" s="3063"/>
      <c r="AE79" s="3063"/>
      <c r="AF79" s="3063"/>
      <c r="AG79" s="3063"/>
      <c r="AH79" s="3063"/>
      <c r="AI79" s="3063"/>
      <c r="AJ79" s="3063"/>
      <c r="AK79" s="3063"/>
      <c r="AL79" s="3063"/>
      <c r="AM79" s="3063"/>
      <c r="AN79" s="3063"/>
      <c r="AO79" s="3063"/>
      <c r="AP79" s="3063"/>
      <c r="AQ79" s="3063"/>
      <c r="AR79" s="3063"/>
      <c r="AS79" s="3063"/>
      <c r="AT79" s="3063"/>
      <c r="AU79" s="3063"/>
      <c r="AV79" s="3063"/>
      <c r="AW79" s="3063"/>
      <c r="AX79" s="3063"/>
      <c r="AY79" s="3063"/>
      <c r="AZ79" s="3063"/>
      <c r="BA79" s="3063"/>
      <c r="BB79" s="3063"/>
      <c r="BC79" s="3063"/>
      <c r="BD79" s="3063"/>
      <c r="BE79" s="3063"/>
      <c r="BF79" s="3179"/>
      <c r="BG79" s="3122">
        <v>3</v>
      </c>
      <c r="BH79" s="2925" t="s">
        <v>1424</v>
      </c>
      <c r="BI79" s="3126"/>
      <c r="BJ79" s="3126"/>
      <c r="BK79" s="3126"/>
      <c r="BL79" s="3126"/>
      <c r="BM79" s="3126"/>
      <c r="BN79" s="3050"/>
      <c r="BO79" s="2357"/>
      <c r="BP79" s="2357"/>
      <c r="BQ79" s="2357"/>
      <c r="BR79" s="2357"/>
      <c r="BS79" s="2357"/>
      <c r="BT79" s="3051"/>
      <c r="BU79" s="2357"/>
      <c r="BV79" s="2357"/>
      <c r="BW79" s="2357"/>
      <c r="BX79" s="2357"/>
      <c r="BY79" s="2357"/>
      <c r="BZ79" s="3064"/>
      <c r="CA79" s="2357"/>
      <c r="CB79" s="2357"/>
      <c r="CC79" s="3144"/>
      <c r="CD79" s="3144"/>
      <c r="CE79" s="3144"/>
      <c r="CF79" s="2861"/>
      <c r="CG79" s="3146"/>
      <c r="CH79" s="3146"/>
      <c r="CI79" s="3147"/>
      <c r="CJ79" s="3147"/>
      <c r="CK79" s="3147"/>
      <c r="CL79" s="3150"/>
      <c r="CM79" s="3146"/>
      <c r="CN79" s="3146"/>
      <c r="CO79" s="3147"/>
      <c r="CP79" s="3147"/>
      <c r="CQ79" s="3146"/>
      <c r="CR79" s="3150"/>
      <c r="CS79" s="3147"/>
      <c r="CT79" s="3147"/>
      <c r="CU79" s="3150"/>
      <c r="CV79" s="3150"/>
      <c r="CW79" s="294"/>
      <c r="CX79" s="3160"/>
    </row>
    <row r="80" spans="1:102">
      <c r="A80" s="3040"/>
      <c r="B80" s="3041"/>
      <c r="C80" s="3042"/>
      <c r="D80" s="3042"/>
      <c r="E80" s="3042"/>
      <c r="F80" s="3042"/>
      <c r="G80" s="3042"/>
      <c r="H80" s="3042"/>
      <c r="I80" s="462"/>
      <c r="J80" s="3063"/>
      <c r="K80" s="3063"/>
      <c r="L80" s="3063"/>
      <c r="M80" s="3063"/>
      <c r="N80" s="3063"/>
      <c r="O80" s="3063"/>
      <c r="P80" s="462"/>
      <c r="Q80" s="3063"/>
      <c r="R80" s="3063"/>
      <c r="S80" s="3063"/>
      <c r="T80" s="3063"/>
      <c r="U80" s="3063"/>
      <c r="V80" s="3063"/>
      <c r="W80" s="3063"/>
      <c r="X80" s="3063"/>
      <c r="Y80" s="3063"/>
      <c r="Z80" s="3063"/>
      <c r="AA80" s="3063"/>
      <c r="AB80" s="3063"/>
      <c r="AC80" s="3063"/>
      <c r="AD80" s="3063"/>
      <c r="AE80" s="3063"/>
      <c r="AF80" s="3063"/>
      <c r="AG80" s="3063"/>
      <c r="AH80" s="3063"/>
      <c r="AI80" s="3063"/>
      <c r="AJ80" s="3063"/>
      <c r="AK80" s="3063"/>
      <c r="AL80" s="3063"/>
      <c r="AM80" s="3063"/>
      <c r="AN80" s="3063"/>
      <c r="AO80" s="3063"/>
      <c r="AP80" s="3063"/>
      <c r="AQ80" s="3063"/>
      <c r="AR80" s="3063"/>
      <c r="AS80" s="3063"/>
      <c r="AT80" s="3063"/>
      <c r="AU80" s="3063"/>
      <c r="AV80" s="3063"/>
      <c r="AW80" s="3063"/>
      <c r="AX80" s="3063"/>
      <c r="AY80" s="3063"/>
      <c r="AZ80" s="3063"/>
      <c r="BA80" s="3063"/>
      <c r="BB80" s="3063"/>
      <c r="BC80" s="3063"/>
      <c r="BD80" s="3063"/>
      <c r="BE80" s="3063"/>
      <c r="BF80" s="3131"/>
      <c r="BG80" s="3122">
        <v>4</v>
      </c>
      <c r="BH80" s="2925" t="s">
        <v>1425</v>
      </c>
      <c r="BI80" s="3126"/>
      <c r="BJ80" s="3126"/>
      <c r="BK80" s="3126"/>
      <c r="BL80" s="3126"/>
      <c r="BM80" s="3126"/>
      <c r="BN80" s="3050"/>
      <c r="BO80" s="2357"/>
      <c r="BP80" s="2357"/>
      <c r="BQ80" s="2357"/>
      <c r="BR80" s="2357"/>
      <c r="BS80" s="2357"/>
      <c r="BT80" s="3051"/>
      <c r="BU80" s="2357"/>
      <c r="BV80" s="2357"/>
      <c r="BW80" s="2357"/>
      <c r="BX80" s="2357"/>
      <c r="BY80" s="2357"/>
      <c r="BZ80" s="3064"/>
      <c r="CA80" s="2357"/>
      <c r="CB80" s="2357"/>
      <c r="CC80" s="3144"/>
      <c r="CD80" s="3144"/>
      <c r="CE80" s="3144"/>
      <c r="CF80" s="2861"/>
      <c r="CG80" s="3146"/>
      <c r="CH80" s="3146"/>
      <c r="CI80" s="3147"/>
      <c r="CJ80" s="3147"/>
      <c r="CK80" s="3147"/>
      <c r="CL80" s="3150"/>
      <c r="CM80" s="3146"/>
      <c r="CN80" s="3146"/>
      <c r="CO80" s="3147"/>
      <c r="CP80" s="3147"/>
      <c r="CQ80" s="3146"/>
      <c r="CR80" s="3150"/>
      <c r="CS80" s="3147"/>
      <c r="CT80" s="3147"/>
      <c r="CU80" s="3150"/>
      <c r="CV80" s="3150"/>
      <c r="CW80" s="3325"/>
      <c r="CX80" s="3160"/>
    </row>
    <row r="81" spans="1:102" s="3014" customFormat="1" ht="21" customHeight="1">
      <c r="A81" s="3040"/>
      <c r="B81" s="3041"/>
      <c r="C81" s="3042"/>
      <c r="D81" s="3042"/>
      <c r="E81" s="3042"/>
      <c r="F81" s="3042"/>
      <c r="G81" s="3042"/>
      <c r="H81" s="3042"/>
      <c r="I81" s="462"/>
      <c r="J81" s="3063"/>
      <c r="K81" s="3063"/>
      <c r="L81" s="3063"/>
      <c r="M81" s="3063"/>
      <c r="N81" s="3063"/>
      <c r="O81" s="3063"/>
      <c r="P81" s="462"/>
      <c r="Q81" s="3063"/>
      <c r="R81" s="3063"/>
      <c r="S81" s="3063"/>
      <c r="T81" s="3063"/>
      <c r="U81" s="3063"/>
      <c r="V81" s="3063"/>
      <c r="W81" s="3063"/>
      <c r="X81" s="3063"/>
      <c r="Y81" s="3063"/>
      <c r="Z81" s="3063"/>
      <c r="AA81" s="3063"/>
      <c r="AB81" s="3063"/>
      <c r="AC81" s="3063"/>
      <c r="AD81" s="3063"/>
      <c r="AE81" s="3063"/>
      <c r="AF81" s="3063"/>
      <c r="AG81" s="3063"/>
      <c r="AH81" s="3063"/>
      <c r="AI81" s="3063"/>
      <c r="AJ81" s="3063"/>
      <c r="AK81" s="3063"/>
      <c r="AL81" s="3063"/>
      <c r="AM81" s="3063"/>
      <c r="AN81" s="3063"/>
      <c r="AO81" s="3063"/>
      <c r="AP81" s="3063"/>
      <c r="AQ81" s="3063"/>
      <c r="AR81" s="3063"/>
      <c r="AS81" s="3063"/>
      <c r="AT81" s="3063"/>
      <c r="AU81" s="3063"/>
      <c r="AV81" s="3063"/>
      <c r="AW81" s="3063"/>
      <c r="AX81" s="3063"/>
      <c r="AY81" s="3063"/>
      <c r="AZ81" s="3063"/>
      <c r="BA81" s="3063"/>
      <c r="BB81" s="3063"/>
      <c r="BC81" s="3063"/>
      <c r="BD81" s="3063"/>
      <c r="BE81" s="3063"/>
      <c r="BF81" s="3131"/>
      <c r="BG81" s="3122">
        <v>5</v>
      </c>
      <c r="BH81" s="2925" t="s">
        <v>1426</v>
      </c>
      <c r="BI81" s="3126"/>
      <c r="BJ81" s="3126"/>
      <c r="BK81" s="3126"/>
      <c r="BL81" s="3126"/>
      <c r="BM81" s="3126"/>
      <c r="BN81" s="3050"/>
      <c r="BO81" s="2357"/>
      <c r="BP81" s="2357"/>
      <c r="BQ81" s="2357"/>
      <c r="BR81" s="2357"/>
      <c r="BS81" s="2357"/>
      <c r="BT81" s="3051"/>
      <c r="BU81" s="2357"/>
      <c r="BV81" s="2357"/>
      <c r="BW81" s="2357"/>
      <c r="BX81" s="2357"/>
      <c r="BY81" s="2357"/>
      <c r="BZ81" s="3064"/>
      <c r="CA81" s="2357"/>
      <c r="CB81" s="2357"/>
      <c r="CC81" s="3144"/>
      <c r="CD81" s="3144"/>
      <c r="CE81" s="3144"/>
      <c r="CF81" s="2861"/>
      <c r="CG81" s="3146"/>
      <c r="CH81" s="3146"/>
      <c r="CI81" s="3147"/>
      <c r="CJ81" s="3147"/>
      <c r="CK81" s="3147"/>
      <c r="CL81" s="3150"/>
      <c r="CM81" s="3146"/>
      <c r="CN81" s="3146"/>
      <c r="CO81" s="3147"/>
      <c r="CP81" s="3147"/>
      <c r="CQ81" s="3146"/>
      <c r="CR81" s="3150"/>
      <c r="CS81" s="3147"/>
      <c r="CT81" s="3147"/>
      <c r="CU81" s="3150"/>
      <c r="CV81" s="3150"/>
      <c r="CW81" s="294"/>
      <c r="CX81" s="3160"/>
    </row>
    <row r="82" spans="1:102" ht="18.75" customHeight="1">
      <c r="A82" s="3040"/>
      <c r="B82" s="3041"/>
      <c r="C82" s="3041"/>
      <c r="D82" s="3041"/>
      <c r="E82" s="3041"/>
      <c r="F82" s="3041"/>
      <c r="G82" s="3041"/>
      <c r="H82" s="3041"/>
      <c r="I82" s="462"/>
      <c r="J82" s="3063"/>
      <c r="K82" s="3063"/>
      <c r="L82" s="3063"/>
      <c r="M82" s="3063"/>
      <c r="N82" s="3063"/>
      <c r="O82" s="3063"/>
      <c r="P82" s="462"/>
      <c r="Q82" s="3063"/>
      <c r="R82" s="3063"/>
      <c r="S82" s="3063"/>
      <c r="T82" s="3063"/>
      <c r="U82" s="3063"/>
      <c r="V82" s="3063"/>
      <c r="W82" s="3063"/>
      <c r="X82" s="3063"/>
      <c r="Y82" s="3063"/>
      <c r="Z82" s="3063"/>
      <c r="AA82" s="3063"/>
      <c r="AB82" s="3063"/>
      <c r="AC82" s="3063"/>
      <c r="AD82" s="3063"/>
      <c r="AE82" s="3063"/>
      <c r="AF82" s="3063"/>
      <c r="AG82" s="3063"/>
      <c r="AH82" s="3063"/>
      <c r="AI82" s="3063"/>
      <c r="AJ82" s="3063"/>
      <c r="AK82" s="3063"/>
      <c r="AL82" s="3063"/>
      <c r="AM82" s="3063"/>
      <c r="AN82" s="3063"/>
      <c r="AO82" s="3063"/>
      <c r="AP82" s="3063"/>
      <c r="AQ82" s="3063"/>
      <c r="AR82" s="3063"/>
      <c r="AS82" s="3063"/>
      <c r="AT82" s="3063"/>
      <c r="AU82" s="3063"/>
      <c r="AV82" s="3063"/>
      <c r="AW82" s="3063"/>
      <c r="AX82" s="3063"/>
      <c r="AY82" s="3063"/>
      <c r="AZ82" s="3063"/>
      <c r="BA82" s="3063"/>
      <c r="BB82" s="3063"/>
      <c r="BC82" s="3063"/>
      <c r="BD82" s="3063"/>
      <c r="BE82" s="3063"/>
      <c r="BF82" s="3131"/>
      <c r="BG82" s="3122">
        <v>6</v>
      </c>
      <c r="BH82" s="2925" t="s">
        <v>1427</v>
      </c>
      <c r="BI82" s="3126"/>
      <c r="BJ82" s="3126"/>
      <c r="BK82" s="3126"/>
      <c r="BL82" s="3126"/>
      <c r="BM82" s="3126"/>
      <c r="BN82" s="3050"/>
      <c r="BO82" s="2357"/>
      <c r="BP82" s="2357"/>
      <c r="BQ82" s="2357"/>
      <c r="BR82" s="2357"/>
      <c r="BS82" s="2357"/>
      <c r="BT82" s="3051"/>
      <c r="BU82" s="2357"/>
      <c r="BV82" s="2357"/>
      <c r="BW82" s="2357"/>
      <c r="BX82" s="2357"/>
      <c r="BY82" s="2357"/>
      <c r="BZ82" s="3064"/>
      <c r="CA82" s="2357"/>
      <c r="CB82" s="2357"/>
      <c r="CC82" s="3144"/>
      <c r="CD82" s="3144"/>
      <c r="CE82" s="3144"/>
      <c r="CF82" s="2861"/>
      <c r="CG82" s="3146"/>
      <c r="CH82" s="3146"/>
      <c r="CI82" s="3147"/>
      <c r="CJ82" s="3147"/>
      <c r="CK82" s="3147"/>
      <c r="CL82" s="3150"/>
      <c r="CM82" s="3146"/>
      <c r="CN82" s="3146"/>
      <c r="CO82" s="3147"/>
      <c r="CP82" s="3147"/>
      <c r="CQ82" s="3146"/>
      <c r="CR82" s="3150"/>
      <c r="CS82" s="3147"/>
      <c r="CT82" s="3147"/>
      <c r="CU82" s="3150"/>
      <c r="CV82" s="3150"/>
      <c r="CW82" s="294"/>
      <c r="CX82" s="3160"/>
    </row>
    <row r="83" spans="1:102" ht="18" customHeight="1">
      <c r="A83" s="3040"/>
      <c r="B83" s="3041"/>
      <c r="C83" s="3041"/>
      <c r="D83" s="3041"/>
      <c r="E83" s="3041"/>
      <c r="F83" s="3041"/>
      <c r="G83" s="3041"/>
      <c r="H83" s="3041"/>
      <c r="I83" s="462"/>
      <c r="J83" s="3063"/>
      <c r="K83" s="3063"/>
      <c r="L83" s="3063"/>
      <c r="M83" s="3063"/>
      <c r="N83" s="3063"/>
      <c r="O83" s="3063"/>
      <c r="P83" s="462"/>
      <c r="Q83" s="3063"/>
      <c r="R83" s="3063"/>
      <c r="S83" s="3063"/>
      <c r="T83" s="3063"/>
      <c r="U83" s="3063"/>
      <c r="V83" s="3063"/>
      <c r="W83" s="3063"/>
      <c r="X83" s="3063"/>
      <c r="Y83" s="3063"/>
      <c r="Z83" s="3063"/>
      <c r="AA83" s="3063"/>
      <c r="AB83" s="3063"/>
      <c r="AC83" s="3063"/>
      <c r="AD83" s="3063"/>
      <c r="AE83" s="3063"/>
      <c r="AF83" s="3063"/>
      <c r="AG83" s="3063"/>
      <c r="AH83" s="3063"/>
      <c r="AI83" s="3063"/>
      <c r="AJ83" s="3063"/>
      <c r="AK83" s="3063"/>
      <c r="AL83" s="3063"/>
      <c r="AM83" s="3063"/>
      <c r="AN83" s="3063"/>
      <c r="AO83" s="3063"/>
      <c r="AP83" s="3063"/>
      <c r="AQ83" s="3063"/>
      <c r="AR83" s="3063"/>
      <c r="AS83" s="3063"/>
      <c r="AT83" s="3063"/>
      <c r="AU83" s="3063"/>
      <c r="AV83" s="3063"/>
      <c r="AW83" s="3063"/>
      <c r="AX83" s="3063"/>
      <c r="AY83" s="3063"/>
      <c r="AZ83" s="3063"/>
      <c r="BA83" s="3063"/>
      <c r="BB83" s="3063"/>
      <c r="BC83" s="3063"/>
      <c r="BD83" s="3063"/>
      <c r="BE83" s="3063"/>
      <c r="BF83" s="3131"/>
      <c r="BG83" s="3122">
        <v>7</v>
      </c>
      <c r="BH83" s="2925" t="s">
        <v>1428</v>
      </c>
      <c r="BI83" s="3126"/>
      <c r="BJ83" s="3126"/>
      <c r="BK83" s="3126"/>
      <c r="BL83" s="3126"/>
      <c r="BM83" s="3126"/>
      <c r="BN83" s="3050"/>
      <c r="BO83" s="2357"/>
      <c r="BP83" s="2357"/>
      <c r="BQ83" s="2357"/>
      <c r="BR83" s="2357"/>
      <c r="BS83" s="2357"/>
      <c r="BT83" s="3051"/>
      <c r="BU83" s="2357"/>
      <c r="BV83" s="2357"/>
      <c r="BW83" s="2357"/>
      <c r="BX83" s="2357"/>
      <c r="BY83" s="2357"/>
      <c r="BZ83" s="3064"/>
      <c r="CA83" s="2357"/>
      <c r="CB83" s="2357"/>
      <c r="CC83" s="3144"/>
      <c r="CD83" s="3144"/>
      <c r="CE83" s="3144"/>
      <c r="CF83" s="2861"/>
      <c r="CG83" s="3146"/>
      <c r="CH83" s="3146"/>
      <c r="CI83" s="3147"/>
      <c r="CJ83" s="3147"/>
      <c r="CK83" s="3147"/>
      <c r="CL83" s="3150"/>
      <c r="CM83" s="3146"/>
      <c r="CN83" s="3146"/>
      <c r="CO83" s="3147"/>
      <c r="CP83" s="3150"/>
      <c r="CQ83" s="3150"/>
      <c r="CR83" s="3150"/>
      <c r="CS83" s="3147"/>
      <c r="CT83" s="3150"/>
      <c r="CU83" s="3150"/>
      <c r="CV83" s="3150"/>
      <c r="CW83" s="294"/>
      <c r="CX83" s="3160"/>
    </row>
    <row r="84" spans="1:102">
      <c r="A84" s="3164"/>
      <c r="B84" s="3165"/>
      <c r="C84" s="3165"/>
      <c r="D84" s="3165"/>
      <c r="E84" s="3165"/>
      <c r="F84" s="3165"/>
      <c r="G84" s="3165"/>
      <c r="H84" s="3165"/>
      <c r="I84" s="3173"/>
      <c r="J84" s="3168"/>
      <c r="K84" s="3168"/>
      <c r="L84" s="3168"/>
      <c r="M84" s="3168"/>
      <c r="N84" s="3168"/>
      <c r="O84" s="3168"/>
      <c r="P84" s="3174"/>
      <c r="Q84" s="3168"/>
      <c r="R84" s="3168"/>
      <c r="S84" s="3168"/>
      <c r="T84" s="3168"/>
      <c r="U84" s="3168"/>
      <c r="V84" s="3168"/>
      <c r="W84" s="3168"/>
      <c r="X84" s="3168"/>
      <c r="Y84" s="3168"/>
      <c r="Z84" s="3168"/>
      <c r="AA84" s="3168"/>
      <c r="AB84" s="3168"/>
      <c r="AC84" s="3168"/>
      <c r="AD84" s="3168"/>
      <c r="AE84" s="3168"/>
      <c r="AF84" s="3168"/>
      <c r="AG84" s="3168"/>
      <c r="AH84" s="3168"/>
      <c r="AI84" s="3168"/>
      <c r="AJ84" s="3168"/>
      <c r="AK84" s="3168"/>
      <c r="AL84" s="3168"/>
      <c r="AM84" s="3168"/>
      <c r="AN84" s="3168"/>
      <c r="AO84" s="3168"/>
      <c r="AP84" s="3168"/>
      <c r="AQ84" s="3168"/>
      <c r="AR84" s="3168"/>
      <c r="AS84" s="3168"/>
      <c r="AT84" s="3168"/>
      <c r="AU84" s="3168"/>
      <c r="AV84" s="3168"/>
      <c r="AW84" s="3168"/>
      <c r="AX84" s="3168"/>
      <c r="AY84" s="3168"/>
      <c r="AZ84" s="3168"/>
      <c r="BA84" s="3168"/>
      <c r="BB84" s="3168"/>
      <c r="BC84" s="3168"/>
      <c r="BD84" s="3168"/>
      <c r="BE84" s="3168"/>
      <c r="BF84" s="3131"/>
      <c r="BG84" s="3122">
        <v>8</v>
      </c>
      <c r="BH84" s="2925" t="s">
        <v>1429</v>
      </c>
      <c r="BI84" s="3126"/>
      <c r="BJ84" s="3126"/>
      <c r="BK84" s="3126"/>
      <c r="BL84" s="3126"/>
      <c r="BM84" s="3126"/>
      <c r="BN84" s="3050"/>
      <c r="BO84" s="2357"/>
      <c r="BP84" s="2357"/>
      <c r="BQ84" s="2357"/>
      <c r="BR84" s="2357"/>
      <c r="BS84" s="2357"/>
      <c r="BT84" s="3051"/>
      <c r="BU84" s="2357"/>
      <c r="BV84" s="2357"/>
      <c r="BW84" s="2357"/>
      <c r="BX84" s="2357"/>
      <c r="BY84" s="2357"/>
      <c r="BZ84" s="3064"/>
      <c r="CA84" s="2357"/>
      <c r="CB84" s="2357"/>
      <c r="CC84" s="3144"/>
      <c r="CD84" s="3144"/>
      <c r="CE84" s="3144"/>
      <c r="CF84" s="2861"/>
      <c r="CG84" s="3146"/>
      <c r="CH84" s="3146"/>
      <c r="CI84" s="3147"/>
      <c r="CJ84" s="3147"/>
      <c r="CK84" s="3147"/>
      <c r="CL84" s="3150"/>
      <c r="CM84" s="3146"/>
      <c r="CN84" s="3146"/>
      <c r="CO84" s="3147"/>
      <c r="CP84" s="3150"/>
      <c r="CQ84" s="3150"/>
      <c r="CR84" s="3150"/>
      <c r="CS84" s="3147"/>
      <c r="CT84" s="3150"/>
      <c r="CU84" s="3150"/>
      <c r="CV84" s="3150"/>
      <c r="CW84" s="294"/>
      <c r="CX84" s="3160"/>
    </row>
    <row r="85" spans="1:102">
      <c r="A85" s="3166"/>
      <c r="B85" s="2884"/>
      <c r="C85" s="2884"/>
      <c r="D85" s="2884"/>
      <c r="E85" s="2884"/>
      <c r="F85" s="2884"/>
      <c r="G85" s="2884"/>
      <c r="H85" s="2884"/>
      <c r="I85" s="3175"/>
      <c r="J85" s="3176"/>
      <c r="K85" s="3176"/>
      <c r="L85" s="3176"/>
      <c r="M85" s="3176"/>
      <c r="N85" s="3176"/>
      <c r="O85" s="3176"/>
      <c r="P85" s="3175"/>
      <c r="Q85" s="3176"/>
      <c r="R85" s="3176"/>
      <c r="S85" s="3176"/>
      <c r="T85" s="3176"/>
      <c r="U85" s="3176"/>
      <c r="V85" s="3176"/>
      <c r="W85" s="3176"/>
      <c r="X85" s="3176"/>
      <c r="Y85" s="3176"/>
      <c r="Z85" s="3176"/>
      <c r="AA85" s="3176"/>
      <c r="AB85" s="3176"/>
      <c r="AC85" s="3176"/>
      <c r="AD85" s="3176"/>
      <c r="AE85" s="3176"/>
      <c r="AF85" s="3176"/>
      <c r="AG85" s="3176"/>
      <c r="AH85" s="3176"/>
      <c r="AI85" s="3176"/>
      <c r="AJ85" s="3176"/>
      <c r="AK85" s="3176"/>
      <c r="AL85" s="3176"/>
      <c r="AM85" s="3176"/>
      <c r="AN85" s="3176"/>
      <c r="AO85" s="3176"/>
      <c r="AP85" s="3176"/>
      <c r="AQ85" s="3176"/>
      <c r="AR85" s="3176"/>
      <c r="AS85" s="3176"/>
      <c r="AT85" s="3176"/>
      <c r="AU85" s="3176"/>
      <c r="AV85" s="3176"/>
      <c r="AW85" s="3176"/>
      <c r="AX85" s="3176"/>
      <c r="AY85" s="3176"/>
      <c r="AZ85" s="3176"/>
      <c r="BA85" s="3176"/>
      <c r="BB85" s="3176"/>
      <c r="BC85" s="3176"/>
      <c r="BD85" s="3176"/>
      <c r="BE85" s="3176"/>
      <c r="BF85" s="3180"/>
      <c r="BG85" s="3122">
        <v>9</v>
      </c>
      <c r="BH85" s="2925" t="s">
        <v>1430</v>
      </c>
      <c r="BI85" s="3126"/>
      <c r="BJ85" s="3126"/>
      <c r="BK85" s="3126"/>
      <c r="BL85" s="3126"/>
      <c r="BM85" s="3126"/>
      <c r="BN85" s="3050"/>
      <c r="BO85" s="2357"/>
      <c r="BP85" s="2357"/>
      <c r="BQ85" s="2357"/>
      <c r="BR85" s="2357"/>
      <c r="BS85" s="2357"/>
      <c r="BT85" s="3051"/>
      <c r="BU85" s="2357"/>
      <c r="BV85" s="2357"/>
      <c r="BW85" s="2357"/>
      <c r="BX85" s="2357"/>
      <c r="BY85" s="2357"/>
      <c r="BZ85" s="3064"/>
      <c r="CA85" s="2357"/>
      <c r="CB85" s="2357"/>
      <c r="CC85" s="3144"/>
      <c r="CD85" s="3144"/>
      <c r="CE85" s="3144"/>
      <c r="CF85" s="2861"/>
      <c r="CG85" s="3146"/>
      <c r="CH85" s="3146"/>
      <c r="CI85" s="3147"/>
      <c r="CJ85" s="3147"/>
      <c r="CK85" s="3147"/>
      <c r="CL85" s="3150"/>
      <c r="CM85" s="3146"/>
      <c r="CN85" s="3146"/>
      <c r="CO85" s="3147"/>
      <c r="CP85" s="3150"/>
      <c r="CQ85" s="3150"/>
      <c r="CR85" s="3150"/>
      <c r="CS85" s="3147"/>
      <c r="CT85" s="3150"/>
      <c r="CU85" s="3150"/>
      <c r="CV85" s="3150"/>
      <c r="CW85" s="294"/>
      <c r="CX85" s="3160"/>
    </row>
    <row r="86" spans="1:102">
      <c r="A86" s="3166"/>
      <c r="B86" s="2884"/>
      <c r="C86" s="2884"/>
      <c r="D86" s="2884"/>
      <c r="E86" s="2884"/>
      <c r="F86" s="2884"/>
      <c r="G86" s="2884"/>
      <c r="H86" s="2884"/>
      <c r="I86" s="3175"/>
      <c r="J86" s="3176"/>
      <c r="K86" s="3176"/>
      <c r="L86" s="3176"/>
      <c r="M86" s="3176"/>
      <c r="N86" s="3176"/>
      <c r="O86" s="3176"/>
      <c r="P86" s="3175"/>
      <c r="Q86" s="3176"/>
      <c r="R86" s="3176"/>
      <c r="S86" s="3176"/>
      <c r="T86" s="3176"/>
      <c r="U86" s="3176"/>
      <c r="V86" s="3176"/>
      <c r="W86" s="3176"/>
      <c r="X86" s="3176"/>
      <c r="Y86" s="3176"/>
      <c r="Z86" s="3176"/>
      <c r="AA86" s="3176"/>
      <c r="AB86" s="3176"/>
      <c r="AC86" s="3176"/>
      <c r="AD86" s="3176"/>
      <c r="AE86" s="3176"/>
      <c r="AF86" s="3176"/>
      <c r="AG86" s="3176"/>
      <c r="AH86" s="3176"/>
      <c r="AI86" s="3176"/>
      <c r="AJ86" s="3176"/>
      <c r="AK86" s="3176"/>
      <c r="AL86" s="3176"/>
      <c r="AM86" s="3176"/>
      <c r="AN86" s="3176"/>
      <c r="AO86" s="3176"/>
      <c r="AP86" s="3176"/>
      <c r="AQ86" s="3176"/>
      <c r="AR86" s="3176"/>
      <c r="AS86" s="3176"/>
      <c r="AT86" s="3176"/>
      <c r="AU86" s="3176"/>
      <c r="AV86" s="3176"/>
      <c r="AW86" s="3176"/>
      <c r="AX86" s="3176"/>
      <c r="AY86" s="3176"/>
      <c r="AZ86" s="3176"/>
      <c r="BA86" s="3176"/>
      <c r="BB86" s="3176"/>
      <c r="BC86" s="3176"/>
      <c r="BD86" s="3176"/>
      <c r="BE86" s="3176"/>
      <c r="BF86" s="3181"/>
      <c r="BG86" s="3122">
        <v>10</v>
      </c>
      <c r="BH86" s="2925" t="s">
        <v>1431</v>
      </c>
      <c r="BI86" s="3126"/>
      <c r="BJ86" s="3126"/>
      <c r="BK86" s="3126"/>
      <c r="BL86" s="3126"/>
      <c r="BM86" s="3126"/>
      <c r="BN86" s="3050"/>
      <c r="BO86" s="2357"/>
      <c r="BP86" s="2357"/>
      <c r="BQ86" s="2357"/>
      <c r="BR86" s="2357"/>
      <c r="BS86" s="2357"/>
      <c r="BT86" s="3051"/>
      <c r="BU86" s="2357"/>
      <c r="BV86" s="2357"/>
      <c r="BW86" s="2357"/>
      <c r="BX86" s="2357"/>
      <c r="BY86" s="2357"/>
      <c r="BZ86" s="3064"/>
      <c r="CA86" s="2357"/>
      <c r="CB86" s="2357"/>
      <c r="CC86" s="3144"/>
      <c r="CD86" s="3144"/>
      <c r="CE86" s="3144"/>
      <c r="CF86" s="2861"/>
      <c r="CG86" s="3146"/>
      <c r="CH86" s="3146"/>
      <c r="CI86" s="3147"/>
      <c r="CJ86" s="3147"/>
      <c r="CK86" s="3147"/>
      <c r="CL86" s="3150"/>
      <c r="CM86" s="3146"/>
      <c r="CN86" s="3146"/>
      <c r="CO86" s="3147"/>
      <c r="CP86" s="3150"/>
      <c r="CQ86" s="3150"/>
      <c r="CR86" s="3150"/>
      <c r="CS86" s="3147"/>
      <c r="CT86" s="3150"/>
      <c r="CU86" s="3150"/>
      <c r="CV86" s="3150"/>
      <c r="CW86" s="294"/>
      <c r="CX86" s="3160"/>
    </row>
    <row r="87" spans="1:102">
      <c r="A87" s="3166"/>
      <c r="B87" s="2884"/>
      <c r="C87" s="2884"/>
      <c r="D87" s="2884"/>
      <c r="E87" s="2884"/>
      <c r="F87" s="2884"/>
      <c r="G87" s="2884"/>
      <c r="H87" s="2884"/>
      <c r="I87" s="3175"/>
      <c r="J87" s="3176"/>
      <c r="K87" s="3176"/>
      <c r="L87" s="3176"/>
      <c r="M87" s="3176"/>
      <c r="N87" s="3176"/>
      <c r="O87" s="3176"/>
      <c r="P87" s="3175"/>
      <c r="Q87" s="3176"/>
      <c r="R87" s="3176"/>
      <c r="S87" s="3176"/>
      <c r="T87" s="3176"/>
      <c r="U87" s="3176"/>
      <c r="V87" s="3176"/>
      <c r="W87" s="3176"/>
      <c r="X87" s="3176"/>
      <c r="Y87" s="3176"/>
      <c r="Z87" s="3176"/>
      <c r="AA87" s="3176"/>
      <c r="AB87" s="3176"/>
      <c r="AC87" s="3176"/>
      <c r="AD87" s="3176"/>
      <c r="AE87" s="3176"/>
      <c r="AF87" s="3176"/>
      <c r="AG87" s="3176"/>
      <c r="AH87" s="3176"/>
      <c r="AI87" s="3176"/>
      <c r="AJ87" s="3176"/>
      <c r="AK87" s="3176"/>
      <c r="AL87" s="3176"/>
      <c r="AM87" s="3176"/>
      <c r="AN87" s="3176"/>
      <c r="AO87" s="3176"/>
      <c r="AP87" s="3176"/>
      <c r="AQ87" s="3176"/>
      <c r="AR87" s="3176"/>
      <c r="AS87" s="3176"/>
      <c r="AT87" s="3176"/>
      <c r="AU87" s="3176"/>
      <c r="AV87" s="3176"/>
      <c r="AW87" s="3176"/>
      <c r="AX87" s="3176"/>
      <c r="AY87" s="3176"/>
      <c r="AZ87" s="3176"/>
      <c r="BA87" s="3176"/>
      <c r="BB87" s="3176"/>
      <c r="BC87" s="3176"/>
      <c r="BD87" s="3176"/>
      <c r="BE87" s="3176"/>
      <c r="BF87" s="3181"/>
      <c r="BG87" s="3122">
        <v>11</v>
      </c>
      <c r="BH87" s="2925" t="s">
        <v>1432</v>
      </c>
      <c r="BI87" s="3126"/>
      <c r="BJ87" s="3126"/>
      <c r="BK87" s="3126"/>
      <c r="BL87" s="3126"/>
      <c r="BM87" s="3126"/>
      <c r="BN87" s="3050"/>
      <c r="BO87" s="2357"/>
      <c r="BP87" s="2357"/>
      <c r="BQ87" s="2357"/>
      <c r="BR87" s="2357"/>
      <c r="BS87" s="2357"/>
      <c r="BT87" s="3051"/>
      <c r="BU87" s="2357"/>
      <c r="BV87" s="2357"/>
      <c r="BW87" s="2357"/>
      <c r="BX87" s="2357"/>
      <c r="BY87" s="2357"/>
      <c r="BZ87" s="3064"/>
      <c r="CA87" s="2357"/>
      <c r="CB87" s="2357"/>
      <c r="CC87" s="3144"/>
      <c r="CD87" s="3144"/>
      <c r="CE87" s="3144"/>
      <c r="CF87" s="2861"/>
      <c r="CG87" s="3146"/>
      <c r="CH87" s="3146"/>
      <c r="CI87" s="3147"/>
      <c r="CJ87" s="3147"/>
      <c r="CK87" s="3147"/>
      <c r="CL87" s="3150"/>
      <c r="CM87" s="3146"/>
      <c r="CN87" s="3146"/>
      <c r="CO87" s="3147"/>
      <c r="CP87" s="3150"/>
      <c r="CQ87" s="3150"/>
      <c r="CR87" s="3150"/>
      <c r="CS87" s="3147"/>
      <c r="CT87" s="3150"/>
      <c r="CU87" s="3150"/>
      <c r="CV87" s="3150"/>
      <c r="CW87" s="294"/>
      <c r="CX87" s="3160"/>
    </row>
    <row r="88" spans="1:102">
      <c r="A88" s="3167"/>
      <c r="B88" s="3168"/>
      <c r="C88" s="3168"/>
      <c r="D88" s="3168"/>
      <c r="E88" s="3168"/>
      <c r="F88" s="3168"/>
      <c r="G88" s="3168"/>
      <c r="H88" s="3168"/>
      <c r="I88" s="3168"/>
      <c r="J88" s="3168"/>
      <c r="K88" s="3168"/>
      <c r="L88" s="3168"/>
      <c r="M88" s="3168"/>
      <c r="N88" s="3168"/>
      <c r="O88" s="3168"/>
      <c r="P88" s="3168"/>
      <c r="Q88" s="3168"/>
      <c r="R88" s="3168"/>
      <c r="S88" s="3168"/>
      <c r="T88" s="3168"/>
      <c r="U88" s="3168"/>
      <c r="V88" s="3168"/>
      <c r="W88" s="3168"/>
      <c r="X88" s="3168"/>
      <c r="Y88" s="3168"/>
      <c r="Z88" s="3168"/>
      <c r="AA88" s="3168"/>
      <c r="AB88" s="3168"/>
      <c r="AC88" s="3168"/>
      <c r="AD88" s="3168"/>
      <c r="AE88" s="3168"/>
      <c r="AF88" s="3168"/>
      <c r="AG88" s="3168"/>
      <c r="AH88" s="3168"/>
      <c r="AI88" s="3168"/>
      <c r="AJ88" s="3168"/>
      <c r="AK88" s="3168"/>
      <c r="AL88" s="3168"/>
      <c r="AM88" s="3168"/>
      <c r="AN88" s="3168"/>
      <c r="AO88" s="3168"/>
      <c r="AP88" s="3168"/>
      <c r="AQ88" s="3168"/>
      <c r="AR88" s="3168"/>
      <c r="AS88" s="3168"/>
      <c r="AT88" s="3168"/>
      <c r="AU88" s="3168"/>
      <c r="AV88" s="3168"/>
      <c r="AW88" s="3168"/>
      <c r="AX88" s="3168"/>
      <c r="AY88" s="3168"/>
      <c r="AZ88" s="3168"/>
      <c r="BA88" s="3168"/>
      <c r="BB88" s="3168"/>
      <c r="BC88" s="3168"/>
      <c r="BD88" s="3168"/>
      <c r="BE88" s="3168"/>
      <c r="BF88" s="3181"/>
      <c r="BG88" s="3122">
        <v>12</v>
      </c>
      <c r="BH88" s="2925" t="s">
        <v>1433</v>
      </c>
      <c r="BI88" s="3126"/>
      <c r="BJ88" s="3126"/>
      <c r="BK88" s="3126"/>
      <c r="BL88" s="3126"/>
      <c r="BM88" s="3126"/>
      <c r="BN88" s="3050"/>
      <c r="BO88" s="2357"/>
      <c r="BP88" s="2357"/>
      <c r="BQ88" s="2357"/>
      <c r="BR88" s="2357"/>
      <c r="BS88" s="2357"/>
      <c r="BT88" s="3051"/>
      <c r="BU88" s="2357"/>
      <c r="BV88" s="2357"/>
      <c r="BW88" s="2357"/>
      <c r="BX88" s="2357"/>
      <c r="BY88" s="2357"/>
      <c r="BZ88" s="3064"/>
      <c r="CA88" s="2357"/>
      <c r="CB88" s="2357"/>
      <c r="CC88" s="3144"/>
      <c r="CD88" s="3144"/>
      <c r="CE88" s="3144"/>
      <c r="CF88" s="2861"/>
      <c r="CG88" s="3146"/>
      <c r="CH88" s="3146"/>
      <c r="CI88" s="3147"/>
      <c r="CJ88" s="3147"/>
      <c r="CK88" s="3147"/>
      <c r="CL88" s="3150"/>
      <c r="CM88" s="3146"/>
      <c r="CN88" s="3146"/>
      <c r="CO88" s="3147"/>
      <c r="CP88" s="3150"/>
      <c r="CQ88" s="3150"/>
      <c r="CR88" s="3150"/>
      <c r="CS88" s="3147"/>
      <c r="CT88" s="3150"/>
      <c r="CU88" s="3150"/>
      <c r="CV88" s="3150"/>
      <c r="CW88" s="294"/>
      <c r="CX88" s="3160"/>
    </row>
    <row r="89" spans="1:102">
      <c r="A89" s="3167"/>
      <c r="B89" s="3168"/>
      <c r="C89" s="3168"/>
      <c r="D89" s="3168"/>
      <c r="E89" s="3168"/>
      <c r="F89" s="3168"/>
      <c r="G89" s="3168"/>
      <c r="H89" s="3168"/>
      <c r="I89" s="3168"/>
      <c r="J89" s="3168"/>
      <c r="K89" s="3168"/>
      <c r="L89" s="3168"/>
      <c r="M89" s="3168"/>
      <c r="N89" s="3168"/>
      <c r="O89" s="3168"/>
      <c r="P89" s="3168"/>
      <c r="Q89" s="3168"/>
      <c r="R89" s="3168"/>
      <c r="S89" s="3168"/>
      <c r="T89" s="3168"/>
      <c r="U89" s="3168"/>
      <c r="V89" s="3168"/>
      <c r="W89" s="3168"/>
      <c r="X89" s="3168"/>
      <c r="Y89" s="3168"/>
      <c r="Z89" s="3168"/>
      <c r="AA89" s="3168"/>
      <c r="AB89" s="3168"/>
      <c r="AC89" s="3168"/>
      <c r="AD89" s="3168"/>
      <c r="AE89" s="3168"/>
      <c r="AF89" s="3168"/>
      <c r="AG89" s="3168"/>
      <c r="AH89" s="3168"/>
      <c r="AI89" s="3168"/>
      <c r="AJ89" s="3168"/>
      <c r="AK89" s="3168"/>
      <c r="AL89" s="3168"/>
      <c r="AM89" s="3168"/>
      <c r="AN89" s="3168"/>
      <c r="AO89" s="3168"/>
      <c r="AP89" s="3168"/>
      <c r="AQ89" s="3168"/>
      <c r="AR89" s="3168"/>
      <c r="AS89" s="3168"/>
      <c r="AT89" s="3168"/>
      <c r="AU89" s="3168"/>
      <c r="AV89" s="3168"/>
      <c r="AW89" s="3168"/>
      <c r="AX89" s="3168"/>
      <c r="AY89" s="3168"/>
      <c r="AZ89" s="3168"/>
      <c r="BA89" s="3168"/>
      <c r="BB89" s="3168"/>
      <c r="BC89" s="3168"/>
      <c r="BD89" s="3168"/>
      <c r="BE89" s="3168"/>
      <c r="BF89" s="3180"/>
      <c r="BG89" s="3122">
        <v>13</v>
      </c>
      <c r="BH89" s="2925" t="s">
        <v>1434</v>
      </c>
      <c r="BI89" s="3126"/>
      <c r="BJ89" s="3126"/>
      <c r="BK89" s="3126"/>
      <c r="BL89" s="3126"/>
      <c r="BM89" s="3126"/>
      <c r="BN89" s="3050"/>
      <c r="BO89" s="2357"/>
      <c r="BP89" s="2357"/>
      <c r="BQ89" s="2357"/>
      <c r="BR89" s="2357"/>
      <c r="BS89" s="2357"/>
      <c r="BT89" s="3051"/>
      <c r="BU89" s="2357"/>
      <c r="BV89" s="2357"/>
      <c r="BW89" s="2357"/>
      <c r="BX89" s="2357"/>
      <c r="BY89" s="2357"/>
      <c r="BZ89" s="3064"/>
      <c r="CA89" s="2357"/>
      <c r="CB89" s="2357"/>
      <c r="CC89" s="3144"/>
      <c r="CD89" s="3144"/>
      <c r="CE89" s="3144"/>
      <c r="CF89" s="2861"/>
      <c r="CG89" s="3146"/>
      <c r="CH89" s="3146"/>
      <c r="CI89" s="3147"/>
      <c r="CJ89" s="3147"/>
      <c r="CK89" s="3147"/>
      <c r="CL89" s="3150"/>
      <c r="CM89" s="3146"/>
      <c r="CN89" s="3146"/>
      <c r="CO89" s="3150"/>
      <c r="CP89" s="3150"/>
      <c r="CQ89" s="3150"/>
      <c r="CR89" s="3150"/>
      <c r="CS89" s="3150"/>
      <c r="CT89" s="3150"/>
      <c r="CU89" s="3150"/>
      <c r="CV89" s="3150"/>
      <c r="CW89" s="294"/>
    </row>
    <row r="90" spans="1:102">
      <c r="A90" s="3167"/>
      <c r="B90" s="3168"/>
      <c r="C90" s="3168"/>
      <c r="D90" s="3168"/>
      <c r="E90" s="3168"/>
      <c r="F90" s="3168"/>
      <c r="G90" s="3168"/>
      <c r="H90" s="3168"/>
      <c r="I90" s="3168"/>
      <c r="J90" s="3168"/>
      <c r="K90" s="3168"/>
      <c r="L90" s="3168"/>
      <c r="M90" s="3168"/>
      <c r="N90" s="3168"/>
      <c r="O90" s="3168"/>
      <c r="P90" s="3168"/>
      <c r="Q90" s="3168"/>
      <c r="R90" s="3168"/>
      <c r="S90" s="3168"/>
      <c r="T90" s="3168"/>
      <c r="U90" s="3168"/>
      <c r="V90" s="3168"/>
      <c r="W90" s="3168"/>
      <c r="X90" s="3168"/>
      <c r="Y90" s="3168"/>
      <c r="Z90" s="3168"/>
      <c r="AA90" s="3168"/>
      <c r="AB90" s="3168"/>
      <c r="AC90" s="3168"/>
      <c r="AD90" s="3168"/>
      <c r="AE90" s="3168"/>
      <c r="AF90" s="3168"/>
      <c r="AG90" s="3168"/>
      <c r="AH90" s="3168"/>
      <c r="AI90" s="3168"/>
      <c r="AJ90" s="3168"/>
      <c r="AK90" s="3168"/>
      <c r="AL90" s="3168"/>
      <c r="AM90" s="3168"/>
      <c r="AN90" s="3168"/>
      <c r="AO90" s="3168"/>
      <c r="AP90" s="3168"/>
      <c r="AQ90" s="3168"/>
      <c r="AR90" s="3168"/>
      <c r="AS90" s="3168"/>
      <c r="AT90" s="3168"/>
      <c r="AU90" s="3168"/>
      <c r="AV90" s="3168"/>
      <c r="AW90" s="3168"/>
      <c r="AX90" s="3168"/>
      <c r="AY90" s="3168"/>
      <c r="AZ90" s="3168"/>
      <c r="BA90" s="3168"/>
      <c r="BB90" s="3168"/>
      <c r="BC90" s="3168"/>
      <c r="BD90" s="3168"/>
      <c r="BE90" s="3168"/>
      <c r="BF90" s="3180"/>
      <c r="BG90" s="3122">
        <v>14</v>
      </c>
      <c r="BH90" s="2713" t="s">
        <v>1435</v>
      </c>
      <c r="BI90" s="3126"/>
      <c r="BJ90" s="3126"/>
      <c r="BK90" s="3126"/>
      <c r="BL90" s="3126"/>
      <c r="BM90" s="3126"/>
      <c r="BN90" s="3050"/>
      <c r="BO90" s="2357"/>
      <c r="BP90" s="2357"/>
      <c r="BQ90" s="2357"/>
      <c r="BR90" s="2357"/>
      <c r="BS90" s="2357"/>
      <c r="BT90" s="3051"/>
      <c r="BU90" s="2357"/>
      <c r="BV90" s="2357"/>
      <c r="BW90" s="2357"/>
      <c r="BX90" s="2357"/>
      <c r="BY90" s="2357"/>
      <c r="BZ90" s="3064"/>
      <c r="CA90" s="2357"/>
      <c r="CB90" s="2357"/>
      <c r="CC90" s="3144"/>
      <c r="CD90" s="3144"/>
      <c r="CE90" s="3144"/>
      <c r="CF90" s="2861"/>
      <c r="CG90" s="3146"/>
      <c r="CH90" s="3146"/>
      <c r="CI90" s="3150"/>
      <c r="CJ90" s="3150"/>
      <c r="CK90" s="3150"/>
      <c r="CL90" s="3150"/>
      <c r="CM90" s="3146"/>
      <c r="CN90" s="3146"/>
      <c r="CO90" s="3150"/>
      <c r="CP90" s="3150"/>
      <c r="CQ90" s="3150"/>
      <c r="CR90" s="3150"/>
      <c r="CS90" s="3150"/>
      <c r="CT90" s="3150"/>
      <c r="CU90" s="3150"/>
      <c r="CV90" s="3150"/>
      <c r="CW90" s="294"/>
    </row>
    <row r="91" spans="1:102">
      <c r="A91" s="3167"/>
      <c r="B91" s="3168"/>
      <c r="C91" s="3168"/>
      <c r="D91" s="3168"/>
      <c r="E91" s="3168"/>
      <c r="F91" s="3168"/>
      <c r="G91" s="3168"/>
      <c r="H91" s="3168"/>
      <c r="I91" s="3168"/>
      <c r="J91" s="3168"/>
      <c r="K91" s="3168"/>
      <c r="L91" s="3168"/>
      <c r="M91" s="3168"/>
      <c r="N91" s="3168"/>
      <c r="O91" s="3168"/>
      <c r="P91" s="3168"/>
      <c r="Q91" s="3168"/>
      <c r="R91" s="3168"/>
      <c r="S91" s="3168"/>
      <c r="T91" s="3168"/>
      <c r="U91" s="3168"/>
      <c r="V91" s="3168"/>
      <c r="W91" s="3168"/>
      <c r="X91" s="3168"/>
      <c r="Y91" s="3168"/>
      <c r="Z91" s="3168"/>
      <c r="AA91" s="3168"/>
      <c r="AB91" s="3168"/>
      <c r="AC91" s="3168"/>
      <c r="AD91" s="3168"/>
      <c r="AE91" s="3168"/>
      <c r="AF91" s="3168"/>
      <c r="AG91" s="3168"/>
      <c r="AH91" s="3168"/>
      <c r="AI91" s="3168"/>
      <c r="AJ91" s="3168"/>
      <c r="AK91" s="3168"/>
      <c r="AL91" s="3168"/>
      <c r="AM91" s="3168"/>
      <c r="AN91" s="3168"/>
      <c r="AO91" s="3168"/>
      <c r="AP91" s="3168"/>
      <c r="AQ91" s="3168"/>
      <c r="AR91" s="3168"/>
      <c r="AS91" s="3168"/>
      <c r="AT91" s="3168"/>
      <c r="AU91" s="3168"/>
      <c r="AV91" s="3168"/>
      <c r="AW91" s="3168"/>
      <c r="AX91" s="3168"/>
      <c r="AY91" s="3168"/>
      <c r="AZ91" s="3168"/>
      <c r="BA91" s="3168"/>
      <c r="BB91" s="3168"/>
      <c r="BC91" s="3168"/>
      <c r="BD91" s="3168"/>
      <c r="BE91" s="3168"/>
      <c r="BF91" s="3180"/>
      <c r="BG91" s="3122">
        <v>15</v>
      </c>
      <c r="BH91" s="2713" t="s">
        <v>1436</v>
      </c>
      <c r="BI91" s="3126"/>
      <c r="BJ91" s="3126"/>
      <c r="BK91" s="3126"/>
      <c r="BL91" s="3126"/>
      <c r="BM91" s="3126"/>
      <c r="BN91" s="3050"/>
      <c r="BO91" s="2357"/>
      <c r="BP91" s="2357"/>
      <c r="BQ91" s="2357"/>
      <c r="BR91" s="2357"/>
      <c r="BS91" s="2357"/>
      <c r="BT91" s="3051"/>
      <c r="BU91" s="2357"/>
      <c r="BV91" s="2357"/>
      <c r="BW91" s="2357"/>
      <c r="BX91" s="2357"/>
      <c r="BY91" s="2357"/>
      <c r="BZ91" s="3064"/>
      <c r="CA91" s="2357"/>
      <c r="CB91" s="2357"/>
      <c r="CC91" s="3144"/>
      <c r="CD91" s="3144"/>
      <c r="CE91" s="3144"/>
      <c r="CF91" s="2861"/>
      <c r="CG91" s="3146"/>
      <c r="CH91" s="3146"/>
      <c r="CI91" s="3150"/>
      <c r="CJ91" s="3150"/>
      <c r="CK91" s="3150"/>
      <c r="CL91" s="3150"/>
      <c r="CM91" s="3146"/>
      <c r="CN91" s="3146"/>
      <c r="CO91" s="3150"/>
      <c r="CP91" s="3150"/>
      <c r="CQ91" s="3150"/>
      <c r="CR91" s="3150"/>
      <c r="CS91" s="3150"/>
      <c r="CT91" s="3150"/>
      <c r="CU91" s="3150"/>
      <c r="CV91" s="3150"/>
      <c r="CW91" s="294"/>
    </row>
    <row r="92" spans="1:102">
      <c r="A92" s="3164"/>
      <c r="B92" s="3165"/>
      <c r="C92" s="3165"/>
      <c r="D92" s="3165"/>
      <c r="E92" s="3165"/>
      <c r="F92" s="3165"/>
      <c r="G92" s="3165"/>
      <c r="H92" s="3165"/>
      <c r="I92" s="3165"/>
      <c r="J92" s="3165"/>
      <c r="K92" s="3165"/>
      <c r="L92" s="3165"/>
      <c r="M92" s="3165"/>
      <c r="N92" s="3165"/>
      <c r="O92" s="3165"/>
      <c r="P92" s="3165"/>
      <c r="Q92" s="3165"/>
      <c r="R92" s="3165"/>
      <c r="S92" s="3165"/>
      <c r="T92" s="3165"/>
      <c r="U92" s="3165"/>
      <c r="V92" s="3165"/>
      <c r="W92" s="3165"/>
      <c r="X92" s="3165"/>
      <c r="Y92" s="3165"/>
      <c r="Z92" s="3165"/>
      <c r="AA92" s="3165"/>
      <c r="AB92" s="3165"/>
      <c r="AC92" s="3165"/>
      <c r="AD92" s="3165"/>
      <c r="AE92" s="3165"/>
      <c r="AF92" s="3165"/>
      <c r="AG92" s="3165"/>
      <c r="AH92" s="3165"/>
      <c r="AI92" s="3165"/>
      <c r="AJ92" s="3165"/>
      <c r="AK92" s="3165"/>
      <c r="AL92" s="3165"/>
      <c r="AM92" s="3165"/>
      <c r="AN92" s="3165"/>
      <c r="AO92" s="3165"/>
      <c r="AP92" s="3165"/>
      <c r="AQ92" s="3165"/>
      <c r="AR92" s="3165"/>
      <c r="AS92" s="3165"/>
      <c r="AT92" s="3165"/>
      <c r="AU92" s="3165"/>
      <c r="AV92" s="3165"/>
      <c r="AW92" s="3165"/>
      <c r="AX92" s="3165"/>
      <c r="AY92" s="3165"/>
      <c r="AZ92" s="3165"/>
      <c r="BA92" s="3165"/>
      <c r="BB92" s="3165"/>
      <c r="BC92" s="3165"/>
      <c r="BD92" s="3165"/>
      <c r="BE92" s="3165"/>
      <c r="BF92" s="3180"/>
      <c r="BG92" s="3122">
        <v>16</v>
      </c>
      <c r="BH92" s="2713" t="s">
        <v>1437</v>
      </c>
      <c r="BI92" s="3126"/>
      <c r="BJ92" s="3126"/>
      <c r="BK92" s="3126"/>
      <c r="BL92" s="3126"/>
      <c r="BM92" s="3126"/>
      <c r="BN92" s="3050"/>
      <c r="BO92" s="2357"/>
      <c r="BP92" s="2357"/>
      <c r="BQ92" s="2357"/>
      <c r="BR92" s="2357"/>
      <c r="BS92" s="2357"/>
      <c r="BT92" s="3051"/>
      <c r="BU92" s="2357"/>
      <c r="BV92" s="2357"/>
      <c r="BW92" s="2357"/>
      <c r="BX92" s="2357"/>
      <c r="BY92" s="2357"/>
      <c r="BZ92" s="3064"/>
      <c r="CA92" s="2357"/>
      <c r="CB92" s="2357"/>
      <c r="CC92" s="3144"/>
      <c r="CD92" s="3144"/>
      <c r="CE92" s="3144"/>
      <c r="CF92" s="2861"/>
      <c r="CG92" s="3146"/>
      <c r="CH92" s="3146"/>
      <c r="CI92" s="3150"/>
      <c r="CJ92" s="3150"/>
      <c r="CK92" s="3150"/>
      <c r="CL92" s="3150"/>
      <c r="CM92" s="3146"/>
      <c r="CN92" s="3146"/>
      <c r="CO92" s="3150"/>
      <c r="CP92" s="3150"/>
      <c r="CQ92" s="3150"/>
      <c r="CR92" s="3150"/>
      <c r="CS92" s="3150"/>
      <c r="CT92" s="3150"/>
      <c r="CU92" s="3150"/>
      <c r="CV92" s="3150"/>
      <c r="CW92" s="294"/>
    </row>
    <row r="93" spans="1:102">
      <c r="A93" s="3169"/>
      <c r="B93" s="3170"/>
      <c r="C93" s="3170"/>
      <c r="D93" s="3170"/>
      <c r="E93" s="3170"/>
      <c r="F93" s="3170"/>
      <c r="G93" s="3170"/>
      <c r="H93" s="3170"/>
      <c r="I93" s="3170"/>
      <c r="J93" s="3170"/>
      <c r="K93" s="3170"/>
      <c r="L93" s="3170"/>
      <c r="M93" s="3170"/>
      <c r="N93" s="3170"/>
      <c r="O93" s="3170"/>
      <c r="P93" s="3170"/>
      <c r="Q93" s="3170"/>
      <c r="R93" s="3170"/>
      <c r="S93" s="3170"/>
      <c r="T93" s="3170"/>
      <c r="U93" s="3170"/>
      <c r="V93" s="3170"/>
      <c r="W93" s="3170"/>
      <c r="X93" s="3170"/>
      <c r="Y93" s="3170"/>
      <c r="Z93" s="3170"/>
      <c r="AA93" s="3170"/>
      <c r="AB93" s="3170"/>
      <c r="AC93" s="3170"/>
      <c r="AD93" s="3170"/>
      <c r="AE93" s="3170"/>
      <c r="AF93" s="3170"/>
      <c r="AG93" s="3170"/>
      <c r="AH93" s="3170"/>
      <c r="AI93" s="3170"/>
      <c r="AJ93" s="3170"/>
      <c r="AK93" s="3170"/>
      <c r="AL93" s="3170"/>
      <c r="AM93" s="3170"/>
      <c r="AN93" s="3170"/>
      <c r="AO93" s="3170"/>
      <c r="AP93" s="3170"/>
      <c r="AQ93" s="3170"/>
      <c r="AR93" s="3170"/>
      <c r="AS93" s="3170"/>
      <c r="AT93" s="3170"/>
      <c r="AU93" s="3170"/>
      <c r="AV93" s="3170"/>
      <c r="AW93" s="3170"/>
      <c r="AX93" s="3170"/>
      <c r="AY93" s="3170"/>
      <c r="AZ93" s="3170"/>
      <c r="BA93" s="3170"/>
      <c r="BB93" s="3170"/>
      <c r="BC93" s="3170"/>
      <c r="BD93" s="3170"/>
      <c r="BE93" s="3170"/>
      <c r="BF93" s="3182"/>
      <c r="BG93" s="3122">
        <v>17</v>
      </c>
      <c r="BH93" s="2713" t="s">
        <v>1438</v>
      </c>
      <c r="BI93" s="3126"/>
      <c r="BJ93" s="3126"/>
      <c r="BK93" s="3126"/>
      <c r="BL93" s="3126"/>
      <c r="BM93" s="3126"/>
      <c r="BN93" s="3050"/>
      <c r="BO93" s="2357"/>
      <c r="BP93" s="2357"/>
      <c r="BQ93" s="2357"/>
      <c r="BR93" s="2357"/>
      <c r="BS93" s="2357"/>
      <c r="BT93" s="3051"/>
      <c r="BU93" s="2357"/>
      <c r="BV93" s="2357"/>
      <c r="BW93" s="2357"/>
      <c r="BX93" s="2357"/>
      <c r="BY93" s="2357"/>
      <c r="BZ93" s="3064"/>
      <c r="CA93" s="2357"/>
      <c r="CB93" s="2357"/>
      <c r="CC93" s="3144"/>
      <c r="CD93" s="3144"/>
      <c r="CE93" s="3144"/>
      <c r="CF93" s="2861"/>
      <c r="CG93" s="3146"/>
      <c r="CH93" s="3146"/>
      <c r="CI93" s="3150"/>
      <c r="CJ93" s="3150"/>
      <c r="CK93" s="3150"/>
      <c r="CL93" s="3150"/>
      <c r="CM93" s="3146"/>
      <c r="CN93" s="3146"/>
      <c r="CO93" s="3150"/>
      <c r="CP93" s="3150"/>
      <c r="CQ93" s="3150"/>
      <c r="CR93" s="3150"/>
      <c r="CS93" s="3150"/>
      <c r="CT93" s="3150"/>
      <c r="CU93" s="3150"/>
      <c r="CV93" s="3150"/>
      <c r="CW93" s="294"/>
    </row>
    <row r="94" spans="1:102">
      <c r="A94" s="3165"/>
      <c r="B94" s="3165"/>
      <c r="C94" s="3165"/>
      <c r="D94" s="3165"/>
      <c r="E94" s="3165"/>
      <c r="F94" s="3165"/>
      <c r="G94" s="3165"/>
      <c r="H94" s="3165"/>
      <c r="I94" s="3165"/>
      <c r="J94" s="3165"/>
      <c r="K94" s="3165"/>
      <c r="L94" s="3165"/>
      <c r="M94" s="3165"/>
      <c r="N94" s="3165"/>
      <c r="O94" s="3165"/>
      <c r="P94" s="3165"/>
      <c r="Q94" s="3165"/>
      <c r="R94" s="3165"/>
      <c r="S94" s="3165"/>
      <c r="T94" s="3165"/>
      <c r="U94" s="3165"/>
      <c r="V94" s="3165"/>
      <c r="W94" s="3165"/>
      <c r="X94" s="3165"/>
      <c r="Y94" s="3165"/>
      <c r="Z94" s="3165"/>
      <c r="AA94" s="3165"/>
      <c r="AB94" s="3165"/>
      <c r="AC94" s="3165"/>
      <c r="AD94" s="3165"/>
      <c r="AE94" s="3165"/>
      <c r="AF94" s="3165"/>
      <c r="AG94" s="3165"/>
      <c r="AH94" s="3165"/>
      <c r="AI94" s="3165"/>
      <c r="AJ94" s="3165"/>
      <c r="AK94" s="3165"/>
      <c r="AL94" s="3165"/>
      <c r="AM94" s="3165"/>
      <c r="AN94" s="3165"/>
      <c r="AO94" s="3165"/>
      <c r="AP94" s="3165"/>
      <c r="AQ94" s="3165"/>
      <c r="AR94" s="3165"/>
      <c r="AS94" s="3165"/>
      <c r="AT94" s="3165"/>
      <c r="AU94" s="3165"/>
      <c r="AV94" s="3165"/>
      <c r="AW94" s="3165"/>
      <c r="AX94" s="3165"/>
      <c r="AY94" s="3165"/>
      <c r="AZ94" s="3165"/>
      <c r="BA94" s="3165"/>
      <c r="BB94" s="3165"/>
      <c r="BC94" s="3165"/>
      <c r="BD94" s="3165"/>
      <c r="BE94" s="3165"/>
      <c r="BF94" s="3165"/>
      <c r="BG94" s="3122">
        <v>18</v>
      </c>
      <c r="BH94" s="2713" t="s">
        <v>1439</v>
      </c>
      <c r="BI94" s="3126"/>
      <c r="BJ94" s="3126"/>
      <c r="BK94" s="3126"/>
      <c r="BL94" s="3126"/>
      <c r="BM94" s="3126"/>
      <c r="BN94" s="3050"/>
      <c r="BO94" s="2357"/>
      <c r="BP94" s="2357"/>
      <c r="BQ94" s="2357"/>
      <c r="BR94" s="2357"/>
      <c r="BS94" s="2357"/>
      <c r="BT94" s="3051"/>
      <c r="BU94" s="2357"/>
      <c r="BV94" s="2357"/>
      <c r="BW94" s="2357"/>
      <c r="BX94" s="2357"/>
      <c r="BY94" s="2357"/>
      <c r="BZ94" s="3064"/>
      <c r="CA94" s="2357"/>
      <c r="CB94" s="2357"/>
      <c r="CC94" s="3144"/>
      <c r="CD94" s="3144"/>
      <c r="CE94" s="3144"/>
      <c r="CF94" s="2861"/>
      <c r="CG94" s="3146"/>
      <c r="CH94" s="3146"/>
      <c r="CI94" s="3150"/>
      <c r="CJ94" s="3150"/>
      <c r="CK94" s="3150"/>
      <c r="CL94" s="3150"/>
      <c r="CM94" s="3146"/>
      <c r="CN94" s="3146"/>
      <c r="CO94" s="3150"/>
      <c r="CP94" s="3150"/>
      <c r="CQ94" s="3150"/>
      <c r="CR94" s="3150"/>
      <c r="CS94" s="3150"/>
      <c r="CT94" s="3150"/>
      <c r="CU94" s="3150"/>
      <c r="CV94" s="3150"/>
      <c r="CW94" s="294"/>
    </row>
    <row r="95" spans="1:10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 s="3122">
        <v>19</v>
      </c>
      <c r="BH95" s="2713" t="s">
        <v>1440</v>
      </c>
      <c r="BI95" s="3126"/>
      <c r="BJ95" s="3126"/>
      <c r="BK95" s="3126"/>
      <c r="BL95" s="3126"/>
      <c r="BM95" s="3126"/>
      <c r="BN95" s="3050"/>
      <c r="BO95" s="2357"/>
      <c r="BP95" s="2357"/>
      <c r="BQ95" s="2357"/>
      <c r="BR95" s="2357"/>
      <c r="BS95" s="2357"/>
      <c r="BT95" s="3051"/>
      <c r="BU95" s="2357"/>
      <c r="BV95" s="2357"/>
      <c r="BW95" s="2357"/>
      <c r="BX95" s="2357"/>
      <c r="BY95" s="2357"/>
      <c r="BZ95" s="3064"/>
      <c r="CA95" s="2357"/>
      <c r="CB95" s="2357"/>
      <c r="CC95" s="3144"/>
      <c r="CD95" s="3144"/>
      <c r="CE95" s="3144"/>
      <c r="CF95" s="2861"/>
      <c r="CG95" s="3146"/>
      <c r="CH95" s="3146"/>
      <c r="CI95" s="3150"/>
      <c r="CJ95" s="3150"/>
      <c r="CK95" s="3150"/>
      <c r="CL95" s="3150"/>
      <c r="CM95" s="3146"/>
      <c r="CN95" s="3146"/>
      <c r="CO95" s="3150"/>
      <c r="CP95" s="3150"/>
      <c r="CQ95" s="3150"/>
      <c r="CR95" s="3150"/>
      <c r="CS95" s="3150"/>
      <c r="CT95" s="3150"/>
      <c r="CU95" s="3150"/>
      <c r="CV95" s="3150"/>
      <c r="CW95" s="294"/>
    </row>
    <row r="96" spans="1:10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 s="3122">
        <v>20</v>
      </c>
      <c r="BH96" s="2713" t="s">
        <v>1441</v>
      </c>
      <c r="BI96" s="3126"/>
      <c r="BJ96" s="3126"/>
      <c r="BK96" s="3126"/>
      <c r="BL96" s="3126"/>
      <c r="BM96" s="3126"/>
      <c r="BN96" s="3050"/>
      <c r="BO96" s="2357"/>
      <c r="BP96" s="2357"/>
      <c r="BQ96" s="2357"/>
      <c r="BR96" s="2357"/>
      <c r="BS96" s="2357"/>
      <c r="BT96" s="3051"/>
      <c r="BU96" s="2357"/>
      <c r="BV96" s="2357"/>
      <c r="BW96" s="2357"/>
      <c r="BX96" s="2357"/>
      <c r="BY96" s="2357"/>
      <c r="BZ96" s="3064"/>
      <c r="CA96" s="2357"/>
      <c r="CB96" s="2357"/>
      <c r="CC96" s="3144"/>
      <c r="CD96" s="3144"/>
      <c r="CE96" s="3144"/>
      <c r="CF96" s="2861"/>
      <c r="CG96" s="3146"/>
      <c r="CH96" s="3146"/>
      <c r="CI96" s="3150"/>
      <c r="CJ96" s="3150"/>
      <c r="CK96" s="3150"/>
      <c r="CL96" s="3150"/>
      <c r="CM96" s="3146"/>
      <c r="CN96" s="3146"/>
      <c r="CO96" s="3150"/>
      <c r="CP96" s="3150"/>
      <c r="CQ96" s="3150"/>
      <c r="CR96" s="3150"/>
      <c r="CS96" s="3150"/>
      <c r="CT96" s="3150"/>
      <c r="CU96" s="3150"/>
      <c r="CV96" s="3150"/>
      <c r="CW96" s="294"/>
    </row>
    <row r="97" spans="1:10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 s="3183" t="s">
        <v>771</v>
      </c>
      <c r="BH97" s="3184" t="s">
        <v>245</v>
      </c>
      <c r="BI97" s="3185"/>
      <c r="BJ97" s="3185"/>
      <c r="BK97" s="3185"/>
      <c r="BL97" s="3185"/>
      <c r="BM97" s="3185"/>
      <c r="BN97" s="3048"/>
      <c r="BO97" s="3024"/>
      <c r="BP97" s="3024"/>
      <c r="BQ97" s="3024"/>
      <c r="BR97" s="3024"/>
      <c r="BS97" s="3024"/>
      <c r="BT97" s="3049"/>
      <c r="BU97" s="3024"/>
      <c r="BV97" s="3024"/>
      <c r="BW97" s="3024"/>
      <c r="BX97" s="3024"/>
      <c r="BY97" s="3024"/>
      <c r="BZ97" s="3048"/>
      <c r="CA97" s="3024"/>
      <c r="CB97" s="3024"/>
      <c r="CC97" s="3143"/>
      <c r="CD97" s="3143"/>
      <c r="CE97" s="3143"/>
      <c r="CF97" s="3075"/>
      <c r="CG97" s="3143"/>
      <c r="CH97" s="3143"/>
      <c r="CI97" s="3143"/>
      <c r="CJ97" s="3143"/>
      <c r="CK97" s="3143"/>
      <c r="CL97" s="3151"/>
      <c r="CM97" s="3152"/>
      <c r="CN97" s="3152"/>
      <c r="CO97" s="3152"/>
      <c r="CP97" s="3152"/>
      <c r="CQ97" s="3152"/>
      <c r="CR97" s="3151"/>
      <c r="CS97" s="3190"/>
      <c r="CT97" s="3190"/>
      <c r="CU97" s="3190"/>
      <c r="CV97" s="3190"/>
      <c r="CW97" s="1424"/>
    </row>
    <row r="98" spans="1:101">
      <c r="I98" s="1439"/>
      <c r="J98" s="1439"/>
      <c r="K98" s="1439"/>
      <c r="L98" s="1439"/>
      <c r="M98" s="1439"/>
      <c r="N98" s="1439"/>
      <c r="O98" s="1439"/>
      <c r="Q98" s="1439"/>
      <c r="R98" s="1439"/>
      <c r="S98" s="1439"/>
      <c r="T98" s="1439"/>
      <c r="U98" s="1439"/>
      <c r="V98" s="1439"/>
      <c r="W98" s="1439"/>
      <c r="X98" s="1439"/>
      <c r="Y98" s="1439"/>
      <c r="Z98" s="1439"/>
      <c r="AA98" s="1439"/>
      <c r="AB98" s="1439"/>
      <c r="AC98" s="1439"/>
      <c r="AD98" s="1439"/>
      <c r="AE98" s="1439"/>
      <c r="AF98" s="1439"/>
      <c r="AG98" s="1439"/>
      <c r="AH98" s="1439"/>
      <c r="AI98" s="1439"/>
      <c r="AJ98" s="1439"/>
      <c r="AK98" s="1439"/>
      <c r="AL98" s="1439"/>
      <c r="AM98" s="1439"/>
      <c r="AN98" s="1439"/>
      <c r="AO98" s="1439"/>
      <c r="AP98" s="1439"/>
      <c r="AQ98" s="1439"/>
      <c r="AR98" s="1439"/>
      <c r="AS98" s="1439"/>
      <c r="AT98" s="1439"/>
      <c r="AU98" s="1439"/>
      <c r="AV98" s="1439"/>
      <c r="AW98" s="1439"/>
      <c r="AX98" s="1439"/>
      <c r="AY98" s="1439"/>
      <c r="AZ98" s="1439"/>
      <c r="BA98" s="1439"/>
      <c r="BB98" s="1439"/>
      <c r="BC98" s="1439"/>
      <c r="BD98" s="1439"/>
      <c r="BE98" s="1439"/>
      <c r="BF98"/>
      <c r="CB98" s="3189" t="e">
        <f>#REF!-交通费!CB97+AD37</f>
        <v>#REF!</v>
      </c>
    </row>
    <row r="99" spans="1:101">
      <c r="I99" s="1439"/>
      <c r="J99" s="1439"/>
      <c r="K99" s="1439"/>
      <c r="L99" s="1439"/>
      <c r="M99" s="1439"/>
      <c r="N99" s="1439"/>
      <c r="O99" s="1439"/>
      <c r="Q99" s="1439"/>
      <c r="R99" s="1439"/>
      <c r="S99" s="1439"/>
      <c r="T99" s="1439"/>
      <c r="U99" s="1439"/>
      <c r="V99" s="1439"/>
      <c r="W99" s="1439"/>
      <c r="X99" s="1439"/>
      <c r="Y99" s="1439"/>
      <c r="Z99" s="1439"/>
      <c r="AA99" s="1439"/>
      <c r="AB99" s="1439"/>
      <c r="AC99" s="1439"/>
      <c r="AD99" s="1439"/>
      <c r="AE99" s="1439"/>
      <c r="AF99" s="1439"/>
      <c r="AG99" s="1439"/>
      <c r="AH99" s="1439"/>
      <c r="AI99" s="1439"/>
      <c r="AJ99" s="1439"/>
      <c r="AK99" s="1439"/>
      <c r="AL99" s="1439"/>
      <c r="AM99" s="1439"/>
      <c r="AN99" s="1439"/>
      <c r="AO99" s="1439"/>
      <c r="AP99" s="1439"/>
      <c r="AQ99" s="1439"/>
      <c r="AR99" s="1439"/>
      <c r="AS99" s="1439"/>
      <c r="AT99" s="1439"/>
      <c r="AU99" s="1439"/>
      <c r="AV99" s="1439"/>
      <c r="AW99" s="1439"/>
      <c r="AX99" s="1439"/>
      <c r="AY99" s="1439"/>
      <c r="AZ99" s="1439"/>
      <c r="BA99" s="1439"/>
      <c r="BB99" s="1439"/>
      <c r="BC99" s="1439"/>
      <c r="BD99" s="1439"/>
      <c r="BE99" s="1439"/>
      <c r="BG99" s="1439"/>
      <c r="BH99" s="1439"/>
    </row>
    <row r="100" spans="1:101">
      <c r="BG100" s="1439"/>
      <c r="BH100" s="1439"/>
      <c r="BI100" s="3186"/>
      <c r="BJ100" s="3186"/>
      <c r="BK100" s="3186"/>
      <c r="BL100" s="3186"/>
      <c r="BM100" s="3186"/>
      <c r="BN100" s="3187"/>
      <c r="BO100" s="3188"/>
      <c r="BP100" s="3188"/>
      <c r="BQ100" s="3188"/>
      <c r="BR100" s="3188"/>
      <c r="BS100" s="3188"/>
      <c r="BT100" s="3187"/>
      <c r="BU100" s="3188"/>
      <c r="BV100" s="3188"/>
      <c r="BW100" s="3188"/>
      <c r="BX100" s="3188"/>
      <c r="BY100" s="3188"/>
      <c r="BZ100" s="3188"/>
      <c r="CA100" s="3188"/>
      <c r="CB100" s="3188"/>
      <c r="CC100" s="3188"/>
      <c r="CD100" s="3188"/>
      <c r="CE100" s="3188"/>
      <c r="CF100" s="3188"/>
      <c r="CG100" s="3188"/>
      <c r="CH100" s="3188"/>
      <c r="CI100" s="3188"/>
      <c r="CJ100" s="3188"/>
      <c r="CK100" s="3188"/>
      <c r="CL100" s="3188"/>
      <c r="CM100" s="3188"/>
      <c r="CN100" s="3188"/>
      <c r="CO100" s="3188"/>
      <c r="CP100" s="3188"/>
      <c r="CQ100" s="3188"/>
      <c r="CR100" s="3188"/>
      <c r="CS100" s="3188"/>
      <c r="CT100" s="3188"/>
      <c r="CU100" s="3188"/>
      <c r="CV100" s="3188"/>
    </row>
    <row r="101" spans="1:101">
      <c r="I101" s="1439"/>
      <c r="J101" s="1439"/>
      <c r="K101" s="1439"/>
      <c r="L101" s="1439"/>
      <c r="M101" s="1439"/>
      <c r="N101" s="1439"/>
      <c r="O101" s="1439"/>
      <c r="Q101" s="1439"/>
      <c r="R101" s="1439"/>
      <c r="S101" s="1439"/>
      <c r="T101" s="1439"/>
      <c r="U101" s="1439"/>
      <c r="V101" s="1439"/>
      <c r="W101" s="1439"/>
      <c r="X101" s="1439"/>
      <c r="Y101" s="1439"/>
      <c r="Z101" s="1439"/>
      <c r="AA101" s="1439"/>
      <c r="AB101" s="1439"/>
      <c r="AC101" s="1439"/>
      <c r="AD101" s="1439"/>
      <c r="AE101" s="1439"/>
      <c r="AF101" s="1439"/>
      <c r="AG101" s="1439"/>
      <c r="AH101" s="1439"/>
      <c r="AI101" s="1439"/>
      <c r="AJ101" s="1439"/>
      <c r="AK101" s="1439"/>
      <c r="AL101" s="1439"/>
      <c r="AM101" s="1439"/>
      <c r="AN101" s="1439"/>
      <c r="AO101" s="1439"/>
      <c r="AP101" s="1439"/>
      <c r="AQ101" s="1439"/>
      <c r="AR101" s="1439"/>
      <c r="AS101" s="1439"/>
      <c r="AT101" s="1439"/>
      <c r="AU101" s="1439"/>
      <c r="AV101" s="1439"/>
      <c r="AW101" s="1439"/>
      <c r="AX101" s="1439"/>
      <c r="AY101" s="1439"/>
      <c r="AZ101" s="1439"/>
      <c r="BA101" s="1439"/>
      <c r="BB101" s="1439"/>
      <c r="BC101" s="1439"/>
      <c r="BD101" s="1439"/>
      <c r="BE101" s="1439"/>
      <c r="BO101" s="1018" t="s">
        <v>215</v>
      </c>
    </row>
    <row r="102" spans="1:101">
      <c r="BG102" s="1439"/>
      <c r="BH102" s="1439"/>
      <c r="BM102" s="3019"/>
    </row>
  </sheetData>
  <mergeCells count="132">
    <mergeCell ref="CN7:CN8"/>
    <mergeCell ref="CO7:CO8"/>
    <mergeCell ref="CP7:CP8"/>
    <mergeCell ref="CQ6:CQ8"/>
    <mergeCell ref="CR6:CR8"/>
    <mergeCell ref="CS7:CS8"/>
    <mergeCell ref="CT7:CT8"/>
    <mergeCell ref="CU7:CU8"/>
    <mergeCell ref="CV7:CV8"/>
    <mergeCell ref="CO6:CP6"/>
    <mergeCell ref="CS6:CT6"/>
    <mergeCell ref="CU6:CV6"/>
    <mergeCell ref="BP7:BP8"/>
    <mergeCell ref="BQ7:BQ8"/>
    <mergeCell ref="BR7:BR8"/>
    <mergeCell ref="BS6:BS8"/>
    <mergeCell ref="BT6:BT8"/>
    <mergeCell ref="BU7:BU8"/>
    <mergeCell ref="BV7:BV8"/>
    <mergeCell ref="BW7:BW8"/>
    <mergeCell ref="BX7:BX8"/>
    <mergeCell ref="BE6:BE8"/>
    <mergeCell ref="BF6:BF8"/>
    <mergeCell ref="BG5:BG8"/>
    <mergeCell ref="BH5:BH8"/>
    <mergeCell ref="BI7:BI8"/>
    <mergeCell ref="BK7:BK8"/>
    <mergeCell ref="BM6:BM8"/>
    <mergeCell ref="BN6:BN8"/>
    <mergeCell ref="BO7:BO8"/>
    <mergeCell ref="AV6:AV8"/>
    <mergeCell ref="AW6:AW8"/>
    <mergeCell ref="AX6:AX8"/>
    <mergeCell ref="AY6:AY8"/>
    <mergeCell ref="AZ7:AZ8"/>
    <mergeCell ref="BA7:BA8"/>
    <mergeCell ref="BB7:BB8"/>
    <mergeCell ref="BC7:BC8"/>
    <mergeCell ref="BD6:BD8"/>
    <mergeCell ref="AM7:AM8"/>
    <mergeCell ref="AN6:AN8"/>
    <mergeCell ref="AO6:AO8"/>
    <mergeCell ref="AP6:AP8"/>
    <mergeCell ref="AQ6:AQ8"/>
    <mergeCell ref="AR7:AR8"/>
    <mergeCell ref="AS7:AS8"/>
    <mergeCell ref="AT7:AT8"/>
    <mergeCell ref="AU7:AU8"/>
    <mergeCell ref="A5:A8"/>
    <mergeCell ref="B5:B8"/>
    <mergeCell ref="C6:C8"/>
    <mergeCell ref="D7:D8"/>
    <mergeCell ref="G6:G8"/>
    <mergeCell ref="H6:H8"/>
    <mergeCell ref="I6:I8"/>
    <mergeCell ref="J6:J8"/>
    <mergeCell ref="K7:K8"/>
    <mergeCell ref="D6:F6"/>
    <mergeCell ref="AA7:AA8"/>
    <mergeCell ref="AB7:AB8"/>
    <mergeCell ref="AC7:AC8"/>
    <mergeCell ref="AD6:AD8"/>
    <mergeCell ref="AE6:AE8"/>
    <mergeCell ref="AF6:AF8"/>
    <mergeCell ref="L7:L8"/>
    <mergeCell ref="M7:M8"/>
    <mergeCell ref="N6:N8"/>
    <mergeCell ref="O6:O8"/>
    <mergeCell ref="P6:P8"/>
    <mergeCell ref="Q6:Q8"/>
    <mergeCell ref="R7:R8"/>
    <mergeCell ref="S7:S8"/>
    <mergeCell ref="T7:T8"/>
    <mergeCell ref="K6:M6"/>
    <mergeCell ref="R6:T6"/>
    <mergeCell ref="CH7:CH8"/>
    <mergeCell ref="CI7:CI8"/>
    <mergeCell ref="CJ7:CJ8"/>
    <mergeCell ref="CK6:CK8"/>
    <mergeCell ref="CL6:CL8"/>
    <mergeCell ref="CM7:CM8"/>
    <mergeCell ref="U6:U8"/>
    <mergeCell ref="V6:V8"/>
    <mergeCell ref="W6:W8"/>
    <mergeCell ref="BO6:BP6"/>
    <mergeCell ref="BQ6:BR6"/>
    <mergeCell ref="BU6:BV6"/>
    <mergeCell ref="BW6:BX6"/>
    <mergeCell ref="CA6:CB6"/>
    <mergeCell ref="CC6:CD6"/>
    <mergeCell ref="Y6:AC6"/>
    <mergeCell ref="AH6:AM6"/>
    <mergeCell ref="AR6:AU6"/>
    <mergeCell ref="AZ6:BC6"/>
    <mergeCell ref="BI6:BJ6"/>
    <mergeCell ref="BK6:BL6"/>
    <mergeCell ref="X6:X8"/>
    <mergeCell ref="Y7:Y8"/>
    <mergeCell ref="Z7:Z8"/>
    <mergeCell ref="BY6:BY8"/>
    <mergeCell ref="BZ6:BZ8"/>
    <mergeCell ref="CA7:CA8"/>
    <mergeCell ref="CB7:CB8"/>
    <mergeCell ref="CC7:CC8"/>
    <mergeCell ref="CD7:CD8"/>
    <mergeCell ref="CE6:CE8"/>
    <mergeCell ref="CF6:CF8"/>
    <mergeCell ref="CG7:CG8"/>
    <mergeCell ref="AG6:AG8"/>
    <mergeCell ref="AH7:AH8"/>
    <mergeCell ref="AI7:AI8"/>
    <mergeCell ref="AJ7:AJ8"/>
    <mergeCell ref="AK7:AK8"/>
    <mergeCell ref="AL7:AL8"/>
    <mergeCell ref="A3:CW3"/>
    <mergeCell ref="C5:I5"/>
    <mergeCell ref="J5:P5"/>
    <mergeCell ref="Q5:W5"/>
    <mergeCell ref="X5:AF5"/>
    <mergeCell ref="AG5:AP5"/>
    <mergeCell ref="AR5:AX5"/>
    <mergeCell ref="AY5:BD5"/>
    <mergeCell ref="BI5:BN5"/>
    <mergeCell ref="BO5:BT5"/>
    <mergeCell ref="BU5:BZ5"/>
    <mergeCell ref="CA5:CF5"/>
    <mergeCell ref="CG5:CL5"/>
    <mergeCell ref="CM5:CR5"/>
    <mergeCell ref="CS5:CV5"/>
    <mergeCell ref="CG6:CH6"/>
    <mergeCell ref="CI6:CJ6"/>
    <mergeCell ref="CM6:CN6"/>
  </mergeCells>
  <phoneticPr fontId="169" type="noConversion"/>
  <hyperlinks>
    <hyperlink ref="BO101" location="总部管理费!A43" display="返回"/>
  </hyperlinks>
  <printOptions horizontalCentered="1"/>
  <pageMargins left="0" right="0" top="0" bottom="0" header="0.31496062992126" footer="0.31496062992126"/>
  <pageSetup paperSize="9" scale="34" fitToHeight="0" orientation="landscape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N102"/>
  <sheetViews>
    <sheetView tabSelected="1" zoomScale="85" zoomScaleNormal="85" workbookViewId="0">
      <selection activeCell="AL16" sqref="AL16"/>
    </sheetView>
  </sheetViews>
  <sheetFormatPr defaultColWidth="9" defaultRowHeight="15.75" outlineLevelCol="1"/>
  <cols>
    <col min="1" max="1" width="4.375" style="1439" customWidth="1"/>
    <col min="2" max="2" width="34" style="1439" bestFit="1" customWidth="1"/>
    <col min="3" max="3" width="9.75" style="1441" hidden="1" customWidth="1" outlineLevel="1"/>
    <col min="4" max="4" width="9" style="1441" hidden="1" customWidth="1" outlineLevel="1"/>
    <col min="5" max="6" width="9.75" style="1441" hidden="1" customWidth="1" outlineLevel="1"/>
    <col min="7" max="7" width="11.875" style="1442" hidden="1" customWidth="1" outlineLevel="1"/>
    <col min="8" max="12" width="10.875" style="2799" hidden="1" customWidth="1" outlineLevel="1"/>
    <col min="13" max="13" width="11.875" style="1442" hidden="1" customWidth="1" outlineLevel="1"/>
    <col min="14" max="18" width="10.875" style="2799" hidden="1" customWidth="1" outlineLevel="1"/>
    <col min="19" max="19" width="13.125" style="2799" hidden="1" customWidth="1" outlineLevel="1"/>
    <col min="20" max="21" width="10.875" style="2799" hidden="1" customWidth="1" outlineLevel="1"/>
    <col min="22" max="23" width="25.125" style="2799" hidden="1" customWidth="1" outlineLevel="1"/>
    <col min="24" max="25" width="10.875" style="2799" hidden="1" customWidth="1" outlineLevel="1"/>
    <col min="26" max="26" width="13.125" style="2799" hidden="1" customWidth="1" outlineLevel="1"/>
    <col min="27" max="29" width="10.875" style="2799" hidden="1" customWidth="1" outlineLevel="1"/>
    <col min="30" max="30" width="25.125" style="2799" hidden="1" customWidth="1" outlineLevel="1"/>
    <col min="31" max="32" width="10.875" style="2799" hidden="1" customWidth="1" outlineLevel="1"/>
    <col min="33" max="33" width="13.125" style="2799" hidden="1" customWidth="1" outlineLevel="1"/>
    <col min="34" max="34" width="10.875" style="2799" hidden="1" customWidth="1" outlineLevel="1"/>
    <col min="35" max="37" width="11.875" style="2799" hidden="1" customWidth="1" outlineLevel="1"/>
    <col min="38" max="38" width="10.875" style="2799" customWidth="1" collapsed="1"/>
    <col min="39" max="39" width="10.875" style="2799" customWidth="1"/>
    <col min="40" max="45" width="13.125" style="2799" customWidth="1"/>
    <col min="46" max="46" width="26.625" style="2799" customWidth="1"/>
    <col min="47" max="47" width="65.625" style="1454" customWidth="1"/>
    <col min="48" max="48" width="5.375" style="1439" customWidth="1"/>
    <col min="49" max="49" width="14.125" style="2800" bestFit="1" customWidth="1"/>
    <col min="50" max="50" width="8.625" style="1439" hidden="1" customWidth="1" outlineLevel="1"/>
    <col min="51" max="51" width="9.75" style="1439" hidden="1" customWidth="1" outlineLevel="1"/>
    <col min="52" max="52" width="8.625" style="1439" hidden="1" customWidth="1" outlineLevel="1"/>
    <col min="53" max="54" width="9.75" style="1439" hidden="1" customWidth="1" outlineLevel="1"/>
    <col min="55" max="55" width="11.875" style="1457" hidden="1" customWidth="1" outlineLevel="1"/>
    <col min="56" max="56" width="8.625" style="2801" hidden="1" customWidth="1" outlineLevel="1"/>
    <col min="57" max="57" width="9.75" style="2801" hidden="1" customWidth="1" outlineLevel="1"/>
    <col min="58" max="58" width="8.625" style="2801" hidden="1" customWidth="1" outlineLevel="1"/>
    <col min="59" max="59" width="9.75" style="2801" hidden="1" customWidth="1" outlineLevel="1"/>
    <col min="60" max="60" width="12.125" style="2801" hidden="1" customWidth="1" outlineLevel="1"/>
    <col min="61" max="61" width="11.875" style="1457" hidden="1" customWidth="1" outlineLevel="1"/>
    <col min="62" max="62" width="9" style="2801" hidden="1" customWidth="1" outlineLevel="1"/>
    <col min="63" max="63" width="9.75" style="2801" hidden="1" customWidth="1" outlineLevel="1"/>
    <col min="64" max="64" width="9" style="2801" hidden="1" customWidth="1" outlineLevel="1"/>
    <col min="65" max="65" width="9.75" style="2801" hidden="1" customWidth="1" outlineLevel="1"/>
    <col min="66" max="66" width="12.125" style="2801" hidden="1" customWidth="1" outlineLevel="1"/>
    <col min="67" max="67" width="11.875" style="2801" hidden="1" customWidth="1" outlineLevel="1"/>
    <col min="68" max="68" width="9" style="2801" hidden="1" customWidth="1" outlineLevel="1"/>
    <col min="69" max="69" width="9.75" style="2801" hidden="1" customWidth="1" outlineLevel="1"/>
    <col min="70" max="70" width="9" style="2801" hidden="1" customWidth="1" outlineLevel="1"/>
    <col min="71" max="71" width="9.75" style="2801" hidden="1" customWidth="1" outlineLevel="1"/>
    <col min="72" max="72" width="12.125" style="2801" hidden="1" customWidth="1" outlineLevel="1"/>
    <col min="73" max="73" width="14.375" style="2801" hidden="1" customWidth="1" outlineLevel="1"/>
    <col min="74" max="74" width="9" style="2801" hidden="1" customWidth="1" outlineLevel="1"/>
    <col min="75" max="75" width="9.75" style="2801" hidden="1" customWidth="1" outlineLevel="1"/>
    <col min="76" max="76" width="9" style="2801" hidden="1" customWidth="1" outlineLevel="1"/>
    <col min="77" max="77" width="9.75" style="2801" hidden="1" customWidth="1" outlineLevel="1"/>
    <col min="78" max="78" width="12.125" style="2801" hidden="1" customWidth="1" outlineLevel="1"/>
    <col min="79" max="79" width="14.375" style="2801" hidden="1" customWidth="1" outlineLevel="1"/>
    <col min="80" max="80" width="9" style="2801" hidden="1" customWidth="1" outlineLevel="1"/>
    <col min="81" max="81" width="9.75" style="2801" hidden="1" customWidth="1" outlineLevel="1"/>
    <col min="82" max="82" width="9" style="2801" bestFit="1" customWidth="1" collapsed="1"/>
    <col min="83" max="89" width="12" style="2801" customWidth="1"/>
    <col min="90" max="90" width="44" style="1439" customWidth="1"/>
    <col min="91" max="91" width="9" style="1439"/>
    <col min="92" max="92" width="10.25" style="1439" customWidth="1"/>
    <col min="93" max="16384" width="9" style="1439"/>
  </cols>
  <sheetData>
    <row r="1" spans="1:92" ht="20.100000000000001" customHeight="1">
      <c r="CL1" s="2947" t="s">
        <v>27</v>
      </c>
    </row>
    <row r="2" spans="1:92" ht="18.75" customHeight="1">
      <c r="A2" s="5291" t="s">
        <v>1443</v>
      </c>
      <c r="B2" s="5291"/>
      <c r="C2" s="5291"/>
      <c r="D2" s="5291"/>
      <c r="E2" s="5291"/>
      <c r="F2" s="5291"/>
      <c r="G2" s="5291"/>
      <c r="H2" s="5291"/>
      <c r="I2" s="5291"/>
      <c r="J2" s="5291"/>
      <c r="K2" s="5291"/>
      <c r="L2" s="5291"/>
      <c r="M2" s="5291"/>
      <c r="N2" s="5291"/>
      <c r="O2" s="5291"/>
      <c r="P2" s="5291"/>
      <c r="Q2" s="5291"/>
      <c r="R2" s="5291"/>
      <c r="S2" s="5291"/>
      <c r="T2" s="5291"/>
      <c r="U2" s="5291"/>
      <c r="V2" s="5291"/>
      <c r="W2" s="5291"/>
      <c r="X2" s="5291"/>
      <c r="Y2" s="5291"/>
      <c r="Z2" s="5291"/>
      <c r="AA2" s="5291"/>
      <c r="AB2" s="5291"/>
      <c r="AC2" s="5291"/>
      <c r="AD2" s="5291"/>
      <c r="AE2" s="5291"/>
      <c r="AF2" s="5291"/>
      <c r="AG2" s="5291"/>
      <c r="AH2" s="5291"/>
      <c r="AI2" s="5291"/>
      <c r="AJ2" s="5291"/>
      <c r="AK2" s="5291"/>
      <c r="AL2" s="5291"/>
      <c r="AM2" s="5291"/>
      <c r="AN2" s="5291"/>
      <c r="AO2" s="5291"/>
      <c r="AP2" s="5291"/>
      <c r="AQ2" s="5291"/>
      <c r="AR2" s="5291"/>
      <c r="AS2" s="5291"/>
      <c r="AT2" s="5291"/>
      <c r="AU2" s="5291"/>
      <c r="AV2" s="5291"/>
      <c r="AW2" s="5291"/>
      <c r="AX2" s="5291"/>
      <c r="AY2" s="5291"/>
      <c r="AZ2" s="5291"/>
      <c r="BA2" s="5291"/>
      <c r="BB2" s="5291"/>
      <c r="BC2" s="5291"/>
      <c r="BD2" s="5291"/>
      <c r="BE2" s="5291"/>
      <c r="BF2" s="5291"/>
      <c r="BG2" s="5291"/>
      <c r="BH2" s="5291"/>
      <c r="BI2" s="5291"/>
      <c r="BJ2" s="5291"/>
      <c r="BK2" s="5291"/>
      <c r="BL2" s="5291"/>
      <c r="BM2" s="5291"/>
      <c r="BN2" s="5291"/>
      <c r="BO2" s="5291"/>
      <c r="BP2" s="5291"/>
      <c r="BQ2" s="5291"/>
      <c r="BR2" s="5291"/>
      <c r="BS2" s="5291"/>
      <c r="BT2" s="5291"/>
      <c r="BU2" s="5291"/>
      <c r="BV2" s="5291"/>
      <c r="BW2" s="5291"/>
      <c r="BX2" s="5291"/>
      <c r="BY2" s="5291"/>
      <c r="BZ2" s="5291"/>
      <c r="CA2" s="5291"/>
      <c r="CB2" s="5291"/>
      <c r="CC2" s="5291"/>
      <c r="CD2" s="5291"/>
      <c r="CE2" s="5291"/>
      <c r="CF2" s="5291"/>
      <c r="CG2" s="5291"/>
      <c r="CH2" s="5291"/>
      <c r="CI2" s="5291"/>
      <c r="CJ2" s="5291"/>
      <c r="CK2" s="5291"/>
      <c r="CL2" s="5291"/>
    </row>
    <row r="3" spans="1:92" ht="16.5" customHeight="1">
      <c r="A3" s="5291"/>
      <c r="B3" s="5291"/>
      <c r="C3" s="5291"/>
      <c r="D3" s="5291"/>
      <c r="E3" s="5291"/>
      <c r="F3" s="5291"/>
      <c r="G3" s="5291"/>
      <c r="H3" s="5291"/>
      <c r="I3" s="5291"/>
      <c r="J3" s="5291"/>
      <c r="K3" s="5291"/>
      <c r="L3" s="5291"/>
      <c r="M3" s="5291"/>
      <c r="N3" s="5291"/>
      <c r="O3" s="5291"/>
      <c r="P3" s="5291"/>
      <c r="Q3" s="5291"/>
      <c r="R3" s="5291"/>
      <c r="S3" s="5291"/>
      <c r="T3" s="5291"/>
      <c r="U3" s="5291"/>
      <c r="V3" s="5291"/>
      <c r="W3" s="5291"/>
      <c r="X3" s="5291"/>
      <c r="Y3" s="5291"/>
      <c r="Z3" s="5291"/>
      <c r="AA3" s="5291"/>
      <c r="AB3" s="5291"/>
      <c r="AC3" s="5291"/>
      <c r="AD3" s="5291"/>
      <c r="AE3" s="5291"/>
      <c r="AF3" s="5291"/>
      <c r="AG3" s="5291"/>
      <c r="AH3" s="5291"/>
      <c r="AI3" s="5291"/>
      <c r="AJ3" s="5291"/>
      <c r="AK3" s="5291"/>
      <c r="AL3" s="5291"/>
      <c r="AM3" s="5291"/>
      <c r="AN3" s="5291"/>
      <c r="AO3" s="5291"/>
      <c r="AP3" s="5291"/>
      <c r="AQ3" s="5291"/>
      <c r="AR3" s="5291"/>
      <c r="AS3" s="5291"/>
      <c r="AT3" s="5291"/>
      <c r="AU3" s="5291"/>
      <c r="AV3" s="5291"/>
      <c r="AW3" s="5291"/>
      <c r="AX3" s="5291"/>
      <c r="AY3" s="5291"/>
      <c r="AZ3" s="5291"/>
      <c r="BA3" s="5291"/>
      <c r="BB3" s="5291"/>
      <c r="BC3" s="5291"/>
      <c r="BD3" s="5291"/>
      <c r="BE3" s="5291"/>
      <c r="BF3" s="5291"/>
      <c r="BG3" s="5291"/>
      <c r="BH3" s="5291"/>
      <c r="BI3" s="5291"/>
      <c r="BJ3" s="5291"/>
      <c r="BK3" s="5291"/>
      <c r="BL3" s="5291"/>
      <c r="BM3" s="5291"/>
      <c r="BN3" s="5291"/>
      <c r="BO3" s="5291"/>
      <c r="BP3" s="5291"/>
      <c r="BQ3" s="5291"/>
      <c r="BR3" s="5291"/>
      <c r="BS3" s="5291"/>
      <c r="BT3" s="5291"/>
      <c r="BU3" s="5291"/>
      <c r="BV3" s="5291"/>
      <c r="BW3" s="5291"/>
      <c r="BX3" s="5291"/>
      <c r="BY3" s="5291"/>
      <c r="BZ3" s="5291"/>
      <c r="CA3" s="5291"/>
      <c r="CB3" s="5291"/>
      <c r="CC3" s="5291"/>
      <c r="CD3" s="5291"/>
      <c r="CE3" s="5291"/>
      <c r="CF3" s="5291"/>
      <c r="CG3" s="5291"/>
      <c r="CH3" s="5291"/>
      <c r="CI3" s="5291"/>
      <c r="CJ3" s="5291"/>
      <c r="CK3" s="5291"/>
      <c r="CL3" s="5291"/>
      <c r="CM3" s="1458"/>
    </row>
    <row r="4" spans="1:92" ht="17.25" customHeight="1">
      <c r="A4" s="2802"/>
      <c r="B4" s="2663"/>
      <c r="C4" s="1443"/>
      <c r="D4" s="1443"/>
      <c r="E4" s="1443"/>
      <c r="F4" s="1443"/>
      <c r="AU4" s="2883"/>
      <c r="AV4" s="2884"/>
      <c r="AW4" s="2902"/>
      <c r="CL4" s="2947" t="s">
        <v>361</v>
      </c>
    </row>
    <row r="5" spans="1:92" s="2795" customFormat="1" ht="13.5" customHeight="1">
      <c r="A5" s="5134" t="s">
        <v>13</v>
      </c>
      <c r="B5" s="5134" t="s">
        <v>1344</v>
      </c>
      <c r="C5" s="5120" t="s">
        <v>1444</v>
      </c>
      <c r="D5" s="5121"/>
      <c r="E5" s="5121"/>
      <c r="F5" s="5121"/>
      <c r="G5" s="5122"/>
      <c r="H5" s="5220" t="s">
        <v>1217</v>
      </c>
      <c r="I5" s="5221"/>
      <c r="J5" s="5221"/>
      <c r="K5" s="5221"/>
      <c r="L5" s="5221"/>
      <c r="M5" s="5264"/>
      <c r="N5" s="5220" t="s">
        <v>1218</v>
      </c>
      <c r="O5" s="5221"/>
      <c r="P5" s="5221"/>
      <c r="Q5" s="5221"/>
      <c r="R5" s="5221"/>
      <c r="S5" s="5264"/>
      <c r="T5" s="5220" t="s">
        <v>158</v>
      </c>
      <c r="U5" s="5221"/>
      <c r="V5" s="5221"/>
      <c r="W5" s="5221"/>
      <c r="X5" s="5221"/>
      <c r="Y5" s="5221"/>
      <c r="Z5" s="5264"/>
      <c r="AA5" s="5220" t="s">
        <v>220</v>
      </c>
      <c r="AB5" s="5221"/>
      <c r="AC5" s="5221"/>
      <c r="AD5" s="5221"/>
      <c r="AE5" s="5221"/>
      <c r="AF5" s="5221"/>
      <c r="AG5" s="5264"/>
      <c r="AH5" s="5220" t="s">
        <v>221</v>
      </c>
      <c r="AI5" s="5221"/>
      <c r="AJ5" s="5221"/>
      <c r="AK5" s="5221"/>
      <c r="AL5" s="5221"/>
      <c r="AM5" s="5221"/>
      <c r="AN5" s="5264"/>
      <c r="AO5" s="5265" t="s">
        <v>161</v>
      </c>
      <c r="AP5" s="5266"/>
      <c r="AQ5" s="5266"/>
      <c r="AR5" s="5266"/>
      <c r="AS5" s="5267"/>
      <c r="AT5" s="2885"/>
      <c r="AU5" s="2886"/>
      <c r="AV5" s="5134" t="s">
        <v>13</v>
      </c>
      <c r="AW5" s="5134" t="s">
        <v>1346</v>
      </c>
      <c r="AX5" s="5120" t="s">
        <v>1444</v>
      </c>
      <c r="AY5" s="5121"/>
      <c r="AZ5" s="5121"/>
      <c r="BA5" s="5121"/>
      <c r="BB5" s="5121"/>
      <c r="BC5" s="5122"/>
      <c r="BD5" s="5220" t="s">
        <v>1217</v>
      </c>
      <c r="BE5" s="5221"/>
      <c r="BF5" s="5221"/>
      <c r="BG5" s="5221"/>
      <c r="BH5" s="5221"/>
      <c r="BI5" s="5264"/>
      <c r="BJ5" s="5220" t="s">
        <v>157</v>
      </c>
      <c r="BK5" s="5221"/>
      <c r="BL5" s="5221"/>
      <c r="BM5" s="5221"/>
      <c r="BN5" s="5221"/>
      <c r="BO5" s="5264"/>
      <c r="BP5" s="5220" t="s">
        <v>158</v>
      </c>
      <c r="BQ5" s="5221"/>
      <c r="BR5" s="5221"/>
      <c r="BS5" s="5221"/>
      <c r="BT5" s="5221"/>
      <c r="BU5" s="5264"/>
      <c r="BV5" s="5220" t="s">
        <v>220</v>
      </c>
      <c r="BW5" s="5221"/>
      <c r="BX5" s="5221"/>
      <c r="BY5" s="5221"/>
      <c r="BZ5" s="5221"/>
      <c r="CA5" s="5264"/>
      <c r="CB5" s="5220" t="s">
        <v>221</v>
      </c>
      <c r="CC5" s="5221"/>
      <c r="CD5" s="5221"/>
      <c r="CE5" s="5221"/>
      <c r="CF5" s="5221"/>
      <c r="CG5" s="5264"/>
      <c r="CH5" s="5265" t="s">
        <v>161</v>
      </c>
      <c r="CI5" s="5266"/>
      <c r="CJ5" s="5266"/>
      <c r="CK5" s="5267"/>
      <c r="CL5" s="2948"/>
    </row>
    <row r="6" spans="1:92" s="2795" customFormat="1" ht="15" customHeight="1">
      <c r="A6" s="5134"/>
      <c r="B6" s="5134"/>
      <c r="C6" s="5268" t="s">
        <v>788</v>
      </c>
      <c r="D6" s="5268" t="s">
        <v>854</v>
      </c>
      <c r="E6" s="5268" t="s">
        <v>786</v>
      </c>
      <c r="F6" s="2803"/>
      <c r="G6" s="2804"/>
      <c r="H6" s="2805"/>
      <c r="I6" s="2805"/>
      <c r="J6" s="2805"/>
      <c r="K6" s="2805"/>
      <c r="L6" s="2805"/>
      <c r="M6" s="2804"/>
      <c r="N6" s="2805"/>
      <c r="O6" s="2805"/>
      <c r="P6" s="2805"/>
      <c r="Q6" s="5271" t="s">
        <v>786</v>
      </c>
      <c r="R6" s="5271" t="s">
        <v>855</v>
      </c>
      <c r="S6" s="5271" t="s">
        <v>170</v>
      </c>
      <c r="T6" s="2805"/>
      <c r="U6" s="2805"/>
      <c r="V6" s="5271" t="s">
        <v>1445</v>
      </c>
      <c r="W6" s="5271" t="s">
        <v>1446</v>
      </c>
      <c r="X6" s="5271" t="s">
        <v>786</v>
      </c>
      <c r="Y6" s="5271" t="s">
        <v>855</v>
      </c>
      <c r="Z6" s="5271" t="s">
        <v>170</v>
      </c>
      <c r="AA6" s="2805"/>
      <c r="AB6" s="2805"/>
      <c r="AC6" s="5271" t="s">
        <v>1356</v>
      </c>
      <c r="AD6" s="5271" t="s">
        <v>1446</v>
      </c>
      <c r="AE6" s="5271" t="s">
        <v>786</v>
      </c>
      <c r="AF6" s="5271" t="s">
        <v>855</v>
      </c>
      <c r="AG6" s="5271" t="s">
        <v>170</v>
      </c>
      <c r="AH6" s="2805"/>
      <c r="AI6" s="5271" t="s">
        <v>1447</v>
      </c>
      <c r="AJ6" s="5271" t="s">
        <v>1356</v>
      </c>
      <c r="AK6" s="5271" t="s">
        <v>1446</v>
      </c>
      <c r="AL6" s="5271" t="s">
        <v>786</v>
      </c>
      <c r="AM6" s="5271" t="s">
        <v>855</v>
      </c>
      <c r="AN6" s="5271" t="s">
        <v>170</v>
      </c>
      <c r="AO6" s="2887"/>
      <c r="AP6" s="5274" t="s">
        <v>1447</v>
      </c>
      <c r="AQ6" s="5274" t="s">
        <v>1356</v>
      </c>
      <c r="AR6" s="5274" t="s">
        <v>1446</v>
      </c>
      <c r="AS6" s="5274" t="s">
        <v>786</v>
      </c>
      <c r="AT6" s="5274" t="s">
        <v>1065</v>
      </c>
      <c r="AU6" s="5134" t="s">
        <v>791</v>
      </c>
      <c r="AV6" s="5134"/>
      <c r="AW6" s="5134"/>
      <c r="AX6" s="5120" t="s">
        <v>854</v>
      </c>
      <c r="AY6" s="5122"/>
      <c r="AZ6" s="5120" t="s">
        <v>1448</v>
      </c>
      <c r="BA6" s="5122"/>
      <c r="BB6" s="5279" t="s">
        <v>855</v>
      </c>
      <c r="BC6" s="5282" t="s">
        <v>170</v>
      </c>
      <c r="BD6" s="5208" t="s">
        <v>789</v>
      </c>
      <c r="BE6" s="5208"/>
      <c r="BF6" s="5220" t="s">
        <v>1448</v>
      </c>
      <c r="BG6" s="5264"/>
      <c r="BH6" s="5285" t="s">
        <v>855</v>
      </c>
      <c r="BI6" s="5282" t="s">
        <v>170</v>
      </c>
      <c r="BJ6" s="5208" t="s">
        <v>789</v>
      </c>
      <c r="BK6" s="5208"/>
      <c r="BL6" s="5220" t="s">
        <v>1448</v>
      </c>
      <c r="BM6" s="5264"/>
      <c r="BN6" s="5285" t="s">
        <v>855</v>
      </c>
      <c r="BO6" s="5282" t="s">
        <v>170</v>
      </c>
      <c r="BP6" s="5208" t="s">
        <v>789</v>
      </c>
      <c r="BQ6" s="5208"/>
      <c r="BR6" s="5220" t="s">
        <v>1448</v>
      </c>
      <c r="BS6" s="5264"/>
      <c r="BT6" s="5285" t="s">
        <v>855</v>
      </c>
      <c r="BU6" s="5285" t="s">
        <v>170</v>
      </c>
      <c r="BV6" s="5208" t="s">
        <v>789</v>
      </c>
      <c r="BW6" s="5208"/>
      <c r="BX6" s="5220" t="s">
        <v>1448</v>
      </c>
      <c r="BY6" s="5264"/>
      <c r="BZ6" s="5285" t="s">
        <v>855</v>
      </c>
      <c r="CA6" s="5285" t="s">
        <v>170</v>
      </c>
      <c r="CB6" s="5208" t="s">
        <v>789</v>
      </c>
      <c r="CC6" s="5208"/>
      <c r="CD6" s="5220" t="s">
        <v>1448</v>
      </c>
      <c r="CE6" s="5264"/>
      <c r="CF6" s="5285" t="s">
        <v>855</v>
      </c>
      <c r="CG6" s="5285" t="s">
        <v>170</v>
      </c>
      <c r="CH6" s="5209" t="s">
        <v>789</v>
      </c>
      <c r="CI6" s="5209"/>
      <c r="CJ6" s="5265" t="s">
        <v>1448</v>
      </c>
      <c r="CK6" s="5267"/>
      <c r="CL6" s="2949"/>
    </row>
    <row r="7" spans="1:92" s="2795" customFormat="1" ht="21" customHeight="1">
      <c r="A7" s="5134"/>
      <c r="B7" s="5134"/>
      <c r="C7" s="5269"/>
      <c r="D7" s="5269"/>
      <c r="E7" s="5269"/>
      <c r="F7" s="2806" t="s">
        <v>855</v>
      </c>
      <c r="G7" s="2807" t="s">
        <v>170</v>
      </c>
      <c r="H7" s="2808" t="s">
        <v>788</v>
      </c>
      <c r="I7" s="2808" t="s">
        <v>789</v>
      </c>
      <c r="J7" s="2808" t="s">
        <v>1013</v>
      </c>
      <c r="K7" s="2808" t="s">
        <v>786</v>
      </c>
      <c r="L7" s="2808" t="s">
        <v>855</v>
      </c>
      <c r="M7" s="2807" t="s">
        <v>170</v>
      </c>
      <c r="N7" s="2808" t="s">
        <v>788</v>
      </c>
      <c r="O7" s="2808" t="s">
        <v>789</v>
      </c>
      <c r="P7" s="2808" t="s">
        <v>1013</v>
      </c>
      <c r="Q7" s="5272"/>
      <c r="R7" s="5272"/>
      <c r="S7" s="5272"/>
      <c r="T7" s="2808" t="s">
        <v>788</v>
      </c>
      <c r="U7" s="2808" t="s">
        <v>789</v>
      </c>
      <c r="V7" s="5272"/>
      <c r="W7" s="5272"/>
      <c r="X7" s="5272"/>
      <c r="Y7" s="5272"/>
      <c r="Z7" s="5272"/>
      <c r="AA7" s="2808" t="s">
        <v>788</v>
      </c>
      <c r="AB7" s="2808" t="s">
        <v>789</v>
      </c>
      <c r="AC7" s="5272"/>
      <c r="AD7" s="5272"/>
      <c r="AE7" s="5272"/>
      <c r="AF7" s="5272"/>
      <c r="AG7" s="5272"/>
      <c r="AH7" s="2808" t="s">
        <v>788</v>
      </c>
      <c r="AI7" s="5272"/>
      <c r="AJ7" s="5272"/>
      <c r="AK7" s="5272"/>
      <c r="AL7" s="5272"/>
      <c r="AM7" s="5272"/>
      <c r="AN7" s="5272"/>
      <c r="AO7" s="2888" t="s">
        <v>788</v>
      </c>
      <c r="AP7" s="5275"/>
      <c r="AQ7" s="5275"/>
      <c r="AR7" s="5275"/>
      <c r="AS7" s="5275"/>
      <c r="AT7" s="5275"/>
      <c r="AU7" s="5134"/>
      <c r="AV7" s="5134"/>
      <c r="AW7" s="5134"/>
      <c r="AX7" s="5277" t="s">
        <v>1347</v>
      </c>
      <c r="AY7" s="2903" t="s">
        <v>1013</v>
      </c>
      <c r="AZ7" s="5277" t="s">
        <v>1347</v>
      </c>
      <c r="BA7" s="2903" t="s">
        <v>1013</v>
      </c>
      <c r="BB7" s="5280"/>
      <c r="BC7" s="5283"/>
      <c r="BD7" s="5285" t="s">
        <v>1347</v>
      </c>
      <c r="BE7" s="5287" t="s">
        <v>1353</v>
      </c>
      <c r="BF7" s="5285" t="s">
        <v>1347</v>
      </c>
      <c r="BG7" s="5287" t="s">
        <v>1353</v>
      </c>
      <c r="BH7" s="5288"/>
      <c r="BI7" s="5283"/>
      <c r="BJ7" s="5285" t="s">
        <v>1347</v>
      </c>
      <c r="BK7" s="5287" t="s">
        <v>1353</v>
      </c>
      <c r="BL7" s="5285" t="s">
        <v>1347</v>
      </c>
      <c r="BM7" s="5287" t="s">
        <v>1353</v>
      </c>
      <c r="BN7" s="5288"/>
      <c r="BO7" s="5283"/>
      <c r="BP7" s="5285" t="s">
        <v>1347</v>
      </c>
      <c r="BQ7" s="5287" t="s">
        <v>1353</v>
      </c>
      <c r="BR7" s="5285" t="s">
        <v>1347</v>
      </c>
      <c r="BS7" s="5287" t="s">
        <v>1353</v>
      </c>
      <c r="BT7" s="5288"/>
      <c r="BU7" s="5288"/>
      <c r="BV7" s="5285" t="s">
        <v>1347</v>
      </c>
      <c r="BW7" s="5287" t="s">
        <v>1353</v>
      </c>
      <c r="BX7" s="5285" t="s">
        <v>1347</v>
      </c>
      <c r="BY7" s="5287" t="s">
        <v>1353</v>
      </c>
      <c r="BZ7" s="5288"/>
      <c r="CA7" s="5288"/>
      <c r="CB7" s="5285" t="s">
        <v>1347</v>
      </c>
      <c r="CC7" s="5287" t="s">
        <v>1353</v>
      </c>
      <c r="CD7" s="5285" t="s">
        <v>1347</v>
      </c>
      <c r="CE7" s="5287" t="s">
        <v>1353</v>
      </c>
      <c r="CF7" s="5288"/>
      <c r="CG7" s="5288"/>
      <c r="CH7" s="5292" t="s">
        <v>1347</v>
      </c>
      <c r="CI7" s="5289" t="s">
        <v>1353</v>
      </c>
      <c r="CJ7" s="5292" t="s">
        <v>1347</v>
      </c>
      <c r="CK7" s="5289" t="s">
        <v>1353</v>
      </c>
      <c r="CL7" s="2950" t="s">
        <v>791</v>
      </c>
    </row>
    <row r="8" spans="1:92" s="2795" customFormat="1" ht="17.100000000000001" customHeight="1">
      <c r="A8" s="5134"/>
      <c r="B8" s="5134"/>
      <c r="C8" s="5270"/>
      <c r="D8" s="5270"/>
      <c r="E8" s="5270"/>
      <c r="F8" s="2809"/>
      <c r="G8" s="2810"/>
      <c r="H8" s="2811"/>
      <c r="I8" s="2811"/>
      <c r="J8" s="2811" t="s">
        <v>1356</v>
      </c>
      <c r="K8" s="2811"/>
      <c r="L8" s="2811"/>
      <c r="M8" s="2810"/>
      <c r="N8" s="2811"/>
      <c r="O8" s="2811"/>
      <c r="P8" s="2811" t="s">
        <v>1356</v>
      </c>
      <c r="Q8" s="5273"/>
      <c r="R8" s="5273"/>
      <c r="S8" s="5273"/>
      <c r="T8" s="2811"/>
      <c r="U8" s="2811"/>
      <c r="V8" s="5273"/>
      <c r="W8" s="5273"/>
      <c r="X8" s="5273"/>
      <c r="Y8" s="5273"/>
      <c r="Z8" s="5273"/>
      <c r="AA8" s="2811"/>
      <c r="AB8" s="2811"/>
      <c r="AC8" s="5273"/>
      <c r="AD8" s="5273"/>
      <c r="AE8" s="5273"/>
      <c r="AF8" s="5273"/>
      <c r="AG8" s="5273"/>
      <c r="AH8" s="2811"/>
      <c r="AI8" s="5273"/>
      <c r="AJ8" s="5273"/>
      <c r="AK8" s="5273"/>
      <c r="AL8" s="5273"/>
      <c r="AM8" s="5273"/>
      <c r="AN8" s="5273"/>
      <c r="AO8" s="2889"/>
      <c r="AP8" s="5276"/>
      <c r="AQ8" s="5276"/>
      <c r="AR8" s="5276"/>
      <c r="AS8" s="5276"/>
      <c r="AT8" s="5276"/>
      <c r="AU8" s="5134"/>
      <c r="AV8" s="5134"/>
      <c r="AW8" s="5134"/>
      <c r="AX8" s="5278"/>
      <c r="AY8" s="2904" t="s">
        <v>1356</v>
      </c>
      <c r="AZ8" s="5278"/>
      <c r="BA8" s="2904" t="s">
        <v>1356</v>
      </c>
      <c r="BB8" s="5281"/>
      <c r="BC8" s="5284"/>
      <c r="BD8" s="5286"/>
      <c r="BE8" s="5286"/>
      <c r="BF8" s="5286"/>
      <c r="BG8" s="5286"/>
      <c r="BH8" s="5286"/>
      <c r="BI8" s="5284"/>
      <c r="BJ8" s="5286"/>
      <c r="BK8" s="5286"/>
      <c r="BL8" s="5286"/>
      <c r="BM8" s="5286"/>
      <c r="BN8" s="5286"/>
      <c r="BO8" s="5284"/>
      <c r="BP8" s="5286"/>
      <c r="BQ8" s="5286"/>
      <c r="BR8" s="5286"/>
      <c r="BS8" s="5286"/>
      <c r="BT8" s="5286"/>
      <c r="BU8" s="5286"/>
      <c r="BV8" s="5286"/>
      <c r="BW8" s="5286"/>
      <c r="BX8" s="5286"/>
      <c r="BY8" s="5286"/>
      <c r="BZ8" s="5286"/>
      <c r="CA8" s="5286"/>
      <c r="CB8" s="5286"/>
      <c r="CC8" s="5286"/>
      <c r="CD8" s="5286"/>
      <c r="CE8" s="5286"/>
      <c r="CF8" s="5286"/>
      <c r="CG8" s="5286"/>
      <c r="CH8" s="5290"/>
      <c r="CI8" s="5290"/>
      <c r="CJ8" s="5290"/>
      <c r="CK8" s="5290"/>
      <c r="CL8" s="2949"/>
    </row>
    <row r="9" spans="1:92" s="2796" customFormat="1" ht="20.25" customHeight="1">
      <c r="A9" s="2812" t="s">
        <v>16</v>
      </c>
      <c r="B9" s="2813" t="s">
        <v>1357</v>
      </c>
      <c r="C9" s="2814"/>
      <c r="D9" s="2814"/>
      <c r="E9" s="2814"/>
      <c r="F9" s="2814"/>
      <c r="G9" s="2815"/>
      <c r="H9" s="2816"/>
      <c r="I9" s="2816"/>
      <c r="J9" s="2816"/>
      <c r="K9" s="2816"/>
      <c r="L9" s="2816"/>
      <c r="M9" s="2815"/>
      <c r="N9" s="2816"/>
      <c r="O9" s="2816"/>
      <c r="P9" s="2816"/>
      <c r="Q9" s="2816"/>
      <c r="R9" s="2816"/>
      <c r="S9" s="2815"/>
      <c r="T9" s="2816"/>
      <c r="U9" s="2816"/>
      <c r="V9" s="2816"/>
      <c r="W9" s="2816"/>
      <c r="X9" s="2843"/>
      <c r="Y9" s="2843"/>
      <c r="Z9" s="2854"/>
      <c r="AA9" s="2855"/>
      <c r="AB9" s="2855"/>
      <c r="AC9" s="2856"/>
      <c r="AD9" s="2855"/>
      <c r="AE9" s="2857"/>
      <c r="AF9" s="2857"/>
      <c r="AG9" s="2874"/>
      <c r="AH9" s="2857"/>
      <c r="AI9" s="2875"/>
      <c r="AJ9" s="2857"/>
      <c r="AK9" s="2857"/>
      <c r="AL9" s="2857"/>
      <c r="AM9" s="2857"/>
      <c r="AN9" s="2876"/>
      <c r="AO9" s="2890"/>
      <c r="AP9" s="2890"/>
      <c r="AQ9" s="2890"/>
      <c r="AR9" s="2890"/>
      <c r="AS9" s="2890"/>
      <c r="AT9" s="2890"/>
      <c r="AU9" s="2891"/>
      <c r="AV9" s="2892" t="s">
        <v>138</v>
      </c>
      <c r="AW9" s="2906" t="s">
        <v>1358</v>
      </c>
      <c r="AX9" s="2907"/>
      <c r="AY9" s="2907"/>
      <c r="AZ9" s="2907"/>
      <c r="BA9" s="2907"/>
      <c r="BB9" s="2907"/>
      <c r="BC9" s="2908"/>
      <c r="BD9" s="2909"/>
      <c r="BE9" s="2909"/>
      <c r="BF9" s="2909"/>
      <c r="BG9" s="2909"/>
      <c r="BH9" s="2909"/>
      <c r="BI9" s="2908"/>
      <c r="BJ9" s="2909"/>
      <c r="BK9" s="2909"/>
      <c r="BL9" s="2909"/>
      <c r="BM9" s="2909"/>
      <c r="BN9" s="2909"/>
      <c r="BO9" s="2908"/>
      <c r="BP9" s="2909"/>
      <c r="BQ9" s="2909"/>
      <c r="BR9" s="2927"/>
      <c r="BS9" s="2927"/>
      <c r="BT9" s="2927"/>
      <c r="BU9" s="2934"/>
      <c r="BV9" s="2927"/>
      <c r="BW9" s="2927"/>
      <c r="BX9" s="2927"/>
      <c r="BY9" s="2927"/>
      <c r="BZ9" s="2927"/>
      <c r="CA9" s="2934"/>
      <c r="CB9" s="2927"/>
      <c r="CC9" s="2927"/>
      <c r="CD9" s="2927"/>
      <c r="CE9" s="2927"/>
      <c r="CF9" s="2927"/>
      <c r="CG9" s="2934"/>
      <c r="CH9" s="2944"/>
      <c r="CI9" s="2944"/>
      <c r="CJ9" s="2944"/>
      <c r="CK9" s="2944"/>
      <c r="CL9" s="2951"/>
      <c r="CM9" s="2952"/>
    </row>
    <row r="10" spans="1:92" s="2796" customFormat="1" ht="15">
      <c r="A10" s="2817">
        <v>1</v>
      </c>
      <c r="B10" s="2818" t="s">
        <v>1317</v>
      </c>
      <c r="C10" s="2819"/>
      <c r="D10" s="2819"/>
      <c r="E10" s="2819"/>
      <c r="F10" s="2819"/>
      <c r="G10" s="2820"/>
      <c r="H10" s="2821"/>
      <c r="I10" s="2821"/>
      <c r="J10" s="2821"/>
      <c r="K10" s="2821"/>
      <c r="L10" s="2821"/>
      <c r="M10" s="2820"/>
      <c r="N10" s="2821"/>
      <c r="O10" s="2821"/>
      <c r="P10" s="2821"/>
      <c r="Q10" s="2821"/>
      <c r="R10" s="2821"/>
      <c r="S10" s="2844"/>
      <c r="T10" s="2821"/>
      <c r="U10" s="2821"/>
      <c r="V10" s="2821"/>
      <c r="W10" s="2821"/>
      <c r="X10" s="2845"/>
      <c r="Y10" s="2845"/>
      <c r="Z10" s="2858"/>
      <c r="AA10" s="2859"/>
      <c r="AB10" s="2859"/>
      <c r="AC10" s="2859"/>
      <c r="AD10" s="2845"/>
      <c r="AE10" s="2859"/>
      <c r="AF10" s="2859"/>
      <c r="AG10" s="2858"/>
      <c r="AH10" s="2859"/>
      <c r="AI10" s="2877"/>
      <c r="AJ10" s="2859"/>
      <c r="AK10" s="2845"/>
      <c r="AL10" s="2859"/>
      <c r="AM10" s="2859"/>
      <c r="AN10" s="2858"/>
      <c r="AO10" s="2860"/>
      <c r="AP10" s="2860"/>
      <c r="AQ10" s="2860"/>
      <c r="AR10" s="2845"/>
      <c r="AS10" s="2860"/>
      <c r="AT10" s="2860"/>
      <c r="AU10" s="2893"/>
      <c r="AV10" s="2894">
        <v>1</v>
      </c>
      <c r="AW10" s="2719" t="s">
        <v>4</v>
      </c>
      <c r="AX10" s="2910"/>
      <c r="AY10" s="2910"/>
      <c r="AZ10" s="2910"/>
      <c r="BA10" s="2910"/>
      <c r="BB10" s="2910"/>
      <c r="BC10" s="2911"/>
      <c r="BD10" s="2912"/>
      <c r="BE10" s="2912"/>
      <c r="BF10" s="2912"/>
      <c r="BG10" s="2912"/>
      <c r="BH10" s="2912"/>
      <c r="BI10" s="2911"/>
      <c r="BJ10" s="2912"/>
      <c r="BK10" s="2912"/>
      <c r="BL10" s="2912"/>
      <c r="BM10" s="2912"/>
      <c r="BN10" s="2912"/>
      <c r="BO10" s="2928"/>
      <c r="BP10" s="2912"/>
      <c r="BQ10" s="2912"/>
      <c r="BR10" s="2929"/>
      <c r="BS10" s="2929"/>
      <c r="BT10" s="2929"/>
      <c r="BU10" s="2935"/>
      <c r="BV10" s="2145"/>
      <c r="BW10" s="2145"/>
      <c r="BX10" s="2936"/>
      <c r="BY10" s="2936"/>
      <c r="BZ10" s="2936"/>
      <c r="CA10" s="2935"/>
      <c r="CB10" s="2145"/>
      <c r="CC10" s="2145"/>
      <c r="CD10" s="4933"/>
      <c r="CE10" s="4933"/>
      <c r="CF10" s="2936"/>
      <c r="CG10" s="2935"/>
      <c r="CH10" s="2936"/>
      <c r="CI10" s="2936"/>
      <c r="CJ10" s="2936"/>
      <c r="CK10" s="2935"/>
      <c r="CL10" s="2953"/>
      <c r="CM10" s="2952"/>
    </row>
    <row r="11" spans="1:92" s="2796" customFormat="1" ht="21.95" customHeight="1">
      <c r="A11" s="2817">
        <v>2</v>
      </c>
      <c r="B11" s="2818" t="s">
        <v>1301</v>
      </c>
      <c r="C11" s="2819"/>
      <c r="D11" s="2819"/>
      <c r="E11" s="2819"/>
      <c r="F11" s="2819"/>
      <c r="G11" s="2820"/>
      <c r="H11" s="2821"/>
      <c r="I11" s="2821"/>
      <c r="J11" s="2821"/>
      <c r="K11" s="2821"/>
      <c r="L11" s="2821"/>
      <c r="M11" s="2820"/>
      <c r="N11" s="2821"/>
      <c r="O11" s="2821"/>
      <c r="P11" s="2821"/>
      <c r="Q11" s="2821"/>
      <c r="R11" s="2821"/>
      <c r="S11" s="2844"/>
      <c r="T11" s="2821"/>
      <c r="U11" s="2821"/>
      <c r="V11" s="2821"/>
      <c r="W11" s="2821"/>
      <c r="X11" s="2845"/>
      <c r="Y11" s="2845"/>
      <c r="Z11" s="2858"/>
      <c r="AA11" s="2859"/>
      <c r="AB11" s="2859"/>
      <c r="AC11" s="2859"/>
      <c r="AD11" s="2845"/>
      <c r="AE11" s="2859"/>
      <c r="AF11" s="2859"/>
      <c r="AG11" s="2858"/>
      <c r="AH11" s="2859"/>
      <c r="AI11" s="2877"/>
      <c r="AJ11" s="2859"/>
      <c r="AK11" s="2845"/>
      <c r="AL11" s="2859"/>
      <c r="AM11" s="2859"/>
      <c r="AN11" s="2858"/>
      <c r="AO11" s="2860"/>
      <c r="AP11" s="2860"/>
      <c r="AQ11" s="2860"/>
      <c r="AR11" s="2845"/>
      <c r="AS11" s="2860"/>
      <c r="AT11" s="2860"/>
      <c r="AU11" s="2893"/>
      <c r="AV11" s="2894">
        <v>2</v>
      </c>
      <c r="AW11" s="2719" t="s">
        <v>6</v>
      </c>
      <c r="AX11" s="2910"/>
      <c r="AY11" s="2910"/>
      <c r="AZ11" s="2910"/>
      <c r="BA11" s="2910"/>
      <c r="BB11" s="2910"/>
      <c r="BC11" s="2911"/>
      <c r="BD11" s="2912"/>
      <c r="BE11" s="2912"/>
      <c r="BF11" s="2912"/>
      <c r="BG11" s="2912"/>
      <c r="BH11" s="2912"/>
      <c r="BI11" s="2911"/>
      <c r="BJ11" s="2912"/>
      <c r="BK11" s="2912"/>
      <c r="BL11" s="2912"/>
      <c r="BM11" s="2912"/>
      <c r="BN11" s="2912"/>
      <c r="BO11" s="2928"/>
      <c r="BP11" s="2912"/>
      <c r="BQ11" s="2912"/>
      <c r="BR11" s="2929"/>
      <c r="BS11" s="2929"/>
      <c r="BT11" s="2929"/>
      <c r="BU11" s="2935"/>
      <c r="BV11" s="2145"/>
      <c r="BW11" s="2145"/>
      <c r="BX11" s="2936"/>
      <c r="BY11" s="2936"/>
      <c r="BZ11" s="2936"/>
      <c r="CA11" s="2935"/>
      <c r="CB11" s="2937"/>
      <c r="CC11" s="2145"/>
      <c r="CD11" s="4933"/>
      <c r="CE11" s="4933"/>
      <c r="CF11" s="2936"/>
      <c r="CG11" s="2935"/>
      <c r="CH11" s="2936"/>
      <c r="CI11" s="2936"/>
      <c r="CJ11" s="2936"/>
      <c r="CK11" s="2935"/>
      <c r="CL11" s="4939"/>
      <c r="CM11" s="2955"/>
      <c r="CN11" s="2955"/>
    </row>
    <row r="12" spans="1:92" s="2796" customFormat="1" ht="21.95" customHeight="1">
      <c r="A12" s="2817">
        <v>3</v>
      </c>
      <c r="B12" s="2818" t="s">
        <v>1300</v>
      </c>
      <c r="C12" s="2819"/>
      <c r="D12" s="2819"/>
      <c r="E12" s="2819"/>
      <c r="F12" s="2819"/>
      <c r="G12" s="2820"/>
      <c r="H12" s="2821"/>
      <c r="I12" s="2821"/>
      <c r="J12" s="2821"/>
      <c r="K12" s="2821"/>
      <c r="L12" s="2821"/>
      <c r="M12" s="2820"/>
      <c r="N12" s="2821"/>
      <c r="O12" s="2821"/>
      <c r="P12" s="2821"/>
      <c r="Q12" s="2821"/>
      <c r="R12" s="2821"/>
      <c r="S12" s="2844"/>
      <c r="T12" s="2821"/>
      <c r="U12" s="2821"/>
      <c r="V12" s="2821"/>
      <c r="W12" s="2821"/>
      <c r="X12" s="2845"/>
      <c r="Y12" s="2845"/>
      <c r="Z12" s="2858"/>
      <c r="AA12" s="2859"/>
      <c r="AB12" s="2859"/>
      <c r="AC12" s="2859"/>
      <c r="AD12" s="2845"/>
      <c r="AE12" s="2859"/>
      <c r="AF12" s="2859"/>
      <c r="AG12" s="2858"/>
      <c r="AH12" s="2859"/>
      <c r="AI12" s="2877"/>
      <c r="AJ12" s="2859"/>
      <c r="AK12" s="2845"/>
      <c r="AL12" s="2859"/>
      <c r="AM12" s="2859"/>
      <c r="AN12" s="2858"/>
      <c r="AO12" s="2860"/>
      <c r="AP12" s="2860"/>
      <c r="AQ12" s="2860"/>
      <c r="AR12" s="2845"/>
      <c r="AS12" s="2860"/>
      <c r="AT12" s="2860"/>
      <c r="AU12" s="2893"/>
      <c r="AV12" s="2894">
        <v>3</v>
      </c>
      <c r="AW12" s="583" t="s">
        <v>1362</v>
      </c>
      <c r="AX12" s="2910"/>
      <c r="AY12" s="2910"/>
      <c r="AZ12" s="2910"/>
      <c r="BA12" s="2910"/>
      <c r="BB12" s="2910"/>
      <c r="BC12" s="2911"/>
      <c r="BD12" s="2912"/>
      <c r="BE12" s="2912"/>
      <c r="BF12" s="2912"/>
      <c r="BG12" s="2912"/>
      <c r="BH12" s="2912"/>
      <c r="BI12" s="2911"/>
      <c r="BJ12" s="2912"/>
      <c r="BK12" s="2912"/>
      <c r="BL12" s="2912"/>
      <c r="BM12" s="2912"/>
      <c r="BN12" s="2912"/>
      <c r="BO12" s="2928"/>
      <c r="BP12" s="2912"/>
      <c r="BQ12" s="2912"/>
      <c r="BR12" s="2929"/>
      <c r="BS12" s="2929"/>
      <c r="BT12" s="2929"/>
      <c r="BU12" s="2935"/>
      <c r="BV12" s="2145"/>
      <c r="BW12" s="2145"/>
      <c r="BX12" s="2936"/>
      <c r="BY12" s="2936"/>
      <c r="BZ12" s="2936"/>
      <c r="CA12" s="2935"/>
      <c r="CB12" s="2145"/>
      <c r="CC12" s="2145"/>
      <c r="CD12" s="4933"/>
      <c r="CE12" s="4933"/>
      <c r="CF12" s="2936"/>
      <c r="CG12" s="2935"/>
      <c r="CH12" s="2936"/>
      <c r="CI12" s="2936"/>
      <c r="CJ12" s="2936"/>
      <c r="CK12" s="2935"/>
      <c r="CL12" s="2956"/>
      <c r="CM12" s="2955"/>
    </row>
    <row r="13" spans="1:92" s="2796" customFormat="1" ht="21.95" customHeight="1">
      <c r="A13" s="2817">
        <v>4</v>
      </c>
      <c r="B13" s="2818" t="s">
        <v>1302</v>
      </c>
      <c r="C13" s="2819"/>
      <c r="D13" s="2819"/>
      <c r="E13" s="2819"/>
      <c r="F13" s="2819"/>
      <c r="G13" s="2820"/>
      <c r="H13" s="2819"/>
      <c r="I13" s="2821"/>
      <c r="J13" s="2821"/>
      <c r="K13" s="2821"/>
      <c r="L13" s="2821"/>
      <c r="M13" s="2820"/>
      <c r="N13" s="2821"/>
      <c r="O13" s="2821"/>
      <c r="P13" s="2821"/>
      <c r="Q13" s="2821"/>
      <c r="R13" s="2821"/>
      <c r="S13" s="2844"/>
      <c r="T13" s="2821"/>
      <c r="U13" s="2821"/>
      <c r="V13" s="2821"/>
      <c r="W13" s="2821"/>
      <c r="X13" s="2845"/>
      <c r="Y13" s="2845"/>
      <c r="Z13" s="2858"/>
      <c r="AA13" s="2859"/>
      <c r="AB13" s="2859"/>
      <c r="AC13" s="2859"/>
      <c r="AD13" s="2845"/>
      <c r="AE13" s="2859"/>
      <c r="AF13" s="2859"/>
      <c r="AG13" s="2858"/>
      <c r="AH13" s="2859"/>
      <c r="AI13" s="2877"/>
      <c r="AJ13" s="2859"/>
      <c r="AK13" s="2845"/>
      <c r="AL13" s="2859"/>
      <c r="AM13" s="2859"/>
      <c r="AN13" s="2858"/>
      <c r="AO13" s="2860"/>
      <c r="AP13" s="2860"/>
      <c r="AQ13" s="2860"/>
      <c r="AR13" s="2845"/>
      <c r="AS13" s="2860"/>
      <c r="AT13" s="2860"/>
      <c r="AU13" s="2893"/>
      <c r="AV13" s="2894">
        <v>4</v>
      </c>
      <c r="AW13" s="583" t="s">
        <v>1365</v>
      </c>
      <c r="AX13" s="2910"/>
      <c r="AY13" s="2910"/>
      <c r="AZ13" s="2910"/>
      <c r="BA13" s="2910"/>
      <c r="BB13" s="2910"/>
      <c r="BC13" s="2911"/>
      <c r="BD13" s="2912"/>
      <c r="BE13" s="2912"/>
      <c r="BF13" s="2912"/>
      <c r="BG13" s="2912"/>
      <c r="BH13" s="2912"/>
      <c r="BI13" s="2911"/>
      <c r="BJ13" s="2912"/>
      <c r="BK13" s="2912"/>
      <c r="BL13" s="2912"/>
      <c r="BM13" s="2912"/>
      <c r="BN13" s="2912"/>
      <c r="BO13" s="2928"/>
      <c r="BP13" s="2912"/>
      <c r="BQ13" s="2912"/>
      <c r="BR13" s="2929"/>
      <c r="BS13" s="2929"/>
      <c r="BT13" s="2929"/>
      <c r="BU13" s="2935"/>
      <c r="BV13" s="2145"/>
      <c r="BW13" s="2145"/>
      <c r="BX13" s="2936"/>
      <c r="BY13" s="2936"/>
      <c r="BZ13" s="2936"/>
      <c r="CA13" s="2935"/>
      <c r="CB13" s="2145"/>
      <c r="CC13" s="2145"/>
      <c r="CD13" s="4933"/>
      <c r="CE13" s="4933"/>
      <c r="CF13" s="2936"/>
      <c r="CG13" s="2935"/>
      <c r="CH13" s="2936"/>
      <c r="CI13" s="2936"/>
      <c r="CJ13" s="2936"/>
      <c r="CK13" s="2935"/>
      <c r="CL13" s="2954"/>
      <c r="CM13" s="2955"/>
    </row>
    <row r="14" spans="1:92" s="2796" customFormat="1" ht="21.95" customHeight="1">
      <c r="A14" s="2817">
        <v>5</v>
      </c>
      <c r="B14" s="2818" t="s">
        <v>1307</v>
      </c>
      <c r="C14" s="2819"/>
      <c r="D14" s="2819"/>
      <c r="E14" s="2819"/>
      <c r="F14" s="2819"/>
      <c r="G14" s="2820"/>
      <c r="H14" s="2819"/>
      <c r="I14" s="2821"/>
      <c r="J14" s="2821"/>
      <c r="K14" s="2821"/>
      <c r="L14" s="2821"/>
      <c r="M14" s="2820"/>
      <c r="N14" s="2821"/>
      <c r="O14" s="2821"/>
      <c r="P14" s="2821"/>
      <c r="Q14" s="2821"/>
      <c r="R14" s="2821"/>
      <c r="S14" s="2844"/>
      <c r="T14" s="2821"/>
      <c r="U14" s="2821"/>
      <c r="V14" s="2821"/>
      <c r="W14" s="2821"/>
      <c r="X14" s="2845"/>
      <c r="Y14" s="2845"/>
      <c r="Z14" s="2858"/>
      <c r="AA14" s="2859"/>
      <c r="AB14" s="2859"/>
      <c r="AC14" s="2859"/>
      <c r="AD14" s="2845"/>
      <c r="AE14" s="2859"/>
      <c r="AF14" s="2860"/>
      <c r="AG14" s="2858"/>
      <c r="AH14" s="2859"/>
      <c r="AI14" s="2877"/>
      <c r="AJ14" s="2859"/>
      <c r="AK14" s="2845"/>
      <c r="AL14" s="2859"/>
      <c r="AM14" s="2859"/>
      <c r="AN14" s="2858"/>
      <c r="AO14" s="2860"/>
      <c r="AP14" s="2860"/>
      <c r="AQ14" s="2860"/>
      <c r="AR14" s="2845"/>
      <c r="AS14" s="2860"/>
      <c r="AT14" s="2860"/>
      <c r="AU14" s="2893"/>
      <c r="AV14" s="2894">
        <v>5</v>
      </c>
      <c r="AW14" s="583" t="s">
        <v>1361</v>
      </c>
      <c r="AX14" s="2910"/>
      <c r="AY14" s="2910"/>
      <c r="AZ14" s="2910"/>
      <c r="BA14" s="2910"/>
      <c r="BB14" s="2910"/>
      <c r="BC14" s="2911"/>
      <c r="BD14" s="2912"/>
      <c r="BE14" s="2912"/>
      <c r="BF14" s="2912"/>
      <c r="BG14" s="2912"/>
      <c r="BH14" s="2912"/>
      <c r="BI14" s="2911"/>
      <c r="BJ14" s="2912"/>
      <c r="BK14" s="2912"/>
      <c r="BL14" s="2912"/>
      <c r="BM14" s="2912"/>
      <c r="BN14" s="2912"/>
      <c r="BO14" s="2928"/>
      <c r="BP14" s="2912"/>
      <c r="BQ14" s="2912"/>
      <c r="BR14" s="2929"/>
      <c r="BS14" s="2929"/>
      <c r="BT14" s="2929"/>
      <c r="BU14" s="2935"/>
      <c r="BV14" s="2145"/>
      <c r="BW14" s="2145"/>
      <c r="BX14" s="2936"/>
      <c r="BY14" s="2936"/>
      <c r="BZ14" s="2936"/>
      <c r="CA14" s="2935"/>
      <c r="CB14" s="2145"/>
      <c r="CC14" s="2145"/>
      <c r="CD14" s="2936"/>
      <c r="CE14" s="2936"/>
      <c r="CF14" s="2936"/>
      <c r="CG14" s="2935"/>
      <c r="CH14" s="2936"/>
      <c r="CI14" s="2936"/>
      <c r="CJ14" s="2936"/>
      <c r="CK14" s="2935"/>
      <c r="CL14" s="2954"/>
      <c r="CM14" s="2955"/>
    </row>
    <row r="15" spans="1:92" s="2797" customFormat="1" ht="21.95" customHeight="1">
      <c r="A15" s="2817">
        <v>6</v>
      </c>
      <c r="B15" s="2818" t="s">
        <v>1308</v>
      </c>
      <c r="C15" s="2819"/>
      <c r="D15" s="2819"/>
      <c r="E15" s="2819"/>
      <c r="F15" s="2819"/>
      <c r="G15" s="2820"/>
      <c r="H15" s="2821"/>
      <c r="I15" s="2821"/>
      <c r="J15" s="2821"/>
      <c r="K15" s="2821"/>
      <c r="L15" s="2821"/>
      <c r="M15" s="2820"/>
      <c r="N15" s="2821"/>
      <c r="O15" s="2821"/>
      <c r="P15" s="2821"/>
      <c r="Q15" s="2821"/>
      <c r="R15" s="2821"/>
      <c r="S15" s="2844"/>
      <c r="T15" s="2821"/>
      <c r="U15" s="2821"/>
      <c r="V15" s="2821"/>
      <c r="W15" s="2821"/>
      <c r="X15" s="2845"/>
      <c r="Y15" s="2845"/>
      <c r="Z15" s="2858"/>
      <c r="AA15" s="2859"/>
      <c r="AB15" s="2859"/>
      <c r="AC15" s="2859"/>
      <c r="AD15" s="2845"/>
      <c r="AE15" s="2859"/>
      <c r="AF15" s="2860"/>
      <c r="AG15" s="2858"/>
      <c r="AH15" s="2859"/>
      <c r="AI15" s="2877"/>
      <c r="AJ15" s="2859"/>
      <c r="AK15" s="2845"/>
      <c r="AL15" s="2859"/>
      <c r="AM15" s="2859"/>
      <c r="AN15" s="2858"/>
      <c r="AO15" s="2860"/>
      <c r="AP15" s="2860"/>
      <c r="AQ15" s="2860"/>
      <c r="AR15" s="2845"/>
      <c r="AS15" s="2860"/>
      <c r="AT15" s="2860"/>
      <c r="AU15" s="2893"/>
      <c r="AV15" s="2894">
        <v>6</v>
      </c>
      <c r="AW15" s="2719" t="s">
        <v>1363</v>
      </c>
      <c r="AX15" s="2910"/>
      <c r="AY15" s="2910"/>
      <c r="AZ15" s="2910"/>
      <c r="BA15" s="2910"/>
      <c r="BB15" s="2910"/>
      <c r="BC15" s="2911"/>
      <c r="BD15" s="2912"/>
      <c r="BE15" s="2912"/>
      <c r="BF15" s="2912"/>
      <c r="BG15" s="2912"/>
      <c r="BH15" s="2912"/>
      <c r="BI15" s="2911"/>
      <c r="BJ15" s="2912"/>
      <c r="BK15" s="2912"/>
      <c r="BL15" s="2912"/>
      <c r="BM15" s="2912"/>
      <c r="BN15" s="2912"/>
      <c r="BO15" s="2928"/>
      <c r="BP15" s="2912"/>
      <c r="BQ15" s="2912"/>
      <c r="BR15" s="2929"/>
      <c r="BS15" s="2929"/>
      <c r="BT15" s="2929"/>
      <c r="BU15" s="2935"/>
      <c r="BV15" s="2145"/>
      <c r="BW15" s="2145"/>
      <c r="BX15" s="2936"/>
      <c r="BY15" s="2936"/>
      <c r="BZ15" s="2936"/>
      <c r="CA15" s="2935"/>
      <c r="CB15" s="2145"/>
      <c r="CC15" s="2145"/>
      <c r="CD15" s="2936"/>
      <c r="CE15" s="2936"/>
      <c r="CF15" s="2936"/>
      <c r="CG15" s="2935"/>
      <c r="CH15" s="2936"/>
      <c r="CI15" s="2936"/>
      <c r="CJ15" s="2936"/>
      <c r="CK15" s="2935"/>
      <c r="CL15" s="2956"/>
      <c r="CM15" s="2955"/>
    </row>
    <row r="16" spans="1:92" s="2797" customFormat="1" ht="15">
      <c r="A16" s="2817">
        <v>7</v>
      </c>
      <c r="B16" s="2818" t="s">
        <v>1303</v>
      </c>
      <c r="C16" s="2819"/>
      <c r="D16" s="2819"/>
      <c r="E16" s="2819"/>
      <c r="F16" s="2819"/>
      <c r="G16" s="2820"/>
      <c r="H16" s="2821"/>
      <c r="I16" s="2821"/>
      <c r="J16" s="2821"/>
      <c r="K16" s="2821"/>
      <c r="L16" s="2821"/>
      <c r="M16" s="2820"/>
      <c r="N16" s="2821"/>
      <c r="O16" s="2821"/>
      <c r="P16" s="2821"/>
      <c r="Q16" s="2821"/>
      <c r="R16" s="2821"/>
      <c r="S16" s="2844"/>
      <c r="T16" s="2821"/>
      <c r="U16" s="2821"/>
      <c r="V16" s="2821"/>
      <c r="W16" s="2821"/>
      <c r="X16" s="2845"/>
      <c r="Y16" s="2845"/>
      <c r="Z16" s="2858"/>
      <c r="AA16" s="2859"/>
      <c r="AB16" s="2859"/>
      <c r="AC16" s="2859"/>
      <c r="AD16" s="2845"/>
      <c r="AE16" s="2859"/>
      <c r="AF16" s="2860"/>
      <c r="AG16" s="2858"/>
      <c r="AH16" s="2859"/>
      <c r="AI16" s="2878"/>
      <c r="AJ16" s="2879"/>
      <c r="AK16" s="2845"/>
      <c r="AL16" s="2859"/>
      <c r="AM16" s="2860"/>
      <c r="AN16" s="2858"/>
      <c r="AO16" s="2860"/>
      <c r="AP16" s="2860"/>
      <c r="AQ16" s="2860"/>
      <c r="AR16" s="2845"/>
      <c r="AS16" s="2860"/>
      <c r="AT16" s="2860"/>
      <c r="AU16" s="2893"/>
      <c r="AV16" s="2894">
        <v>7</v>
      </c>
      <c r="AW16" s="2719" t="s">
        <v>8</v>
      </c>
      <c r="AX16" s="2910"/>
      <c r="AY16" s="2910"/>
      <c r="AZ16" s="2910"/>
      <c r="BA16" s="2910"/>
      <c r="BB16" s="2910"/>
      <c r="BC16" s="2911"/>
      <c r="BD16" s="2912"/>
      <c r="BE16" s="2912"/>
      <c r="BF16" s="2912"/>
      <c r="BG16" s="2912"/>
      <c r="BH16" s="2912"/>
      <c r="BI16" s="2911"/>
      <c r="BJ16" s="2912"/>
      <c r="BK16" s="2912"/>
      <c r="BL16" s="2912"/>
      <c r="BM16" s="2912"/>
      <c r="BN16" s="2912"/>
      <c r="BO16" s="2928"/>
      <c r="BP16" s="2912"/>
      <c r="BQ16" s="2912"/>
      <c r="BR16" s="2929"/>
      <c r="BS16" s="2929"/>
      <c r="BT16" s="2929"/>
      <c r="BU16" s="2935"/>
      <c r="BV16" s="2145"/>
      <c r="BW16" s="2145"/>
      <c r="BX16" s="2936"/>
      <c r="BY16" s="2936"/>
      <c r="BZ16" s="2936"/>
      <c r="CA16" s="2935"/>
      <c r="CB16" s="2145"/>
      <c r="CC16" s="2145"/>
      <c r="CD16" s="2936"/>
      <c r="CE16" s="2936"/>
      <c r="CF16" s="2936"/>
      <c r="CG16" s="2935"/>
      <c r="CH16" s="2936"/>
      <c r="CI16" s="2936"/>
      <c r="CJ16" s="2936"/>
      <c r="CK16" s="2935"/>
      <c r="CL16" s="2953"/>
      <c r="CM16" s="2955"/>
    </row>
    <row r="17" spans="1:92" s="2796" customFormat="1" ht="21.95" customHeight="1">
      <c r="A17" s="2817">
        <v>8</v>
      </c>
      <c r="B17" s="2818" t="s">
        <v>1305</v>
      </c>
      <c r="C17" s="2819"/>
      <c r="D17" s="2819"/>
      <c r="E17" s="2819"/>
      <c r="F17" s="2819"/>
      <c r="G17" s="2820"/>
      <c r="H17" s="2821"/>
      <c r="I17" s="2821"/>
      <c r="J17" s="2821"/>
      <c r="K17" s="2821"/>
      <c r="L17" s="2821"/>
      <c r="M17" s="2820"/>
      <c r="N17" s="2821"/>
      <c r="O17" s="2821"/>
      <c r="P17" s="2821"/>
      <c r="Q17" s="2821"/>
      <c r="R17" s="2821"/>
      <c r="S17" s="2844"/>
      <c r="T17" s="2821"/>
      <c r="U17" s="2821"/>
      <c r="V17" s="2821"/>
      <c r="W17" s="2821"/>
      <c r="X17" s="2845"/>
      <c r="Y17" s="2845"/>
      <c r="Z17" s="2858"/>
      <c r="AA17" s="2859"/>
      <c r="AB17" s="2859"/>
      <c r="AC17" s="2859"/>
      <c r="AD17" s="2845"/>
      <c r="AE17" s="2859"/>
      <c r="AF17" s="2859"/>
      <c r="AG17" s="2858"/>
      <c r="AH17" s="2859"/>
      <c r="AI17" s="2877"/>
      <c r="AJ17" s="2859"/>
      <c r="AK17" s="2845"/>
      <c r="AL17" s="2859"/>
      <c r="AM17" s="2859"/>
      <c r="AN17" s="2858"/>
      <c r="AO17" s="2860"/>
      <c r="AP17" s="2860"/>
      <c r="AQ17" s="2860"/>
      <c r="AR17" s="2845"/>
      <c r="AS17" s="2860"/>
      <c r="AT17" s="2860"/>
      <c r="AU17" s="2893"/>
      <c r="AV17" s="2894">
        <v>8</v>
      </c>
      <c r="AW17" s="2719" t="s">
        <v>1364</v>
      </c>
      <c r="AX17" s="2910"/>
      <c r="AY17" s="2910"/>
      <c r="AZ17" s="2910"/>
      <c r="BA17" s="2910"/>
      <c r="BB17" s="2910"/>
      <c r="BC17" s="2911"/>
      <c r="BD17" s="2912"/>
      <c r="BE17" s="2912"/>
      <c r="BF17" s="2912"/>
      <c r="BG17" s="2912"/>
      <c r="BH17" s="2912"/>
      <c r="BI17" s="2911"/>
      <c r="BJ17" s="2912"/>
      <c r="BK17" s="2912"/>
      <c r="BL17" s="2912"/>
      <c r="BM17" s="2912"/>
      <c r="BN17" s="2912"/>
      <c r="BO17" s="2928"/>
      <c r="BP17" s="2912"/>
      <c r="BQ17" s="2912"/>
      <c r="BR17" s="2929"/>
      <c r="BS17" s="2929"/>
      <c r="BT17" s="2929"/>
      <c r="BU17" s="2935"/>
      <c r="BV17" s="2145"/>
      <c r="BW17" s="2145"/>
      <c r="BX17" s="2936"/>
      <c r="BY17" s="2936"/>
      <c r="BZ17" s="2936"/>
      <c r="CA17" s="2935"/>
      <c r="CB17" s="2145"/>
      <c r="CC17" s="2145"/>
      <c r="CD17" s="2936"/>
      <c r="CE17" s="2936"/>
      <c r="CF17" s="2936"/>
      <c r="CG17" s="2935"/>
      <c r="CH17" s="2936"/>
      <c r="CI17" s="2936"/>
      <c r="CJ17" s="2936"/>
      <c r="CK17" s="2935"/>
      <c r="CL17" s="2954"/>
      <c r="CM17" s="2955"/>
    </row>
    <row r="18" spans="1:92" s="2797" customFormat="1" ht="21.95" customHeight="1">
      <c r="A18" s="2817">
        <v>9</v>
      </c>
      <c r="B18" s="2822" t="s">
        <v>1296</v>
      </c>
      <c r="C18" s="2819"/>
      <c r="D18" s="2819"/>
      <c r="E18" s="2819"/>
      <c r="F18" s="2819"/>
      <c r="G18" s="2820"/>
      <c r="H18" s="2821"/>
      <c r="I18" s="2821"/>
      <c r="J18" s="2821"/>
      <c r="K18" s="2821"/>
      <c r="L18" s="2821"/>
      <c r="M18" s="2820"/>
      <c r="N18" s="2821"/>
      <c r="O18" s="2821"/>
      <c r="P18" s="2821"/>
      <c r="Q18" s="2821"/>
      <c r="R18" s="2821"/>
      <c r="S18" s="2844"/>
      <c r="T18" s="2821"/>
      <c r="U18" s="2821"/>
      <c r="V18" s="2821"/>
      <c r="W18" s="2821"/>
      <c r="X18" s="2845"/>
      <c r="Y18" s="2845"/>
      <c r="Z18" s="2858"/>
      <c r="AA18" s="2859"/>
      <c r="AB18" s="2859"/>
      <c r="AC18" s="2859"/>
      <c r="AD18" s="2845"/>
      <c r="AE18" s="2859"/>
      <c r="AF18" s="2859"/>
      <c r="AG18" s="2858"/>
      <c r="AH18" s="2859"/>
      <c r="AI18" s="2877"/>
      <c r="AJ18" s="2859"/>
      <c r="AK18" s="2845"/>
      <c r="AL18" s="2859"/>
      <c r="AM18" s="2859"/>
      <c r="AN18" s="2858"/>
      <c r="AO18" s="2860"/>
      <c r="AP18" s="2860"/>
      <c r="AQ18" s="2860"/>
      <c r="AR18" s="2845"/>
      <c r="AS18" s="2860"/>
      <c r="AT18" s="2860"/>
      <c r="AU18" s="2893"/>
      <c r="AV18" s="2894">
        <v>9</v>
      </c>
      <c r="AW18" s="583" t="s">
        <v>1366</v>
      </c>
      <c r="AX18" s="2910"/>
      <c r="AY18" s="2910"/>
      <c r="AZ18" s="2910"/>
      <c r="BA18" s="2910"/>
      <c r="BB18" s="2910"/>
      <c r="BC18" s="2911"/>
      <c r="BD18" s="2912"/>
      <c r="BE18" s="2912"/>
      <c r="BF18" s="2912"/>
      <c r="BG18" s="2912"/>
      <c r="BH18" s="2912"/>
      <c r="BI18" s="2911"/>
      <c r="BJ18" s="2912"/>
      <c r="BK18" s="2912"/>
      <c r="BL18" s="2912"/>
      <c r="BM18" s="2912"/>
      <c r="BN18" s="2912"/>
      <c r="BO18" s="2928"/>
      <c r="BP18" s="2912"/>
      <c r="BQ18" s="2912"/>
      <c r="BR18" s="2929"/>
      <c r="BS18" s="2929"/>
      <c r="BT18" s="2929"/>
      <c r="BU18" s="2935"/>
      <c r="BV18" s="2145"/>
      <c r="BW18" s="2145"/>
      <c r="BX18" s="2936"/>
      <c r="BY18" s="2936"/>
      <c r="BZ18" s="2936"/>
      <c r="CA18" s="2935"/>
      <c r="CB18" s="2145"/>
      <c r="CC18" s="2145"/>
      <c r="CD18" s="2936"/>
      <c r="CE18" s="2936"/>
      <c r="CF18" s="2936"/>
      <c r="CG18" s="2935"/>
      <c r="CH18" s="2936"/>
      <c r="CI18" s="2936"/>
      <c r="CJ18" s="2936"/>
      <c r="CK18" s="2935"/>
      <c r="CL18" s="2954"/>
      <c r="CM18" s="2955"/>
    </row>
    <row r="19" spans="1:92" s="2796" customFormat="1" ht="21.95" customHeight="1">
      <c r="A19" s="2817">
        <v>10</v>
      </c>
      <c r="B19" s="2822" t="s">
        <v>1309</v>
      </c>
      <c r="C19" s="2819"/>
      <c r="D19" s="2819"/>
      <c r="E19" s="2819"/>
      <c r="F19" s="2819"/>
      <c r="G19" s="2820"/>
      <c r="H19" s="2821"/>
      <c r="I19" s="2821"/>
      <c r="J19" s="2821"/>
      <c r="K19" s="2821"/>
      <c r="L19" s="2821"/>
      <c r="M19" s="2820"/>
      <c r="N19" s="2821"/>
      <c r="O19" s="2821"/>
      <c r="P19" s="2821"/>
      <c r="Q19" s="2821"/>
      <c r="R19" s="2821"/>
      <c r="S19" s="2844"/>
      <c r="T19" s="2821"/>
      <c r="U19" s="2821"/>
      <c r="V19" s="2821"/>
      <c r="W19" s="2821"/>
      <c r="X19" s="2845"/>
      <c r="Y19" s="2845"/>
      <c r="Z19" s="2858"/>
      <c r="AA19" s="2859"/>
      <c r="AB19" s="2859"/>
      <c r="AC19" s="2859"/>
      <c r="AD19" s="2845"/>
      <c r="AE19" s="2859"/>
      <c r="AF19" s="2859"/>
      <c r="AG19" s="2858"/>
      <c r="AH19" s="2859"/>
      <c r="AI19" s="2877"/>
      <c r="AJ19" s="2859"/>
      <c r="AK19" s="2845"/>
      <c r="AL19" s="2859"/>
      <c r="AM19" s="2859"/>
      <c r="AN19" s="2858"/>
      <c r="AO19" s="2860"/>
      <c r="AP19" s="2860"/>
      <c r="AQ19" s="2860"/>
      <c r="AR19" s="2845"/>
      <c r="AS19" s="2860"/>
      <c r="AT19" s="2860"/>
      <c r="AU19" s="2893"/>
      <c r="AV19" s="2894">
        <v>10</v>
      </c>
      <c r="AW19" s="2719" t="s">
        <v>1367</v>
      </c>
      <c r="AX19" s="2910"/>
      <c r="AY19" s="2910"/>
      <c r="AZ19" s="2910"/>
      <c r="BA19" s="2910"/>
      <c r="BB19" s="2910"/>
      <c r="BC19" s="2911"/>
      <c r="BD19" s="2912"/>
      <c r="BE19" s="2912"/>
      <c r="BF19" s="2912"/>
      <c r="BG19" s="2912"/>
      <c r="BH19" s="2912"/>
      <c r="BI19" s="2911"/>
      <c r="BJ19" s="2912"/>
      <c r="BK19" s="2912"/>
      <c r="BL19" s="2912"/>
      <c r="BM19" s="2912"/>
      <c r="BN19" s="2912"/>
      <c r="BO19" s="2928"/>
      <c r="BP19" s="2912"/>
      <c r="BQ19" s="2912"/>
      <c r="BR19" s="2929"/>
      <c r="BS19" s="2929"/>
      <c r="BT19" s="2929"/>
      <c r="BU19" s="2935"/>
      <c r="BV19" s="2145"/>
      <c r="BW19" s="2145"/>
      <c r="BX19" s="2936"/>
      <c r="BY19" s="2936"/>
      <c r="BZ19" s="2936"/>
      <c r="CA19" s="2935"/>
      <c r="CB19" s="2937"/>
      <c r="CC19" s="2145"/>
      <c r="CD19" s="2936"/>
      <c r="CE19" s="2936"/>
      <c r="CF19" s="2936"/>
      <c r="CG19" s="2935"/>
      <c r="CH19" s="2936"/>
      <c r="CI19" s="2936"/>
      <c r="CJ19" s="2936"/>
      <c r="CK19" s="2935"/>
      <c r="CL19" s="2954"/>
      <c r="CM19" s="2955"/>
    </row>
    <row r="20" spans="1:92" s="2796" customFormat="1" ht="21.95" customHeight="1">
      <c r="A20" s="2817">
        <v>11</v>
      </c>
      <c r="B20" s="2818" t="s">
        <v>1299</v>
      </c>
      <c r="C20" s="2819"/>
      <c r="D20" s="2819"/>
      <c r="E20" s="2819"/>
      <c r="F20" s="2819"/>
      <c r="G20" s="2820"/>
      <c r="H20" s="2821"/>
      <c r="I20" s="2821"/>
      <c r="J20" s="2821"/>
      <c r="K20" s="2821"/>
      <c r="L20" s="2821"/>
      <c r="M20" s="2820"/>
      <c r="N20" s="2821"/>
      <c r="O20" s="2821"/>
      <c r="P20" s="2821"/>
      <c r="Q20" s="2821"/>
      <c r="R20" s="2821"/>
      <c r="S20" s="2844"/>
      <c r="T20" s="2821"/>
      <c r="U20" s="2821"/>
      <c r="V20" s="2821"/>
      <c r="W20" s="2821"/>
      <c r="X20" s="2845"/>
      <c r="Y20" s="2845"/>
      <c r="Z20" s="2858"/>
      <c r="AA20" s="2859"/>
      <c r="AB20" s="2859"/>
      <c r="AC20" s="2859"/>
      <c r="AD20" s="2845"/>
      <c r="AE20" s="2859"/>
      <c r="AF20" s="2859"/>
      <c r="AG20" s="2858"/>
      <c r="AH20" s="2859"/>
      <c r="AI20" s="2877"/>
      <c r="AJ20" s="2859"/>
      <c r="AK20" s="2845"/>
      <c r="AL20" s="2859"/>
      <c r="AM20" s="2859"/>
      <c r="AN20" s="2858"/>
      <c r="AO20" s="2860"/>
      <c r="AP20" s="2860"/>
      <c r="AQ20" s="2860"/>
      <c r="AR20" s="2845"/>
      <c r="AS20" s="2860"/>
      <c r="AT20" s="2893"/>
      <c r="AU20" s="2893"/>
      <c r="AV20" s="2894">
        <v>11</v>
      </c>
      <c r="AW20" s="583" t="s">
        <v>1368</v>
      </c>
      <c r="AX20" s="2910"/>
      <c r="AY20" s="2910"/>
      <c r="AZ20" s="2910"/>
      <c r="BA20" s="2910"/>
      <c r="BB20" s="2910"/>
      <c r="BC20" s="2911"/>
      <c r="BD20" s="2912"/>
      <c r="BE20" s="2912"/>
      <c r="BF20" s="2912"/>
      <c r="BG20" s="2912"/>
      <c r="BH20" s="2912"/>
      <c r="BI20" s="2911"/>
      <c r="BJ20" s="2912"/>
      <c r="BK20" s="2912"/>
      <c r="BL20" s="2912"/>
      <c r="BM20" s="2912"/>
      <c r="BN20" s="2912"/>
      <c r="BO20" s="2928"/>
      <c r="BP20" s="2912"/>
      <c r="BQ20" s="2912"/>
      <c r="BR20" s="2929"/>
      <c r="BS20" s="2929"/>
      <c r="BT20" s="2929"/>
      <c r="BU20" s="2935"/>
      <c r="BV20" s="2145"/>
      <c r="BW20" s="2145"/>
      <c r="BX20" s="2936"/>
      <c r="BY20" s="2936"/>
      <c r="BZ20" s="2936"/>
      <c r="CA20" s="2935"/>
      <c r="CB20" s="2145"/>
      <c r="CC20" s="2145"/>
      <c r="CD20" s="2936"/>
      <c r="CE20" s="2936"/>
      <c r="CF20" s="2936"/>
      <c r="CG20" s="2935"/>
      <c r="CH20" s="2936"/>
      <c r="CI20" s="2936"/>
      <c r="CJ20" s="2936"/>
      <c r="CK20" s="2935"/>
      <c r="CL20" s="2953"/>
      <c r="CM20" s="2955"/>
    </row>
    <row r="21" spans="1:92" s="2797" customFormat="1" ht="29.25" customHeight="1">
      <c r="A21" s="2817">
        <v>12</v>
      </c>
      <c r="B21" s="2818" t="s">
        <v>1297</v>
      </c>
      <c r="C21" s="2819"/>
      <c r="D21" s="2819"/>
      <c r="E21" s="2819"/>
      <c r="F21" s="2819"/>
      <c r="G21" s="2820"/>
      <c r="H21" s="2821"/>
      <c r="I21" s="2821"/>
      <c r="J21" s="2821"/>
      <c r="K21" s="2821"/>
      <c r="L21" s="2821"/>
      <c r="M21" s="2820"/>
      <c r="N21" s="2821"/>
      <c r="O21" s="2821"/>
      <c r="P21" s="2821"/>
      <c r="Q21" s="2821"/>
      <c r="R21" s="2821"/>
      <c r="S21" s="2844"/>
      <c r="T21" s="2821"/>
      <c r="U21" s="2821"/>
      <c r="V21" s="2821"/>
      <c r="W21" s="2821"/>
      <c r="X21" s="2845"/>
      <c r="Y21" s="2845"/>
      <c r="Z21" s="2858"/>
      <c r="AA21" s="2859"/>
      <c r="AB21" s="2859"/>
      <c r="AC21" s="2859"/>
      <c r="AD21" s="2845"/>
      <c r="AE21" s="2859"/>
      <c r="AF21" s="2859"/>
      <c r="AG21" s="2858"/>
      <c r="AH21" s="2859"/>
      <c r="AI21" s="2877"/>
      <c r="AJ21" s="2859"/>
      <c r="AK21" s="2845"/>
      <c r="AL21" s="2859"/>
      <c r="AM21" s="2859"/>
      <c r="AN21" s="2858"/>
      <c r="AO21" s="2860"/>
      <c r="AP21" s="2860"/>
      <c r="AQ21" s="2860"/>
      <c r="AR21" s="2845"/>
      <c r="AS21" s="2860"/>
      <c r="AT21" s="2893"/>
      <c r="AU21" s="2893"/>
      <c r="AV21" s="2894">
        <v>12</v>
      </c>
      <c r="AW21" s="583" t="s">
        <v>1369</v>
      </c>
      <c r="AX21" s="2910"/>
      <c r="AY21" s="2910"/>
      <c r="AZ21" s="2910"/>
      <c r="BA21" s="2910"/>
      <c r="BB21" s="2910"/>
      <c r="BC21" s="2911"/>
      <c r="BD21" s="2912"/>
      <c r="BE21" s="2912"/>
      <c r="BF21" s="2912"/>
      <c r="BG21" s="2912"/>
      <c r="BH21" s="2912"/>
      <c r="BI21" s="2911"/>
      <c r="BJ21" s="2912"/>
      <c r="BK21" s="2912"/>
      <c r="BL21" s="2912"/>
      <c r="BM21" s="2912"/>
      <c r="BN21" s="2912"/>
      <c r="BO21" s="2928"/>
      <c r="BP21" s="2912"/>
      <c r="BQ21" s="2912"/>
      <c r="BR21" s="2929"/>
      <c r="BS21" s="2929"/>
      <c r="BT21" s="2929"/>
      <c r="BU21" s="2935"/>
      <c r="BV21" s="2145"/>
      <c r="BW21" s="2145"/>
      <c r="BX21" s="2936"/>
      <c r="BY21" s="2936"/>
      <c r="BZ21" s="2936"/>
      <c r="CA21" s="2935"/>
      <c r="CB21" s="2145"/>
      <c r="CC21" s="2145"/>
      <c r="CD21" s="2936"/>
      <c r="CE21" s="2936"/>
      <c r="CF21" s="2936"/>
      <c r="CG21" s="2935"/>
      <c r="CH21" s="2936"/>
      <c r="CI21" s="2936"/>
      <c r="CJ21" s="2936"/>
      <c r="CK21" s="2935"/>
      <c r="CL21" s="541"/>
      <c r="CM21" s="2955"/>
    </row>
    <row r="22" spans="1:92" s="2796" customFormat="1" ht="21.95" customHeight="1">
      <c r="A22" s="2817">
        <v>13</v>
      </c>
      <c r="B22" s="2818" t="s">
        <v>1313</v>
      </c>
      <c r="C22" s="2819"/>
      <c r="D22" s="2819"/>
      <c r="E22" s="2819"/>
      <c r="F22" s="2819"/>
      <c r="G22" s="2820"/>
      <c r="H22" s="2821"/>
      <c r="I22" s="2821"/>
      <c r="J22" s="2821"/>
      <c r="K22" s="2821"/>
      <c r="L22" s="2821"/>
      <c r="M22" s="2820"/>
      <c r="N22" s="2821"/>
      <c r="O22" s="2821"/>
      <c r="P22" s="2821"/>
      <c r="Q22" s="2821"/>
      <c r="R22" s="2821"/>
      <c r="S22" s="2844"/>
      <c r="T22" s="2821"/>
      <c r="U22" s="2821"/>
      <c r="V22" s="2821"/>
      <c r="W22" s="2821"/>
      <c r="X22" s="2845"/>
      <c r="Y22" s="2845"/>
      <c r="Z22" s="2858"/>
      <c r="AA22" s="2859"/>
      <c r="AB22" s="2859"/>
      <c r="AC22" s="2859"/>
      <c r="AD22" s="2845"/>
      <c r="AE22" s="2859"/>
      <c r="AF22" s="2860"/>
      <c r="AG22" s="2858"/>
      <c r="AH22" s="2859"/>
      <c r="AI22" s="2877"/>
      <c r="AJ22" s="2859"/>
      <c r="AK22" s="2845"/>
      <c r="AL22" s="2859"/>
      <c r="AM22" s="2860"/>
      <c r="AN22" s="2858"/>
      <c r="AO22" s="2860"/>
      <c r="AP22" s="2860"/>
      <c r="AQ22" s="2860"/>
      <c r="AR22" s="2845"/>
      <c r="AS22" s="2860"/>
      <c r="AT22" s="2860"/>
      <c r="AU22" s="2893"/>
      <c r="AV22" s="2894">
        <v>13</v>
      </c>
      <c r="AW22" s="2719" t="s">
        <v>1374</v>
      </c>
      <c r="AX22" s="2910"/>
      <c r="AY22" s="2910"/>
      <c r="AZ22" s="2910"/>
      <c r="BA22" s="2910"/>
      <c r="BB22" s="2910"/>
      <c r="BC22" s="2911"/>
      <c r="BD22" s="2912"/>
      <c r="BE22" s="2912"/>
      <c r="BF22" s="2912"/>
      <c r="BG22" s="2912"/>
      <c r="BH22" s="2912"/>
      <c r="BI22" s="2911"/>
      <c r="BJ22" s="2912"/>
      <c r="BK22" s="2912"/>
      <c r="BL22" s="2912"/>
      <c r="BM22" s="2912"/>
      <c r="BN22" s="2912"/>
      <c r="BO22" s="2928"/>
      <c r="BP22" s="2912"/>
      <c r="BQ22" s="2912"/>
      <c r="BR22" s="2929"/>
      <c r="BS22" s="2929"/>
      <c r="BT22" s="2929"/>
      <c r="BU22" s="2935"/>
      <c r="BV22" s="2145"/>
      <c r="BW22" s="2145"/>
      <c r="BX22" s="2936"/>
      <c r="BY22" s="2936"/>
      <c r="BZ22" s="2936"/>
      <c r="CA22" s="2935"/>
      <c r="CB22" s="2937"/>
      <c r="CC22" s="2145"/>
      <c r="CD22" s="2936"/>
      <c r="CE22" s="2936"/>
      <c r="CF22" s="2936"/>
      <c r="CG22" s="2935"/>
      <c r="CH22" s="2936"/>
      <c r="CI22" s="2936"/>
      <c r="CJ22" s="2936"/>
      <c r="CK22" s="2935"/>
      <c r="CL22" s="2953"/>
      <c r="CM22" s="2955"/>
    </row>
    <row r="23" spans="1:92" s="2796" customFormat="1" ht="21.95" customHeight="1">
      <c r="A23" s="2817">
        <v>14</v>
      </c>
      <c r="B23" s="2818" t="s">
        <v>1298</v>
      </c>
      <c r="C23" s="2819"/>
      <c r="D23" s="2819"/>
      <c r="E23" s="2819"/>
      <c r="F23" s="2819"/>
      <c r="G23" s="2820"/>
      <c r="H23" s="2821"/>
      <c r="I23" s="2821"/>
      <c r="J23" s="2821"/>
      <c r="K23" s="2821"/>
      <c r="L23" s="2821"/>
      <c r="M23" s="2820"/>
      <c r="N23" s="2821"/>
      <c r="O23" s="2821"/>
      <c r="P23" s="2821"/>
      <c r="Q23" s="2821"/>
      <c r="R23" s="2821"/>
      <c r="S23" s="2844"/>
      <c r="T23" s="2821"/>
      <c r="U23" s="2821"/>
      <c r="V23" s="2821"/>
      <c r="W23" s="2821"/>
      <c r="X23" s="2845"/>
      <c r="Y23" s="2845"/>
      <c r="Z23" s="2858"/>
      <c r="AA23" s="2859"/>
      <c r="AB23" s="2859"/>
      <c r="AC23" s="2859"/>
      <c r="AD23" s="2845"/>
      <c r="AE23" s="2859"/>
      <c r="AF23" s="2859"/>
      <c r="AG23" s="2858"/>
      <c r="AH23" s="2859"/>
      <c r="AI23" s="2877"/>
      <c r="AJ23" s="2859"/>
      <c r="AK23" s="2845"/>
      <c r="AL23" s="2859"/>
      <c r="AM23" s="2859"/>
      <c r="AN23" s="2858"/>
      <c r="AO23" s="2860"/>
      <c r="AP23" s="2860"/>
      <c r="AQ23" s="2860"/>
      <c r="AR23" s="2845"/>
      <c r="AS23" s="2860"/>
      <c r="AT23" s="2860"/>
      <c r="AU23" s="2893"/>
      <c r="AV23" s="2894">
        <v>14</v>
      </c>
      <c r="AW23" s="2719" t="s">
        <v>1370</v>
      </c>
      <c r="AX23" s="2910"/>
      <c r="AY23" s="2910"/>
      <c r="AZ23" s="2910"/>
      <c r="BA23" s="2910"/>
      <c r="BB23" s="2910"/>
      <c r="BC23" s="2911"/>
      <c r="BD23" s="2912"/>
      <c r="BE23" s="2912"/>
      <c r="BF23" s="2912"/>
      <c r="BG23" s="2912"/>
      <c r="BH23" s="2912"/>
      <c r="BI23" s="2911"/>
      <c r="BJ23" s="2912"/>
      <c r="BK23" s="2912"/>
      <c r="BL23" s="2912"/>
      <c r="BM23" s="2912"/>
      <c r="BN23" s="2912"/>
      <c r="BO23" s="2928"/>
      <c r="BP23" s="2912"/>
      <c r="BQ23" s="2912"/>
      <c r="BR23" s="2929"/>
      <c r="BS23" s="2929"/>
      <c r="BT23" s="2929"/>
      <c r="BU23" s="2935"/>
      <c r="BV23" s="2145"/>
      <c r="BW23" s="2145"/>
      <c r="BX23" s="2936"/>
      <c r="BY23" s="2936"/>
      <c r="BZ23" s="2936"/>
      <c r="CA23" s="2935"/>
      <c r="CB23" s="2145"/>
      <c r="CC23" s="2145"/>
      <c r="CD23" s="2936"/>
      <c r="CE23" s="2936"/>
      <c r="CF23" s="2936"/>
      <c r="CG23" s="2935"/>
      <c r="CH23" s="2936"/>
      <c r="CI23" s="2936"/>
      <c r="CJ23" s="2936"/>
      <c r="CK23" s="2935"/>
      <c r="CL23" s="2957"/>
      <c r="CM23" s="2955"/>
    </row>
    <row r="24" spans="1:92" s="2796" customFormat="1" ht="21.95" customHeight="1">
      <c r="A24" s="2817">
        <v>15</v>
      </c>
      <c r="B24" s="2818" t="s">
        <v>1314</v>
      </c>
      <c r="C24" s="2819"/>
      <c r="D24" s="2819"/>
      <c r="E24" s="2819"/>
      <c r="F24" s="2819"/>
      <c r="G24" s="2820"/>
      <c r="H24" s="2821"/>
      <c r="I24" s="2821"/>
      <c r="J24" s="2821"/>
      <c r="K24" s="2821"/>
      <c r="L24" s="2821"/>
      <c r="M24" s="2820"/>
      <c r="N24" s="2821"/>
      <c r="O24" s="2821"/>
      <c r="P24" s="2821"/>
      <c r="Q24" s="2821"/>
      <c r="R24" s="2821"/>
      <c r="S24" s="2844"/>
      <c r="T24" s="2821"/>
      <c r="U24" s="2821"/>
      <c r="V24" s="2821"/>
      <c r="W24" s="2821"/>
      <c r="X24" s="2845"/>
      <c r="Y24" s="2845"/>
      <c r="Z24" s="2858"/>
      <c r="AA24" s="2859"/>
      <c r="AB24" s="2859"/>
      <c r="AC24" s="2859"/>
      <c r="AD24" s="2845"/>
      <c r="AE24" s="2859"/>
      <c r="AF24" s="2860"/>
      <c r="AG24" s="2858"/>
      <c r="AH24" s="2859"/>
      <c r="AI24" s="2878"/>
      <c r="AJ24" s="2879"/>
      <c r="AK24" s="2845"/>
      <c r="AL24" s="2859"/>
      <c r="AM24" s="2860"/>
      <c r="AN24" s="2858"/>
      <c r="AO24" s="2860"/>
      <c r="AP24" s="2860"/>
      <c r="AQ24" s="2860"/>
      <c r="AR24" s="2845"/>
      <c r="AS24" s="2860"/>
      <c r="AT24" s="2860"/>
      <c r="AU24" s="2893"/>
      <c r="AV24" s="2894">
        <v>15</v>
      </c>
      <c r="AW24" s="2719" t="s">
        <v>1371</v>
      </c>
      <c r="AX24" s="2910"/>
      <c r="AY24" s="2910"/>
      <c r="AZ24" s="2910"/>
      <c r="BA24" s="2910"/>
      <c r="BB24" s="2910"/>
      <c r="BC24" s="2911"/>
      <c r="BD24" s="2912"/>
      <c r="BE24" s="2912"/>
      <c r="BF24" s="2912"/>
      <c r="BG24" s="2912"/>
      <c r="BH24" s="2912"/>
      <c r="BI24" s="2911"/>
      <c r="BJ24" s="2912"/>
      <c r="BK24" s="2912"/>
      <c r="BL24" s="2912"/>
      <c r="BM24" s="2912"/>
      <c r="BN24" s="2912"/>
      <c r="BO24" s="2928"/>
      <c r="BP24" s="2912"/>
      <c r="BQ24" s="2912"/>
      <c r="BR24" s="2929"/>
      <c r="BS24" s="2929"/>
      <c r="BT24" s="2929"/>
      <c r="BU24" s="2935"/>
      <c r="BV24" s="2145"/>
      <c r="BW24" s="2145"/>
      <c r="BX24" s="2936"/>
      <c r="BY24" s="2936"/>
      <c r="BZ24" s="2936"/>
      <c r="CA24" s="2935"/>
      <c r="CB24" s="2145"/>
      <c r="CC24" s="2145"/>
      <c r="CD24" s="2936"/>
      <c r="CE24" s="2936"/>
      <c r="CF24" s="2936"/>
      <c r="CG24" s="2935"/>
      <c r="CH24" s="2936"/>
      <c r="CI24" s="2936"/>
      <c r="CJ24" s="2936"/>
      <c r="CK24" s="2935"/>
      <c r="CL24" s="2956"/>
      <c r="CM24" s="2955"/>
      <c r="CN24" s="2958"/>
    </row>
    <row r="25" spans="1:92" s="2796" customFormat="1" ht="21.95" customHeight="1">
      <c r="A25" s="2817">
        <v>16</v>
      </c>
      <c r="B25" s="2818" t="s">
        <v>1315</v>
      </c>
      <c r="C25" s="2819"/>
      <c r="D25" s="2819"/>
      <c r="E25" s="2819"/>
      <c r="F25" s="2819"/>
      <c r="G25" s="2820"/>
      <c r="H25" s="2821"/>
      <c r="I25" s="2821"/>
      <c r="J25" s="2821"/>
      <c r="K25" s="2821"/>
      <c r="L25" s="2821"/>
      <c r="M25" s="2820"/>
      <c r="N25" s="2821"/>
      <c r="O25" s="2821"/>
      <c r="P25" s="2821"/>
      <c r="Q25" s="2821"/>
      <c r="R25" s="2821"/>
      <c r="S25" s="2844"/>
      <c r="T25" s="2821"/>
      <c r="U25" s="2821"/>
      <c r="V25" s="2821"/>
      <c r="W25" s="2821"/>
      <c r="X25" s="2845"/>
      <c r="Y25" s="2845"/>
      <c r="Z25" s="2858"/>
      <c r="AA25" s="2859"/>
      <c r="AB25" s="2859"/>
      <c r="AC25" s="2859"/>
      <c r="AD25" s="2845"/>
      <c r="AE25" s="2859"/>
      <c r="AF25" s="2860"/>
      <c r="AG25" s="2858"/>
      <c r="AH25" s="2859"/>
      <c r="AI25" s="2878"/>
      <c r="AJ25" s="2879"/>
      <c r="AK25" s="2845"/>
      <c r="AL25" s="2859"/>
      <c r="AM25" s="2860"/>
      <c r="AN25" s="2858"/>
      <c r="AO25" s="2860"/>
      <c r="AP25" s="2860"/>
      <c r="AQ25" s="2860"/>
      <c r="AR25" s="2845"/>
      <c r="AS25" s="2860"/>
      <c r="AT25" s="2860"/>
      <c r="AU25" s="2893"/>
      <c r="AV25" s="2894">
        <v>16</v>
      </c>
      <c r="AW25" s="2362" t="s">
        <v>1375</v>
      </c>
      <c r="AX25" s="2910"/>
      <c r="AY25" s="2910"/>
      <c r="AZ25" s="2910"/>
      <c r="BA25" s="2910"/>
      <c r="BB25" s="2910"/>
      <c r="BC25" s="2911"/>
      <c r="BD25" s="2912"/>
      <c r="BE25" s="2912"/>
      <c r="BF25" s="2912"/>
      <c r="BG25" s="2912"/>
      <c r="BH25" s="2912"/>
      <c r="BI25" s="2911"/>
      <c r="BJ25" s="2912"/>
      <c r="BK25" s="2912"/>
      <c r="BL25" s="2912"/>
      <c r="BM25" s="2912"/>
      <c r="BN25" s="2912"/>
      <c r="BO25" s="2930"/>
      <c r="BP25" s="2912"/>
      <c r="BQ25" s="2912"/>
      <c r="BR25" s="2929"/>
      <c r="BS25" s="2929"/>
      <c r="BT25" s="2929"/>
      <c r="BU25" s="2935"/>
      <c r="BV25" s="2938"/>
      <c r="BW25" s="2145"/>
      <c r="BX25" s="2936"/>
      <c r="BY25" s="2936"/>
      <c r="BZ25" s="2936"/>
      <c r="CA25" s="2935"/>
      <c r="CB25" s="2938"/>
      <c r="CC25" s="2145"/>
      <c r="CD25" s="2936"/>
      <c r="CE25" s="2936"/>
      <c r="CF25" s="2936"/>
      <c r="CG25" s="2935"/>
      <c r="CH25" s="2936"/>
      <c r="CI25" s="2936"/>
      <c r="CJ25" s="2936"/>
      <c r="CK25" s="2935"/>
      <c r="CL25" s="2956"/>
      <c r="CM25" s="2955"/>
    </row>
    <row r="26" spans="1:92" s="2796" customFormat="1" ht="24" customHeight="1">
      <c r="A26" s="2817">
        <v>17</v>
      </c>
      <c r="B26" s="2719" t="s">
        <v>1304</v>
      </c>
      <c r="C26" s="2819"/>
      <c r="D26" s="2819"/>
      <c r="E26" s="2819"/>
      <c r="F26" s="2819"/>
      <c r="G26" s="2820"/>
      <c r="H26" s="2821"/>
      <c r="I26" s="2821"/>
      <c r="J26" s="2821"/>
      <c r="K26" s="2821"/>
      <c r="L26" s="2821"/>
      <c r="M26" s="2820"/>
      <c r="N26" s="2821"/>
      <c r="O26" s="2821"/>
      <c r="P26" s="2821"/>
      <c r="Q26" s="2821"/>
      <c r="R26" s="2821"/>
      <c r="S26" s="2844"/>
      <c r="T26" s="2821"/>
      <c r="U26" s="2821"/>
      <c r="V26" s="2821"/>
      <c r="W26" s="2821"/>
      <c r="X26" s="2845"/>
      <c r="Y26" s="2845"/>
      <c r="Z26" s="2858"/>
      <c r="AA26" s="2859"/>
      <c r="AB26" s="2859"/>
      <c r="AC26" s="2859"/>
      <c r="AD26" s="2845"/>
      <c r="AE26" s="2859"/>
      <c r="AF26" s="2859"/>
      <c r="AG26" s="2858"/>
      <c r="AH26" s="2859"/>
      <c r="AI26" s="2877"/>
      <c r="AJ26" s="2859"/>
      <c r="AK26" s="2845"/>
      <c r="AL26" s="2859"/>
      <c r="AM26" s="2859"/>
      <c r="AN26" s="2858"/>
      <c r="AO26" s="2860"/>
      <c r="AP26" s="2860"/>
      <c r="AQ26" s="2860"/>
      <c r="AR26" s="2845"/>
      <c r="AS26" s="2860"/>
      <c r="AT26" s="2860"/>
      <c r="AU26" s="2893"/>
      <c r="AV26" s="2894">
        <v>17</v>
      </c>
      <c r="AW26" s="2913" t="s">
        <v>1376</v>
      </c>
      <c r="AX26" s="2910"/>
      <c r="AY26" s="2910"/>
      <c r="AZ26" s="2910"/>
      <c r="BA26" s="2910"/>
      <c r="BB26" s="2910"/>
      <c r="BC26" s="2911"/>
      <c r="BD26" s="2912"/>
      <c r="BE26" s="2912"/>
      <c r="BF26" s="2912"/>
      <c r="BG26" s="2912"/>
      <c r="BH26" s="2912"/>
      <c r="BI26" s="2911"/>
      <c r="BJ26" s="2912"/>
      <c r="BK26" s="2912"/>
      <c r="BL26" s="2912"/>
      <c r="BM26" s="2912"/>
      <c r="BN26" s="2912"/>
      <c r="BO26" s="2930"/>
      <c r="BP26" s="2912"/>
      <c r="BQ26" s="2916"/>
      <c r="BR26" s="2929"/>
      <c r="BS26" s="2929"/>
      <c r="BT26" s="2929"/>
      <c r="BU26" s="2935"/>
      <c r="BV26" s="2145"/>
      <c r="BW26" s="2145"/>
      <c r="BX26" s="2936"/>
      <c r="BY26" s="2936"/>
      <c r="BZ26" s="2936"/>
      <c r="CA26" s="2935"/>
      <c r="CB26" s="2145"/>
      <c r="CC26" s="2145"/>
      <c r="CD26" s="2936"/>
      <c r="CE26" s="2936"/>
      <c r="CF26" s="2936"/>
      <c r="CG26" s="2935"/>
      <c r="CH26" s="2936"/>
      <c r="CI26" s="2936"/>
      <c r="CJ26" s="2936"/>
      <c r="CK26" s="2935"/>
      <c r="CL26" s="2954"/>
      <c r="CM26" s="2955"/>
    </row>
    <row r="27" spans="1:92" s="2796" customFormat="1" ht="27.75" customHeight="1">
      <c r="A27" s="2817">
        <v>18</v>
      </c>
      <c r="B27" s="2818" t="s">
        <v>1311</v>
      </c>
      <c r="C27" s="2819"/>
      <c r="D27" s="2819"/>
      <c r="E27" s="2819"/>
      <c r="F27" s="2819"/>
      <c r="G27" s="2820"/>
      <c r="H27" s="2821"/>
      <c r="I27" s="2821"/>
      <c r="J27" s="2821"/>
      <c r="K27" s="2821"/>
      <c r="L27" s="2821"/>
      <c r="M27" s="2820"/>
      <c r="N27" s="2821"/>
      <c r="O27" s="2821"/>
      <c r="P27" s="2821"/>
      <c r="Q27" s="2821"/>
      <c r="R27" s="2821"/>
      <c r="S27" s="2844"/>
      <c r="T27" s="2821"/>
      <c r="U27" s="2821"/>
      <c r="V27" s="2821"/>
      <c r="W27" s="2821"/>
      <c r="X27" s="2845"/>
      <c r="Y27" s="2845"/>
      <c r="Z27" s="2858"/>
      <c r="AA27" s="2859"/>
      <c r="AB27" s="2859"/>
      <c r="AC27" s="2859"/>
      <c r="AD27" s="2845"/>
      <c r="AE27" s="2859"/>
      <c r="AF27" s="2860"/>
      <c r="AG27" s="2858"/>
      <c r="AH27" s="2859"/>
      <c r="AI27" s="2877"/>
      <c r="AJ27" s="2859"/>
      <c r="AK27" s="2845"/>
      <c r="AL27" s="2859"/>
      <c r="AM27" s="2860"/>
      <c r="AN27" s="2858"/>
      <c r="AO27" s="2860"/>
      <c r="AP27" s="2860"/>
      <c r="AQ27" s="2860"/>
      <c r="AR27" s="2845"/>
      <c r="AS27" s="2860"/>
      <c r="AT27" s="2860"/>
      <c r="AU27" s="2893"/>
      <c r="AV27" s="2894">
        <v>18</v>
      </c>
      <c r="AW27" s="2362" t="s">
        <v>1379</v>
      </c>
      <c r="AX27" s="2914"/>
      <c r="AY27" s="2914"/>
      <c r="AZ27" s="2914"/>
      <c r="BA27" s="2914"/>
      <c r="BB27" s="2914"/>
      <c r="BC27" s="2915"/>
      <c r="BD27" s="2916"/>
      <c r="BE27" s="2916"/>
      <c r="BF27" s="2916"/>
      <c r="BG27" s="2916"/>
      <c r="BH27" s="2916"/>
      <c r="BI27" s="2915"/>
      <c r="BJ27" s="2916"/>
      <c r="BK27" s="2916"/>
      <c r="BL27" s="2916"/>
      <c r="BM27" s="2916"/>
      <c r="BN27" s="2916"/>
      <c r="BO27" s="2930"/>
      <c r="BP27" s="2916"/>
      <c r="BQ27" s="2916"/>
      <c r="BR27" s="2929"/>
      <c r="BS27" s="2929"/>
      <c r="BT27" s="2931"/>
      <c r="BU27" s="2939"/>
      <c r="BV27" s="2938"/>
      <c r="BW27" s="2938"/>
      <c r="BX27" s="2936"/>
      <c r="BY27" s="2936"/>
      <c r="BZ27" s="2936"/>
      <c r="CA27" s="2935"/>
      <c r="CB27" s="2938"/>
      <c r="CC27" s="2938"/>
      <c r="CD27" s="2936"/>
      <c r="CE27" s="2936"/>
      <c r="CF27" s="2936"/>
      <c r="CG27" s="2935"/>
      <c r="CH27" s="2936"/>
      <c r="CI27" s="2936"/>
      <c r="CJ27" s="2936"/>
      <c r="CK27" s="2935"/>
      <c r="CL27" s="2954"/>
      <c r="CM27" s="2955"/>
    </row>
    <row r="28" spans="1:92" s="2796" customFormat="1" ht="21.95" customHeight="1">
      <c r="A28" s="2817">
        <v>19</v>
      </c>
      <c r="B28" s="2818" t="s">
        <v>1310</v>
      </c>
      <c r="C28" s="2823"/>
      <c r="D28" s="2819"/>
      <c r="E28" s="2819"/>
      <c r="F28" s="2819"/>
      <c r="G28" s="2820"/>
      <c r="H28" s="2821"/>
      <c r="I28" s="2821"/>
      <c r="J28" s="2821"/>
      <c r="K28" s="2839"/>
      <c r="L28" s="2839"/>
      <c r="M28" s="2840"/>
      <c r="N28" s="2839"/>
      <c r="O28" s="2839"/>
      <c r="P28" s="2839"/>
      <c r="Q28" s="2839"/>
      <c r="R28" s="2839"/>
      <c r="S28" s="2846"/>
      <c r="T28" s="2847"/>
      <c r="U28" s="2839"/>
      <c r="V28" s="2839"/>
      <c r="W28" s="2839"/>
      <c r="X28" s="2848"/>
      <c r="Y28" s="2848"/>
      <c r="Z28" s="2861"/>
      <c r="AA28" s="2862"/>
      <c r="AB28" s="2862"/>
      <c r="AC28" s="2862"/>
      <c r="AD28" s="2848"/>
      <c r="AE28" s="2862"/>
      <c r="AF28" s="2863"/>
      <c r="AG28" s="2861"/>
      <c r="AH28" s="2862"/>
      <c r="AI28" s="2877"/>
      <c r="AJ28" s="2859"/>
      <c r="AK28" s="2848"/>
      <c r="AL28" s="2859"/>
      <c r="AM28" s="2863"/>
      <c r="AN28" s="2858"/>
      <c r="AO28" s="2860"/>
      <c r="AP28" s="2860"/>
      <c r="AQ28" s="2860"/>
      <c r="AR28" s="2848"/>
      <c r="AS28" s="2860"/>
      <c r="AT28" s="2860"/>
      <c r="AU28" s="2893"/>
      <c r="AV28" s="2894">
        <v>19</v>
      </c>
      <c r="AW28" s="2362" t="s">
        <v>1380</v>
      </c>
      <c r="AX28" s="2910"/>
      <c r="AY28" s="2910"/>
      <c r="AZ28" s="2910"/>
      <c r="BA28" s="2910"/>
      <c r="BB28" s="2910"/>
      <c r="BC28" s="2911"/>
      <c r="BD28" s="2912"/>
      <c r="BE28" s="2912"/>
      <c r="BF28" s="2912"/>
      <c r="BG28" s="2912"/>
      <c r="BH28" s="2912"/>
      <c r="BI28" s="2911"/>
      <c r="BJ28" s="2912"/>
      <c r="BK28" s="2912"/>
      <c r="BL28" s="2912"/>
      <c r="BM28" s="2912"/>
      <c r="BN28" s="2912"/>
      <c r="BO28" s="2930"/>
      <c r="BP28" s="2912"/>
      <c r="BQ28" s="2916"/>
      <c r="BR28" s="2929"/>
      <c r="BS28" s="2929"/>
      <c r="BT28" s="2929"/>
      <c r="BU28" s="2935"/>
      <c r="BV28" s="2938"/>
      <c r="BW28" s="2938"/>
      <c r="BX28" s="2940"/>
      <c r="BY28" s="2940"/>
      <c r="BZ28" s="2940"/>
      <c r="CA28" s="2939"/>
      <c r="CB28" s="2938"/>
      <c r="CC28" s="2938"/>
      <c r="CD28" s="2936"/>
      <c r="CE28" s="2936"/>
      <c r="CF28" s="2940"/>
      <c r="CG28" s="2935"/>
      <c r="CH28" s="2936"/>
      <c r="CI28" s="2936"/>
      <c r="CJ28" s="2936"/>
      <c r="CK28" s="2935"/>
      <c r="CL28" s="2953"/>
      <c r="CM28" s="2955"/>
    </row>
    <row r="29" spans="1:92" s="2796" customFormat="1" ht="21.95" customHeight="1">
      <c r="A29" s="2817">
        <v>20</v>
      </c>
      <c r="B29" s="2818" t="s">
        <v>1312</v>
      </c>
      <c r="C29" s="2823"/>
      <c r="D29" s="2819"/>
      <c r="E29" s="2819"/>
      <c r="F29" s="2819"/>
      <c r="G29" s="2820"/>
      <c r="H29" s="2821"/>
      <c r="I29" s="2821"/>
      <c r="J29" s="2821"/>
      <c r="K29" s="2839"/>
      <c r="L29" s="2839"/>
      <c r="M29" s="2840"/>
      <c r="N29" s="2839"/>
      <c r="O29" s="2839"/>
      <c r="P29" s="2839"/>
      <c r="Q29" s="2839"/>
      <c r="R29" s="2839"/>
      <c r="S29" s="2846"/>
      <c r="T29" s="2847"/>
      <c r="U29" s="2839"/>
      <c r="V29" s="2839"/>
      <c r="W29" s="2839"/>
      <c r="X29" s="2848"/>
      <c r="Y29" s="2848"/>
      <c r="Z29" s="2861"/>
      <c r="AA29" s="2862"/>
      <c r="AB29" s="2862"/>
      <c r="AC29" s="2862"/>
      <c r="AD29" s="2864"/>
      <c r="AE29" s="2859"/>
      <c r="AF29" s="2859"/>
      <c r="AG29" s="2858"/>
      <c r="AH29" s="2862"/>
      <c r="AI29" s="2877"/>
      <c r="AJ29" s="2859"/>
      <c r="AK29" s="2848"/>
      <c r="AL29" s="2859"/>
      <c r="AM29" s="2859"/>
      <c r="AN29" s="2858"/>
      <c r="AO29" s="2860"/>
      <c r="AP29" s="2860"/>
      <c r="AQ29" s="2860"/>
      <c r="AR29" s="2848"/>
      <c r="AS29" s="2860"/>
      <c r="AT29" s="2860"/>
      <c r="AU29" s="2893"/>
      <c r="AV29" s="2894">
        <v>20</v>
      </c>
      <c r="AW29" s="2362" t="s">
        <v>1382</v>
      </c>
      <c r="AX29" s="2914"/>
      <c r="AY29" s="2914"/>
      <c r="AZ29" s="2914"/>
      <c r="BA29" s="2914"/>
      <c r="BB29" s="2914"/>
      <c r="BC29" s="2915"/>
      <c r="BD29" s="2916"/>
      <c r="BE29" s="2916"/>
      <c r="BF29" s="2916"/>
      <c r="BG29" s="2916"/>
      <c r="BH29" s="2916"/>
      <c r="BI29" s="2915"/>
      <c r="BJ29" s="2916"/>
      <c r="BK29" s="2916"/>
      <c r="BL29" s="2916"/>
      <c r="BM29" s="2916"/>
      <c r="BN29" s="2916"/>
      <c r="BO29" s="2930"/>
      <c r="BP29" s="2916"/>
      <c r="BQ29" s="2916"/>
      <c r="BR29" s="2931"/>
      <c r="BS29" s="2931"/>
      <c r="BT29" s="2931"/>
      <c r="BU29" s="2939"/>
      <c r="BV29" s="2938"/>
      <c r="BW29" s="2145"/>
      <c r="BX29" s="2936"/>
      <c r="BY29" s="2936"/>
      <c r="BZ29" s="2936"/>
      <c r="CA29" s="2935"/>
      <c r="CB29" s="2938"/>
      <c r="CC29" s="2145"/>
      <c r="CD29" s="2936"/>
      <c r="CE29" s="2936"/>
      <c r="CF29" s="2936"/>
      <c r="CG29" s="2935"/>
      <c r="CH29" s="2936"/>
      <c r="CI29" s="2936"/>
      <c r="CJ29" s="2936"/>
      <c r="CK29" s="2935"/>
      <c r="CL29" s="58"/>
      <c r="CM29" s="2955"/>
    </row>
    <row r="30" spans="1:92" s="2796" customFormat="1" ht="21.95" customHeight="1">
      <c r="A30" s="2817">
        <v>21</v>
      </c>
      <c r="B30" s="2818" t="s">
        <v>1316</v>
      </c>
      <c r="C30" s="2823"/>
      <c r="D30" s="2819"/>
      <c r="E30" s="2819"/>
      <c r="F30" s="2819"/>
      <c r="G30" s="2820"/>
      <c r="H30" s="2821"/>
      <c r="I30" s="2821"/>
      <c r="J30" s="2821"/>
      <c r="K30" s="2839"/>
      <c r="L30" s="2839"/>
      <c r="M30" s="2840"/>
      <c r="N30" s="2839"/>
      <c r="O30" s="2839"/>
      <c r="P30" s="2839"/>
      <c r="Q30" s="2839"/>
      <c r="R30" s="2839"/>
      <c r="S30" s="2846"/>
      <c r="T30" s="2847"/>
      <c r="U30" s="2839"/>
      <c r="V30" s="2839"/>
      <c r="W30" s="2839"/>
      <c r="X30" s="2848"/>
      <c r="Y30" s="2848"/>
      <c r="Z30" s="2861"/>
      <c r="AA30" s="2862"/>
      <c r="AB30" s="2862"/>
      <c r="AC30" s="2862"/>
      <c r="AD30" s="2848"/>
      <c r="AE30" s="2862"/>
      <c r="AF30" s="2863"/>
      <c r="AG30" s="2861"/>
      <c r="AH30" s="2862"/>
      <c r="AI30" s="2877"/>
      <c r="AJ30" s="2859"/>
      <c r="AK30" s="2848"/>
      <c r="AL30" s="2859"/>
      <c r="AM30" s="2863"/>
      <c r="AN30" s="2858"/>
      <c r="AO30" s="2860"/>
      <c r="AP30" s="2860"/>
      <c r="AQ30" s="2860"/>
      <c r="AR30" s="2848"/>
      <c r="AS30" s="2860"/>
      <c r="AT30" s="2860"/>
      <c r="AU30" s="2893"/>
      <c r="AV30" s="2894">
        <v>21</v>
      </c>
      <c r="AW30" s="2362" t="s">
        <v>2614</v>
      </c>
      <c r="AX30" s="2914"/>
      <c r="AY30" s="2914"/>
      <c r="AZ30" s="2914"/>
      <c r="BA30" s="2914"/>
      <c r="BB30" s="2914"/>
      <c r="BC30" s="2915"/>
      <c r="BD30" s="2916"/>
      <c r="BE30" s="2916"/>
      <c r="BF30" s="2916"/>
      <c r="BG30" s="2916"/>
      <c r="BH30" s="2916"/>
      <c r="BI30" s="2915"/>
      <c r="BJ30" s="2916"/>
      <c r="BK30" s="2916"/>
      <c r="BL30" s="2916"/>
      <c r="BM30" s="2916"/>
      <c r="BN30" s="2916"/>
      <c r="BO30" s="2930"/>
      <c r="BP30" s="2916"/>
      <c r="BQ30" s="2916"/>
      <c r="BR30" s="2931"/>
      <c r="BS30" s="2931"/>
      <c r="BT30" s="2931"/>
      <c r="BU30" s="2939"/>
      <c r="BV30" s="2938"/>
      <c r="BW30" s="2145"/>
      <c r="BX30" s="2936"/>
      <c r="BY30" s="2936"/>
      <c r="BZ30" s="2936"/>
      <c r="CA30" s="2935"/>
      <c r="CB30" s="2938"/>
      <c r="CC30" s="2145"/>
      <c r="CD30" s="2936"/>
      <c r="CE30" s="2936"/>
      <c r="CF30" s="2936"/>
      <c r="CG30" s="2935"/>
      <c r="CH30" s="2936"/>
      <c r="CI30" s="2936"/>
      <c r="CJ30" s="2936"/>
      <c r="CK30" s="2935"/>
      <c r="CL30" s="58"/>
      <c r="CM30" s="2955"/>
    </row>
    <row r="31" spans="1:92" s="2796" customFormat="1" ht="21.95" customHeight="1">
      <c r="A31" s="2817">
        <v>22</v>
      </c>
      <c r="B31" s="2824" t="s">
        <v>1306</v>
      </c>
      <c r="C31" s="1199"/>
      <c r="D31" s="1199"/>
      <c r="E31" s="1199"/>
      <c r="F31" s="1199"/>
      <c r="G31" s="1199"/>
      <c r="H31" s="1199"/>
      <c r="I31" s="1199"/>
      <c r="J31" s="1199"/>
      <c r="K31" s="1199"/>
      <c r="L31" s="1199"/>
      <c r="M31" s="2841"/>
      <c r="N31" s="1199"/>
      <c r="O31" s="1199"/>
      <c r="P31" s="1199"/>
      <c r="Q31" s="1199"/>
      <c r="R31" s="1199"/>
      <c r="S31" s="2849"/>
      <c r="T31" s="2850"/>
      <c r="U31" s="2828"/>
      <c r="V31" s="2828"/>
      <c r="W31" s="2828"/>
      <c r="X31" s="2851"/>
      <c r="Y31" s="2851"/>
      <c r="Z31" s="2865"/>
      <c r="AA31" s="2866"/>
      <c r="AB31" s="2867"/>
      <c r="AC31" s="2862"/>
      <c r="AD31" s="2851"/>
      <c r="AE31" s="2859"/>
      <c r="AF31" s="2859"/>
      <c r="AG31" s="2858"/>
      <c r="AH31" s="2867"/>
      <c r="AI31" s="2877"/>
      <c r="AJ31" s="2859"/>
      <c r="AK31" s="2880"/>
      <c r="AL31" s="2859"/>
      <c r="AM31" s="2859"/>
      <c r="AN31" s="2858"/>
      <c r="AO31" s="2860"/>
      <c r="AP31" s="2860"/>
      <c r="AQ31" s="2860"/>
      <c r="AR31" s="2880"/>
      <c r="AS31" s="2860"/>
      <c r="AT31" s="2860"/>
      <c r="AU31" s="2366"/>
      <c r="AV31" s="2894">
        <v>22</v>
      </c>
      <c r="AW31" s="2361" t="s">
        <v>1391</v>
      </c>
      <c r="AX31" s="2910"/>
      <c r="AY31" s="2910"/>
      <c r="AZ31" s="2910"/>
      <c r="BA31" s="2910"/>
      <c r="BB31" s="2910"/>
      <c r="BC31" s="2911"/>
      <c r="BD31" s="2912"/>
      <c r="BE31" s="2912"/>
      <c r="BF31" s="2912"/>
      <c r="BG31" s="2912"/>
      <c r="BH31" s="2912"/>
      <c r="BI31" s="2911"/>
      <c r="BJ31" s="2912"/>
      <c r="BK31" s="2912"/>
      <c r="BL31" s="2912"/>
      <c r="BM31" s="2912"/>
      <c r="BN31" s="2912"/>
      <c r="BO31" s="2930"/>
      <c r="BP31" s="2912"/>
      <c r="BQ31" s="2912"/>
      <c r="BR31" s="2929"/>
      <c r="BS31" s="2929"/>
      <c r="BT31" s="2929"/>
      <c r="BU31" s="2935"/>
      <c r="BV31" s="2145"/>
      <c r="BW31" s="2145"/>
      <c r="BX31" s="2936"/>
      <c r="BY31" s="2936"/>
      <c r="BZ31" s="2936"/>
      <c r="CA31" s="2935"/>
      <c r="CB31" s="2145"/>
      <c r="CC31" s="2145"/>
      <c r="CD31" s="2936"/>
      <c r="CE31" s="2936"/>
      <c r="CF31" s="2936"/>
      <c r="CG31" s="2935"/>
      <c r="CH31" s="2936"/>
      <c r="CI31" s="2936"/>
      <c r="CJ31" s="2936"/>
      <c r="CK31" s="2935"/>
      <c r="CL31" s="2953"/>
      <c r="CM31" s="2955"/>
    </row>
    <row r="32" spans="1:92" s="2796" customFormat="1" ht="23.25" customHeight="1">
      <c r="A32" s="2817">
        <v>23</v>
      </c>
      <c r="B32" s="2825" t="s">
        <v>1378</v>
      </c>
      <c r="C32" s="2819"/>
      <c r="D32" s="2819"/>
      <c r="E32" s="2819"/>
      <c r="F32" s="2819"/>
      <c r="G32" s="2820"/>
      <c r="H32" s="2821"/>
      <c r="I32" s="2821"/>
      <c r="J32" s="2821"/>
      <c r="K32" s="2821"/>
      <c r="L32" s="2821"/>
      <c r="M32" s="2820"/>
      <c r="N32" s="2821"/>
      <c r="O32" s="2821"/>
      <c r="P32" s="2821"/>
      <c r="Q32" s="2821"/>
      <c r="R32" s="2821"/>
      <c r="S32" s="2844"/>
      <c r="T32" s="2821"/>
      <c r="U32" s="2821"/>
      <c r="V32" s="2821"/>
      <c r="W32" s="2821"/>
      <c r="X32" s="2845"/>
      <c r="Y32" s="2845"/>
      <c r="Z32" s="2858"/>
      <c r="AA32" s="2859"/>
      <c r="AB32" s="2859"/>
      <c r="AC32" s="2859"/>
      <c r="AD32" s="2845"/>
      <c r="AE32" s="2859"/>
      <c r="AF32" s="2859"/>
      <c r="AG32" s="2858"/>
      <c r="AH32" s="2859"/>
      <c r="AI32" s="2877"/>
      <c r="AJ32" s="2859"/>
      <c r="AK32" s="2845"/>
      <c r="AL32" s="2859"/>
      <c r="AM32" s="2859"/>
      <c r="AN32" s="2858"/>
      <c r="AO32" s="2860"/>
      <c r="AP32" s="2860"/>
      <c r="AQ32" s="2860"/>
      <c r="AR32" s="2860"/>
      <c r="AS32" s="2860"/>
      <c r="AT32" s="2860"/>
      <c r="AU32" s="2893"/>
      <c r="AV32" s="2894">
        <v>23</v>
      </c>
      <c r="AW32" s="2362" t="s">
        <v>1384</v>
      </c>
      <c r="AX32" s="2910"/>
      <c r="AY32" s="2910"/>
      <c r="AZ32" s="2910"/>
      <c r="BA32" s="2910"/>
      <c r="BB32" s="2910"/>
      <c r="BC32" s="2911"/>
      <c r="BD32" s="2912"/>
      <c r="BE32" s="2912"/>
      <c r="BF32" s="2912"/>
      <c r="BG32" s="2912"/>
      <c r="BH32" s="2912"/>
      <c r="BI32" s="2911"/>
      <c r="BJ32" s="2912"/>
      <c r="BK32" s="2912"/>
      <c r="BL32" s="2912"/>
      <c r="BM32" s="2912"/>
      <c r="BN32" s="2912"/>
      <c r="BO32" s="2930"/>
      <c r="BP32" s="2912"/>
      <c r="BQ32" s="2912"/>
      <c r="BR32" s="2929"/>
      <c r="BS32" s="2929"/>
      <c r="BT32" s="2929"/>
      <c r="BU32" s="2935"/>
      <c r="BV32" s="2145"/>
      <c r="BW32" s="2145"/>
      <c r="BX32" s="2936"/>
      <c r="BY32" s="2936"/>
      <c r="BZ32" s="2936"/>
      <c r="CA32" s="2935"/>
      <c r="CB32" s="2145"/>
      <c r="CC32" s="2145"/>
      <c r="CD32" s="2936"/>
      <c r="CE32" s="2936"/>
      <c r="CF32" s="2936"/>
      <c r="CG32" s="2935"/>
      <c r="CH32" s="2936"/>
      <c r="CI32" s="2936"/>
      <c r="CJ32" s="2936"/>
      <c r="CK32" s="2935"/>
      <c r="CL32" s="2954"/>
      <c r="CM32" s="2955"/>
    </row>
    <row r="33" spans="1:91" s="2796" customFormat="1" ht="21.95" customHeight="1">
      <c r="A33" s="2817">
        <v>24</v>
      </c>
      <c r="B33" s="2825" t="s">
        <v>1381</v>
      </c>
      <c r="C33" s="2819"/>
      <c r="D33" s="2819"/>
      <c r="E33" s="2819"/>
      <c r="F33" s="2819"/>
      <c r="G33" s="2820"/>
      <c r="H33" s="2821"/>
      <c r="I33" s="2821"/>
      <c r="J33" s="2821"/>
      <c r="K33" s="2821"/>
      <c r="L33" s="2821"/>
      <c r="M33" s="2820"/>
      <c r="N33" s="2821"/>
      <c r="O33" s="2821"/>
      <c r="P33" s="2821"/>
      <c r="Q33" s="2821"/>
      <c r="R33" s="2821"/>
      <c r="S33" s="2844"/>
      <c r="T33" s="2821"/>
      <c r="U33" s="2821"/>
      <c r="V33" s="2821"/>
      <c r="W33" s="2821"/>
      <c r="X33" s="2845"/>
      <c r="Y33" s="2845"/>
      <c r="Z33" s="2858"/>
      <c r="AA33" s="2859"/>
      <c r="AB33" s="2859"/>
      <c r="AC33" s="2859"/>
      <c r="AD33" s="2845"/>
      <c r="AE33" s="2859"/>
      <c r="AF33" s="2859"/>
      <c r="AG33" s="2858"/>
      <c r="AH33" s="2859"/>
      <c r="AI33" s="2877"/>
      <c r="AJ33" s="2859"/>
      <c r="AK33" s="2845"/>
      <c r="AL33" s="2859"/>
      <c r="AM33" s="2859"/>
      <c r="AN33" s="2858"/>
      <c r="AO33" s="2860"/>
      <c r="AP33" s="2860"/>
      <c r="AQ33" s="2860"/>
      <c r="AR33" s="2860"/>
      <c r="AS33" s="2860"/>
      <c r="AT33" s="2860"/>
      <c r="AU33" s="2893"/>
      <c r="AV33" s="2894">
        <v>24</v>
      </c>
      <c r="AW33" s="1333" t="s">
        <v>1386</v>
      </c>
      <c r="AX33" s="2910"/>
      <c r="AY33" s="2914"/>
      <c r="AZ33" s="2910"/>
      <c r="BA33" s="2910"/>
      <c r="BB33" s="2910"/>
      <c r="BC33" s="2911"/>
      <c r="BD33" s="2912"/>
      <c r="BE33" s="2912"/>
      <c r="BF33" s="2912"/>
      <c r="BG33" s="2912"/>
      <c r="BH33" s="2912"/>
      <c r="BI33" s="2911"/>
      <c r="BJ33" s="2912"/>
      <c r="BK33" s="2912"/>
      <c r="BL33" s="2912"/>
      <c r="BM33" s="2912"/>
      <c r="BN33" s="2912"/>
      <c r="BO33" s="2930"/>
      <c r="BP33" s="2912"/>
      <c r="BQ33" s="2912"/>
      <c r="BR33" s="2929"/>
      <c r="BS33" s="2929"/>
      <c r="BT33" s="2929"/>
      <c r="BU33" s="2935"/>
      <c r="BV33" s="2145"/>
      <c r="BW33" s="2145"/>
      <c r="BX33" s="2936"/>
      <c r="BY33" s="2936"/>
      <c r="BZ33" s="2936"/>
      <c r="CA33" s="2935"/>
      <c r="CB33" s="2145"/>
      <c r="CC33" s="2145"/>
      <c r="CD33" s="2936"/>
      <c r="CE33" s="2936"/>
      <c r="CF33" s="2936"/>
      <c r="CG33" s="2935"/>
      <c r="CH33" s="2936"/>
      <c r="CI33" s="2936"/>
      <c r="CJ33" s="2936"/>
      <c r="CK33" s="2935"/>
      <c r="CL33" s="2954"/>
      <c r="CM33" s="2955"/>
    </row>
    <row r="34" spans="1:91" s="2796" customFormat="1" ht="21.95" customHeight="1">
      <c r="A34" s="2817">
        <v>25</v>
      </c>
      <c r="B34" s="2713" t="s">
        <v>395</v>
      </c>
      <c r="C34" s="2826"/>
      <c r="D34" s="2826"/>
      <c r="E34" s="2826"/>
      <c r="F34" s="2826"/>
      <c r="G34" s="2827"/>
      <c r="H34" s="2828"/>
      <c r="I34" s="2828"/>
      <c r="J34" s="2828"/>
      <c r="K34" s="2828"/>
      <c r="L34" s="2828"/>
      <c r="M34" s="2827"/>
      <c r="N34" s="2828"/>
      <c r="O34" s="2828"/>
      <c r="P34" s="2828"/>
      <c r="Q34" s="2828"/>
      <c r="R34" s="2828"/>
      <c r="S34" s="2849"/>
      <c r="T34" s="2828"/>
      <c r="U34" s="2839"/>
      <c r="V34" s="2839"/>
      <c r="W34" s="2828"/>
      <c r="X34" s="2848"/>
      <c r="Y34" s="2851"/>
      <c r="Z34" s="2868"/>
      <c r="AA34" s="2869"/>
      <c r="AB34" s="2869"/>
      <c r="AC34" s="2862"/>
      <c r="AD34" s="2851"/>
      <c r="AE34" s="2862"/>
      <c r="AF34" s="2863"/>
      <c r="AG34" s="2861"/>
      <c r="AH34" s="2869"/>
      <c r="AI34" s="2881"/>
      <c r="AJ34" s="2859"/>
      <c r="AK34" s="2851"/>
      <c r="AL34" s="2862"/>
      <c r="AM34" s="2863"/>
      <c r="AN34" s="2861"/>
      <c r="AO34" s="2863"/>
      <c r="AP34" s="2863"/>
      <c r="AQ34" s="2863"/>
      <c r="AR34" s="2863"/>
      <c r="AS34" s="2863"/>
      <c r="AT34" s="2863"/>
      <c r="AU34" s="2366"/>
      <c r="AV34" s="2894">
        <v>25</v>
      </c>
      <c r="AW34" s="1333" t="s">
        <v>1387</v>
      </c>
      <c r="AX34" s="2910"/>
      <c r="AY34" s="2914"/>
      <c r="AZ34" s="2910"/>
      <c r="BA34" s="2910"/>
      <c r="BB34" s="2910"/>
      <c r="BC34" s="2911"/>
      <c r="BD34" s="2912"/>
      <c r="BE34" s="2912"/>
      <c r="BF34" s="2912"/>
      <c r="BG34" s="2912"/>
      <c r="BH34" s="2912"/>
      <c r="BI34" s="2911"/>
      <c r="BJ34" s="2912"/>
      <c r="BK34" s="2912"/>
      <c r="BL34" s="2912"/>
      <c r="BM34" s="2912"/>
      <c r="BN34" s="2912"/>
      <c r="BO34" s="2930"/>
      <c r="BP34" s="2912"/>
      <c r="BQ34" s="2912"/>
      <c r="BR34" s="2929"/>
      <c r="BS34" s="2929"/>
      <c r="BT34" s="2929"/>
      <c r="BU34" s="2935"/>
      <c r="BV34" s="2145"/>
      <c r="BW34" s="2145"/>
      <c r="BX34" s="2936"/>
      <c r="BY34" s="2936"/>
      <c r="BZ34" s="2936"/>
      <c r="CA34" s="2935"/>
      <c r="CB34" s="2145"/>
      <c r="CC34" s="2145"/>
      <c r="CD34" s="2936"/>
      <c r="CE34" s="2936"/>
      <c r="CF34" s="2936"/>
      <c r="CG34" s="2935"/>
      <c r="CH34" s="2936"/>
      <c r="CI34" s="2936"/>
      <c r="CJ34" s="2936"/>
      <c r="CK34" s="2935"/>
      <c r="CL34" s="2954"/>
      <c r="CM34" s="2955"/>
    </row>
    <row r="35" spans="1:91" s="2796" customFormat="1" ht="21.95" customHeight="1">
      <c r="A35" s="2817">
        <v>26</v>
      </c>
      <c r="B35" s="2825" t="s">
        <v>1383</v>
      </c>
      <c r="C35" s="2819"/>
      <c r="D35" s="2819"/>
      <c r="E35" s="2819"/>
      <c r="F35" s="2819"/>
      <c r="G35" s="2820"/>
      <c r="H35" s="2821"/>
      <c r="I35" s="2821"/>
      <c r="J35" s="2821"/>
      <c r="K35" s="2821"/>
      <c r="L35" s="2821"/>
      <c r="M35" s="2820"/>
      <c r="N35" s="2821"/>
      <c r="O35" s="2821"/>
      <c r="P35" s="2821"/>
      <c r="Q35" s="2821"/>
      <c r="R35" s="2821"/>
      <c r="S35" s="2844"/>
      <c r="T35" s="2821"/>
      <c r="U35" s="2821"/>
      <c r="V35" s="2821"/>
      <c r="W35" s="2821"/>
      <c r="X35" s="2845"/>
      <c r="Y35" s="2845"/>
      <c r="Z35" s="2858"/>
      <c r="AA35" s="2859"/>
      <c r="AB35" s="2859"/>
      <c r="AC35" s="2859"/>
      <c r="AD35" s="2845"/>
      <c r="AE35" s="2859"/>
      <c r="AF35" s="2859"/>
      <c r="AG35" s="2858"/>
      <c r="AH35" s="2859"/>
      <c r="AI35" s="2877"/>
      <c r="AJ35" s="2859"/>
      <c r="AK35" s="2845"/>
      <c r="AL35" s="2859"/>
      <c r="AM35" s="2859"/>
      <c r="AN35" s="2858"/>
      <c r="AO35" s="2860"/>
      <c r="AP35" s="2860"/>
      <c r="AQ35" s="2860"/>
      <c r="AR35" s="2860"/>
      <c r="AS35" s="2860"/>
      <c r="AT35" s="2860"/>
      <c r="AU35" s="2893"/>
      <c r="AV35" s="2894">
        <v>26</v>
      </c>
      <c r="AW35" s="2361" t="s">
        <v>1390</v>
      </c>
      <c r="AX35" s="2910"/>
      <c r="AY35" s="2910"/>
      <c r="AZ35" s="2910"/>
      <c r="BA35" s="2910"/>
      <c r="BB35" s="2910"/>
      <c r="BC35" s="2911"/>
      <c r="BD35" s="2912"/>
      <c r="BE35" s="2912"/>
      <c r="BF35" s="2912"/>
      <c r="BG35" s="2912"/>
      <c r="BH35" s="2912"/>
      <c r="BI35" s="2911"/>
      <c r="BJ35" s="2912"/>
      <c r="BK35" s="2912"/>
      <c r="BL35" s="2912"/>
      <c r="BM35" s="2912"/>
      <c r="BN35" s="2912"/>
      <c r="BO35" s="2930"/>
      <c r="BP35" s="2912"/>
      <c r="BQ35" s="2912"/>
      <c r="BR35" s="2929"/>
      <c r="BS35" s="2929"/>
      <c r="BT35" s="2929"/>
      <c r="BU35" s="2935"/>
      <c r="BV35" s="2145"/>
      <c r="BW35" s="2145"/>
      <c r="BX35" s="2936"/>
      <c r="BY35" s="2936"/>
      <c r="BZ35" s="2936"/>
      <c r="CA35" s="2935"/>
      <c r="CB35" s="2145"/>
      <c r="CC35" s="2145"/>
      <c r="CD35" s="2936"/>
      <c r="CE35" s="2936"/>
      <c r="CF35" s="2936"/>
      <c r="CG35" s="2935"/>
      <c r="CH35" s="2936"/>
      <c r="CI35" s="2936"/>
      <c r="CJ35" s="2936"/>
      <c r="CK35" s="2935"/>
      <c r="CL35" s="2953"/>
      <c r="CM35" s="2955"/>
    </row>
    <row r="36" spans="1:91" s="2796" customFormat="1" ht="21.95" customHeight="1">
      <c r="A36" s="2817">
        <v>27</v>
      </c>
      <c r="B36" s="2825" t="s">
        <v>1385</v>
      </c>
      <c r="C36" s="2819"/>
      <c r="D36" s="2819"/>
      <c r="E36" s="2819"/>
      <c r="F36" s="2819"/>
      <c r="G36" s="2820"/>
      <c r="H36" s="2821"/>
      <c r="I36" s="2821"/>
      <c r="J36" s="2821"/>
      <c r="K36" s="2821"/>
      <c r="L36" s="2821"/>
      <c r="M36" s="2820"/>
      <c r="N36" s="2821"/>
      <c r="O36" s="2821"/>
      <c r="P36" s="2821"/>
      <c r="Q36" s="2821"/>
      <c r="R36" s="2821"/>
      <c r="S36" s="2844"/>
      <c r="T36" s="2821"/>
      <c r="U36" s="2821"/>
      <c r="V36" s="2821"/>
      <c r="W36" s="2821"/>
      <c r="X36" s="2845"/>
      <c r="Y36" s="2845"/>
      <c r="Z36" s="2858"/>
      <c r="AA36" s="2859"/>
      <c r="AB36" s="2859"/>
      <c r="AC36" s="2859"/>
      <c r="AD36" s="2845"/>
      <c r="AE36" s="2859"/>
      <c r="AF36" s="2860"/>
      <c r="AG36" s="2858"/>
      <c r="AH36" s="2859"/>
      <c r="AI36" s="2877"/>
      <c r="AJ36" s="2859"/>
      <c r="AK36" s="2845"/>
      <c r="AL36" s="2859"/>
      <c r="AM36" s="2860"/>
      <c r="AN36" s="2858"/>
      <c r="AO36" s="2860"/>
      <c r="AP36" s="2860"/>
      <c r="AQ36" s="2860"/>
      <c r="AR36" s="2860"/>
      <c r="AS36" s="2860"/>
      <c r="AT36" s="2860"/>
      <c r="AU36" s="2893"/>
      <c r="AV36" s="2894">
        <v>27</v>
      </c>
      <c r="AW36" s="4936" t="s">
        <v>2615</v>
      </c>
      <c r="AX36" s="2910"/>
      <c r="AY36" s="2910"/>
      <c r="AZ36" s="2910"/>
      <c r="BA36" s="2910"/>
      <c r="BB36" s="2910"/>
      <c r="BC36" s="2911"/>
      <c r="BD36" s="2912"/>
      <c r="BE36" s="2912"/>
      <c r="BF36" s="2912"/>
      <c r="BG36" s="2912"/>
      <c r="BH36" s="2912"/>
      <c r="BI36" s="2911"/>
      <c r="BJ36" s="2912"/>
      <c r="BK36" s="2912"/>
      <c r="BL36" s="2912"/>
      <c r="BM36" s="2912"/>
      <c r="BN36" s="2912"/>
      <c r="BO36" s="2930"/>
      <c r="BP36" s="2912"/>
      <c r="BQ36" s="2912"/>
      <c r="BR36" s="2929"/>
      <c r="BS36" s="2929"/>
      <c r="BT36" s="2929"/>
      <c r="BU36" s="2935"/>
      <c r="BV36" s="2145"/>
      <c r="BW36" s="2145"/>
      <c r="BX36" s="2936"/>
      <c r="BY36" s="2936"/>
      <c r="BZ36" s="2936"/>
      <c r="CA36" s="2935"/>
      <c r="CB36" s="2145"/>
      <c r="CC36" s="2145"/>
      <c r="CD36" s="2936"/>
      <c r="CE36" s="2936"/>
      <c r="CF36" s="2936"/>
      <c r="CG36" s="2935"/>
      <c r="CH36" s="2936"/>
      <c r="CI36" s="2936"/>
      <c r="CJ36" s="2936"/>
      <c r="CK36" s="2935"/>
      <c r="CL36" s="2953"/>
      <c r="CM36" s="2955"/>
    </row>
    <row r="37" spans="1:91" s="2796" customFormat="1" ht="15">
      <c r="A37" s="2355"/>
      <c r="B37" s="1333"/>
      <c r="C37" s="2829"/>
      <c r="D37" s="2829"/>
      <c r="E37" s="2829"/>
      <c r="F37" s="2829"/>
      <c r="G37" s="2829"/>
      <c r="H37" s="2829"/>
      <c r="I37" s="2829"/>
      <c r="J37" s="2829"/>
      <c r="K37" s="2829"/>
      <c r="L37" s="2829"/>
      <c r="M37" s="2829"/>
      <c r="N37" s="2829"/>
      <c r="O37" s="2829"/>
      <c r="P37" s="2829"/>
      <c r="Q37" s="2829"/>
      <c r="R37" s="2829"/>
      <c r="S37" s="2829"/>
      <c r="T37" s="2829"/>
      <c r="U37" s="2829"/>
      <c r="V37" s="2829"/>
      <c r="W37" s="2829"/>
      <c r="X37" s="2852"/>
      <c r="Y37" s="2852"/>
      <c r="Z37" s="2870"/>
      <c r="AA37" s="2871"/>
      <c r="AB37" s="2871"/>
      <c r="AC37" s="2871"/>
      <c r="AD37" s="2852"/>
      <c r="AE37" s="2871"/>
      <c r="AF37" s="2871"/>
      <c r="AG37" s="2870"/>
      <c r="AH37" s="2870"/>
      <c r="AI37" s="2882"/>
      <c r="AJ37" s="2870"/>
      <c r="AK37" s="2870"/>
      <c r="AL37" s="2870"/>
      <c r="AM37" s="2870"/>
      <c r="AN37" s="2870"/>
      <c r="AO37" s="2895"/>
      <c r="AP37" s="2895"/>
      <c r="AQ37" s="2895"/>
      <c r="AR37" s="2895"/>
      <c r="AS37" s="2895"/>
      <c r="AT37" s="2895"/>
      <c r="AU37" s="2896"/>
      <c r="AV37" s="2894">
        <v>28</v>
      </c>
      <c r="AW37" s="4936" t="s">
        <v>2616</v>
      </c>
      <c r="AX37" s="2910"/>
      <c r="AY37" s="2910"/>
      <c r="AZ37" s="2910"/>
      <c r="BA37" s="2910"/>
      <c r="BB37" s="2910"/>
      <c r="BC37" s="2911"/>
      <c r="BD37" s="2912"/>
      <c r="BE37" s="2912"/>
      <c r="BF37" s="2912"/>
      <c r="BG37" s="2912"/>
      <c r="BH37" s="2912"/>
      <c r="BI37" s="2911"/>
      <c r="BJ37" s="2912"/>
      <c r="BK37" s="2912"/>
      <c r="BL37" s="2912"/>
      <c r="BM37" s="2912"/>
      <c r="BN37" s="2912"/>
      <c r="BO37" s="2930"/>
      <c r="BP37" s="2912"/>
      <c r="BQ37" s="2912"/>
      <c r="BR37" s="2929"/>
      <c r="BS37" s="2929"/>
      <c r="BT37" s="2929"/>
      <c r="BU37" s="2935"/>
      <c r="BV37" s="2145"/>
      <c r="BW37" s="2145"/>
      <c r="BX37" s="2936"/>
      <c r="BY37" s="2936"/>
      <c r="BZ37" s="2936"/>
      <c r="CA37" s="2935"/>
      <c r="CB37" s="2145"/>
      <c r="CC37" s="2145"/>
      <c r="CD37" s="2936"/>
      <c r="CE37" s="2936"/>
      <c r="CF37" s="2936"/>
      <c r="CG37" s="2935"/>
      <c r="CH37" s="2936"/>
      <c r="CI37" s="2936"/>
      <c r="CJ37" s="2936"/>
      <c r="CK37" s="2935"/>
      <c r="CL37" s="2953"/>
      <c r="CM37" s="2955"/>
    </row>
    <row r="38" spans="1:91" s="2796" customFormat="1" ht="15">
      <c r="A38" s="2830"/>
      <c r="B38" s="2831"/>
      <c r="C38" s="2832"/>
      <c r="D38" s="2832"/>
      <c r="E38" s="2832"/>
      <c r="F38" s="2832"/>
      <c r="G38" s="2832"/>
      <c r="H38" s="2832"/>
      <c r="I38" s="2832"/>
      <c r="J38" s="2832"/>
      <c r="K38" s="2832"/>
      <c r="L38" s="2832"/>
      <c r="M38" s="2832"/>
      <c r="N38" s="2832"/>
      <c r="O38" s="2832"/>
      <c r="P38" s="2832"/>
      <c r="Q38" s="2832"/>
      <c r="R38" s="2832"/>
      <c r="S38" s="2832"/>
      <c r="T38" s="2832"/>
      <c r="U38" s="2832"/>
      <c r="V38" s="2832"/>
      <c r="W38" s="2832"/>
      <c r="X38" s="2853"/>
      <c r="Y38" s="2853"/>
      <c r="Z38" s="2872"/>
      <c r="AA38" s="2873"/>
      <c r="AB38" s="2873"/>
      <c r="AC38" s="2873"/>
      <c r="AD38" s="2853"/>
      <c r="AE38" s="2873"/>
      <c r="AF38" s="2873"/>
      <c r="AG38" s="2872"/>
      <c r="AH38" s="2872"/>
      <c r="AI38" s="2872"/>
      <c r="AJ38" s="2872"/>
      <c r="AK38" s="2872"/>
      <c r="AL38" s="2872"/>
      <c r="AM38" s="2872"/>
      <c r="AN38" s="2872"/>
      <c r="AO38" s="2872"/>
      <c r="AP38" s="2872"/>
      <c r="AQ38" s="2872"/>
      <c r="AR38" s="2872"/>
      <c r="AS38" s="2872"/>
      <c r="AT38" s="2872"/>
      <c r="AU38" s="2897"/>
      <c r="AV38" s="2894">
        <v>29</v>
      </c>
      <c r="AW38" s="4936" t="s">
        <v>2611</v>
      </c>
      <c r="AX38" s="2910"/>
      <c r="AY38" s="2910"/>
      <c r="AZ38" s="2910"/>
      <c r="BA38" s="2910"/>
      <c r="BB38" s="2910"/>
      <c r="BC38" s="2911"/>
      <c r="BD38" s="2912"/>
      <c r="BE38" s="2912"/>
      <c r="BF38" s="2912"/>
      <c r="BG38" s="2912"/>
      <c r="BH38" s="2912"/>
      <c r="BI38" s="2911"/>
      <c r="BJ38" s="2912"/>
      <c r="BK38" s="2912"/>
      <c r="BL38" s="2912"/>
      <c r="BM38" s="2912"/>
      <c r="BN38" s="2912"/>
      <c r="BO38" s="2930"/>
      <c r="BP38" s="2912"/>
      <c r="BQ38" s="2912"/>
      <c r="BR38" s="2929"/>
      <c r="BS38" s="2929"/>
      <c r="BT38" s="2929"/>
      <c r="BU38" s="2935"/>
      <c r="BV38" s="2145"/>
      <c r="BW38" s="2145"/>
      <c r="BX38" s="2936"/>
      <c r="BY38" s="2936"/>
      <c r="BZ38" s="2936"/>
      <c r="CA38" s="2935"/>
      <c r="CB38" s="2145"/>
      <c r="CC38" s="2145"/>
      <c r="CD38" s="2936"/>
      <c r="CE38" s="2936"/>
      <c r="CF38" s="2936"/>
      <c r="CG38" s="2935"/>
      <c r="CH38" s="2936"/>
      <c r="CI38" s="2936"/>
      <c r="CJ38" s="2936"/>
      <c r="CK38" s="2935"/>
      <c r="CL38" s="2953"/>
      <c r="CM38" s="2955"/>
    </row>
    <row r="39" spans="1:91" s="2796" customFormat="1" ht="15" hidden="1">
      <c r="A39" s="2833"/>
      <c r="B39" s="2832"/>
      <c r="C39" s="2832"/>
      <c r="D39" s="2832"/>
      <c r="E39" s="2832"/>
      <c r="F39" s="2832"/>
      <c r="G39" s="2832"/>
      <c r="H39" s="2832"/>
      <c r="I39" s="2832"/>
      <c r="J39" s="2832"/>
      <c r="K39" s="2832"/>
      <c r="L39" s="2832"/>
      <c r="M39" s="2832"/>
      <c r="N39" s="2832"/>
      <c r="O39" s="2832"/>
      <c r="P39" s="2832"/>
      <c r="Q39" s="2832"/>
      <c r="R39" s="2832"/>
      <c r="S39" s="2832"/>
      <c r="T39" s="2832"/>
      <c r="U39" s="2832"/>
      <c r="V39" s="2832"/>
      <c r="W39" s="2832"/>
      <c r="X39" s="2853"/>
      <c r="Y39" s="2853"/>
      <c r="Z39" s="2853"/>
      <c r="AA39" s="2853"/>
      <c r="AB39" s="2853"/>
      <c r="AC39" s="2853"/>
      <c r="AD39" s="2853"/>
      <c r="AE39" s="2853"/>
      <c r="AF39" s="2853"/>
      <c r="AG39" s="2853"/>
      <c r="AH39" s="2853"/>
      <c r="AI39" s="2853"/>
      <c r="AJ39" s="2853"/>
      <c r="AK39" s="2853"/>
      <c r="AL39" s="2853"/>
      <c r="AM39" s="2853"/>
      <c r="AN39" s="2853"/>
      <c r="AO39" s="2853"/>
      <c r="AP39" s="2853"/>
      <c r="AQ39" s="2853"/>
      <c r="AR39" s="2853"/>
      <c r="AS39" s="2853"/>
      <c r="AT39" s="2853"/>
      <c r="AU39" s="2898"/>
      <c r="AV39" s="2894">
        <v>30</v>
      </c>
      <c r="AW39" s="2362" t="s">
        <v>1388</v>
      </c>
      <c r="AX39" s="2910"/>
      <c r="AY39" s="2910"/>
      <c r="AZ39" s="2910"/>
      <c r="BA39" s="2910"/>
      <c r="BB39" s="2910"/>
      <c r="BC39" s="2911"/>
      <c r="BD39" s="2912"/>
      <c r="BE39" s="2912"/>
      <c r="BF39" s="2912"/>
      <c r="BG39" s="2912"/>
      <c r="BH39" s="2912"/>
      <c r="BI39" s="2911"/>
      <c r="BJ39" s="2912"/>
      <c r="BK39" s="2912"/>
      <c r="BL39" s="2912"/>
      <c r="BM39" s="2912"/>
      <c r="BN39" s="2912"/>
      <c r="BO39" s="2930"/>
      <c r="BP39" s="2912"/>
      <c r="BQ39" s="2912"/>
      <c r="BR39" s="2929"/>
      <c r="BS39" s="2929"/>
      <c r="BT39" s="2929"/>
      <c r="BU39" s="2935"/>
      <c r="BV39" s="2145"/>
      <c r="BW39" s="2145"/>
      <c r="BX39" s="2936"/>
      <c r="BY39" s="2936"/>
      <c r="BZ39" s="2936"/>
      <c r="CA39" s="2935"/>
      <c r="CB39" s="2145"/>
      <c r="CC39" s="2145"/>
      <c r="CD39" s="2936"/>
      <c r="CE39" s="2936"/>
      <c r="CF39" s="2936"/>
      <c r="CG39" s="2935"/>
      <c r="CH39" s="2936"/>
      <c r="CI39" s="2936"/>
      <c r="CJ39" s="2935"/>
      <c r="CK39" s="2935"/>
      <c r="CL39" s="2953"/>
      <c r="CM39" s="2955"/>
    </row>
    <row r="40" spans="1:91" s="2796" customFormat="1" ht="15" hidden="1">
      <c r="A40" s="2833"/>
      <c r="B40" s="2832"/>
      <c r="C40" s="2832"/>
      <c r="D40" s="2832"/>
      <c r="E40" s="2832"/>
      <c r="F40" s="2832"/>
      <c r="G40" s="2832"/>
      <c r="H40" s="2832"/>
      <c r="I40" s="2832"/>
      <c r="J40" s="2832"/>
      <c r="K40" s="2832"/>
      <c r="L40" s="2832"/>
      <c r="M40" s="2832"/>
      <c r="N40" s="2832"/>
      <c r="O40" s="2832"/>
      <c r="P40" s="2832"/>
      <c r="Q40" s="2832"/>
      <c r="R40" s="2832"/>
      <c r="S40" s="2832"/>
      <c r="T40" s="2832"/>
      <c r="U40" s="2832"/>
      <c r="V40" s="2832"/>
      <c r="W40" s="2832"/>
      <c r="X40" s="2853"/>
      <c r="Y40" s="2853"/>
      <c r="Z40" s="2853"/>
      <c r="AA40" s="2853"/>
      <c r="AB40" s="2853"/>
      <c r="AC40" s="2853"/>
      <c r="AD40" s="2853"/>
      <c r="AE40" s="2853"/>
      <c r="AF40" s="2853"/>
      <c r="AG40" s="2853"/>
      <c r="AH40" s="2853"/>
      <c r="AI40" s="2853"/>
      <c r="AJ40" s="2853"/>
      <c r="AK40" s="2853"/>
      <c r="AL40" s="2853"/>
      <c r="AM40" s="2853"/>
      <c r="AN40" s="2853"/>
      <c r="AO40" s="2853"/>
      <c r="AP40" s="2853"/>
      <c r="AQ40" s="2853"/>
      <c r="AR40" s="2853"/>
      <c r="AS40" s="2853"/>
      <c r="AT40" s="2853"/>
      <c r="AU40" s="2898"/>
      <c r="AV40" s="2894">
        <v>31</v>
      </c>
      <c r="AW40" s="2362" t="s">
        <v>1389</v>
      </c>
      <c r="AX40" s="2910"/>
      <c r="AY40" s="2910"/>
      <c r="AZ40" s="2910"/>
      <c r="BA40" s="2910"/>
      <c r="BB40" s="2910"/>
      <c r="BC40" s="2911"/>
      <c r="BD40" s="2912"/>
      <c r="BE40" s="2912"/>
      <c r="BF40" s="2912"/>
      <c r="BG40" s="2912"/>
      <c r="BH40" s="2912"/>
      <c r="BI40" s="2911"/>
      <c r="BJ40" s="2912"/>
      <c r="BK40" s="2912"/>
      <c r="BL40" s="2912"/>
      <c r="BM40" s="2912"/>
      <c r="BN40" s="2912"/>
      <c r="BO40" s="2930"/>
      <c r="BP40" s="2912"/>
      <c r="BQ40" s="2912"/>
      <c r="BR40" s="2929"/>
      <c r="BS40" s="2929"/>
      <c r="BT40" s="2929"/>
      <c r="BU40" s="2935"/>
      <c r="BV40" s="2938"/>
      <c r="BW40" s="2145"/>
      <c r="BX40" s="2936"/>
      <c r="BY40" s="2936"/>
      <c r="BZ40" s="2936"/>
      <c r="CA40" s="2935"/>
      <c r="CB40" s="2938"/>
      <c r="CC40" s="2145"/>
      <c r="CD40" s="2936"/>
      <c r="CE40" s="2936"/>
      <c r="CF40" s="2936"/>
      <c r="CG40" s="2935"/>
      <c r="CH40" s="2936"/>
      <c r="CI40" s="2936"/>
      <c r="CJ40" s="2935"/>
      <c r="CK40" s="2935"/>
      <c r="CL40" s="2953"/>
      <c r="CM40" s="2955"/>
    </row>
    <row r="41" spans="1:91" s="2796" customFormat="1" ht="15" hidden="1">
      <c r="A41" s="2833"/>
      <c r="B41" s="2832"/>
      <c r="C41" s="2832"/>
      <c r="D41" s="2832"/>
      <c r="E41" s="2832"/>
      <c r="F41" s="2832"/>
      <c r="G41" s="2832"/>
      <c r="H41" s="2832"/>
      <c r="I41" s="2832"/>
      <c r="J41" s="2832"/>
      <c r="K41" s="2832"/>
      <c r="L41" s="2832"/>
      <c r="M41" s="2832"/>
      <c r="N41" s="2832"/>
      <c r="O41" s="2832"/>
      <c r="P41" s="2832"/>
      <c r="Q41" s="2832"/>
      <c r="R41" s="2832"/>
      <c r="S41" s="2832"/>
      <c r="T41" s="2832"/>
      <c r="U41" s="2832"/>
      <c r="V41" s="2832"/>
      <c r="W41" s="2832"/>
      <c r="X41" s="2853"/>
      <c r="Y41" s="2853"/>
      <c r="Z41" s="2853"/>
      <c r="AA41" s="2853"/>
      <c r="AB41" s="2853"/>
      <c r="AC41" s="2853"/>
      <c r="AD41" s="2853"/>
      <c r="AE41" s="2853"/>
      <c r="AF41" s="2853"/>
      <c r="AG41" s="2853"/>
      <c r="AH41" s="2853"/>
      <c r="AI41" s="2853"/>
      <c r="AJ41" s="2853"/>
      <c r="AK41" s="2853"/>
      <c r="AL41" s="2853"/>
      <c r="AM41" s="2853"/>
      <c r="AN41" s="2853"/>
      <c r="AO41" s="2853"/>
      <c r="AP41" s="2853"/>
      <c r="AQ41" s="2853"/>
      <c r="AR41" s="2853"/>
      <c r="AS41" s="2853"/>
      <c r="AT41" s="2853"/>
      <c r="AU41" s="2898"/>
      <c r="AV41" s="2894">
        <v>32</v>
      </c>
      <c r="AW41" s="2719" t="s">
        <v>1359</v>
      </c>
      <c r="AX41" s="2910"/>
      <c r="AY41" s="2910"/>
      <c r="AZ41" s="2910"/>
      <c r="BA41" s="2910"/>
      <c r="BB41" s="2910"/>
      <c r="BC41" s="2911"/>
      <c r="BD41" s="2912"/>
      <c r="BE41" s="2912"/>
      <c r="BF41" s="2912"/>
      <c r="BG41" s="2912"/>
      <c r="BH41" s="2912"/>
      <c r="BI41" s="2911"/>
      <c r="BJ41" s="2912"/>
      <c r="BK41" s="2912"/>
      <c r="BL41" s="2912"/>
      <c r="BM41" s="2912"/>
      <c r="BN41" s="2912"/>
      <c r="BO41" s="2928"/>
      <c r="BP41" s="2912"/>
      <c r="BQ41" s="2912"/>
      <c r="BR41" s="2929"/>
      <c r="BS41" s="2929"/>
      <c r="BT41" s="2929"/>
      <c r="BU41" s="2935"/>
      <c r="BV41" s="2145"/>
      <c r="BW41" s="2145"/>
      <c r="BX41" s="2936"/>
      <c r="BY41" s="2936"/>
      <c r="BZ41" s="2936"/>
      <c r="CA41" s="2935"/>
      <c r="CB41" s="2145"/>
      <c r="CC41" s="2145"/>
      <c r="CD41" s="2936"/>
      <c r="CE41" s="2936"/>
      <c r="CF41" s="2936"/>
      <c r="CG41" s="2935"/>
      <c r="CH41" s="2936"/>
      <c r="CI41" s="2936"/>
      <c r="CJ41" s="2935"/>
      <c r="CK41" s="2935"/>
      <c r="CL41" s="530"/>
      <c r="CM41" s="2955"/>
    </row>
    <row r="42" spans="1:91" s="2796" customFormat="1" ht="15" hidden="1">
      <c r="A42" s="2833"/>
      <c r="B42" s="2832"/>
      <c r="C42" s="2832"/>
      <c r="D42" s="2832"/>
      <c r="E42" s="2832"/>
      <c r="F42" s="2832"/>
      <c r="G42" s="2832"/>
      <c r="H42" s="2832"/>
      <c r="I42" s="2832"/>
      <c r="J42" s="2832"/>
      <c r="K42" s="2832"/>
      <c r="L42" s="2832"/>
      <c r="M42" s="2842"/>
      <c r="N42" s="2832"/>
      <c r="O42" s="2832"/>
      <c r="P42" s="2832"/>
      <c r="Q42" s="2832"/>
      <c r="R42" s="2832"/>
      <c r="S42" s="2832"/>
      <c r="T42" s="2832"/>
      <c r="U42" s="2832"/>
      <c r="V42" s="2832"/>
      <c r="W42" s="2832"/>
      <c r="X42" s="2853"/>
      <c r="Y42" s="2853"/>
      <c r="Z42" s="2853"/>
      <c r="AA42" s="2853"/>
      <c r="AB42" s="2853"/>
      <c r="AC42" s="2853"/>
      <c r="AD42" s="2853"/>
      <c r="AE42" s="2853"/>
      <c r="AF42" s="2853"/>
      <c r="AG42" s="2853"/>
      <c r="AH42" s="2853"/>
      <c r="AI42" s="2853"/>
      <c r="AJ42" s="2853"/>
      <c r="AK42" s="2853"/>
      <c r="AL42" s="2853"/>
      <c r="AM42" s="2853"/>
      <c r="AN42" s="2853"/>
      <c r="AO42" s="2853"/>
      <c r="AP42" s="2853"/>
      <c r="AQ42" s="2853"/>
      <c r="AR42" s="2853"/>
      <c r="AS42" s="2853"/>
      <c r="AT42" s="2853"/>
      <c r="AU42" s="2898"/>
      <c r="AV42" s="2894">
        <v>33</v>
      </c>
      <c r="AW42" s="2719" t="s">
        <v>1360</v>
      </c>
      <c r="AX42" s="2910"/>
      <c r="AY42" s="2910"/>
      <c r="AZ42" s="2910"/>
      <c r="BA42" s="2910"/>
      <c r="BB42" s="2910"/>
      <c r="BC42" s="2911"/>
      <c r="BD42" s="2912"/>
      <c r="BE42" s="2912"/>
      <c r="BF42" s="2912"/>
      <c r="BG42" s="2912"/>
      <c r="BH42" s="2912"/>
      <c r="BI42" s="2911"/>
      <c r="BJ42" s="2912"/>
      <c r="BK42" s="2912"/>
      <c r="BL42" s="2912"/>
      <c r="BM42" s="2912"/>
      <c r="BN42" s="2912"/>
      <c r="BO42" s="2928"/>
      <c r="BP42" s="2912"/>
      <c r="BQ42" s="2912"/>
      <c r="BR42" s="2929"/>
      <c r="BS42" s="2929"/>
      <c r="BT42" s="2929"/>
      <c r="BU42" s="2935"/>
      <c r="BV42" s="2145"/>
      <c r="BW42" s="2145"/>
      <c r="BX42" s="2936"/>
      <c r="BY42" s="2936"/>
      <c r="BZ42" s="2936"/>
      <c r="CA42" s="2935"/>
      <c r="CB42" s="2145"/>
      <c r="CC42" s="2145"/>
      <c r="CD42" s="2936"/>
      <c r="CE42" s="2936"/>
      <c r="CF42" s="2936"/>
      <c r="CG42" s="2935"/>
      <c r="CH42" s="2936"/>
      <c r="CI42" s="2936"/>
      <c r="CJ42" s="2935"/>
      <c r="CK42" s="2935"/>
      <c r="CL42" s="2956"/>
      <c r="CM42" s="2955"/>
    </row>
    <row r="43" spans="1:91" s="2796" customFormat="1" ht="15" hidden="1">
      <c r="A43" s="2833"/>
      <c r="B43" s="2832"/>
      <c r="C43" s="2832"/>
      <c r="D43" s="2832"/>
      <c r="E43" s="2832"/>
      <c r="F43" s="2832"/>
      <c r="G43" s="2832"/>
      <c r="H43" s="2832"/>
      <c r="I43" s="2832"/>
      <c r="J43" s="2832"/>
      <c r="K43" s="2832"/>
      <c r="L43" s="2832"/>
      <c r="M43" s="2842"/>
      <c r="N43" s="2832"/>
      <c r="O43" s="2832"/>
      <c r="P43" s="2832"/>
      <c r="Q43" s="2832"/>
      <c r="R43" s="2832"/>
      <c r="S43" s="2832"/>
      <c r="T43" s="2832"/>
      <c r="U43" s="2832"/>
      <c r="V43" s="2832"/>
      <c r="W43" s="2832"/>
      <c r="X43" s="2832"/>
      <c r="Y43" s="2832"/>
      <c r="Z43" s="2832"/>
      <c r="AA43" s="2832"/>
      <c r="AB43" s="2832"/>
      <c r="AC43" s="2832"/>
      <c r="AD43" s="2832"/>
      <c r="AE43" s="2832"/>
      <c r="AF43" s="2832"/>
      <c r="AG43" s="2832"/>
      <c r="AH43" s="2832"/>
      <c r="AI43" s="2832"/>
      <c r="AJ43" s="2832"/>
      <c r="AK43" s="2832"/>
      <c r="AL43" s="2832"/>
      <c r="AM43" s="2832"/>
      <c r="AN43" s="2832"/>
      <c r="AO43" s="2832"/>
      <c r="AP43" s="2832"/>
      <c r="AQ43" s="2832"/>
      <c r="AR43" s="2832"/>
      <c r="AS43" s="2832"/>
      <c r="AT43" s="2832"/>
      <c r="AU43" s="2898"/>
      <c r="AV43" s="2894">
        <v>34</v>
      </c>
      <c r="AW43" s="2719" t="s">
        <v>1392</v>
      </c>
      <c r="AX43" s="2910"/>
      <c r="AY43" s="2910"/>
      <c r="AZ43" s="2910"/>
      <c r="BA43" s="2910"/>
      <c r="BB43" s="2910"/>
      <c r="BC43" s="2911"/>
      <c r="BD43" s="2912"/>
      <c r="BE43" s="2912"/>
      <c r="BF43" s="2912"/>
      <c r="BG43" s="2912"/>
      <c r="BH43" s="2912"/>
      <c r="BI43" s="2911"/>
      <c r="BJ43" s="2912"/>
      <c r="BK43" s="2912"/>
      <c r="BL43" s="2912"/>
      <c r="BM43" s="2912"/>
      <c r="BN43" s="2912"/>
      <c r="BO43" s="2928"/>
      <c r="BP43" s="2912"/>
      <c r="BQ43" s="2912"/>
      <c r="BR43" s="2929"/>
      <c r="BS43" s="2929"/>
      <c r="BT43" s="2929"/>
      <c r="BU43" s="2935"/>
      <c r="BV43" s="2145"/>
      <c r="BW43" s="2145"/>
      <c r="BX43" s="2936"/>
      <c r="BY43" s="2936"/>
      <c r="BZ43" s="2936"/>
      <c r="CA43" s="2935"/>
      <c r="CB43" s="2145"/>
      <c r="CC43" s="2145"/>
      <c r="CD43" s="2936"/>
      <c r="CE43" s="2936"/>
      <c r="CF43" s="2936"/>
      <c r="CG43" s="2935"/>
      <c r="CH43" s="2936"/>
      <c r="CI43" s="2936"/>
      <c r="CJ43" s="2935"/>
      <c r="CK43" s="2935"/>
      <c r="CL43" s="2953"/>
      <c r="CM43" s="2955"/>
    </row>
    <row r="44" spans="1:91" s="2796" customFormat="1" ht="15" hidden="1">
      <c r="A44" s="2833"/>
      <c r="B44" s="2832"/>
      <c r="C44" s="2832"/>
      <c r="D44" s="2832"/>
      <c r="E44" s="2832"/>
      <c r="F44" s="2832"/>
      <c r="G44" s="2832"/>
      <c r="H44" s="2832"/>
      <c r="I44" s="2832"/>
      <c r="J44" s="2832"/>
      <c r="K44" s="2832"/>
      <c r="L44" s="2832"/>
      <c r="M44" s="2842"/>
      <c r="N44" s="2832"/>
      <c r="O44" s="2832"/>
      <c r="P44" s="2832"/>
      <c r="Q44" s="2832"/>
      <c r="R44" s="2832"/>
      <c r="S44" s="2832"/>
      <c r="T44" s="2832"/>
      <c r="U44" s="2832"/>
      <c r="V44" s="2832"/>
      <c r="W44" s="2832"/>
      <c r="X44" s="2832"/>
      <c r="Y44" s="2832"/>
      <c r="Z44" s="2832"/>
      <c r="AA44" s="2832"/>
      <c r="AB44" s="2832"/>
      <c r="AC44" s="2832"/>
      <c r="AD44" s="2832"/>
      <c r="AE44" s="2832"/>
      <c r="AF44" s="2832"/>
      <c r="AG44" s="2832"/>
      <c r="AH44" s="2832"/>
      <c r="AI44" s="2832"/>
      <c r="AJ44" s="2832"/>
      <c r="AK44" s="2832"/>
      <c r="AL44" s="2832"/>
      <c r="AM44" s="2832"/>
      <c r="AN44" s="2832"/>
      <c r="AO44" s="2832"/>
      <c r="AP44" s="2832"/>
      <c r="AQ44" s="2832"/>
      <c r="AR44" s="2832"/>
      <c r="AS44" s="2832"/>
      <c r="AT44" s="2832"/>
      <c r="AU44" s="2898"/>
      <c r="AV44" s="2894">
        <v>35</v>
      </c>
      <c r="AW44" s="2362" t="s">
        <v>1393</v>
      </c>
      <c r="AX44" s="2910"/>
      <c r="AY44" s="2910"/>
      <c r="AZ44" s="2910"/>
      <c r="BA44" s="2910"/>
      <c r="BB44" s="2910"/>
      <c r="BC44" s="2911"/>
      <c r="BD44" s="2912"/>
      <c r="BE44" s="2912"/>
      <c r="BF44" s="2912"/>
      <c r="BG44" s="2912"/>
      <c r="BH44" s="2912"/>
      <c r="BI44" s="2911"/>
      <c r="BJ44" s="2912"/>
      <c r="BK44" s="2912"/>
      <c r="BL44" s="2912"/>
      <c r="BM44" s="2912"/>
      <c r="BN44" s="2912"/>
      <c r="BO44" s="2930"/>
      <c r="BP44" s="2912"/>
      <c r="BQ44" s="2916"/>
      <c r="BR44" s="2929"/>
      <c r="BS44" s="2929"/>
      <c r="BT44" s="2929"/>
      <c r="BU44" s="2935"/>
      <c r="BV44" s="2145"/>
      <c r="BW44" s="2145"/>
      <c r="BX44" s="2936"/>
      <c r="BY44" s="2936"/>
      <c r="BZ44" s="2936"/>
      <c r="CA44" s="2935"/>
      <c r="CB44" s="2145"/>
      <c r="CC44" s="2145"/>
      <c r="CD44" s="2936"/>
      <c r="CE44" s="2936"/>
      <c r="CF44" s="2936"/>
      <c r="CG44" s="2935"/>
      <c r="CH44" s="2936"/>
      <c r="CI44" s="2936"/>
      <c r="CJ44" s="2935"/>
      <c r="CK44" s="2935"/>
      <c r="CL44" s="541"/>
      <c r="CM44" s="2955"/>
    </row>
    <row r="45" spans="1:91" s="2796" customFormat="1" ht="15" hidden="1">
      <c r="A45" s="2833"/>
      <c r="B45" s="2832"/>
      <c r="C45" s="2832"/>
      <c r="D45" s="2832"/>
      <c r="E45" s="2832"/>
      <c r="F45" s="2832"/>
      <c r="G45" s="2832"/>
      <c r="H45" s="2832"/>
      <c r="I45" s="2832"/>
      <c r="J45" s="2832"/>
      <c r="K45" s="2832"/>
      <c r="L45" s="2832"/>
      <c r="M45" s="2842"/>
      <c r="N45" s="2832"/>
      <c r="O45" s="2832"/>
      <c r="P45" s="2832"/>
      <c r="Q45" s="2832"/>
      <c r="R45" s="2832"/>
      <c r="S45" s="2832"/>
      <c r="T45" s="2832"/>
      <c r="U45" s="2832"/>
      <c r="V45" s="2832"/>
      <c r="W45" s="2832"/>
      <c r="X45" s="2832"/>
      <c r="Y45" s="2832"/>
      <c r="Z45" s="2832"/>
      <c r="AA45" s="2832"/>
      <c r="AB45" s="2832"/>
      <c r="AC45" s="2832"/>
      <c r="AD45" s="2832"/>
      <c r="AE45" s="2832"/>
      <c r="AF45" s="2832"/>
      <c r="AG45" s="2832"/>
      <c r="AH45" s="2832"/>
      <c r="AI45" s="2832"/>
      <c r="AJ45" s="2832"/>
      <c r="AK45" s="2832"/>
      <c r="AL45" s="2832"/>
      <c r="AM45" s="2832"/>
      <c r="AN45" s="2832"/>
      <c r="AO45" s="2832"/>
      <c r="AP45" s="2832"/>
      <c r="AQ45" s="2832"/>
      <c r="AR45" s="2832"/>
      <c r="AS45" s="2832"/>
      <c r="AT45" s="2832"/>
      <c r="AU45" s="2898"/>
      <c r="AV45" s="2894">
        <v>36</v>
      </c>
      <c r="AW45" s="2362" t="s">
        <v>1394</v>
      </c>
      <c r="AX45" s="2910"/>
      <c r="AY45" s="2910"/>
      <c r="AZ45" s="2910"/>
      <c r="BA45" s="2910"/>
      <c r="BB45" s="2910"/>
      <c r="BC45" s="2911"/>
      <c r="BD45" s="2912"/>
      <c r="BE45" s="2912"/>
      <c r="BF45" s="2912"/>
      <c r="BG45" s="2912"/>
      <c r="BH45" s="2912"/>
      <c r="BI45" s="2911"/>
      <c r="BJ45" s="2912"/>
      <c r="BK45" s="2912"/>
      <c r="BL45" s="2912"/>
      <c r="BM45" s="2912"/>
      <c r="BN45" s="2912"/>
      <c r="BO45" s="2930"/>
      <c r="BP45" s="2912"/>
      <c r="BQ45" s="2916"/>
      <c r="BR45" s="2929"/>
      <c r="BS45" s="2929"/>
      <c r="BT45" s="2929"/>
      <c r="BU45" s="2935"/>
      <c r="BV45" s="2145"/>
      <c r="BW45" s="2145"/>
      <c r="BX45" s="2936"/>
      <c r="BY45" s="2936"/>
      <c r="BZ45" s="2936"/>
      <c r="CA45" s="2935"/>
      <c r="CB45" s="2145"/>
      <c r="CC45" s="2145"/>
      <c r="CD45" s="2936"/>
      <c r="CE45" s="2936"/>
      <c r="CF45" s="2936"/>
      <c r="CG45" s="2935"/>
      <c r="CH45" s="2936"/>
      <c r="CI45" s="2936"/>
      <c r="CJ45" s="2935"/>
      <c r="CK45" s="2935"/>
      <c r="CL45" s="2954"/>
      <c r="CM45" s="2955"/>
    </row>
    <row r="46" spans="1:91" s="2796" customFormat="1" ht="15" hidden="1">
      <c r="A46" s="2833"/>
      <c r="B46" s="2832"/>
      <c r="C46" s="2832"/>
      <c r="D46" s="2832"/>
      <c r="E46" s="2832"/>
      <c r="F46" s="2832"/>
      <c r="G46" s="2832"/>
      <c r="H46" s="2832"/>
      <c r="I46" s="2832"/>
      <c r="J46" s="2832"/>
      <c r="K46" s="2832"/>
      <c r="L46" s="2832"/>
      <c r="M46" s="2842"/>
      <c r="N46" s="2832"/>
      <c r="O46" s="2832"/>
      <c r="P46" s="2832"/>
      <c r="Q46" s="2832"/>
      <c r="R46" s="2832"/>
      <c r="S46" s="2832"/>
      <c r="T46" s="2832"/>
      <c r="U46" s="2832"/>
      <c r="V46" s="2832"/>
      <c r="W46" s="2832"/>
      <c r="X46" s="2832"/>
      <c r="Y46" s="2832"/>
      <c r="Z46" s="2832"/>
      <c r="AA46" s="2832"/>
      <c r="AB46" s="2832"/>
      <c r="AC46" s="2832"/>
      <c r="AD46" s="2832"/>
      <c r="AE46" s="2832"/>
      <c r="AF46" s="2832"/>
      <c r="AG46" s="2832"/>
      <c r="AH46" s="2832"/>
      <c r="AI46" s="2832"/>
      <c r="AJ46" s="2832"/>
      <c r="AK46" s="2832"/>
      <c r="AL46" s="2832"/>
      <c r="AM46" s="2832"/>
      <c r="AN46" s="2832"/>
      <c r="AO46" s="2832"/>
      <c r="AP46" s="2832"/>
      <c r="AQ46" s="2832"/>
      <c r="AR46" s="2832"/>
      <c r="AS46" s="2832"/>
      <c r="AT46" s="2832"/>
      <c r="AU46" s="2898"/>
      <c r="AV46" s="2894">
        <v>37</v>
      </c>
      <c r="AW46" s="2362" t="s">
        <v>1395</v>
      </c>
      <c r="AX46" s="2910"/>
      <c r="AY46" s="2910"/>
      <c r="AZ46" s="2910"/>
      <c r="BA46" s="2910"/>
      <c r="BB46" s="2910"/>
      <c r="BC46" s="2911"/>
      <c r="BD46" s="2912"/>
      <c r="BE46" s="2912"/>
      <c r="BF46" s="2912"/>
      <c r="BG46" s="2912"/>
      <c r="BH46" s="2912"/>
      <c r="BI46" s="2911"/>
      <c r="BJ46" s="2912"/>
      <c r="BK46" s="2912"/>
      <c r="BL46" s="2912"/>
      <c r="BM46" s="2912"/>
      <c r="BN46" s="2912"/>
      <c r="BO46" s="2930"/>
      <c r="BP46" s="2916"/>
      <c r="BQ46" s="2912"/>
      <c r="BR46" s="2929"/>
      <c r="BS46" s="2929"/>
      <c r="BT46" s="2929"/>
      <c r="BU46" s="2935"/>
      <c r="BV46" s="2145"/>
      <c r="BW46" s="2145"/>
      <c r="BX46" s="2936"/>
      <c r="BY46" s="2936"/>
      <c r="BZ46" s="2936"/>
      <c r="CA46" s="2935"/>
      <c r="CB46" s="2145"/>
      <c r="CC46" s="2145"/>
      <c r="CD46" s="2936"/>
      <c r="CE46" s="2936"/>
      <c r="CF46" s="2936"/>
      <c r="CG46" s="2935"/>
      <c r="CH46" s="2936"/>
      <c r="CI46" s="2936"/>
      <c r="CJ46" s="2935"/>
      <c r="CK46" s="2935"/>
      <c r="CL46" s="58"/>
      <c r="CM46" s="2955"/>
    </row>
    <row r="47" spans="1:91" s="2796" customFormat="1" ht="15" hidden="1">
      <c r="A47" s="2833"/>
      <c r="B47" s="2832"/>
      <c r="C47" s="2832"/>
      <c r="D47" s="2832"/>
      <c r="E47" s="2832"/>
      <c r="F47" s="2832"/>
      <c r="G47" s="2832"/>
      <c r="H47" s="2832"/>
      <c r="I47" s="2832"/>
      <c r="J47" s="2832"/>
      <c r="K47" s="2832"/>
      <c r="L47" s="2832"/>
      <c r="M47" s="2842"/>
      <c r="N47" s="2832"/>
      <c r="O47" s="2832"/>
      <c r="P47" s="2832"/>
      <c r="Q47" s="2832"/>
      <c r="R47" s="2832"/>
      <c r="S47" s="2832"/>
      <c r="T47" s="2832"/>
      <c r="U47" s="2832"/>
      <c r="V47" s="2832"/>
      <c r="W47" s="2832"/>
      <c r="X47" s="2832"/>
      <c r="Y47" s="2832"/>
      <c r="Z47" s="2832"/>
      <c r="AA47" s="2832"/>
      <c r="AB47" s="2832"/>
      <c r="AC47" s="2832"/>
      <c r="AD47" s="2832"/>
      <c r="AE47" s="2832"/>
      <c r="AF47" s="2832"/>
      <c r="AG47" s="2832"/>
      <c r="AH47" s="2832"/>
      <c r="AI47" s="2832"/>
      <c r="AJ47" s="2832"/>
      <c r="AK47" s="2832"/>
      <c r="AL47" s="2832"/>
      <c r="AM47" s="2832"/>
      <c r="AN47" s="2832"/>
      <c r="AO47" s="2832"/>
      <c r="AP47" s="2832"/>
      <c r="AQ47" s="2832"/>
      <c r="AR47" s="2832"/>
      <c r="AS47" s="2832"/>
      <c r="AT47" s="2832"/>
      <c r="AU47" s="2898"/>
      <c r="AV47" s="2894">
        <v>38</v>
      </c>
      <c r="AW47" s="2362" t="s">
        <v>1396</v>
      </c>
      <c r="AX47" s="2910"/>
      <c r="AY47" s="2910"/>
      <c r="AZ47" s="2910"/>
      <c r="BA47" s="2910"/>
      <c r="BB47" s="2910"/>
      <c r="BC47" s="2911"/>
      <c r="BD47" s="2912"/>
      <c r="BE47" s="2912"/>
      <c r="BF47" s="2912"/>
      <c r="BG47" s="2912"/>
      <c r="BH47" s="2912"/>
      <c r="BI47" s="2911"/>
      <c r="BJ47" s="2912"/>
      <c r="BK47" s="2912"/>
      <c r="BL47" s="2912"/>
      <c r="BM47" s="2912"/>
      <c r="BN47" s="2912"/>
      <c r="BO47" s="2930"/>
      <c r="BP47" s="2912"/>
      <c r="BQ47" s="2912"/>
      <c r="BR47" s="2929"/>
      <c r="BS47" s="2929"/>
      <c r="BT47" s="2929"/>
      <c r="BU47" s="2935"/>
      <c r="BV47" s="2145"/>
      <c r="BW47" s="2145"/>
      <c r="BX47" s="2936"/>
      <c r="BY47" s="2936"/>
      <c r="BZ47" s="2936"/>
      <c r="CA47" s="2935"/>
      <c r="CB47" s="2145"/>
      <c r="CC47" s="2145"/>
      <c r="CD47" s="2936"/>
      <c r="CE47" s="2936"/>
      <c r="CF47" s="2936"/>
      <c r="CG47" s="2935"/>
      <c r="CH47" s="2936"/>
      <c r="CI47" s="2936"/>
      <c r="CJ47" s="2935"/>
      <c r="CK47" s="2935"/>
      <c r="CL47" s="2954"/>
      <c r="CM47" s="2955"/>
    </row>
    <row r="48" spans="1:91" s="2796" customFormat="1" ht="15" hidden="1">
      <c r="A48" s="2833"/>
      <c r="B48" s="2832"/>
      <c r="C48" s="2832"/>
      <c r="D48" s="2832"/>
      <c r="E48" s="2832"/>
      <c r="F48" s="2832"/>
      <c r="G48" s="2832"/>
      <c r="H48" s="2832"/>
      <c r="I48" s="2832"/>
      <c r="J48" s="2832"/>
      <c r="K48" s="2832"/>
      <c r="L48" s="2832"/>
      <c r="M48" s="2842"/>
      <c r="N48" s="2832"/>
      <c r="O48" s="2832"/>
      <c r="P48" s="2832"/>
      <c r="Q48" s="2832"/>
      <c r="R48" s="2832"/>
      <c r="S48" s="2832"/>
      <c r="T48" s="2832"/>
      <c r="U48" s="2832"/>
      <c r="V48" s="2832"/>
      <c r="W48" s="2832"/>
      <c r="X48" s="2832"/>
      <c r="Y48" s="2832"/>
      <c r="Z48" s="2832"/>
      <c r="AA48" s="2832"/>
      <c r="AB48" s="2832"/>
      <c r="AC48" s="2832"/>
      <c r="AD48" s="2832"/>
      <c r="AE48" s="2832"/>
      <c r="AF48" s="2832"/>
      <c r="AG48" s="2832"/>
      <c r="AH48" s="2832"/>
      <c r="AI48" s="2832"/>
      <c r="AJ48" s="2832"/>
      <c r="AK48" s="2832"/>
      <c r="AL48" s="2832"/>
      <c r="AM48" s="2832"/>
      <c r="AN48" s="2832"/>
      <c r="AO48" s="2832"/>
      <c r="AP48" s="2832"/>
      <c r="AQ48" s="2832"/>
      <c r="AR48" s="2832"/>
      <c r="AS48" s="2832"/>
      <c r="AT48" s="2832"/>
      <c r="AU48" s="2898"/>
      <c r="AV48" s="2894">
        <v>39</v>
      </c>
      <c r="AW48" s="2714" t="s">
        <v>1398</v>
      </c>
      <c r="AX48" s="2910"/>
      <c r="AY48" s="2910"/>
      <c r="AZ48" s="2910"/>
      <c r="BA48" s="2910"/>
      <c r="BB48" s="2910"/>
      <c r="BC48" s="2911"/>
      <c r="BD48" s="2912"/>
      <c r="BE48" s="2912"/>
      <c r="BF48" s="2912"/>
      <c r="BG48" s="2912"/>
      <c r="BH48" s="2912"/>
      <c r="BI48" s="2911"/>
      <c r="BJ48" s="2912"/>
      <c r="BK48" s="2912"/>
      <c r="BL48" s="2912"/>
      <c r="BM48" s="2912"/>
      <c r="BN48" s="2912"/>
      <c r="BO48" s="2930"/>
      <c r="BP48" s="2912"/>
      <c r="BQ48" s="2912"/>
      <c r="BR48" s="2929"/>
      <c r="BS48" s="2929"/>
      <c r="BT48" s="2929"/>
      <c r="BU48" s="2935"/>
      <c r="BV48" s="2935"/>
      <c r="BW48" s="2935"/>
      <c r="BX48" s="2935"/>
      <c r="BY48" s="2936"/>
      <c r="BZ48" s="2936"/>
      <c r="CA48" s="2935"/>
      <c r="CB48" s="2935"/>
      <c r="CC48" s="2935"/>
      <c r="CD48" s="2935"/>
      <c r="CE48" s="2936"/>
      <c r="CF48" s="2936"/>
      <c r="CG48" s="2935"/>
      <c r="CH48" s="2935"/>
      <c r="CI48" s="2936"/>
      <c r="CJ48" s="2935"/>
      <c r="CK48" s="2935"/>
      <c r="CL48" s="541"/>
      <c r="CM48" s="2955"/>
    </row>
    <row r="49" spans="1:91" s="2796" customFormat="1" ht="15" hidden="1">
      <c r="A49" s="2833"/>
      <c r="B49" s="2832"/>
      <c r="C49" s="2832"/>
      <c r="D49" s="2832"/>
      <c r="E49" s="2832"/>
      <c r="F49" s="2832"/>
      <c r="G49" s="2832"/>
      <c r="H49" s="2832"/>
      <c r="I49" s="2832"/>
      <c r="J49" s="2832"/>
      <c r="K49" s="2832"/>
      <c r="L49" s="2832"/>
      <c r="M49" s="2842"/>
      <c r="N49" s="2832"/>
      <c r="O49" s="2832"/>
      <c r="P49" s="2832"/>
      <c r="Q49" s="2832"/>
      <c r="R49" s="2832"/>
      <c r="S49" s="2832"/>
      <c r="T49" s="2832"/>
      <c r="U49" s="2832"/>
      <c r="V49" s="2832"/>
      <c r="W49" s="2832"/>
      <c r="X49" s="2832"/>
      <c r="Y49" s="2832"/>
      <c r="Z49" s="2832"/>
      <c r="AA49" s="2832"/>
      <c r="AB49" s="2832"/>
      <c r="AC49" s="2832"/>
      <c r="AD49" s="2832"/>
      <c r="AE49" s="2832"/>
      <c r="AF49" s="2832"/>
      <c r="AG49" s="2832"/>
      <c r="AH49" s="2832"/>
      <c r="AI49" s="2832"/>
      <c r="AJ49" s="2832"/>
      <c r="AK49" s="2832"/>
      <c r="AL49" s="2832"/>
      <c r="AM49" s="2832"/>
      <c r="AN49" s="2832"/>
      <c r="AO49" s="2832"/>
      <c r="AP49" s="2832"/>
      <c r="AQ49" s="2832"/>
      <c r="AR49" s="2832"/>
      <c r="AS49" s="2832"/>
      <c r="AT49" s="2832"/>
      <c r="AU49" s="2898"/>
      <c r="AV49" s="2894">
        <v>40</v>
      </c>
      <c r="AW49" s="2714" t="s">
        <v>1397</v>
      </c>
      <c r="AX49" s="2910"/>
      <c r="AY49" s="2910"/>
      <c r="AZ49" s="2910"/>
      <c r="BA49" s="2910"/>
      <c r="BB49" s="2910"/>
      <c r="BC49" s="2911"/>
      <c r="BD49" s="2912"/>
      <c r="BE49" s="2912"/>
      <c r="BF49" s="2912"/>
      <c r="BG49" s="2912"/>
      <c r="BH49" s="2912"/>
      <c r="BI49" s="2911"/>
      <c r="BJ49" s="2912"/>
      <c r="BK49" s="2912"/>
      <c r="BL49" s="2912"/>
      <c r="BM49" s="2912"/>
      <c r="BN49" s="2912"/>
      <c r="BO49" s="2930"/>
      <c r="BP49" s="2912"/>
      <c r="BQ49" s="2912"/>
      <c r="BR49" s="2929"/>
      <c r="BS49" s="2929"/>
      <c r="BT49" s="2929"/>
      <c r="BU49" s="2935"/>
      <c r="BV49" s="2935"/>
      <c r="BW49" s="2935"/>
      <c r="BX49" s="2935"/>
      <c r="BY49" s="2936"/>
      <c r="BZ49" s="2936"/>
      <c r="CA49" s="2935"/>
      <c r="CB49" s="2935"/>
      <c r="CC49" s="2935"/>
      <c r="CD49" s="2935"/>
      <c r="CE49" s="2936"/>
      <c r="CF49" s="2936"/>
      <c r="CG49" s="2935"/>
      <c r="CH49" s="2935"/>
      <c r="CI49" s="2936"/>
      <c r="CJ49" s="2935"/>
      <c r="CK49" s="2935"/>
      <c r="CL49" s="541"/>
      <c r="CM49" s="2955"/>
    </row>
    <row r="50" spans="1:91" s="2796" customFormat="1" ht="15" hidden="1">
      <c r="A50" s="2833"/>
      <c r="B50" s="2832"/>
      <c r="C50" s="2832"/>
      <c r="D50" s="2832"/>
      <c r="E50" s="2832"/>
      <c r="F50" s="2832"/>
      <c r="G50" s="2832"/>
      <c r="H50" s="2832"/>
      <c r="I50" s="2832"/>
      <c r="J50" s="2832"/>
      <c r="K50" s="2832"/>
      <c r="L50" s="2832"/>
      <c r="M50" s="2842"/>
      <c r="N50" s="2832"/>
      <c r="O50" s="2832"/>
      <c r="P50" s="2832"/>
      <c r="Q50" s="2832"/>
      <c r="R50" s="2832"/>
      <c r="S50" s="2832"/>
      <c r="T50" s="2832"/>
      <c r="U50" s="2832"/>
      <c r="V50" s="2832"/>
      <c r="W50" s="2832"/>
      <c r="X50" s="2832"/>
      <c r="Y50" s="2832"/>
      <c r="Z50" s="2832"/>
      <c r="AA50" s="2832"/>
      <c r="AB50" s="2832"/>
      <c r="AC50" s="2832"/>
      <c r="AD50" s="2832"/>
      <c r="AE50" s="2832"/>
      <c r="AF50" s="2832"/>
      <c r="AG50" s="2832"/>
      <c r="AH50" s="2832"/>
      <c r="AI50" s="2832"/>
      <c r="AJ50" s="2832"/>
      <c r="AK50" s="2832"/>
      <c r="AL50" s="2832"/>
      <c r="AM50" s="2832"/>
      <c r="AN50" s="2832"/>
      <c r="AO50" s="2832"/>
      <c r="AP50" s="2832"/>
      <c r="AQ50" s="2832"/>
      <c r="AR50" s="2832"/>
      <c r="AS50" s="2832"/>
      <c r="AT50" s="2832"/>
      <c r="AU50" s="2898"/>
      <c r="AV50" s="2894">
        <v>41</v>
      </c>
      <c r="AW50" s="2917" t="s">
        <v>1449</v>
      </c>
      <c r="AX50" s="2910"/>
      <c r="AY50" s="2910"/>
      <c r="AZ50" s="2910"/>
      <c r="BA50" s="2910"/>
      <c r="BB50" s="2910"/>
      <c r="BC50" s="2911"/>
      <c r="BD50" s="2912"/>
      <c r="BE50" s="2912"/>
      <c r="BF50" s="2912"/>
      <c r="BG50" s="2912"/>
      <c r="BH50" s="2912"/>
      <c r="BI50" s="2911"/>
      <c r="BJ50" s="2912"/>
      <c r="BK50" s="2912"/>
      <c r="BL50" s="2912"/>
      <c r="BM50" s="2912"/>
      <c r="BN50" s="2912"/>
      <c r="BO50" s="2930"/>
      <c r="BP50" s="2912"/>
      <c r="BQ50" s="2912"/>
      <c r="BR50" s="2929"/>
      <c r="BS50" s="2929"/>
      <c r="BT50" s="2929"/>
      <c r="BU50" s="2935"/>
      <c r="BV50" s="2935"/>
      <c r="BW50" s="2935"/>
      <c r="BX50" s="2935"/>
      <c r="BY50" s="2936"/>
      <c r="BZ50" s="2936"/>
      <c r="CA50" s="2935"/>
      <c r="CB50" s="2935"/>
      <c r="CC50" s="2935"/>
      <c r="CD50" s="2935"/>
      <c r="CE50" s="2936"/>
      <c r="CF50" s="2936"/>
      <c r="CG50" s="2935"/>
      <c r="CH50" s="2935"/>
      <c r="CI50" s="2936"/>
      <c r="CJ50" s="2935"/>
      <c r="CK50" s="2935"/>
      <c r="CL50" s="2954"/>
      <c r="CM50" s="2955"/>
    </row>
    <row r="51" spans="1:91" s="2796" customFormat="1" ht="15">
      <c r="A51" s="2833"/>
      <c r="B51" s="2832"/>
      <c r="C51" s="2832"/>
      <c r="D51" s="2832"/>
      <c r="E51" s="2832"/>
      <c r="F51" s="2832"/>
      <c r="G51" s="2832"/>
      <c r="H51" s="2832"/>
      <c r="I51" s="2832"/>
      <c r="J51" s="2832"/>
      <c r="K51" s="2832"/>
      <c r="L51" s="2832"/>
      <c r="M51" s="2842"/>
      <c r="N51" s="2832"/>
      <c r="O51" s="2832"/>
      <c r="P51" s="2832"/>
      <c r="Q51" s="2832"/>
      <c r="R51" s="2832"/>
      <c r="S51" s="2832"/>
      <c r="T51" s="2832"/>
      <c r="U51" s="2832"/>
      <c r="V51" s="2832"/>
      <c r="W51" s="2832"/>
      <c r="X51" s="2832"/>
      <c r="Y51" s="2832"/>
      <c r="Z51" s="2832"/>
      <c r="AA51" s="2832"/>
      <c r="AB51" s="2832"/>
      <c r="AC51" s="2832"/>
      <c r="AD51" s="2832"/>
      <c r="AE51" s="2832"/>
      <c r="AF51" s="2832"/>
      <c r="AG51" s="2832"/>
      <c r="AH51" s="2832"/>
      <c r="AI51" s="2832"/>
      <c r="AJ51" s="2832"/>
      <c r="AK51" s="2832"/>
      <c r="AL51" s="2832"/>
      <c r="AM51" s="2832"/>
      <c r="AN51" s="2832"/>
      <c r="AO51" s="2832"/>
      <c r="AP51" s="2832"/>
      <c r="AQ51" s="2832"/>
      <c r="AR51" s="2832"/>
      <c r="AS51" s="2832"/>
      <c r="AT51" s="2832"/>
      <c r="AU51" s="2898"/>
      <c r="AV51" s="2899" t="s">
        <v>108</v>
      </c>
      <c r="AW51" s="2918" t="s">
        <v>1399</v>
      </c>
      <c r="AX51" s="2919"/>
      <c r="AY51" s="2919"/>
      <c r="AZ51" s="2919"/>
      <c r="BA51" s="2919"/>
      <c r="BB51" s="2919"/>
      <c r="BC51" s="2920"/>
      <c r="BD51" s="2921"/>
      <c r="BE51" s="2921"/>
      <c r="BF51" s="2921"/>
      <c r="BG51" s="2921"/>
      <c r="BH51" s="2921"/>
      <c r="BI51" s="2920"/>
      <c r="BJ51" s="2921"/>
      <c r="BK51" s="2921"/>
      <c r="BL51" s="2921"/>
      <c r="BM51" s="2921"/>
      <c r="BN51" s="2921"/>
      <c r="BO51" s="2908"/>
      <c r="BP51" s="2921"/>
      <c r="BQ51" s="2921"/>
      <c r="BR51" s="2932"/>
      <c r="BS51" s="2932"/>
      <c r="BT51" s="2932"/>
      <c r="BU51" s="2941"/>
      <c r="BV51" s="2932"/>
      <c r="BW51" s="2932"/>
      <c r="BX51" s="2932"/>
      <c r="BY51" s="2932"/>
      <c r="BZ51" s="2932"/>
      <c r="CA51" s="2941"/>
      <c r="CB51" s="2932"/>
      <c r="CC51" s="2932"/>
      <c r="CD51" s="2932"/>
      <c r="CE51" s="2932"/>
      <c r="CF51" s="2932"/>
      <c r="CG51" s="2941"/>
      <c r="CH51" s="2945"/>
      <c r="CI51" s="2945"/>
      <c r="CJ51" s="2945"/>
      <c r="CK51" s="2945"/>
      <c r="CL51" s="2959"/>
    </row>
    <row r="52" spans="1:91" s="2796" customFormat="1" ht="21.95" customHeight="1">
      <c r="A52" s="2833"/>
      <c r="B52" s="2832"/>
      <c r="C52" s="2832"/>
      <c r="D52" s="2832"/>
      <c r="E52" s="2832"/>
      <c r="F52" s="2832"/>
      <c r="G52" s="2832"/>
      <c r="H52" s="2832"/>
      <c r="I52" s="2832"/>
      <c r="J52" s="2832"/>
      <c r="K52" s="2832"/>
      <c r="L52" s="2832"/>
      <c r="M52" s="2842"/>
      <c r="N52" s="2832"/>
      <c r="O52" s="2832"/>
      <c r="P52" s="2832"/>
      <c r="Q52" s="2832"/>
      <c r="R52" s="2832"/>
      <c r="S52" s="2832"/>
      <c r="T52" s="2832"/>
      <c r="U52" s="2832"/>
      <c r="V52" s="2832"/>
      <c r="W52" s="2832"/>
      <c r="X52" s="2832"/>
      <c r="Y52" s="2832"/>
      <c r="Z52" s="2832"/>
      <c r="AA52" s="2832"/>
      <c r="AB52" s="2832"/>
      <c r="AC52" s="2832"/>
      <c r="AD52" s="2832"/>
      <c r="AE52" s="2832"/>
      <c r="AF52" s="2832"/>
      <c r="AG52" s="2832"/>
      <c r="AH52" s="2832"/>
      <c r="AI52" s="2832"/>
      <c r="AJ52" s="2832"/>
      <c r="AK52" s="2832"/>
      <c r="AL52" s="2832"/>
      <c r="AM52" s="2832"/>
      <c r="AN52" s="2832"/>
      <c r="AO52" s="2832"/>
      <c r="AP52" s="2832"/>
      <c r="AQ52" s="2832"/>
      <c r="AR52" s="2832"/>
      <c r="AS52" s="2832"/>
      <c r="AT52" s="2832"/>
      <c r="AU52" s="2898"/>
      <c r="AV52" s="2900">
        <v>1</v>
      </c>
      <c r="AW52" s="2719" t="s">
        <v>1400</v>
      </c>
      <c r="AX52" s="2910"/>
      <c r="AY52" s="2910"/>
      <c r="AZ52" s="2910"/>
      <c r="BA52" s="2910"/>
      <c r="BB52" s="2910"/>
      <c r="BC52" s="2911"/>
      <c r="BD52" s="2912"/>
      <c r="BE52" s="2912"/>
      <c r="BF52" s="2912"/>
      <c r="BG52" s="2912"/>
      <c r="BH52" s="2912"/>
      <c r="BI52" s="2911"/>
      <c r="BJ52" s="2912"/>
      <c r="BK52" s="2912"/>
      <c r="BL52" s="2912"/>
      <c r="BM52" s="2912"/>
      <c r="BN52" s="2912"/>
      <c r="BO52" s="2930"/>
      <c r="BP52" s="2912"/>
      <c r="BQ52" s="2912"/>
      <c r="BR52" s="2929"/>
      <c r="BS52" s="2929"/>
      <c r="BT52" s="2929"/>
      <c r="BU52" s="2935"/>
      <c r="BV52" s="2145"/>
      <c r="BW52" s="2145"/>
      <c r="BX52" s="2936"/>
      <c r="BY52" s="2936"/>
      <c r="BZ52" s="2936"/>
      <c r="CA52" s="2935"/>
      <c r="CB52" s="2145"/>
      <c r="CC52" s="2145"/>
      <c r="CD52" s="2936"/>
      <c r="CE52" s="2936"/>
      <c r="CF52" s="2936"/>
      <c r="CG52" s="2935"/>
      <c r="CH52" s="2936"/>
      <c r="CI52" s="2936"/>
      <c r="CJ52" s="2935"/>
      <c r="CK52" s="2935"/>
      <c r="CL52" s="541"/>
      <c r="CM52" s="2955"/>
    </row>
    <row r="53" spans="1:91" s="2796" customFormat="1" ht="21.95" customHeight="1">
      <c r="A53" s="2833"/>
      <c r="B53" s="2832"/>
      <c r="C53" s="2832"/>
      <c r="D53" s="2832"/>
      <c r="E53" s="2832"/>
      <c r="F53" s="2832"/>
      <c r="G53" s="2832"/>
      <c r="H53" s="2832"/>
      <c r="I53" s="2832"/>
      <c r="J53" s="2832"/>
      <c r="K53" s="2832"/>
      <c r="L53" s="2832"/>
      <c r="M53" s="2842"/>
      <c r="N53" s="2832"/>
      <c r="O53" s="2832"/>
      <c r="P53" s="2832"/>
      <c r="Q53" s="2832"/>
      <c r="R53" s="2832"/>
      <c r="S53" s="2832"/>
      <c r="T53" s="2832"/>
      <c r="U53" s="2832"/>
      <c r="V53" s="2832"/>
      <c r="W53" s="2832"/>
      <c r="X53" s="2832"/>
      <c r="Y53" s="2832"/>
      <c r="Z53" s="2832"/>
      <c r="AA53" s="2832"/>
      <c r="AB53" s="2832"/>
      <c r="AC53" s="2832"/>
      <c r="AD53" s="2832"/>
      <c r="AE53" s="2832"/>
      <c r="AF53" s="2832"/>
      <c r="AG53" s="2832"/>
      <c r="AH53" s="2832"/>
      <c r="AI53" s="2832"/>
      <c r="AJ53" s="2832"/>
      <c r="AK53" s="2832"/>
      <c r="AL53" s="2832"/>
      <c r="AM53" s="2832"/>
      <c r="AN53" s="2832"/>
      <c r="AO53" s="2832"/>
      <c r="AP53" s="2832"/>
      <c r="AQ53" s="2832"/>
      <c r="AR53" s="2832"/>
      <c r="AS53" s="2832"/>
      <c r="AT53" s="2832"/>
      <c r="AU53" s="2898"/>
      <c r="AV53" s="2900">
        <v>2</v>
      </c>
      <c r="AW53" s="2719" t="s">
        <v>1401</v>
      </c>
      <c r="AX53" s="2910"/>
      <c r="AY53" s="2910"/>
      <c r="AZ53" s="2910"/>
      <c r="BA53" s="2910"/>
      <c r="BB53" s="2910"/>
      <c r="BC53" s="2911"/>
      <c r="BD53" s="2912"/>
      <c r="BE53" s="2912"/>
      <c r="BF53" s="2912"/>
      <c r="BG53" s="2912"/>
      <c r="BH53" s="2912"/>
      <c r="BI53" s="2911"/>
      <c r="BJ53" s="2912"/>
      <c r="BK53" s="2912"/>
      <c r="BL53" s="2912"/>
      <c r="BM53" s="2912"/>
      <c r="BN53" s="2912"/>
      <c r="BO53" s="2930"/>
      <c r="BP53" s="2912"/>
      <c r="BQ53" s="2912"/>
      <c r="BR53" s="2929"/>
      <c r="BS53" s="2929"/>
      <c r="BT53" s="2929"/>
      <c r="BU53" s="2935"/>
      <c r="BV53" s="2145"/>
      <c r="BW53" s="2145"/>
      <c r="BX53" s="2936"/>
      <c r="BY53" s="2936"/>
      <c r="BZ53" s="2936"/>
      <c r="CA53" s="2935"/>
      <c r="CB53" s="2145"/>
      <c r="CC53" s="2145"/>
      <c r="CD53" s="2936"/>
      <c r="CE53" s="2936"/>
      <c r="CF53" s="2936"/>
      <c r="CG53" s="2935"/>
      <c r="CH53" s="2936"/>
      <c r="CI53" s="2936"/>
      <c r="CJ53" s="2935"/>
      <c r="CK53" s="2935"/>
      <c r="CL53" s="541"/>
      <c r="CM53" s="2955"/>
    </row>
    <row r="54" spans="1:91" s="2797" customFormat="1" ht="21.95" customHeight="1">
      <c r="A54" s="2833"/>
      <c r="B54" s="2832"/>
      <c r="C54" s="2832"/>
      <c r="D54" s="2832"/>
      <c r="E54" s="2832"/>
      <c r="F54" s="2832"/>
      <c r="G54" s="2832"/>
      <c r="H54" s="2832"/>
      <c r="I54" s="2832"/>
      <c r="J54" s="2832"/>
      <c r="K54" s="2832"/>
      <c r="L54" s="2832"/>
      <c r="M54" s="2842"/>
      <c r="N54" s="2832"/>
      <c r="O54" s="2832"/>
      <c r="P54" s="2832"/>
      <c r="Q54" s="2832"/>
      <c r="R54" s="2832"/>
      <c r="S54" s="2832"/>
      <c r="T54" s="2832"/>
      <c r="U54" s="2832"/>
      <c r="V54" s="2832"/>
      <c r="W54" s="2832"/>
      <c r="X54" s="2832"/>
      <c r="Y54" s="2832"/>
      <c r="Z54" s="2832"/>
      <c r="AA54" s="2832"/>
      <c r="AB54" s="2832"/>
      <c r="AC54" s="2832"/>
      <c r="AD54" s="2832"/>
      <c r="AE54" s="2832"/>
      <c r="AF54" s="2832"/>
      <c r="AG54" s="2832"/>
      <c r="AH54" s="2832"/>
      <c r="AI54" s="2832"/>
      <c r="AJ54" s="2832"/>
      <c r="AK54" s="2832"/>
      <c r="AL54" s="2832"/>
      <c r="AM54" s="2832"/>
      <c r="AN54" s="2832"/>
      <c r="AO54" s="2832"/>
      <c r="AP54" s="2832"/>
      <c r="AQ54" s="2832"/>
      <c r="AR54" s="2832"/>
      <c r="AS54" s="2832"/>
      <c r="AT54" s="2832"/>
      <c r="AU54" s="2898"/>
      <c r="AV54" s="2900">
        <v>3</v>
      </c>
      <c r="AW54" s="2719" t="s">
        <v>1402</v>
      </c>
      <c r="AX54" s="2910"/>
      <c r="AY54" s="2910"/>
      <c r="AZ54" s="2910"/>
      <c r="BA54" s="2910"/>
      <c r="BB54" s="2910"/>
      <c r="BC54" s="2911"/>
      <c r="BD54" s="2912"/>
      <c r="BE54" s="2912"/>
      <c r="BF54" s="2912"/>
      <c r="BG54" s="2912"/>
      <c r="BH54" s="2912"/>
      <c r="BI54" s="2911"/>
      <c r="BJ54" s="2912"/>
      <c r="BK54" s="2912"/>
      <c r="BL54" s="2912"/>
      <c r="BM54" s="2912"/>
      <c r="BN54" s="2912"/>
      <c r="BO54" s="2930"/>
      <c r="BP54" s="2912"/>
      <c r="BQ54" s="2912"/>
      <c r="BR54" s="2929"/>
      <c r="BS54" s="2929"/>
      <c r="BT54" s="2929"/>
      <c r="BU54" s="2935"/>
      <c r="BV54" s="2145"/>
      <c r="BW54" s="2145"/>
      <c r="BX54" s="2936"/>
      <c r="BY54" s="2936"/>
      <c r="BZ54" s="2936"/>
      <c r="CA54" s="2935"/>
      <c r="CB54" s="2145"/>
      <c r="CC54" s="2145"/>
      <c r="CD54" s="2936"/>
      <c r="CE54" s="2936"/>
      <c r="CF54" s="2936"/>
      <c r="CG54" s="2935"/>
      <c r="CH54" s="2936"/>
      <c r="CI54" s="2936"/>
      <c r="CJ54" s="2935"/>
      <c r="CK54" s="2935"/>
      <c r="CL54" s="58"/>
      <c r="CM54" s="2955"/>
    </row>
    <row r="55" spans="1:91" s="2796" customFormat="1" ht="21.95" customHeight="1">
      <c r="A55" s="2833"/>
      <c r="B55" s="2832"/>
      <c r="C55" s="2832"/>
      <c r="D55" s="2832"/>
      <c r="E55" s="2832"/>
      <c r="F55" s="2832"/>
      <c r="G55" s="2832"/>
      <c r="H55" s="2832"/>
      <c r="I55" s="2832"/>
      <c r="J55" s="2832"/>
      <c r="K55" s="2832"/>
      <c r="L55" s="2832"/>
      <c r="M55" s="2842"/>
      <c r="N55" s="2832"/>
      <c r="O55" s="2832"/>
      <c r="P55" s="2832"/>
      <c r="Q55" s="2832"/>
      <c r="R55" s="2832"/>
      <c r="S55" s="2832"/>
      <c r="T55" s="2832"/>
      <c r="U55" s="2832"/>
      <c r="V55" s="2832"/>
      <c r="W55" s="2832"/>
      <c r="X55" s="2832"/>
      <c r="Y55" s="2832"/>
      <c r="Z55" s="2832"/>
      <c r="AA55" s="2832"/>
      <c r="AB55" s="2832"/>
      <c r="AC55" s="2832"/>
      <c r="AD55" s="2832"/>
      <c r="AE55" s="2832"/>
      <c r="AF55" s="2832"/>
      <c r="AG55" s="2832"/>
      <c r="AH55" s="2832"/>
      <c r="AI55" s="2832"/>
      <c r="AJ55" s="2832"/>
      <c r="AK55" s="2832"/>
      <c r="AL55" s="2832"/>
      <c r="AM55" s="2832"/>
      <c r="AN55" s="2832"/>
      <c r="AO55" s="2832"/>
      <c r="AP55" s="2832"/>
      <c r="AQ55" s="2832"/>
      <c r="AR55" s="2832"/>
      <c r="AS55" s="2832"/>
      <c r="AT55" s="2832"/>
      <c r="AU55" s="2898"/>
      <c r="AV55" s="2899" t="s">
        <v>326</v>
      </c>
      <c r="AW55" s="2918" t="s">
        <v>1408</v>
      </c>
      <c r="AX55" s="2933"/>
      <c r="AY55" s="2933"/>
      <c r="AZ55" s="2933"/>
      <c r="BA55" s="2933"/>
      <c r="BB55" s="2933"/>
      <c r="BC55" s="2923"/>
      <c r="BD55" s="2933"/>
      <c r="BE55" s="2933"/>
      <c r="BF55" s="2933"/>
      <c r="BG55" s="2933"/>
      <c r="BH55" s="2933"/>
      <c r="BI55" s="2923"/>
      <c r="BJ55" s="2933"/>
      <c r="BK55" s="2933"/>
      <c r="BL55" s="2933"/>
      <c r="BM55" s="2933"/>
      <c r="BN55" s="2933"/>
      <c r="BO55" s="2908"/>
      <c r="BP55" s="2933"/>
      <c r="BQ55" s="2933"/>
      <c r="BR55" s="2933"/>
      <c r="BS55" s="2933"/>
      <c r="BT55" s="2933"/>
      <c r="BU55" s="2942"/>
      <c r="BV55" s="2933"/>
      <c r="BW55" s="2933"/>
      <c r="BX55" s="2933"/>
      <c r="BY55" s="2933"/>
      <c r="BZ55" s="2933"/>
      <c r="CA55" s="2942"/>
      <c r="CB55" s="2933"/>
      <c r="CC55" s="2933"/>
      <c r="CD55" s="2933"/>
      <c r="CE55" s="2933"/>
      <c r="CF55" s="2933"/>
      <c r="CG55" s="2942"/>
      <c r="CH55" s="2946"/>
      <c r="CI55" s="2946"/>
      <c r="CJ55" s="2946"/>
      <c r="CK55" s="2946"/>
      <c r="CL55" s="295"/>
    </row>
    <row r="56" spans="1:91" s="2796" customFormat="1" ht="21.95" customHeight="1">
      <c r="A56" s="2833"/>
      <c r="B56" s="2832"/>
      <c r="C56" s="2832"/>
      <c r="D56" s="2832"/>
      <c r="E56" s="2832"/>
      <c r="F56" s="2832"/>
      <c r="G56" s="2832"/>
      <c r="H56" s="2832"/>
      <c r="I56" s="2832"/>
      <c r="J56" s="2832"/>
      <c r="K56" s="2832"/>
      <c r="L56" s="2832"/>
      <c r="M56" s="2842"/>
      <c r="N56" s="2832"/>
      <c r="O56" s="2832"/>
      <c r="P56" s="2832"/>
      <c r="Q56" s="2832"/>
      <c r="R56" s="2832"/>
      <c r="S56" s="2832"/>
      <c r="T56" s="2832"/>
      <c r="U56" s="2832"/>
      <c r="V56" s="2832"/>
      <c r="W56" s="2832"/>
      <c r="X56" s="2832"/>
      <c r="Y56" s="2832"/>
      <c r="Z56" s="2832"/>
      <c r="AA56" s="2832"/>
      <c r="AB56" s="2832"/>
      <c r="AC56" s="2832"/>
      <c r="AD56" s="2832"/>
      <c r="AE56" s="2832"/>
      <c r="AF56" s="2832"/>
      <c r="AG56" s="2832"/>
      <c r="AH56" s="2832"/>
      <c r="AI56" s="2832"/>
      <c r="AJ56" s="2832"/>
      <c r="AK56" s="2832"/>
      <c r="AL56" s="2832"/>
      <c r="AM56" s="2832"/>
      <c r="AN56" s="2832"/>
      <c r="AO56" s="2832"/>
      <c r="AP56" s="2832"/>
      <c r="AQ56" s="2832"/>
      <c r="AR56" s="2832"/>
      <c r="AS56" s="2832"/>
      <c r="AT56" s="2832"/>
      <c r="AU56" s="2898"/>
      <c r="AV56" s="2894">
        <v>1</v>
      </c>
      <c r="AW56" s="2719" t="s">
        <v>1372</v>
      </c>
      <c r="AX56" s="2910"/>
      <c r="AY56" s="2910"/>
      <c r="AZ56" s="2910"/>
      <c r="BA56" s="2910"/>
      <c r="BB56" s="2910"/>
      <c r="BC56" s="2911"/>
      <c r="BD56" s="2912"/>
      <c r="BE56" s="2912"/>
      <c r="BF56" s="2912"/>
      <c r="BG56" s="2912"/>
      <c r="BH56" s="2912"/>
      <c r="BI56" s="2911"/>
      <c r="BJ56" s="2912"/>
      <c r="BK56" s="2912"/>
      <c r="BL56" s="2912"/>
      <c r="BM56" s="2912"/>
      <c r="BN56" s="2912"/>
      <c r="BO56" s="2928"/>
      <c r="BP56" s="2912"/>
      <c r="BQ56" s="2912"/>
      <c r="BR56" s="2929"/>
      <c r="BS56" s="2929"/>
      <c r="BT56" s="2929"/>
      <c r="BU56" s="2935"/>
      <c r="BV56" s="2145"/>
      <c r="BW56" s="2145"/>
      <c r="BX56" s="2936"/>
      <c r="BY56" s="2936"/>
      <c r="BZ56" s="2936"/>
      <c r="CA56" s="2935"/>
      <c r="CB56" s="2145"/>
      <c r="CC56" s="2145"/>
      <c r="CD56" s="2936"/>
      <c r="CE56" s="2936"/>
      <c r="CF56" s="2936"/>
      <c r="CG56" s="2935"/>
      <c r="CH56" s="2936"/>
      <c r="CI56" s="2936"/>
      <c r="CJ56" s="2935"/>
      <c r="CK56" s="2935"/>
      <c r="CL56" s="541"/>
    </row>
    <row r="57" spans="1:91" s="2796" customFormat="1" ht="21.95" customHeight="1">
      <c r="A57" s="2833"/>
      <c r="B57" s="2832"/>
      <c r="C57" s="2832"/>
      <c r="D57" s="2832"/>
      <c r="E57" s="2832"/>
      <c r="F57" s="2832"/>
      <c r="G57" s="2832"/>
      <c r="H57" s="2832"/>
      <c r="I57" s="2832"/>
      <c r="J57" s="2832"/>
      <c r="K57" s="2832"/>
      <c r="L57" s="2832"/>
      <c r="M57" s="2842"/>
      <c r="N57" s="2832"/>
      <c r="O57" s="2832"/>
      <c r="P57" s="2832"/>
      <c r="Q57" s="2832"/>
      <c r="R57" s="2832"/>
      <c r="S57" s="2832"/>
      <c r="T57" s="2832"/>
      <c r="U57" s="2832"/>
      <c r="V57" s="2832"/>
      <c r="W57" s="2832"/>
      <c r="X57" s="2832"/>
      <c r="Y57" s="2832"/>
      <c r="Z57" s="2832"/>
      <c r="AA57" s="2832"/>
      <c r="AB57" s="2832"/>
      <c r="AC57" s="2832"/>
      <c r="AD57" s="2832"/>
      <c r="AE57" s="2832"/>
      <c r="AF57" s="2832"/>
      <c r="AG57" s="2832"/>
      <c r="AH57" s="2832"/>
      <c r="AI57" s="2832"/>
      <c r="AJ57" s="2832"/>
      <c r="AK57" s="2832"/>
      <c r="AL57" s="2832"/>
      <c r="AM57" s="2832"/>
      <c r="AN57" s="2832"/>
      <c r="AO57" s="2832"/>
      <c r="AP57" s="2832"/>
      <c r="AQ57" s="2832"/>
      <c r="AR57" s="2832"/>
      <c r="AS57" s="2832"/>
      <c r="AT57" s="2832"/>
      <c r="AU57" s="2898"/>
      <c r="AV57" s="2894">
        <v>2</v>
      </c>
      <c r="AW57" s="2719" t="s">
        <v>1373</v>
      </c>
      <c r="AX57" s="2910"/>
      <c r="AY57" s="2910"/>
      <c r="AZ57" s="2910"/>
      <c r="BA57" s="2910"/>
      <c r="BB57" s="2910"/>
      <c r="BC57" s="2911"/>
      <c r="BD57" s="2912"/>
      <c r="BE57" s="2912"/>
      <c r="BF57" s="2912"/>
      <c r="BG57" s="2912"/>
      <c r="BH57" s="2912"/>
      <c r="BI57" s="2911"/>
      <c r="BJ57" s="2912"/>
      <c r="BK57" s="2912"/>
      <c r="BL57" s="2912"/>
      <c r="BM57" s="2912"/>
      <c r="BN57" s="2912"/>
      <c r="BO57" s="2928"/>
      <c r="BP57" s="2912"/>
      <c r="BQ57" s="2912"/>
      <c r="BR57" s="2929"/>
      <c r="BS57" s="2929"/>
      <c r="BT57" s="2929"/>
      <c r="BU57" s="2935"/>
      <c r="BV57" s="2145"/>
      <c r="BW57" s="2145"/>
      <c r="BX57" s="2936"/>
      <c r="BY57" s="2936"/>
      <c r="BZ57" s="2936"/>
      <c r="CA57" s="2935"/>
      <c r="CB57" s="2145"/>
      <c r="CC57" s="2145"/>
      <c r="CD57" s="2936"/>
      <c r="CE57" s="2936"/>
      <c r="CF57" s="2936"/>
      <c r="CG57" s="2935"/>
      <c r="CH57" s="2936"/>
      <c r="CI57" s="2936"/>
      <c r="CJ57" s="2935"/>
      <c r="CK57" s="2935"/>
      <c r="CL57" s="541"/>
    </row>
    <row r="58" spans="1:91" s="2796" customFormat="1" ht="21.95" customHeight="1">
      <c r="A58" s="2833"/>
      <c r="B58" s="2832"/>
      <c r="C58" s="2832"/>
      <c r="D58" s="2832"/>
      <c r="E58" s="2832"/>
      <c r="F58" s="2832"/>
      <c r="G58" s="2832"/>
      <c r="H58" s="2832"/>
      <c r="I58" s="2832"/>
      <c r="J58" s="2832"/>
      <c r="K58" s="2832"/>
      <c r="L58" s="2832"/>
      <c r="M58" s="2842"/>
      <c r="N58" s="2832"/>
      <c r="O58" s="2832"/>
      <c r="P58" s="2832"/>
      <c r="Q58" s="2832"/>
      <c r="R58" s="2832"/>
      <c r="S58" s="2832"/>
      <c r="T58" s="2832"/>
      <c r="U58" s="2832"/>
      <c r="V58" s="2832"/>
      <c r="W58" s="2832"/>
      <c r="X58" s="2832"/>
      <c r="Y58" s="2832"/>
      <c r="Z58" s="2832"/>
      <c r="AA58" s="2832"/>
      <c r="AB58" s="2832"/>
      <c r="AC58" s="2832"/>
      <c r="AD58" s="2832"/>
      <c r="AE58" s="2832"/>
      <c r="AF58" s="2832"/>
      <c r="AG58" s="2832"/>
      <c r="AH58" s="2832"/>
      <c r="AI58" s="2832"/>
      <c r="AJ58" s="2832"/>
      <c r="AK58" s="2832"/>
      <c r="AL58" s="2832"/>
      <c r="AM58" s="2832"/>
      <c r="AN58" s="2832"/>
      <c r="AO58" s="2832"/>
      <c r="AP58" s="2832"/>
      <c r="AQ58" s="2832"/>
      <c r="AR58" s="2832"/>
      <c r="AS58" s="2832"/>
      <c r="AT58" s="2832"/>
      <c r="AU58" s="2898"/>
      <c r="AV58" s="2894">
        <v>3</v>
      </c>
      <c r="AW58" s="2719" t="s">
        <v>1377</v>
      </c>
      <c r="AX58" s="2910"/>
      <c r="AY58" s="2910"/>
      <c r="AZ58" s="2910"/>
      <c r="BA58" s="2910"/>
      <c r="BB58" s="2910"/>
      <c r="BC58" s="2911"/>
      <c r="BD58" s="2912"/>
      <c r="BE58" s="2912"/>
      <c r="BF58" s="2912"/>
      <c r="BG58" s="2912"/>
      <c r="BH58" s="2912"/>
      <c r="BI58" s="2911"/>
      <c r="BJ58" s="2912"/>
      <c r="BK58" s="2912"/>
      <c r="BL58" s="2912"/>
      <c r="BM58" s="2912"/>
      <c r="BN58" s="2912"/>
      <c r="BO58" s="2928"/>
      <c r="BP58" s="2912"/>
      <c r="BQ58" s="2912"/>
      <c r="BR58" s="2929"/>
      <c r="BS58" s="2929"/>
      <c r="BT58" s="2929"/>
      <c r="BU58" s="2935"/>
      <c r="BV58" s="2145"/>
      <c r="BW58" s="2145"/>
      <c r="BX58" s="2936"/>
      <c r="BY58" s="2936"/>
      <c r="BZ58" s="2936"/>
      <c r="CA58" s="2935"/>
      <c r="CB58" s="2145"/>
      <c r="CC58" s="2145"/>
      <c r="CD58" s="2936"/>
      <c r="CE58" s="2936"/>
      <c r="CF58" s="2936"/>
      <c r="CG58" s="2935"/>
      <c r="CH58" s="2936"/>
      <c r="CI58" s="2936"/>
      <c r="CJ58" s="2935"/>
      <c r="CK58" s="2935"/>
      <c r="CL58" s="541"/>
    </row>
    <row r="59" spans="1:91" s="2796" customFormat="1" ht="21.95" customHeight="1">
      <c r="A59" s="2833"/>
      <c r="B59" s="2832"/>
      <c r="C59" s="2832"/>
      <c r="D59" s="2832"/>
      <c r="E59" s="2832"/>
      <c r="F59" s="2832"/>
      <c r="G59" s="2832"/>
      <c r="H59" s="2832"/>
      <c r="I59" s="2832"/>
      <c r="J59" s="2832"/>
      <c r="K59" s="2832"/>
      <c r="L59" s="2832"/>
      <c r="M59" s="2842"/>
      <c r="N59" s="2832"/>
      <c r="O59" s="2832"/>
      <c r="P59" s="2832"/>
      <c r="Q59" s="2832"/>
      <c r="R59" s="2832"/>
      <c r="S59" s="2832"/>
      <c r="T59" s="2832"/>
      <c r="U59" s="2832"/>
      <c r="V59" s="2832"/>
      <c r="W59" s="2832"/>
      <c r="X59" s="2832"/>
      <c r="Y59" s="2832"/>
      <c r="Z59" s="2832"/>
      <c r="AA59" s="2832"/>
      <c r="AB59" s="2832"/>
      <c r="AC59" s="2832"/>
      <c r="AD59" s="2832"/>
      <c r="AE59" s="2832"/>
      <c r="AF59" s="2832"/>
      <c r="AG59" s="2832"/>
      <c r="AH59" s="2832"/>
      <c r="AI59" s="2832"/>
      <c r="AJ59" s="2832"/>
      <c r="AK59" s="2832"/>
      <c r="AL59" s="2832"/>
      <c r="AM59" s="2832"/>
      <c r="AN59" s="2832"/>
      <c r="AO59" s="2832"/>
      <c r="AP59" s="2832"/>
      <c r="AQ59" s="2832"/>
      <c r="AR59" s="2832"/>
      <c r="AS59" s="2832"/>
      <c r="AT59" s="2832"/>
      <c r="AU59" s="2898"/>
      <c r="AV59" s="2894">
        <v>4</v>
      </c>
      <c r="AW59" s="4934" t="s">
        <v>1409</v>
      </c>
      <c r="AX59" s="2910"/>
      <c r="AY59" s="2910"/>
      <c r="AZ59" s="2910"/>
      <c r="BA59" s="2910"/>
      <c r="BB59" s="2910"/>
      <c r="BC59" s="2911"/>
      <c r="BD59" s="2912"/>
      <c r="BE59" s="2912"/>
      <c r="BF59" s="2912"/>
      <c r="BG59" s="2912"/>
      <c r="BH59" s="2912"/>
      <c r="BI59" s="2911"/>
      <c r="BJ59" s="2912"/>
      <c r="BK59" s="2912"/>
      <c r="BL59" s="2912"/>
      <c r="BM59" s="2912"/>
      <c r="BN59" s="2912"/>
      <c r="BO59" s="2928"/>
      <c r="BP59" s="2912"/>
      <c r="BQ59" s="2912"/>
      <c r="BR59" s="2929"/>
      <c r="BS59" s="2929"/>
      <c r="BT59" s="2929"/>
      <c r="BU59" s="2935"/>
      <c r="BV59" s="2145"/>
      <c r="BW59" s="2145"/>
      <c r="BX59" s="2936"/>
      <c r="BY59" s="2936"/>
      <c r="BZ59" s="2936"/>
      <c r="CA59" s="2935"/>
      <c r="CB59" s="2145"/>
      <c r="CC59" s="2145"/>
      <c r="CD59" s="2936"/>
      <c r="CE59" s="2936"/>
      <c r="CF59" s="2936"/>
      <c r="CG59" s="2935"/>
      <c r="CH59" s="2936"/>
      <c r="CI59" s="2936"/>
      <c r="CJ59" s="2935"/>
      <c r="CK59" s="2935"/>
      <c r="CL59" s="541"/>
    </row>
    <row r="60" spans="1:91" s="2796" customFormat="1" ht="21.95" customHeight="1">
      <c r="A60" s="2833"/>
      <c r="B60" s="2832"/>
      <c r="C60" s="2832"/>
      <c r="D60" s="2832"/>
      <c r="E60" s="2832"/>
      <c r="F60" s="2832"/>
      <c r="G60" s="2832"/>
      <c r="H60" s="2832"/>
      <c r="I60" s="2832"/>
      <c r="J60" s="2832"/>
      <c r="K60" s="2832"/>
      <c r="L60" s="2832"/>
      <c r="M60" s="2842"/>
      <c r="N60" s="2832"/>
      <c r="O60" s="2832"/>
      <c r="P60" s="2832"/>
      <c r="Q60" s="2832"/>
      <c r="R60" s="2832"/>
      <c r="S60" s="2832"/>
      <c r="T60" s="2832"/>
      <c r="U60" s="2832"/>
      <c r="V60" s="2832"/>
      <c r="W60" s="2832"/>
      <c r="X60" s="2832"/>
      <c r="Y60" s="2832"/>
      <c r="Z60" s="2832"/>
      <c r="AA60" s="2832"/>
      <c r="AB60" s="2832"/>
      <c r="AC60" s="2832"/>
      <c r="AD60" s="2832"/>
      <c r="AE60" s="2832"/>
      <c r="AF60" s="2832"/>
      <c r="AG60" s="2832"/>
      <c r="AH60" s="2832"/>
      <c r="AI60" s="2832"/>
      <c r="AJ60" s="2832"/>
      <c r="AK60" s="2832"/>
      <c r="AL60" s="2832"/>
      <c r="AM60" s="2832"/>
      <c r="AN60" s="2832"/>
      <c r="AO60" s="2832"/>
      <c r="AP60" s="2832"/>
      <c r="AQ60" s="2832"/>
      <c r="AR60" s="2832"/>
      <c r="AS60" s="2832"/>
      <c r="AT60" s="2832"/>
      <c r="AU60" s="2898"/>
      <c r="AV60" s="2894">
        <v>5</v>
      </c>
      <c r="AW60" s="4934" t="s">
        <v>1450</v>
      </c>
      <c r="AX60" s="2910"/>
      <c r="AY60" s="2910"/>
      <c r="AZ60" s="2910"/>
      <c r="BA60" s="2910"/>
      <c r="BB60" s="2910"/>
      <c r="BC60" s="2911"/>
      <c r="BD60" s="2912"/>
      <c r="BE60" s="2912"/>
      <c r="BF60" s="2912"/>
      <c r="BG60" s="2912"/>
      <c r="BH60" s="2912"/>
      <c r="BI60" s="2911"/>
      <c r="BJ60" s="2912"/>
      <c r="BK60" s="2912"/>
      <c r="BL60" s="2912"/>
      <c r="BM60" s="2912"/>
      <c r="BN60" s="2912"/>
      <c r="BO60" s="2930"/>
      <c r="BP60" s="2912"/>
      <c r="BQ60" s="2912"/>
      <c r="BR60" s="2929"/>
      <c r="BS60" s="2929"/>
      <c r="BT60" s="2929"/>
      <c r="BU60" s="2935"/>
      <c r="BV60" s="2145"/>
      <c r="BW60" s="2145"/>
      <c r="BX60" s="2936"/>
      <c r="BY60" s="2936"/>
      <c r="BZ60" s="2936"/>
      <c r="CA60" s="2935"/>
      <c r="CB60" s="2943"/>
      <c r="CC60" s="2145"/>
      <c r="CD60" s="2936"/>
      <c r="CE60" s="2936"/>
      <c r="CF60" s="2936"/>
      <c r="CG60" s="2935"/>
      <c r="CH60" s="2936"/>
      <c r="CI60" s="2936"/>
      <c r="CJ60" s="2935"/>
      <c r="CK60" s="2935"/>
      <c r="CL60" s="541"/>
    </row>
    <row r="61" spans="1:91" s="2796" customFormat="1" ht="21.95" customHeight="1">
      <c r="A61" s="2833"/>
      <c r="B61" s="2832"/>
      <c r="C61" s="2832"/>
      <c r="D61" s="2832"/>
      <c r="E61" s="2832"/>
      <c r="F61" s="2832"/>
      <c r="G61" s="2832"/>
      <c r="H61" s="2832"/>
      <c r="I61" s="2832"/>
      <c r="J61" s="2832"/>
      <c r="K61" s="2832"/>
      <c r="L61" s="2832"/>
      <c r="M61" s="2842"/>
      <c r="N61" s="2832"/>
      <c r="O61" s="2832"/>
      <c r="P61" s="2832"/>
      <c r="Q61" s="2832"/>
      <c r="R61" s="2832"/>
      <c r="S61" s="2832"/>
      <c r="T61" s="2832"/>
      <c r="U61" s="2832"/>
      <c r="V61" s="2832"/>
      <c r="W61" s="2832"/>
      <c r="X61" s="2832"/>
      <c r="Y61" s="2832"/>
      <c r="Z61" s="2832"/>
      <c r="AA61" s="2832"/>
      <c r="AB61" s="2832"/>
      <c r="AC61" s="2832"/>
      <c r="AD61" s="2832"/>
      <c r="AE61" s="2832"/>
      <c r="AF61" s="2832"/>
      <c r="AG61" s="2832"/>
      <c r="AH61" s="2832"/>
      <c r="AI61" s="2832"/>
      <c r="AJ61" s="2832"/>
      <c r="AK61" s="2832"/>
      <c r="AL61" s="2832"/>
      <c r="AM61" s="2832"/>
      <c r="AN61" s="2832"/>
      <c r="AO61" s="2832"/>
      <c r="AP61" s="2832"/>
      <c r="AQ61" s="2832"/>
      <c r="AR61" s="2832"/>
      <c r="AS61" s="2832"/>
      <c r="AT61" s="2832"/>
      <c r="AU61" s="2898"/>
      <c r="AV61" s="2894">
        <v>6</v>
      </c>
      <c r="AW61" s="4934" t="s">
        <v>1451</v>
      </c>
      <c r="AX61" s="2910"/>
      <c r="AY61" s="2910"/>
      <c r="AZ61" s="2910"/>
      <c r="BA61" s="2910"/>
      <c r="BB61" s="2910"/>
      <c r="BC61" s="2911"/>
      <c r="BD61" s="2912"/>
      <c r="BE61" s="2912"/>
      <c r="BF61" s="2912"/>
      <c r="BG61" s="2912"/>
      <c r="BH61" s="2912"/>
      <c r="BI61" s="2911"/>
      <c r="BJ61" s="2912"/>
      <c r="BK61" s="2912"/>
      <c r="BL61" s="2912"/>
      <c r="BM61" s="2912"/>
      <c r="BN61" s="2912"/>
      <c r="BO61" s="2930"/>
      <c r="BP61" s="2912"/>
      <c r="BQ61" s="2912"/>
      <c r="BR61" s="2929"/>
      <c r="BS61" s="2929"/>
      <c r="BT61" s="2929"/>
      <c r="BU61" s="2935"/>
      <c r="BV61" s="2145"/>
      <c r="BW61" s="2145"/>
      <c r="BX61" s="2936"/>
      <c r="BY61" s="2936"/>
      <c r="BZ61" s="2936"/>
      <c r="CA61" s="2935"/>
      <c r="CB61" s="2943"/>
      <c r="CC61" s="2145"/>
      <c r="CD61" s="2936"/>
      <c r="CE61" s="2936"/>
      <c r="CF61" s="2936"/>
      <c r="CG61" s="2935"/>
      <c r="CH61" s="2936"/>
      <c r="CI61" s="2936"/>
      <c r="CJ61" s="2935"/>
      <c r="CK61" s="2935"/>
      <c r="CL61" s="541"/>
    </row>
    <row r="62" spans="1:91" s="2796" customFormat="1" ht="21.95" customHeight="1">
      <c r="A62" s="2834"/>
      <c r="B62" s="2835"/>
      <c r="C62" s="2836"/>
      <c r="D62" s="2836"/>
      <c r="E62" s="2836"/>
      <c r="F62" s="2836"/>
      <c r="G62" s="2837"/>
      <c r="H62" s="2838"/>
      <c r="I62" s="2838"/>
      <c r="J62" s="2838"/>
      <c r="K62" s="2838"/>
      <c r="L62" s="2838"/>
      <c r="M62" s="2837"/>
      <c r="N62" s="2838"/>
      <c r="O62" s="2838"/>
      <c r="P62" s="2838"/>
      <c r="Q62" s="2838"/>
      <c r="R62" s="2838"/>
      <c r="S62" s="2838"/>
      <c r="T62" s="2838"/>
      <c r="U62" s="2838"/>
      <c r="V62" s="2838"/>
      <c r="W62" s="2838"/>
      <c r="X62" s="2838"/>
      <c r="Y62" s="2838"/>
      <c r="Z62" s="2838"/>
      <c r="AA62" s="2838"/>
      <c r="AB62" s="2838"/>
      <c r="AC62" s="2838"/>
      <c r="AD62" s="2838"/>
      <c r="AE62" s="2838"/>
      <c r="AF62" s="2838"/>
      <c r="AG62" s="2838"/>
      <c r="AH62" s="2838"/>
      <c r="AI62" s="2838"/>
      <c r="AJ62" s="2838"/>
      <c r="AK62" s="2838"/>
      <c r="AL62" s="2838"/>
      <c r="AM62" s="2838"/>
      <c r="AN62" s="2838"/>
      <c r="AO62" s="2838"/>
      <c r="AP62" s="2838"/>
      <c r="AQ62" s="2838"/>
      <c r="AR62" s="2838"/>
      <c r="AS62" s="2838"/>
      <c r="AT62" s="2838"/>
      <c r="AU62" s="2901"/>
      <c r="AV62" s="2894">
        <v>7</v>
      </c>
      <c r="AW62" s="4934" t="s">
        <v>1412</v>
      </c>
      <c r="AX62" s="2910"/>
      <c r="AY62" s="2910"/>
      <c r="AZ62" s="2910"/>
      <c r="BA62" s="2910"/>
      <c r="BB62" s="2910"/>
      <c r="BC62" s="2911"/>
      <c r="BD62" s="2912"/>
      <c r="BE62" s="2912"/>
      <c r="BF62" s="2912"/>
      <c r="BG62" s="2912"/>
      <c r="BH62" s="2912"/>
      <c r="BI62" s="2911"/>
      <c r="BJ62" s="2912"/>
      <c r="BK62" s="2912"/>
      <c r="BL62" s="2912"/>
      <c r="BM62" s="2912"/>
      <c r="BN62" s="2912"/>
      <c r="BO62" s="2930"/>
      <c r="BP62" s="2912"/>
      <c r="BQ62" s="2912"/>
      <c r="BR62" s="2929"/>
      <c r="BS62" s="2929"/>
      <c r="BT62" s="2929"/>
      <c r="BU62" s="2935"/>
      <c r="BV62" s="2145"/>
      <c r="BW62" s="2145"/>
      <c r="BX62" s="2936"/>
      <c r="BY62" s="2936"/>
      <c r="BZ62" s="2936"/>
      <c r="CA62" s="2935"/>
      <c r="CB62" s="2943"/>
      <c r="CC62" s="2145"/>
      <c r="CD62" s="2936"/>
      <c r="CE62" s="2936"/>
      <c r="CF62" s="2936"/>
      <c r="CG62" s="2935"/>
      <c r="CH62" s="2936"/>
      <c r="CI62" s="2936"/>
      <c r="CJ62" s="2935"/>
      <c r="CK62" s="2935"/>
      <c r="CL62" s="541"/>
    </row>
    <row r="63" spans="1:91" s="2796" customFormat="1" ht="21.95" customHeight="1">
      <c r="A63" s="2834"/>
      <c r="B63" s="2835"/>
      <c r="C63" s="2836"/>
      <c r="D63" s="2836"/>
      <c r="E63" s="2836"/>
      <c r="F63" s="2836"/>
      <c r="G63" s="2837"/>
      <c r="H63" s="2838"/>
      <c r="I63" s="2838"/>
      <c r="J63" s="2838"/>
      <c r="K63" s="2838"/>
      <c r="L63" s="2838"/>
      <c r="M63" s="2837"/>
      <c r="N63" s="2838"/>
      <c r="O63" s="2838"/>
      <c r="P63" s="2838"/>
      <c r="Q63" s="2838"/>
      <c r="R63" s="2838"/>
      <c r="S63" s="2838"/>
      <c r="T63" s="2838"/>
      <c r="U63" s="2838"/>
      <c r="V63" s="2838"/>
      <c r="W63" s="2838"/>
      <c r="X63" s="2838"/>
      <c r="Y63" s="2838"/>
      <c r="Z63" s="2838"/>
      <c r="AA63" s="2838"/>
      <c r="AB63" s="2838"/>
      <c r="AC63" s="2838"/>
      <c r="AD63" s="2838"/>
      <c r="AE63" s="2838"/>
      <c r="AF63" s="2838"/>
      <c r="AG63" s="2838"/>
      <c r="AH63" s="2838"/>
      <c r="AI63" s="2838"/>
      <c r="AJ63" s="2838"/>
      <c r="AK63" s="2838"/>
      <c r="AL63" s="2838"/>
      <c r="AM63" s="2838"/>
      <c r="AN63" s="2838"/>
      <c r="AO63" s="2838"/>
      <c r="AP63" s="2838"/>
      <c r="AQ63" s="2838"/>
      <c r="AR63" s="2838"/>
      <c r="AS63" s="2838"/>
      <c r="AT63" s="2838"/>
      <c r="AU63" s="2901"/>
      <c r="AV63" s="2894">
        <v>8</v>
      </c>
      <c r="AW63" s="4934" t="s">
        <v>1413</v>
      </c>
      <c r="AX63" s="2910"/>
      <c r="AY63" s="2910"/>
      <c r="AZ63" s="2910"/>
      <c r="BA63" s="2910"/>
      <c r="BB63" s="2910"/>
      <c r="BC63" s="2911"/>
      <c r="BD63" s="2912"/>
      <c r="BE63" s="2912"/>
      <c r="BF63" s="2912"/>
      <c r="BG63" s="2912"/>
      <c r="BH63" s="2912"/>
      <c r="BI63" s="2911"/>
      <c r="BJ63" s="2912"/>
      <c r="BK63" s="2912"/>
      <c r="BL63" s="2912"/>
      <c r="BM63" s="2912"/>
      <c r="BN63" s="2912"/>
      <c r="BO63" s="2930"/>
      <c r="BP63" s="2912"/>
      <c r="BQ63" s="2912"/>
      <c r="BR63" s="2929"/>
      <c r="BS63" s="2929"/>
      <c r="BT63" s="2929"/>
      <c r="BU63" s="2935"/>
      <c r="BV63" s="2145"/>
      <c r="BW63" s="2145"/>
      <c r="BX63" s="2936"/>
      <c r="BY63" s="2936"/>
      <c r="BZ63" s="2936"/>
      <c r="CA63" s="2935"/>
      <c r="CB63" s="2145"/>
      <c r="CC63" s="2145"/>
      <c r="CD63" s="2936"/>
      <c r="CE63" s="2936"/>
      <c r="CF63" s="2936"/>
      <c r="CG63" s="2935"/>
      <c r="CH63" s="2936"/>
      <c r="CI63" s="2936"/>
      <c r="CJ63" s="2935"/>
      <c r="CK63" s="2935"/>
      <c r="CL63" s="541"/>
    </row>
    <row r="64" spans="1:91" s="2796" customFormat="1" ht="18.75" customHeight="1">
      <c r="A64" s="2834"/>
      <c r="B64" s="2835"/>
      <c r="C64" s="2836"/>
      <c r="D64" s="2836"/>
      <c r="E64" s="2836"/>
      <c r="F64" s="2836"/>
      <c r="G64" s="2837"/>
      <c r="H64" s="2838"/>
      <c r="I64" s="2838"/>
      <c r="J64" s="2838"/>
      <c r="K64" s="2838"/>
      <c r="L64" s="2838"/>
      <c r="M64" s="2837"/>
      <c r="N64" s="2838"/>
      <c r="O64" s="2838"/>
      <c r="P64" s="2838"/>
      <c r="Q64" s="2838"/>
      <c r="R64" s="2838"/>
      <c r="S64" s="2838"/>
      <c r="T64" s="2838"/>
      <c r="U64" s="2838"/>
      <c r="V64" s="2838"/>
      <c r="W64" s="2838"/>
      <c r="X64" s="2838"/>
      <c r="Y64" s="2838"/>
      <c r="Z64" s="2838"/>
      <c r="AA64" s="2838"/>
      <c r="AB64" s="2838"/>
      <c r="AC64" s="2838"/>
      <c r="AD64" s="2838"/>
      <c r="AE64" s="2838"/>
      <c r="AF64" s="2838"/>
      <c r="AG64" s="2838"/>
      <c r="AH64" s="2838"/>
      <c r="AI64" s="2838"/>
      <c r="AJ64" s="2838"/>
      <c r="AK64" s="2838"/>
      <c r="AL64" s="2838"/>
      <c r="AM64" s="2838"/>
      <c r="AN64" s="2838"/>
      <c r="AO64" s="2838"/>
      <c r="AP64" s="2838"/>
      <c r="AQ64" s="2838"/>
      <c r="AR64" s="2838"/>
      <c r="AS64" s="2838"/>
      <c r="AT64" s="2838"/>
      <c r="AU64" s="2901"/>
      <c r="AV64" s="2894">
        <v>9</v>
      </c>
      <c r="AW64" s="2719" t="s">
        <v>1414</v>
      </c>
      <c r="AX64" s="2910"/>
      <c r="AY64" s="2910"/>
      <c r="AZ64" s="2910"/>
      <c r="BA64" s="2910"/>
      <c r="BB64" s="2910"/>
      <c r="BC64" s="2911"/>
      <c r="BD64" s="2912"/>
      <c r="BE64" s="2912"/>
      <c r="BF64" s="2912"/>
      <c r="BG64" s="2912"/>
      <c r="BH64" s="2912"/>
      <c r="BI64" s="2911"/>
      <c r="BJ64" s="2912"/>
      <c r="BK64" s="2912"/>
      <c r="BL64" s="2912"/>
      <c r="BM64" s="2912"/>
      <c r="BN64" s="2912"/>
      <c r="BO64" s="2930"/>
      <c r="BP64" s="2912"/>
      <c r="BQ64" s="2912"/>
      <c r="BR64" s="2929"/>
      <c r="BS64" s="2929"/>
      <c r="BT64" s="2929"/>
      <c r="BU64" s="2935"/>
      <c r="BV64" s="2145"/>
      <c r="BW64" s="2145"/>
      <c r="BX64" s="2936"/>
      <c r="BY64" s="2936"/>
      <c r="BZ64" s="2936"/>
      <c r="CA64" s="2935"/>
      <c r="CB64" s="2145"/>
      <c r="CC64" s="2145"/>
      <c r="CD64" s="2936"/>
      <c r="CE64" s="2936"/>
      <c r="CF64" s="2936"/>
      <c r="CG64" s="2935"/>
      <c r="CH64" s="2936"/>
      <c r="CI64" s="2936"/>
      <c r="CJ64" s="2935"/>
      <c r="CK64" s="2935"/>
      <c r="CL64" s="541"/>
    </row>
    <row r="65" spans="1:90" s="2796" customFormat="1" ht="19.5" customHeight="1">
      <c r="A65" s="2834"/>
      <c r="B65" s="2835"/>
      <c r="C65" s="2836"/>
      <c r="D65" s="2836"/>
      <c r="E65" s="2836"/>
      <c r="F65" s="2836"/>
      <c r="G65" s="2837"/>
      <c r="H65" s="2838"/>
      <c r="I65" s="2838"/>
      <c r="J65" s="2838"/>
      <c r="K65" s="2838"/>
      <c r="L65" s="2838"/>
      <c r="M65" s="2837"/>
      <c r="N65" s="2838"/>
      <c r="O65" s="2838"/>
      <c r="P65" s="2838"/>
      <c r="Q65" s="2838"/>
      <c r="R65" s="2838"/>
      <c r="S65" s="2838"/>
      <c r="T65" s="2838"/>
      <c r="U65" s="2838"/>
      <c r="V65" s="2838"/>
      <c r="W65" s="2838"/>
      <c r="X65" s="2838"/>
      <c r="Y65" s="2838"/>
      <c r="Z65" s="2838"/>
      <c r="AA65" s="2838"/>
      <c r="AB65" s="2838"/>
      <c r="AC65" s="2838"/>
      <c r="AD65" s="2838"/>
      <c r="AE65" s="2838"/>
      <c r="AF65" s="2838"/>
      <c r="AG65" s="2838"/>
      <c r="AH65" s="2838"/>
      <c r="AI65" s="2838"/>
      <c r="AJ65" s="2838"/>
      <c r="AK65" s="2838"/>
      <c r="AL65" s="2838"/>
      <c r="AM65" s="2838"/>
      <c r="AN65" s="2838"/>
      <c r="AO65" s="2838"/>
      <c r="AP65" s="2838"/>
      <c r="AQ65" s="2838"/>
      <c r="AR65" s="2838"/>
      <c r="AS65" s="2838"/>
      <c r="AT65" s="2838"/>
      <c r="AU65" s="2901"/>
      <c r="AV65" s="2894">
        <v>10</v>
      </c>
      <c r="AW65" s="4935" t="s">
        <v>2612</v>
      </c>
      <c r="AX65" s="2910"/>
      <c r="AY65" s="2910"/>
      <c r="AZ65" s="2910"/>
      <c r="BA65" s="2910"/>
      <c r="BB65" s="2910"/>
      <c r="BC65" s="2911"/>
      <c r="BD65" s="2912"/>
      <c r="BE65" s="2912"/>
      <c r="BF65" s="2912"/>
      <c r="BG65" s="2912"/>
      <c r="BH65" s="2912"/>
      <c r="BI65" s="2911"/>
      <c r="BJ65" s="2912"/>
      <c r="BK65" s="2912"/>
      <c r="BL65" s="2912"/>
      <c r="BM65" s="2912"/>
      <c r="BN65" s="2912"/>
      <c r="BO65" s="2930"/>
      <c r="BP65" s="2912"/>
      <c r="BQ65" s="2912"/>
      <c r="BR65" s="2929"/>
      <c r="BS65" s="2929"/>
      <c r="BT65" s="2929"/>
      <c r="BU65" s="2935"/>
      <c r="BV65" s="2145"/>
      <c r="BW65" s="2145"/>
      <c r="BX65" s="2936"/>
      <c r="BY65" s="2936"/>
      <c r="BZ65" s="2936"/>
      <c r="CA65" s="2935"/>
      <c r="CB65" s="2145"/>
      <c r="CC65" s="2145"/>
      <c r="CD65" s="2936"/>
      <c r="CE65" s="2936"/>
      <c r="CF65" s="2936"/>
      <c r="CG65" s="2935"/>
      <c r="CH65" s="2936"/>
      <c r="CI65" s="2936"/>
      <c r="CJ65" s="2935"/>
      <c r="CK65" s="2935"/>
      <c r="CL65" s="541"/>
    </row>
    <row r="66" spans="1:90" s="2797" customFormat="1" ht="20.25" customHeight="1">
      <c r="A66" s="2833"/>
      <c r="B66" s="2832"/>
      <c r="C66" s="2832"/>
      <c r="D66" s="2832"/>
      <c r="E66" s="2832"/>
      <c r="F66" s="2832"/>
      <c r="G66" s="2832"/>
      <c r="H66" s="2832"/>
      <c r="I66" s="2832"/>
      <c r="J66" s="2832"/>
      <c r="K66" s="2832"/>
      <c r="L66" s="2832"/>
      <c r="M66" s="2842"/>
      <c r="N66" s="2832"/>
      <c r="O66" s="2832"/>
      <c r="P66" s="2832"/>
      <c r="Q66" s="2832"/>
      <c r="R66" s="2832"/>
      <c r="S66" s="2832"/>
      <c r="T66" s="2832"/>
      <c r="U66" s="2832"/>
      <c r="V66" s="2832"/>
      <c r="W66" s="2832"/>
      <c r="X66" s="2832"/>
      <c r="Y66" s="2832"/>
      <c r="Z66" s="2832"/>
      <c r="AA66" s="2832"/>
      <c r="AB66" s="2832"/>
      <c r="AC66" s="2832"/>
      <c r="AD66" s="2832"/>
      <c r="AE66" s="2832"/>
      <c r="AF66" s="2832"/>
      <c r="AG66" s="2832"/>
      <c r="AH66" s="2832"/>
      <c r="AI66" s="2832"/>
      <c r="AJ66" s="2832"/>
      <c r="AK66" s="2832"/>
      <c r="AL66" s="2832"/>
      <c r="AM66" s="2832"/>
      <c r="AN66" s="2832"/>
      <c r="AO66" s="2832"/>
      <c r="AP66" s="2832"/>
      <c r="AQ66" s="2832"/>
      <c r="AR66" s="2832"/>
      <c r="AS66" s="2832"/>
      <c r="AT66" s="2832"/>
      <c r="AU66" s="2898"/>
      <c r="AV66" s="2894">
        <v>11</v>
      </c>
      <c r="AW66" s="4935" t="s">
        <v>1416</v>
      </c>
      <c r="AX66" s="2910"/>
      <c r="AY66" s="2910"/>
      <c r="AZ66" s="2910"/>
      <c r="BA66" s="2910"/>
      <c r="BB66" s="2910"/>
      <c r="BC66" s="2911"/>
      <c r="BD66" s="2912"/>
      <c r="BE66" s="2912"/>
      <c r="BF66" s="2912"/>
      <c r="BG66" s="2912"/>
      <c r="BH66" s="2912"/>
      <c r="BI66" s="2911"/>
      <c r="BJ66" s="2912"/>
      <c r="BK66" s="2912"/>
      <c r="BL66" s="2912"/>
      <c r="BM66" s="2912"/>
      <c r="BN66" s="2912"/>
      <c r="BO66" s="2930"/>
      <c r="BP66" s="2912"/>
      <c r="BQ66" s="2912"/>
      <c r="BR66" s="2929"/>
      <c r="BS66" s="2929"/>
      <c r="BT66" s="2929"/>
      <c r="BU66" s="2935"/>
      <c r="BV66" s="2145"/>
      <c r="BW66" s="2145"/>
      <c r="BX66" s="2936"/>
      <c r="BY66" s="2936"/>
      <c r="BZ66" s="2936"/>
      <c r="CA66" s="2935"/>
      <c r="CB66" s="2145"/>
      <c r="CC66" s="2145"/>
      <c r="CD66" s="2936"/>
      <c r="CE66" s="2936"/>
      <c r="CF66" s="2936"/>
      <c r="CG66" s="2935"/>
      <c r="CH66" s="2936"/>
      <c r="CI66" s="2936"/>
      <c r="CJ66" s="2935"/>
      <c r="CK66" s="2935"/>
      <c r="CL66" s="541"/>
    </row>
    <row r="67" spans="1:90" s="2798" customFormat="1" hidden="1">
      <c r="A67" s="2834"/>
      <c r="B67" s="2835"/>
      <c r="C67" s="2836"/>
      <c r="D67" s="2836"/>
      <c r="E67" s="2836"/>
      <c r="F67" s="2836"/>
      <c r="G67" s="2837"/>
      <c r="H67" s="2838"/>
      <c r="I67" s="2838"/>
      <c r="J67" s="2838"/>
      <c r="K67" s="2838"/>
      <c r="L67" s="2838"/>
      <c r="M67" s="2837"/>
      <c r="N67" s="2838"/>
      <c r="O67" s="2838"/>
      <c r="P67" s="2838"/>
      <c r="Q67" s="2838"/>
      <c r="R67" s="2838"/>
      <c r="S67" s="2838"/>
      <c r="T67" s="2838"/>
      <c r="U67" s="2838"/>
      <c r="V67" s="2838"/>
      <c r="W67" s="2838"/>
      <c r="X67" s="2838"/>
      <c r="Y67" s="2838"/>
      <c r="Z67" s="2838"/>
      <c r="AA67" s="2838"/>
      <c r="AB67" s="2838"/>
      <c r="AC67" s="2838"/>
      <c r="AD67" s="2838"/>
      <c r="AE67" s="2838"/>
      <c r="AF67" s="2838"/>
      <c r="AG67" s="2838"/>
      <c r="AH67" s="2838"/>
      <c r="AI67" s="2838"/>
      <c r="AJ67" s="2838"/>
      <c r="AK67" s="2838"/>
      <c r="AL67" s="2838"/>
      <c r="AM67" s="2838"/>
      <c r="AN67" s="2838"/>
      <c r="AO67" s="2838"/>
      <c r="AP67" s="2838"/>
      <c r="AQ67" s="2838"/>
      <c r="AR67" s="2838"/>
      <c r="AS67" s="2838"/>
      <c r="AT67" s="2838"/>
      <c r="AU67" s="2981"/>
      <c r="AV67" s="2894">
        <v>12</v>
      </c>
      <c r="AW67" s="4935" t="s">
        <v>1417</v>
      </c>
      <c r="AX67" s="2910"/>
      <c r="AY67" s="2910"/>
      <c r="AZ67" s="2910"/>
      <c r="BA67" s="2910"/>
      <c r="BB67" s="2910"/>
      <c r="BC67" s="2911"/>
      <c r="BD67" s="2912"/>
      <c r="BE67" s="2912"/>
      <c r="BF67" s="2912"/>
      <c r="BG67" s="2912"/>
      <c r="BH67" s="2912"/>
      <c r="BI67" s="2911"/>
      <c r="BJ67" s="2912"/>
      <c r="BK67" s="2912"/>
      <c r="BL67" s="2912"/>
      <c r="BM67" s="2912"/>
      <c r="BN67" s="2912"/>
      <c r="BO67" s="2930"/>
      <c r="BP67" s="2912"/>
      <c r="BQ67" s="2912"/>
      <c r="BR67" s="2929"/>
      <c r="BS67" s="2929"/>
      <c r="BT67" s="2929"/>
      <c r="BU67" s="2935"/>
      <c r="BV67" s="2145"/>
      <c r="BW67" s="2145"/>
      <c r="BX67" s="2936"/>
      <c r="BY67" s="2936"/>
      <c r="BZ67" s="2936"/>
      <c r="CA67" s="2935"/>
      <c r="CB67" s="2145"/>
      <c r="CC67" s="2145"/>
      <c r="CD67" s="2936"/>
      <c r="CE67" s="2936"/>
      <c r="CF67" s="2936"/>
      <c r="CG67" s="2935"/>
      <c r="CH67" s="2936"/>
      <c r="CI67" s="2936"/>
      <c r="CJ67" s="2935"/>
      <c r="CK67" s="2935"/>
      <c r="CL67" s="541"/>
    </row>
    <row r="68" spans="1:90" s="2797" customFormat="1" ht="21.95" customHeight="1">
      <c r="A68" s="2834"/>
      <c r="B68" s="2835"/>
      <c r="C68" s="2836"/>
      <c r="D68" s="2836"/>
      <c r="E68" s="2836"/>
      <c r="F68" s="2836"/>
      <c r="G68" s="2837"/>
      <c r="H68" s="2838"/>
      <c r="I68" s="2838"/>
      <c r="J68" s="2838"/>
      <c r="K68" s="2838"/>
      <c r="L68" s="2838"/>
      <c r="M68" s="2837"/>
      <c r="N68" s="2838"/>
      <c r="O68" s="2838"/>
      <c r="P68" s="2838"/>
      <c r="Q68" s="2838"/>
      <c r="R68" s="2838"/>
      <c r="S68" s="2838"/>
      <c r="T68" s="2838"/>
      <c r="U68" s="2838"/>
      <c r="V68" s="2838"/>
      <c r="W68" s="2838"/>
      <c r="X68" s="2838"/>
      <c r="Y68" s="2838"/>
      <c r="Z68" s="2838"/>
      <c r="AA68" s="2838"/>
      <c r="AB68" s="2838"/>
      <c r="AC68" s="2838"/>
      <c r="AD68" s="2838"/>
      <c r="AE68" s="2838"/>
      <c r="AF68" s="2838"/>
      <c r="AG68" s="2838"/>
      <c r="AH68" s="2838"/>
      <c r="AI68" s="2838"/>
      <c r="AJ68" s="2838"/>
      <c r="AK68" s="2838"/>
      <c r="AL68" s="2838"/>
      <c r="AM68" s="2838"/>
      <c r="AN68" s="2838"/>
      <c r="AO68" s="2838"/>
      <c r="AP68" s="2838"/>
      <c r="AQ68" s="2838"/>
      <c r="AR68" s="2838"/>
      <c r="AS68" s="2838"/>
      <c r="AT68" s="2838"/>
      <c r="AU68" s="2901"/>
      <c r="AV68" s="2894">
        <v>13</v>
      </c>
      <c r="AW68" s="4934" t="s">
        <v>2613</v>
      </c>
      <c r="AX68" s="2910"/>
      <c r="AY68" s="2910"/>
      <c r="AZ68" s="2910"/>
      <c r="BA68" s="2910"/>
      <c r="BB68" s="2910"/>
      <c r="BC68" s="2911"/>
      <c r="BD68" s="2912"/>
      <c r="BE68" s="2912"/>
      <c r="BF68" s="2912"/>
      <c r="BG68" s="2912"/>
      <c r="BH68" s="2912"/>
      <c r="BI68" s="2911"/>
      <c r="BJ68" s="2912"/>
      <c r="BK68" s="2912"/>
      <c r="BL68" s="2912"/>
      <c r="BM68" s="2912"/>
      <c r="BN68" s="2912"/>
      <c r="BO68" s="2930"/>
      <c r="BP68" s="2912"/>
      <c r="BQ68" s="2912"/>
      <c r="BR68" s="2929"/>
      <c r="BS68" s="2929"/>
      <c r="BT68" s="2929"/>
      <c r="BU68" s="2935"/>
      <c r="BV68" s="2145"/>
      <c r="BW68" s="2145"/>
      <c r="BX68" s="2936"/>
      <c r="BY68" s="2936"/>
      <c r="BZ68" s="2936"/>
      <c r="CA68" s="2935"/>
      <c r="CB68" s="2145"/>
      <c r="CC68" s="2145"/>
      <c r="CD68" s="2936"/>
      <c r="CE68" s="2936"/>
      <c r="CF68" s="2936"/>
      <c r="CG68" s="2935"/>
      <c r="CH68" s="2936"/>
      <c r="CI68" s="2936"/>
      <c r="CJ68" s="2935"/>
      <c r="CK68" s="2935"/>
      <c r="CL68" s="541"/>
    </row>
    <row r="69" spans="1:90" s="1454" customFormat="1" ht="21.95" customHeight="1">
      <c r="A69" s="2834"/>
      <c r="B69" s="2835"/>
      <c r="C69" s="2836"/>
      <c r="D69" s="2836"/>
      <c r="E69" s="2836"/>
      <c r="F69" s="2836"/>
      <c r="G69" s="2837"/>
      <c r="H69" s="2838"/>
      <c r="I69" s="2838"/>
      <c r="J69" s="2838"/>
      <c r="K69" s="2838"/>
      <c r="L69" s="2838"/>
      <c r="M69" s="2837"/>
      <c r="N69" s="2838"/>
      <c r="O69" s="2838"/>
      <c r="P69" s="2838"/>
      <c r="Q69" s="2838"/>
      <c r="R69" s="2838"/>
      <c r="S69" s="2838"/>
      <c r="T69" s="2838"/>
      <c r="U69" s="2838"/>
      <c r="V69" s="2838"/>
      <c r="W69" s="2838"/>
      <c r="X69" s="2838"/>
      <c r="Y69" s="2838"/>
      <c r="Z69" s="2838"/>
      <c r="AA69" s="2838"/>
      <c r="AB69" s="2838"/>
      <c r="AC69" s="2838"/>
      <c r="AD69" s="2838"/>
      <c r="AE69" s="2838"/>
      <c r="AF69" s="2838"/>
      <c r="AG69" s="2838"/>
      <c r="AH69" s="2838"/>
      <c r="AI69" s="2838"/>
      <c r="AJ69" s="2838"/>
      <c r="AK69" s="2838"/>
      <c r="AL69" s="2838"/>
      <c r="AM69" s="2838"/>
      <c r="AN69" s="2838"/>
      <c r="AO69" s="2838"/>
      <c r="AP69" s="2838"/>
      <c r="AQ69" s="2838"/>
      <c r="AR69" s="2838"/>
      <c r="AS69" s="2838"/>
      <c r="AT69" s="2838"/>
      <c r="AU69" s="2901"/>
      <c r="AV69" s="2894">
        <v>14</v>
      </c>
      <c r="AW69" s="4934" t="s">
        <v>1452</v>
      </c>
      <c r="AX69" s="2910"/>
      <c r="AY69" s="2910"/>
      <c r="AZ69" s="2910"/>
      <c r="BA69" s="2910"/>
      <c r="BB69" s="2910"/>
      <c r="BC69" s="2911"/>
      <c r="BD69" s="2912"/>
      <c r="BE69" s="2912"/>
      <c r="BF69" s="2912"/>
      <c r="BG69" s="2912"/>
      <c r="BH69" s="2912"/>
      <c r="BI69" s="2911"/>
      <c r="BJ69" s="2912"/>
      <c r="BK69" s="2912"/>
      <c r="BL69" s="2912"/>
      <c r="BM69" s="2912"/>
      <c r="BN69" s="2912"/>
      <c r="BO69" s="2930"/>
      <c r="BP69" s="2912"/>
      <c r="BQ69" s="2912"/>
      <c r="BR69" s="2929"/>
      <c r="BS69" s="2929"/>
      <c r="BT69" s="2929"/>
      <c r="BU69" s="2935"/>
      <c r="BV69" s="2145"/>
      <c r="BW69" s="2145"/>
      <c r="BX69" s="2936"/>
      <c r="BY69" s="2936"/>
      <c r="BZ69" s="2936"/>
      <c r="CA69" s="2935"/>
      <c r="CB69" s="2145"/>
      <c r="CC69" s="2145"/>
      <c r="CD69" s="2936"/>
      <c r="CE69" s="2936"/>
      <c r="CF69" s="2936"/>
      <c r="CG69" s="2935"/>
      <c r="CH69" s="2936"/>
      <c r="CI69" s="2936"/>
      <c r="CJ69" s="2935"/>
      <c r="CK69" s="2935"/>
      <c r="CL69" s="58"/>
    </row>
    <row r="70" spans="1:90" s="1454" customFormat="1" ht="21.95" hidden="1" customHeight="1">
      <c r="A70" s="2834"/>
      <c r="B70" s="2835"/>
      <c r="C70" s="2836"/>
      <c r="D70" s="2836"/>
      <c r="E70" s="2836"/>
      <c r="F70" s="2836"/>
      <c r="G70" s="2837"/>
      <c r="H70" s="2838"/>
      <c r="I70" s="2838"/>
      <c r="J70" s="2838"/>
      <c r="K70" s="2838"/>
      <c r="L70" s="2838"/>
      <c r="M70" s="2837"/>
      <c r="N70" s="2838"/>
      <c r="O70" s="2838"/>
      <c r="P70" s="2838"/>
      <c r="Q70" s="2838"/>
      <c r="R70" s="2838"/>
      <c r="S70" s="2838"/>
      <c r="T70" s="2838"/>
      <c r="U70" s="2838"/>
      <c r="V70" s="2838"/>
      <c r="W70" s="2838"/>
      <c r="X70" s="2838"/>
      <c r="Y70" s="2838"/>
      <c r="Z70" s="2838"/>
      <c r="AA70" s="2838"/>
      <c r="AB70" s="2838"/>
      <c r="AC70" s="2838"/>
      <c r="AD70" s="2838"/>
      <c r="AE70" s="2838"/>
      <c r="AF70" s="2838"/>
      <c r="AG70" s="2838"/>
      <c r="AH70" s="2838"/>
      <c r="AI70" s="2838"/>
      <c r="AJ70" s="2838"/>
      <c r="AK70" s="2838"/>
      <c r="AL70" s="2838"/>
      <c r="AM70" s="2838"/>
      <c r="AN70" s="2838"/>
      <c r="AO70" s="2838"/>
      <c r="AP70" s="2838"/>
      <c r="AQ70" s="2838"/>
      <c r="AR70" s="2838"/>
      <c r="AS70" s="2838"/>
      <c r="AT70" s="2838"/>
      <c r="AU70" s="2981"/>
      <c r="AV70" s="2894">
        <v>15</v>
      </c>
      <c r="AW70" s="2719" t="s">
        <v>1420</v>
      </c>
      <c r="AX70" s="2910"/>
      <c r="AY70" s="2910"/>
      <c r="AZ70" s="2910"/>
      <c r="BA70" s="2910"/>
      <c r="BB70" s="2910"/>
      <c r="BC70" s="2911"/>
      <c r="BD70" s="2912"/>
      <c r="BE70" s="2912"/>
      <c r="BF70" s="2912"/>
      <c r="BG70" s="2912"/>
      <c r="BH70" s="2912"/>
      <c r="BI70" s="2911"/>
      <c r="BJ70" s="2912"/>
      <c r="BK70" s="2912"/>
      <c r="BL70" s="2912"/>
      <c r="BM70" s="2912"/>
      <c r="BN70" s="2912"/>
      <c r="BO70" s="2930"/>
      <c r="BP70" s="2912"/>
      <c r="BQ70" s="2912"/>
      <c r="BR70" s="2929"/>
      <c r="BS70" s="2929"/>
      <c r="BT70" s="2929"/>
      <c r="BU70" s="2935"/>
      <c r="BV70" s="2145"/>
      <c r="BW70" s="2145"/>
      <c r="BX70" s="2936"/>
      <c r="BY70" s="2936"/>
      <c r="BZ70" s="2936"/>
      <c r="CA70" s="2935"/>
      <c r="CB70" s="2145"/>
      <c r="CC70" s="2145"/>
      <c r="CD70" s="2936"/>
      <c r="CE70" s="2936"/>
      <c r="CF70" s="2936"/>
      <c r="CG70" s="2935"/>
      <c r="CH70" s="2936"/>
      <c r="CI70" s="2936"/>
      <c r="CJ70" s="2935"/>
      <c r="CK70" s="2935"/>
      <c r="CL70" s="58"/>
    </row>
    <row r="71" spans="1:90" s="1454" customFormat="1" hidden="1">
      <c r="A71" s="2834"/>
      <c r="B71" s="2835"/>
      <c r="C71" s="2836"/>
      <c r="D71" s="2836"/>
      <c r="E71" s="2836"/>
      <c r="F71" s="2836"/>
      <c r="G71" s="2837"/>
      <c r="H71" s="2838"/>
      <c r="I71" s="2838"/>
      <c r="J71" s="2838"/>
      <c r="K71" s="2838"/>
      <c r="L71" s="2838"/>
      <c r="M71" s="2837"/>
      <c r="N71" s="2838"/>
      <c r="O71" s="2838"/>
      <c r="P71" s="2838"/>
      <c r="Q71" s="2838"/>
      <c r="R71" s="2838"/>
      <c r="S71" s="2838"/>
      <c r="T71" s="2838"/>
      <c r="U71" s="2838"/>
      <c r="V71" s="2838"/>
      <c r="W71" s="2838"/>
      <c r="X71" s="2838"/>
      <c r="Y71" s="2838"/>
      <c r="Z71" s="2838"/>
      <c r="AA71" s="2838"/>
      <c r="AB71" s="2838"/>
      <c r="AC71" s="2838"/>
      <c r="AD71" s="2838"/>
      <c r="AE71" s="2838"/>
      <c r="AF71" s="2838"/>
      <c r="AG71" s="2838"/>
      <c r="AH71" s="2838"/>
      <c r="AI71" s="2838"/>
      <c r="AJ71" s="2838"/>
      <c r="AK71" s="2838"/>
      <c r="AL71" s="2838"/>
      <c r="AM71" s="2838"/>
      <c r="AN71" s="2838"/>
      <c r="AO71" s="2838"/>
      <c r="AP71" s="2838"/>
      <c r="AQ71" s="2838"/>
      <c r="AR71" s="2838"/>
      <c r="AS71" s="2838"/>
      <c r="AT71" s="2838"/>
      <c r="AU71" s="2984"/>
      <c r="AV71" s="2894">
        <v>16</v>
      </c>
      <c r="AW71" s="2719" t="s">
        <v>1366</v>
      </c>
      <c r="AX71" s="2910"/>
      <c r="AY71" s="2910"/>
      <c r="AZ71" s="2910"/>
      <c r="BA71" s="2910"/>
      <c r="BB71" s="2910"/>
      <c r="BC71" s="2911"/>
      <c r="BD71" s="2912"/>
      <c r="BE71" s="2912"/>
      <c r="BF71" s="2912"/>
      <c r="BG71" s="2912"/>
      <c r="BH71" s="2912"/>
      <c r="BI71" s="2911"/>
      <c r="BJ71" s="2912"/>
      <c r="BK71" s="2912"/>
      <c r="BL71" s="2912"/>
      <c r="BM71" s="2912"/>
      <c r="BN71" s="2912"/>
      <c r="BO71" s="2930"/>
      <c r="BP71" s="2912"/>
      <c r="BQ71" s="2912"/>
      <c r="BR71" s="2929"/>
      <c r="BS71" s="2929"/>
      <c r="BT71" s="2929"/>
      <c r="BU71" s="2935"/>
      <c r="BV71" s="2145"/>
      <c r="BW71" s="2145"/>
      <c r="BX71" s="2935"/>
      <c r="BY71" s="2935"/>
      <c r="BZ71" s="2935"/>
      <c r="CA71" s="2935"/>
      <c r="CB71" s="2145"/>
      <c r="CC71" s="2145"/>
      <c r="CD71" s="2935"/>
      <c r="CE71" s="2935"/>
      <c r="CF71" s="2935"/>
      <c r="CG71" s="2935"/>
      <c r="CH71" s="2935"/>
      <c r="CI71" s="2935"/>
      <c r="CJ71" s="2935"/>
      <c r="CK71" s="2935"/>
      <c r="CL71" s="541"/>
    </row>
    <row r="72" spans="1:90" s="1454" customFormat="1">
      <c r="A72" s="2834"/>
      <c r="B72" s="2835"/>
      <c r="C72" s="2836"/>
      <c r="D72" s="2836"/>
      <c r="E72" s="2836"/>
      <c r="F72" s="2836"/>
      <c r="G72" s="2837"/>
      <c r="H72" s="2838"/>
      <c r="I72" s="2838"/>
      <c r="J72" s="2838"/>
      <c r="K72" s="2838"/>
      <c r="L72" s="2838"/>
      <c r="M72" s="2837"/>
      <c r="N72" s="2838"/>
      <c r="O72" s="2838"/>
      <c r="P72" s="2838"/>
      <c r="Q72" s="2838"/>
      <c r="R72" s="2838"/>
      <c r="S72" s="2838"/>
      <c r="T72" s="2838"/>
      <c r="U72" s="2838"/>
      <c r="V72" s="2838"/>
      <c r="W72" s="2838"/>
      <c r="X72" s="2838"/>
      <c r="Y72" s="2838"/>
      <c r="Z72" s="2838"/>
      <c r="AA72" s="2838"/>
      <c r="AB72" s="2838"/>
      <c r="AC72" s="2838"/>
      <c r="AD72" s="2838"/>
      <c r="AE72" s="2838"/>
      <c r="AF72" s="2838"/>
      <c r="AG72" s="2838"/>
      <c r="AH72" s="2838"/>
      <c r="AI72" s="2838"/>
      <c r="AJ72" s="2838"/>
      <c r="AK72" s="2838"/>
      <c r="AL72" s="2838"/>
      <c r="AM72" s="2838"/>
      <c r="AN72" s="2838"/>
      <c r="AO72" s="2838"/>
      <c r="AP72" s="2838"/>
      <c r="AQ72" s="2838"/>
      <c r="AR72" s="2838"/>
      <c r="AS72" s="2838"/>
      <c r="AT72" s="2838"/>
      <c r="AU72" s="2984"/>
      <c r="AV72" s="2982" t="s">
        <v>767</v>
      </c>
      <c r="AW72" s="2989" t="s">
        <v>1453</v>
      </c>
      <c r="AX72" s="2990"/>
      <c r="AY72" s="2990"/>
      <c r="AZ72" s="2990"/>
      <c r="BA72" s="2922"/>
      <c r="BB72" s="2922"/>
      <c r="BC72" s="2923"/>
      <c r="BD72" s="2991"/>
      <c r="BE72" s="2991"/>
      <c r="BF72" s="2991"/>
      <c r="BG72" s="2991"/>
      <c r="BH72" s="2991"/>
      <c r="BI72" s="2998"/>
      <c r="BJ72" s="2991"/>
      <c r="BK72" s="2991"/>
      <c r="BL72" s="2991"/>
      <c r="BM72" s="2991"/>
      <c r="BN72" s="2991"/>
      <c r="BO72" s="2908"/>
      <c r="BP72" s="2991"/>
      <c r="BQ72" s="2991"/>
      <c r="BR72" s="3001"/>
      <c r="BS72" s="3001"/>
      <c r="BT72" s="3001"/>
      <c r="BU72" s="3005"/>
      <c r="BV72" s="3001"/>
      <c r="BW72" s="3001"/>
      <c r="BX72" s="3001"/>
      <c r="BY72" s="3001"/>
      <c r="BZ72" s="3001"/>
      <c r="CA72" s="3005"/>
      <c r="CB72" s="3001"/>
      <c r="CC72" s="3001"/>
      <c r="CD72" s="3001"/>
      <c r="CE72" s="3001"/>
      <c r="CF72" s="3001"/>
      <c r="CG72" s="3005"/>
      <c r="CH72" s="3007"/>
      <c r="CI72" s="3007"/>
      <c r="CJ72" s="3007"/>
      <c r="CK72" s="3007"/>
      <c r="CL72" s="3010"/>
    </row>
    <row r="73" spans="1:90" s="1454" customFormat="1" ht="21.95" customHeight="1">
      <c r="A73" s="2834"/>
      <c r="B73" s="2835"/>
      <c r="C73" s="2836"/>
      <c r="D73" s="2836"/>
      <c r="E73" s="2836"/>
      <c r="F73" s="2836"/>
      <c r="G73" s="2837"/>
      <c r="H73" s="2838"/>
      <c r="I73" s="2838"/>
      <c r="J73" s="2838"/>
      <c r="K73" s="2838"/>
      <c r="L73" s="2838"/>
      <c r="M73" s="2837"/>
      <c r="N73" s="2838"/>
      <c r="O73" s="2838"/>
      <c r="P73" s="2838"/>
      <c r="Q73" s="2838"/>
      <c r="R73" s="2838"/>
      <c r="S73" s="2838"/>
      <c r="T73" s="2838"/>
      <c r="U73" s="2838"/>
      <c r="V73" s="2838"/>
      <c r="W73" s="2838"/>
      <c r="X73" s="2838"/>
      <c r="Y73" s="2838"/>
      <c r="Z73" s="2838"/>
      <c r="AA73" s="2838"/>
      <c r="AB73" s="2838"/>
      <c r="AC73" s="2838"/>
      <c r="AD73" s="2838"/>
      <c r="AE73" s="2838"/>
      <c r="AF73" s="2838"/>
      <c r="AG73" s="2838"/>
      <c r="AH73" s="2838"/>
      <c r="AI73" s="2838"/>
      <c r="AJ73" s="2838"/>
      <c r="AK73" s="2838"/>
      <c r="AL73" s="2838"/>
      <c r="AM73" s="2838"/>
      <c r="AN73" s="2838"/>
      <c r="AO73" s="2838"/>
      <c r="AP73" s="2838"/>
      <c r="AQ73" s="2838"/>
      <c r="AR73" s="2838"/>
      <c r="AS73" s="2838"/>
      <c r="AT73" s="2838"/>
      <c r="AU73" s="2984"/>
      <c r="AV73" s="2983">
        <v>1</v>
      </c>
      <c r="AW73" s="2992" t="s">
        <v>1404</v>
      </c>
      <c r="AX73" s="2993"/>
      <c r="AY73" s="2993"/>
      <c r="AZ73" s="2993"/>
      <c r="BA73" s="2910"/>
      <c r="BB73" s="2910"/>
      <c r="BC73" s="2911"/>
      <c r="BD73" s="2912"/>
      <c r="BE73" s="2912"/>
      <c r="BF73" s="2912"/>
      <c r="BG73" s="2912"/>
      <c r="BH73" s="2912"/>
      <c r="BI73" s="2911"/>
      <c r="BJ73" s="2912"/>
      <c r="BK73" s="2912"/>
      <c r="BL73" s="2912"/>
      <c r="BM73" s="2912"/>
      <c r="BN73" s="2912"/>
      <c r="BO73" s="2930"/>
      <c r="BP73" s="2912"/>
      <c r="BQ73" s="2912"/>
      <c r="BR73" s="2929"/>
      <c r="BS73" s="2929"/>
      <c r="BT73" s="2929"/>
      <c r="BU73" s="2935"/>
      <c r="BV73" s="2145"/>
      <c r="BW73" s="2145"/>
      <c r="BX73" s="2936"/>
      <c r="BY73" s="2936"/>
      <c r="BZ73" s="2936"/>
      <c r="CA73" s="2935"/>
      <c r="CB73" s="2145"/>
      <c r="CC73" s="2145"/>
      <c r="CD73" s="2936"/>
      <c r="CE73" s="2936"/>
      <c r="CF73" s="2936"/>
      <c r="CG73" s="2935"/>
      <c r="CH73" s="2936"/>
      <c r="CI73" s="2936"/>
      <c r="CJ73" s="2935"/>
      <c r="CK73" s="2935"/>
      <c r="CL73" s="58"/>
    </row>
    <row r="74" spans="1:90" s="1454" customFormat="1" ht="21.95" customHeight="1">
      <c r="A74" s="2834"/>
      <c r="B74" s="2835"/>
      <c r="C74" s="2836"/>
      <c r="D74" s="2836"/>
      <c r="E74" s="2836"/>
      <c r="F74" s="2836"/>
      <c r="G74" s="2837"/>
      <c r="H74" s="2838"/>
      <c r="I74" s="2838"/>
      <c r="J74" s="2838"/>
      <c r="K74" s="2838"/>
      <c r="L74" s="2838"/>
      <c r="M74" s="2837"/>
      <c r="N74" s="2838"/>
      <c r="O74" s="2838"/>
      <c r="P74" s="2838"/>
      <c r="Q74" s="2838"/>
      <c r="R74" s="2838"/>
      <c r="S74" s="2838"/>
      <c r="T74" s="2838"/>
      <c r="U74" s="2838"/>
      <c r="V74" s="2838"/>
      <c r="W74" s="2838"/>
      <c r="X74" s="2838"/>
      <c r="Y74" s="2838"/>
      <c r="Z74" s="2838"/>
      <c r="AA74" s="2838"/>
      <c r="AB74" s="2838"/>
      <c r="AC74" s="2838"/>
      <c r="AD74" s="2838"/>
      <c r="AE74" s="2838"/>
      <c r="AF74" s="2838"/>
      <c r="AG74" s="2838"/>
      <c r="AH74" s="2838"/>
      <c r="AI74" s="2838"/>
      <c r="AJ74" s="2838"/>
      <c r="AK74" s="2838"/>
      <c r="AL74" s="2838"/>
      <c r="AM74" s="2838"/>
      <c r="AN74" s="2838"/>
      <c r="AO74" s="2838"/>
      <c r="AP74" s="2838"/>
      <c r="AQ74" s="2838"/>
      <c r="AR74" s="2838"/>
      <c r="AS74" s="2838"/>
      <c r="AT74" s="2838"/>
      <c r="AU74" s="2984"/>
      <c r="AV74" s="2983">
        <v>2</v>
      </c>
      <c r="AW74" s="2992" t="s">
        <v>1405</v>
      </c>
      <c r="AX74" s="2993"/>
      <c r="AY74" s="2993"/>
      <c r="AZ74" s="2993"/>
      <c r="BA74" s="2910"/>
      <c r="BB74" s="2910"/>
      <c r="BC74" s="2911"/>
      <c r="BD74" s="2912"/>
      <c r="BE74" s="2912"/>
      <c r="BF74" s="2912"/>
      <c r="BG74" s="2912"/>
      <c r="BH74" s="2912"/>
      <c r="BI74" s="2911"/>
      <c r="BJ74" s="2912"/>
      <c r="BK74" s="2912"/>
      <c r="BL74" s="2912"/>
      <c r="BM74" s="2912"/>
      <c r="BN74" s="2912"/>
      <c r="BO74" s="2930"/>
      <c r="BP74" s="2912"/>
      <c r="BQ74" s="2912"/>
      <c r="BR74" s="2929"/>
      <c r="BS74" s="2929"/>
      <c r="BT74" s="2929"/>
      <c r="BU74" s="2935"/>
      <c r="BV74" s="2145"/>
      <c r="BW74" s="2145"/>
      <c r="BX74" s="2936"/>
      <c r="BY74" s="2936"/>
      <c r="BZ74" s="2936"/>
      <c r="CA74" s="2935"/>
      <c r="CB74" s="2145"/>
      <c r="CC74" s="2145"/>
      <c r="CD74" s="2936"/>
      <c r="CE74" s="2936"/>
      <c r="CF74" s="2936"/>
      <c r="CG74" s="2935"/>
      <c r="CH74" s="2936"/>
      <c r="CI74" s="2936"/>
      <c r="CJ74" s="2935"/>
      <c r="CK74" s="2935"/>
      <c r="CL74" s="58"/>
    </row>
    <row r="75" spans="1:90" s="1454" customFormat="1" ht="21.95" customHeight="1">
      <c r="A75" s="2834"/>
      <c r="B75" s="2835"/>
      <c r="C75" s="2836"/>
      <c r="D75" s="2836"/>
      <c r="E75" s="2836"/>
      <c r="F75" s="2836"/>
      <c r="G75" s="2837"/>
      <c r="H75" s="2838"/>
      <c r="I75" s="2838"/>
      <c r="J75" s="2838"/>
      <c r="K75" s="2838"/>
      <c r="L75" s="2838"/>
      <c r="M75" s="2837"/>
      <c r="N75" s="2838"/>
      <c r="O75" s="2838"/>
      <c r="P75" s="2838"/>
      <c r="Q75" s="2838"/>
      <c r="R75" s="2838"/>
      <c r="S75" s="2838"/>
      <c r="T75" s="2838"/>
      <c r="U75" s="2838"/>
      <c r="V75" s="2838"/>
      <c r="W75" s="2838"/>
      <c r="X75" s="2838"/>
      <c r="Y75" s="2838"/>
      <c r="Z75" s="2838"/>
      <c r="AA75" s="2838"/>
      <c r="AB75" s="2838"/>
      <c r="AC75" s="2838"/>
      <c r="AD75" s="2838"/>
      <c r="AE75" s="2838"/>
      <c r="AF75" s="2838"/>
      <c r="AG75" s="2838"/>
      <c r="AH75" s="2838"/>
      <c r="AI75" s="2838"/>
      <c r="AJ75" s="2838"/>
      <c r="AK75" s="2838"/>
      <c r="AL75" s="2838"/>
      <c r="AM75" s="2838"/>
      <c r="AN75" s="2838"/>
      <c r="AO75" s="2838"/>
      <c r="AP75" s="2838"/>
      <c r="AQ75" s="2838"/>
      <c r="AR75" s="2838"/>
      <c r="AS75" s="2838"/>
      <c r="AT75" s="2838"/>
      <c r="AU75" s="2984"/>
      <c r="AV75" s="2982" t="s">
        <v>770</v>
      </c>
      <c r="AW75" s="2989" t="s">
        <v>1421</v>
      </c>
      <c r="AX75" s="2924"/>
      <c r="AY75" s="2924"/>
      <c r="AZ75" s="2924"/>
      <c r="BA75" s="2924"/>
      <c r="BB75" s="2924"/>
      <c r="BC75" s="2924"/>
      <c r="BD75" s="2924"/>
      <c r="BE75" s="2924"/>
      <c r="BF75" s="2924"/>
      <c r="BG75" s="2924"/>
      <c r="BH75" s="2924"/>
      <c r="BI75" s="2923"/>
      <c r="BJ75" s="2924"/>
      <c r="BK75" s="2924"/>
      <c r="BL75" s="2924"/>
      <c r="BM75" s="2924"/>
      <c r="BN75" s="2924"/>
      <c r="BO75" s="2908"/>
      <c r="BP75" s="2924"/>
      <c r="BQ75" s="2924"/>
      <c r="BR75" s="2933"/>
      <c r="BS75" s="2933"/>
      <c r="BT75" s="2933"/>
      <c r="BU75" s="2942"/>
      <c r="BV75" s="2933"/>
      <c r="BW75" s="2933"/>
      <c r="BX75" s="2933"/>
      <c r="BY75" s="2933"/>
      <c r="BZ75" s="2933"/>
      <c r="CA75" s="2942"/>
      <c r="CB75" s="2933"/>
      <c r="CC75" s="2933"/>
      <c r="CD75" s="2933"/>
      <c r="CE75" s="2933"/>
      <c r="CF75" s="2933"/>
      <c r="CG75" s="2942"/>
      <c r="CH75" s="3008"/>
      <c r="CI75" s="3008"/>
      <c r="CJ75" s="3008"/>
      <c r="CK75" s="3008"/>
      <c r="CL75" s="3011"/>
    </row>
    <row r="76" spans="1:90" s="1454" customFormat="1" ht="21.95" customHeight="1">
      <c r="A76" s="2960"/>
      <c r="B76" s="2961"/>
      <c r="C76" s="2962"/>
      <c r="D76" s="2962"/>
      <c r="E76" s="2962"/>
      <c r="F76" s="2962"/>
      <c r="G76" s="2963"/>
      <c r="H76" s="2964"/>
      <c r="I76" s="2964"/>
      <c r="J76" s="2964"/>
      <c r="K76" s="2964"/>
      <c r="L76" s="2964"/>
      <c r="M76" s="2963"/>
      <c r="N76" s="2964"/>
      <c r="O76" s="2964"/>
      <c r="P76" s="2964"/>
      <c r="Q76" s="2964"/>
      <c r="R76" s="2964"/>
      <c r="S76" s="2964"/>
      <c r="T76" s="2964"/>
      <c r="U76" s="2964"/>
      <c r="V76" s="2964"/>
      <c r="W76" s="2964"/>
      <c r="X76" s="2964"/>
      <c r="Y76" s="2964"/>
      <c r="Z76" s="2964"/>
      <c r="AA76" s="2964"/>
      <c r="AB76" s="2964"/>
      <c r="AC76" s="2964"/>
      <c r="AD76" s="2964"/>
      <c r="AE76" s="2964"/>
      <c r="AF76" s="2964"/>
      <c r="AG76" s="2964"/>
      <c r="AH76" s="2964"/>
      <c r="AI76" s="2964"/>
      <c r="AJ76" s="2964"/>
      <c r="AK76" s="2964"/>
      <c r="AL76" s="2964"/>
      <c r="AM76" s="2964"/>
      <c r="AN76" s="2964"/>
      <c r="AO76" s="2964"/>
      <c r="AP76" s="2964"/>
      <c r="AQ76" s="2964"/>
      <c r="AR76" s="2964"/>
      <c r="AS76" s="2964"/>
      <c r="AT76" s="2964"/>
      <c r="AU76" s="2898"/>
      <c r="AV76" s="2894">
        <v>1</v>
      </c>
      <c r="AW76" s="2719" t="s">
        <v>1422</v>
      </c>
      <c r="AX76" s="2910"/>
      <c r="AY76" s="2910"/>
      <c r="AZ76" s="2910"/>
      <c r="BA76" s="2910"/>
      <c r="BB76" s="2910"/>
      <c r="BC76" s="2911"/>
      <c r="BD76" s="2912"/>
      <c r="BE76" s="2912"/>
      <c r="BF76" s="2912"/>
      <c r="BG76" s="2912"/>
      <c r="BH76" s="2912"/>
      <c r="BI76" s="2911"/>
      <c r="BJ76" s="2912"/>
      <c r="BK76" s="2912"/>
      <c r="BL76" s="2912"/>
      <c r="BM76" s="2912"/>
      <c r="BN76" s="2912"/>
      <c r="BO76" s="2930"/>
      <c r="BP76" s="2912"/>
      <c r="BQ76" s="2912"/>
      <c r="BR76" s="2929"/>
      <c r="BS76" s="2929"/>
      <c r="BT76" s="2929"/>
      <c r="BU76" s="2935"/>
      <c r="BV76" s="2145"/>
      <c r="BW76" s="2145"/>
      <c r="BX76" s="2936"/>
      <c r="BY76" s="2936"/>
      <c r="BZ76" s="2936"/>
      <c r="CA76" s="2935"/>
      <c r="CB76" s="2145"/>
      <c r="CC76" s="2145"/>
      <c r="CD76" s="2936"/>
      <c r="CE76" s="2936"/>
      <c r="CF76" s="2936"/>
      <c r="CG76" s="2935"/>
      <c r="CH76" s="2936"/>
      <c r="CI76" s="2936"/>
      <c r="CJ76" s="2935"/>
      <c r="CK76" s="2935"/>
      <c r="CL76" s="58"/>
    </row>
    <row r="77" spans="1:90" s="2797" customFormat="1" ht="21.95" customHeight="1">
      <c r="A77" s="2833"/>
      <c r="B77" s="2832"/>
      <c r="C77" s="2832"/>
      <c r="D77" s="2832"/>
      <c r="E77" s="2832"/>
      <c r="F77" s="2832"/>
      <c r="G77" s="2842"/>
      <c r="H77" s="2965"/>
      <c r="I77" s="2965"/>
      <c r="J77" s="2965"/>
      <c r="K77" s="2965"/>
      <c r="L77" s="2965"/>
      <c r="M77" s="2842"/>
      <c r="N77" s="2965"/>
      <c r="O77" s="2965"/>
      <c r="P77" s="2965"/>
      <c r="Q77" s="2965"/>
      <c r="R77" s="2965"/>
      <c r="S77" s="2965"/>
      <c r="T77" s="2965"/>
      <c r="U77" s="2965"/>
      <c r="V77" s="2965"/>
      <c r="W77" s="2965"/>
      <c r="X77" s="2965"/>
      <c r="Y77" s="2965"/>
      <c r="Z77" s="2965"/>
      <c r="AA77" s="2965"/>
      <c r="AB77" s="2965"/>
      <c r="AC77" s="2965"/>
      <c r="AD77" s="2965"/>
      <c r="AE77" s="2965"/>
      <c r="AF77" s="2965"/>
      <c r="AG77" s="2965"/>
      <c r="AH77" s="2965"/>
      <c r="AI77" s="2965"/>
      <c r="AJ77" s="2965"/>
      <c r="AK77" s="2965"/>
      <c r="AL77" s="2965"/>
      <c r="AM77" s="2965"/>
      <c r="AN77" s="2965"/>
      <c r="AO77" s="2965"/>
      <c r="AP77" s="2965"/>
      <c r="AQ77" s="2965"/>
      <c r="AR77" s="2965"/>
      <c r="AS77" s="2965"/>
      <c r="AT77" s="2965"/>
      <c r="AU77" s="2898"/>
      <c r="AV77" s="2894">
        <v>2</v>
      </c>
      <c r="AW77" s="2994" t="s">
        <v>1423</v>
      </c>
      <c r="AX77" s="2910"/>
      <c r="AY77" s="2910"/>
      <c r="AZ77" s="2910"/>
      <c r="BA77" s="2910"/>
      <c r="BB77" s="2910"/>
      <c r="BC77" s="2911"/>
      <c r="BD77" s="2912"/>
      <c r="BE77" s="2912"/>
      <c r="BF77" s="2912"/>
      <c r="BG77" s="2912"/>
      <c r="BH77" s="2912"/>
      <c r="BI77" s="2911"/>
      <c r="BJ77" s="2912"/>
      <c r="BK77" s="2912"/>
      <c r="BL77" s="2912"/>
      <c r="BM77" s="2912"/>
      <c r="BN77" s="2912"/>
      <c r="BO77" s="2930"/>
      <c r="BP77" s="2912"/>
      <c r="BQ77" s="2912"/>
      <c r="BR77" s="2929"/>
      <c r="BS77" s="2929"/>
      <c r="BT77" s="2929"/>
      <c r="BU77" s="2935"/>
      <c r="BV77" s="2145"/>
      <c r="BW77" s="2145"/>
      <c r="BX77" s="2936"/>
      <c r="BY77" s="2936"/>
      <c r="BZ77" s="2936"/>
      <c r="CA77" s="2935"/>
      <c r="CB77" s="2145"/>
      <c r="CC77" s="2145"/>
      <c r="CD77" s="2936"/>
      <c r="CE77" s="2936"/>
      <c r="CF77" s="2936"/>
      <c r="CG77" s="2935"/>
      <c r="CH77" s="2936"/>
      <c r="CI77" s="2936"/>
      <c r="CJ77" s="2935"/>
      <c r="CK77" s="2935"/>
      <c r="CL77" s="58"/>
    </row>
    <row r="78" spans="1:90" s="1454" customFormat="1">
      <c r="A78" s="2833"/>
      <c r="B78" s="2832"/>
      <c r="C78" s="2832"/>
      <c r="D78" s="2832"/>
      <c r="E78" s="2832"/>
      <c r="F78" s="2832"/>
      <c r="G78" s="2842"/>
      <c r="H78" s="2965"/>
      <c r="I78" s="2965"/>
      <c r="J78" s="2965"/>
      <c r="K78" s="2965"/>
      <c r="L78" s="2965"/>
      <c r="M78" s="2842"/>
      <c r="N78" s="2965"/>
      <c r="O78" s="2965"/>
      <c r="P78" s="2965"/>
      <c r="Q78" s="2965"/>
      <c r="R78" s="2965"/>
      <c r="S78" s="2965"/>
      <c r="T78" s="2965"/>
      <c r="U78" s="2965"/>
      <c r="V78" s="2965"/>
      <c r="W78" s="2965"/>
      <c r="X78" s="2965"/>
      <c r="Y78" s="2965"/>
      <c r="Z78" s="2965"/>
      <c r="AA78" s="2965"/>
      <c r="AB78" s="2965"/>
      <c r="AC78" s="2965"/>
      <c r="AD78" s="2965"/>
      <c r="AE78" s="2965"/>
      <c r="AF78" s="2965"/>
      <c r="AG78" s="2965"/>
      <c r="AH78" s="2965"/>
      <c r="AI78" s="2965"/>
      <c r="AJ78" s="2965"/>
      <c r="AK78" s="2965"/>
      <c r="AL78" s="2965"/>
      <c r="AM78" s="2965"/>
      <c r="AN78" s="2965"/>
      <c r="AO78" s="2965"/>
      <c r="AP78" s="2965"/>
      <c r="AQ78" s="2965"/>
      <c r="AR78" s="2965"/>
      <c r="AS78" s="2965"/>
      <c r="AT78" s="2965"/>
      <c r="AU78" s="2898"/>
      <c r="AV78" s="2894">
        <v>3</v>
      </c>
      <c r="AW78" s="2925" t="s">
        <v>1424</v>
      </c>
      <c r="AX78" s="2910"/>
      <c r="AY78" s="2910"/>
      <c r="AZ78" s="2910"/>
      <c r="BA78" s="2910"/>
      <c r="BB78" s="2910"/>
      <c r="BC78" s="2911"/>
      <c r="BD78" s="2912"/>
      <c r="BE78" s="2912"/>
      <c r="BF78" s="2912"/>
      <c r="BG78" s="2912"/>
      <c r="BH78" s="2912"/>
      <c r="BI78" s="2911"/>
      <c r="BJ78" s="2912"/>
      <c r="BK78" s="2912"/>
      <c r="BL78" s="2912"/>
      <c r="BM78" s="2912"/>
      <c r="BN78" s="2912"/>
      <c r="BO78" s="2930"/>
      <c r="BP78" s="2912"/>
      <c r="BQ78" s="2912"/>
      <c r="BR78" s="2929"/>
      <c r="BS78" s="2929"/>
      <c r="BT78" s="2929"/>
      <c r="BU78" s="2935"/>
      <c r="BV78" s="2145"/>
      <c r="BW78" s="2145"/>
      <c r="BX78" s="2936"/>
      <c r="BY78" s="2936"/>
      <c r="BZ78" s="2936"/>
      <c r="CA78" s="2935"/>
      <c r="CB78" s="2145"/>
      <c r="CC78" s="2145"/>
      <c r="CD78" s="2936"/>
      <c r="CE78" s="2936"/>
      <c r="CF78" s="2936"/>
      <c r="CG78" s="2935"/>
      <c r="CH78" s="2936"/>
      <c r="CI78" s="2936"/>
      <c r="CJ78" s="2935"/>
      <c r="CK78" s="2935"/>
      <c r="CL78" s="58"/>
    </row>
    <row r="79" spans="1:90" s="1454" customFormat="1">
      <c r="A79" s="2834"/>
      <c r="B79" s="2835"/>
      <c r="C79" s="2836"/>
      <c r="D79" s="2836"/>
      <c r="E79" s="2836"/>
      <c r="F79" s="2836"/>
      <c r="G79" s="2837"/>
      <c r="H79" s="2838"/>
      <c r="I79" s="2838"/>
      <c r="J79" s="2838"/>
      <c r="K79" s="2838"/>
      <c r="L79" s="2838"/>
      <c r="M79" s="2837"/>
      <c r="N79" s="2838"/>
      <c r="O79" s="2838"/>
      <c r="P79" s="2838"/>
      <c r="Q79" s="2838"/>
      <c r="R79" s="2838"/>
      <c r="S79" s="2838"/>
      <c r="T79" s="2838"/>
      <c r="U79" s="2838"/>
      <c r="V79" s="2838"/>
      <c r="W79" s="2838"/>
      <c r="X79" s="2838"/>
      <c r="Y79" s="2838"/>
      <c r="Z79" s="2838"/>
      <c r="AA79" s="2838"/>
      <c r="AB79" s="2838"/>
      <c r="AC79" s="2838"/>
      <c r="AD79" s="2838"/>
      <c r="AE79" s="2838"/>
      <c r="AF79" s="2838"/>
      <c r="AG79" s="2838"/>
      <c r="AH79" s="2838"/>
      <c r="AI79" s="2838"/>
      <c r="AJ79" s="2838"/>
      <c r="AK79" s="2838"/>
      <c r="AL79" s="2838"/>
      <c r="AM79" s="2838"/>
      <c r="AN79" s="2838"/>
      <c r="AO79" s="2838"/>
      <c r="AP79" s="2838"/>
      <c r="AQ79" s="2838"/>
      <c r="AR79" s="2838"/>
      <c r="AS79" s="2838"/>
      <c r="AT79" s="2838"/>
      <c r="AU79" s="2981"/>
      <c r="AV79" s="2894">
        <v>4</v>
      </c>
      <c r="AW79" s="2925" t="s">
        <v>1425</v>
      </c>
      <c r="AX79" s="2910"/>
      <c r="AY79" s="2910"/>
      <c r="AZ79" s="2910"/>
      <c r="BA79" s="2910"/>
      <c r="BB79" s="2910"/>
      <c r="BC79" s="2911"/>
      <c r="BD79" s="2912"/>
      <c r="BE79" s="2912"/>
      <c r="BF79" s="2912"/>
      <c r="BG79" s="2912"/>
      <c r="BH79" s="2912"/>
      <c r="BI79" s="2911"/>
      <c r="BJ79" s="2912"/>
      <c r="BK79" s="2912"/>
      <c r="BL79" s="2912"/>
      <c r="BM79" s="2912"/>
      <c r="BN79" s="2912"/>
      <c r="BO79" s="2930"/>
      <c r="BP79" s="2912"/>
      <c r="BQ79" s="2912"/>
      <c r="BR79" s="2929"/>
      <c r="BS79" s="2929"/>
      <c r="BT79" s="2929"/>
      <c r="BU79" s="2935"/>
      <c r="BV79" s="2145"/>
      <c r="BW79" s="2145"/>
      <c r="BX79" s="2936"/>
      <c r="BY79" s="2936"/>
      <c r="BZ79" s="2936"/>
      <c r="CA79" s="2935"/>
      <c r="CB79" s="2145"/>
      <c r="CC79" s="2145"/>
      <c r="CD79" s="2936"/>
      <c r="CE79" s="2936"/>
      <c r="CF79" s="2936"/>
      <c r="CG79" s="2935"/>
      <c r="CH79" s="2936"/>
      <c r="CI79" s="2936"/>
      <c r="CJ79" s="2935"/>
      <c r="CK79" s="2935"/>
      <c r="CL79" s="294"/>
    </row>
    <row r="80" spans="1:90" s="1454" customFormat="1">
      <c r="A80" s="2834"/>
      <c r="B80" s="2835"/>
      <c r="C80" s="2836"/>
      <c r="D80" s="2836"/>
      <c r="E80" s="2836"/>
      <c r="F80" s="2836"/>
      <c r="G80" s="2837"/>
      <c r="H80" s="2838"/>
      <c r="I80" s="2838"/>
      <c r="J80" s="2838"/>
      <c r="K80" s="2838"/>
      <c r="L80" s="2838"/>
      <c r="M80" s="2837"/>
      <c r="N80" s="2838"/>
      <c r="O80" s="2838"/>
      <c r="P80" s="2838"/>
      <c r="Q80" s="2838"/>
      <c r="R80" s="2838"/>
      <c r="S80" s="2838"/>
      <c r="T80" s="2838"/>
      <c r="U80" s="2838"/>
      <c r="V80" s="2838"/>
      <c r="W80" s="2838"/>
      <c r="X80" s="2838"/>
      <c r="Y80" s="2838"/>
      <c r="Z80" s="2838"/>
      <c r="AA80" s="2838"/>
      <c r="AB80" s="2838"/>
      <c r="AC80" s="2838"/>
      <c r="AD80" s="2838"/>
      <c r="AE80" s="2838"/>
      <c r="AF80" s="2838"/>
      <c r="AG80" s="2838"/>
      <c r="AH80" s="2838"/>
      <c r="AI80" s="2838"/>
      <c r="AJ80" s="2838"/>
      <c r="AK80" s="2838"/>
      <c r="AL80" s="2838"/>
      <c r="AM80" s="2838"/>
      <c r="AN80" s="2838"/>
      <c r="AO80" s="2838"/>
      <c r="AP80" s="2838"/>
      <c r="AQ80" s="2838"/>
      <c r="AR80" s="2838"/>
      <c r="AS80" s="2838"/>
      <c r="AT80" s="2838"/>
      <c r="AU80" s="2981"/>
      <c r="AV80" s="2894">
        <v>5</v>
      </c>
      <c r="AW80" s="2925" t="s">
        <v>1426</v>
      </c>
      <c r="AX80" s="2910"/>
      <c r="AY80" s="2910"/>
      <c r="AZ80" s="2910"/>
      <c r="BA80" s="2910"/>
      <c r="BB80" s="2910"/>
      <c r="BC80" s="2911"/>
      <c r="BD80" s="2912"/>
      <c r="BE80" s="2912"/>
      <c r="BF80" s="2912"/>
      <c r="BG80" s="2912"/>
      <c r="BH80" s="2912"/>
      <c r="BI80" s="2911"/>
      <c r="BJ80" s="2912"/>
      <c r="BK80" s="2912"/>
      <c r="BL80" s="2912"/>
      <c r="BM80" s="2912"/>
      <c r="BN80" s="2912"/>
      <c r="BO80" s="2930"/>
      <c r="BP80" s="2912"/>
      <c r="BQ80" s="2912"/>
      <c r="BR80" s="2929"/>
      <c r="BS80" s="2929"/>
      <c r="BT80" s="2929"/>
      <c r="BU80" s="2935"/>
      <c r="BV80" s="2145"/>
      <c r="BW80" s="2145"/>
      <c r="BX80" s="2936"/>
      <c r="BY80" s="2936"/>
      <c r="BZ80" s="2936"/>
      <c r="CA80" s="2935"/>
      <c r="CB80" s="2145"/>
      <c r="CC80" s="2145"/>
      <c r="CD80" s="2936"/>
      <c r="CE80" s="2936"/>
      <c r="CF80" s="2936"/>
      <c r="CG80" s="2935"/>
      <c r="CH80" s="2936"/>
      <c r="CI80" s="2936"/>
      <c r="CJ80" s="2935"/>
      <c r="CK80" s="2935"/>
      <c r="CL80" s="294"/>
    </row>
    <row r="81" spans="1:90" s="1454" customFormat="1">
      <c r="A81" s="2834"/>
      <c r="B81" s="2835"/>
      <c r="C81" s="2836"/>
      <c r="D81" s="2836"/>
      <c r="E81" s="2836"/>
      <c r="F81" s="2836"/>
      <c r="G81" s="2837"/>
      <c r="H81" s="2838"/>
      <c r="I81" s="2838"/>
      <c r="J81" s="2838"/>
      <c r="K81" s="2838"/>
      <c r="L81" s="2838"/>
      <c r="M81" s="2837"/>
      <c r="N81" s="2838"/>
      <c r="O81" s="2838"/>
      <c r="P81" s="2838"/>
      <c r="Q81" s="2838"/>
      <c r="R81" s="2838"/>
      <c r="S81" s="2838"/>
      <c r="T81" s="2838"/>
      <c r="U81" s="2838"/>
      <c r="V81" s="2838"/>
      <c r="W81" s="2838"/>
      <c r="X81" s="2838"/>
      <c r="Y81" s="2838"/>
      <c r="Z81" s="2838"/>
      <c r="AA81" s="2838"/>
      <c r="AB81" s="2838"/>
      <c r="AC81" s="2838"/>
      <c r="AD81" s="2838"/>
      <c r="AE81" s="2838"/>
      <c r="AF81" s="2838"/>
      <c r="AG81" s="2838"/>
      <c r="AH81" s="2838"/>
      <c r="AI81" s="2838"/>
      <c r="AJ81" s="2838"/>
      <c r="AK81" s="2838"/>
      <c r="AL81" s="2838"/>
      <c r="AM81" s="2838"/>
      <c r="AN81" s="2838"/>
      <c r="AO81" s="2838"/>
      <c r="AP81" s="2838"/>
      <c r="AQ81" s="2838"/>
      <c r="AR81" s="2838"/>
      <c r="AS81" s="2838"/>
      <c r="AT81" s="2838"/>
      <c r="AU81" s="2981"/>
      <c r="AV81" s="2894">
        <v>6</v>
      </c>
      <c r="AW81" s="2925" t="s">
        <v>1427</v>
      </c>
      <c r="AX81" s="2910"/>
      <c r="AY81" s="2910"/>
      <c r="AZ81" s="2910"/>
      <c r="BA81" s="2910"/>
      <c r="BB81" s="2910"/>
      <c r="BC81" s="2911"/>
      <c r="BD81" s="2912"/>
      <c r="BE81" s="2912"/>
      <c r="BF81" s="2912"/>
      <c r="BG81" s="2912"/>
      <c r="BH81" s="2912"/>
      <c r="BI81" s="2911"/>
      <c r="BJ81" s="2912"/>
      <c r="BK81" s="2912"/>
      <c r="BL81" s="2912"/>
      <c r="BM81" s="2912"/>
      <c r="BN81" s="2912"/>
      <c r="BO81" s="2930"/>
      <c r="BP81" s="2912"/>
      <c r="BQ81" s="2912"/>
      <c r="BR81" s="2929"/>
      <c r="BS81" s="2929"/>
      <c r="BT81" s="2929"/>
      <c r="BU81" s="2935"/>
      <c r="BV81" s="2145"/>
      <c r="BW81" s="2145"/>
      <c r="BX81" s="2936"/>
      <c r="BY81" s="2936"/>
      <c r="BZ81" s="2936"/>
      <c r="CA81" s="2935"/>
      <c r="CB81" s="2145"/>
      <c r="CC81" s="2145"/>
      <c r="CD81" s="2936"/>
      <c r="CE81" s="2936"/>
      <c r="CF81" s="2936"/>
      <c r="CG81" s="2935"/>
      <c r="CH81" s="2936"/>
      <c r="CI81" s="2936"/>
      <c r="CJ81" s="2935"/>
      <c r="CK81" s="2935"/>
      <c r="CL81" s="294"/>
    </row>
    <row r="82" spans="1:90" s="1454" customFormat="1">
      <c r="A82" s="2833"/>
      <c r="B82" s="2832"/>
      <c r="C82" s="2832"/>
      <c r="D82" s="2832"/>
      <c r="E82" s="2832"/>
      <c r="F82" s="2832"/>
      <c r="G82" s="2842"/>
      <c r="H82" s="2965"/>
      <c r="I82" s="2965"/>
      <c r="J82" s="2965"/>
      <c r="K82" s="2965"/>
      <c r="L82" s="2965"/>
      <c r="M82" s="2842"/>
      <c r="N82" s="2965"/>
      <c r="O82" s="2965"/>
      <c r="P82" s="2965"/>
      <c r="Q82" s="2965"/>
      <c r="R82" s="2965"/>
      <c r="S82" s="2965"/>
      <c r="T82" s="2965"/>
      <c r="U82" s="2965"/>
      <c r="V82" s="2965"/>
      <c r="W82" s="2965"/>
      <c r="X82" s="2965"/>
      <c r="Y82" s="2965"/>
      <c r="Z82" s="2965"/>
      <c r="AA82" s="2965"/>
      <c r="AB82" s="2965"/>
      <c r="AC82" s="2965"/>
      <c r="AD82" s="2965"/>
      <c r="AE82" s="2965"/>
      <c r="AF82" s="2965"/>
      <c r="AG82" s="2965"/>
      <c r="AH82" s="2965"/>
      <c r="AI82" s="2965"/>
      <c r="AJ82" s="2965"/>
      <c r="AK82" s="2965"/>
      <c r="AL82" s="2965"/>
      <c r="AM82" s="2965"/>
      <c r="AN82" s="2965"/>
      <c r="AO82" s="2965"/>
      <c r="AP82" s="2965"/>
      <c r="AQ82" s="2965"/>
      <c r="AR82" s="2965"/>
      <c r="AS82" s="2965"/>
      <c r="AT82" s="2965"/>
      <c r="AU82" s="2984"/>
      <c r="AV82" s="2894">
        <v>7</v>
      </c>
      <c r="AW82" s="2925" t="s">
        <v>1428</v>
      </c>
      <c r="AX82" s="2910"/>
      <c r="AY82" s="2910"/>
      <c r="AZ82" s="2910"/>
      <c r="BA82" s="2910"/>
      <c r="BB82" s="2910"/>
      <c r="BC82" s="2911"/>
      <c r="BD82" s="2912"/>
      <c r="BE82" s="2912"/>
      <c r="BF82" s="2912"/>
      <c r="BG82" s="2912"/>
      <c r="BH82" s="2912"/>
      <c r="BI82" s="2911"/>
      <c r="BJ82" s="2912"/>
      <c r="BK82" s="2912"/>
      <c r="BL82" s="2912"/>
      <c r="BM82" s="2912"/>
      <c r="BN82" s="2912"/>
      <c r="BO82" s="2930"/>
      <c r="BP82" s="2912"/>
      <c r="BQ82" s="2912"/>
      <c r="BR82" s="2929"/>
      <c r="BS82" s="2929"/>
      <c r="BT82" s="2929"/>
      <c r="BU82" s="2935"/>
      <c r="BV82" s="2145"/>
      <c r="BW82" s="2145"/>
      <c r="BX82" s="2936"/>
      <c r="BY82" s="2936"/>
      <c r="BZ82" s="2936"/>
      <c r="CA82" s="2935"/>
      <c r="CB82" s="2145"/>
      <c r="CC82" s="2145"/>
      <c r="CD82" s="2936"/>
      <c r="CE82" s="2936"/>
      <c r="CF82" s="2936"/>
      <c r="CG82" s="2935"/>
      <c r="CH82" s="2936"/>
      <c r="CI82" s="2936"/>
      <c r="CJ82" s="2935"/>
      <c r="CK82" s="2935"/>
      <c r="CL82" s="294"/>
    </row>
    <row r="83" spans="1:90" s="1454" customFormat="1">
      <c r="A83" s="2966"/>
      <c r="B83" s="2967"/>
      <c r="C83" s="2968"/>
      <c r="D83" s="2968"/>
      <c r="E83" s="2968"/>
      <c r="F83" s="2968"/>
      <c r="G83" s="2969"/>
      <c r="H83" s="2970"/>
      <c r="I83" s="2970"/>
      <c r="J83" s="2970"/>
      <c r="K83" s="2970"/>
      <c r="L83" s="2970"/>
      <c r="M83" s="2969"/>
      <c r="N83" s="2970"/>
      <c r="O83" s="2970"/>
      <c r="P83" s="2970"/>
      <c r="Q83" s="2970"/>
      <c r="R83" s="2970"/>
      <c r="S83" s="2970"/>
      <c r="T83" s="2970"/>
      <c r="U83" s="2970"/>
      <c r="V83" s="2970"/>
      <c r="W83" s="2970"/>
      <c r="X83" s="2970"/>
      <c r="Y83" s="2970"/>
      <c r="Z83" s="2970"/>
      <c r="AA83" s="2970"/>
      <c r="AB83" s="2970"/>
      <c r="AC83" s="2970"/>
      <c r="AD83" s="2970"/>
      <c r="AE83" s="2970"/>
      <c r="AF83" s="2970"/>
      <c r="AG83" s="2970"/>
      <c r="AH83" s="2970"/>
      <c r="AI83" s="2970"/>
      <c r="AJ83" s="2970"/>
      <c r="AK83" s="2970"/>
      <c r="AL83" s="2970"/>
      <c r="AM83" s="2970"/>
      <c r="AN83" s="2970"/>
      <c r="AO83" s="2970"/>
      <c r="AP83" s="2970"/>
      <c r="AQ83" s="2970"/>
      <c r="AR83" s="2970"/>
      <c r="AS83" s="2970"/>
      <c r="AT83" s="2970"/>
      <c r="AU83" s="2984"/>
      <c r="AV83" s="2894">
        <v>8</v>
      </c>
      <c r="AW83" s="2719" t="s">
        <v>1429</v>
      </c>
      <c r="AX83" s="2910"/>
      <c r="AY83" s="2910"/>
      <c r="AZ83" s="2910"/>
      <c r="BA83" s="2910"/>
      <c r="BB83" s="2910"/>
      <c r="BC83" s="2911"/>
      <c r="BD83" s="2912"/>
      <c r="BE83" s="2912"/>
      <c r="BF83" s="2912"/>
      <c r="BG83" s="2912"/>
      <c r="BH83" s="2912"/>
      <c r="BI83" s="2911"/>
      <c r="BJ83" s="2912"/>
      <c r="BK83" s="2912"/>
      <c r="BL83" s="2912"/>
      <c r="BM83" s="2912"/>
      <c r="BN83" s="2912"/>
      <c r="BO83" s="2930"/>
      <c r="BP83" s="2912"/>
      <c r="BQ83" s="2912"/>
      <c r="BR83" s="2929"/>
      <c r="BS83" s="2929"/>
      <c r="BT83" s="2929"/>
      <c r="BU83" s="2935"/>
      <c r="BV83" s="2145"/>
      <c r="BW83" s="2145"/>
      <c r="BX83" s="2936"/>
      <c r="BY83" s="2936"/>
      <c r="BZ83" s="2936"/>
      <c r="CA83" s="2935"/>
      <c r="CB83" s="2145"/>
      <c r="CC83" s="2145"/>
      <c r="CD83" s="2936"/>
      <c r="CE83" s="2936"/>
      <c r="CF83" s="2936"/>
      <c r="CG83" s="2935"/>
      <c r="CH83" s="2936"/>
      <c r="CI83" s="2936"/>
      <c r="CJ83" s="2935"/>
      <c r="CK83" s="2935"/>
      <c r="CL83" s="58"/>
    </row>
    <row r="84" spans="1:90" s="1454" customFormat="1">
      <c r="A84" s="2966"/>
      <c r="B84" s="2967"/>
      <c r="C84" s="2968"/>
      <c r="D84" s="2968"/>
      <c r="E84" s="2968"/>
      <c r="F84" s="2968"/>
      <c r="G84" s="2969"/>
      <c r="H84" s="2970"/>
      <c r="I84" s="2970"/>
      <c r="J84" s="2970"/>
      <c r="K84" s="2970"/>
      <c r="L84" s="2970"/>
      <c r="M84" s="2969"/>
      <c r="N84" s="2970"/>
      <c r="O84" s="2970"/>
      <c r="P84" s="2970"/>
      <c r="Q84" s="2970"/>
      <c r="R84" s="2970"/>
      <c r="S84" s="2970"/>
      <c r="T84" s="2970"/>
      <c r="U84" s="2970"/>
      <c r="V84" s="2970"/>
      <c r="W84" s="2970"/>
      <c r="X84" s="2970"/>
      <c r="Y84" s="2970"/>
      <c r="Z84" s="2970"/>
      <c r="AA84" s="2970"/>
      <c r="AB84" s="2970"/>
      <c r="AC84" s="2970"/>
      <c r="AD84" s="2970"/>
      <c r="AE84" s="2970"/>
      <c r="AF84" s="2970"/>
      <c r="AG84" s="2970"/>
      <c r="AH84" s="2970"/>
      <c r="AI84" s="2970"/>
      <c r="AJ84" s="2970"/>
      <c r="AK84" s="2970"/>
      <c r="AL84" s="2970"/>
      <c r="AM84" s="2970"/>
      <c r="AN84" s="2970"/>
      <c r="AO84" s="2970"/>
      <c r="AP84" s="2970"/>
      <c r="AQ84" s="2970"/>
      <c r="AR84" s="2970"/>
      <c r="AS84" s="2970"/>
      <c r="AT84" s="2970"/>
      <c r="AU84" s="2984"/>
      <c r="AV84" s="2894">
        <v>9</v>
      </c>
      <c r="AW84" s="2926" t="s">
        <v>1430</v>
      </c>
      <c r="AX84" s="2910"/>
      <c r="AY84" s="2910"/>
      <c r="AZ84" s="2910"/>
      <c r="BA84" s="2910"/>
      <c r="BB84" s="2910"/>
      <c r="BC84" s="2911"/>
      <c r="BD84" s="2912"/>
      <c r="BE84" s="2912"/>
      <c r="BF84" s="2912"/>
      <c r="BG84" s="2912"/>
      <c r="BH84" s="2912"/>
      <c r="BI84" s="2911"/>
      <c r="BJ84" s="2912"/>
      <c r="BK84" s="2912"/>
      <c r="BL84" s="2912"/>
      <c r="BM84" s="2912"/>
      <c r="BN84" s="2912"/>
      <c r="BO84" s="2930"/>
      <c r="BP84" s="2912"/>
      <c r="BQ84" s="2912"/>
      <c r="BR84" s="2929"/>
      <c r="BS84" s="2929"/>
      <c r="BT84" s="2929"/>
      <c r="BU84" s="2935"/>
      <c r="BV84" s="2145"/>
      <c r="BW84" s="2145"/>
      <c r="BX84" s="2936"/>
      <c r="BY84" s="2936"/>
      <c r="BZ84" s="2936"/>
      <c r="CA84" s="2935"/>
      <c r="CB84" s="2145"/>
      <c r="CC84" s="2145"/>
      <c r="CD84" s="2936"/>
      <c r="CE84" s="2936"/>
      <c r="CF84" s="2936"/>
      <c r="CG84" s="2935"/>
      <c r="CH84" s="2936"/>
      <c r="CI84" s="2936"/>
      <c r="CJ84" s="2935"/>
      <c r="CK84" s="2935"/>
      <c r="CL84" s="58"/>
    </row>
    <row r="85" spans="1:90" s="1454" customFormat="1">
      <c r="A85" s="2966"/>
      <c r="B85" s="2967"/>
      <c r="C85" s="2968"/>
      <c r="D85" s="2968"/>
      <c r="E85" s="2968"/>
      <c r="F85" s="2968"/>
      <c r="G85" s="2969"/>
      <c r="H85" s="2970"/>
      <c r="I85" s="2970"/>
      <c r="J85" s="2970"/>
      <c r="K85" s="2970"/>
      <c r="L85" s="2970"/>
      <c r="M85" s="2969"/>
      <c r="N85" s="2970"/>
      <c r="O85" s="2970"/>
      <c r="P85" s="2970"/>
      <c r="Q85" s="2970"/>
      <c r="R85" s="2970"/>
      <c r="S85" s="2970"/>
      <c r="T85" s="2970"/>
      <c r="U85" s="2970"/>
      <c r="V85" s="2970"/>
      <c r="W85" s="2970"/>
      <c r="X85" s="2970"/>
      <c r="Y85" s="2970"/>
      <c r="Z85" s="2970"/>
      <c r="AA85" s="2970"/>
      <c r="AB85" s="2970"/>
      <c r="AC85" s="2970"/>
      <c r="AD85" s="2970"/>
      <c r="AE85" s="2970"/>
      <c r="AF85" s="2970"/>
      <c r="AG85" s="2970"/>
      <c r="AH85" s="2970"/>
      <c r="AI85" s="2970"/>
      <c r="AJ85" s="2970"/>
      <c r="AK85" s="2970"/>
      <c r="AL85" s="2970"/>
      <c r="AM85" s="2970"/>
      <c r="AN85" s="2970"/>
      <c r="AO85" s="2970"/>
      <c r="AP85" s="2970"/>
      <c r="AQ85" s="2970"/>
      <c r="AR85" s="2970"/>
      <c r="AS85" s="2970"/>
      <c r="AT85" s="2970"/>
      <c r="AU85" s="2984"/>
      <c r="AV85" s="2894">
        <v>10</v>
      </c>
      <c r="AW85" s="2925" t="s">
        <v>1431</v>
      </c>
      <c r="AX85" s="2910"/>
      <c r="AY85" s="2910"/>
      <c r="AZ85" s="2910"/>
      <c r="BA85" s="2910"/>
      <c r="BB85" s="2910"/>
      <c r="BC85" s="2911"/>
      <c r="BD85" s="2912"/>
      <c r="BE85" s="2912"/>
      <c r="BF85" s="2912"/>
      <c r="BG85" s="2912"/>
      <c r="BH85" s="2912"/>
      <c r="BI85" s="2911"/>
      <c r="BJ85" s="2912"/>
      <c r="BK85" s="2912"/>
      <c r="BL85" s="2912"/>
      <c r="BM85" s="2912"/>
      <c r="BN85" s="2912"/>
      <c r="BO85" s="2930"/>
      <c r="BP85" s="2912"/>
      <c r="BQ85" s="2912"/>
      <c r="BR85" s="2929"/>
      <c r="BS85" s="2929"/>
      <c r="BT85" s="2929"/>
      <c r="BU85" s="2935"/>
      <c r="BV85" s="2145"/>
      <c r="BW85" s="2145"/>
      <c r="BX85" s="2936"/>
      <c r="BY85" s="2936"/>
      <c r="BZ85" s="2936"/>
      <c r="CA85" s="2935"/>
      <c r="CB85" s="2145"/>
      <c r="CC85" s="2145"/>
      <c r="CD85" s="2936"/>
      <c r="CE85" s="2936"/>
      <c r="CF85" s="2936"/>
      <c r="CG85" s="2935"/>
      <c r="CH85" s="2936"/>
      <c r="CI85" s="2936"/>
      <c r="CJ85" s="2935"/>
      <c r="CK85" s="2935"/>
      <c r="CL85" s="58"/>
    </row>
    <row r="86" spans="1:90" s="1454" customFormat="1">
      <c r="A86" s="2966"/>
      <c r="B86" s="2967"/>
      <c r="C86" s="2968"/>
      <c r="D86" s="2968"/>
      <c r="E86" s="2968"/>
      <c r="F86" s="2968"/>
      <c r="G86" s="2969"/>
      <c r="H86" s="2970"/>
      <c r="I86" s="2970"/>
      <c r="J86" s="2970"/>
      <c r="K86" s="2970"/>
      <c r="L86" s="2970"/>
      <c r="M86" s="2969"/>
      <c r="N86" s="2970"/>
      <c r="O86" s="2970"/>
      <c r="P86" s="2970"/>
      <c r="Q86" s="2970"/>
      <c r="R86" s="2970"/>
      <c r="S86" s="2970"/>
      <c r="T86" s="2970"/>
      <c r="U86" s="2970"/>
      <c r="V86" s="2970"/>
      <c r="W86" s="2970"/>
      <c r="X86" s="2970"/>
      <c r="Y86" s="2970"/>
      <c r="Z86" s="2970"/>
      <c r="AA86" s="2970"/>
      <c r="AB86" s="2970"/>
      <c r="AC86" s="2970"/>
      <c r="AD86" s="2970"/>
      <c r="AE86" s="2970"/>
      <c r="AF86" s="2970"/>
      <c r="AG86" s="2970"/>
      <c r="AH86" s="2970"/>
      <c r="AI86" s="2970"/>
      <c r="AJ86" s="2970"/>
      <c r="AK86" s="2970"/>
      <c r="AL86" s="2970"/>
      <c r="AM86" s="2970"/>
      <c r="AN86" s="2970"/>
      <c r="AO86" s="2970"/>
      <c r="AP86" s="2970"/>
      <c r="AQ86" s="2970"/>
      <c r="AR86" s="2970"/>
      <c r="AS86" s="2970"/>
      <c r="AT86" s="2970"/>
      <c r="AU86" s="2984"/>
      <c r="AV86" s="2894">
        <v>11</v>
      </c>
      <c r="AW86" s="2926" t="s">
        <v>1432</v>
      </c>
      <c r="AX86" s="2910"/>
      <c r="AY86" s="2910"/>
      <c r="AZ86" s="2910"/>
      <c r="BA86" s="2910"/>
      <c r="BB86" s="2910"/>
      <c r="BC86" s="2911"/>
      <c r="BD86" s="2912"/>
      <c r="BE86" s="2912"/>
      <c r="BF86" s="2912"/>
      <c r="BG86" s="2912"/>
      <c r="BH86" s="2912"/>
      <c r="BI86" s="2911"/>
      <c r="BJ86" s="2912"/>
      <c r="BK86" s="2912"/>
      <c r="BL86" s="2912"/>
      <c r="BM86" s="2912"/>
      <c r="BN86" s="2912"/>
      <c r="BO86" s="2930"/>
      <c r="BP86" s="2912"/>
      <c r="BQ86" s="2912"/>
      <c r="BR86" s="2929"/>
      <c r="BS86" s="2929"/>
      <c r="BT86" s="2929"/>
      <c r="BU86" s="2935"/>
      <c r="BV86" s="2145"/>
      <c r="BW86" s="2145"/>
      <c r="BX86" s="2936"/>
      <c r="BY86" s="2936"/>
      <c r="BZ86" s="2936"/>
      <c r="CA86" s="2935"/>
      <c r="CB86" s="2145"/>
      <c r="CC86" s="2145"/>
      <c r="CD86" s="2936"/>
      <c r="CE86" s="2936"/>
      <c r="CF86" s="2936"/>
      <c r="CG86" s="2935"/>
      <c r="CH86" s="2936"/>
      <c r="CI86" s="2936"/>
      <c r="CJ86" s="2935"/>
      <c r="CK86" s="2935"/>
      <c r="CL86" s="58"/>
    </row>
    <row r="87" spans="1:90">
      <c r="A87" s="2833"/>
      <c r="B87" s="2832"/>
      <c r="C87" s="2832"/>
      <c r="D87" s="2832"/>
      <c r="E87" s="2832"/>
      <c r="F87" s="2832"/>
      <c r="G87" s="2832"/>
      <c r="H87" s="2832"/>
      <c r="I87" s="2832"/>
      <c r="J87" s="2832"/>
      <c r="K87" s="2832"/>
      <c r="L87" s="2832"/>
      <c r="M87" s="2832"/>
      <c r="N87" s="2832"/>
      <c r="O87" s="2832"/>
      <c r="P87" s="2832"/>
      <c r="Q87" s="2832"/>
      <c r="R87" s="2832"/>
      <c r="S87" s="2832"/>
      <c r="T87" s="2832"/>
      <c r="U87" s="2832"/>
      <c r="V87" s="2832"/>
      <c r="W87" s="2832"/>
      <c r="X87" s="2832"/>
      <c r="Y87" s="2832"/>
      <c r="Z87" s="2832"/>
      <c r="AA87" s="2832"/>
      <c r="AB87" s="2832"/>
      <c r="AC87" s="2832"/>
      <c r="AD87" s="2832"/>
      <c r="AE87" s="2832"/>
      <c r="AF87" s="2832"/>
      <c r="AG87" s="2832"/>
      <c r="AH87" s="2832"/>
      <c r="AI87" s="2832"/>
      <c r="AJ87" s="2832"/>
      <c r="AK87" s="2832"/>
      <c r="AL87" s="2832"/>
      <c r="AM87" s="2832"/>
      <c r="AN87" s="2832"/>
      <c r="AO87" s="2832"/>
      <c r="AP87" s="2832"/>
      <c r="AQ87" s="2832"/>
      <c r="AR87" s="2832"/>
      <c r="AS87" s="2832"/>
      <c r="AT87" s="2832"/>
      <c r="AU87" s="2898"/>
      <c r="AV87" s="2894">
        <v>12</v>
      </c>
      <c r="AW87" s="2926" t="s">
        <v>1433</v>
      </c>
      <c r="AX87" s="2910"/>
      <c r="AY87" s="2910"/>
      <c r="AZ87" s="2910"/>
      <c r="BA87" s="2910"/>
      <c r="BB87" s="2910"/>
      <c r="BC87" s="2911"/>
      <c r="BD87" s="2912"/>
      <c r="BE87" s="2912"/>
      <c r="BF87" s="2912"/>
      <c r="BG87" s="2912"/>
      <c r="BH87" s="2912"/>
      <c r="BI87" s="2911"/>
      <c r="BJ87" s="2912"/>
      <c r="BK87" s="2912"/>
      <c r="BL87" s="2912"/>
      <c r="BM87" s="2912"/>
      <c r="BN87" s="2912"/>
      <c r="BO87" s="2930"/>
      <c r="BP87" s="2912"/>
      <c r="BQ87" s="2912"/>
      <c r="BR87" s="2929"/>
      <c r="BS87" s="2929"/>
      <c r="BT87" s="2929"/>
      <c r="BU87" s="2935"/>
      <c r="BV87" s="2145"/>
      <c r="BW87" s="2145"/>
      <c r="BX87" s="2936"/>
      <c r="BY87" s="2936"/>
      <c r="BZ87" s="2936"/>
      <c r="CA87" s="2935"/>
      <c r="CB87" s="2145"/>
      <c r="CC87" s="2145"/>
      <c r="CD87" s="2936"/>
      <c r="CE87" s="2936"/>
      <c r="CF87" s="2936"/>
      <c r="CG87" s="2935"/>
      <c r="CH87" s="2936"/>
      <c r="CI87" s="2936"/>
      <c r="CJ87" s="2935"/>
      <c r="CK87" s="2935"/>
      <c r="CL87" s="58"/>
    </row>
    <row r="88" spans="1:90" hidden="1">
      <c r="A88" s="2833"/>
      <c r="B88" s="2832"/>
      <c r="C88" s="2832"/>
      <c r="D88" s="2832"/>
      <c r="E88" s="2832"/>
      <c r="F88" s="2832"/>
      <c r="G88" s="2832"/>
      <c r="H88" s="2832"/>
      <c r="I88" s="2832"/>
      <c r="J88" s="2832"/>
      <c r="K88" s="2832"/>
      <c r="L88" s="2832"/>
      <c r="M88" s="2832"/>
      <c r="N88" s="2832"/>
      <c r="O88" s="2832"/>
      <c r="P88" s="2832"/>
      <c r="Q88" s="2832"/>
      <c r="R88" s="2832"/>
      <c r="S88" s="2832"/>
      <c r="T88" s="2832"/>
      <c r="U88" s="2832"/>
      <c r="V88" s="2832"/>
      <c r="W88" s="2832"/>
      <c r="X88" s="2832"/>
      <c r="Y88" s="2832"/>
      <c r="Z88" s="2832"/>
      <c r="AA88" s="2832"/>
      <c r="AB88" s="2832"/>
      <c r="AC88" s="2832"/>
      <c r="AD88" s="2832"/>
      <c r="AE88" s="2832"/>
      <c r="AF88" s="2832"/>
      <c r="AG88" s="2832"/>
      <c r="AH88" s="2832"/>
      <c r="AI88" s="2832"/>
      <c r="AJ88" s="2832"/>
      <c r="AK88" s="2832"/>
      <c r="AL88" s="2832"/>
      <c r="AM88" s="2832"/>
      <c r="AN88" s="2832"/>
      <c r="AO88" s="2832"/>
      <c r="AP88" s="2832"/>
      <c r="AQ88" s="2832"/>
      <c r="AR88" s="2832"/>
      <c r="AS88" s="2832"/>
      <c r="AT88" s="2832"/>
      <c r="AU88" s="2898"/>
      <c r="AV88" s="2894">
        <v>13</v>
      </c>
      <c r="AW88" s="2994" t="s">
        <v>1434</v>
      </c>
      <c r="AX88" s="2910"/>
      <c r="AY88" s="2910"/>
      <c r="AZ88" s="2910"/>
      <c r="BA88" s="2910"/>
      <c r="BB88" s="2910"/>
      <c r="BC88" s="2911"/>
      <c r="BD88" s="2912"/>
      <c r="BE88" s="2912"/>
      <c r="BF88" s="2912"/>
      <c r="BG88" s="2912"/>
      <c r="BH88" s="2912"/>
      <c r="BI88" s="2911"/>
      <c r="BJ88" s="2912"/>
      <c r="BK88" s="2912"/>
      <c r="BL88" s="2912"/>
      <c r="BM88" s="2912"/>
      <c r="BN88" s="2912"/>
      <c r="BO88" s="2930"/>
      <c r="BP88" s="2912"/>
      <c r="BQ88" s="2912"/>
      <c r="BR88" s="2929"/>
      <c r="BS88" s="2929"/>
      <c r="BT88" s="2929"/>
      <c r="BU88" s="2935"/>
      <c r="BV88" s="2145"/>
      <c r="BW88" s="2145"/>
      <c r="BX88" s="2936"/>
      <c r="BY88" s="2936"/>
      <c r="BZ88" s="2936"/>
      <c r="CA88" s="2935"/>
      <c r="CB88" s="2145"/>
      <c r="CC88" s="2145"/>
      <c r="CD88" s="2936"/>
      <c r="CE88" s="2936"/>
      <c r="CF88" s="2936"/>
      <c r="CG88" s="2935"/>
      <c r="CH88" s="2935"/>
      <c r="CI88" s="2935"/>
      <c r="CJ88" s="2935"/>
      <c r="CK88" s="2935"/>
      <c r="CL88" s="58"/>
    </row>
    <row r="89" spans="1:90" hidden="1">
      <c r="A89" s="2971"/>
      <c r="B89" s="2972"/>
      <c r="C89" s="2972"/>
      <c r="D89" s="2972"/>
      <c r="E89" s="2972"/>
      <c r="F89" s="2972"/>
      <c r="G89" s="2972"/>
      <c r="H89" s="2972"/>
      <c r="I89" s="2972"/>
      <c r="J89" s="2972"/>
      <c r="K89" s="2972"/>
      <c r="L89" s="2972"/>
      <c r="M89" s="2972"/>
      <c r="N89" s="2972"/>
      <c r="O89" s="2972"/>
      <c r="P89" s="2972"/>
      <c r="Q89" s="2972"/>
      <c r="R89" s="2972"/>
      <c r="S89" s="2972"/>
      <c r="T89" s="2972"/>
      <c r="U89" s="2972"/>
      <c r="V89" s="2972"/>
      <c r="W89" s="2972"/>
      <c r="X89" s="2972"/>
      <c r="Y89" s="2972"/>
      <c r="Z89" s="2972"/>
      <c r="AA89" s="2972"/>
      <c r="AB89" s="2972"/>
      <c r="AC89" s="2972"/>
      <c r="AD89" s="2972"/>
      <c r="AE89" s="2972"/>
      <c r="AF89" s="2972"/>
      <c r="AG89" s="2972"/>
      <c r="AH89" s="2972"/>
      <c r="AI89" s="2972"/>
      <c r="AJ89" s="2972"/>
      <c r="AK89" s="2972"/>
      <c r="AL89" s="2972"/>
      <c r="AM89" s="2972"/>
      <c r="AN89" s="2972"/>
      <c r="AO89" s="2972"/>
      <c r="AP89" s="2972"/>
      <c r="AQ89" s="2972"/>
      <c r="AR89" s="2972"/>
      <c r="AS89" s="2972"/>
      <c r="AT89" s="2972"/>
      <c r="AU89" s="2985"/>
      <c r="AV89" s="2894">
        <v>14</v>
      </c>
      <c r="AW89" s="2713" t="s">
        <v>1435</v>
      </c>
      <c r="AX89" s="2910"/>
      <c r="AY89" s="2910"/>
      <c r="AZ89" s="2910"/>
      <c r="BA89" s="2910"/>
      <c r="BB89" s="2910"/>
      <c r="BC89" s="2911"/>
      <c r="BD89" s="2912"/>
      <c r="BE89" s="2912"/>
      <c r="BF89" s="2912"/>
      <c r="BG89" s="2912"/>
      <c r="BH89" s="2912"/>
      <c r="BI89" s="2911"/>
      <c r="BJ89" s="2912"/>
      <c r="BK89" s="2912"/>
      <c r="BL89" s="2912"/>
      <c r="BM89" s="2912"/>
      <c r="BN89" s="2912"/>
      <c r="BO89" s="2930"/>
      <c r="BP89" s="2912"/>
      <c r="BQ89" s="2912"/>
      <c r="BR89" s="2929"/>
      <c r="BS89" s="2929"/>
      <c r="BT89" s="2929"/>
      <c r="BU89" s="2935"/>
      <c r="BV89" s="2145"/>
      <c r="BW89" s="2145"/>
      <c r="BX89" s="2935"/>
      <c r="BY89" s="2936"/>
      <c r="BZ89" s="2936"/>
      <c r="CA89" s="2935"/>
      <c r="CB89" s="2145"/>
      <c r="CC89" s="2145"/>
      <c r="CD89" s="2935"/>
      <c r="CE89" s="2936"/>
      <c r="CF89" s="2936"/>
      <c r="CG89" s="2935"/>
      <c r="CH89" s="2935"/>
      <c r="CI89" s="2935"/>
      <c r="CJ89" s="2935"/>
      <c r="CK89" s="2935"/>
      <c r="CL89" s="58"/>
    </row>
    <row r="90" spans="1:90" hidden="1">
      <c r="A90" s="2971"/>
      <c r="B90" s="2972"/>
      <c r="C90" s="2972"/>
      <c r="D90" s="2972"/>
      <c r="E90" s="2972"/>
      <c r="F90" s="2972"/>
      <c r="G90" s="2972"/>
      <c r="H90" s="2972"/>
      <c r="I90" s="2972"/>
      <c r="J90" s="2972"/>
      <c r="K90" s="2972"/>
      <c r="L90" s="2972"/>
      <c r="M90" s="2972"/>
      <c r="N90" s="2972"/>
      <c r="O90" s="2972"/>
      <c r="P90" s="2972"/>
      <c r="Q90" s="2972"/>
      <c r="R90" s="2972"/>
      <c r="S90" s="2972"/>
      <c r="T90" s="2972"/>
      <c r="U90" s="2972"/>
      <c r="V90" s="2972"/>
      <c r="W90" s="2972"/>
      <c r="X90" s="2972"/>
      <c r="Y90" s="2972"/>
      <c r="Z90" s="2972"/>
      <c r="AA90" s="2972"/>
      <c r="AB90" s="2972"/>
      <c r="AC90" s="2972"/>
      <c r="AD90" s="2972"/>
      <c r="AE90" s="2972"/>
      <c r="AF90" s="2972"/>
      <c r="AG90" s="2972"/>
      <c r="AH90" s="2972"/>
      <c r="AI90" s="2972"/>
      <c r="AJ90" s="2972"/>
      <c r="AK90" s="2972"/>
      <c r="AL90" s="2972"/>
      <c r="AM90" s="2972"/>
      <c r="AN90" s="2972"/>
      <c r="AO90" s="2972"/>
      <c r="AP90" s="2972"/>
      <c r="AQ90" s="2972"/>
      <c r="AR90" s="2972"/>
      <c r="AS90" s="2972"/>
      <c r="AT90" s="2972"/>
      <c r="AU90" s="2985"/>
      <c r="AV90" s="2894">
        <v>15</v>
      </c>
      <c r="AW90" s="2714" t="s">
        <v>1436</v>
      </c>
      <c r="AX90" s="2910"/>
      <c r="AY90" s="2910"/>
      <c r="AZ90" s="2910"/>
      <c r="BA90" s="2910"/>
      <c r="BB90" s="2910"/>
      <c r="BC90" s="2911"/>
      <c r="BD90" s="2912"/>
      <c r="BE90" s="2912"/>
      <c r="BF90" s="2912"/>
      <c r="BG90" s="2912"/>
      <c r="BH90" s="2912"/>
      <c r="BI90" s="2911"/>
      <c r="BJ90" s="2912"/>
      <c r="BK90" s="2912"/>
      <c r="BL90" s="2912"/>
      <c r="BM90" s="2912"/>
      <c r="BN90" s="2912"/>
      <c r="BO90" s="2930"/>
      <c r="BP90" s="2912"/>
      <c r="BQ90" s="2912"/>
      <c r="BR90" s="2929"/>
      <c r="BS90" s="2929"/>
      <c r="BT90" s="2929"/>
      <c r="BU90" s="2935"/>
      <c r="BV90" s="2145"/>
      <c r="BW90" s="2145"/>
      <c r="BX90" s="2935"/>
      <c r="BY90" s="2936"/>
      <c r="BZ90" s="2936"/>
      <c r="CA90" s="2935"/>
      <c r="CB90" s="2145"/>
      <c r="CC90" s="2145"/>
      <c r="CD90" s="2935"/>
      <c r="CE90" s="2936"/>
      <c r="CF90" s="2936"/>
      <c r="CG90" s="2935"/>
      <c r="CH90" s="2935"/>
      <c r="CI90" s="2935"/>
      <c r="CJ90" s="2935"/>
      <c r="CK90" s="2935"/>
      <c r="CL90" s="58"/>
    </row>
    <row r="91" spans="1:90" hidden="1">
      <c r="A91" s="2971"/>
      <c r="B91" s="2972"/>
      <c r="C91" s="2972"/>
      <c r="D91" s="2972"/>
      <c r="E91" s="2972"/>
      <c r="F91" s="2972"/>
      <c r="G91" s="2972"/>
      <c r="H91" s="2972"/>
      <c r="I91" s="2972"/>
      <c r="J91" s="2972"/>
      <c r="K91" s="2972"/>
      <c r="L91" s="2972"/>
      <c r="M91" s="2972"/>
      <c r="N91" s="2972"/>
      <c r="O91" s="2972"/>
      <c r="P91" s="2972"/>
      <c r="Q91" s="2972"/>
      <c r="R91" s="2972"/>
      <c r="S91" s="2972"/>
      <c r="T91" s="2972"/>
      <c r="U91" s="2972"/>
      <c r="V91" s="2972"/>
      <c r="W91" s="2972"/>
      <c r="X91" s="2972"/>
      <c r="Y91" s="2972"/>
      <c r="Z91" s="2972"/>
      <c r="AA91" s="2972"/>
      <c r="AB91" s="2972"/>
      <c r="AC91" s="2972"/>
      <c r="AD91" s="2972"/>
      <c r="AE91" s="2972"/>
      <c r="AF91" s="2972"/>
      <c r="AG91" s="2972"/>
      <c r="AH91" s="2972"/>
      <c r="AI91" s="2972"/>
      <c r="AJ91" s="2972"/>
      <c r="AK91" s="2972"/>
      <c r="AL91" s="2972"/>
      <c r="AM91" s="2972"/>
      <c r="AN91" s="2972"/>
      <c r="AO91" s="2972"/>
      <c r="AP91" s="2972"/>
      <c r="AQ91" s="2972"/>
      <c r="AR91" s="2972"/>
      <c r="AS91" s="2972"/>
      <c r="AT91" s="2972"/>
      <c r="AU91" s="2985"/>
      <c r="AV91" s="2894">
        <v>16</v>
      </c>
      <c r="AW91" s="2713" t="s">
        <v>1437</v>
      </c>
      <c r="AX91" s="2910"/>
      <c r="AY91" s="2910"/>
      <c r="AZ91" s="2910"/>
      <c r="BA91" s="2910"/>
      <c r="BB91" s="2910"/>
      <c r="BC91" s="2911"/>
      <c r="BD91" s="2912"/>
      <c r="BE91" s="2912"/>
      <c r="BF91" s="2912"/>
      <c r="BG91" s="2912"/>
      <c r="BH91" s="2912"/>
      <c r="BI91" s="2911"/>
      <c r="BJ91" s="2912"/>
      <c r="BK91" s="2912"/>
      <c r="BL91" s="2912"/>
      <c r="BM91" s="2912"/>
      <c r="BN91" s="2912"/>
      <c r="BO91" s="2930"/>
      <c r="BP91" s="2912"/>
      <c r="BQ91" s="2912"/>
      <c r="BR91" s="2929"/>
      <c r="BS91" s="2929"/>
      <c r="BT91" s="2929"/>
      <c r="BU91" s="2935"/>
      <c r="BV91" s="2145"/>
      <c r="BW91" s="2145"/>
      <c r="BX91" s="2935"/>
      <c r="BY91" s="2936"/>
      <c r="BZ91" s="2936"/>
      <c r="CA91" s="2935"/>
      <c r="CB91" s="2145"/>
      <c r="CC91" s="2145"/>
      <c r="CD91" s="2935"/>
      <c r="CE91" s="2936"/>
      <c r="CF91" s="2936"/>
      <c r="CG91" s="2935"/>
      <c r="CH91" s="2935"/>
      <c r="CI91" s="2935"/>
      <c r="CJ91" s="2935"/>
      <c r="CK91" s="2935"/>
      <c r="CL91" s="58"/>
    </row>
    <row r="92" spans="1:90" hidden="1">
      <c r="A92" s="2973"/>
      <c r="B92" s="2974"/>
      <c r="C92" s="2975"/>
      <c r="D92" s="2975"/>
      <c r="E92" s="2975"/>
      <c r="F92" s="2975"/>
      <c r="G92" s="2976"/>
      <c r="H92" s="2977"/>
      <c r="I92" s="2977"/>
      <c r="J92" s="2977"/>
      <c r="K92" s="2977"/>
      <c r="L92" s="2977"/>
      <c r="M92" s="2976"/>
      <c r="N92" s="2977"/>
      <c r="O92" s="2977"/>
      <c r="P92" s="2977"/>
      <c r="Q92" s="2977"/>
      <c r="R92" s="2977"/>
      <c r="S92" s="2977"/>
      <c r="T92" s="2977"/>
      <c r="U92" s="2977"/>
      <c r="V92" s="2977"/>
      <c r="W92" s="2977"/>
      <c r="X92" s="2977"/>
      <c r="Y92" s="2977"/>
      <c r="Z92" s="2977"/>
      <c r="AA92" s="2977"/>
      <c r="AB92" s="2977"/>
      <c r="AC92" s="2977"/>
      <c r="AD92" s="2977"/>
      <c r="AE92" s="2977"/>
      <c r="AF92" s="2977"/>
      <c r="AG92" s="2977"/>
      <c r="AH92" s="2977"/>
      <c r="AI92" s="2977"/>
      <c r="AJ92" s="2977"/>
      <c r="AK92" s="2977"/>
      <c r="AL92" s="2977"/>
      <c r="AM92" s="2977"/>
      <c r="AN92" s="2977"/>
      <c r="AO92" s="2977"/>
      <c r="AP92" s="2977"/>
      <c r="AQ92" s="2977"/>
      <c r="AR92" s="2977"/>
      <c r="AS92" s="2977"/>
      <c r="AT92" s="2977"/>
      <c r="AU92" s="2986"/>
      <c r="AV92" s="2894">
        <v>17</v>
      </c>
      <c r="AW92" s="2714" t="s">
        <v>1439</v>
      </c>
      <c r="AX92" s="2910"/>
      <c r="AY92" s="2910"/>
      <c r="AZ92" s="2910"/>
      <c r="BA92" s="2910"/>
      <c r="BB92" s="2910"/>
      <c r="BC92" s="2911"/>
      <c r="BD92" s="2912"/>
      <c r="BE92" s="2912"/>
      <c r="BF92" s="2912"/>
      <c r="BG92" s="2912"/>
      <c r="BH92" s="2912"/>
      <c r="BI92" s="2911"/>
      <c r="BJ92" s="2912"/>
      <c r="BK92" s="2912"/>
      <c r="BL92" s="2912"/>
      <c r="BM92" s="2912"/>
      <c r="BN92" s="2912"/>
      <c r="BO92" s="2930"/>
      <c r="BP92" s="2912"/>
      <c r="BQ92" s="2912"/>
      <c r="BR92" s="2929"/>
      <c r="BS92" s="2929"/>
      <c r="BT92" s="2929"/>
      <c r="BU92" s="2935"/>
      <c r="BV92" s="2145"/>
      <c r="BW92" s="2145"/>
      <c r="BX92" s="2935"/>
      <c r="BY92" s="2936"/>
      <c r="BZ92" s="2936"/>
      <c r="CA92" s="2935"/>
      <c r="CB92" s="2145"/>
      <c r="CC92" s="2145"/>
      <c r="CD92" s="2935"/>
      <c r="CE92" s="2936"/>
      <c r="CF92" s="2936"/>
      <c r="CG92" s="2935"/>
      <c r="CH92" s="2935"/>
      <c r="CI92" s="2935"/>
      <c r="CJ92" s="2935"/>
      <c r="CK92" s="2935"/>
      <c r="CL92" s="58"/>
    </row>
    <row r="93" spans="1:90" s="1454" customFormat="1" hidden="1">
      <c r="A93" s="2884"/>
      <c r="B93" s="2884"/>
      <c r="C93" s="2978"/>
      <c r="D93" s="2978"/>
      <c r="E93" s="2978"/>
      <c r="F93" s="2978"/>
      <c r="G93" s="2979"/>
      <c r="H93" s="2980"/>
      <c r="I93" s="2980"/>
      <c r="J93" s="2980"/>
      <c r="K93" s="2980"/>
      <c r="L93" s="2980"/>
      <c r="M93" s="2979"/>
      <c r="N93" s="2980"/>
      <c r="O93" s="2980"/>
      <c r="P93" s="2980"/>
      <c r="Q93" s="2980"/>
      <c r="R93" s="2980"/>
      <c r="S93" s="2980"/>
      <c r="T93" s="2980"/>
      <c r="U93" s="2980"/>
      <c r="V93" s="2980"/>
      <c r="W93" s="2980"/>
      <c r="X93" s="2980"/>
      <c r="Y93" s="2980"/>
      <c r="Z93" s="2980"/>
      <c r="AA93" s="2980"/>
      <c r="AB93" s="2980"/>
      <c r="AC93" s="2980"/>
      <c r="AD93" s="2980"/>
      <c r="AE93" s="2980"/>
      <c r="AF93" s="2980"/>
      <c r="AG93" s="2980"/>
      <c r="AH93" s="2980"/>
      <c r="AI93" s="2980"/>
      <c r="AJ93" s="2980"/>
      <c r="AK93" s="2980"/>
      <c r="AL93" s="2980"/>
      <c r="AM93" s="2980"/>
      <c r="AN93" s="2980"/>
      <c r="AO93" s="2980"/>
      <c r="AP93" s="2980"/>
      <c r="AQ93" s="2980"/>
      <c r="AR93" s="2980"/>
      <c r="AS93" s="2980"/>
      <c r="AT93" s="2980"/>
      <c r="AU93" s="595"/>
      <c r="AV93" s="2894">
        <v>18</v>
      </c>
      <c r="AW93" s="2713" t="s">
        <v>1441</v>
      </c>
      <c r="AX93" s="2910"/>
      <c r="AY93" s="2910"/>
      <c r="AZ93" s="2910"/>
      <c r="BA93" s="2910"/>
      <c r="BB93" s="2910"/>
      <c r="BC93" s="2911"/>
      <c r="BD93" s="2912"/>
      <c r="BE93" s="2912"/>
      <c r="BF93" s="2912"/>
      <c r="BG93" s="2912"/>
      <c r="BH93" s="2912"/>
      <c r="BI93" s="2911"/>
      <c r="BJ93" s="2912"/>
      <c r="BK93" s="2912"/>
      <c r="BL93" s="2912"/>
      <c r="BM93" s="2912"/>
      <c r="BN93" s="2912"/>
      <c r="BO93" s="2930"/>
      <c r="BP93" s="2912"/>
      <c r="BQ93" s="2912"/>
      <c r="BR93" s="2929"/>
      <c r="BS93" s="2929"/>
      <c r="BT93" s="2929"/>
      <c r="BU93" s="2935"/>
      <c r="BV93" s="2145"/>
      <c r="BW93" s="2145"/>
      <c r="BX93" s="2935"/>
      <c r="BY93" s="2936"/>
      <c r="BZ93" s="2936"/>
      <c r="CA93" s="2935"/>
      <c r="CB93" s="2145"/>
      <c r="CC93" s="2145"/>
      <c r="CD93" s="2935"/>
      <c r="CE93" s="2936"/>
      <c r="CF93" s="2936"/>
      <c r="CG93" s="2935"/>
      <c r="CH93" s="2935"/>
      <c r="CI93" s="2935"/>
      <c r="CJ93" s="2935"/>
      <c r="CK93" s="2935"/>
      <c r="CL93" s="58"/>
    </row>
    <row r="94" spans="1:90" hidden="1">
      <c r="AV94" s="2894">
        <v>19</v>
      </c>
      <c r="AW94" s="2995" t="s">
        <v>1440</v>
      </c>
      <c r="AX94" s="2910"/>
      <c r="AY94" s="2910"/>
      <c r="AZ94" s="2910"/>
      <c r="BA94" s="2910"/>
      <c r="BB94" s="2910"/>
      <c r="BC94" s="2911"/>
      <c r="BD94" s="2912"/>
      <c r="BE94" s="2912"/>
      <c r="BF94" s="2912"/>
      <c r="BG94" s="2912"/>
      <c r="BH94" s="2912"/>
      <c r="BI94" s="2911"/>
      <c r="BJ94" s="2912"/>
      <c r="BK94" s="2912"/>
      <c r="BL94" s="2912"/>
      <c r="BM94" s="2912"/>
      <c r="BN94" s="2912"/>
      <c r="BO94" s="2930"/>
      <c r="BP94" s="2912"/>
      <c r="BQ94" s="2912"/>
      <c r="BR94" s="2929"/>
      <c r="BS94" s="2929"/>
      <c r="BT94" s="2929"/>
      <c r="BU94" s="2935"/>
      <c r="BV94" s="2145"/>
      <c r="BW94" s="2145"/>
      <c r="BX94" s="2935"/>
      <c r="BY94" s="2936"/>
      <c r="BZ94" s="2936"/>
      <c r="CA94" s="2935"/>
      <c r="CB94" s="2145"/>
      <c r="CC94" s="2145"/>
      <c r="CD94" s="2935"/>
      <c r="CE94" s="2936"/>
      <c r="CF94" s="2936"/>
      <c r="CG94" s="2935"/>
      <c r="CH94" s="2935"/>
      <c r="CI94" s="2935"/>
      <c r="CJ94" s="2935"/>
      <c r="CK94" s="2935"/>
      <c r="CL94" s="58"/>
    </row>
    <row r="95" spans="1:90" hidden="1">
      <c r="AV95" s="2894">
        <v>20</v>
      </c>
      <c r="AW95" s="2994" t="s">
        <v>1438</v>
      </c>
      <c r="AX95" s="2910"/>
      <c r="AY95" s="2910"/>
      <c r="AZ95" s="2910"/>
      <c r="BA95" s="2910"/>
      <c r="BB95" s="2910"/>
      <c r="BC95" s="2911"/>
      <c r="BD95" s="2912"/>
      <c r="BE95" s="2912"/>
      <c r="BF95" s="2912"/>
      <c r="BG95" s="2912"/>
      <c r="BH95" s="2912"/>
      <c r="BI95" s="2911"/>
      <c r="BJ95" s="2912"/>
      <c r="BK95" s="2912"/>
      <c r="BL95" s="2912"/>
      <c r="BM95" s="2912"/>
      <c r="BN95" s="2912"/>
      <c r="BO95" s="2930"/>
      <c r="BP95" s="2912"/>
      <c r="BQ95" s="2912"/>
      <c r="BR95" s="2929"/>
      <c r="BS95" s="2929"/>
      <c r="BT95" s="2929"/>
      <c r="BU95" s="2935"/>
      <c r="BV95" s="2145"/>
      <c r="BW95" s="2145"/>
      <c r="BX95" s="2935"/>
      <c r="BY95" s="2936"/>
      <c r="BZ95" s="2936"/>
      <c r="CA95" s="2935"/>
      <c r="CB95" s="2145"/>
      <c r="CC95" s="2145"/>
      <c r="CD95" s="2935"/>
      <c r="CE95" s="2936"/>
      <c r="CF95" s="2936"/>
      <c r="CG95" s="2935"/>
      <c r="CH95" s="2935"/>
      <c r="CI95" s="2935"/>
      <c r="CJ95" s="2935"/>
      <c r="CK95" s="2935"/>
      <c r="CL95" s="58"/>
    </row>
    <row r="96" spans="1:90">
      <c r="AV96" s="2987" t="s">
        <v>771</v>
      </c>
      <c r="AW96" s="2996" t="s">
        <v>245</v>
      </c>
      <c r="AX96" s="2997"/>
      <c r="AY96" s="2997"/>
      <c r="AZ96" s="2997"/>
      <c r="BA96" s="2997"/>
      <c r="BB96" s="2997"/>
      <c r="BC96" s="2997"/>
      <c r="BD96" s="2997"/>
      <c r="BE96" s="2997"/>
      <c r="BF96" s="2997"/>
      <c r="BG96" s="2997"/>
      <c r="BH96" s="2997"/>
      <c r="BI96" s="2999"/>
      <c r="BJ96" s="3000"/>
      <c r="BK96" s="3000"/>
      <c r="BL96" s="3000"/>
      <c r="BM96" s="3000"/>
      <c r="BN96" s="3000"/>
      <c r="BO96" s="3002"/>
      <c r="BP96" s="3000"/>
      <c r="BQ96" s="3000"/>
      <c r="BR96" s="3003"/>
      <c r="BS96" s="3003"/>
      <c r="BT96" s="3003"/>
      <c r="BU96" s="3006"/>
      <c r="BV96" s="3003"/>
      <c r="BW96" s="3003"/>
      <c r="BX96" s="3003"/>
      <c r="BY96" s="3003"/>
      <c r="BZ96" s="3003"/>
      <c r="CA96" s="3006"/>
      <c r="CB96" s="3003"/>
      <c r="CC96" s="3003"/>
      <c r="CD96" s="3003"/>
      <c r="CE96" s="3003"/>
      <c r="CF96" s="3003"/>
      <c r="CG96" s="3006"/>
      <c r="CH96" s="3009"/>
      <c r="CI96" s="3009"/>
      <c r="CJ96" s="3009"/>
      <c r="CK96" s="3009"/>
      <c r="CL96" s="3012"/>
    </row>
    <row r="97" spans="48:69">
      <c r="BQ97" s="3004"/>
    </row>
    <row r="98" spans="48:69">
      <c r="AV98" s="2988"/>
      <c r="AW98" s="2988"/>
    </row>
    <row r="99" spans="48:69">
      <c r="BD99" s="1018" t="s">
        <v>215</v>
      </c>
    </row>
    <row r="102" spans="48:69">
      <c r="BB102" s="2801"/>
    </row>
  </sheetData>
  <mergeCells count="99">
    <mergeCell ref="CK7:CK8"/>
    <mergeCell ref="A2:CL3"/>
    <mergeCell ref="CF6:CF8"/>
    <mergeCell ref="CG6:CG8"/>
    <mergeCell ref="CH7:CH8"/>
    <mergeCell ref="CI7:CI8"/>
    <mergeCell ref="CJ7:CJ8"/>
    <mergeCell ref="CA6:CA8"/>
    <mergeCell ref="CB7:CB8"/>
    <mergeCell ref="CC7:CC8"/>
    <mergeCell ref="CD7:CD8"/>
    <mergeCell ref="CE7:CE8"/>
    <mergeCell ref="BV7:BV8"/>
    <mergeCell ref="BW7:BW8"/>
    <mergeCell ref="BX7:BX8"/>
    <mergeCell ref="BY7:BY8"/>
    <mergeCell ref="BZ6:BZ8"/>
    <mergeCell ref="BQ7:BQ8"/>
    <mergeCell ref="BR7:BR8"/>
    <mergeCell ref="BS7:BS8"/>
    <mergeCell ref="BT6:BT8"/>
    <mergeCell ref="BU6:BU8"/>
    <mergeCell ref="BL7:BL8"/>
    <mergeCell ref="BM7:BM8"/>
    <mergeCell ref="BN6:BN8"/>
    <mergeCell ref="BO6:BO8"/>
    <mergeCell ref="BP7:BP8"/>
    <mergeCell ref="BG7:BG8"/>
    <mergeCell ref="BH6:BH8"/>
    <mergeCell ref="BI6:BI8"/>
    <mergeCell ref="BJ7:BJ8"/>
    <mergeCell ref="BK7:BK8"/>
    <mergeCell ref="BB6:BB8"/>
    <mergeCell ref="BC6:BC8"/>
    <mergeCell ref="BD7:BD8"/>
    <mergeCell ref="BE7:BE8"/>
    <mergeCell ref="BF7:BF8"/>
    <mergeCell ref="AU6:AU8"/>
    <mergeCell ref="AV5:AV8"/>
    <mergeCell ref="AW5:AW8"/>
    <mergeCell ref="AX7:AX8"/>
    <mergeCell ref="AZ7:AZ8"/>
    <mergeCell ref="AP6:AP8"/>
    <mergeCell ref="AQ6:AQ8"/>
    <mergeCell ref="AR6:AR8"/>
    <mergeCell ref="AS6:AS8"/>
    <mergeCell ref="AT6:AT8"/>
    <mergeCell ref="AJ6:AJ8"/>
    <mergeCell ref="AK6:AK8"/>
    <mergeCell ref="AL6:AL8"/>
    <mergeCell ref="AM6:AM8"/>
    <mergeCell ref="AN6:AN8"/>
    <mergeCell ref="AD6:AD8"/>
    <mergeCell ref="AE6:AE8"/>
    <mergeCell ref="AF6:AF8"/>
    <mergeCell ref="AG6:AG8"/>
    <mergeCell ref="AI6:AI8"/>
    <mergeCell ref="CH6:CI6"/>
    <mergeCell ref="CJ6:CK6"/>
    <mergeCell ref="A5:A8"/>
    <mergeCell ref="B5:B8"/>
    <mergeCell ref="C6:C8"/>
    <mergeCell ref="D6:D8"/>
    <mergeCell ref="E6:E8"/>
    <mergeCell ref="Q6:Q8"/>
    <mergeCell ref="R6:R8"/>
    <mergeCell ref="S6:S8"/>
    <mergeCell ref="V6:V8"/>
    <mergeCell ref="W6:W8"/>
    <mergeCell ref="X6:X8"/>
    <mergeCell ref="Y6:Y8"/>
    <mergeCell ref="Z6:Z8"/>
    <mergeCell ref="AC6:AC8"/>
    <mergeCell ref="BP5:BU5"/>
    <mergeCell ref="BV5:CA5"/>
    <mergeCell ref="CB5:CG5"/>
    <mergeCell ref="CH5:CK5"/>
    <mergeCell ref="AX6:AY6"/>
    <mergeCell ref="AZ6:BA6"/>
    <mergeCell ref="BD6:BE6"/>
    <mergeCell ref="BF6:BG6"/>
    <mergeCell ref="BJ6:BK6"/>
    <mergeCell ref="BL6:BM6"/>
    <mergeCell ref="BP6:BQ6"/>
    <mergeCell ref="BR6:BS6"/>
    <mergeCell ref="BV6:BW6"/>
    <mergeCell ref="BX6:BY6"/>
    <mergeCell ref="CB6:CC6"/>
    <mergeCell ref="CD6:CE6"/>
    <mergeCell ref="AH5:AN5"/>
    <mergeCell ref="AO5:AS5"/>
    <mergeCell ref="AX5:BC5"/>
    <mergeCell ref="BD5:BI5"/>
    <mergeCell ref="BJ5:BO5"/>
    <mergeCell ref="C5:G5"/>
    <mergeCell ref="H5:M5"/>
    <mergeCell ref="N5:S5"/>
    <mergeCell ref="T5:Z5"/>
    <mergeCell ref="AA5:AG5"/>
  </mergeCells>
  <phoneticPr fontId="169" type="noConversion"/>
  <hyperlinks>
    <hyperlink ref="BD99" location="总部管理费!A51" display="返回"/>
  </hyperlinks>
  <printOptions horizontalCentered="1"/>
  <pageMargins left="0.39370078740157499" right="0" top="0.39370078740157499" bottom="0" header="0.31496062992126" footer="0.31496062992126"/>
  <pageSetup paperSize="9" scale="37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A58"/>
  <sheetViews>
    <sheetView showGridLines="0" zoomScale="70" zoomScaleNormal="70" workbookViewId="0">
      <selection activeCell="C55" sqref="C55:BA55"/>
    </sheetView>
  </sheetViews>
  <sheetFormatPr defaultColWidth="9" defaultRowHeight="13.5" outlineLevelCol="1"/>
  <cols>
    <col min="1" max="1" width="6.25" style="2016" customWidth="1"/>
    <col min="2" max="2" width="34.75" style="115" customWidth="1"/>
    <col min="3" max="3" width="16.25" style="2016" hidden="1" customWidth="1" outlineLevel="1"/>
    <col min="4" max="4" width="14.875" style="2016" hidden="1" customWidth="1" outlineLevel="1"/>
    <col min="5" max="5" width="13.875" style="218" hidden="1" customWidth="1" outlineLevel="1"/>
    <col min="6" max="7" width="16.75" style="2016" hidden="1" customWidth="1" outlineLevel="1"/>
    <col min="8" max="9" width="14.25" style="2016" hidden="1" customWidth="1" outlineLevel="1"/>
    <col min="10" max="10" width="12.625" style="218" hidden="1" customWidth="1" outlineLevel="1"/>
    <col min="11" max="12" width="14.125" style="4157" hidden="1" customWidth="1" outlineLevel="1"/>
    <col min="13" max="13" width="17.5" style="4157" hidden="1" customWidth="1" outlineLevel="1"/>
    <col min="14" max="14" width="16.25" style="4157" hidden="1" customWidth="1" outlineLevel="1"/>
    <col min="15" max="15" width="12" style="4616" hidden="1" customWidth="1" outlineLevel="1"/>
    <col min="16" max="16" width="18.5" style="4157" hidden="1" customWidth="1" outlineLevel="1"/>
    <col min="17" max="17" width="17.125" style="4617" hidden="1" customWidth="1" outlineLevel="1"/>
    <col min="18" max="21" width="17.125" style="4157" hidden="1" customWidth="1" outlineLevel="1"/>
    <col min="22" max="22" width="16.875" style="4157" hidden="1" customWidth="1" outlineLevel="1"/>
    <col min="23" max="42" width="16.25" style="4157" hidden="1" customWidth="1" outlineLevel="1"/>
    <col min="43" max="43" width="16.25" style="4157" customWidth="1" collapsed="1"/>
    <col min="44" max="48" width="16.25" style="4157" customWidth="1"/>
    <col min="49" max="49" width="19.625" style="4157" customWidth="1"/>
    <col min="50" max="53" width="16.25" style="4157" customWidth="1"/>
    <col min="54" max="54" width="76.875" style="115" customWidth="1"/>
    <col min="55" max="55" width="45.5" style="2016" customWidth="1"/>
    <col min="56" max="16384" width="9" style="2016"/>
  </cols>
  <sheetData>
    <row r="1" spans="1:55" ht="22.5">
      <c r="A1" s="4964" t="s">
        <v>216</v>
      </c>
      <c r="B1" s="4964"/>
      <c r="C1" s="4964"/>
      <c r="D1" s="4964"/>
      <c r="E1" s="4964"/>
      <c r="F1" s="4964"/>
      <c r="G1" s="4964"/>
      <c r="H1" s="4964"/>
      <c r="I1" s="4964"/>
      <c r="J1" s="4964"/>
      <c r="K1" s="4964"/>
      <c r="L1" s="4964"/>
      <c r="M1" s="4964"/>
      <c r="N1" s="4964"/>
      <c r="O1" s="4964"/>
      <c r="P1" s="4964"/>
      <c r="Q1" s="4964"/>
      <c r="R1" s="4964"/>
      <c r="S1" s="4964"/>
      <c r="T1" s="4964"/>
      <c r="U1" s="4964"/>
      <c r="V1" s="4964"/>
      <c r="W1" s="4964"/>
      <c r="X1" s="4964"/>
      <c r="Y1" s="4964"/>
      <c r="Z1" s="4964"/>
      <c r="AA1" s="4964"/>
      <c r="AB1" s="4964"/>
      <c r="AC1" s="4964"/>
      <c r="AD1" s="4964"/>
      <c r="AE1" s="4964"/>
      <c r="AF1" s="4964"/>
      <c r="AG1" s="4964"/>
      <c r="AH1" s="4964"/>
      <c r="AI1" s="4964"/>
      <c r="AJ1" s="4964"/>
      <c r="AK1" s="4964"/>
      <c r="AL1" s="4964"/>
      <c r="AM1" s="4964"/>
      <c r="AN1" s="4964"/>
      <c r="AO1" s="4964"/>
      <c r="AP1" s="4964"/>
      <c r="AQ1" s="4964"/>
      <c r="AR1" s="4964"/>
      <c r="AS1" s="4964"/>
      <c r="AT1" s="4964"/>
      <c r="AU1" s="4964"/>
      <c r="AV1" s="4964"/>
      <c r="AW1" s="4964"/>
      <c r="AX1" s="4964"/>
      <c r="AY1" s="4964"/>
      <c r="AZ1" s="4964"/>
      <c r="BA1" s="4964"/>
      <c r="BB1" s="4964"/>
    </row>
    <row r="2" spans="1:55">
      <c r="BC2" s="4753" t="s">
        <v>25</v>
      </c>
    </row>
    <row r="3" spans="1:55" s="3586" customFormat="1" ht="14.25">
      <c r="A3" s="4978" t="s">
        <v>217</v>
      </c>
      <c r="B3" s="4978" t="s">
        <v>218</v>
      </c>
      <c r="C3" s="4956" t="s">
        <v>155</v>
      </c>
      <c r="D3" s="4957"/>
      <c r="E3" s="4958"/>
      <c r="F3" s="4956" t="s">
        <v>156</v>
      </c>
      <c r="G3" s="4957"/>
      <c r="H3" s="4957"/>
      <c r="I3" s="4957"/>
      <c r="J3" s="4958"/>
      <c r="K3" s="4965" t="s">
        <v>157</v>
      </c>
      <c r="L3" s="4966"/>
      <c r="M3" s="4966"/>
      <c r="N3" s="4966"/>
      <c r="O3" s="4967"/>
      <c r="P3" s="4968" t="s">
        <v>219</v>
      </c>
      <c r="Q3" s="4968"/>
      <c r="R3" s="4968"/>
      <c r="S3" s="4968"/>
      <c r="T3" s="4968"/>
      <c r="U3" s="4968"/>
      <c r="V3" s="4968"/>
      <c r="W3" s="4968"/>
      <c r="X3" s="4968"/>
      <c r="Y3" s="4968"/>
      <c r="Z3" s="4965" t="s">
        <v>220</v>
      </c>
      <c r="AA3" s="4966"/>
      <c r="AB3" s="4966"/>
      <c r="AC3" s="4966"/>
      <c r="AD3" s="4966"/>
      <c r="AE3" s="4966"/>
      <c r="AF3" s="4966"/>
      <c r="AG3" s="4966"/>
      <c r="AH3" s="4966"/>
      <c r="AI3" s="4967"/>
      <c r="AJ3" s="4965" t="s">
        <v>221</v>
      </c>
      <c r="AK3" s="4966"/>
      <c r="AL3" s="4966"/>
      <c r="AM3" s="4966"/>
      <c r="AN3" s="4966"/>
      <c r="AO3" s="4966"/>
      <c r="AP3" s="4966"/>
      <c r="AQ3" s="4966"/>
      <c r="AR3" s="4659"/>
      <c r="AS3" s="4659"/>
      <c r="AT3" s="4969" t="s">
        <v>161</v>
      </c>
      <c r="AU3" s="4970"/>
      <c r="AV3" s="4970"/>
      <c r="AW3" s="4970"/>
      <c r="AX3" s="4970"/>
      <c r="AY3" s="4970"/>
      <c r="AZ3" s="4970"/>
      <c r="BA3" s="4971"/>
      <c r="BB3" s="4978" t="s">
        <v>162</v>
      </c>
      <c r="BC3" s="4618"/>
    </row>
    <row r="4" spans="1:55" s="3586" customFormat="1" ht="28.5">
      <c r="A4" s="4979"/>
      <c r="B4" s="4979"/>
      <c r="C4" s="4620" t="s">
        <v>222</v>
      </c>
      <c r="D4" s="4620" t="s">
        <v>223</v>
      </c>
      <c r="E4" s="4621" t="s">
        <v>170</v>
      </c>
      <c r="F4" s="4620" t="s">
        <v>224</v>
      </c>
      <c r="G4" s="4620" t="s">
        <v>225</v>
      </c>
      <c r="H4" s="4620" t="s">
        <v>226</v>
      </c>
      <c r="I4" s="4620" t="s">
        <v>227</v>
      </c>
      <c r="J4" s="4621" t="s">
        <v>170</v>
      </c>
      <c r="K4" s="4660" t="s">
        <v>228</v>
      </c>
      <c r="L4" s="4660" t="s">
        <v>229</v>
      </c>
      <c r="M4" s="4980" t="s">
        <v>230</v>
      </c>
      <c r="N4" s="4980" t="s">
        <v>231</v>
      </c>
      <c r="O4" s="4980" t="s">
        <v>170</v>
      </c>
      <c r="P4" s="4982" t="s">
        <v>232</v>
      </c>
      <c r="Q4" s="4972" t="s">
        <v>184</v>
      </c>
      <c r="R4" s="4973"/>
      <c r="S4" s="4973"/>
      <c r="T4" s="4973"/>
      <c r="U4" s="4973"/>
      <c r="V4" s="4974"/>
      <c r="W4" s="4982" t="s">
        <v>233</v>
      </c>
      <c r="X4" s="4980" t="s">
        <v>234</v>
      </c>
      <c r="Y4" s="4980" t="s">
        <v>170</v>
      </c>
      <c r="Z4" s="4982" t="s">
        <v>187</v>
      </c>
      <c r="AA4" s="4972" t="s">
        <v>235</v>
      </c>
      <c r="AB4" s="4973"/>
      <c r="AC4" s="4973"/>
      <c r="AD4" s="4973"/>
      <c r="AE4" s="4973"/>
      <c r="AF4" s="4974"/>
      <c r="AG4" s="4982" t="s">
        <v>236</v>
      </c>
      <c r="AH4" s="4980" t="s">
        <v>237</v>
      </c>
      <c r="AI4" s="4980" t="s">
        <v>170</v>
      </c>
      <c r="AJ4" s="4982" t="s">
        <v>238</v>
      </c>
      <c r="AK4" s="4972" t="s">
        <v>192</v>
      </c>
      <c r="AL4" s="4973"/>
      <c r="AM4" s="4973"/>
      <c r="AN4" s="4973"/>
      <c r="AO4" s="4973"/>
      <c r="AP4" s="4974"/>
      <c r="AQ4" s="4982" t="s">
        <v>239</v>
      </c>
      <c r="AR4" s="4980" t="s">
        <v>240</v>
      </c>
      <c r="AS4" s="4980" t="s">
        <v>170</v>
      </c>
      <c r="AT4" s="4983" t="s">
        <v>241</v>
      </c>
      <c r="AU4" s="4975" t="s">
        <v>196</v>
      </c>
      <c r="AV4" s="4976"/>
      <c r="AW4" s="4976"/>
      <c r="AX4" s="4976"/>
      <c r="AY4" s="4976"/>
      <c r="AZ4" s="4977"/>
      <c r="BA4" s="4983" t="s">
        <v>242</v>
      </c>
      <c r="BB4" s="4979"/>
      <c r="BC4" s="4754" t="s">
        <v>243</v>
      </c>
    </row>
    <row r="5" spans="1:55" s="3586" customFormat="1" ht="28.5">
      <c r="A5" s="4619"/>
      <c r="B5" s="4619" t="s">
        <v>244</v>
      </c>
      <c r="C5" s="4620"/>
      <c r="D5" s="4620"/>
      <c r="E5" s="4621"/>
      <c r="F5" s="4620"/>
      <c r="G5" s="4620"/>
      <c r="H5" s="4620"/>
      <c r="I5" s="4620"/>
      <c r="J5" s="4621"/>
      <c r="K5" s="4660"/>
      <c r="L5" s="4660"/>
      <c r="M5" s="4981"/>
      <c r="N5" s="4981"/>
      <c r="O5" s="4981"/>
      <c r="P5" s="4981"/>
      <c r="Q5" s="4674" t="s">
        <v>245</v>
      </c>
      <c r="R5" s="4675" t="s">
        <v>246</v>
      </c>
      <c r="S5" s="4675" t="s">
        <v>247</v>
      </c>
      <c r="T5" s="4675" t="s">
        <v>248</v>
      </c>
      <c r="U5" s="4675" t="s">
        <v>249</v>
      </c>
      <c r="V5" s="4675" t="s">
        <v>250</v>
      </c>
      <c r="W5" s="4981"/>
      <c r="X5" s="4981"/>
      <c r="Y5" s="4981"/>
      <c r="Z5" s="4981"/>
      <c r="AA5" s="4674" t="s">
        <v>245</v>
      </c>
      <c r="AB5" s="4675" t="s">
        <v>246</v>
      </c>
      <c r="AC5" s="4675" t="s">
        <v>247</v>
      </c>
      <c r="AD5" s="4675" t="s">
        <v>248</v>
      </c>
      <c r="AE5" s="4675" t="s">
        <v>251</v>
      </c>
      <c r="AF5" s="4675" t="s">
        <v>250</v>
      </c>
      <c r="AG5" s="4981"/>
      <c r="AH5" s="4981"/>
      <c r="AI5" s="4981"/>
      <c r="AJ5" s="4981"/>
      <c r="AK5" s="4674" t="s">
        <v>245</v>
      </c>
      <c r="AL5" s="4675" t="s">
        <v>246</v>
      </c>
      <c r="AM5" s="4675" t="s">
        <v>247</v>
      </c>
      <c r="AN5" s="4675" t="s">
        <v>248</v>
      </c>
      <c r="AO5" s="4675" t="s">
        <v>251</v>
      </c>
      <c r="AP5" s="4675" t="s">
        <v>250</v>
      </c>
      <c r="AQ5" s="4981"/>
      <c r="AR5" s="4981"/>
      <c r="AS5" s="4981"/>
      <c r="AT5" s="4984"/>
      <c r="AU5" s="4747" t="s">
        <v>245</v>
      </c>
      <c r="AV5" s="4748" t="s">
        <v>246</v>
      </c>
      <c r="AW5" s="4748" t="s">
        <v>247</v>
      </c>
      <c r="AX5" s="4748" t="s">
        <v>248</v>
      </c>
      <c r="AY5" s="4748" t="s">
        <v>251</v>
      </c>
      <c r="AZ5" s="4748" t="s">
        <v>250</v>
      </c>
      <c r="BA5" s="4984"/>
      <c r="BB5" s="4619"/>
      <c r="BC5" s="4754"/>
    </row>
    <row r="6" spans="1:55" s="3586" customFormat="1" ht="15.75">
      <c r="A6" s="4622" t="s">
        <v>16</v>
      </c>
      <c r="B6" s="4623" t="s">
        <v>252</v>
      </c>
      <c r="C6" s="4624"/>
      <c r="D6" s="4624"/>
      <c r="E6" s="4625"/>
      <c r="F6" s="4624"/>
      <c r="G6" s="4624"/>
      <c r="H6" s="4624"/>
      <c r="I6" s="4624"/>
      <c r="J6" s="4625"/>
      <c r="K6" s="4659"/>
      <c r="L6" s="4659"/>
      <c r="M6" s="4659"/>
      <c r="N6" s="4659"/>
      <c r="O6" s="4625"/>
      <c r="P6" s="4659"/>
      <c r="Q6" s="4676"/>
      <c r="R6" s="4677"/>
      <c r="S6" s="4677"/>
      <c r="T6" s="4677"/>
      <c r="U6" s="4677"/>
      <c r="V6" s="4677"/>
      <c r="W6" s="4678"/>
      <c r="X6" s="4678"/>
      <c r="Y6" s="4702"/>
      <c r="Z6" s="4703"/>
      <c r="AA6" s="4704"/>
      <c r="AB6" s="4705"/>
      <c r="AC6" s="4705"/>
      <c r="AD6" s="4705"/>
      <c r="AE6" s="4705"/>
      <c r="AF6" s="4703"/>
      <c r="AG6" s="4705"/>
      <c r="AH6" s="4705"/>
      <c r="AI6" s="4731"/>
      <c r="AJ6" s="4704"/>
      <c r="AK6" s="4705"/>
      <c r="AL6" s="4705"/>
      <c r="AM6" s="4705"/>
      <c r="AN6" s="4705"/>
      <c r="AO6" s="4703"/>
      <c r="AP6" s="4705"/>
      <c r="AQ6" s="4705"/>
      <c r="AR6" s="4705"/>
      <c r="AS6" s="4731"/>
      <c r="AT6" s="4716"/>
      <c r="AU6" s="4729"/>
      <c r="AV6" s="4729"/>
      <c r="AW6" s="4729"/>
      <c r="AX6" s="4729"/>
      <c r="AY6" s="4715"/>
      <c r="AZ6" s="4729"/>
      <c r="BA6" s="4729"/>
      <c r="BB6" s="4755"/>
      <c r="BC6" s="4756" t="s">
        <v>253</v>
      </c>
    </row>
    <row r="7" spans="1:55" s="3586" customFormat="1" ht="15.75">
      <c r="A7" s="4622" t="s">
        <v>138</v>
      </c>
      <c r="B7" s="4623" t="s">
        <v>254</v>
      </c>
      <c r="C7" s="4624"/>
      <c r="D7" s="4624"/>
      <c r="E7" s="4625"/>
      <c r="F7" s="4624"/>
      <c r="G7" s="4624"/>
      <c r="H7" s="4624"/>
      <c r="I7" s="4624"/>
      <c r="J7" s="4625"/>
      <c r="K7" s="4659"/>
      <c r="L7" s="4659"/>
      <c r="M7" s="4659"/>
      <c r="N7" s="4659"/>
      <c r="O7" s="4625"/>
      <c r="P7" s="4659"/>
      <c r="Q7" s="4676"/>
      <c r="R7" s="4677"/>
      <c r="S7" s="4677"/>
      <c r="T7" s="4677"/>
      <c r="U7" s="4677"/>
      <c r="V7" s="4677"/>
      <c r="W7" s="4678"/>
      <c r="X7" s="4678"/>
      <c r="Y7" s="4702"/>
      <c r="Z7" s="4705"/>
      <c r="AA7" s="4704"/>
      <c r="AB7" s="4705"/>
      <c r="AC7" s="4705"/>
      <c r="AD7" s="4705"/>
      <c r="AE7" s="4705"/>
      <c r="AF7" s="4705"/>
      <c r="AG7" s="4705"/>
      <c r="AH7" s="4705"/>
      <c r="AI7" s="4731"/>
      <c r="AJ7" s="4704"/>
      <c r="AK7" s="4705"/>
      <c r="AL7" s="4705"/>
      <c r="AM7" s="4705"/>
      <c r="AN7" s="4705"/>
      <c r="AO7" s="4705"/>
      <c r="AP7" s="4705"/>
      <c r="AQ7" s="4705"/>
      <c r="AR7" s="4705"/>
      <c r="AS7" s="4731"/>
      <c r="AT7" s="4716"/>
      <c r="AU7" s="4729"/>
      <c r="AV7" s="4729"/>
      <c r="AW7" s="4729"/>
      <c r="AX7" s="4729"/>
      <c r="AY7" s="4729"/>
      <c r="AZ7" s="4729"/>
      <c r="BA7" s="4729"/>
      <c r="BB7" s="4755"/>
      <c r="BC7" s="4886" t="s">
        <v>255</v>
      </c>
    </row>
    <row r="8" spans="1:55" s="3586" customFormat="1" ht="15.75">
      <c r="A8" s="4626">
        <v>1</v>
      </c>
      <c r="B8" s="4627" t="s">
        <v>256</v>
      </c>
      <c r="C8" s="4628"/>
      <c r="D8" s="4628"/>
      <c r="E8" s="4629"/>
      <c r="F8" s="4628"/>
      <c r="G8" s="4628"/>
      <c r="H8" s="4628"/>
      <c r="I8" s="4628"/>
      <c r="J8" s="4629"/>
      <c r="K8" s="4661"/>
      <c r="L8" s="4661"/>
      <c r="M8" s="4661"/>
      <c r="N8" s="4661"/>
      <c r="O8" s="4662"/>
      <c r="P8" s="4661"/>
      <c r="Q8" s="4679"/>
      <c r="R8" s="4666"/>
      <c r="S8" s="4666"/>
      <c r="T8" s="4666"/>
      <c r="U8" s="4666"/>
      <c r="V8" s="4666"/>
      <c r="W8" s="4680"/>
      <c r="X8" s="4680"/>
      <c r="Y8" s="4706"/>
      <c r="Z8" s="4707"/>
      <c r="AA8" s="4707"/>
      <c r="AB8" s="4707"/>
      <c r="AC8" s="4707"/>
      <c r="AD8" s="4707"/>
      <c r="AE8" s="4707"/>
      <c r="AF8" s="4707"/>
      <c r="AG8" s="4707"/>
      <c r="AH8" s="4707"/>
      <c r="AI8" s="4732"/>
      <c r="AJ8" s="4707"/>
      <c r="AK8" s="4707"/>
      <c r="AL8" s="4707"/>
      <c r="AM8" s="4707"/>
      <c r="AN8" s="4707"/>
      <c r="AO8" s="4707"/>
      <c r="AP8" s="4707"/>
      <c r="AQ8" s="4707"/>
      <c r="AR8" s="4707"/>
      <c r="AS8" s="4732"/>
      <c r="AT8" s="4707"/>
      <c r="AU8" s="4707"/>
      <c r="AV8" s="4707"/>
      <c r="AW8" s="4707"/>
      <c r="AX8" s="4707"/>
      <c r="AY8" s="4707"/>
      <c r="AZ8" s="4707"/>
      <c r="BA8" s="4707"/>
      <c r="BB8" s="1438"/>
      <c r="BC8" s="4628"/>
    </row>
    <row r="9" spans="1:55" s="3586" customFormat="1" ht="15.75" customHeight="1">
      <c r="A9" s="4985"/>
      <c r="B9" s="4987" t="s">
        <v>257</v>
      </c>
      <c r="C9" s="4991"/>
      <c r="D9" s="4991"/>
      <c r="E9" s="4996"/>
      <c r="F9" s="4991"/>
      <c r="G9" s="4991"/>
      <c r="H9" s="4991"/>
      <c r="I9" s="4991"/>
      <c r="J9" s="4996"/>
      <c r="K9" s="5001"/>
      <c r="L9" s="5001"/>
      <c r="M9" s="5001"/>
      <c r="N9" s="5001"/>
      <c r="O9" s="5006"/>
      <c r="P9" s="5001"/>
      <c r="Q9" s="5008"/>
      <c r="R9" s="5001"/>
      <c r="S9" s="5001"/>
      <c r="T9" s="5001"/>
      <c r="U9" s="5001"/>
      <c r="V9" s="5001"/>
      <c r="W9" s="5012"/>
      <c r="X9" s="5017"/>
      <c r="Y9" s="5022"/>
      <c r="Z9" s="5027"/>
      <c r="AA9" s="5027"/>
      <c r="AB9" s="5027"/>
      <c r="AC9" s="5027"/>
      <c r="AD9" s="5027"/>
      <c r="AE9" s="5027"/>
      <c r="AF9" s="5027"/>
      <c r="AG9" s="5027"/>
      <c r="AH9" s="5027"/>
      <c r="AI9" s="5032"/>
      <c r="AJ9" s="5027"/>
      <c r="AK9" s="5027"/>
      <c r="AL9" s="5027"/>
      <c r="AM9" s="5027"/>
      <c r="AN9" s="5027"/>
      <c r="AO9" s="5027"/>
      <c r="AP9" s="5027"/>
      <c r="AQ9" s="5027"/>
      <c r="AR9" s="5027"/>
      <c r="AS9" s="5032"/>
      <c r="AT9" s="5027"/>
      <c r="AU9" s="5029"/>
      <c r="AV9" s="5027"/>
      <c r="AW9" s="5027"/>
      <c r="AX9" s="5027"/>
      <c r="AY9" s="5027"/>
      <c r="AZ9" s="5027"/>
      <c r="BA9" s="5027"/>
      <c r="BB9" s="5044"/>
      <c r="BC9" s="4757" t="s">
        <v>258</v>
      </c>
    </row>
    <row r="10" spans="1:55" ht="15.75" customHeight="1">
      <c r="A10" s="4986"/>
      <c r="B10" s="4988"/>
      <c r="C10" s="4992"/>
      <c r="D10" s="4992"/>
      <c r="E10" s="4997"/>
      <c r="F10" s="4992"/>
      <c r="G10" s="4992"/>
      <c r="H10" s="4992"/>
      <c r="I10" s="4992"/>
      <c r="J10" s="4997"/>
      <c r="K10" s="5002"/>
      <c r="L10" s="5002"/>
      <c r="M10" s="5002"/>
      <c r="N10" s="5002"/>
      <c r="O10" s="5007"/>
      <c r="P10" s="5002"/>
      <c r="Q10" s="5009"/>
      <c r="R10" s="5002"/>
      <c r="S10" s="5002"/>
      <c r="T10" s="5002"/>
      <c r="U10" s="5002"/>
      <c r="V10" s="5002"/>
      <c r="W10" s="5013"/>
      <c r="X10" s="5018"/>
      <c r="Y10" s="5023"/>
      <c r="Z10" s="5028"/>
      <c r="AA10" s="5028"/>
      <c r="AB10" s="5028"/>
      <c r="AC10" s="5028"/>
      <c r="AD10" s="5028"/>
      <c r="AE10" s="5028"/>
      <c r="AF10" s="5028"/>
      <c r="AG10" s="5028"/>
      <c r="AH10" s="5028"/>
      <c r="AI10" s="5033"/>
      <c r="AJ10" s="5028"/>
      <c r="AK10" s="5028"/>
      <c r="AL10" s="5028"/>
      <c r="AM10" s="5028"/>
      <c r="AN10" s="5028"/>
      <c r="AO10" s="5028"/>
      <c r="AP10" s="5028"/>
      <c r="AQ10" s="5028"/>
      <c r="AR10" s="5028"/>
      <c r="AS10" s="5033"/>
      <c r="AT10" s="5028"/>
      <c r="AU10" s="5030"/>
      <c r="AV10" s="5028"/>
      <c r="AW10" s="5028"/>
      <c r="AX10" s="5028"/>
      <c r="AY10" s="5028"/>
      <c r="AZ10" s="5028"/>
      <c r="BA10" s="5028"/>
      <c r="BB10" s="5045"/>
      <c r="BC10" s="4757" t="s">
        <v>259</v>
      </c>
    </row>
    <row r="11" spans="1:55" ht="15.75">
      <c r="A11" s="4635"/>
      <c r="B11" s="4636" t="s">
        <v>260</v>
      </c>
      <c r="C11" s="4637"/>
      <c r="D11" s="4637"/>
      <c r="E11" s="4638"/>
      <c r="F11" s="4637"/>
      <c r="G11" s="4637"/>
      <c r="H11" s="4637"/>
      <c r="I11" s="4637"/>
      <c r="J11" s="4638"/>
      <c r="K11" s="4666"/>
      <c r="L11" s="4666"/>
      <c r="M11" s="4666"/>
      <c r="N11" s="4666"/>
      <c r="O11" s="4638"/>
      <c r="P11" s="4666"/>
      <c r="Q11" s="4684"/>
      <c r="R11" s="4666"/>
      <c r="S11" s="4666"/>
      <c r="T11" s="4666"/>
      <c r="U11" s="4666"/>
      <c r="V11" s="4666"/>
      <c r="W11" s="4685"/>
      <c r="X11" s="4686"/>
      <c r="Y11" s="4710"/>
      <c r="Z11" s="4711"/>
      <c r="AA11" s="4711"/>
      <c r="AB11" s="4711"/>
      <c r="AC11" s="4711"/>
      <c r="AD11" s="4711"/>
      <c r="AE11" s="4711"/>
      <c r="AF11" s="4711"/>
      <c r="AG11" s="4711"/>
      <c r="AH11" s="4711"/>
      <c r="AI11" s="4735"/>
      <c r="AJ11" s="4711"/>
      <c r="AK11" s="4711"/>
      <c r="AL11" s="4711"/>
      <c r="AM11" s="4711"/>
      <c r="AN11" s="4711"/>
      <c r="AO11" s="4711"/>
      <c r="AP11" s="4711"/>
      <c r="AQ11" s="4711"/>
      <c r="AR11" s="4711"/>
      <c r="AS11" s="4735"/>
      <c r="AT11" s="4711"/>
      <c r="AU11" s="4707"/>
      <c r="AV11" s="4711"/>
      <c r="AW11" s="4711"/>
      <c r="AX11" s="4711"/>
      <c r="AY11" s="4711"/>
      <c r="AZ11" s="4711"/>
      <c r="BA11" s="4711"/>
      <c r="BB11" s="4758"/>
      <c r="BC11" s="4637"/>
    </row>
    <row r="12" spans="1:55" s="3586" customFormat="1" ht="15.75" customHeight="1">
      <c r="A12" s="4985">
        <v>2</v>
      </c>
      <c r="B12" s="4989" t="s">
        <v>261</v>
      </c>
      <c r="C12" s="4993"/>
      <c r="D12" s="4993"/>
      <c r="E12" s="4998"/>
      <c r="F12" s="4993"/>
      <c r="G12" s="4993"/>
      <c r="H12" s="4993"/>
      <c r="I12" s="4993"/>
      <c r="J12" s="4998"/>
      <c r="K12" s="5003"/>
      <c r="L12" s="5003"/>
      <c r="M12" s="5003"/>
      <c r="N12" s="5003"/>
      <c r="O12" s="4996"/>
      <c r="P12" s="5003"/>
      <c r="Q12" s="5010"/>
      <c r="R12" s="5001"/>
      <c r="S12" s="5001"/>
      <c r="T12" s="5001"/>
      <c r="U12" s="5001"/>
      <c r="V12" s="5001"/>
      <c r="W12" s="5014"/>
      <c r="X12" s="5014"/>
      <c r="Y12" s="5024"/>
      <c r="Z12" s="5029"/>
      <c r="AA12" s="5029"/>
      <c r="AB12" s="5029"/>
      <c r="AC12" s="5027"/>
      <c r="AD12" s="5027"/>
      <c r="AE12" s="5027"/>
      <c r="AF12" s="5027"/>
      <c r="AG12" s="5029"/>
      <c r="AH12" s="5029"/>
      <c r="AI12" s="5034"/>
      <c r="AJ12" s="5027"/>
      <c r="AK12" s="5027"/>
      <c r="AL12" s="5027"/>
      <c r="AM12" s="5027"/>
      <c r="AN12" s="5027"/>
      <c r="AO12" s="5027"/>
      <c r="AP12" s="5027"/>
      <c r="AQ12" s="5029"/>
      <c r="AR12" s="5029"/>
      <c r="AS12" s="5032"/>
      <c r="AT12" s="5027"/>
      <c r="AU12" s="5029"/>
      <c r="AV12" s="5027"/>
      <c r="AW12" s="5027"/>
      <c r="AX12" s="5027"/>
      <c r="AY12" s="5027"/>
      <c r="AZ12" s="5027"/>
      <c r="BA12" s="5027"/>
      <c r="BB12" s="5046"/>
      <c r="BC12" s="4757" t="s">
        <v>262</v>
      </c>
    </row>
    <row r="13" spans="1:55" s="3586" customFormat="1" ht="47.25" customHeight="1">
      <c r="A13" s="4986"/>
      <c r="B13" s="4990"/>
      <c r="C13" s="4994"/>
      <c r="D13" s="4994"/>
      <c r="E13" s="4999"/>
      <c r="F13" s="4994"/>
      <c r="G13" s="4994"/>
      <c r="H13" s="4994"/>
      <c r="I13" s="4994"/>
      <c r="J13" s="4999"/>
      <c r="K13" s="5004"/>
      <c r="L13" s="5004"/>
      <c r="M13" s="5004"/>
      <c r="N13" s="5004"/>
      <c r="O13" s="4997"/>
      <c r="P13" s="5004"/>
      <c r="Q13" s="5011"/>
      <c r="R13" s="5002"/>
      <c r="S13" s="5002"/>
      <c r="T13" s="5002"/>
      <c r="U13" s="5002"/>
      <c r="V13" s="5002"/>
      <c r="W13" s="5015"/>
      <c r="X13" s="5015"/>
      <c r="Y13" s="5025"/>
      <c r="Z13" s="5030"/>
      <c r="AA13" s="5030"/>
      <c r="AB13" s="5030"/>
      <c r="AC13" s="5028"/>
      <c r="AD13" s="5028"/>
      <c r="AE13" s="5028"/>
      <c r="AF13" s="5028"/>
      <c r="AG13" s="5030"/>
      <c r="AH13" s="5030"/>
      <c r="AI13" s="5035"/>
      <c r="AJ13" s="5028"/>
      <c r="AK13" s="5028"/>
      <c r="AL13" s="5028"/>
      <c r="AM13" s="5028"/>
      <c r="AN13" s="5028"/>
      <c r="AO13" s="5028"/>
      <c r="AP13" s="5028"/>
      <c r="AQ13" s="5030"/>
      <c r="AR13" s="5030"/>
      <c r="AS13" s="5033"/>
      <c r="AT13" s="5028"/>
      <c r="AU13" s="5030"/>
      <c r="AV13" s="5028"/>
      <c r="AW13" s="5028"/>
      <c r="AX13" s="5028"/>
      <c r="AY13" s="5028"/>
      <c r="AZ13" s="5028"/>
      <c r="BA13" s="5028"/>
      <c r="BB13" s="5047"/>
      <c r="BC13" s="4757" t="s">
        <v>263</v>
      </c>
    </row>
    <row r="14" spans="1:55" s="3586" customFormat="1" ht="38.25" customHeight="1">
      <c r="A14" s="4633">
        <v>3</v>
      </c>
      <c r="B14" s="4639" t="s">
        <v>264</v>
      </c>
      <c r="C14" s="4640"/>
      <c r="D14" s="4640"/>
      <c r="E14" s="4641"/>
      <c r="F14" s="4640"/>
      <c r="G14" s="4640"/>
      <c r="H14" s="4640"/>
      <c r="I14" s="4640"/>
      <c r="J14" s="4641"/>
      <c r="K14" s="4667"/>
      <c r="L14" s="4667"/>
      <c r="M14" s="4667"/>
      <c r="N14" s="4667"/>
      <c r="O14" s="4634"/>
      <c r="P14" s="4667"/>
      <c r="Q14" s="4687"/>
      <c r="R14" s="4665"/>
      <c r="S14" s="4665"/>
      <c r="T14" s="4665"/>
      <c r="U14" s="4665"/>
      <c r="V14" s="4665"/>
      <c r="W14" s="4688"/>
      <c r="X14" s="4688"/>
      <c r="Y14" s="4712"/>
      <c r="Z14" s="4713"/>
      <c r="AA14" s="4713"/>
      <c r="AB14" s="4713"/>
      <c r="AC14" s="4709"/>
      <c r="AD14" s="4709"/>
      <c r="AE14" s="4709"/>
      <c r="AF14" s="4709"/>
      <c r="AG14" s="4713"/>
      <c r="AH14" s="4713"/>
      <c r="AI14" s="4736"/>
      <c r="AJ14" s="4713"/>
      <c r="AK14" s="4713"/>
      <c r="AL14" s="4709"/>
      <c r="AM14" s="4709"/>
      <c r="AN14" s="4709"/>
      <c r="AO14" s="4709"/>
      <c r="AP14" s="4713"/>
      <c r="AQ14" s="4713"/>
      <c r="AR14" s="4713"/>
      <c r="AS14" s="4707"/>
      <c r="AT14" s="4718"/>
      <c r="AU14" s="4707"/>
      <c r="AV14" s="4718"/>
      <c r="AW14" s="4718"/>
      <c r="AX14" s="4718"/>
      <c r="AY14" s="4718"/>
      <c r="AZ14" s="4718"/>
      <c r="BA14" s="4718"/>
      <c r="BB14" s="4759"/>
      <c r="BC14" s="4757"/>
    </row>
    <row r="15" spans="1:55" ht="31.5" customHeight="1">
      <c r="A15" s="4622" t="s">
        <v>108</v>
      </c>
      <c r="B15" s="4623" t="s">
        <v>265</v>
      </c>
      <c r="C15" s="4624"/>
      <c r="D15" s="4624"/>
      <c r="E15" s="4625"/>
      <c r="F15" s="4624"/>
      <c r="G15" s="4624"/>
      <c r="H15" s="4642"/>
      <c r="I15" s="4624"/>
      <c r="J15" s="4625"/>
      <c r="K15" s="4659"/>
      <c r="L15" s="4659"/>
      <c r="M15" s="4659"/>
      <c r="N15" s="4659"/>
      <c r="O15" s="4625"/>
      <c r="P15" s="4659"/>
      <c r="Q15" s="4676"/>
      <c r="R15" s="4676"/>
      <c r="S15" s="4676"/>
      <c r="T15" s="4676"/>
      <c r="U15" s="4676"/>
      <c r="V15" s="4676"/>
      <c r="W15" s="4689"/>
      <c r="X15" s="4689"/>
      <c r="Y15" s="4714"/>
      <c r="Z15" s="4715"/>
      <c r="AA15" s="4716"/>
      <c r="AB15" s="4715"/>
      <c r="AC15" s="4715"/>
      <c r="AD15" s="4715"/>
      <c r="AE15" s="4715"/>
      <c r="AF15" s="4715"/>
      <c r="AG15" s="4715"/>
      <c r="AH15" s="4715"/>
      <c r="AI15" s="4737"/>
      <c r="AJ15" s="4716"/>
      <c r="AK15" s="4715"/>
      <c r="AL15" s="4715"/>
      <c r="AM15" s="4715"/>
      <c r="AN15" s="4715"/>
      <c r="AO15" s="4715"/>
      <c r="AP15" s="4715"/>
      <c r="AQ15" s="4715"/>
      <c r="AR15" s="4715"/>
      <c r="AS15" s="4746"/>
      <c r="AT15" s="4716"/>
      <c r="AU15" s="4715"/>
      <c r="AV15" s="4715"/>
      <c r="AW15" s="4715"/>
      <c r="AX15" s="4715"/>
      <c r="AY15" s="4715"/>
      <c r="AZ15" s="4715"/>
      <c r="BA15" s="4715"/>
      <c r="BB15" s="4760"/>
      <c r="BC15" s="4756" t="s">
        <v>266</v>
      </c>
    </row>
    <row r="16" spans="1:55" s="3586" customFormat="1" ht="15.75">
      <c r="A16" s="4626">
        <v>1</v>
      </c>
      <c r="B16" s="4627" t="s">
        <v>267</v>
      </c>
      <c r="C16" s="4628"/>
      <c r="D16" s="4628"/>
      <c r="E16" s="4629"/>
      <c r="F16" s="4628"/>
      <c r="G16" s="4628"/>
      <c r="H16" s="4628"/>
      <c r="I16" s="4628"/>
      <c r="J16" s="4638"/>
      <c r="K16" s="4661"/>
      <c r="L16" s="4661"/>
      <c r="M16" s="4661"/>
      <c r="N16" s="4661"/>
      <c r="O16" s="4662"/>
      <c r="P16" s="4661"/>
      <c r="Q16" s="4679"/>
      <c r="R16" s="4666"/>
      <c r="S16" s="4666"/>
      <c r="T16" s="4666"/>
      <c r="U16" s="4666"/>
      <c r="V16" s="4666"/>
      <c r="W16" s="4680"/>
      <c r="X16" s="4680"/>
      <c r="Y16" s="4706"/>
      <c r="Z16" s="4707"/>
      <c r="AA16" s="4707"/>
      <c r="AB16" s="4707"/>
      <c r="AC16" s="4707"/>
      <c r="AD16" s="4707"/>
      <c r="AE16" s="4707"/>
      <c r="AF16" s="4707"/>
      <c r="AG16" s="4707"/>
      <c r="AH16" s="4707"/>
      <c r="AI16" s="4732"/>
      <c r="AJ16" s="4707"/>
      <c r="AK16" s="4707"/>
      <c r="AL16" s="4707"/>
      <c r="AM16" s="4707"/>
      <c r="AN16" s="4707"/>
      <c r="AO16" s="4707"/>
      <c r="AP16" s="4707"/>
      <c r="AQ16" s="4707"/>
      <c r="AR16" s="4707"/>
      <c r="AS16" s="4735"/>
      <c r="AT16" s="4707"/>
      <c r="AU16" s="4707"/>
      <c r="AV16" s="4707"/>
      <c r="AW16" s="4707"/>
      <c r="AX16" s="4707"/>
      <c r="AY16" s="4707"/>
      <c r="AZ16" s="4707"/>
      <c r="BA16" s="4707"/>
      <c r="BB16" s="4636"/>
      <c r="BC16" s="4628"/>
    </row>
    <row r="17" spans="1:79" ht="19.5" customHeight="1">
      <c r="A17" s="4635"/>
      <c r="B17" s="4636" t="s">
        <v>257</v>
      </c>
      <c r="C17" s="4637"/>
      <c r="D17" s="4637"/>
      <c r="E17" s="4638"/>
      <c r="F17" s="4637"/>
      <c r="G17" s="4637"/>
      <c r="H17" s="4637"/>
      <c r="I17" s="4637"/>
      <c r="J17" s="4638"/>
      <c r="K17" s="4666"/>
      <c r="L17" s="4666"/>
      <c r="M17" s="4666"/>
      <c r="N17" s="4666"/>
      <c r="O17" s="4668"/>
      <c r="P17" s="4666"/>
      <c r="Q17" s="4684"/>
      <c r="R17" s="4666"/>
      <c r="S17" s="4666"/>
      <c r="T17" s="4666"/>
      <c r="U17" s="4666"/>
      <c r="V17" s="4666"/>
      <c r="W17" s="4685"/>
      <c r="X17" s="4686"/>
      <c r="Y17" s="4710"/>
      <c r="Z17" s="4711"/>
      <c r="AA17" s="4711"/>
      <c r="AB17" s="4711"/>
      <c r="AC17" s="4711"/>
      <c r="AD17" s="4711"/>
      <c r="AE17" s="4711"/>
      <c r="AF17" s="4711"/>
      <c r="AG17" s="4711"/>
      <c r="AH17" s="4711"/>
      <c r="AI17" s="4732"/>
      <c r="AJ17" s="4711"/>
      <c r="AK17" s="4711"/>
      <c r="AL17" s="4711"/>
      <c r="AM17" s="4711"/>
      <c r="AN17" s="4711"/>
      <c r="AO17" s="4711"/>
      <c r="AP17" s="4711"/>
      <c r="AQ17" s="4711"/>
      <c r="AR17" s="4711"/>
      <c r="AS17" s="4735"/>
      <c r="AT17" s="4711"/>
      <c r="AU17" s="4707"/>
      <c r="AV17" s="4749"/>
      <c r="AW17" s="4749"/>
      <c r="AX17" s="4749"/>
      <c r="AY17" s="4735"/>
      <c r="AZ17" s="4735"/>
      <c r="BA17" s="4735"/>
      <c r="BB17" s="4761"/>
      <c r="BC17" s="4637"/>
    </row>
    <row r="18" spans="1:79" ht="30.75" customHeight="1">
      <c r="A18" s="4643"/>
      <c r="B18" s="4630" t="s">
        <v>260</v>
      </c>
      <c r="C18" s="4631"/>
      <c r="D18" s="4631"/>
      <c r="E18" s="4632"/>
      <c r="F18" s="4631"/>
      <c r="G18" s="4631"/>
      <c r="H18" s="4631"/>
      <c r="I18" s="4631"/>
      <c r="J18" s="4632"/>
      <c r="K18" s="4663"/>
      <c r="L18" s="4663"/>
      <c r="M18" s="4663"/>
      <c r="N18" s="4663"/>
      <c r="O18" s="4664"/>
      <c r="P18" s="4663"/>
      <c r="Q18" s="4681"/>
      <c r="R18" s="4663"/>
      <c r="S18" s="4663"/>
      <c r="T18" s="4663"/>
      <c r="U18" s="4663"/>
      <c r="V18" s="4663"/>
      <c r="W18" s="4682"/>
      <c r="X18" s="4683"/>
      <c r="Y18" s="4708"/>
      <c r="Z18" s="4717"/>
      <c r="AA18" s="4711"/>
      <c r="AB18" s="4717"/>
      <c r="AC18" s="4717"/>
      <c r="AD18" s="4717"/>
      <c r="AE18" s="4717"/>
      <c r="AF18" s="4717"/>
      <c r="AG18" s="4717"/>
      <c r="AH18" s="4717"/>
      <c r="AI18" s="4732"/>
      <c r="AJ18" s="4711"/>
      <c r="AK18" s="4717"/>
      <c r="AL18" s="4717"/>
      <c r="AM18" s="4717"/>
      <c r="AN18" s="4717"/>
      <c r="AO18" s="4717"/>
      <c r="AP18" s="4717"/>
      <c r="AQ18" s="4717"/>
      <c r="AR18" s="4717"/>
      <c r="AS18" s="4735"/>
      <c r="AT18" s="4717"/>
      <c r="AU18" s="4707"/>
      <c r="AV18" s="4717"/>
      <c r="AW18" s="4733"/>
      <c r="AX18" s="4733"/>
      <c r="AY18" s="4733"/>
      <c r="AZ18" s="4733"/>
      <c r="BA18" s="4733"/>
      <c r="BB18" s="4762"/>
      <c r="BC18" s="4631"/>
      <c r="BD18" s="3586"/>
      <c r="BE18" s="3586"/>
      <c r="BF18" s="3586"/>
      <c r="BG18" s="3586"/>
      <c r="BH18" s="3586"/>
      <c r="BI18" s="3586"/>
      <c r="BJ18" s="3586"/>
      <c r="BK18" s="3586"/>
      <c r="BL18" s="3586"/>
      <c r="BM18" s="3586"/>
      <c r="BN18" s="3586"/>
      <c r="BO18" s="3586"/>
      <c r="BP18" s="3586"/>
      <c r="BQ18" s="3586"/>
      <c r="BR18" s="3586"/>
      <c r="BS18" s="3586"/>
      <c r="BT18" s="3586"/>
      <c r="BU18" s="3586"/>
      <c r="BV18" s="3586"/>
      <c r="BW18" s="3586"/>
      <c r="BX18" s="3586"/>
      <c r="BY18" s="3586"/>
      <c r="BZ18" s="3586"/>
      <c r="CA18" s="3586"/>
    </row>
    <row r="19" spans="1:79" s="4156" customFormat="1" ht="70.5" customHeight="1">
      <c r="A19" s="4626">
        <v>2</v>
      </c>
      <c r="B19" s="4644" t="s">
        <v>268</v>
      </c>
      <c r="C19" s="4995"/>
      <c r="D19" s="4995"/>
      <c r="E19" s="5000"/>
      <c r="F19" s="4995"/>
      <c r="G19" s="4995"/>
      <c r="H19" s="4995"/>
      <c r="I19" s="4995"/>
      <c r="J19" s="5000"/>
      <c r="K19" s="5005"/>
      <c r="L19" s="5005"/>
      <c r="M19" s="4669"/>
      <c r="N19" s="4669"/>
      <c r="O19" s="4662"/>
      <c r="P19" s="4669"/>
      <c r="Q19" s="4690"/>
      <c r="R19" s="4666"/>
      <c r="S19" s="4666"/>
      <c r="T19" s="4666"/>
      <c r="U19" s="4666"/>
      <c r="V19" s="4666"/>
      <c r="W19" s="4691"/>
      <c r="X19" s="4691"/>
      <c r="Y19" s="4706"/>
      <c r="Z19" s="4707"/>
      <c r="AA19" s="4707"/>
      <c r="AB19" s="4707"/>
      <c r="AC19" s="4707"/>
      <c r="AD19" s="4707"/>
      <c r="AE19" s="4707"/>
      <c r="AF19" s="4707"/>
      <c r="AG19" s="4707"/>
      <c r="AH19" s="4707"/>
      <c r="AI19" s="4732"/>
      <c r="AJ19" s="4707"/>
      <c r="AK19" s="4707"/>
      <c r="AL19" s="4707"/>
      <c r="AM19" s="4707"/>
      <c r="AN19" s="4707"/>
      <c r="AO19" s="4707"/>
      <c r="AP19" s="4707"/>
      <c r="AQ19" s="4707"/>
      <c r="AR19" s="4707"/>
      <c r="AS19" s="4735"/>
      <c r="AT19" s="4749"/>
      <c r="AU19" s="4749"/>
      <c r="AV19" s="4735"/>
      <c r="AW19" s="4711"/>
      <c r="AX19" s="4735"/>
      <c r="AY19" s="4735"/>
      <c r="AZ19" s="4735"/>
      <c r="BA19" s="4735"/>
      <c r="BB19" s="541"/>
      <c r="BC19" s="4757" t="s">
        <v>262</v>
      </c>
      <c r="BD19" s="3586"/>
      <c r="BE19" s="3586"/>
      <c r="BF19" s="3586"/>
      <c r="BG19" s="3586"/>
      <c r="BH19" s="3586"/>
      <c r="BI19" s="3586"/>
      <c r="BJ19" s="3586"/>
      <c r="BK19" s="3586"/>
      <c r="BL19" s="3586"/>
      <c r="BM19" s="3586"/>
      <c r="BN19" s="3586"/>
      <c r="BO19" s="3586"/>
      <c r="BP19" s="3586"/>
      <c r="BQ19" s="3586"/>
      <c r="BR19" s="3586"/>
      <c r="BS19" s="3586"/>
      <c r="BT19" s="3586"/>
      <c r="BU19" s="3586"/>
      <c r="BV19" s="3586"/>
      <c r="BW19" s="3586"/>
      <c r="BX19" s="3586"/>
      <c r="BY19" s="3586"/>
      <c r="BZ19" s="3586"/>
      <c r="CA19" s="3586"/>
    </row>
    <row r="20" spans="1:79" s="1" customFormat="1" ht="15.75">
      <c r="A20" s="4626">
        <v>3</v>
      </c>
      <c r="B20" s="4644" t="s">
        <v>269</v>
      </c>
      <c r="C20" s="4995"/>
      <c r="D20" s="4995"/>
      <c r="E20" s="5000"/>
      <c r="F20" s="4995"/>
      <c r="G20" s="4995"/>
      <c r="H20" s="4995"/>
      <c r="I20" s="4995"/>
      <c r="J20" s="5000"/>
      <c r="K20" s="5005"/>
      <c r="L20" s="5005"/>
      <c r="M20" s="4669"/>
      <c r="N20" s="4669"/>
      <c r="O20" s="4662"/>
      <c r="P20" s="4669"/>
      <c r="Q20" s="4690"/>
      <c r="R20" s="4666"/>
      <c r="S20" s="4666"/>
      <c r="T20" s="4666"/>
      <c r="U20" s="4666"/>
      <c r="V20" s="4666"/>
      <c r="W20" s="4691"/>
      <c r="X20" s="4691"/>
      <c r="Y20" s="4706"/>
      <c r="Z20" s="4707"/>
      <c r="AA20" s="4707"/>
      <c r="AB20" s="4707"/>
      <c r="AC20" s="4707"/>
      <c r="AD20" s="4707"/>
      <c r="AE20" s="4707"/>
      <c r="AF20" s="4707"/>
      <c r="AG20" s="4707"/>
      <c r="AH20" s="4707"/>
      <c r="AI20" s="4732"/>
      <c r="AJ20" s="4707"/>
      <c r="AK20" s="4707"/>
      <c r="AL20" s="4707"/>
      <c r="AM20" s="4707"/>
      <c r="AN20" s="4707"/>
      <c r="AO20" s="4707"/>
      <c r="AP20" s="4707"/>
      <c r="AQ20" s="4707"/>
      <c r="AR20" s="4707"/>
      <c r="AS20" s="4735"/>
      <c r="AT20" s="4749"/>
      <c r="AU20" s="4749"/>
      <c r="AV20" s="4735"/>
      <c r="AW20" s="4711"/>
      <c r="AX20" s="4735"/>
      <c r="AY20" s="4735"/>
      <c r="AZ20" s="4735"/>
      <c r="BA20" s="4735"/>
      <c r="BB20" s="4763"/>
      <c r="BC20" s="4757" t="s">
        <v>270</v>
      </c>
      <c r="BD20" s="3586"/>
      <c r="BE20" s="3586"/>
      <c r="BF20" s="3586"/>
      <c r="BG20" s="3586"/>
      <c r="BH20" s="3586"/>
      <c r="BI20" s="3586"/>
      <c r="BJ20" s="3586"/>
      <c r="BK20" s="3586"/>
      <c r="BL20" s="3586"/>
      <c r="BM20" s="3586"/>
      <c r="BN20" s="3586"/>
      <c r="BO20" s="3586"/>
      <c r="BP20" s="3586"/>
      <c r="BQ20" s="3586"/>
      <c r="BR20" s="3586"/>
      <c r="BS20" s="3586"/>
      <c r="BT20" s="3586"/>
      <c r="BU20" s="3586"/>
      <c r="BV20" s="3586"/>
      <c r="BW20" s="3586"/>
      <c r="BX20" s="3586"/>
      <c r="BY20" s="3586"/>
      <c r="BZ20" s="3586"/>
      <c r="CA20" s="3586"/>
    </row>
    <row r="21" spans="1:79" s="4614" customFormat="1" ht="47.25" customHeight="1">
      <c r="A21" s="4633">
        <v>4</v>
      </c>
      <c r="B21" s="4645" t="s">
        <v>271</v>
      </c>
      <c r="C21" s="4640"/>
      <c r="D21" s="4640"/>
      <c r="E21" s="4641"/>
      <c r="F21" s="4640"/>
      <c r="G21" s="4640"/>
      <c r="H21" s="4640"/>
      <c r="I21" s="4640"/>
      <c r="J21" s="4641"/>
      <c r="K21" s="4667"/>
      <c r="L21" s="4667"/>
      <c r="M21" s="4670"/>
      <c r="N21" s="4670"/>
      <c r="O21" s="4662"/>
      <c r="P21" s="4670"/>
      <c r="Q21" s="4692"/>
      <c r="R21" s="4665"/>
      <c r="S21" s="4665"/>
      <c r="T21" s="4665"/>
      <c r="U21" s="4665"/>
      <c r="V21" s="4665"/>
      <c r="W21" s="4693"/>
      <c r="X21" s="4693"/>
      <c r="Y21" s="4712"/>
      <c r="Z21" s="4718"/>
      <c r="AA21" s="4718"/>
      <c r="AB21" s="4718"/>
      <c r="AC21" s="4718"/>
      <c r="AD21" s="4718"/>
      <c r="AE21" s="4718"/>
      <c r="AF21" s="4718"/>
      <c r="AG21" s="4718"/>
      <c r="AH21" s="4718"/>
      <c r="AI21" s="4732"/>
      <c r="AJ21" s="4718"/>
      <c r="AK21" s="4718"/>
      <c r="AL21" s="4718"/>
      <c r="AM21" s="4718"/>
      <c r="AN21" s="4718"/>
      <c r="AO21" s="4718"/>
      <c r="AP21" s="4718"/>
      <c r="AQ21" s="4718"/>
      <c r="AR21" s="4718"/>
      <c r="AS21" s="4735"/>
      <c r="AT21" s="4750"/>
      <c r="AU21" s="4750"/>
      <c r="AV21" s="4734"/>
      <c r="AW21" s="4764"/>
      <c r="AX21" s="4734"/>
      <c r="AY21" s="4734"/>
      <c r="AZ21" s="4734"/>
      <c r="BA21" s="4734"/>
      <c r="BB21" s="4765"/>
      <c r="BC21" s="4757"/>
      <c r="BD21" s="3586"/>
      <c r="BE21" s="3586"/>
      <c r="BF21" s="3586"/>
      <c r="BG21" s="3586"/>
      <c r="BH21" s="3586"/>
      <c r="BI21" s="3586"/>
      <c r="BJ21" s="3586"/>
      <c r="BK21" s="3586"/>
      <c r="BL21" s="3586"/>
      <c r="BM21" s="3586"/>
      <c r="BN21" s="3586"/>
      <c r="BO21" s="3586"/>
      <c r="BP21" s="3586"/>
      <c r="BQ21" s="3586"/>
      <c r="BR21" s="3586"/>
      <c r="BS21" s="3586"/>
      <c r="BT21" s="3586"/>
      <c r="BU21" s="3586"/>
      <c r="BV21" s="3586"/>
      <c r="BW21" s="3586"/>
      <c r="BX21" s="3586"/>
      <c r="BY21" s="3586"/>
      <c r="BZ21" s="3586"/>
      <c r="CA21" s="3586"/>
    </row>
    <row r="22" spans="1:79" s="4614" customFormat="1" ht="17.25" customHeight="1">
      <c r="A22" s="4633">
        <v>5</v>
      </c>
      <c r="B22" s="4645" t="s">
        <v>272</v>
      </c>
      <c r="C22" s="4640"/>
      <c r="D22" s="4640"/>
      <c r="E22" s="4641"/>
      <c r="F22" s="4640"/>
      <c r="G22" s="4640"/>
      <c r="H22" s="4640"/>
      <c r="I22" s="4640"/>
      <c r="J22" s="4641"/>
      <c r="K22" s="4667"/>
      <c r="L22" s="4667"/>
      <c r="M22" s="4670"/>
      <c r="N22" s="4670"/>
      <c r="O22" s="4662"/>
      <c r="P22" s="4670"/>
      <c r="Q22" s="4692"/>
      <c r="R22" s="4665"/>
      <c r="S22" s="4665"/>
      <c r="T22" s="4665"/>
      <c r="U22" s="4665"/>
      <c r="V22" s="4665"/>
      <c r="W22" s="4693"/>
      <c r="X22" s="4693"/>
      <c r="Y22" s="4712"/>
      <c r="Z22" s="4718"/>
      <c r="AA22" s="4718"/>
      <c r="AB22" s="4718"/>
      <c r="AC22" s="4718"/>
      <c r="AD22" s="4718"/>
      <c r="AE22" s="4718"/>
      <c r="AF22" s="4718"/>
      <c r="AG22" s="4718"/>
      <c r="AH22" s="4718"/>
      <c r="AI22" s="4732"/>
      <c r="AJ22" s="4718"/>
      <c r="AK22" s="4718"/>
      <c r="AL22" s="4718"/>
      <c r="AM22" s="4718"/>
      <c r="AN22" s="4718"/>
      <c r="AO22" s="4718"/>
      <c r="AP22" s="4718"/>
      <c r="AQ22" s="4718"/>
      <c r="AR22" s="4718"/>
      <c r="AS22" s="4735"/>
      <c r="AT22" s="4750"/>
      <c r="AU22" s="4750"/>
      <c r="AV22" s="4734"/>
      <c r="AW22" s="4734"/>
      <c r="AX22" s="4734"/>
      <c r="AY22" s="4734"/>
      <c r="AZ22" s="4734"/>
      <c r="BA22" s="4734"/>
      <c r="BB22" s="4765"/>
      <c r="BC22" s="4757"/>
      <c r="BD22" s="3586"/>
      <c r="BE22" s="3586"/>
      <c r="BF22" s="3586"/>
      <c r="BG22" s="3586"/>
      <c r="BH22" s="3586"/>
      <c r="BI22" s="3586"/>
      <c r="BJ22" s="3586"/>
      <c r="BK22" s="3586"/>
      <c r="BL22" s="3586"/>
      <c r="BM22" s="3586"/>
      <c r="BN22" s="3586"/>
      <c r="BO22" s="3586"/>
      <c r="BP22" s="3586"/>
      <c r="BQ22" s="3586"/>
      <c r="BR22" s="3586"/>
      <c r="BS22" s="3586"/>
      <c r="BT22" s="3586"/>
      <c r="BU22" s="3586"/>
      <c r="BV22" s="3586"/>
      <c r="BW22" s="3586"/>
      <c r="BX22" s="3586"/>
      <c r="BY22" s="3586"/>
      <c r="BZ22" s="3586"/>
      <c r="CA22" s="3586"/>
    </row>
    <row r="23" spans="1:79" s="4614" customFormat="1" ht="17.25" customHeight="1">
      <c r="A23" s="4633">
        <v>6</v>
      </c>
      <c r="B23" s="4645" t="s">
        <v>273</v>
      </c>
      <c r="C23" s="4640"/>
      <c r="D23" s="4640"/>
      <c r="E23" s="4641"/>
      <c r="F23" s="4640"/>
      <c r="G23" s="4640"/>
      <c r="H23" s="4640"/>
      <c r="I23" s="4640"/>
      <c r="J23" s="4641"/>
      <c r="K23" s="4667"/>
      <c r="L23" s="4667"/>
      <c r="M23" s="4670"/>
      <c r="N23" s="4670"/>
      <c r="O23" s="4671"/>
      <c r="P23" s="4670"/>
      <c r="Q23" s="4692"/>
      <c r="R23" s="4665"/>
      <c r="S23" s="4665"/>
      <c r="T23" s="4665"/>
      <c r="U23" s="4665"/>
      <c r="V23" s="4665"/>
      <c r="W23" s="4693"/>
      <c r="X23" s="4693"/>
      <c r="Y23" s="4712"/>
      <c r="Z23" s="4718"/>
      <c r="AA23" s="4718"/>
      <c r="AB23" s="4718"/>
      <c r="AC23" s="4718"/>
      <c r="AD23" s="4718"/>
      <c r="AE23" s="4718"/>
      <c r="AF23" s="4718"/>
      <c r="AG23" s="4718"/>
      <c r="AH23" s="4718"/>
      <c r="AI23" s="4736"/>
      <c r="AJ23" s="4718"/>
      <c r="AK23" s="4718"/>
      <c r="AL23" s="4718"/>
      <c r="AM23" s="4718"/>
      <c r="AN23" s="4718"/>
      <c r="AO23" s="4718"/>
      <c r="AP23" s="4718"/>
      <c r="AQ23" s="4718"/>
      <c r="AR23" s="4718"/>
      <c r="AS23" s="4735"/>
      <c r="AT23" s="4734"/>
      <c r="AU23" s="4734"/>
      <c r="AV23" s="4734"/>
      <c r="AW23" s="4734"/>
      <c r="AX23" s="4734"/>
      <c r="AY23" s="4734"/>
      <c r="AZ23" s="4734"/>
      <c r="BA23" s="4734"/>
      <c r="BB23" s="4765"/>
      <c r="BC23" s="4757"/>
      <c r="BD23" s="3586"/>
      <c r="BE23" s="3586"/>
      <c r="BF23" s="3586"/>
      <c r="BG23" s="3586"/>
      <c r="BH23" s="3586"/>
      <c r="BI23" s="3586"/>
      <c r="BJ23" s="3586"/>
      <c r="BK23" s="3586"/>
      <c r="BL23" s="3586"/>
      <c r="BM23" s="3586"/>
      <c r="BN23" s="3586"/>
      <c r="BO23" s="3586"/>
      <c r="BP23" s="3586"/>
      <c r="BQ23" s="3586"/>
      <c r="BR23" s="3586"/>
      <c r="BS23" s="3586"/>
      <c r="BT23" s="3586"/>
      <c r="BU23" s="3586"/>
      <c r="BV23" s="3586"/>
      <c r="BW23" s="3586"/>
      <c r="BX23" s="3586"/>
      <c r="BY23" s="3586"/>
      <c r="BZ23" s="3586"/>
      <c r="CA23" s="3586"/>
    </row>
    <row r="24" spans="1:79" s="4615" customFormat="1" ht="15.75">
      <c r="A24" s="4646">
        <v>6</v>
      </c>
      <c r="B24" s="4647" t="s">
        <v>274</v>
      </c>
      <c r="C24" s="4648"/>
      <c r="D24" s="4648"/>
      <c r="E24" s="4649"/>
      <c r="F24" s="4648"/>
      <c r="G24" s="4648"/>
      <c r="H24" s="4650"/>
      <c r="I24" s="4648"/>
      <c r="J24" s="4649"/>
      <c r="K24" s="4672"/>
      <c r="L24" s="4672"/>
      <c r="M24" s="4672"/>
      <c r="N24" s="4672"/>
      <c r="O24" s="4649"/>
      <c r="P24" s="4672"/>
      <c r="Q24" s="4694"/>
      <c r="R24" s="4694"/>
      <c r="S24" s="4694"/>
      <c r="T24" s="4694"/>
      <c r="U24" s="4694"/>
      <c r="V24" s="4694"/>
      <c r="W24" s="4695"/>
      <c r="X24" s="4695"/>
      <c r="Y24" s="4719"/>
      <c r="Z24" s="4720"/>
      <c r="AA24" s="4721"/>
      <c r="AB24" s="4720"/>
      <c r="AC24" s="4720"/>
      <c r="AD24" s="4720"/>
      <c r="AE24" s="4720"/>
      <c r="AF24" s="4720"/>
      <c r="AG24" s="4720"/>
      <c r="AH24" s="4720"/>
      <c r="AI24" s="4738"/>
      <c r="AJ24" s="4721"/>
      <c r="AK24" s="4720"/>
      <c r="AL24" s="4720"/>
      <c r="AM24" s="4720"/>
      <c r="AN24" s="4720"/>
      <c r="AO24" s="4720"/>
      <c r="AP24" s="4720"/>
      <c r="AQ24" s="4720"/>
      <c r="AR24" s="4720"/>
      <c r="AS24" s="4746"/>
      <c r="AT24" s="4721"/>
      <c r="AU24" s="4720"/>
      <c r="AV24" s="4720"/>
      <c r="AW24" s="4720"/>
      <c r="AX24" s="4720"/>
      <c r="AY24" s="4720"/>
      <c r="AZ24" s="4720"/>
      <c r="BA24" s="4720"/>
      <c r="BB24" s="4766"/>
      <c r="BC24" s="4767"/>
      <c r="BD24" s="3586"/>
      <c r="BE24" s="3586"/>
      <c r="BF24" s="3586"/>
      <c r="BG24" s="3586"/>
      <c r="BH24" s="3586"/>
      <c r="BI24" s="3586"/>
      <c r="BJ24" s="3586"/>
      <c r="BK24" s="3586"/>
      <c r="BL24" s="3586"/>
      <c r="BM24" s="3586"/>
      <c r="BN24" s="3586"/>
      <c r="BO24" s="3586"/>
      <c r="BP24" s="3586"/>
      <c r="BQ24" s="3586"/>
      <c r="BR24" s="3586"/>
      <c r="BS24" s="3586"/>
      <c r="BT24" s="3586"/>
      <c r="BU24" s="3586"/>
      <c r="BV24" s="3586"/>
      <c r="BW24" s="3586"/>
      <c r="BX24" s="3586"/>
      <c r="BY24" s="3586"/>
      <c r="BZ24" s="3586"/>
      <c r="CA24" s="3586"/>
    </row>
    <row r="25" spans="1:79" s="3586" customFormat="1" ht="15.75">
      <c r="A25" s="4651" t="s">
        <v>275</v>
      </c>
      <c r="B25" s="4627" t="s">
        <v>276</v>
      </c>
      <c r="C25" s="4628"/>
      <c r="D25" s="4628"/>
      <c r="E25" s="4629"/>
      <c r="F25" s="4628"/>
      <c r="G25" s="4628"/>
      <c r="H25" s="4628"/>
      <c r="I25" s="4628"/>
      <c r="J25" s="4629"/>
      <c r="K25" s="4661"/>
      <c r="L25" s="4661"/>
      <c r="M25" s="4661"/>
      <c r="N25" s="4661"/>
      <c r="O25" s="4662"/>
      <c r="P25" s="4661"/>
      <c r="Q25" s="4679"/>
      <c r="R25" s="4665"/>
      <c r="S25" s="4665"/>
      <c r="T25" s="4665"/>
      <c r="U25" s="4665"/>
      <c r="V25" s="4666"/>
      <c r="W25" s="4680"/>
      <c r="X25" s="4680"/>
      <c r="Y25" s="4706"/>
      <c r="Z25" s="4707"/>
      <c r="AA25" s="4722"/>
      <c r="AB25" s="4707"/>
      <c r="AC25" s="4707"/>
      <c r="AD25" s="4707"/>
      <c r="AE25" s="4707"/>
      <c r="AF25" s="4707"/>
      <c r="AG25" s="4707"/>
      <c r="AH25" s="4707"/>
      <c r="AI25" s="4732"/>
      <c r="AJ25" s="4722"/>
      <c r="AK25" s="4707"/>
      <c r="AL25" s="4707"/>
      <c r="AM25" s="4707"/>
      <c r="AN25" s="4707"/>
      <c r="AO25" s="4707"/>
      <c r="AP25" s="4707"/>
      <c r="AQ25" s="4707"/>
      <c r="AR25" s="4707"/>
      <c r="AS25" s="4735"/>
      <c r="AT25" s="4749"/>
      <c r="AU25" s="4749"/>
      <c r="AV25" s="4711"/>
      <c r="AW25" s="4711"/>
      <c r="AX25" s="4711"/>
      <c r="AY25" s="4711"/>
      <c r="AZ25" s="4711"/>
      <c r="BA25" s="4711"/>
      <c r="BB25" s="1198"/>
      <c r="BC25" s="4757" t="s">
        <v>277</v>
      </c>
    </row>
    <row r="26" spans="1:79" s="3586" customFormat="1" ht="28.5">
      <c r="A26" s="4651" t="s">
        <v>278</v>
      </c>
      <c r="B26" s="4652" t="s">
        <v>279</v>
      </c>
      <c r="C26" s="4628"/>
      <c r="D26" s="4628"/>
      <c r="E26" s="4629"/>
      <c r="F26" s="4628"/>
      <c r="G26" s="4628"/>
      <c r="H26" s="4628"/>
      <c r="I26" s="4628"/>
      <c r="J26" s="4629"/>
      <c r="K26" s="4628"/>
      <c r="L26" s="4628"/>
      <c r="M26" s="4628"/>
      <c r="N26" s="4628"/>
      <c r="O26" s="4662"/>
      <c r="P26" s="4628"/>
      <c r="Q26" s="4696"/>
      <c r="R26" s="4665"/>
      <c r="S26" s="4665"/>
      <c r="T26" s="4665"/>
      <c r="U26" s="4665"/>
      <c r="V26" s="4637"/>
      <c r="W26" s="4697"/>
      <c r="X26" s="4697"/>
      <c r="Y26" s="4706"/>
      <c r="Z26" s="4707"/>
      <c r="AA26" s="4707"/>
      <c r="AB26" s="4707"/>
      <c r="AC26" s="4707"/>
      <c r="AD26" s="4707"/>
      <c r="AE26" s="4707"/>
      <c r="AF26" s="4707"/>
      <c r="AG26" s="4707"/>
      <c r="AH26" s="4707"/>
      <c r="AI26" s="4732"/>
      <c r="AJ26" s="4711"/>
      <c r="AK26" s="4711"/>
      <c r="AL26" s="4707"/>
      <c r="AM26" s="4707"/>
      <c r="AN26" s="4707"/>
      <c r="AO26" s="4707"/>
      <c r="AP26" s="4707"/>
      <c r="AQ26" s="4707"/>
      <c r="AR26" s="4711"/>
      <c r="AS26" s="4735"/>
      <c r="AT26" s="4711"/>
      <c r="AU26" s="4711"/>
      <c r="AV26" s="4711"/>
      <c r="AW26" s="4927"/>
      <c r="AX26" s="4711"/>
      <c r="AY26" s="4711"/>
      <c r="AZ26" s="4711"/>
      <c r="BA26" s="4711"/>
      <c r="BB26" s="1438"/>
      <c r="BC26"/>
    </row>
    <row r="27" spans="1:79" ht="15.75">
      <c r="A27" s="4635"/>
      <c r="B27" s="4636" t="s">
        <v>280</v>
      </c>
      <c r="C27" s="4637"/>
      <c r="D27" s="4637"/>
      <c r="E27" s="4638"/>
      <c r="F27" s="4637"/>
      <c r="G27" s="4637"/>
      <c r="H27" s="4637"/>
      <c r="I27" s="4637"/>
      <c r="J27" s="4638"/>
      <c r="K27" s="4666"/>
      <c r="L27" s="4666"/>
      <c r="M27" s="4666"/>
      <c r="N27" s="4666"/>
      <c r="O27" s="4668"/>
      <c r="P27" s="4666"/>
      <c r="Q27" s="4684"/>
      <c r="R27" s="4665"/>
      <c r="S27" s="4665"/>
      <c r="T27" s="4665"/>
      <c r="U27" s="4665"/>
      <c r="V27" s="4666"/>
      <c r="W27" s="4685"/>
      <c r="X27" s="4685"/>
      <c r="Y27" s="4710"/>
      <c r="Z27" s="4711"/>
      <c r="AA27" s="4711"/>
      <c r="AB27" s="4711"/>
      <c r="AC27" s="4711"/>
      <c r="AD27" s="4711"/>
      <c r="AE27" s="4711"/>
      <c r="AF27" s="4711"/>
      <c r="AG27" s="4711"/>
      <c r="AH27" s="4711"/>
      <c r="AI27" s="4732"/>
      <c r="AJ27" s="4711"/>
      <c r="AK27" s="4711"/>
      <c r="AL27" s="4711"/>
      <c r="AM27" s="4711"/>
      <c r="AN27" s="4711"/>
      <c r="AO27" s="4711"/>
      <c r="AP27" s="4711"/>
      <c r="AQ27" s="4711"/>
      <c r="AR27" s="4711"/>
      <c r="AS27" s="4735"/>
      <c r="AT27" s="4749"/>
      <c r="AU27" s="4749"/>
      <c r="AV27" s="4711"/>
      <c r="AW27" s="4711"/>
      <c r="AX27" s="4711"/>
      <c r="AY27" s="4711"/>
      <c r="AZ27" s="4711"/>
      <c r="BA27" s="4711"/>
      <c r="BB27" s="4768"/>
      <c r="BC27" s="4757" t="s">
        <v>281</v>
      </c>
    </row>
    <row r="28" spans="1:79" ht="15.75">
      <c r="A28" s="4635"/>
      <c r="B28" s="4636" t="s">
        <v>282</v>
      </c>
      <c r="C28" s="4637"/>
      <c r="D28" s="4637"/>
      <c r="E28" s="4638"/>
      <c r="F28" s="4637"/>
      <c r="G28" s="4637"/>
      <c r="H28" s="4637"/>
      <c r="I28" s="4637"/>
      <c r="J28" s="4638"/>
      <c r="K28" s="4666"/>
      <c r="L28" s="4666"/>
      <c r="M28" s="4666"/>
      <c r="N28" s="4666"/>
      <c r="O28" s="4668"/>
      <c r="P28" s="4666"/>
      <c r="Q28" s="4684"/>
      <c r="R28" s="4665"/>
      <c r="S28" s="4665"/>
      <c r="T28" s="4665"/>
      <c r="U28" s="4665"/>
      <c r="V28" s="4666"/>
      <c r="W28" s="4685"/>
      <c r="X28" s="4685"/>
      <c r="Y28" s="4710"/>
      <c r="Z28" s="4711"/>
      <c r="AA28" s="4711"/>
      <c r="AB28" s="4711"/>
      <c r="AC28" s="4711"/>
      <c r="AD28" s="4711"/>
      <c r="AE28" s="4711"/>
      <c r="AF28" s="4711"/>
      <c r="AG28" s="4711"/>
      <c r="AH28" s="4711"/>
      <c r="AI28" s="4732"/>
      <c r="AJ28" s="4711"/>
      <c r="AK28" s="4711"/>
      <c r="AL28" s="4711"/>
      <c r="AM28" s="4711"/>
      <c r="AN28" s="4711"/>
      <c r="AO28" s="4711"/>
      <c r="AP28" s="4711"/>
      <c r="AQ28" s="4711"/>
      <c r="AR28" s="4711"/>
      <c r="AS28" s="4735"/>
      <c r="AT28" s="4749"/>
      <c r="AU28" s="4749"/>
      <c r="AV28" s="4711"/>
      <c r="AW28" s="4711"/>
      <c r="AX28" s="4711"/>
      <c r="AY28" s="4711"/>
      <c r="AZ28" s="4711"/>
      <c r="BA28" s="4711"/>
      <c r="BB28" s="4768"/>
      <c r="BC28" s="4757" t="s">
        <v>283</v>
      </c>
    </row>
    <row r="29" spans="1:79" ht="15.75">
      <c r="A29" s="4635"/>
      <c r="B29" s="4636" t="s">
        <v>284</v>
      </c>
      <c r="C29" s="4637"/>
      <c r="D29" s="4637"/>
      <c r="E29" s="4638"/>
      <c r="F29" s="4637"/>
      <c r="G29" s="4637"/>
      <c r="H29" s="4637"/>
      <c r="I29" s="4637"/>
      <c r="J29" s="4638"/>
      <c r="K29" s="4666"/>
      <c r="L29" s="4666"/>
      <c r="M29" s="4666"/>
      <c r="N29" s="4666"/>
      <c r="O29" s="4668"/>
      <c r="P29" s="4666"/>
      <c r="Q29" s="4684"/>
      <c r="R29" s="4665"/>
      <c r="S29" s="4665"/>
      <c r="T29" s="4665"/>
      <c r="U29" s="4665"/>
      <c r="V29" s="4666"/>
      <c r="W29" s="4685"/>
      <c r="X29" s="4685"/>
      <c r="Y29" s="4710"/>
      <c r="Z29" s="4711"/>
      <c r="AA29" s="4711"/>
      <c r="AB29" s="4711"/>
      <c r="AC29" s="4711"/>
      <c r="AD29" s="4711"/>
      <c r="AE29" s="4711"/>
      <c r="AF29" s="4711"/>
      <c r="AG29" s="4711"/>
      <c r="AH29" s="4711"/>
      <c r="AI29" s="4732"/>
      <c r="AJ29" s="4711"/>
      <c r="AK29" s="4711"/>
      <c r="AL29" s="59"/>
      <c r="AM29" s="4711"/>
      <c r="AN29" s="4711"/>
      <c r="AO29" s="4711"/>
      <c r="AP29" s="4711"/>
      <c r="AQ29" s="4711"/>
      <c r="AR29" s="4711"/>
      <c r="AS29" s="4735"/>
      <c r="AT29" s="4711"/>
      <c r="AU29" s="4711"/>
      <c r="AV29" s="4711"/>
      <c r="AW29" s="4711"/>
      <c r="AX29" s="4711"/>
      <c r="AY29" s="4711"/>
      <c r="AZ29" s="4711"/>
      <c r="BA29" s="4711"/>
      <c r="BB29" s="4768"/>
      <c r="BC29" s="4757" t="s">
        <v>285</v>
      </c>
    </row>
    <row r="30" spans="1:79" ht="15.75">
      <c r="A30" s="4635"/>
      <c r="B30" s="4636" t="s">
        <v>286</v>
      </c>
      <c r="C30" s="4637"/>
      <c r="D30" s="4637"/>
      <c r="E30" s="4638"/>
      <c r="F30" s="4637"/>
      <c r="G30" s="4637"/>
      <c r="H30" s="4637"/>
      <c r="I30" s="4637"/>
      <c r="J30" s="4638"/>
      <c r="K30" s="4666"/>
      <c r="L30" s="4666"/>
      <c r="M30" s="4666"/>
      <c r="N30" s="4666"/>
      <c r="O30" s="4668"/>
      <c r="P30" s="4666"/>
      <c r="Q30" s="4684"/>
      <c r="R30" s="4665"/>
      <c r="S30" s="4665"/>
      <c r="T30" s="4665"/>
      <c r="U30" s="4665"/>
      <c r="V30" s="4666"/>
      <c r="W30" s="4685"/>
      <c r="X30" s="4685"/>
      <c r="Y30" s="4710"/>
      <c r="Z30" s="4723"/>
      <c r="AA30" s="4724"/>
      <c r="AB30" s="4711"/>
      <c r="AC30" s="4711"/>
      <c r="AD30" s="4711"/>
      <c r="AE30" s="4711"/>
      <c r="AF30" s="4711"/>
      <c r="AG30" s="4711"/>
      <c r="AH30" s="4711"/>
      <c r="AI30" s="4732"/>
      <c r="AJ30" s="4711"/>
      <c r="AK30" s="4711"/>
      <c r="AL30" s="4711"/>
      <c r="AM30" s="4711"/>
      <c r="AN30" s="4711"/>
      <c r="AO30" s="4711"/>
      <c r="AP30" s="4711"/>
      <c r="AQ30" s="4711"/>
      <c r="AR30" s="4711"/>
      <c r="AS30" s="4735"/>
      <c r="AT30" s="4711"/>
      <c r="AU30" s="4711"/>
      <c r="AV30" s="4711"/>
      <c r="AW30" s="4711"/>
      <c r="AX30" s="4711"/>
      <c r="AY30" s="4711"/>
      <c r="AZ30" s="4711"/>
      <c r="BA30" s="4711"/>
      <c r="BB30" s="4768"/>
      <c r="BC30" s="4757" t="s">
        <v>287</v>
      </c>
    </row>
    <row r="31" spans="1:79" ht="15.75">
      <c r="A31" s="4635"/>
      <c r="B31" s="4653" t="s">
        <v>288</v>
      </c>
      <c r="C31" s="4637"/>
      <c r="D31" s="4637"/>
      <c r="E31" s="4638"/>
      <c r="F31" s="4637"/>
      <c r="G31" s="4637"/>
      <c r="H31" s="4637"/>
      <c r="I31" s="4637"/>
      <c r="J31" s="4638"/>
      <c r="K31" s="4666"/>
      <c r="L31" s="4666"/>
      <c r="M31" s="4666"/>
      <c r="N31" s="4666"/>
      <c r="O31" s="4668"/>
      <c r="P31" s="4666"/>
      <c r="Q31" s="4684"/>
      <c r="R31" s="4665"/>
      <c r="S31" s="4665"/>
      <c r="T31" s="4665"/>
      <c r="U31" s="4665"/>
      <c r="V31" s="4666"/>
      <c r="W31" s="5012"/>
      <c r="X31" s="5019"/>
      <c r="Y31" s="5022"/>
      <c r="Z31" s="4724"/>
      <c r="AA31" s="4724"/>
      <c r="AB31" s="4711"/>
      <c r="AC31" s="4711"/>
      <c r="AD31" s="4711"/>
      <c r="AE31" s="4711"/>
      <c r="AF31" s="4711"/>
      <c r="AG31" s="4711"/>
      <c r="AH31" s="4739"/>
      <c r="AI31" s="4740"/>
      <c r="AJ31" s="4739"/>
      <c r="AK31" s="4711"/>
      <c r="AL31" s="4711"/>
      <c r="AM31" s="4711"/>
      <c r="AN31" s="4711"/>
      <c r="AO31" s="4711"/>
      <c r="AP31" s="4711"/>
      <c r="AQ31" s="4711"/>
      <c r="AR31" s="4717"/>
      <c r="AS31" s="4735"/>
      <c r="AT31" s="4711"/>
      <c r="AU31" s="4711"/>
      <c r="AV31" s="4711"/>
      <c r="AW31" s="4711"/>
      <c r="AX31" s="4711"/>
      <c r="AY31" s="4711"/>
      <c r="AZ31" s="4711"/>
      <c r="BA31" s="4711"/>
      <c r="BB31" s="4769"/>
      <c r="BC31" s="4887" t="s">
        <v>289</v>
      </c>
    </row>
    <row r="32" spans="1:79" ht="15.75">
      <c r="A32" s="4635"/>
      <c r="B32" s="4654" t="s">
        <v>290</v>
      </c>
      <c r="C32" s="4637"/>
      <c r="D32" s="4637"/>
      <c r="E32" s="4638"/>
      <c r="F32" s="4637"/>
      <c r="G32" s="4637"/>
      <c r="H32" s="4637"/>
      <c r="I32" s="4637"/>
      <c r="J32" s="4638"/>
      <c r="K32" s="4666"/>
      <c r="L32" s="4666"/>
      <c r="M32" s="4666"/>
      <c r="N32" s="4666"/>
      <c r="O32" s="4668"/>
      <c r="P32" s="4666"/>
      <c r="Q32" s="4684"/>
      <c r="R32" s="4665"/>
      <c r="S32" s="4665"/>
      <c r="T32" s="4665"/>
      <c r="U32" s="4665"/>
      <c r="V32" s="4666"/>
      <c r="W32" s="5016"/>
      <c r="X32" s="5020"/>
      <c r="Y32" s="5026"/>
      <c r="Z32" s="4724"/>
      <c r="AA32" s="4724"/>
      <c r="AB32" s="4711"/>
      <c r="AC32" s="4711"/>
      <c r="AD32" s="4711"/>
      <c r="AE32" s="4711"/>
      <c r="AF32" s="4711"/>
      <c r="AG32" s="4717"/>
      <c r="AH32" s="4739"/>
      <c r="AI32" s="4741"/>
      <c r="AJ32" s="4739"/>
      <c r="AK32" s="4717"/>
      <c r="AL32" s="4711"/>
      <c r="AM32" s="4711"/>
      <c r="AN32" s="4711"/>
      <c r="AO32" s="4711"/>
      <c r="AP32" s="4711"/>
      <c r="AQ32" s="4717"/>
      <c r="AR32" s="4717"/>
      <c r="AS32" s="4733"/>
      <c r="AT32" s="4711"/>
      <c r="AU32" s="4711"/>
      <c r="AV32" s="4711"/>
      <c r="AW32" s="4711"/>
      <c r="AX32" s="4711"/>
      <c r="AY32" s="4711"/>
      <c r="AZ32" s="4711"/>
      <c r="BA32" s="4711"/>
      <c r="BB32" s="4769"/>
      <c r="BC32" s="4888" t="s">
        <v>291</v>
      </c>
    </row>
    <row r="33" spans="1:55" ht="28.5">
      <c r="A33" s="4635"/>
      <c r="B33" s="4654" t="s">
        <v>292</v>
      </c>
      <c r="C33" s="4637"/>
      <c r="D33" s="4637"/>
      <c r="E33" s="4638"/>
      <c r="F33" s="4637"/>
      <c r="G33" s="4637"/>
      <c r="H33" s="4637"/>
      <c r="I33" s="4637"/>
      <c r="J33" s="4638"/>
      <c r="K33" s="4666"/>
      <c r="L33" s="4666"/>
      <c r="M33" s="4666"/>
      <c r="N33" s="4666"/>
      <c r="O33" s="4668"/>
      <c r="P33" s="4666"/>
      <c r="Q33" s="4684"/>
      <c r="R33" s="4665"/>
      <c r="S33" s="4665"/>
      <c r="T33" s="4665"/>
      <c r="U33" s="4665"/>
      <c r="V33" s="4666"/>
      <c r="W33" s="5016"/>
      <c r="X33" s="5020"/>
      <c r="Y33" s="5026"/>
      <c r="Z33" s="4724"/>
      <c r="AA33" s="4724"/>
      <c r="AB33" s="4711"/>
      <c r="AC33" s="4711"/>
      <c r="AD33" s="4711"/>
      <c r="AE33" s="4711"/>
      <c r="AF33" s="4711"/>
      <c r="AG33" s="4717"/>
      <c r="AH33" s="4739"/>
      <c r="AI33" s="4741"/>
      <c r="AJ33" s="4739"/>
      <c r="AK33" s="4717"/>
      <c r="AL33" s="4711"/>
      <c r="AM33" s="4711"/>
      <c r="AN33" s="4711"/>
      <c r="AO33" s="4711"/>
      <c r="AP33" s="4711"/>
      <c r="AQ33" s="4717"/>
      <c r="AR33" s="4717"/>
      <c r="AS33" s="4733"/>
      <c r="AT33" s="4717"/>
      <c r="AU33" s="4717"/>
      <c r="AV33" s="4711"/>
      <c r="AW33" s="4711"/>
      <c r="AX33" s="4711"/>
      <c r="AY33" s="4711"/>
      <c r="AZ33" s="4711"/>
      <c r="BA33" s="4711"/>
      <c r="BB33" s="4769"/>
      <c r="BC33" s="4888" t="s">
        <v>293</v>
      </c>
    </row>
    <row r="34" spans="1:55" ht="15.75">
      <c r="A34" s="4635"/>
      <c r="B34" s="4654" t="s">
        <v>294</v>
      </c>
      <c r="C34" s="4637"/>
      <c r="D34" s="4637"/>
      <c r="E34" s="4638"/>
      <c r="F34" s="4637"/>
      <c r="G34" s="4637"/>
      <c r="H34" s="4637"/>
      <c r="I34" s="4637"/>
      <c r="J34" s="4638"/>
      <c r="K34" s="4666"/>
      <c r="L34" s="4666"/>
      <c r="M34" s="4666"/>
      <c r="N34" s="4666"/>
      <c r="O34" s="4668"/>
      <c r="P34" s="4666"/>
      <c r="Q34" s="4684"/>
      <c r="R34" s="4665"/>
      <c r="S34" s="4665"/>
      <c r="T34" s="4665"/>
      <c r="U34" s="4665"/>
      <c r="V34" s="4666"/>
      <c r="W34" s="5016"/>
      <c r="X34" s="5020"/>
      <c r="Y34" s="5026"/>
      <c r="Z34" s="4724"/>
      <c r="AA34" s="4724"/>
      <c r="AB34" s="4711"/>
      <c r="AC34" s="4711"/>
      <c r="AD34" s="4711"/>
      <c r="AE34" s="4711"/>
      <c r="AF34" s="4711"/>
      <c r="AG34" s="5027"/>
      <c r="AH34" s="4742"/>
      <c r="AI34" s="5036"/>
      <c r="AJ34" s="4739"/>
      <c r="AK34" s="5027"/>
      <c r="AL34" s="4711"/>
      <c r="AM34" s="4711"/>
      <c r="AN34" s="4711"/>
      <c r="AO34" s="4711"/>
      <c r="AP34" s="4751"/>
      <c r="AQ34" s="5027"/>
      <c r="AR34" s="5039"/>
      <c r="AS34" s="5032"/>
      <c r="AT34" s="5027"/>
      <c r="AU34" s="5027"/>
      <c r="AV34" s="5027"/>
      <c r="AW34" s="5027"/>
      <c r="AX34" s="5027"/>
      <c r="AY34" s="5027"/>
      <c r="AZ34" s="5027"/>
      <c r="BA34" s="5027"/>
      <c r="BB34" s="5048"/>
      <c r="BC34" s="4887" t="s">
        <v>295</v>
      </c>
    </row>
    <row r="35" spans="1:55" ht="15.75">
      <c r="A35" s="4635"/>
      <c r="B35" s="4654" t="s">
        <v>296</v>
      </c>
      <c r="C35" s="4637"/>
      <c r="D35" s="4637"/>
      <c r="E35" s="4638"/>
      <c r="F35" s="4637"/>
      <c r="G35" s="4637"/>
      <c r="H35" s="4637"/>
      <c r="I35" s="4637"/>
      <c r="J35" s="4638"/>
      <c r="K35" s="4666"/>
      <c r="L35" s="4666"/>
      <c r="M35" s="4666"/>
      <c r="N35" s="4666"/>
      <c r="O35" s="4668"/>
      <c r="P35" s="4666"/>
      <c r="Q35" s="4684"/>
      <c r="R35" s="4665"/>
      <c r="S35" s="4665"/>
      <c r="T35" s="4665"/>
      <c r="U35" s="4665"/>
      <c r="V35" s="4666"/>
      <c r="W35" s="5016"/>
      <c r="X35" s="5020"/>
      <c r="Y35" s="5026"/>
      <c r="Z35" s="4724"/>
      <c r="AA35" s="4724"/>
      <c r="AB35" s="4711"/>
      <c r="AC35" s="4711"/>
      <c r="AD35" s="4711"/>
      <c r="AE35" s="4711"/>
      <c r="AF35" s="4711"/>
      <c r="AG35" s="5031"/>
      <c r="AH35" s="4742"/>
      <c r="AI35" s="5037"/>
      <c r="AJ35" s="4743"/>
      <c r="AK35" s="5031"/>
      <c r="AL35" s="4711"/>
      <c r="AM35" s="4711"/>
      <c r="AN35" s="4711"/>
      <c r="AO35" s="4711"/>
      <c r="AP35" s="4751"/>
      <c r="AQ35" s="5031"/>
      <c r="AR35" s="5039"/>
      <c r="AS35" s="5040"/>
      <c r="AT35" s="5031"/>
      <c r="AU35" s="5031"/>
      <c r="AV35" s="5031"/>
      <c r="AW35" s="5031"/>
      <c r="AX35" s="5031"/>
      <c r="AY35" s="5031"/>
      <c r="AZ35" s="5031"/>
      <c r="BA35" s="5031"/>
      <c r="BB35" s="5049"/>
      <c r="BC35" s="4887" t="s">
        <v>297</v>
      </c>
    </row>
    <row r="36" spans="1:55" ht="15.75">
      <c r="A36" s="4635"/>
      <c r="B36" s="4654" t="s">
        <v>298</v>
      </c>
      <c r="C36" s="4637"/>
      <c r="D36" s="4637"/>
      <c r="E36" s="4638"/>
      <c r="F36" s="4637"/>
      <c r="G36" s="4637"/>
      <c r="H36" s="4637"/>
      <c r="I36" s="4637"/>
      <c r="J36" s="4638"/>
      <c r="K36" s="4666"/>
      <c r="L36" s="4666"/>
      <c r="M36" s="4666"/>
      <c r="N36" s="4666"/>
      <c r="O36" s="4668"/>
      <c r="P36" s="4666"/>
      <c r="Q36" s="4684"/>
      <c r="R36" s="4665"/>
      <c r="S36" s="4665"/>
      <c r="T36" s="4665"/>
      <c r="U36" s="4665"/>
      <c r="V36" s="4666"/>
      <c r="W36" s="5016"/>
      <c r="X36" s="5020"/>
      <c r="Y36" s="5026"/>
      <c r="Z36" s="4724"/>
      <c r="AA36" s="4724"/>
      <c r="AB36" s="4711"/>
      <c r="AC36" s="4711"/>
      <c r="AD36" s="4711"/>
      <c r="AE36" s="4711"/>
      <c r="AF36" s="4711"/>
      <c r="AG36" s="5028"/>
      <c r="AH36" s="4891"/>
      <c r="AI36" s="5038"/>
      <c r="AJ36" s="4743"/>
      <c r="AK36" s="5031"/>
      <c r="AL36" s="4711"/>
      <c r="AM36" s="4711"/>
      <c r="AN36" s="4711"/>
      <c r="AO36" s="4711"/>
      <c r="AP36" s="4751"/>
      <c r="AQ36" s="5031"/>
      <c r="AR36" s="5039"/>
      <c r="AS36" s="5040"/>
      <c r="AT36" s="5031"/>
      <c r="AU36" s="5031"/>
      <c r="AV36" s="5031"/>
      <c r="AW36" s="5031"/>
      <c r="AX36" s="5031"/>
      <c r="AY36" s="5031"/>
      <c r="AZ36" s="5031"/>
      <c r="BA36" s="5031"/>
      <c r="BB36" s="5049"/>
      <c r="BC36" s="4887" t="s">
        <v>299</v>
      </c>
    </row>
    <row r="37" spans="1:55" ht="15.75">
      <c r="A37" s="4635"/>
      <c r="B37" s="4654" t="s">
        <v>300</v>
      </c>
      <c r="C37" s="4637"/>
      <c r="D37" s="4637"/>
      <c r="E37" s="4638"/>
      <c r="F37" s="4637"/>
      <c r="G37" s="4637"/>
      <c r="H37" s="4637"/>
      <c r="I37" s="4637"/>
      <c r="J37" s="4638"/>
      <c r="K37" s="4666"/>
      <c r="L37" s="4666"/>
      <c r="M37" s="4666"/>
      <c r="N37" s="4666"/>
      <c r="O37" s="4668"/>
      <c r="P37" s="4666"/>
      <c r="Q37" s="4684"/>
      <c r="R37" s="4665"/>
      <c r="S37" s="4665"/>
      <c r="T37" s="4665"/>
      <c r="U37" s="4665"/>
      <c r="V37" s="4666"/>
      <c r="W37" s="5013"/>
      <c r="X37" s="5021"/>
      <c r="Y37" s="5023"/>
      <c r="Z37" s="4724"/>
      <c r="AA37" s="4724"/>
      <c r="AB37" s="4711"/>
      <c r="AC37" s="4711"/>
      <c r="AD37" s="4711"/>
      <c r="AE37" s="4711"/>
      <c r="AF37" s="4711"/>
      <c r="AG37" s="4711"/>
      <c r="AH37" s="4739"/>
      <c r="AI37" s="4740"/>
      <c r="AJ37" s="4739"/>
      <c r="AK37" s="5028"/>
      <c r="AL37" s="4711"/>
      <c r="AM37" s="4711"/>
      <c r="AN37" s="4711"/>
      <c r="AO37" s="4711"/>
      <c r="AP37" s="4711"/>
      <c r="AQ37" s="5028"/>
      <c r="AR37" s="5039"/>
      <c r="AS37" s="5033"/>
      <c r="AT37" s="5028"/>
      <c r="AU37" s="5028"/>
      <c r="AV37" s="5028"/>
      <c r="AW37" s="5028"/>
      <c r="AX37" s="5028"/>
      <c r="AY37" s="5028"/>
      <c r="AZ37" s="5028"/>
      <c r="BA37" s="5028"/>
      <c r="BB37" s="5050"/>
      <c r="BC37" s="4887" t="s">
        <v>301</v>
      </c>
    </row>
    <row r="38" spans="1:55" ht="15.75">
      <c r="A38" s="4635"/>
      <c r="B38" s="4654" t="s">
        <v>302</v>
      </c>
      <c r="C38" s="4637"/>
      <c r="D38" s="4637"/>
      <c r="E38" s="4638"/>
      <c r="F38" s="4637"/>
      <c r="G38" s="4637"/>
      <c r="H38" s="4637"/>
      <c r="I38" s="4637"/>
      <c r="J38" s="4638"/>
      <c r="K38" s="4666"/>
      <c r="L38" s="4666"/>
      <c r="M38" s="4666"/>
      <c r="N38" s="4666"/>
      <c r="O38" s="4668"/>
      <c r="P38" s="4666"/>
      <c r="Q38" s="4684"/>
      <c r="R38" s="4665"/>
      <c r="S38" s="4665"/>
      <c r="T38" s="4665"/>
      <c r="U38" s="4665"/>
      <c r="V38" s="4666"/>
      <c r="W38" s="4685"/>
      <c r="X38" s="4685"/>
      <c r="Y38" s="4710"/>
      <c r="Z38" s="4723"/>
      <c r="AA38" s="4723"/>
      <c r="AB38" s="4711"/>
      <c r="AC38" s="4711"/>
      <c r="AD38" s="4711"/>
      <c r="AE38" s="4711"/>
      <c r="AF38" s="4711"/>
      <c r="AG38" s="4711"/>
      <c r="AH38" s="4739"/>
      <c r="AI38" s="4732"/>
      <c r="AJ38" s="4711"/>
      <c r="AK38" s="4711"/>
      <c r="AL38" s="4711"/>
      <c r="AM38" s="4711"/>
      <c r="AN38" s="4711"/>
      <c r="AO38" s="4711"/>
      <c r="AP38" s="4711"/>
      <c r="AQ38" s="4711"/>
      <c r="AR38" s="4752"/>
      <c r="AS38" s="4711"/>
      <c r="AT38" s="4711"/>
      <c r="AU38" s="4711"/>
      <c r="AV38" s="4711"/>
      <c r="AW38" s="4711"/>
      <c r="AX38" s="4711"/>
      <c r="AY38" s="4711"/>
      <c r="AZ38" s="4711"/>
      <c r="BA38" s="4711"/>
      <c r="BB38" s="1438"/>
      <c r="BC38" s="4757" t="s">
        <v>303</v>
      </c>
    </row>
    <row r="39" spans="1:55" ht="15.75">
      <c r="A39" s="4635"/>
      <c r="B39" s="4636" t="s">
        <v>304</v>
      </c>
      <c r="C39" s="4637"/>
      <c r="D39" s="4637"/>
      <c r="E39" s="4638"/>
      <c r="F39" s="4637"/>
      <c r="G39" s="4637"/>
      <c r="H39" s="4637"/>
      <c r="I39" s="4637"/>
      <c r="J39" s="4638"/>
      <c r="K39" s="4637"/>
      <c r="L39" s="4637"/>
      <c r="M39" s="4637"/>
      <c r="N39" s="4637"/>
      <c r="O39" s="4668"/>
      <c r="P39" s="4637"/>
      <c r="Q39" s="4698"/>
      <c r="R39" s="4665"/>
      <c r="S39" s="4665"/>
      <c r="T39" s="4665"/>
      <c r="U39" s="4665"/>
      <c r="V39" s="4637"/>
      <c r="W39" s="4699"/>
      <c r="X39" s="4699"/>
      <c r="Y39" s="4710"/>
      <c r="Z39" s="4723"/>
      <c r="AA39" s="4723"/>
      <c r="AB39" s="4711"/>
      <c r="AC39" s="4711"/>
      <c r="AD39" s="4711"/>
      <c r="AE39" s="4711"/>
      <c r="AF39" s="4711"/>
      <c r="AG39" s="4711"/>
      <c r="AH39" s="4739"/>
      <c r="AI39" s="4732"/>
      <c r="AJ39" s="4711"/>
      <c r="AK39" s="4739"/>
      <c r="AL39" s="4711"/>
      <c r="AM39" s="4711"/>
      <c r="AN39" s="4711"/>
      <c r="AO39" s="4711"/>
      <c r="AP39" s="4711"/>
      <c r="AQ39" s="4711"/>
      <c r="AR39" s="4752"/>
      <c r="AS39" s="4735"/>
      <c r="AT39" s="4711"/>
      <c r="AU39" s="4711"/>
      <c r="AV39" s="4711"/>
      <c r="AW39" s="4711"/>
      <c r="AX39" s="4711"/>
      <c r="AY39" s="4711"/>
      <c r="AZ39" s="4711"/>
      <c r="BA39" s="4711"/>
      <c r="BB39" s="1438"/>
      <c r="BC39" s="4770" t="s">
        <v>305</v>
      </c>
    </row>
    <row r="40" spans="1:55" ht="15.75">
      <c r="A40" s="4635"/>
      <c r="B40" s="4636" t="s">
        <v>306</v>
      </c>
      <c r="C40" s="4637"/>
      <c r="D40" s="4637"/>
      <c r="E40" s="4638"/>
      <c r="F40" s="4637"/>
      <c r="G40" s="4637"/>
      <c r="H40" s="4637"/>
      <c r="I40" s="4637"/>
      <c r="J40" s="4638"/>
      <c r="K40" s="4637"/>
      <c r="L40" s="4637"/>
      <c r="M40" s="4637"/>
      <c r="N40" s="4637"/>
      <c r="O40" s="4668"/>
      <c r="P40" s="4637"/>
      <c r="Q40" s="4698"/>
      <c r="R40" s="4665"/>
      <c r="S40" s="4665"/>
      <c r="T40" s="4665"/>
      <c r="U40" s="4665"/>
      <c r="V40" s="4637"/>
      <c r="W40" s="4699"/>
      <c r="X40" s="4699"/>
      <c r="Y40" s="4710"/>
      <c r="Z40" s="4711"/>
      <c r="AA40" s="4711"/>
      <c r="AB40" s="4711"/>
      <c r="AC40" s="4711"/>
      <c r="AD40" s="4711"/>
      <c r="AE40" s="4711"/>
      <c r="AF40" s="4711"/>
      <c r="AG40" s="4711"/>
      <c r="AH40" s="4739"/>
      <c r="AI40" s="4732"/>
      <c r="AJ40" s="4711"/>
      <c r="AK40" s="4739"/>
      <c r="AL40" s="4711"/>
      <c r="AM40" s="4711"/>
      <c r="AN40" s="4711"/>
      <c r="AO40" s="4711"/>
      <c r="AP40" s="4711"/>
      <c r="AQ40" s="4711"/>
      <c r="AR40" s="4752"/>
      <c r="AS40" s="4735"/>
      <c r="AT40" s="4711"/>
      <c r="AU40" s="4711"/>
      <c r="AV40" s="4711"/>
      <c r="AW40" s="4711"/>
      <c r="AX40" s="4711"/>
      <c r="AY40" s="4711"/>
      <c r="AZ40" s="4711"/>
      <c r="BA40" s="4711"/>
      <c r="BB40" s="1438"/>
      <c r="BC40" s="4757" t="s">
        <v>307</v>
      </c>
    </row>
    <row r="41" spans="1:55" ht="15.75">
      <c r="A41" s="4635"/>
      <c r="B41" s="4636" t="s">
        <v>308</v>
      </c>
      <c r="C41" s="4637"/>
      <c r="D41" s="4637"/>
      <c r="E41" s="4638"/>
      <c r="F41" s="4637"/>
      <c r="G41" s="4637"/>
      <c r="H41" s="4637"/>
      <c r="I41" s="4637"/>
      <c r="J41" s="4638"/>
      <c r="K41" s="4637"/>
      <c r="L41" s="4637"/>
      <c r="M41" s="4637"/>
      <c r="N41" s="4637"/>
      <c r="O41" s="4668"/>
      <c r="P41" s="4637"/>
      <c r="Q41" s="4698"/>
      <c r="R41" s="4665"/>
      <c r="S41" s="4665"/>
      <c r="T41" s="4665"/>
      <c r="U41" s="4665"/>
      <c r="V41" s="4637"/>
      <c r="W41" s="4699"/>
      <c r="X41" s="4699"/>
      <c r="Y41" s="4710"/>
      <c r="Z41" s="4711"/>
      <c r="AA41" s="4711"/>
      <c r="AB41" s="4711"/>
      <c r="AC41" s="4711"/>
      <c r="AD41" s="4711"/>
      <c r="AE41" s="4711"/>
      <c r="AF41" s="4711"/>
      <c r="AG41" s="4711"/>
      <c r="AH41" s="4739"/>
      <c r="AI41" s="4732"/>
      <c r="AJ41" s="4711"/>
      <c r="AK41" s="4739"/>
      <c r="AL41" s="4711"/>
      <c r="AM41" s="4711"/>
      <c r="AN41" s="4711"/>
      <c r="AO41" s="4711"/>
      <c r="AP41" s="4711"/>
      <c r="AQ41" s="4711"/>
      <c r="AR41" s="4752"/>
      <c r="AS41" s="4735"/>
      <c r="AT41" s="4711"/>
      <c r="AU41" s="4711"/>
      <c r="AV41" s="4711"/>
      <c r="AW41" s="4711"/>
      <c r="AX41" s="4711"/>
      <c r="AY41" s="4711"/>
      <c r="AZ41" s="4711"/>
      <c r="BA41" s="4711"/>
      <c r="BB41" s="4771"/>
      <c r="BC41" s="4757" t="s">
        <v>309</v>
      </c>
    </row>
    <row r="42" spans="1:55" ht="15.75">
      <c r="A42" s="4635"/>
      <c r="B42" s="4636" t="s">
        <v>310</v>
      </c>
      <c r="C42" s="4637"/>
      <c r="D42" s="4637"/>
      <c r="E42" s="4638"/>
      <c r="F42" s="4637"/>
      <c r="G42" s="4637"/>
      <c r="H42" s="4637"/>
      <c r="I42" s="4637"/>
      <c r="J42" s="4638"/>
      <c r="K42" s="4637"/>
      <c r="L42" s="4637"/>
      <c r="M42" s="4637"/>
      <c r="N42" s="4637"/>
      <c r="O42" s="4668"/>
      <c r="P42" s="4637"/>
      <c r="Q42" s="4698"/>
      <c r="R42" s="4665"/>
      <c r="S42" s="4665"/>
      <c r="T42" s="4665"/>
      <c r="U42" s="4665"/>
      <c r="V42" s="4637"/>
      <c r="W42" s="4699"/>
      <c r="X42" s="4699"/>
      <c r="Y42" s="4710"/>
      <c r="Z42" s="4711"/>
      <c r="AA42" s="4711"/>
      <c r="AB42" s="4711"/>
      <c r="AC42" s="4711"/>
      <c r="AD42" s="4711"/>
      <c r="AE42" s="4711"/>
      <c r="AF42" s="4711"/>
      <c r="AG42" s="4711"/>
      <c r="AH42" s="4739"/>
      <c r="AI42" s="4732"/>
      <c r="AJ42" s="4711"/>
      <c r="AK42" s="4739"/>
      <c r="AL42" s="4711"/>
      <c r="AM42" s="4711"/>
      <c r="AN42" s="4711"/>
      <c r="AO42" s="4711"/>
      <c r="AP42" s="4711"/>
      <c r="AQ42" s="4711"/>
      <c r="AR42" s="4752"/>
      <c r="AS42" s="4735"/>
      <c r="AT42" s="4711"/>
      <c r="AU42" s="4711"/>
      <c r="AV42" s="4711"/>
      <c r="AW42" s="4711"/>
      <c r="AX42" s="4711"/>
      <c r="AY42" s="4711"/>
      <c r="AZ42" s="4711"/>
      <c r="BA42" s="4711"/>
      <c r="BB42" s="4771"/>
      <c r="BC42" s="4770" t="s">
        <v>311</v>
      </c>
    </row>
    <row r="43" spans="1:55" ht="15.75">
      <c r="A43" s="4635"/>
      <c r="B43" s="4636" t="s">
        <v>312</v>
      </c>
      <c r="C43" s="4637"/>
      <c r="D43" s="4637"/>
      <c r="E43" s="4638"/>
      <c r="F43" s="4637"/>
      <c r="G43" s="4637"/>
      <c r="H43" s="4637"/>
      <c r="I43" s="4637"/>
      <c r="J43" s="4638"/>
      <c r="K43" s="4637"/>
      <c r="L43" s="4637"/>
      <c r="M43" s="4637"/>
      <c r="N43" s="4637"/>
      <c r="O43" s="4668"/>
      <c r="P43" s="4637"/>
      <c r="Q43" s="4698"/>
      <c r="R43" s="4665"/>
      <c r="S43" s="4665"/>
      <c r="T43" s="4665"/>
      <c r="U43" s="4665"/>
      <c r="V43" s="4637"/>
      <c r="W43" s="4699"/>
      <c r="X43" s="4699"/>
      <c r="Y43" s="4710"/>
      <c r="Z43" s="4711"/>
      <c r="AA43" s="4711"/>
      <c r="AB43" s="4711"/>
      <c r="AC43" s="4711"/>
      <c r="AD43" s="4711"/>
      <c r="AE43" s="4711"/>
      <c r="AF43" s="4711"/>
      <c r="AG43" s="4711"/>
      <c r="AH43" s="4739"/>
      <c r="AI43" s="4732"/>
      <c r="AJ43" s="4711"/>
      <c r="AK43" s="4711"/>
      <c r="AL43" s="4711"/>
      <c r="AM43" s="4711"/>
      <c r="AN43" s="4711"/>
      <c r="AO43" s="4711"/>
      <c r="AP43" s="4711"/>
      <c r="AQ43" s="4711"/>
      <c r="AR43" s="4711"/>
      <c r="AS43" s="4711"/>
      <c r="AT43" s="4711"/>
      <c r="AU43" s="4711"/>
      <c r="AV43" s="4711"/>
      <c r="AW43" s="4711"/>
      <c r="AX43" s="4711"/>
      <c r="AY43" s="4711"/>
      <c r="AZ43" s="4711"/>
      <c r="BA43" s="4711"/>
      <c r="BB43" s="4771"/>
      <c r="BC43" s="4770" t="s">
        <v>313</v>
      </c>
    </row>
    <row r="44" spans="1:55" ht="34.5" customHeight="1">
      <c r="A44" s="4651" t="s">
        <v>314</v>
      </c>
      <c r="B44" s="4627" t="s">
        <v>315</v>
      </c>
      <c r="C44" s="4637"/>
      <c r="D44" s="4637"/>
      <c r="E44" s="4638"/>
      <c r="F44" s="4637"/>
      <c r="G44" s="4637"/>
      <c r="H44" s="4637"/>
      <c r="I44" s="4637"/>
      <c r="J44" s="4638"/>
      <c r="K44" s="4637"/>
      <c r="L44" s="4637"/>
      <c r="M44" s="4628"/>
      <c r="N44" s="4628"/>
      <c r="O44" s="4662"/>
      <c r="P44" s="4628"/>
      <c r="Q44" s="4696"/>
      <c r="R44" s="4665"/>
      <c r="S44" s="4665"/>
      <c r="T44" s="4665"/>
      <c r="U44" s="4665"/>
      <c r="V44" s="4637"/>
      <c r="W44" s="4699"/>
      <c r="X44" s="4699"/>
      <c r="Y44" s="4710"/>
      <c r="Z44" s="4711"/>
      <c r="AA44" s="4711"/>
      <c r="AB44" s="4711"/>
      <c r="AC44" s="4711"/>
      <c r="AD44" s="4711"/>
      <c r="AE44" s="4711"/>
      <c r="AF44" s="4711"/>
      <c r="AG44" s="4711"/>
      <c r="AH44" s="4739"/>
      <c r="AI44" s="4732"/>
      <c r="AJ44" s="4711"/>
      <c r="AK44" s="4711"/>
      <c r="AL44" s="4711"/>
      <c r="AM44" s="4711"/>
      <c r="AN44" s="4711"/>
      <c r="AO44" s="4711"/>
      <c r="AP44" s="4711"/>
      <c r="AQ44" s="4711"/>
      <c r="AR44" s="4711"/>
      <c r="AS44" s="4735"/>
      <c r="AT44" s="4711"/>
      <c r="AU44" s="4711"/>
      <c r="AV44" s="4711"/>
      <c r="AW44" s="4711"/>
      <c r="AX44" s="4711"/>
      <c r="AY44" s="4711"/>
      <c r="AZ44" s="4711"/>
      <c r="BA44" s="4711"/>
      <c r="BB44" s="4761"/>
      <c r="BC44" s="4757"/>
    </row>
    <row r="45" spans="1:55" ht="45.75" customHeight="1">
      <c r="A45" s="4651" t="s">
        <v>316</v>
      </c>
      <c r="B45" s="4627" t="s">
        <v>317</v>
      </c>
      <c r="C45" s="4637"/>
      <c r="D45" s="4637"/>
      <c r="E45" s="4638"/>
      <c r="F45" s="4637"/>
      <c r="G45" s="4637"/>
      <c r="H45" s="4637"/>
      <c r="I45" s="4637"/>
      <c r="J45" s="4638"/>
      <c r="K45" s="4637"/>
      <c r="L45" s="4637"/>
      <c r="M45" s="4628"/>
      <c r="N45" s="4628"/>
      <c r="O45" s="4662"/>
      <c r="P45" s="4628"/>
      <c r="Q45" s="4696"/>
      <c r="R45" s="4665"/>
      <c r="S45" s="4665"/>
      <c r="T45" s="4665"/>
      <c r="U45" s="4665"/>
      <c r="V45" s="4637"/>
      <c r="W45" s="4699"/>
      <c r="X45" s="4699"/>
      <c r="Y45" s="4710"/>
      <c r="Z45" s="4723"/>
      <c r="AA45" s="4723"/>
      <c r="AB45" s="4711"/>
      <c r="AC45" s="4711"/>
      <c r="AD45" s="4711"/>
      <c r="AE45" s="4711"/>
      <c r="AF45" s="4711"/>
      <c r="AG45" s="4711"/>
      <c r="AH45" s="4711"/>
      <c r="AI45" s="4732"/>
      <c r="AJ45" s="4723"/>
      <c r="AK45" s="4723"/>
      <c r="AL45" s="4711"/>
      <c r="AM45" s="4711"/>
      <c r="AN45" s="4711"/>
      <c r="AO45" s="4711"/>
      <c r="AP45" s="4711"/>
      <c r="AQ45" s="4711"/>
      <c r="AR45" s="4711"/>
      <c r="AS45" s="4735"/>
      <c r="AT45" s="4711"/>
      <c r="AU45" s="4711"/>
      <c r="AV45" s="4711"/>
      <c r="AW45" s="4711"/>
      <c r="AX45" s="4711"/>
      <c r="AY45" s="4711"/>
      <c r="AZ45" s="4711"/>
      <c r="BA45" s="4711"/>
      <c r="BB45" s="4901"/>
      <c r="BC45" s="648"/>
    </row>
    <row r="46" spans="1:55" s="3586" customFormat="1" ht="15.75">
      <c r="A46" s="4622">
        <v>7</v>
      </c>
      <c r="B46" s="4655" t="s">
        <v>318</v>
      </c>
      <c r="C46" s="4628"/>
      <c r="D46" s="4628"/>
      <c r="E46" s="4629"/>
      <c r="F46" s="4628"/>
      <c r="G46" s="4628"/>
      <c r="H46" s="4628"/>
      <c r="I46" s="4628"/>
      <c r="J46" s="4629"/>
      <c r="K46" s="4661"/>
      <c r="L46" s="4661"/>
      <c r="M46" s="4659"/>
      <c r="N46" s="4659"/>
      <c r="O46" s="4625"/>
      <c r="P46" s="4659"/>
      <c r="Q46" s="4676"/>
      <c r="R46" s="4676"/>
      <c r="S46" s="4676"/>
      <c r="T46" s="4676"/>
      <c r="U46" s="4676"/>
      <c r="V46" s="4676"/>
      <c r="W46" s="4689"/>
      <c r="X46" s="4689"/>
      <c r="Y46" s="4714"/>
      <c r="Z46" s="4715"/>
      <c r="AA46" s="4715"/>
      <c r="AB46" s="4715"/>
      <c r="AC46" s="4715"/>
      <c r="AD46" s="4715"/>
      <c r="AE46" s="4715"/>
      <c r="AF46" s="4715"/>
      <c r="AG46" s="4715"/>
      <c r="AH46" s="4715"/>
      <c r="AI46" s="4737"/>
      <c r="AJ46" s="4715"/>
      <c r="AK46" s="4715"/>
      <c r="AL46" s="4715"/>
      <c r="AM46" s="4715"/>
      <c r="AN46" s="4715"/>
      <c r="AO46" s="4715"/>
      <c r="AP46" s="4715"/>
      <c r="AQ46" s="4715"/>
      <c r="AR46" s="4715"/>
      <c r="AS46" s="4746"/>
      <c r="AT46" s="4715"/>
      <c r="AU46" s="4715"/>
      <c r="AV46" s="4746"/>
      <c r="AW46" s="4746"/>
      <c r="AX46" s="4746"/>
      <c r="AY46" s="4746"/>
      <c r="AZ46" s="4746"/>
      <c r="BA46" s="4746"/>
      <c r="BB46" s="4772"/>
      <c r="BC46" s="4773"/>
    </row>
    <row r="47" spans="1:55" s="3586" customFormat="1" ht="15.75">
      <c r="A47" s="4651" t="s">
        <v>319</v>
      </c>
      <c r="B47" s="4656" t="s">
        <v>320</v>
      </c>
      <c r="C47" s="4628"/>
      <c r="D47" s="4628"/>
      <c r="E47" s="4629"/>
      <c r="F47" s="4628"/>
      <c r="G47" s="4628"/>
      <c r="H47" s="4628"/>
      <c r="I47" s="4628"/>
      <c r="J47" s="4629"/>
      <c r="K47" s="4628"/>
      <c r="L47" s="4628"/>
      <c r="M47" s="4628"/>
      <c r="N47" s="4628"/>
      <c r="O47" s="4662"/>
      <c r="P47" s="4628"/>
      <c r="Q47" s="4696"/>
      <c r="R47" s="4665"/>
      <c r="S47" s="4665"/>
      <c r="T47" s="4665"/>
      <c r="U47" s="4665"/>
      <c r="V47" s="4637"/>
      <c r="W47" s="4700"/>
      <c r="X47" s="4700"/>
      <c r="Y47" s="4725"/>
      <c r="Z47" s="4726"/>
      <c r="AA47" s="4726"/>
      <c r="AB47" s="4726"/>
      <c r="AC47" s="4726"/>
      <c r="AD47" s="4726"/>
      <c r="AE47" s="4726"/>
      <c r="AF47" s="4726"/>
      <c r="AG47" s="4726"/>
      <c r="AH47" s="4726"/>
      <c r="AI47" s="4744"/>
      <c r="AJ47" s="4726"/>
      <c r="AK47" s="4726"/>
      <c r="AL47" s="4726"/>
      <c r="AM47" s="4726"/>
      <c r="AN47" s="4726"/>
      <c r="AO47" s="4726"/>
      <c r="AP47" s="4726"/>
      <c r="AQ47" s="4726"/>
      <c r="AR47" s="4726"/>
      <c r="AS47" s="4726"/>
      <c r="AT47" s="4726"/>
      <c r="AU47" s="4726"/>
      <c r="AV47" s="4726"/>
      <c r="AW47" s="4726"/>
      <c r="AX47" s="4726"/>
      <c r="AY47" s="4726"/>
      <c r="AZ47" s="4726"/>
      <c r="BA47" s="4726"/>
      <c r="BB47" s="1198"/>
      <c r="BC47" s="4757" t="s">
        <v>321</v>
      </c>
    </row>
    <row r="48" spans="1:55" s="3586" customFormat="1" ht="47.25" customHeight="1">
      <c r="A48" s="4651" t="s">
        <v>322</v>
      </c>
      <c r="B48" s="4657" t="s">
        <v>323</v>
      </c>
      <c r="C48" s="4628"/>
      <c r="D48" s="4628"/>
      <c r="E48" s="4629"/>
      <c r="F48" s="4628"/>
      <c r="G48" s="4628"/>
      <c r="H48" s="4628"/>
      <c r="I48" s="4628"/>
      <c r="J48" s="4629"/>
      <c r="K48" s="4661"/>
      <c r="L48" s="4661"/>
      <c r="M48" s="4661"/>
      <c r="N48" s="4661"/>
      <c r="O48" s="4662"/>
      <c r="P48" s="4661"/>
      <c r="Q48" s="4679"/>
      <c r="R48" s="4665"/>
      <c r="S48" s="4665"/>
      <c r="T48" s="4665"/>
      <c r="U48" s="4665"/>
      <c r="V48" s="4666"/>
      <c r="W48" s="4661"/>
      <c r="X48" s="4661"/>
      <c r="Y48" s="4727"/>
      <c r="Z48" s="4707"/>
      <c r="AA48" s="4707"/>
      <c r="AB48" s="4707"/>
      <c r="AC48" s="4707"/>
      <c r="AD48" s="4707"/>
      <c r="AE48" s="4707"/>
      <c r="AF48" s="4707"/>
      <c r="AG48" s="4726"/>
      <c r="AH48" s="4745"/>
      <c r="AI48" s="4744"/>
      <c r="AJ48" s="4707"/>
      <c r="AK48" s="4707"/>
      <c r="AL48" s="4707"/>
      <c r="AM48" s="4707"/>
      <c r="AN48" s="4707"/>
      <c r="AO48" s="4707"/>
      <c r="AP48" s="4726"/>
      <c r="AQ48" s="4726"/>
      <c r="AR48" s="4726"/>
      <c r="AS48" s="4735"/>
      <c r="AT48" s="4711"/>
      <c r="AU48" s="4749"/>
      <c r="AV48" s="4735"/>
      <c r="AW48" s="4735"/>
      <c r="AX48" s="4735"/>
      <c r="AY48" s="4735"/>
      <c r="AZ48" s="4735"/>
      <c r="BA48" s="4735"/>
      <c r="BB48" s="4761"/>
      <c r="BC48" s="4628"/>
    </row>
    <row r="49" spans="1:55" s="3586" customFormat="1" ht="15.75">
      <c r="A49" s="4651" t="s">
        <v>324</v>
      </c>
      <c r="B49" s="4658" t="s">
        <v>325</v>
      </c>
      <c r="C49" s="4628"/>
      <c r="D49" s="4628"/>
      <c r="E49" s="4629"/>
      <c r="F49" s="4628"/>
      <c r="G49" s="4628"/>
      <c r="H49" s="4628"/>
      <c r="I49" s="4628"/>
      <c r="J49" s="4629"/>
      <c r="K49" s="4661"/>
      <c r="L49" s="4661"/>
      <c r="M49" s="4673"/>
      <c r="N49" s="4661"/>
      <c r="O49" s="4662"/>
      <c r="P49" s="4661"/>
      <c r="Q49" s="4679"/>
      <c r="R49" s="4665"/>
      <c r="S49" s="4665"/>
      <c r="T49" s="4665"/>
      <c r="U49" s="4665"/>
      <c r="V49" s="4666"/>
      <c r="W49" s="4661"/>
      <c r="X49" s="4661"/>
      <c r="Y49" s="4727"/>
      <c r="Z49" s="4707"/>
      <c r="AA49" s="4707"/>
      <c r="AB49" s="4707"/>
      <c r="AC49" s="4707"/>
      <c r="AD49" s="4707"/>
      <c r="AE49" s="4707"/>
      <c r="AF49" s="4707"/>
      <c r="AG49" s="4726"/>
      <c r="AH49" s="4726"/>
      <c r="AI49" s="4744"/>
      <c r="AJ49" s="4707"/>
      <c r="AK49" s="4707"/>
      <c r="AL49" s="4707"/>
      <c r="AM49" s="4707"/>
      <c r="AN49" s="4707"/>
      <c r="AO49" s="4707"/>
      <c r="AP49" s="4726"/>
      <c r="AQ49" s="4726"/>
      <c r="AR49" s="4707"/>
      <c r="AS49" s="4735"/>
      <c r="AT49" s="4749"/>
      <c r="AU49" s="4749"/>
      <c r="AV49" s="4735"/>
      <c r="AW49" s="4735"/>
      <c r="AX49" s="4735"/>
      <c r="AY49" s="4735"/>
      <c r="AZ49" s="4735"/>
      <c r="BA49" s="4735"/>
      <c r="BB49" s="4761"/>
      <c r="BC49" s="4628"/>
    </row>
    <row r="50" spans="1:55" ht="15.75">
      <c r="A50" s="4622" t="s">
        <v>326</v>
      </c>
      <c r="B50" s="4623" t="s">
        <v>327</v>
      </c>
      <c r="C50" s="4624"/>
      <c r="D50" s="4624"/>
      <c r="E50" s="4625"/>
      <c r="F50" s="4624"/>
      <c r="G50" s="4624"/>
      <c r="H50" s="4624"/>
      <c r="I50" s="4624"/>
      <c r="J50" s="4625"/>
      <c r="K50" s="4659"/>
      <c r="L50" s="4659"/>
      <c r="M50" s="4659"/>
      <c r="N50" s="4659"/>
      <c r="O50" s="4625"/>
      <c r="P50" s="4659"/>
      <c r="Q50" s="4676"/>
      <c r="R50" s="4677"/>
      <c r="S50" s="4677"/>
      <c r="T50" s="4677"/>
      <c r="U50" s="4677"/>
      <c r="V50" s="4677"/>
      <c r="W50" s="4659"/>
      <c r="X50" s="4659"/>
      <c r="Y50" s="4728"/>
      <c r="Z50" s="4729"/>
      <c r="AA50" s="4729"/>
      <c r="AB50" s="4729"/>
      <c r="AC50" s="4729"/>
      <c r="AD50" s="4729"/>
      <c r="AE50" s="4729"/>
      <c r="AF50" s="4729"/>
      <c r="AG50" s="4729"/>
      <c r="AH50" s="4729"/>
      <c r="AI50" s="4746"/>
      <c r="AJ50" s="4729"/>
      <c r="AK50" s="4729"/>
      <c r="AL50" s="4729"/>
      <c r="AM50" s="4729"/>
      <c r="AN50" s="4729"/>
      <c r="AO50" s="4729"/>
      <c r="AP50" s="4729"/>
      <c r="AQ50" s="4729"/>
      <c r="AR50" s="4729"/>
      <c r="AS50" s="4746"/>
      <c r="AT50" s="4729"/>
      <c r="AU50" s="4729"/>
      <c r="AV50" s="4746"/>
      <c r="AW50" s="4746"/>
      <c r="AX50" s="4746"/>
      <c r="AY50" s="4746"/>
      <c r="AZ50" s="4746"/>
      <c r="BA50" s="4746"/>
      <c r="BB50" s="4774"/>
      <c r="BC50" s="4773"/>
    </row>
    <row r="51" spans="1:55" s="3586" customFormat="1" ht="15.75">
      <c r="A51" s="4626">
        <v>1</v>
      </c>
      <c r="B51" s="4627" t="s">
        <v>328</v>
      </c>
      <c r="C51" s="4628"/>
      <c r="D51" s="4628"/>
      <c r="E51" s="4629"/>
      <c r="F51" s="4628"/>
      <c r="G51" s="4628"/>
      <c r="H51" s="4628"/>
      <c r="I51" s="4628"/>
      <c r="J51" s="4629"/>
      <c r="K51" s="4661"/>
      <c r="L51" s="4661"/>
      <c r="M51" s="4661"/>
      <c r="N51" s="4661"/>
      <c r="O51" s="4662"/>
      <c r="P51" s="4661"/>
      <c r="Q51" s="4679"/>
      <c r="R51" s="4666"/>
      <c r="S51" s="4666"/>
      <c r="T51" s="4666"/>
      <c r="U51" s="4666"/>
      <c r="V51" s="4666"/>
      <c r="W51" s="4661"/>
      <c r="X51" s="4661"/>
      <c r="Y51" s="4727"/>
      <c r="Z51" s="4707"/>
      <c r="AA51" s="4707"/>
      <c r="AB51" s="4707"/>
      <c r="AC51" s="4707"/>
      <c r="AD51" s="4707"/>
      <c r="AE51" s="4707"/>
      <c r="AF51" s="4707"/>
      <c r="AG51" s="4707"/>
      <c r="AH51" s="4707"/>
      <c r="AI51" s="4732"/>
      <c r="AJ51" s="4707"/>
      <c r="AK51" s="4707"/>
      <c r="AL51" s="4707"/>
      <c r="AM51" s="4707"/>
      <c r="AN51" s="4707"/>
      <c r="AO51" s="4707"/>
      <c r="AP51" s="4707"/>
      <c r="AQ51" s="4707"/>
      <c r="AR51" s="4707"/>
      <c r="AS51" s="4735"/>
      <c r="AT51" s="4707"/>
      <c r="AU51" s="4707"/>
      <c r="AV51" s="4735"/>
      <c r="AW51" s="4735"/>
      <c r="AX51" s="4735"/>
      <c r="AY51" s="4735"/>
      <c r="AZ51" s="4735"/>
      <c r="BA51" s="4735"/>
      <c r="BB51" s="4636"/>
      <c r="BC51" s="5041" t="s">
        <v>329</v>
      </c>
    </row>
    <row r="52" spans="1:55" ht="15.75">
      <c r="A52" s="4635"/>
      <c r="B52" s="4636" t="s">
        <v>330</v>
      </c>
      <c r="C52" s="4637"/>
      <c r="D52" s="4637"/>
      <c r="E52" s="4638"/>
      <c r="F52" s="4637"/>
      <c r="G52" s="4637"/>
      <c r="H52" s="4637"/>
      <c r="I52" s="4637"/>
      <c r="J52" s="4638"/>
      <c r="K52" s="4666"/>
      <c r="L52" s="4666"/>
      <c r="M52" s="4666"/>
      <c r="N52" s="4666"/>
      <c r="O52" s="4668"/>
      <c r="P52" s="4666"/>
      <c r="Q52" s="4684"/>
      <c r="R52" s="4666"/>
      <c r="S52" s="4666"/>
      <c r="T52" s="4666"/>
      <c r="U52" s="4666"/>
      <c r="V52" s="4666"/>
      <c r="W52" s="4666"/>
      <c r="X52" s="4666"/>
      <c r="Y52" s="4730"/>
      <c r="Z52" s="4711"/>
      <c r="AA52" s="4711"/>
      <c r="AB52" s="4711"/>
      <c r="AC52" s="4711"/>
      <c r="AD52" s="4711"/>
      <c r="AE52" s="4711"/>
      <c r="AF52" s="4711"/>
      <c r="AG52" s="4711"/>
      <c r="AH52" s="4711"/>
      <c r="AI52" s="4735"/>
      <c r="AJ52" s="4711"/>
      <c r="AK52" s="4711"/>
      <c r="AL52" s="4711"/>
      <c r="AM52" s="4711"/>
      <c r="AN52" s="4711"/>
      <c r="AO52" s="4711"/>
      <c r="AP52" s="4711"/>
      <c r="AQ52" s="4711"/>
      <c r="AR52" s="4711"/>
      <c r="AS52" s="4735"/>
      <c r="AT52" s="4711"/>
      <c r="AU52" s="4711"/>
      <c r="AV52" s="4735"/>
      <c r="AW52" s="4735"/>
      <c r="AX52" s="4735"/>
      <c r="AY52" s="4735"/>
      <c r="AZ52" s="4735"/>
      <c r="BA52" s="4735"/>
      <c r="BB52" s="4775"/>
      <c r="BC52" s="5042"/>
    </row>
    <row r="53" spans="1:55" ht="37.5" customHeight="1">
      <c r="A53" s="4635"/>
      <c r="B53" s="4636" t="s">
        <v>331</v>
      </c>
      <c r="C53" s="4637"/>
      <c r="D53" s="4637"/>
      <c r="E53" s="4638"/>
      <c r="F53" s="4637"/>
      <c r="G53" s="4637"/>
      <c r="H53" s="4637"/>
      <c r="I53" s="4637"/>
      <c r="J53" s="4638"/>
      <c r="K53" s="4666"/>
      <c r="L53" s="4666"/>
      <c r="M53" s="4666"/>
      <c r="N53" s="4666"/>
      <c r="O53" s="4662"/>
      <c r="P53" s="4666"/>
      <c r="Q53" s="4684"/>
      <c r="R53" s="4666"/>
      <c r="S53" s="4666"/>
      <c r="T53" s="4666"/>
      <c r="U53" s="4666"/>
      <c r="V53" s="4666"/>
      <c r="W53" s="4666"/>
      <c r="X53" s="4666"/>
      <c r="Y53" s="4730"/>
      <c r="Z53" s="4711"/>
      <c r="AA53" s="4711"/>
      <c r="AB53" s="4711"/>
      <c r="AC53" s="4711"/>
      <c r="AD53" s="4711"/>
      <c r="AE53" s="4711"/>
      <c r="AF53" s="4711"/>
      <c r="AG53" s="4711"/>
      <c r="AH53" s="4711"/>
      <c r="AI53" s="4735"/>
      <c r="AJ53" s="4711"/>
      <c r="AK53" s="4711"/>
      <c r="AL53" s="4711"/>
      <c r="AM53" s="4711"/>
      <c r="AN53" s="4711"/>
      <c r="AO53" s="4711"/>
      <c r="AP53" s="4711"/>
      <c r="AQ53" s="4711"/>
      <c r="AR53" s="4711"/>
      <c r="AS53" s="4735"/>
      <c r="AT53" s="4711"/>
      <c r="AU53" s="4711"/>
      <c r="AV53" s="4735"/>
      <c r="AW53" s="4735"/>
      <c r="AX53" s="4735"/>
      <c r="AY53" s="4735"/>
      <c r="AZ53" s="4735"/>
      <c r="BA53" s="4735"/>
      <c r="BB53" s="3486"/>
      <c r="BC53" s="5043"/>
    </row>
    <row r="54" spans="1:55" s="3586" customFormat="1" ht="33.75" customHeight="1">
      <c r="A54" s="4626">
        <v>2</v>
      </c>
      <c r="B54" s="4627" t="s">
        <v>332</v>
      </c>
      <c r="C54" s="4628"/>
      <c r="D54" s="4628"/>
      <c r="E54" s="4629"/>
      <c r="F54" s="4628"/>
      <c r="G54" s="4628"/>
      <c r="H54" s="4628"/>
      <c r="I54" s="4628"/>
      <c r="J54" s="4629"/>
      <c r="K54" s="4673"/>
      <c r="L54" s="4673"/>
      <c r="M54" s="4673"/>
      <c r="N54" s="4661"/>
      <c r="O54" s="4662"/>
      <c r="P54" s="4661"/>
      <c r="Q54" s="4679"/>
      <c r="R54" s="4666"/>
      <c r="S54" s="4666"/>
      <c r="T54" s="4666"/>
      <c r="U54" s="4666"/>
      <c r="V54" s="4666"/>
      <c r="W54" s="4661"/>
      <c r="X54" s="4661"/>
      <c r="Y54" s="4727"/>
      <c r="Z54" s="4707"/>
      <c r="AA54" s="4707"/>
      <c r="AB54" s="4707"/>
      <c r="AC54" s="4707"/>
      <c r="AD54" s="4707"/>
      <c r="AE54" s="4707"/>
      <c r="AF54" s="4707"/>
      <c r="AG54" s="4707"/>
      <c r="AH54" s="4707"/>
      <c r="AI54" s="4732"/>
      <c r="AJ54" s="4707"/>
      <c r="AK54" s="4707"/>
      <c r="AL54" s="4707"/>
      <c r="AM54" s="4707"/>
      <c r="AN54" s="4707"/>
      <c r="AO54" s="4707"/>
      <c r="AP54" s="4707"/>
      <c r="AQ54" s="4707"/>
      <c r="AR54" s="4707"/>
      <c r="AS54" s="4735"/>
      <c r="AT54" s="4749"/>
      <c r="AU54" s="4749"/>
      <c r="AV54" s="4735"/>
      <c r="AW54" s="4735"/>
      <c r="AX54" s="4735"/>
      <c r="AY54" s="4735"/>
      <c r="AZ54" s="4735"/>
      <c r="BA54" s="4735"/>
      <c r="BB54" s="4763"/>
      <c r="BC54" s="4887" t="s">
        <v>333</v>
      </c>
    </row>
    <row r="55" spans="1:55" s="3586" customFormat="1" ht="15.75">
      <c r="A55" s="4626">
        <v>3</v>
      </c>
      <c r="B55" s="4627" t="s">
        <v>334</v>
      </c>
      <c r="C55" s="4628"/>
      <c r="D55" s="4628"/>
      <c r="E55" s="4629"/>
      <c r="F55" s="4628"/>
      <c r="G55" s="4628"/>
      <c r="H55" s="4628"/>
      <c r="I55" s="4628"/>
      <c r="J55" s="4629"/>
      <c r="K55" s="4661"/>
      <c r="L55" s="4661"/>
      <c r="M55" s="4661"/>
      <c r="N55" s="4661"/>
      <c r="O55" s="4662"/>
      <c r="P55" s="4661"/>
      <c r="Q55" s="4679"/>
      <c r="R55" s="4666"/>
      <c r="S55" s="4666"/>
      <c r="T55" s="4666"/>
      <c r="U55" s="4666"/>
      <c r="V55" s="4666"/>
      <c r="W55" s="4661"/>
      <c r="X55" s="4661"/>
      <c r="Y55" s="4727"/>
      <c r="Z55" s="4707"/>
      <c r="AA55" s="4707"/>
      <c r="AB55" s="4707"/>
      <c r="AC55" s="4707"/>
      <c r="AD55" s="4707"/>
      <c r="AE55" s="4707"/>
      <c r="AF55" s="4707"/>
      <c r="AG55" s="4707"/>
      <c r="AH55" s="4707"/>
      <c r="AI55" s="4732"/>
      <c r="AJ55" s="4707"/>
      <c r="AK55" s="4707"/>
      <c r="AL55" s="4707"/>
      <c r="AM55" s="4707"/>
      <c r="AN55" s="4707"/>
      <c r="AO55" s="4707"/>
      <c r="AP55" s="4707"/>
      <c r="AQ55" s="4707"/>
      <c r="AR55" s="4707"/>
      <c r="AS55" s="4735"/>
      <c r="AT55" s="4711"/>
      <c r="AU55" s="4711"/>
      <c r="AV55" s="4735"/>
      <c r="AW55" s="4735"/>
      <c r="AX55" s="4735"/>
      <c r="AY55" s="4735"/>
      <c r="AZ55" s="4735"/>
      <c r="BA55" s="4735"/>
      <c r="BB55" s="4636"/>
      <c r="BC55" s="4757" t="s">
        <v>335</v>
      </c>
    </row>
    <row r="56" spans="1:55" ht="14.25" customHeight="1"/>
    <row r="58" spans="1:55">
      <c r="W58" s="4701" t="s">
        <v>215</v>
      </c>
      <c r="X58" s="4701"/>
      <c r="Y58" s="4701"/>
      <c r="Z58" s="4701"/>
      <c r="AA58" s="4701"/>
      <c r="AB58" s="4701"/>
      <c r="AC58" s="4701"/>
      <c r="AD58" s="4701"/>
      <c r="AE58" s="4701"/>
      <c r="AF58" s="4701"/>
      <c r="AG58" s="4701"/>
      <c r="AH58" s="4701"/>
      <c r="AI58" s="4701"/>
      <c r="AJ58" s="4701"/>
      <c r="AK58" s="4701"/>
      <c r="AL58" s="4701"/>
      <c r="AM58" s="4701"/>
      <c r="AN58" s="4701"/>
      <c r="AO58" s="4701"/>
      <c r="AP58" s="4701"/>
      <c r="AQ58" s="4701"/>
      <c r="AR58" s="4701"/>
      <c r="AS58" s="4701"/>
      <c r="AT58" s="4701"/>
      <c r="AU58" s="4701"/>
      <c r="AV58" s="4701"/>
      <c r="AW58" s="4701"/>
      <c r="AX58" s="4701"/>
      <c r="AY58" s="4701"/>
      <c r="AZ58" s="4701"/>
      <c r="BA58" s="4701"/>
    </row>
  </sheetData>
  <mergeCells count="169">
    <mergeCell ref="BC51:BC53"/>
    <mergeCell ref="AZ9:AZ10"/>
    <mergeCell ref="AZ12:AZ13"/>
    <mergeCell ref="AZ34:AZ37"/>
    <mergeCell ref="BA4:BA5"/>
    <mergeCell ref="BA9:BA10"/>
    <mergeCell ref="BA12:BA13"/>
    <mergeCell ref="BA34:BA37"/>
    <mergeCell ref="BB3:BB4"/>
    <mergeCell ref="BB9:BB10"/>
    <mergeCell ref="BB12:BB13"/>
    <mergeCell ref="BB34:BB37"/>
    <mergeCell ref="AW9:AW10"/>
    <mergeCell ref="AW12:AW13"/>
    <mergeCell ref="AW34:AW37"/>
    <mergeCell ref="AX9:AX10"/>
    <mergeCell ref="AX12:AX13"/>
    <mergeCell ref="AX34:AX37"/>
    <mergeCell ref="AY9:AY10"/>
    <mergeCell ref="AY12:AY13"/>
    <mergeCell ref="AY34:AY37"/>
    <mergeCell ref="AT9:AT10"/>
    <mergeCell ref="AT12:AT13"/>
    <mergeCell ref="AT34:AT37"/>
    <mergeCell ref="AU9:AU10"/>
    <mergeCell ref="AU12:AU13"/>
    <mergeCell ref="AU34:AU37"/>
    <mergeCell ref="AV9:AV10"/>
    <mergeCell ref="AV12:AV13"/>
    <mergeCell ref="AV34:AV37"/>
    <mergeCell ref="AQ9:AQ10"/>
    <mergeCell ref="AQ12:AQ13"/>
    <mergeCell ref="AQ34:AQ37"/>
    <mergeCell ref="AR4:AR5"/>
    <mergeCell ref="AR9:AR10"/>
    <mergeCell ref="AR12:AR13"/>
    <mergeCell ref="AR34:AR37"/>
    <mergeCell ref="AS4:AS5"/>
    <mergeCell ref="AS9:AS10"/>
    <mergeCell ref="AS12:AS13"/>
    <mergeCell ref="AS34:AS37"/>
    <mergeCell ref="AL9:AL10"/>
    <mergeCell ref="AL12:AL13"/>
    <mergeCell ref="AM9:AM10"/>
    <mergeCell ref="AM12:AM13"/>
    <mergeCell ref="AN9:AN10"/>
    <mergeCell ref="AN12:AN13"/>
    <mergeCell ref="AO9:AO10"/>
    <mergeCell ref="AO12:AO13"/>
    <mergeCell ref="AP9:AP10"/>
    <mergeCell ref="AP12:AP13"/>
    <mergeCell ref="AI9:AI10"/>
    <mergeCell ref="AI12:AI13"/>
    <mergeCell ref="AI34:AI36"/>
    <mergeCell ref="AJ4:AJ5"/>
    <mergeCell ref="AJ9:AJ10"/>
    <mergeCell ref="AJ12:AJ13"/>
    <mergeCell ref="AK9:AK10"/>
    <mergeCell ref="AK12:AK13"/>
    <mergeCell ref="AK34:AK37"/>
    <mergeCell ref="AE9:AE10"/>
    <mergeCell ref="AE12:AE13"/>
    <mergeCell ref="AF9:AF10"/>
    <mergeCell ref="AF12:AF13"/>
    <mergeCell ref="AG4:AG5"/>
    <mergeCell ref="AG9:AG10"/>
    <mergeCell ref="AG12:AG13"/>
    <mergeCell ref="AG34:AG36"/>
    <mergeCell ref="AH4:AH5"/>
    <mergeCell ref="AH9:AH10"/>
    <mergeCell ref="AH12:AH13"/>
    <mergeCell ref="Z9:Z10"/>
    <mergeCell ref="Z12:Z13"/>
    <mergeCell ref="AA9:AA10"/>
    <mergeCell ref="AA12:AA13"/>
    <mergeCell ref="AB9:AB10"/>
    <mergeCell ref="AB12:AB13"/>
    <mergeCell ref="AC9:AC10"/>
    <mergeCell ref="AC12:AC13"/>
    <mergeCell ref="AD9:AD10"/>
    <mergeCell ref="AD12:AD13"/>
    <mergeCell ref="W9:W10"/>
    <mergeCell ref="W12:W13"/>
    <mergeCell ref="W31:W37"/>
    <mergeCell ref="X4:X5"/>
    <mergeCell ref="X9:X10"/>
    <mergeCell ref="X12:X13"/>
    <mergeCell ref="X31:X37"/>
    <mergeCell ref="Y4:Y5"/>
    <mergeCell ref="Y9:Y10"/>
    <mergeCell ref="Y12:Y13"/>
    <mergeCell ref="Y31:Y37"/>
    <mergeCell ref="R9:R10"/>
    <mergeCell ref="R12:R13"/>
    <mergeCell ref="S9:S10"/>
    <mergeCell ref="S12:S13"/>
    <mergeCell ref="T9:T10"/>
    <mergeCell ref="T12:T13"/>
    <mergeCell ref="U9:U10"/>
    <mergeCell ref="U12:U13"/>
    <mergeCell ref="V9:V10"/>
    <mergeCell ref="V12:V13"/>
    <mergeCell ref="N9:N10"/>
    <mergeCell ref="N12:N13"/>
    <mergeCell ref="O4:O5"/>
    <mergeCell ref="O9:O10"/>
    <mergeCell ref="O12:O13"/>
    <mergeCell ref="P4:P5"/>
    <mergeCell ref="P9:P10"/>
    <mergeCell ref="P12:P13"/>
    <mergeCell ref="Q9:Q10"/>
    <mergeCell ref="Q12:Q13"/>
    <mergeCell ref="K9:K10"/>
    <mergeCell ref="K12:K13"/>
    <mergeCell ref="K19:K20"/>
    <mergeCell ref="L9:L10"/>
    <mergeCell ref="L12:L13"/>
    <mergeCell ref="L19:L20"/>
    <mergeCell ref="M4:M5"/>
    <mergeCell ref="M9:M10"/>
    <mergeCell ref="M12:M13"/>
    <mergeCell ref="H9:H10"/>
    <mergeCell ref="H12:H13"/>
    <mergeCell ref="H19:H20"/>
    <mergeCell ref="I9:I10"/>
    <mergeCell ref="I12:I13"/>
    <mergeCell ref="I19:I20"/>
    <mergeCell ref="J9:J10"/>
    <mergeCell ref="J12:J13"/>
    <mergeCell ref="J19:J20"/>
    <mergeCell ref="E9:E10"/>
    <mergeCell ref="E12:E13"/>
    <mergeCell ref="E19:E20"/>
    <mergeCell ref="F9:F10"/>
    <mergeCell ref="F12:F13"/>
    <mergeCell ref="F19:F20"/>
    <mergeCell ref="G9:G10"/>
    <mergeCell ref="G12:G13"/>
    <mergeCell ref="G19:G20"/>
    <mergeCell ref="A9:A10"/>
    <mergeCell ref="A12:A13"/>
    <mergeCell ref="B3:B4"/>
    <mergeCell ref="B9:B10"/>
    <mergeCell ref="B12:B13"/>
    <mergeCell ref="C9:C10"/>
    <mergeCell ref="C12:C13"/>
    <mergeCell ref="C19:C20"/>
    <mergeCell ref="D9:D10"/>
    <mergeCell ref="D12:D13"/>
    <mergeCell ref="D19:D20"/>
    <mergeCell ref="A1:BB1"/>
    <mergeCell ref="C3:E3"/>
    <mergeCell ref="F3:J3"/>
    <mergeCell ref="K3:O3"/>
    <mergeCell ref="P3:Y3"/>
    <mergeCell ref="Z3:AI3"/>
    <mergeCell ref="AJ3:AQ3"/>
    <mergeCell ref="AT3:BA3"/>
    <mergeCell ref="Q4:V4"/>
    <mergeCell ref="AA4:AF4"/>
    <mergeCell ref="AK4:AP4"/>
    <mergeCell ref="AU4:AZ4"/>
    <mergeCell ref="A3:A4"/>
    <mergeCell ref="N4:N5"/>
    <mergeCell ref="W4:W5"/>
    <mergeCell ref="Z4:Z5"/>
    <mergeCell ref="AI4:AI5"/>
    <mergeCell ref="AQ4:AQ5"/>
    <mergeCell ref="AT4:AT5"/>
  </mergeCells>
  <phoneticPr fontId="169" type="noConversion"/>
  <hyperlinks>
    <hyperlink ref="W58" location="目录!A1" display="返回"/>
    <hyperlink ref="BC6" location="合同额!A1" display="合同额!A1"/>
    <hyperlink ref="BC7" location="'2020年主要指标解析（产值）'!A1" display="2020年主要指标解析（产值）'!A1"/>
    <hyperlink ref="BC12" location="股权投资!A1" display="股权投资!A1"/>
    <hyperlink ref="BC13" location="总部零星收入!A1" display="总部零星收入!A1"/>
    <hyperlink ref="BC9" location="'京内项目损益表(经营管控）'!A1" display="京内项目损益表"/>
    <hyperlink ref="BC15" location="'2020年主要指标解析（利润）'!T6" display="产值、利润表!"/>
    <hyperlink ref="BC19" location="股权投资!A1" display="股权投资!A1"/>
    <hyperlink ref="BC20" location="资金收益!A1" display="资金收益!A1"/>
    <hyperlink ref="BC25" location="总部管理费!A1" display="总部管理费!A1"/>
    <hyperlink ref="BC28" location="东北分公司!A1" display="东北分公司!A1"/>
    <hyperlink ref="BC29" location="华东分公司!A1" display="华东分公司!A1"/>
    <hyperlink ref="BC30" location="华南分公司!A1" display="华南分公司!A1"/>
    <hyperlink ref="BC51" location="'投资预算表（投资建造)'!A1" display="投资预算表"/>
    <hyperlink ref="BC54" location="' 办公资产购置预算表'!A1" display=" 办公资产购置预算表'!A1"/>
    <hyperlink ref="BC55" location="教育经费!A1" display="教育经费!A1"/>
    <hyperlink ref="BC10" location="'京外项目损益表(经营管控）'!A1" display="京外项目损益表"/>
    <hyperlink ref="BC47" location="国外项目前期费用!A1" display="国外项目前期费用!A1"/>
    <hyperlink ref="BC38" location="成都公司项目挂账费用!A1" display="成都公司项目挂账费用!A1"/>
    <hyperlink ref="BC41" location="上海房地产公司!A1" display="上海房地产公司!A1"/>
    <hyperlink ref="BC27" location="华北分公司!A1" display="华北分公司!A1"/>
    <hyperlink ref="BC40" location="一局钢构公司!A1" display="一局钢构公司!A1"/>
    <hyperlink ref="BC34" location="中建成都!A1" display="中建成都!A1"/>
    <hyperlink ref="BC35" location="中建兴蓉!A1" display="中建兴蓉!A1"/>
    <hyperlink ref="BC37" location="中建锦成!A1" display="中建锦成!A1"/>
    <hyperlink ref="BC36" location="中建兴蜀!A1" display="中建兴蜀!A1"/>
    <hyperlink ref="BC31" location="'西南分公司（以前年度含子公司费用）'!A1" display="西南分公司（以前年度含子公司费用）'!A1"/>
    <hyperlink ref="BC39" location="天津工业化厂房!A1" display="天津工业化厂房!A1"/>
    <hyperlink ref="BC42" location="中建一局智地有限公司!A1" display="中建一局智地有限公司!A1"/>
    <hyperlink ref="BC43" location="常州天宁有限公司!A1" display="常州天宁有限公司!A1"/>
    <hyperlink ref="BC32" location="西部投资公司!A1" display="西部投资公司!A1"/>
    <hyperlink ref="BC33" location="城市公司!A1" display="城市公司!A1"/>
  </hyperlinks>
  <printOptions horizontalCentered="1"/>
  <pageMargins left="0.78740157480314998" right="0" top="0" bottom="0" header="0.31496062992126" footer="0.31496062992126"/>
  <pageSetup paperSize="9" scale="40" fitToHeight="0" orientation="landscape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Y46"/>
  <sheetViews>
    <sheetView showGridLines="0" zoomScale="85" zoomScaleNormal="85" workbookViewId="0">
      <selection activeCell="AO13" sqref="AO13"/>
    </sheetView>
  </sheetViews>
  <sheetFormatPr defaultColWidth="9" defaultRowHeight="24.95" customHeight="1" outlineLevelCol="1"/>
  <cols>
    <col min="1" max="1" width="4.125" style="456" customWidth="1"/>
    <col min="2" max="2" width="18.875" style="456" customWidth="1"/>
    <col min="3" max="3" width="10.75" style="2695" hidden="1" customWidth="1" outlineLevel="1"/>
    <col min="4" max="7" width="10.625" style="456" hidden="1" customWidth="1" outlineLevel="1"/>
    <col min="8" max="8" width="10.625" style="1427" hidden="1" customWidth="1" outlineLevel="1"/>
    <col min="9" max="10" width="10.625" style="2696" hidden="1" customWidth="1" outlineLevel="1"/>
    <col min="11" max="12" width="10.25" style="2696" hidden="1" customWidth="1" outlineLevel="1"/>
    <col min="13" max="13" width="10.25" style="1427" hidden="1" customWidth="1" outlineLevel="1"/>
    <col min="14" max="14" width="10.25" style="2695" hidden="1" customWidth="1" outlineLevel="1"/>
    <col min="15" max="17" width="10.25" style="2696" hidden="1" customWidth="1" outlineLevel="1"/>
    <col min="18" max="18" width="11.125" style="2696" hidden="1" customWidth="1" outlineLevel="1"/>
    <col min="19" max="19" width="13.5" style="2696" hidden="1" customWidth="1" outlineLevel="1"/>
    <col min="20" max="20" width="11.25" style="2697" hidden="1" customWidth="1" outlineLevel="1"/>
    <col min="21" max="22" width="10.25" style="2696" hidden="1" customWidth="1" outlineLevel="1"/>
    <col min="23" max="23" width="11" style="2696" hidden="1" customWidth="1" outlineLevel="1"/>
    <col min="24" max="28" width="10.25" style="2696" hidden="1" customWidth="1" outlineLevel="1"/>
    <col min="29" max="29" width="11.25" style="2696" hidden="1" customWidth="1" outlineLevel="1"/>
    <col min="30" max="30" width="12" style="2696" hidden="1" customWidth="1" outlineLevel="1"/>
    <col min="31" max="34" width="10.25" style="2696" hidden="1" customWidth="1" outlineLevel="1"/>
    <col min="35" max="35" width="13.75" style="2696" customWidth="1" collapsed="1"/>
    <col min="36" max="36" width="13.75" style="2696" customWidth="1"/>
    <col min="37" max="41" width="13.125" style="2696" customWidth="1"/>
    <col min="42" max="43" width="9.375" style="456" hidden="1" customWidth="1" outlineLevel="1"/>
    <col min="44" max="45" width="11.5" style="456" hidden="1" customWidth="1" outlineLevel="1"/>
    <col min="46" max="46" width="10.75" style="1427" hidden="1" customWidth="1" outlineLevel="1"/>
    <col min="47" max="50" width="13.75" style="2696" hidden="1" customWidth="1" outlineLevel="1"/>
    <col min="51" max="51" width="10.75" style="1427" hidden="1" customWidth="1" outlineLevel="1"/>
    <col min="52" max="55" width="13.75" style="2696" hidden="1" customWidth="1" outlineLevel="1"/>
    <col min="56" max="56" width="13.125" style="2696" hidden="1" customWidth="1" outlineLevel="1"/>
    <col min="57" max="60" width="13.75" style="2696" hidden="1" customWidth="1" outlineLevel="1"/>
    <col min="61" max="61" width="13.125" style="2696" hidden="1" customWidth="1" outlineLevel="1"/>
    <col min="62" max="64" width="13.75" style="2696" hidden="1" customWidth="1" outlineLevel="1"/>
    <col min="65" max="65" width="9.5" style="2696" hidden="1" customWidth="1" outlineLevel="1"/>
    <col min="66" max="68" width="10.25" style="2696" hidden="1" customWidth="1" outlineLevel="1"/>
    <col min="69" max="69" width="12.75" style="2696" customWidth="1" collapsed="1"/>
    <col min="70" max="70" width="12.625" style="2696" customWidth="1"/>
    <col min="71" max="74" width="12.375" style="2696" customWidth="1"/>
    <col min="75" max="75" width="55.25" style="456" customWidth="1"/>
    <col min="76" max="76" width="42.75" style="456" customWidth="1"/>
    <col min="77" max="16384" width="9" style="456"/>
  </cols>
  <sheetData>
    <row r="1" spans="1:76" ht="12" customHeight="1">
      <c r="B1" s="2698"/>
      <c r="C1" s="2699"/>
      <c r="D1" s="2698"/>
      <c r="E1" s="2698"/>
      <c r="F1" s="2698"/>
      <c r="G1" s="2698"/>
      <c r="H1" s="2700"/>
      <c r="I1" s="2727"/>
      <c r="J1" s="2727"/>
      <c r="K1" s="2727"/>
      <c r="L1" s="2727"/>
      <c r="M1" s="2700"/>
      <c r="N1" s="2699"/>
      <c r="O1" s="2727"/>
      <c r="P1" s="2727"/>
      <c r="Q1" s="2727"/>
      <c r="R1" s="2727"/>
      <c r="S1" s="2727"/>
      <c r="T1" s="2727"/>
      <c r="U1" s="2727"/>
      <c r="V1" s="2727"/>
      <c r="W1" s="2727"/>
      <c r="X1" s="2727"/>
      <c r="Y1" s="2727"/>
      <c r="Z1" s="2727"/>
      <c r="AA1" s="2727"/>
      <c r="AB1" s="2727"/>
      <c r="AC1" s="2727"/>
      <c r="AD1" s="2727"/>
      <c r="AE1" s="2727"/>
      <c r="AF1" s="2727"/>
      <c r="AG1" s="2727"/>
      <c r="AH1" s="2727"/>
      <c r="AI1" s="2727"/>
      <c r="AJ1" s="2727"/>
      <c r="AK1" s="2727"/>
      <c r="AL1" s="2727"/>
      <c r="AM1" s="2727"/>
      <c r="AN1" s="2727"/>
      <c r="AO1" s="2727"/>
      <c r="AP1" s="2698"/>
      <c r="AQ1" s="2698"/>
      <c r="AR1" s="2698"/>
      <c r="AS1" s="2698"/>
      <c r="AT1" s="2700"/>
      <c r="AU1" s="2727"/>
      <c r="AV1" s="2727"/>
      <c r="AW1" s="2727"/>
      <c r="AX1" s="2727"/>
      <c r="AY1" s="2700"/>
      <c r="AZ1" s="2727"/>
      <c r="BA1" s="2727"/>
      <c r="BB1" s="2727"/>
      <c r="BC1" s="2727"/>
      <c r="BD1" s="2727"/>
      <c r="BE1" s="2727"/>
      <c r="BF1" s="2727"/>
      <c r="BG1" s="2727"/>
      <c r="BH1" s="2727"/>
      <c r="BI1" s="2727"/>
      <c r="BJ1" s="2727"/>
      <c r="BK1" s="2727"/>
      <c r="BL1" s="2727"/>
      <c r="BM1" s="2727"/>
      <c r="BN1" s="2727"/>
      <c r="BO1" s="2727"/>
      <c r="BP1" s="2727"/>
      <c r="BQ1" s="2727"/>
      <c r="BR1" s="2727"/>
      <c r="BS1" s="2727"/>
      <c r="BT1" s="2727"/>
      <c r="BU1" s="2727"/>
      <c r="BV1" s="2727"/>
      <c r="BX1" s="580" t="s">
        <v>1454</v>
      </c>
    </row>
    <row r="2" spans="1:76" ht="11.25" customHeight="1">
      <c r="B2" s="2698"/>
      <c r="C2" s="2699"/>
      <c r="D2" s="2698"/>
      <c r="E2" s="2698"/>
      <c r="F2" s="2698"/>
      <c r="G2" s="2698"/>
      <c r="H2" s="2700"/>
      <c r="I2" s="2727"/>
      <c r="J2" s="2727"/>
      <c r="K2" s="2727"/>
      <c r="L2" s="2727"/>
      <c r="M2" s="2700"/>
      <c r="N2" s="2699"/>
      <c r="O2" s="2727"/>
      <c r="P2" s="2727"/>
      <c r="Q2" s="2727"/>
      <c r="R2" s="2727"/>
      <c r="S2" s="2727"/>
      <c r="T2" s="2727"/>
      <c r="U2" s="2727"/>
      <c r="V2" s="2727"/>
      <c r="W2" s="2727"/>
      <c r="X2" s="2727"/>
      <c r="Y2" s="2727"/>
      <c r="Z2" s="2727"/>
      <c r="AA2" s="2727"/>
      <c r="AB2" s="2727"/>
      <c r="AC2" s="2727"/>
      <c r="AD2" s="2727"/>
      <c r="AE2" s="2727"/>
      <c r="AF2" s="2727"/>
      <c r="AG2" s="2727"/>
      <c r="AH2" s="2727"/>
      <c r="AI2" s="2727"/>
      <c r="AJ2" s="2727"/>
      <c r="AK2" s="2727"/>
      <c r="AL2" s="2727"/>
      <c r="AM2" s="2727"/>
      <c r="AN2" s="2727"/>
      <c r="AO2" s="2727"/>
      <c r="AP2" s="2698"/>
      <c r="AQ2" s="2698"/>
      <c r="AR2" s="2698"/>
      <c r="AS2" s="2698"/>
      <c r="AT2" s="2700"/>
      <c r="AU2" s="2727"/>
      <c r="AV2" s="2727"/>
      <c r="AW2" s="2727"/>
      <c r="AX2" s="2727"/>
      <c r="AY2" s="2700"/>
      <c r="AZ2" s="2727"/>
      <c r="BA2" s="2727"/>
      <c r="BB2" s="2727"/>
      <c r="BC2" s="2727"/>
      <c r="BD2" s="2727"/>
      <c r="BE2" s="2727"/>
      <c r="BF2" s="2727"/>
      <c r="BG2" s="2727"/>
      <c r="BH2" s="2727"/>
      <c r="BI2" s="2727"/>
      <c r="BJ2" s="2727"/>
      <c r="BK2" s="2727"/>
      <c r="BL2" s="2727"/>
      <c r="BM2" s="2727"/>
      <c r="BN2" s="2727"/>
      <c r="BO2" s="2727"/>
      <c r="BP2" s="2727"/>
      <c r="BQ2" s="2727"/>
      <c r="BR2" s="2727"/>
      <c r="BS2" s="2727"/>
      <c r="BT2" s="2727"/>
      <c r="BU2" s="2727"/>
      <c r="BV2" s="2727"/>
      <c r="BX2" s="580"/>
    </row>
    <row r="3" spans="1:76" ht="18.75" customHeight="1">
      <c r="A3" s="5219" t="s">
        <v>1455</v>
      </c>
      <c r="B3" s="5219"/>
      <c r="C3" s="5219"/>
      <c r="D3" s="5219"/>
      <c r="E3" s="5219"/>
      <c r="F3" s="5219"/>
      <c r="G3" s="5219"/>
      <c r="H3" s="5219"/>
      <c r="I3" s="5219"/>
      <c r="J3" s="5219"/>
      <c r="K3" s="5219"/>
      <c r="L3" s="5219"/>
      <c r="M3" s="5219"/>
      <c r="N3" s="5219"/>
      <c r="O3" s="5219"/>
      <c r="P3" s="5219"/>
      <c r="Q3" s="5219"/>
      <c r="R3" s="5219"/>
      <c r="S3" s="5219"/>
      <c r="T3" s="5219"/>
      <c r="U3" s="5219"/>
      <c r="V3" s="5219"/>
      <c r="W3" s="5219"/>
      <c r="X3" s="5219"/>
      <c r="Y3" s="5219"/>
      <c r="Z3" s="5219"/>
      <c r="AA3" s="5219"/>
      <c r="AB3" s="5219"/>
      <c r="AC3" s="5219"/>
      <c r="AD3" s="5219"/>
      <c r="AE3" s="5219"/>
      <c r="AF3" s="5219"/>
      <c r="AG3" s="5219"/>
      <c r="AH3" s="5219"/>
      <c r="AI3" s="5219"/>
      <c r="AJ3" s="5219"/>
      <c r="AK3" s="5219"/>
      <c r="AL3" s="5219"/>
      <c r="AM3" s="5219"/>
      <c r="AN3" s="5219"/>
      <c r="AO3" s="5219"/>
      <c r="AP3" s="5219"/>
      <c r="AQ3" s="5219"/>
      <c r="AR3" s="5219"/>
      <c r="AS3" s="5219"/>
      <c r="AT3" s="5219"/>
      <c r="AU3" s="5219"/>
      <c r="AV3" s="5219"/>
      <c r="AW3" s="5219"/>
      <c r="AX3" s="5219"/>
      <c r="AY3" s="5219"/>
      <c r="AZ3" s="5219"/>
      <c r="BA3" s="5219"/>
      <c r="BB3" s="5219"/>
      <c r="BC3" s="5219"/>
      <c r="BD3" s="5219"/>
      <c r="BE3" s="5219"/>
      <c r="BF3" s="5219"/>
      <c r="BG3" s="5219"/>
      <c r="BH3" s="5219"/>
      <c r="BI3" s="5219"/>
      <c r="BJ3" s="5219"/>
      <c r="BK3" s="5219"/>
      <c r="BL3" s="5219"/>
      <c r="BM3" s="5219"/>
      <c r="BN3" s="5219"/>
      <c r="BO3" s="5219"/>
      <c r="BP3" s="5219"/>
      <c r="BQ3" s="5219"/>
      <c r="BR3" s="5219"/>
      <c r="BS3" s="5219"/>
      <c r="BT3" s="5219"/>
      <c r="BU3" s="5219"/>
      <c r="BV3" s="5219"/>
      <c r="BW3" s="5219"/>
      <c r="BX3" s="5219"/>
    </row>
    <row r="4" spans="1:76" ht="20.25" customHeight="1">
      <c r="A4" s="1216"/>
      <c r="B4" s="1218"/>
      <c r="C4" s="2701"/>
      <c r="D4" s="2702"/>
      <c r="E4" s="2702"/>
      <c r="F4" s="2702"/>
      <c r="G4" s="2702"/>
      <c r="H4" s="2703"/>
      <c r="I4" s="2728"/>
      <c r="J4" s="2728"/>
      <c r="K4" s="2728"/>
      <c r="L4" s="2728"/>
      <c r="M4" s="2703"/>
      <c r="N4" s="2701"/>
      <c r="O4" s="2728"/>
      <c r="P4" s="2728"/>
      <c r="Q4" s="2728"/>
      <c r="R4" s="2728"/>
      <c r="S4" s="2728"/>
      <c r="T4" s="2742"/>
      <c r="U4" s="2728"/>
      <c r="V4" s="2728"/>
      <c r="W4" s="2728"/>
      <c r="X4" s="2728"/>
      <c r="Y4" s="2728"/>
      <c r="Z4" s="2728"/>
      <c r="AA4" s="2728"/>
      <c r="AB4" s="2728"/>
      <c r="AC4" s="2728"/>
      <c r="AD4" s="2728"/>
      <c r="AE4" s="2728"/>
      <c r="AF4" s="2728"/>
      <c r="AG4" s="2728"/>
      <c r="AH4" s="2728"/>
      <c r="AI4" s="2728"/>
      <c r="AJ4" s="2728"/>
      <c r="AK4" s="2728"/>
      <c r="AL4" s="2728"/>
      <c r="AM4" s="2728"/>
      <c r="AN4" s="2728"/>
      <c r="AO4" s="2728"/>
      <c r="AP4" s="2702"/>
      <c r="AQ4" s="2702"/>
      <c r="AR4" s="2702"/>
      <c r="AS4" s="2702"/>
      <c r="AT4" s="2703"/>
      <c r="AU4" s="2728"/>
      <c r="AV4" s="2728"/>
      <c r="AW4" s="2728"/>
      <c r="AX4" s="2728"/>
      <c r="AY4" s="2703"/>
      <c r="AZ4" s="2728"/>
      <c r="BA4" s="2728"/>
      <c r="BB4" s="2728"/>
      <c r="BC4" s="2728"/>
      <c r="BD4" s="2728"/>
      <c r="BE4" s="2728"/>
      <c r="BF4" s="2728"/>
      <c r="BG4" s="2780"/>
      <c r="BH4" s="2780"/>
      <c r="BI4" s="2780"/>
      <c r="BJ4" s="2780"/>
      <c r="BK4" s="2780"/>
      <c r="BL4" s="2780"/>
      <c r="BM4" s="2780"/>
      <c r="BN4" s="2780"/>
      <c r="BO4" s="2780"/>
      <c r="BP4" s="2780"/>
      <c r="BQ4" s="2780"/>
      <c r="BR4" s="2780"/>
      <c r="BS4" s="2780"/>
      <c r="BT4" s="2780"/>
      <c r="BU4" s="2780"/>
      <c r="BV4" s="2780"/>
      <c r="BW4" s="5075" t="s">
        <v>361</v>
      </c>
      <c r="BX4" s="5293"/>
    </row>
    <row r="5" spans="1:76" s="300" customFormat="1" ht="18" customHeight="1">
      <c r="A5" s="5134" t="s">
        <v>13</v>
      </c>
      <c r="B5" s="5134" t="s">
        <v>1456</v>
      </c>
      <c r="C5" s="5120" t="s">
        <v>1457</v>
      </c>
      <c r="D5" s="5121"/>
      <c r="E5" s="5121"/>
      <c r="F5" s="5121"/>
      <c r="G5" s="5121"/>
      <c r="H5" s="5121"/>
      <c r="I5" s="5121"/>
      <c r="J5" s="5121"/>
      <c r="K5" s="5121"/>
      <c r="L5" s="5121"/>
      <c r="M5" s="5121"/>
      <c r="N5" s="5121"/>
      <c r="O5" s="5121"/>
      <c r="P5" s="5121"/>
      <c r="Q5" s="5121"/>
      <c r="R5" s="5121"/>
      <c r="S5" s="5121"/>
      <c r="T5" s="5121"/>
      <c r="U5" s="5121"/>
      <c r="V5" s="5121"/>
      <c r="W5" s="5121"/>
      <c r="X5" s="5121"/>
      <c r="Y5" s="5121"/>
      <c r="Z5" s="5121"/>
      <c r="AA5" s="5121"/>
      <c r="AB5" s="5121"/>
      <c r="AC5" s="5121"/>
      <c r="AD5" s="5121"/>
      <c r="AE5" s="5121"/>
      <c r="AF5" s="5121"/>
      <c r="AG5" s="5121"/>
      <c r="AH5" s="5121"/>
      <c r="AI5" s="5121"/>
      <c r="AJ5" s="5121"/>
      <c r="AK5" s="5122"/>
      <c r="AL5" s="5294" t="s">
        <v>1458</v>
      </c>
      <c r="AM5" s="5295"/>
      <c r="AN5" s="5295"/>
      <c r="AO5" s="5296"/>
      <c r="AP5" s="5125" t="s">
        <v>1108</v>
      </c>
      <c r="AQ5" s="5126"/>
      <c r="AR5" s="5126"/>
      <c r="AS5" s="5126"/>
      <c r="AT5" s="5126"/>
      <c r="AU5" s="5126"/>
      <c r="AV5" s="5126"/>
      <c r="AW5" s="5126"/>
      <c r="AX5" s="5126"/>
      <c r="AY5" s="5126"/>
      <c r="AZ5" s="5126"/>
      <c r="BA5" s="5126"/>
      <c r="BB5" s="5126"/>
      <c r="BC5" s="5126"/>
      <c r="BD5" s="5126"/>
      <c r="BE5" s="5126"/>
      <c r="BF5" s="5126"/>
      <c r="BG5" s="5126"/>
      <c r="BH5" s="5126"/>
      <c r="BI5" s="5126"/>
      <c r="BJ5" s="5126"/>
      <c r="BK5" s="5126"/>
      <c r="BL5" s="5126"/>
      <c r="BM5" s="5126"/>
      <c r="BN5" s="5126"/>
      <c r="BO5" s="5126"/>
      <c r="BP5" s="5126"/>
      <c r="BQ5" s="5126"/>
      <c r="BR5" s="5126"/>
      <c r="BS5" s="5126"/>
      <c r="BT5" s="5126"/>
      <c r="BU5" s="5126"/>
      <c r="BV5" s="5127"/>
      <c r="BW5" s="5195" t="s">
        <v>960</v>
      </c>
      <c r="BX5" s="5195" t="s">
        <v>791</v>
      </c>
    </row>
    <row r="6" spans="1:76" s="2693" customFormat="1" ht="28.5" customHeight="1">
      <c r="A6" s="5134"/>
      <c r="B6" s="5134"/>
      <c r="C6" s="2704" t="s">
        <v>1459</v>
      </c>
      <c r="D6" s="2705" t="s">
        <v>1460</v>
      </c>
      <c r="E6" s="2706" t="s">
        <v>172</v>
      </c>
      <c r="F6" s="2706" t="s">
        <v>1461</v>
      </c>
      <c r="G6" s="2707" t="s">
        <v>1462</v>
      </c>
      <c r="H6" s="2708" t="s">
        <v>170</v>
      </c>
      <c r="I6" s="2729" t="s">
        <v>1463</v>
      </c>
      <c r="J6" s="2729" t="s">
        <v>1464</v>
      </c>
      <c r="K6" s="2730" t="s">
        <v>1465</v>
      </c>
      <c r="L6" s="2730" t="s">
        <v>1466</v>
      </c>
      <c r="M6" s="2731" t="s">
        <v>1467</v>
      </c>
      <c r="N6" s="2732" t="s">
        <v>1468</v>
      </c>
      <c r="O6" s="2729" t="s">
        <v>1469</v>
      </c>
      <c r="P6" s="2729" t="s">
        <v>1470</v>
      </c>
      <c r="Q6" s="2730" t="s">
        <v>1471</v>
      </c>
      <c r="R6" s="2730" t="s">
        <v>1472</v>
      </c>
      <c r="S6" s="2730" t="s">
        <v>170</v>
      </c>
      <c r="T6" s="2730" t="s">
        <v>1473</v>
      </c>
      <c r="U6" s="2729" t="s">
        <v>1474</v>
      </c>
      <c r="V6" s="2729" t="s">
        <v>1475</v>
      </c>
      <c r="W6" s="2730" t="s">
        <v>1476</v>
      </c>
      <c r="X6" s="2730" t="s">
        <v>1477</v>
      </c>
      <c r="Y6" s="2730" t="s">
        <v>170</v>
      </c>
      <c r="Z6" s="2730" t="s">
        <v>1478</v>
      </c>
      <c r="AA6" s="2730" t="s">
        <v>1479</v>
      </c>
      <c r="AB6" s="2730" t="s">
        <v>1480</v>
      </c>
      <c r="AC6" s="2730" t="s">
        <v>1481</v>
      </c>
      <c r="AD6" s="2730" t="s">
        <v>1482</v>
      </c>
      <c r="AE6" s="2730" t="s">
        <v>170</v>
      </c>
      <c r="AF6" s="2730" t="s">
        <v>1483</v>
      </c>
      <c r="AG6" s="2730" t="s">
        <v>1484</v>
      </c>
      <c r="AH6" s="2730" t="s">
        <v>1485</v>
      </c>
      <c r="AI6" s="2730" t="s">
        <v>1486</v>
      </c>
      <c r="AJ6" s="2730" t="s">
        <v>1487</v>
      </c>
      <c r="AK6" s="2730" t="s">
        <v>170</v>
      </c>
      <c r="AL6" s="2766" t="s">
        <v>1488</v>
      </c>
      <c r="AM6" s="2766" t="s">
        <v>1489</v>
      </c>
      <c r="AN6" s="2766" t="s">
        <v>1490</v>
      </c>
      <c r="AO6" s="2766" t="s">
        <v>1491</v>
      </c>
      <c r="AP6" s="2705" t="s">
        <v>1460</v>
      </c>
      <c r="AQ6" s="2705" t="s">
        <v>1492</v>
      </c>
      <c r="AR6" s="2705" t="s">
        <v>1461</v>
      </c>
      <c r="AS6" s="2705" t="s">
        <v>1462</v>
      </c>
      <c r="AT6" s="2731" t="s">
        <v>170</v>
      </c>
      <c r="AU6" s="2730" t="s">
        <v>1463</v>
      </c>
      <c r="AV6" s="2730" t="s">
        <v>1464</v>
      </c>
      <c r="AW6" s="2730" t="s">
        <v>1465</v>
      </c>
      <c r="AX6" s="2730" t="s">
        <v>1466</v>
      </c>
      <c r="AY6" s="2731" t="s">
        <v>170</v>
      </c>
      <c r="AZ6" s="2730" t="s">
        <v>1469</v>
      </c>
      <c r="BA6" s="2730" t="s">
        <v>1470</v>
      </c>
      <c r="BB6" s="2730" t="s">
        <v>1471</v>
      </c>
      <c r="BC6" s="2730" t="s">
        <v>1472</v>
      </c>
      <c r="BD6" s="2730" t="s">
        <v>170</v>
      </c>
      <c r="BE6" s="2729" t="s">
        <v>1474</v>
      </c>
      <c r="BF6" s="2730" t="s">
        <v>1475</v>
      </c>
      <c r="BG6" s="2730" t="s">
        <v>1476</v>
      </c>
      <c r="BH6" s="2730" t="s">
        <v>1477</v>
      </c>
      <c r="BI6" s="2730" t="s">
        <v>170</v>
      </c>
      <c r="BJ6" s="2730" t="s">
        <v>1479</v>
      </c>
      <c r="BK6" s="2730" t="s">
        <v>1480</v>
      </c>
      <c r="BL6" s="2730" t="s">
        <v>1481</v>
      </c>
      <c r="BM6" s="2730" t="s">
        <v>1482</v>
      </c>
      <c r="BN6" s="2730" t="s">
        <v>170</v>
      </c>
      <c r="BO6" s="2730" t="s">
        <v>1484</v>
      </c>
      <c r="BP6" s="2730" t="s">
        <v>1485</v>
      </c>
      <c r="BQ6" s="2730" t="s">
        <v>1486</v>
      </c>
      <c r="BR6" s="2730" t="s">
        <v>1487</v>
      </c>
      <c r="BS6" s="2730" t="s">
        <v>170</v>
      </c>
      <c r="BT6" s="2766" t="s">
        <v>1489</v>
      </c>
      <c r="BU6" s="2766" t="s">
        <v>1490</v>
      </c>
      <c r="BV6" s="2766" t="s">
        <v>1491</v>
      </c>
      <c r="BW6" s="5195"/>
      <c r="BX6" s="5195"/>
    </row>
    <row r="7" spans="1:76" s="452" customFormat="1" ht="15">
      <c r="A7" s="2709">
        <v>1</v>
      </c>
      <c r="B7" s="2361" t="s">
        <v>1317</v>
      </c>
      <c r="C7" s="2360"/>
      <c r="D7" s="2710"/>
      <c r="E7" s="2711"/>
      <c r="F7" s="2710"/>
      <c r="G7" s="2710"/>
      <c r="H7" s="2712"/>
      <c r="I7" s="2733"/>
      <c r="J7" s="2734"/>
      <c r="K7" s="2733"/>
      <c r="L7" s="2733"/>
      <c r="M7" s="2712"/>
      <c r="N7" s="2360"/>
      <c r="O7" s="2733"/>
      <c r="P7" s="2733"/>
      <c r="Q7" s="2733"/>
      <c r="R7" s="2733"/>
      <c r="S7" s="2712"/>
      <c r="T7" s="2359"/>
      <c r="U7" s="2743"/>
      <c r="V7" s="2743"/>
      <c r="W7" s="2744"/>
      <c r="X7" s="2744"/>
      <c r="Y7" s="2754"/>
      <c r="Z7" s="2755"/>
      <c r="AA7" s="2756"/>
      <c r="AB7" s="2756"/>
      <c r="AC7" s="2756"/>
      <c r="AD7" s="2258"/>
      <c r="AE7" s="2754"/>
      <c r="AF7" s="2755"/>
      <c r="AG7" s="2756"/>
      <c r="AH7" s="2756"/>
      <c r="AI7" s="2767"/>
      <c r="AJ7" s="2258"/>
      <c r="AK7" s="2754"/>
      <c r="AL7" s="2768"/>
      <c r="AM7" s="2258"/>
      <c r="AN7" s="2258"/>
      <c r="AO7" s="2258"/>
      <c r="AP7" s="2771"/>
      <c r="AQ7" s="2771"/>
      <c r="AR7" s="2771"/>
      <c r="AS7" s="2771"/>
      <c r="AT7" s="2754"/>
      <c r="AU7" s="2744"/>
      <c r="AV7" s="2744"/>
      <c r="AW7" s="2744"/>
      <c r="AX7" s="2744"/>
      <c r="AY7" s="2754"/>
      <c r="AZ7" s="2744"/>
      <c r="BA7" s="2744"/>
      <c r="BB7" s="2744"/>
      <c r="BC7" s="2744"/>
      <c r="BD7" s="2754"/>
      <c r="BE7" s="2781"/>
      <c r="BF7" s="2744"/>
      <c r="BG7" s="2744"/>
      <c r="BH7" s="2744"/>
      <c r="BI7" s="2754"/>
      <c r="BJ7" s="2756"/>
      <c r="BK7" s="2756"/>
      <c r="BL7" s="2756"/>
      <c r="BM7" s="2787"/>
      <c r="BN7" s="2754"/>
      <c r="BO7" s="2756"/>
      <c r="BP7" s="2756"/>
      <c r="BQ7" s="2756"/>
      <c r="BR7" s="2787"/>
      <c r="BS7" s="2754"/>
      <c r="BT7" s="2258"/>
      <c r="BU7" s="2258"/>
      <c r="BV7" s="2258"/>
      <c r="BW7" s="544"/>
      <c r="BX7" s="1787"/>
    </row>
    <row r="8" spans="1:76" s="452" customFormat="1" ht="15">
      <c r="A8" s="2709">
        <v>2</v>
      </c>
      <c r="B8" s="2361" t="s">
        <v>1300</v>
      </c>
      <c r="C8" s="2360"/>
      <c r="D8" s="2710"/>
      <c r="E8" s="2711"/>
      <c r="F8" s="2710"/>
      <c r="G8" s="2710"/>
      <c r="H8" s="2712"/>
      <c r="I8" s="2733"/>
      <c r="J8" s="2734"/>
      <c r="K8" s="2733"/>
      <c r="L8" s="2733"/>
      <c r="M8" s="2712"/>
      <c r="N8" s="2360"/>
      <c r="O8" s="2733"/>
      <c r="P8" s="2733"/>
      <c r="Q8" s="2733"/>
      <c r="R8" s="2733"/>
      <c r="S8" s="2712"/>
      <c r="T8" s="2359"/>
      <c r="U8" s="2743"/>
      <c r="V8" s="2743"/>
      <c r="W8" s="2744"/>
      <c r="X8" s="2744"/>
      <c r="Y8" s="2757"/>
      <c r="Z8" s="2755"/>
      <c r="AA8" s="2758"/>
      <c r="AB8" s="2756"/>
      <c r="AC8" s="2756"/>
      <c r="AD8" s="2258"/>
      <c r="AE8" s="2754"/>
      <c r="AF8" s="2755"/>
      <c r="AG8" s="2758"/>
      <c r="AH8" s="2756"/>
      <c r="AI8" s="2767"/>
      <c r="AJ8" s="2258"/>
      <c r="AK8" s="2754"/>
      <c r="AL8" s="2768"/>
      <c r="AM8" s="2258"/>
      <c r="AN8" s="2258"/>
      <c r="AO8" s="2258"/>
      <c r="AP8" s="2772"/>
      <c r="AQ8" s="2771"/>
      <c r="AR8" s="2771"/>
      <c r="AS8" s="2771"/>
      <c r="AT8" s="2754"/>
      <c r="AU8" s="2744"/>
      <c r="AV8" s="2744"/>
      <c r="AW8" s="2744"/>
      <c r="AX8" s="2744"/>
      <c r="AY8" s="2754"/>
      <c r="AZ8" s="2744"/>
      <c r="BA8" s="2744"/>
      <c r="BB8" s="2744"/>
      <c r="BC8" s="2744"/>
      <c r="BD8" s="2754"/>
      <c r="BE8" s="2781"/>
      <c r="BF8" s="2744"/>
      <c r="BG8" s="2744"/>
      <c r="BH8" s="2744"/>
      <c r="BI8" s="2754"/>
      <c r="BJ8" s="2756"/>
      <c r="BK8" s="2756"/>
      <c r="BL8" s="2756"/>
      <c r="BM8" s="2787"/>
      <c r="BN8" s="2754"/>
      <c r="BO8" s="2756"/>
      <c r="BP8" s="2756"/>
      <c r="BQ8" s="2756"/>
      <c r="BR8" s="2787"/>
      <c r="BS8" s="2754"/>
      <c r="BT8" s="2258"/>
      <c r="BU8" s="2258"/>
      <c r="BV8" s="2258"/>
      <c r="BW8" s="544"/>
      <c r="BX8" s="1787"/>
    </row>
    <row r="9" spans="1:76" s="452" customFormat="1" ht="15">
      <c r="A9" s="2709">
        <v>3</v>
      </c>
      <c r="B9" s="2361" t="s">
        <v>1301</v>
      </c>
      <c r="C9" s="2360"/>
      <c r="D9" s="2710"/>
      <c r="E9" s="2711"/>
      <c r="F9" s="2710"/>
      <c r="G9" s="2710"/>
      <c r="H9" s="2712"/>
      <c r="I9" s="2733"/>
      <c r="J9" s="2734"/>
      <c r="K9" s="2733"/>
      <c r="L9" s="2733"/>
      <c r="M9" s="2712"/>
      <c r="N9" s="2360"/>
      <c r="O9" s="2733"/>
      <c r="P9" s="2733"/>
      <c r="Q9" s="2733"/>
      <c r="R9" s="2733"/>
      <c r="S9" s="2712"/>
      <c r="T9" s="2359"/>
      <c r="U9" s="2743"/>
      <c r="V9" s="2743"/>
      <c r="W9" s="2744"/>
      <c r="X9" s="2744"/>
      <c r="Y9" s="2754"/>
      <c r="Z9" s="2755"/>
      <c r="AA9" s="2756"/>
      <c r="AB9" s="2756"/>
      <c r="AC9" s="2756"/>
      <c r="AD9" s="2258"/>
      <c r="AE9" s="2754"/>
      <c r="AF9" s="2755"/>
      <c r="AG9" s="2756"/>
      <c r="AH9" s="2756"/>
      <c r="AI9" s="2767"/>
      <c r="AJ9" s="2258"/>
      <c r="AK9" s="2754"/>
      <c r="AL9" s="2768"/>
      <c r="AM9" s="2258"/>
      <c r="AN9" s="2258"/>
      <c r="AO9" s="2258"/>
      <c r="AP9" s="2771"/>
      <c r="AQ9" s="2771"/>
      <c r="AR9" s="2771"/>
      <c r="AS9" s="2771"/>
      <c r="AT9" s="2754"/>
      <c r="AU9" s="2744"/>
      <c r="AV9" s="2744"/>
      <c r="AW9" s="2744"/>
      <c r="AX9" s="2744"/>
      <c r="AY9" s="2754"/>
      <c r="AZ9" s="2744"/>
      <c r="BA9" s="2744"/>
      <c r="BB9" s="2744"/>
      <c r="BC9" s="2744"/>
      <c r="BD9" s="2754"/>
      <c r="BE9" s="2781"/>
      <c r="BF9" s="2744"/>
      <c r="BG9" s="2744"/>
      <c r="BH9" s="2744"/>
      <c r="BI9" s="2754"/>
      <c r="BJ9" s="2756"/>
      <c r="BK9" s="2756"/>
      <c r="BL9" s="2756"/>
      <c r="BM9" s="2787"/>
      <c r="BN9" s="2754"/>
      <c r="BO9" s="2756"/>
      <c r="BP9" s="2756"/>
      <c r="BQ9" s="2756"/>
      <c r="BR9" s="2787"/>
      <c r="BS9" s="2754"/>
      <c r="BT9" s="2258"/>
      <c r="BU9" s="2258"/>
      <c r="BV9" s="2258"/>
      <c r="BW9" s="533"/>
      <c r="BX9" s="1787"/>
    </row>
    <row r="10" spans="1:76" s="452" customFormat="1" ht="16.5" customHeight="1">
      <c r="A10" s="2709">
        <v>4</v>
      </c>
      <c r="B10" s="2361" t="s">
        <v>1305</v>
      </c>
      <c r="C10" s="2360"/>
      <c r="D10" s="2710"/>
      <c r="E10" s="2711"/>
      <c r="F10" s="2710"/>
      <c r="G10" s="2710"/>
      <c r="H10" s="2712"/>
      <c r="I10" s="2733"/>
      <c r="J10" s="2734"/>
      <c r="K10" s="2733"/>
      <c r="L10" s="2733"/>
      <c r="M10" s="2712"/>
      <c r="N10" s="2360"/>
      <c r="O10" s="2733"/>
      <c r="P10" s="2733"/>
      <c r="Q10" s="2733"/>
      <c r="R10" s="2733"/>
      <c r="S10" s="2712"/>
      <c r="T10" s="2359"/>
      <c r="U10" s="2743"/>
      <c r="V10" s="2743"/>
      <c r="W10" s="2744"/>
      <c r="X10" s="2744"/>
      <c r="Y10" s="2754"/>
      <c r="Z10" s="2755"/>
      <c r="AA10" s="2756"/>
      <c r="AB10" s="2756"/>
      <c r="AC10" s="2756"/>
      <c r="AD10" s="2258"/>
      <c r="AE10" s="2754"/>
      <c r="AF10" s="2755"/>
      <c r="AG10" s="2756"/>
      <c r="AH10" s="2756"/>
      <c r="AI10" s="2767"/>
      <c r="AJ10" s="2258"/>
      <c r="AK10" s="2754"/>
      <c r="AL10" s="2768"/>
      <c r="AM10" s="2258"/>
      <c r="AN10" s="2258"/>
      <c r="AO10" s="2258"/>
      <c r="AP10" s="2773"/>
      <c r="AQ10" s="2773"/>
      <c r="AR10" s="2771"/>
      <c r="AS10" s="2771"/>
      <c r="AT10" s="2754"/>
      <c r="AU10" s="2744"/>
      <c r="AV10" s="2744"/>
      <c r="AW10" s="2744"/>
      <c r="AX10" s="2744"/>
      <c r="AY10" s="2754"/>
      <c r="AZ10" s="2744"/>
      <c r="BA10" s="2744"/>
      <c r="BB10" s="2744"/>
      <c r="BC10" s="2744"/>
      <c r="BD10" s="2754"/>
      <c r="BE10" s="2781"/>
      <c r="BF10" s="2744"/>
      <c r="BG10" s="2744"/>
      <c r="BH10" s="2744"/>
      <c r="BI10" s="2754"/>
      <c r="BJ10" s="2756"/>
      <c r="BK10" s="2756"/>
      <c r="BL10" s="2756"/>
      <c r="BM10" s="2787"/>
      <c r="BN10" s="2754"/>
      <c r="BO10" s="2756"/>
      <c r="BP10" s="2756"/>
      <c r="BQ10" s="2756"/>
      <c r="BR10" s="2787"/>
      <c r="BS10" s="2754"/>
      <c r="BT10" s="2258"/>
      <c r="BU10" s="2258"/>
      <c r="BV10" s="2258"/>
      <c r="BW10" s="1787"/>
      <c r="BX10" s="1787"/>
    </row>
    <row r="11" spans="1:76" s="452" customFormat="1" ht="27.75" customHeight="1">
      <c r="A11" s="2709">
        <v>5</v>
      </c>
      <c r="B11" s="2361" t="s">
        <v>1302</v>
      </c>
      <c r="C11" s="2360"/>
      <c r="D11" s="2710"/>
      <c r="E11" s="2711"/>
      <c r="F11" s="2710"/>
      <c r="G11" s="2710"/>
      <c r="H11" s="2712"/>
      <c r="I11" s="2733"/>
      <c r="J11" s="2734"/>
      <c r="K11" s="2733"/>
      <c r="L11" s="2733"/>
      <c r="M11" s="2712"/>
      <c r="N11" s="2360"/>
      <c r="O11" s="2733"/>
      <c r="P11" s="2733"/>
      <c r="Q11" s="2733"/>
      <c r="R11" s="2733"/>
      <c r="S11" s="2712"/>
      <c r="T11" s="2359"/>
      <c r="U11" s="2743"/>
      <c r="V11" s="2743"/>
      <c r="W11" s="2744"/>
      <c r="X11" s="2744"/>
      <c r="Y11" s="2754"/>
      <c r="Z11" s="2755"/>
      <c r="AA11" s="2756"/>
      <c r="AB11" s="2756"/>
      <c r="AC11" s="2756"/>
      <c r="AD11" s="2258"/>
      <c r="AE11" s="2754"/>
      <c r="AF11" s="2755"/>
      <c r="AG11" s="2756"/>
      <c r="AH11" s="2756"/>
      <c r="AI11" s="2767"/>
      <c r="AJ11" s="2258"/>
      <c r="AK11" s="2754"/>
      <c r="AL11" s="2768"/>
      <c r="AM11" s="2258"/>
      <c r="AN11" s="2258"/>
      <c r="AO11" s="2258"/>
      <c r="AP11" s="2773"/>
      <c r="AQ11" s="2773"/>
      <c r="AR11" s="2771"/>
      <c r="AS11" s="2771"/>
      <c r="AT11" s="2754"/>
      <c r="AU11" s="2744"/>
      <c r="AV11" s="2744"/>
      <c r="AW11" s="2744"/>
      <c r="AX11" s="2744"/>
      <c r="AY11" s="2754"/>
      <c r="AZ11" s="2744"/>
      <c r="BA11" s="2744"/>
      <c r="BB11" s="2744"/>
      <c r="BC11" s="2744"/>
      <c r="BD11" s="2754"/>
      <c r="BE11" s="2781"/>
      <c r="BF11" s="2744"/>
      <c r="BG11" s="2744"/>
      <c r="BH11" s="2781"/>
      <c r="BI11" s="2757"/>
      <c r="BJ11" s="2758"/>
      <c r="BK11" s="2758"/>
      <c r="BL11" s="2756"/>
      <c r="BM11" s="2787"/>
      <c r="BN11" s="2754"/>
      <c r="BO11" s="2758"/>
      <c r="BP11" s="2758"/>
      <c r="BQ11" s="2756"/>
      <c r="BR11" s="2787"/>
      <c r="BS11" s="2754"/>
      <c r="BT11" s="2258"/>
      <c r="BU11" s="2258"/>
      <c r="BV11" s="2258"/>
      <c r="BW11" s="1787"/>
      <c r="BX11" s="1787"/>
    </row>
    <row r="12" spans="1:76" s="452" customFormat="1" ht="39.75" customHeight="1">
      <c r="A12" s="2709">
        <v>6</v>
      </c>
      <c r="B12" s="2361" t="s">
        <v>1307</v>
      </c>
      <c r="C12" s="2360"/>
      <c r="D12" s="2710"/>
      <c r="E12" s="2711"/>
      <c r="F12" s="2710"/>
      <c r="G12" s="2710"/>
      <c r="H12" s="2712"/>
      <c r="I12" s="2733"/>
      <c r="J12" s="2734"/>
      <c r="K12" s="2733"/>
      <c r="L12" s="2733"/>
      <c r="M12" s="2712"/>
      <c r="N12" s="2360"/>
      <c r="O12" s="2733"/>
      <c r="P12" s="2733"/>
      <c r="Q12" s="2733"/>
      <c r="R12" s="2733"/>
      <c r="S12" s="2712"/>
      <c r="T12" s="2359"/>
      <c r="U12" s="2743"/>
      <c r="V12" s="2743"/>
      <c r="W12" s="2744"/>
      <c r="X12" s="2744"/>
      <c r="Y12" s="2754"/>
      <c r="Z12" s="2755"/>
      <c r="AA12" s="2756"/>
      <c r="AB12" s="2756"/>
      <c r="AC12" s="2756"/>
      <c r="AD12" s="2258"/>
      <c r="AE12" s="2754"/>
      <c r="AF12" s="2755"/>
      <c r="AG12" s="2756"/>
      <c r="AH12" s="2756"/>
      <c r="AI12" s="2767"/>
      <c r="AJ12" s="2258"/>
      <c r="AK12" s="2754"/>
      <c r="AL12" s="2768"/>
      <c r="AM12" s="2258"/>
      <c r="AN12" s="2258"/>
      <c r="AO12" s="2258"/>
      <c r="AP12" s="2771"/>
      <c r="AQ12" s="2771"/>
      <c r="AR12" s="2771"/>
      <c r="AS12" s="2771"/>
      <c r="AT12" s="2754"/>
      <c r="AU12" s="2744"/>
      <c r="AV12" s="2744"/>
      <c r="AW12" s="2744"/>
      <c r="AX12" s="2744"/>
      <c r="AY12" s="2754"/>
      <c r="AZ12" s="2744"/>
      <c r="BA12" s="2744"/>
      <c r="BB12" s="2744"/>
      <c r="BC12" s="2744"/>
      <c r="BD12" s="2754"/>
      <c r="BE12" s="2781"/>
      <c r="BF12" s="2744"/>
      <c r="BG12" s="2744"/>
      <c r="BH12" s="2744"/>
      <c r="BI12" s="2754"/>
      <c r="BJ12" s="2756"/>
      <c r="BK12" s="2756"/>
      <c r="BL12" s="2756"/>
      <c r="BM12" s="2787"/>
      <c r="BN12" s="2754"/>
      <c r="BO12" s="2767"/>
      <c r="BP12" s="2767"/>
      <c r="BQ12" s="2756"/>
      <c r="BR12" s="2787"/>
      <c r="BS12" s="2754"/>
      <c r="BT12" s="2258"/>
      <c r="BU12" s="2258"/>
      <c r="BV12" s="2258"/>
      <c r="BW12" s="533"/>
      <c r="BX12" s="1787"/>
    </row>
    <row r="13" spans="1:76" s="452" customFormat="1" ht="45" customHeight="1">
      <c r="A13" s="2709">
        <v>7</v>
      </c>
      <c r="B13" s="2361" t="s">
        <v>1308</v>
      </c>
      <c r="C13" s="2360"/>
      <c r="D13" s="2710"/>
      <c r="E13" s="2711"/>
      <c r="F13" s="2710"/>
      <c r="G13" s="2710"/>
      <c r="H13" s="2712"/>
      <c r="I13" s="2733"/>
      <c r="J13" s="2734"/>
      <c r="K13" s="2733"/>
      <c r="L13" s="2733"/>
      <c r="M13" s="2712"/>
      <c r="N13" s="2360"/>
      <c r="O13" s="2733"/>
      <c r="P13" s="2733"/>
      <c r="Q13" s="2733"/>
      <c r="R13" s="2733"/>
      <c r="S13" s="2712"/>
      <c r="T13" s="2359"/>
      <c r="U13" s="2743"/>
      <c r="V13" s="2743"/>
      <c r="W13" s="2744"/>
      <c r="X13" s="2744"/>
      <c r="Y13" s="2754"/>
      <c r="Z13" s="2755"/>
      <c r="AA13" s="2756"/>
      <c r="AB13" s="2756"/>
      <c r="AC13" s="2756"/>
      <c r="AD13" s="2258"/>
      <c r="AE13" s="2754"/>
      <c r="AF13" s="2755"/>
      <c r="AG13" s="2756"/>
      <c r="AH13" s="2756"/>
      <c r="AI13" s="2767"/>
      <c r="AJ13" s="2258"/>
      <c r="AK13" s="2754"/>
      <c r="AL13" s="2768"/>
      <c r="AM13" s="2258"/>
      <c r="AN13" s="2258"/>
      <c r="AO13" s="2258"/>
      <c r="AP13" s="2771"/>
      <c r="AQ13" s="2771"/>
      <c r="AR13" s="2771"/>
      <c r="AS13" s="2771"/>
      <c r="AT13" s="2754"/>
      <c r="AU13" s="2744"/>
      <c r="AV13" s="2744"/>
      <c r="AW13" s="2744"/>
      <c r="AX13" s="2744"/>
      <c r="AY13" s="2754"/>
      <c r="AZ13" s="2744"/>
      <c r="BA13" s="2744"/>
      <c r="BB13" s="2744"/>
      <c r="BC13" s="2744"/>
      <c r="BD13" s="2754"/>
      <c r="BE13" s="2781"/>
      <c r="BF13" s="2744"/>
      <c r="BG13" s="2744"/>
      <c r="BH13" s="2744"/>
      <c r="BI13" s="2754"/>
      <c r="BJ13" s="2756"/>
      <c r="BK13" s="2756"/>
      <c r="BL13" s="2756"/>
      <c r="BM13" s="2787"/>
      <c r="BN13" s="2754"/>
      <c r="BO13" s="2756"/>
      <c r="BP13" s="2756"/>
      <c r="BQ13" s="2756"/>
      <c r="BR13" s="2787"/>
      <c r="BS13" s="2754"/>
      <c r="BT13" s="2258"/>
      <c r="BU13" s="2258"/>
      <c r="BV13" s="2258"/>
      <c r="BW13" s="1787"/>
      <c r="BX13" s="1787"/>
    </row>
    <row r="14" spans="1:76" s="452" customFormat="1" ht="15">
      <c r="A14" s="2709">
        <v>8</v>
      </c>
      <c r="B14" s="2361" t="s">
        <v>1303</v>
      </c>
      <c r="C14" s="2360"/>
      <c r="D14" s="2710"/>
      <c r="E14" s="2711"/>
      <c r="F14" s="2710"/>
      <c r="G14" s="2710"/>
      <c r="H14" s="2712"/>
      <c r="I14" s="2733"/>
      <c r="J14" s="2734"/>
      <c r="K14" s="2733"/>
      <c r="L14" s="2733"/>
      <c r="M14" s="2712"/>
      <c r="N14" s="2360"/>
      <c r="O14" s="2733"/>
      <c r="P14" s="2733"/>
      <c r="Q14" s="2733"/>
      <c r="R14" s="2733"/>
      <c r="S14" s="2712"/>
      <c r="T14" s="2359"/>
      <c r="U14" s="2743"/>
      <c r="V14" s="2743"/>
      <c r="W14" s="2744"/>
      <c r="X14" s="2744"/>
      <c r="Y14" s="2754"/>
      <c r="Z14" s="2755"/>
      <c r="AA14" s="2756"/>
      <c r="AB14" s="2756"/>
      <c r="AC14" s="2756"/>
      <c r="AD14" s="2258"/>
      <c r="AE14" s="2754"/>
      <c r="AF14" s="2755"/>
      <c r="AG14" s="2756"/>
      <c r="AH14" s="2756"/>
      <c r="AI14" s="2767"/>
      <c r="AJ14" s="2258"/>
      <c r="AK14" s="2754"/>
      <c r="AL14" s="2768"/>
      <c r="AM14" s="2258"/>
      <c r="AN14" s="2258"/>
      <c r="AO14" s="2258"/>
      <c r="AP14" s="2771"/>
      <c r="AQ14" s="2771"/>
      <c r="AR14" s="2771"/>
      <c r="AS14" s="2771"/>
      <c r="AT14" s="2754"/>
      <c r="AU14" s="2744"/>
      <c r="AV14" s="2744"/>
      <c r="AW14" s="2744"/>
      <c r="AX14" s="2744"/>
      <c r="AY14" s="2754"/>
      <c r="AZ14" s="2744"/>
      <c r="BA14" s="2744"/>
      <c r="BB14" s="2744"/>
      <c r="BC14" s="2744"/>
      <c r="BD14" s="2754"/>
      <c r="BE14" s="2781"/>
      <c r="BF14" s="2744"/>
      <c r="BG14" s="2744"/>
      <c r="BH14" s="2744"/>
      <c r="BI14" s="2754"/>
      <c r="BJ14" s="2756"/>
      <c r="BK14" s="2756"/>
      <c r="BL14" s="2756"/>
      <c r="BM14" s="2787"/>
      <c r="BN14" s="2754"/>
      <c r="BO14" s="2756"/>
      <c r="BP14" s="2767"/>
      <c r="BQ14" s="2756"/>
      <c r="BR14" s="2787"/>
      <c r="BS14" s="2754"/>
      <c r="BT14" s="2258"/>
      <c r="BU14" s="2258"/>
      <c r="BV14" s="2258"/>
      <c r="BW14" s="1787"/>
      <c r="BX14" s="1787"/>
    </row>
    <row r="15" spans="1:76" s="452" customFormat="1" ht="19.5" customHeight="1">
      <c r="A15" s="2709">
        <v>9</v>
      </c>
      <c r="B15" s="2361" t="s">
        <v>1304</v>
      </c>
      <c r="C15" s="2360"/>
      <c r="D15" s="2710"/>
      <c r="E15" s="2711"/>
      <c r="F15" s="2710"/>
      <c r="G15" s="2710"/>
      <c r="H15" s="2712"/>
      <c r="I15" s="2733"/>
      <c r="J15" s="2734"/>
      <c r="K15" s="2733"/>
      <c r="L15" s="2733"/>
      <c r="M15" s="2712"/>
      <c r="N15" s="2360"/>
      <c r="O15" s="2733"/>
      <c r="P15" s="2733"/>
      <c r="Q15" s="2733"/>
      <c r="R15" s="2733"/>
      <c r="S15" s="2712"/>
      <c r="T15" s="2359"/>
      <c r="U15" s="2743"/>
      <c r="V15" s="2733"/>
      <c r="W15" s="2744"/>
      <c r="X15" s="2744"/>
      <c r="Y15" s="2754"/>
      <c r="Z15" s="2755"/>
      <c r="AA15" s="2756"/>
      <c r="AB15" s="2756"/>
      <c r="AC15" s="2756"/>
      <c r="AD15" s="2759"/>
      <c r="AE15" s="2754"/>
      <c r="AF15" s="2755"/>
      <c r="AG15" s="2756"/>
      <c r="AH15" s="2756"/>
      <c r="AI15" s="2767"/>
      <c r="AJ15" s="2759"/>
      <c r="AK15" s="2754"/>
      <c r="AL15" s="2768"/>
      <c r="AM15" s="2258"/>
      <c r="AN15" s="2258"/>
      <c r="AO15" s="2258"/>
      <c r="AP15" s="2771"/>
      <c r="AQ15" s="2771"/>
      <c r="AR15" s="2771"/>
      <c r="AS15" s="2771"/>
      <c r="AT15" s="2754"/>
      <c r="AU15" s="2744"/>
      <c r="AV15" s="2744"/>
      <c r="AW15" s="2744"/>
      <c r="AX15" s="2744"/>
      <c r="AY15" s="2754"/>
      <c r="AZ15" s="2744"/>
      <c r="BA15" s="2744"/>
      <c r="BB15" s="2744"/>
      <c r="BC15" s="2744"/>
      <c r="BD15" s="2754"/>
      <c r="BE15" s="2781"/>
      <c r="BF15" s="2744"/>
      <c r="BG15" s="2744"/>
      <c r="BH15" s="2744"/>
      <c r="BI15" s="2754"/>
      <c r="BJ15" s="2758"/>
      <c r="BK15" s="2758"/>
      <c r="BL15" s="2756"/>
      <c r="BM15" s="2787"/>
      <c r="BN15" s="2754"/>
      <c r="BO15" s="2758"/>
      <c r="BP15" s="2767"/>
      <c r="BQ15" s="2756"/>
      <c r="BR15" s="2787"/>
      <c r="BS15" s="2754"/>
      <c r="BT15" s="2258"/>
      <c r="BU15" s="2258"/>
      <c r="BV15" s="2258"/>
      <c r="BW15" s="533"/>
      <c r="BX15" s="1787"/>
    </row>
    <row r="16" spans="1:76" s="452" customFormat="1" ht="23.25" customHeight="1">
      <c r="A16" s="2709">
        <v>10</v>
      </c>
      <c r="B16" s="2361" t="s">
        <v>1296</v>
      </c>
      <c r="C16" s="2360"/>
      <c r="D16" s="2710"/>
      <c r="E16" s="2711"/>
      <c r="F16" s="2710"/>
      <c r="G16" s="2710"/>
      <c r="H16" s="2712"/>
      <c r="I16" s="2733"/>
      <c r="J16" s="2734"/>
      <c r="K16" s="2733"/>
      <c r="L16" s="2733"/>
      <c r="M16" s="2712"/>
      <c r="N16" s="2360"/>
      <c r="O16" s="2733"/>
      <c r="P16" s="2733"/>
      <c r="Q16" s="2733"/>
      <c r="R16" s="2733"/>
      <c r="S16" s="2712"/>
      <c r="T16" s="2359"/>
      <c r="U16" s="2743"/>
      <c r="V16" s="2733"/>
      <c r="W16" s="2744"/>
      <c r="X16" s="2744"/>
      <c r="Y16" s="2757"/>
      <c r="Z16" s="2755"/>
      <c r="AA16" s="2758"/>
      <c r="AB16" s="2756"/>
      <c r="AC16" s="2756"/>
      <c r="AD16" s="2258"/>
      <c r="AE16" s="2754"/>
      <c r="AF16" s="2755"/>
      <c r="AG16" s="2758"/>
      <c r="AH16" s="2756"/>
      <c r="AI16" s="2767"/>
      <c r="AJ16" s="2258"/>
      <c r="AK16" s="2754"/>
      <c r="AL16" s="2768"/>
      <c r="AM16" s="2258"/>
      <c r="AN16" s="2258"/>
      <c r="AO16" s="2258"/>
      <c r="AP16" s="2771"/>
      <c r="AQ16" s="2771"/>
      <c r="AR16" s="2771"/>
      <c r="AS16" s="2771"/>
      <c r="AT16" s="2754"/>
      <c r="AU16" s="2744"/>
      <c r="AV16" s="2744"/>
      <c r="AW16" s="2744"/>
      <c r="AX16" s="2744"/>
      <c r="AY16" s="2754"/>
      <c r="AZ16" s="2744"/>
      <c r="BA16" s="2744"/>
      <c r="BB16" s="2744"/>
      <c r="BC16" s="2744"/>
      <c r="BD16" s="2754"/>
      <c r="BE16" s="2781"/>
      <c r="BF16" s="2744"/>
      <c r="BG16" s="2744"/>
      <c r="BH16" s="2744"/>
      <c r="BI16" s="2754"/>
      <c r="BJ16" s="2758"/>
      <c r="BK16" s="2758"/>
      <c r="BL16" s="2756"/>
      <c r="BM16" s="2787"/>
      <c r="BN16" s="2754"/>
      <c r="BO16" s="2758"/>
      <c r="BP16" s="2758"/>
      <c r="BQ16" s="2756"/>
      <c r="BR16" s="2787"/>
      <c r="BS16" s="2754"/>
      <c r="BT16" s="2258"/>
      <c r="BU16" s="2258"/>
      <c r="BV16" s="2258"/>
      <c r="BW16" s="1787"/>
      <c r="BX16" s="1787"/>
    </row>
    <row r="17" spans="1:77" s="452" customFormat="1" ht="33.75" customHeight="1">
      <c r="A17" s="2709">
        <v>11</v>
      </c>
      <c r="B17" s="726" t="s">
        <v>1309</v>
      </c>
      <c r="C17" s="2360"/>
      <c r="D17" s="2710"/>
      <c r="E17" s="2711"/>
      <c r="F17" s="2710"/>
      <c r="G17" s="2710"/>
      <c r="H17" s="2712"/>
      <c r="I17" s="2733"/>
      <c r="J17" s="2734"/>
      <c r="K17" s="2733"/>
      <c r="L17" s="2733"/>
      <c r="M17" s="2712"/>
      <c r="N17" s="2360"/>
      <c r="O17" s="2733"/>
      <c r="P17" s="2733"/>
      <c r="Q17" s="2733"/>
      <c r="R17" s="2733"/>
      <c r="S17" s="2712"/>
      <c r="T17" s="2359"/>
      <c r="U17" s="2743"/>
      <c r="V17" s="2733"/>
      <c r="W17" s="2744"/>
      <c r="X17" s="2744"/>
      <c r="Y17" s="2757"/>
      <c r="Z17" s="2755"/>
      <c r="AA17" s="2758"/>
      <c r="AB17" s="2756"/>
      <c r="AC17" s="2756"/>
      <c r="AD17" s="2258"/>
      <c r="AE17" s="2754"/>
      <c r="AF17" s="2755"/>
      <c r="AG17" s="2758"/>
      <c r="AH17" s="2756"/>
      <c r="AI17" s="2756"/>
      <c r="AJ17" s="2258"/>
      <c r="AK17" s="2754"/>
      <c r="AL17" s="2768"/>
      <c r="AM17" s="2258"/>
      <c r="AN17" s="2258"/>
      <c r="AO17" s="2258"/>
      <c r="AP17" s="2771"/>
      <c r="AQ17" s="2771"/>
      <c r="AR17" s="2771"/>
      <c r="AS17" s="2771"/>
      <c r="AT17" s="2754"/>
      <c r="AU17" s="2744"/>
      <c r="AV17" s="2744"/>
      <c r="AW17" s="2744"/>
      <c r="AX17" s="2744"/>
      <c r="AY17" s="2754"/>
      <c r="AZ17" s="2744"/>
      <c r="BA17" s="2744"/>
      <c r="BB17" s="2744"/>
      <c r="BC17" s="2744"/>
      <c r="BD17" s="2754"/>
      <c r="BE17" s="2781"/>
      <c r="BF17" s="2744"/>
      <c r="BG17" s="2744"/>
      <c r="BH17" s="2744"/>
      <c r="BI17" s="2782"/>
      <c r="BJ17" s="2783"/>
      <c r="BK17" s="2783"/>
      <c r="BL17" s="2756"/>
      <c r="BM17" s="2787"/>
      <c r="BN17" s="2754"/>
      <c r="BO17" s="2783"/>
      <c r="BP17" s="2783"/>
      <c r="BQ17" s="2756"/>
      <c r="BR17" s="2787"/>
      <c r="BS17" s="2754"/>
      <c r="BT17" s="2258"/>
      <c r="BU17" s="2258"/>
      <c r="BV17" s="2258"/>
      <c r="BW17" s="1787"/>
      <c r="BX17" s="1787"/>
    </row>
    <row r="18" spans="1:77" s="452" customFormat="1" ht="38.25" customHeight="1">
      <c r="A18" s="2709">
        <v>12</v>
      </c>
      <c r="B18" s="2361" t="s">
        <v>1299</v>
      </c>
      <c r="C18" s="2360"/>
      <c r="D18" s="2710"/>
      <c r="E18" s="2711"/>
      <c r="F18" s="2710"/>
      <c r="G18" s="2710"/>
      <c r="H18" s="2712"/>
      <c r="I18" s="2733"/>
      <c r="J18" s="2734"/>
      <c r="K18" s="2733"/>
      <c r="L18" s="2733"/>
      <c r="M18" s="2712"/>
      <c r="N18" s="2360"/>
      <c r="O18" s="2733"/>
      <c r="P18" s="2733"/>
      <c r="Q18" s="2733"/>
      <c r="R18" s="2733"/>
      <c r="S18" s="2712"/>
      <c r="T18" s="2359"/>
      <c r="U18" s="2733"/>
      <c r="V18" s="2733"/>
      <c r="W18" s="2744"/>
      <c r="X18" s="2744"/>
      <c r="Y18" s="2754"/>
      <c r="Z18" s="2755"/>
      <c r="AA18" s="2756"/>
      <c r="AB18" s="2756"/>
      <c r="AC18" s="2756"/>
      <c r="AD18" s="2258"/>
      <c r="AE18" s="2754"/>
      <c r="AF18" s="2755"/>
      <c r="AG18" s="2756"/>
      <c r="AH18" s="2756"/>
      <c r="AI18" s="2756"/>
      <c r="AJ18" s="2258"/>
      <c r="AK18" s="2754"/>
      <c r="AL18" s="2768"/>
      <c r="AM18" s="2258"/>
      <c r="AN18" s="2258"/>
      <c r="AO18" s="2258"/>
      <c r="AP18" s="2771"/>
      <c r="AQ18" s="2771"/>
      <c r="AR18" s="2771"/>
      <c r="AS18" s="2771"/>
      <c r="AT18" s="2754"/>
      <c r="AU18" s="2744"/>
      <c r="AV18" s="2744"/>
      <c r="AW18" s="2744"/>
      <c r="AX18" s="2744"/>
      <c r="AY18" s="2754"/>
      <c r="AZ18" s="2744"/>
      <c r="BA18" s="2744"/>
      <c r="BB18" s="2744"/>
      <c r="BC18" s="2744"/>
      <c r="BD18" s="2754"/>
      <c r="BE18" s="2744"/>
      <c r="BF18" s="2744"/>
      <c r="BG18" s="2744"/>
      <c r="BH18" s="2744"/>
      <c r="BI18" s="2757"/>
      <c r="BJ18" s="2758"/>
      <c r="BK18" s="2758"/>
      <c r="BL18" s="2756"/>
      <c r="BM18" s="2787"/>
      <c r="BN18" s="2754"/>
      <c r="BO18" s="2758"/>
      <c r="BP18" s="2758"/>
      <c r="BQ18" s="2756"/>
      <c r="BR18" s="2787"/>
      <c r="BS18" s="2754"/>
      <c r="BT18" s="2258"/>
      <c r="BU18" s="2258"/>
      <c r="BV18" s="2258"/>
      <c r="BW18" s="1787"/>
      <c r="BX18" s="1787"/>
    </row>
    <row r="19" spans="1:77" s="452" customFormat="1" ht="31.5" customHeight="1">
      <c r="A19" s="2709">
        <v>13</v>
      </c>
      <c r="B19" s="2361" t="s">
        <v>1297</v>
      </c>
      <c r="C19" s="2360"/>
      <c r="D19" s="2710"/>
      <c r="E19" s="2711"/>
      <c r="F19" s="2710"/>
      <c r="G19" s="2710"/>
      <c r="H19" s="2712"/>
      <c r="I19" s="2733"/>
      <c r="J19" s="2734"/>
      <c r="K19" s="2733"/>
      <c r="L19" s="2733"/>
      <c r="M19" s="2712"/>
      <c r="N19" s="2360"/>
      <c r="O19" s="2733"/>
      <c r="P19" s="2733"/>
      <c r="Q19" s="2733"/>
      <c r="R19" s="2733"/>
      <c r="S19" s="2712"/>
      <c r="T19" s="2359"/>
      <c r="U19" s="2743"/>
      <c r="V19" s="2733"/>
      <c r="W19" s="2744"/>
      <c r="X19" s="2744"/>
      <c r="Y19" s="2754"/>
      <c r="Z19" s="2755"/>
      <c r="AA19" s="2756"/>
      <c r="AB19" s="2756"/>
      <c r="AC19" s="2756"/>
      <c r="AD19" s="2258"/>
      <c r="AE19" s="2754"/>
      <c r="AF19" s="2755"/>
      <c r="AG19" s="2756"/>
      <c r="AH19" s="2756"/>
      <c r="AI19" s="2756"/>
      <c r="AJ19" s="2258"/>
      <c r="AK19" s="2754"/>
      <c r="AL19" s="2768"/>
      <c r="AM19" s="2258"/>
      <c r="AN19" s="2258"/>
      <c r="AO19" s="2258"/>
      <c r="AP19" s="2771"/>
      <c r="AQ19" s="2773"/>
      <c r="AR19" s="2771"/>
      <c r="AS19" s="2771"/>
      <c r="AT19" s="2754"/>
      <c r="AU19" s="2744"/>
      <c r="AV19" s="2744"/>
      <c r="AW19" s="2744"/>
      <c r="AX19" s="2744"/>
      <c r="AY19" s="2754"/>
      <c r="AZ19" s="2744"/>
      <c r="BA19" s="2744"/>
      <c r="BB19" s="2744"/>
      <c r="BC19" s="2744"/>
      <c r="BD19" s="2754"/>
      <c r="BE19" s="2781"/>
      <c r="BF19" s="2784"/>
      <c r="BG19" s="2744"/>
      <c r="BH19" s="2744"/>
      <c r="BI19" s="2754"/>
      <c r="BJ19" s="2756"/>
      <c r="BK19" s="2756"/>
      <c r="BL19" s="2756"/>
      <c r="BM19" s="2787"/>
      <c r="BN19" s="2754"/>
      <c r="BO19" s="2756"/>
      <c r="BP19" s="2756"/>
      <c r="BQ19" s="2756"/>
      <c r="BR19" s="2787"/>
      <c r="BS19" s="2754"/>
      <c r="BT19" s="2258"/>
      <c r="BU19" s="2258"/>
      <c r="BV19" s="2258"/>
      <c r="BW19" s="2789"/>
      <c r="BX19" s="1787"/>
    </row>
    <row r="20" spans="1:77" s="452" customFormat="1" ht="43.5" customHeight="1">
      <c r="A20" s="2709">
        <v>14</v>
      </c>
      <c r="B20" s="2361" t="s">
        <v>1298</v>
      </c>
      <c r="C20" s="2360"/>
      <c r="D20" s="2710"/>
      <c r="E20" s="2711"/>
      <c r="F20" s="2710"/>
      <c r="G20" s="2710"/>
      <c r="H20" s="2712"/>
      <c r="I20" s="2733"/>
      <c r="J20" s="2734"/>
      <c r="K20" s="2733"/>
      <c r="L20" s="2733"/>
      <c r="M20" s="2712"/>
      <c r="N20" s="2360"/>
      <c r="O20" s="2733"/>
      <c r="P20" s="2733"/>
      <c r="Q20" s="2733"/>
      <c r="R20" s="2733"/>
      <c r="S20" s="2712"/>
      <c r="T20" s="2359"/>
      <c r="U20" s="2743"/>
      <c r="V20" s="2733"/>
      <c r="W20" s="2744"/>
      <c r="X20" s="2744"/>
      <c r="Y20" s="2754"/>
      <c r="Z20" s="2755"/>
      <c r="AA20" s="2756"/>
      <c r="AB20" s="2756"/>
      <c r="AC20" s="2756"/>
      <c r="AD20" s="2258"/>
      <c r="AE20" s="2754"/>
      <c r="AF20" s="2755"/>
      <c r="AG20" s="2756"/>
      <c r="AH20" s="2756"/>
      <c r="AI20" s="2756"/>
      <c r="AJ20" s="2258"/>
      <c r="AK20" s="2754"/>
      <c r="AL20" s="2768"/>
      <c r="AM20" s="2258"/>
      <c r="AN20" s="2258"/>
      <c r="AO20" s="2258"/>
      <c r="AP20" s="2771"/>
      <c r="AQ20" s="2771"/>
      <c r="AR20" s="2771"/>
      <c r="AS20" s="2771"/>
      <c r="AT20" s="2754"/>
      <c r="AU20" s="2744"/>
      <c r="AV20" s="2744"/>
      <c r="AW20" s="2744"/>
      <c r="AX20" s="2744"/>
      <c r="AY20" s="2754"/>
      <c r="AZ20" s="2744"/>
      <c r="BA20" s="2744"/>
      <c r="BB20" s="2744"/>
      <c r="BC20" s="2744"/>
      <c r="BD20" s="2754"/>
      <c r="BE20" s="2781"/>
      <c r="BF20" s="2744"/>
      <c r="BG20" s="2744"/>
      <c r="BH20" s="2744"/>
      <c r="BI20" s="2754"/>
      <c r="BJ20" s="2756"/>
      <c r="BK20" s="2756"/>
      <c r="BL20" s="2756"/>
      <c r="BM20" s="2787"/>
      <c r="BN20" s="2754"/>
      <c r="BO20" s="2756"/>
      <c r="BP20" s="2756"/>
      <c r="BQ20" s="2756"/>
      <c r="BR20" s="2787"/>
      <c r="BS20" s="2754"/>
      <c r="BT20" s="2258"/>
      <c r="BU20" s="2258"/>
      <c r="BV20" s="2258"/>
      <c r="BW20" s="1787"/>
      <c r="BX20" s="1787"/>
    </row>
    <row r="21" spans="1:77" s="452" customFormat="1" ht="39" customHeight="1">
      <c r="A21" s="2709">
        <v>15</v>
      </c>
      <c r="B21" s="2361" t="s">
        <v>1314</v>
      </c>
      <c r="C21" s="2360"/>
      <c r="D21" s="2710"/>
      <c r="E21" s="2711"/>
      <c r="F21" s="2710"/>
      <c r="G21" s="2710"/>
      <c r="H21" s="2712"/>
      <c r="I21" s="2733"/>
      <c r="J21" s="2733"/>
      <c r="K21" s="2733"/>
      <c r="L21" s="2733"/>
      <c r="M21" s="2712"/>
      <c r="N21" s="2360"/>
      <c r="O21" s="2733"/>
      <c r="P21" s="2733"/>
      <c r="Q21" s="2733"/>
      <c r="R21" s="2733"/>
      <c r="S21" s="2712"/>
      <c r="T21" s="2359"/>
      <c r="U21" s="2743"/>
      <c r="V21" s="2733"/>
      <c r="W21" s="2744"/>
      <c r="X21" s="2744"/>
      <c r="Y21" s="2754"/>
      <c r="Z21" s="2755"/>
      <c r="AA21" s="2756"/>
      <c r="AB21" s="2756"/>
      <c r="AC21" s="2756"/>
      <c r="AD21" s="2258"/>
      <c r="AE21" s="2754"/>
      <c r="AF21" s="2755"/>
      <c r="AG21" s="2756"/>
      <c r="AH21" s="2756"/>
      <c r="AI21" s="2756"/>
      <c r="AJ21" s="2258"/>
      <c r="AK21" s="2754"/>
      <c r="AL21" s="2768"/>
      <c r="AM21" s="2258"/>
      <c r="AN21" s="2258"/>
      <c r="AO21" s="2258"/>
      <c r="AP21" s="2771"/>
      <c r="AQ21" s="2771"/>
      <c r="AR21" s="2771"/>
      <c r="AS21" s="2771"/>
      <c r="AT21" s="2754"/>
      <c r="AU21" s="2744"/>
      <c r="AV21" s="2744"/>
      <c r="AW21" s="2744"/>
      <c r="AX21" s="2744"/>
      <c r="AY21" s="2754"/>
      <c r="AZ21" s="2744"/>
      <c r="BA21" s="2744"/>
      <c r="BB21" s="2744"/>
      <c r="BC21" s="2744"/>
      <c r="BD21" s="2754"/>
      <c r="BE21" s="2781"/>
      <c r="BF21" s="2744"/>
      <c r="BG21" s="2744"/>
      <c r="BH21" s="2744"/>
      <c r="BI21" s="2754"/>
      <c r="BJ21" s="2756"/>
      <c r="BK21" s="2756"/>
      <c r="BL21" s="2756"/>
      <c r="BM21" s="2787"/>
      <c r="BN21" s="2754"/>
      <c r="BO21" s="2756"/>
      <c r="BP21" s="2756"/>
      <c r="BQ21" s="2756"/>
      <c r="BR21" s="2787"/>
      <c r="BS21" s="2754"/>
      <c r="BT21" s="2258"/>
      <c r="BU21" s="2258"/>
      <c r="BV21" s="2258"/>
      <c r="BW21" s="1787"/>
      <c r="BX21" s="533"/>
    </row>
    <row r="22" spans="1:77" s="452" customFormat="1" ht="21" customHeight="1">
      <c r="A22" s="2709">
        <v>16</v>
      </c>
      <c r="B22" s="2361" t="s">
        <v>1313</v>
      </c>
      <c r="C22" s="2360"/>
      <c r="D22" s="2710"/>
      <c r="E22" s="2711"/>
      <c r="F22" s="2710"/>
      <c r="G22" s="2710"/>
      <c r="H22" s="2712"/>
      <c r="I22" s="2733"/>
      <c r="J22" s="2734"/>
      <c r="K22" s="2733"/>
      <c r="L22" s="2733"/>
      <c r="M22" s="2712"/>
      <c r="N22" s="2360"/>
      <c r="O22" s="2733"/>
      <c r="P22" s="2733"/>
      <c r="Q22" s="2733"/>
      <c r="R22" s="2733"/>
      <c r="S22" s="2712"/>
      <c r="T22" s="2359"/>
      <c r="U22" s="2743"/>
      <c r="V22" s="2733"/>
      <c r="W22" s="2744"/>
      <c r="X22" s="2744"/>
      <c r="Y22" s="2757"/>
      <c r="Z22" s="2755"/>
      <c r="AA22" s="2758"/>
      <c r="AB22" s="2756"/>
      <c r="AC22" s="2756"/>
      <c r="AD22" s="2258"/>
      <c r="AE22" s="2754"/>
      <c r="AF22" s="2755"/>
      <c r="AG22" s="2758"/>
      <c r="AH22" s="2756"/>
      <c r="AI22" s="2756"/>
      <c r="AJ22" s="2258"/>
      <c r="AK22" s="2754"/>
      <c r="AL22" s="2768"/>
      <c r="AM22" s="2258"/>
      <c r="AN22" s="2258"/>
      <c r="AO22" s="2258"/>
      <c r="AP22" s="2771"/>
      <c r="AQ22" s="2771"/>
      <c r="AR22" s="2771"/>
      <c r="AS22" s="2771"/>
      <c r="AT22" s="2754"/>
      <c r="AU22" s="2744"/>
      <c r="AV22" s="2744"/>
      <c r="AW22" s="2744"/>
      <c r="AX22" s="2744"/>
      <c r="AY22" s="2754"/>
      <c r="AZ22" s="2744"/>
      <c r="BA22" s="2744"/>
      <c r="BB22" s="2744"/>
      <c r="BC22" s="2744"/>
      <c r="BD22" s="2754"/>
      <c r="BE22" s="2781"/>
      <c r="BF22" s="2744"/>
      <c r="BG22" s="2744"/>
      <c r="BH22" s="2744"/>
      <c r="BI22" s="2754"/>
      <c r="BJ22" s="2756"/>
      <c r="BK22" s="2756"/>
      <c r="BL22" s="2756"/>
      <c r="BM22" s="2787"/>
      <c r="BN22" s="2754"/>
      <c r="BO22" s="2756"/>
      <c r="BP22" s="2756"/>
      <c r="BQ22" s="2756"/>
      <c r="BR22" s="2787"/>
      <c r="BS22" s="2754"/>
      <c r="BT22" s="2258"/>
      <c r="BU22" s="2258"/>
      <c r="BV22" s="2258"/>
      <c r="BW22" s="1787"/>
      <c r="BX22" s="1787"/>
    </row>
    <row r="23" spans="1:77" s="452" customFormat="1" ht="18.75" customHeight="1">
      <c r="A23" s="2709">
        <v>17</v>
      </c>
      <c r="B23" s="2361" t="s">
        <v>1315</v>
      </c>
      <c r="C23" s="2360"/>
      <c r="D23" s="2710"/>
      <c r="E23" s="2711"/>
      <c r="F23" s="2710"/>
      <c r="G23" s="2710"/>
      <c r="H23" s="2712"/>
      <c r="I23" s="2733"/>
      <c r="J23" s="2734"/>
      <c r="K23" s="2733"/>
      <c r="L23" s="2733"/>
      <c r="M23" s="2712"/>
      <c r="N23" s="2735"/>
      <c r="O23" s="2733"/>
      <c r="P23" s="2733"/>
      <c r="Q23" s="2733"/>
      <c r="R23" s="2733"/>
      <c r="S23" s="2712"/>
      <c r="T23" s="2359"/>
      <c r="U23" s="2743"/>
      <c r="V23" s="2733"/>
      <c r="W23" s="2744"/>
      <c r="X23" s="2744"/>
      <c r="Y23" s="2754"/>
      <c r="Z23" s="2755"/>
      <c r="AA23" s="2756"/>
      <c r="AB23" s="2756"/>
      <c r="AC23" s="2756"/>
      <c r="AD23" s="2258"/>
      <c r="AE23" s="2754"/>
      <c r="AF23" s="2755"/>
      <c r="AG23" s="2756"/>
      <c r="AH23" s="2756"/>
      <c r="AI23" s="2756"/>
      <c r="AJ23" s="2258"/>
      <c r="AK23" s="2754"/>
      <c r="AL23" s="2768"/>
      <c r="AM23" s="2258"/>
      <c r="AN23" s="2258"/>
      <c r="AO23" s="2258"/>
      <c r="AP23" s="2771"/>
      <c r="AQ23" s="2771"/>
      <c r="AR23" s="2771"/>
      <c r="AS23" s="2771"/>
      <c r="AT23" s="2754"/>
      <c r="AU23" s="2744"/>
      <c r="AV23" s="2744"/>
      <c r="AW23" s="2744"/>
      <c r="AX23" s="2744"/>
      <c r="AY23" s="2754"/>
      <c r="AZ23" s="2744"/>
      <c r="BA23" s="2744"/>
      <c r="BB23" s="2744"/>
      <c r="BC23" s="2744"/>
      <c r="BD23" s="2754"/>
      <c r="BE23" s="2781"/>
      <c r="BF23" s="2744"/>
      <c r="BG23" s="2744"/>
      <c r="BH23" s="2744"/>
      <c r="BI23" s="2754"/>
      <c r="BJ23" s="2756"/>
      <c r="BK23" s="2756"/>
      <c r="BL23" s="2756"/>
      <c r="BM23" s="2787"/>
      <c r="BN23" s="2754"/>
      <c r="BO23" s="2756"/>
      <c r="BP23" s="2756"/>
      <c r="BQ23" s="2756"/>
      <c r="BR23" s="2787"/>
      <c r="BS23" s="2754"/>
      <c r="BT23" s="2258"/>
      <c r="BU23" s="2258"/>
      <c r="BV23" s="2258"/>
      <c r="BW23" s="1787"/>
      <c r="BX23" s="1787"/>
    </row>
    <row r="24" spans="1:77" s="452" customFormat="1" ht="18" customHeight="1">
      <c r="A24" s="2709">
        <v>18</v>
      </c>
      <c r="B24" s="2361" t="s">
        <v>1311</v>
      </c>
      <c r="C24" s="2360"/>
      <c r="D24" s="2710"/>
      <c r="E24" s="2711"/>
      <c r="F24" s="2710"/>
      <c r="G24" s="2710"/>
      <c r="H24" s="2712"/>
      <c r="I24" s="2733"/>
      <c r="J24" s="2734"/>
      <c r="K24" s="2733"/>
      <c r="L24" s="2733"/>
      <c r="M24" s="2712"/>
      <c r="N24" s="2360"/>
      <c r="O24" s="2733"/>
      <c r="P24" s="2733"/>
      <c r="Q24" s="2733"/>
      <c r="R24" s="2733"/>
      <c r="S24" s="2712"/>
      <c r="T24" s="2359"/>
      <c r="U24" s="2743"/>
      <c r="V24" s="2733"/>
      <c r="W24" s="2744"/>
      <c r="X24" s="2744"/>
      <c r="Y24" s="2754"/>
      <c r="Z24" s="2755"/>
      <c r="AA24" s="2756"/>
      <c r="AB24" s="2756"/>
      <c r="AC24" s="2756"/>
      <c r="AD24" s="2258"/>
      <c r="AE24" s="2754"/>
      <c r="AF24" s="2755"/>
      <c r="AG24" s="2756"/>
      <c r="AH24" s="2756"/>
      <c r="AI24" s="2756"/>
      <c r="AJ24" s="2258"/>
      <c r="AK24" s="2754"/>
      <c r="AL24" s="2768"/>
      <c r="AM24" s="2258"/>
      <c r="AN24" s="2258"/>
      <c r="AO24" s="2258"/>
      <c r="AP24" s="2771"/>
      <c r="AQ24" s="2771"/>
      <c r="AR24" s="2771"/>
      <c r="AS24" s="2771"/>
      <c r="AT24" s="2754"/>
      <c r="AU24" s="2744"/>
      <c r="AV24" s="2744"/>
      <c r="AW24" s="2744"/>
      <c r="AX24" s="2744"/>
      <c r="AY24" s="2754"/>
      <c r="AZ24" s="2744"/>
      <c r="BA24" s="2744"/>
      <c r="BB24" s="2744"/>
      <c r="BC24" s="2744"/>
      <c r="BD24" s="2754"/>
      <c r="BE24" s="2781"/>
      <c r="BF24" s="2744"/>
      <c r="BG24" s="2744"/>
      <c r="BH24" s="2744"/>
      <c r="BI24" s="2754"/>
      <c r="BJ24" s="2756"/>
      <c r="BK24" s="2756"/>
      <c r="BL24" s="2756"/>
      <c r="BM24" s="2787"/>
      <c r="BN24" s="2754"/>
      <c r="BO24" s="2756"/>
      <c r="BP24" s="2756"/>
      <c r="BQ24" s="2756"/>
      <c r="BR24" s="2787"/>
      <c r="BS24" s="2754"/>
      <c r="BT24" s="2258"/>
      <c r="BU24" s="2258"/>
      <c r="BV24" s="2258"/>
      <c r="BW24" s="1787"/>
      <c r="BX24" s="1787"/>
    </row>
    <row r="25" spans="1:77" s="449" customFormat="1" ht="18.75" customHeight="1">
      <c r="A25" s="2709">
        <v>19</v>
      </c>
      <c r="B25" s="2361" t="s">
        <v>1493</v>
      </c>
      <c r="C25" s="2360"/>
      <c r="D25" s="2710"/>
      <c r="E25" s="2711"/>
      <c r="F25" s="2710"/>
      <c r="G25" s="2710"/>
      <c r="H25" s="2712"/>
      <c r="I25" s="2733"/>
      <c r="J25" s="2734"/>
      <c r="K25" s="2733"/>
      <c r="L25" s="2733"/>
      <c r="M25" s="2712"/>
      <c r="N25" s="2360"/>
      <c r="O25" s="2733"/>
      <c r="P25" s="2733"/>
      <c r="Q25" s="2733"/>
      <c r="R25" s="2733"/>
      <c r="S25" s="2712"/>
      <c r="T25" s="2359"/>
      <c r="U25" s="2743"/>
      <c r="V25" s="2733"/>
      <c r="W25" s="2744"/>
      <c r="X25" s="2744"/>
      <c r="Y25" s="2754"/>
      <c r="Z25" s="2755"/>
      <c r="AA25" s="2756"/>
      <c r="AB25" s="2756"/>
      <c r="AC25" s="2756"/>
      <c r="AD25" s="2258"/>
      <c r="AE25" s="2754"/>
      <c r="AF25" s="2760"/>
      <c r="AG25" s="2756"/>
      <c r="AH25" s="2756"/>
      <c r="AI25" s="2756"/>
      <c r="AJ25" s="2258"/>
      <c r="AK25" s="2754"/>
      <c r="AL25" s="2768"/>
      <c r="AM25" s="2258"/>
      <c r="AN25" s="2258"/>
      <c r="AO25" s="2258"/>
      <c r="AP25" s="2771"/>
      <c r="AQ25" s="2771"/>
      <c r="AR25" s="2771"/>
      <c r="AS25" s="2771"/>
      <c r="AT25" s="2754"/>
      <c r="AU25" s="2744"/>
      <c r="AV25" s="2744"/>
      <c r="AW25" s="2744"/>
      <c r="AX25" s="2744"/>
      <c r="AY25" s="2754"/>
      <c r="AZ25" s="2744"/>
      <c r="BA25" s="2744"/>
      <c r="BB25" s="2744"/>
      <c r="BC25" s="2744"/>
      <c r="BD25" s="2754"/>
      <c r="BE25" s="2781"/>
      <c r="BF25" s="2744"/>
      <c r="BG25" s="2744"/>
      <c r="BH25" s="2744"/>
      <c r="BI25" s="2754"/>
      <c r="BJ25" s="2756"/>
      <c r="BK25" s="2756"/>
      <c r="BL25" s="2756"/>
      <c r="BM25" s="2787"/>
      <c r="BN25" s="2754"/>
      <c r="BO25" s="2756"/>
      <c r="BP25" s="2756"/>
      <c r="BQ25" s="2756"/>
      <c r="BR25" s="2787"/>
      <c r="BS25" s="2754"/>
      <c r="BT25" s="2258"/>
      <c r="BU25" s="2258"/>
      <c r="BV25" s="2258"/>
      <c r="BW25" s="1787"/>
      <c r="BX25" s="1787"/>
    </row>
    <row r="26" spans="1:77" s="452" customFormat="1" ht="18.75" customHeight="1">
      <c r="A26" s="2709">
        <v>20</v>
      </c>
      <c r="B26" s="2361" t="s">
        <v>1312</v>
      </c>
      <c r="C26" s="2360"/>
      <c r="D26" s="2710"/>
      <c r="E26" s="2711"/>
      <c r="F26" s="2710"/>
      <c r="G26" s="2710"/>
      <c r="H26" s="2712"/>
      <c r="I26" s="2733"/>
      <c r="J26" s="2734"/>
      <c r="K26" s="2733"/>
      <c r="L26" s="2733"/>
      <c r="M26" s="2712"/>
      <c r="N26" s="2360"/>
      <c r="O26" s="2733"/>
      <c r="P26" s="2733"/>
      <c r="Q26" s="2733"/>
      <c r="R26" s="2733"/>
      <c r="S26" s="2712"/>
      <c r="T26" s="2359"/>
      <c r="U26" s="2743"/>
      <c r="V26" s="2733"/>
      <c r="W26" s="2744"/>
      <c r="X26" s="2744"/>
      <c r="Y26" s="2757"/>
      <c r="Z26" s="2755"/>
      <c r="AA26" s="2758"/>
      <c r="AB26" s="2756"/>
      <c r="AC26" s="2756"/>
      <c r="AD26" s="2258"/>
      <c r="AE26" s="2754"/>
      <c r="AF26" s="2755"/>
      <c r="AG26" s="2758"/>
      <c r="AH26" s="2756"/>
      <c r="AI26" s="2756"/>
      <c r="AJ26" s="2258"/>
      <c r="AK26" s="2754"/>
      <c r="AL26" s="2768"/>
      <c r="AM26" s="2258"/>
      <c r="AN26" s="2258"/>
      <c r="AO26" s="2258"/>
      <c r="AP26" s="2771"/>
      <c r="AQ26" s="2771"/>
      <c r="AR26" s="2771"/>
      <c r="AS26" s="2771"/>
      <c r="AT26" s="2754"/>
      <c r="AU26" s="2744"/>
      <c r="AV26" s="2744"/>
      <c r="AW26" s="2744"/>
      <c r="AX26" s="2744"/>
      <c r="AY26" s="2754"/>
      <c r="AZ26" s="2744"/>
      <c r="BA26" s="2744"/>
      <c r="BB26" s="2744"/>
      <c r="BC26" s="2744"/>
      <c r="BD26" s="2754"/>
      <c r="BE26" s="2781"/>
      <c r="BF26" s="2744"/>
      <c r="BG26" s="2744"/>
      <c r="BH26" s="2744"/>
      <c r="BI26" s="2757"/>
      <c r="BJ26" s="2758"/>
      <c r="BK26" s="2758"/>
      <c r="BL26" s="2756"/>
      <c r="BM26" s="2787"/>
      <c r="BN26" s="2754"/>
      <c r="BO26" s="2758"/>
      <c r="BP26" s="2758"/>
      <c r="BQ26" s="2756"/>
      <c r="BR26" s="2787"/>
      <c r="BS26" s="2754"/>
      <c r="BT26" s="2258"/>
      <c r="BU26" s="2258"/>
      <c r="BV26" s="2258"/>
      <c r="BW26" s="586"/>
      <c r="BX26" s="1787"/>
    </row>
    <row r="27" spans="1:77" s="452" customFormat="1" ht="18.75" customHeight="1">
      <c r="A27" s="2709">
        <v>21</v>
      </c>
      <c r="B27" s="2361" t="s">
        <v>1316</v>
      </c>
      <c r="C27" s="2360"/>
      <c r="D27" s="2710"/>
      <c r="E27" s="2711"/>
      <c r="F27" s="2710"/>
      <c r="G27" s="2710"/>
      <c r="H27" s="2712"/>
      <c r="I27" s="2733"/>
      <c r="J27" s="2734"/>
      <c r="K27" s="2733"/>
      <c r="L27" s="2733"/>
      <c r="M27" s="2712"/>
      <c r="N27" s="2360"/>
      <c r="O27" s="2733"/>
      <c r="P27" s="2733"/>
      <c r="Q27" s="2733"/>
      <c r="R27" s="2733"/>
      <c r="S27" s="2712"/>
      <c r="T27" s="2359"/>
      <c r="U27" s="2743"/>
      <c r="V27" s="2733"/>
      <c r="W27" s="2744"/>
      <c r="X27" s="2744"/>
      <c r="Y27" s="2754"/>
      <c r="Z27" s="2755"/>
      <c r="AA27" s="2756"/>
      <c r="AB27" s="2756"/>
      <c r="AC27" s="2756"/>
      <c r="AD27" s="2258"/>
      <c r="AE27" s="2754"/>
      <c r="AF27" s="2755"/>
      <c r="AG27" s="2756"/>
      <c r="AH27" s="2756"/>
      <c r="AI27" s="2756"/>
      <c r="AJ27" s="2258"/>
      <c r="AK27" s="2754"/>
      <c r="AL27" s="2768"/>
      <c r="AM27" s="2258"/>
      <c r="AN27" s="2258"/>
      <c r="AO27" s="2258"/>
      <c r="AP27" s="2771"/>
      <c r="AQ27" s="2771"/>
      <c r="AR27" s="2771"/>
      <c r="AS27" s="2771"/>
      <c r="AT27" s="2754"/>
      <c r="AU27" s="2744"/>
      <c r="AV27" s="2744"/>
      <c r="AW27" s="2744"/>
      <c r="AX27" s="2744"/>
      <c r="AY27" s="2754"/>
      <c r="AZ27" s="2744"/>
      <c r="BA27" s="2744"/>
      <c r="BB27" s="2744"/>
      <c r="BC27" s="2744"/>
      <c r="BD27" s="2754"/>
      <c r="BE27" s="2781"/>
      <c r="BF27" s="2744"/>
      <c r="BG27" s="2744"/>
      <c r="BH27" s="2744"/>
      <c r="BI27" s="2754"/>
      <c r="BJ27" s="2756"/>
      <c r="BK27" s="2756"/>
      <c r="BL27" s="2756"/>
      <c r="BM27" s="2258"/>
      <c r="BN27" s="2754"/>
      <c r="BO27" s="2756"/>
      <c r="BP27" s="2756"/>
      <c r="BQ27" s="2756"/>
      <c r="BR27" s="2258"/>
      <c r="BS27" s="2754"/>
      <c r="BT27" s="2258"/>
      <c r="BU27" s="2258"/>
      <c r="BV27" s="2258"/>
      <c r="BW27" s="1787"/>
      <c r="BX27" s="1787"/>
    </row>
    <row r="28" spans="1:77" s="452" customFormat="1" ht="18" customHeight="1">
      <c r="A28" s="2709">
        <v>22</v>
      </c>
      <c r="B28" s="2361" t="s">
        <v>1306</v>
      </c>
      <c r="C28" s="2360"/>
      <c r="D28" s="2710"/>
      <c r="E28" s="2711"/>
      <c r="F28" s="2710"/>
      <c r="G28" s="2710"/>
      <c r="H28" s="2712"/>
      <c r="I28" s="2733"/>
      <c r="J28" s="2734"/>
      <c r="K28" s="2733"/>
      <c r="L28" s="2733"/>
      <c r="M28" s="2712"/>
      <c r="N28" s="2360"/>
      <c r="O28" s="2733"/>
      <c r="P28" s="2733"/>
      <c r="Q28" s="2733"/>
      <c r="R28" s="2733"/>
      <c r="S28" s="2712"/>
      <c r="T28" s="2359"/>
      <c r="U28" s="2743"/>
      <c r="V28" s="2733"/>
      <c r="W28" s="2744"/>
      <c r="X28" s="2744"/>
      <c r="Y28" s="2757"/>
      <c r="Z28" s="2755"/>
      <c r="AA28" s="2758"/>
      <c r="AB28" s="2756"/>
      <c r="AC28" s="2756"/>
      <c r="AD28" s="2258"/>
      <c r="AE28" s="2754"/>
      <c r="AF28" s="2755"/>
      <c r="AG28" s="2758"/>
      <c r="AH28" s="2756"/>
      <c r="AI28" s="2756"/>
      <c r="AJ28" s="2258"/>
      <c r="AK28" s="2754"/>
      <c r="AL28" s="2768"/>
      <c r="AM28" s="2258"/>
      <c r="AN28" s="2258"/>
      <c r="AO28" s="2258"/>
      <c r="AP28" s="2771"/>
      <c r="AQ28" s="2771"/>
      <c r="AR28" s="2771"/>
      <c r="AS28" s="2771"/>
      <c r="AT28" s="2754"/>
      <c r="AU28" s="2744"/>
      <c r="AV28" s="2744"/>
      <c r="AW28" s="2744"/>
      <c r="AX28" s="2744"/>
      <c r="AY28" s="2754"/>
      <c r="AZ28" s="2744"/>
      <c r="BA28" s="2744"/>
      <c r="BB28" s="2744"/>
      <c r="BC28" s="2744"/>
      <c r="BD28" s="2754"/>
      <c r="BE28" s="2781"/>
      <c r="BF28" s="2744"/>
      <c r="BG28" s="2744"/>
      <c r="BH28" s="2744"/>
      <c r="BI28" s="2754"/>
      <c r="BJ28" s="2756"/>
      <c r="BK28" s="2756"/>
      <c r="BL28" s="2756"/>
      <c r="BM28" s="2258"/>
      <c r="BN28" s="2754"/>
      <c r="BO28" s="2756"/>
      <c r="BP28" s="2756"/>
      <c r="BQ28" s="2756"/>
      <c r="BR28" s="2258"/>
      <c r="BS28" s="2754"/>
      <c r="BT28" s="2258"/>
      <c r="BU28" s="2258"/>
      <c r="BV28" s="2258"/>
      <c r="BW28" s="1787"/>
      <c r="BX28" s="533"/>
    </row>
    <row r="29" spans="1:77" s="451" customFormat="1" ht="18" customHeight="1">
      <c r="A29" s="2709">
        <v>23</v>
      </c>
      <c r="B29" s="2713" t="s">
        <v>1378</v>
      </c>
      <c r="C29" s="2360"/>
      <c r="D29" s="2710"/>
      <c r="E29" s="2711"/>
      <c r="F29" s="2710"/>
      <c r="G29" s="2710"/>
      <c r="H29" s="2712"/>
      <c r="I29" s="2733"/>
      <c r="J29" s="2734"/>
      <c r="K29" s="2733"/>
      <c r="L29" s="2733"/>
      <c r="M29" s="2712"/>
      <c r="N29" s="2360"/>
      <c r="O29" s="2733"/>
      <c r="P29" s="2733"/>
      <c r="Q29" s="2733"/>
      <c r="R29" s="2733"/>
      <c r="S29" s="2712"/>
      <c r="T29" s="2359"/>
      <c r="U29" s="2743"/>
      <c r="V29" s="2733"/>
      <c r="W29" s="2744"/>
      <c r="X29" s="2744"/>
      <c r="Y29" s="2754"/>
      <c r="Z29" s="2755"/>
      <c r="AA29" s="2756"/>
      <c r="AB29" s="2756"/>
      <c r="AC29" s="2756"/>
      <c r="AD29" s="2258"/>
      <c r="AE29" s="2754"/>
      <c r="AF29" s="2755"/>
      <c r="AG29" s="2756"/>
      <c r="AH29" s="2756"/>
      <c r="AI29" s="2756"/>
      <c r="AJ29" s="2258"/>
      <c r="AK29" s="2754"/>
      <c r="AL29" s="2768"/>
      <c r="AM29" s="2258"/>
      <c r="AN29" s="2258"/>
      <c r="AO29" s="2258"/>
      <c r="AP29" s="2771"/>
      <c r="AQ29" s="2771"/>
      <c r="AR29" s="2771"/>
      <c r="AS29" s="2771"/>
      <c r="AT29" s="2754"/>
      <c r="AU29" s="2744"/>
      <c r="AV29" s="2744"/>
      <c r="AW29" s="2744"/>
      <c r="AX29" s="2744"/>
      <c r="AY29" s="2754"/>
      <c r="AZ29" s="2744"/>
      <c r="BA29" s="2744"/>
      <c r="BB29" s="2744"/>
      <c r="BC29" s="2744"/>
      <c r="BD29" s="2754"/>
      <c r="BE29" s="2781"/>
      <c r="BF29" s="2744"/>
      <c r="BG29" s="2744"/>
      <c r="BH29" s="2744"/>
      <c r="BI29" s="2754"/>
      <c r="BJ29" s="2756"/>
      <c r="BK29" s="2756"/>
      <c r="BL29" s="2756"/>
      <c r="BM29" s="2787"/>
      <c r="BN29" s="2754"/>
      <c r="BO29" s="2756"/>
      <c r="BP29" s="2756"/>
      <c r="BQ29" s="2756"/>
      <c r="BR29" s="2787"/>
      <c r="BS29" s="2754"/>
      <c r="BT29" s="2258"/>
      <c r="BU29" s="2258"/>
      <c r="BV29" s="2258"/>
      <c r="BW29" s="1787"/>
      <c r="BX29" s="1787"/>
      <c r="BY29" s="452"/>
    </row>
    <row r="30" spans="1:77" s="451" customFormat="1" ht="18" customHeight="1">
      <c r="A30" s="2709">
        <v>24</v>
      </c>
      <c r="B30" s="2714" t="s">
        <v>1494</v>
      </c>
      <c r="C30" s="2715"/>
      <c r="D30" s="2711"/>
      <c r="E30" s="2711"/>
      <c r="F30" s="2710"/>
      <c r="G30" s="2710"/>
      <c r="H30" s="2712"/>
      <c r="I30" s="2733"/>
      <c r="J30" s="2734"/>
      <c r="K30" s="2733"/>
      <c r="L30" s="2733"/>
      <c r="M30" s="2712"/>
      <c r="N30" s="2735"/>
      <c r="O30" s="2733"/>
      <c r="P30" s="2733"/>
      <c r="Q30" s="2733"/>
      <c r="R30" s="2733"/>
      <c r="S30" s="2712"/>
      <c r="T30" s="2359"/>
      <c r="U30" s="2743"/>
      <c r="V30" s="2733"/>
      <c r="W30" s="2744"/>
      <c r="X30" s="2744"/>
      <c r="Y30" s="2754"/>
      <c r="Z30" s="2755"/>
      <c r="AA30" s="2756"/>
      <c r="AB30" s="2756"/>
      <c r="AC30" s="2756"/>
      <c r="AD30" s="2258"/>
      <c r="AE30" s="2754"/>
      <c r="AF30" s="2755"/>
      <c r="AG30" s="2756"/>
      <c r="AH30" s="2756"/>
      <c r="AI30" s="2756"/>
      <c r="AJ30" s="2258"/>
      <c r="AK30" s="2754"/>
      <c r="AL30" s="2768"/>
      <c r="AM30" s="2258"/>
      <c r="AN30" s="2258"/>
      <c r="AO30" s="2258"/>
      <c r="AP30" s="2773"/>
      <c r="AQ30" s="2773"/>
      <c r="AR30" s="2773"/>
      <c r="AS30" s="2773"/>
      <c r="AT30" s="2774"/>
      <c r="AU30" s="2775"/>
      <c r="AV30" s="2775"/>
      <c r="AW30" s="2744"/>
      <c r="AX30" s="2744"/>
      <c r="AY30" s="2754"/>
      <c r="AZ30" s="2744"/>
      <c r="BA30" s="2744"/>
      <c r="BB30" s="2744"/>
      <c r="BC30" s="2744"/>
      <c r="BD30" s="2754"/>
      <c r="BE30" s="2781"/>
      <c r="BF30" s="2744"/>
      <c r="BG30" s="2744"/>
      <c r="BH30" s="2744"/>
      <c r="BI30" s="2754"/>
      <c r="BJ30" s="2756"/>
      <c r="BK30" s="2756"/>
      <c r="BL30" s="2756"/>
      <c r="BM30" s="2787"/>
      <c r="BN30" s="2754"/>
      <c r="BO30" s="2756"/>
      <c r="BP30" s="2756"/>
      <c r="BQ30" s="2756"/>
      <c r="BR30" s="2787"/>
      <c r="BS30" s="2754"/>
      <c r="BT30" s="2258"/>
      <c r="BU30" s="2258"/>
      <c r="BV30" s="2258"/>
      <c r="BW30" s="533"/>
      <c r="BX30" s="1787"/>
      <c r="BY30" s="452"/>
    </row>
    <row r="31" spans="1:77" s="451" customFormat="1" ht="18" customHeight="1">
      <c r="A31" s="2709">
        <v>25</v>
      </c>
      <c r="B31" s="2713" t="s">
        <v>1495</v>
      </c>
      <c r="C31" s="2360"/>
      <c r="D31" s="2710"/>
      <c r="E31" s="2711"/>
      <c r="F31" s="2710"/>
      <c r="G31" s="2710"/>
      <c r="H31" s="2712"/>
      <c r="I31" s="2733"/>
      <c r="J31" s="2734"/>
      <c r="K31" s="2733"/>
      <c r="L31" s="2733"/>
      <c r="M31" s="2712"/>
      <c r="N31" s="2735"/>
      <c r="O31" s="2733"/>
      <c r="P31" s="2733"/>
      <c r="Q31" s="2733"/>
      <c r="R31" s="2733"/>
      <c r="S31" s="2712"/>
      <c r="T31" s="2359"/>
      <c r="U31" s="2743"/>
      <c r="V31" s="2733"/>
      <c r="W31" s="2744"/>
      <c r="X31" s="2744"/>
      <c r="Y31" s="2754"/>
      <c r="Z31" s="2755"/>
      <c r="AA31" s="2756"/>
      <c r="AB31" s="2756"/>
      <c r="AC31" s="2756"/>
      <c r="AD31" s="2258"/>
      <c r="AE31" s="2754"/>
      <c r="AF31" s="2755"/>
      <c r="AG31" s="2756"/>
      <c r="AH31" s="2756"/>
      <c r="AI31" s="2756"/>
      <c r="AJ31" s="2258"/>
      <c r="AK31" s="2754"/>
      <c r="AL31" s="2768"/>
      <c r="AM31" s="2258"/>
      <c r="AN31" s="2258"/>
      <c r="AO31" s="2258"/>
      <c r="AP31" s="2771"/>
      <c r="AQ31" s="2771"/>
      <c r="AR31" s="2771"/>
      <c r="AS31" s="2771"/>
      <c r="AT31" s="2754"/>
      <c r="AU31" s="2744"/>
      <c r="AV31" s="2744"/>
      <c r="AW31" s="2744"/>
      <c r="AX31" s="2744"/>
      <c r="AY31" s="2754"/>
      <c r="AZ31" s="2744"/>
      <c r="BA31" s="2744"/>
      <c r="BB31" s="2744"/>
      <c r="BC31" s="2744"/>
      <c r="BD31" s="2754"/>
      <c r="BE31" s="2781"/>
      <c r="BF31" s="2744"/>
      <c r="BG31" s="2744"/>
      <c r="BH31" s="2744"/>
      <c r="BI31" s="2754"/>
      <c r="BJ31" s="2756"/>
      <c r="BK31" s="2756"/>
      <c r="BL31" s="2756"/>
      <c r="BM31" s="2787"/>
      <c r="BN31" s="2754"/>
      <c r="BO31" s="2756"/>
      <c r="BP31" s="2756"/>
      <c r="BQ31" s="2756"/>
      <c r="BR31" s="2787"/>
      <c r="BS31" s="2754"/>
      <c r="BT31" s="2258"/>
      <c r="BU31" s="2258"/>
      <c r="BV31" s="2258"/>
      <c r="BW31" s="1787"/>
      <c r="BX31" s="1787"/>
      <c r="BY31" s="452"/>
    </row>
    <row r="32" spans="1:77" s="451" customFormat="1" ht="20.25" customHeight="1">
      <c r="A32" s="2709">
        <v>26</v>
      </c>
      <c r="B32" s="2713" t="s">
        <v>395</v>
      </c>
      <c r="C32" s="2360"/>
      <c r="D32" s="2710"/>
      <c r="E32" s="2711"/>
      <c r="F32" s="2710"/>
      <c r="G32" s="2710"/>
      <c r="H32" s="2712"/>
      <c r="I32" s="2733"/>
      <c r="J32" s="2734"/>
      <c r="K32" s="2733"/>
      <c r="L32" s="2733"/>
      <c r="M32" s="2712"/>
      <c r="N32" s="2360"/>
      <c r="O32" s="2733"/>
      <c r="P32" s="2733"/>
      <c r="Q32" s="2733"/>
      <c r="R32" s="2733"/>
      <c r="S32" s="2712"/>
      <c r="T32" s="2359"/>
      <c r="U32" s="2743"/>
      <c r="V32" s="2733"/>
      <c r="W32" s="2744"/>
      <c r="X32" s="2744"/>
      <c r="Y32" s="2754"/>
      <c r="Z32" s="2755"/>
      <c r="AA32" s="2756"/>
      <c r="AB32" s="2756"/>
      <c r="AC32" s="2756"/>
      <c r="AD32" s="2258"/>
      <c r="AE32" s="2754"/>
      <c r="AF32" s="2755"/>
      <c r="AG32" s="2756"/>
      <c r="AH32" s="2756"/>
      <c r="AI32" s="2756"/>
      <c r="AJ32" s="2258"/>
      <c r="AK32" s="2754"/>
      <c r="AL32" s="2768"/>
      <c r="AM32" s="2258"/>
      <c r="AN32" s="2258"/>
      <c r="AO32" s="2258"/>
      <c r="AP32" s="2771"/>
      <c r="AQ32" s="2771"/>
      <c r="AR32" s="2771"/>
      <c r="AS32" s="2771"/>
      <c r="AT32" s="2754"/>
      <c r="AU32" s="2744"/>
      <c r="AV32" s="2744"/>
      <c r="AW32" s="2744"/>
      <c r="AX32" s="2744"/>
      <c r="AY32" s="2754"/>
      <c r="AZ32" s="2744"/>
      <c r="BA32" s="2744"/>
      <c r="BB32" s="2744"/>
      <c r="BC32" s="2744"/>
      <c r="BD32" s="2754"/>
      <c r="BE32" s="2744"/>
      <c r="BF32" s="2744"/>
      <c r="BG32" s="2744"/>
      <c r="BH32" s="2744"/>
      <c r="BI32" s="2754"/>
      <c r="BJ32" s="2756"/>
      <c r="BK32" s="2756"/>
      <c r="BL32" s="2756"/>
      <c r="BM32" s="2787"/>
      <c r="BN32" s="2754"/>
      <c r="BO32" s="2756"/>
      <c r="BP32" s="2756"/>
      <c r="BQ32" s="2756"/>
      <c r="BR32" s="2787"/>
      <c r="BS32" s="2754"/>
      <c r="BT32" s="2258"/>
      <c r="BU32" s="2258"/>
      <c r="BV32" s="2258"/>
      <c r="BW32" s="1787"/>
      <c r="BX32" s="1787"/>
      <c r="BY32" s="452"/>
    </row>
    <row r="33" spans="1:77" s="451" customFormat="1" ht="15">
      <c r="A33" s="2709">
        <v>27</v>
      </c>
      <c r="B33" s="2713" t="s">
        <v>1381</v>
      </c>
      <c r="C33" s="2360"/>
      <c r="D33" s="2710"/>
      <c r="E33" s="2711"/>
      <c r="F33" s="2710"/>
      <c r="G33" s="2710"/>
      <c r="H33" s="2712"/>
      <c r="I33" s="2733"/>
      <c r="J33" s="2734"/>
      <c r="K33" s="2733"/>
      <c r="L33" s="2733"/>
      <c r="M33" s="2712"/>
      <c r="N33" s="2360"/>
      <c r="O33" s="2733"/>
      <c r="P33" s="2733"/>
      <c r="Q33" s="2733"/>
      <c r="R33" s="2733"/>
      <c r="S33" s="2712"/>
      <c r="T33" s="2359"/>
      <c r="U33" s="2743"/>
      <c r="V33" s="2743"/>
      <c r="W33" s="2744"/>
      <c r="X33" s="2744"/>
      <c r="Y33" s="2754"/>
      <c r="Z33" s="2755"/>
      <c r="AA33" s="2756"/>
      <c r="AB33" s="2756"/>
      <c r="AC33" s="2756"/>
      <c r="AD33" s="2258"/>
      <c r="AE33" s="2754"/>
      <c r="AF33" s="2755"/>
      <c r="AG33" s="2756"/>
      <c r="AH33" s="2756"/>
      <c r="AI33" s="2756"/>
      <c r="AJ33" s="2258"/>
      <c r="AK33" s="2754"/>
      <c r="AL33" s="2768"/>
      <c r="AM33" s="2258"/>
      <c r="AN33" s="2258"/>
      <c r="AO33" s="2258"/>
      <c r="AP33" s="2773"/>
      <c r="AQ33" s="2773"/>
      <c r="AR33" s="2771"/>
      <c r="AS33" s="2771"/>
      <c r="AT33" s="2754"/>
      <c r="AU33" s="2744"/>
      <c r="AV33" s="2744"/>
      <c r="AW33" s="2744"/>
      <c r="AX33" s="2744"/>
      <c r="AY33" s="2754"/>
      <c r="AZ33" s="2744"/>
      <c r="BA33" s="2744"/>
      <c r="BB33" s="2744"/>
      <c r="BC33" s="2744"/>
      <c r="BD33" s="2754"/>
      <c r="BE33" s="2781"/>
      <c r="BF33" s="2744"/>
      <c r="BG33" s="2744"/>
      <c r="BH33" s="2744"/>
      <c r="BI33" s="2754"/>
      <c r="BJ33" s="2756"/>
      <c r="BK33" s="2756"/>
      <c r="BL33" s="2756"/>
      <c r="BM33" s="2787"/>
      <c r="BN33" s="2754"/>
      <c r="BO33" s="2756"/>
      <c r="BP33" s="2756"/>
      <c r="BQ33" s="2756"/>
      <c r="BR33" s="2787"/>
      <c r="BS33" s="2754"/>
      <c r="BT33" s="2258"/>
      <c r="BU33" s="2258"/>
      <c r="BV33" s="2258"/>
      <c r="BW33" s="544"/>
      <c r="BX33" s="1787"/>
      <c r="BY33" s="452"/>
    </row>
    <row r="34" spans="1:77" s="452" customFormat="1" ht="15" hidden="1">
      <c r="A34" s="2709">
        <v>28</v>
      </c>
      <c r="B34" s="2713" t="s">
        <v>1496</v>
      </c>
      <c r="C34" s="2360"/>
      <c r="D34" s="2710"/>
      <c r="E34" s="2711"/>
      <c r="F34" s="2710"/>
      <c r="G34" s="2710"/>
      <c r="H34" s="2712"/>
      <c r="I34" s="2733"/>
      <c r="J34" s="2733"/>
      <c r="K34" s="2733"/>
      <c r="L34" s="2733"/>
      <c r="M34" s="2712"/>
      <c r="N34" s="2360"/>
      <c r="O34" s="2733"/>
      <c r="P34" s="2733"/>
      <c r="Q34" s="2733"/>
      <c r="R34" s="2733"/>
      <c r="S34" s="2712"/>
      <c r="T34" s="2360"/>
      <c r="U34" s="2733"/>
      <c r="V34" s="2733"/>
      <c r="W34" s="2744"/>
      <c r="X34" s="2744"/>
      <c r="Y34" s="2754"/>
      <c r="Z34" s="2754"/>
      <c r="AA34" s="2756"/>
      <c r="AB34" s="2756"/>
      <c r="AC34" s="2756"/>
      <c r="AD34" s="2258"/>
      <c r="AE34" s="2754"/>
      <c r="AF34" s="2754"/>
      <c r="AG34" s="2756"/>
      <c r="AH34" s="2756"/>
      <c r="AI34" s="2756"/>
      <c r="AJ34" s="2258"/>
      <c r="AK34" s="2754"/>
      <c r="AL34" s="2754"/>
      <c r="AM34" s="2754"/>
      <c r="AN34" s="2754"/>
      <c r="AO34" s="2754"/>
      <c r="AP34" s="2771"/>
      <c r="AQ34" s="2771"/>
      <c r="AR34" s="2771"/>
      <c r="AS34" s="2771"/>
      <c r="AT34" s="2754"/>
      <c r="AU34" s="2744"/>
      <c r="AV34" s="2744"/>
      <c r="AW34" s="2744"/>
      <c r="AX34" s="2744"/>
      <c r="AY34" s="2754"/>
      <c r="AZ34" s="2744"/>
      <c r="BA34" s="2744"/>
      <c r="BB34" s="2744"/>
      <c r="BC34" s="2744"/>
      <c r="BD34" s="2754"/>
      <c r="BE34" s="2744"/>
      <c r="BF34" s="2744"/>
      <c r="BG34" s="2744"/>
      <c r="BH34" s="2744"/>
      <c r="BI34" s="2754"/>
      <c r="BJ34" s="2756"/>
      <c r="BK34" s="2756"/>
      <c r="BL34" s="2756"/>
      <c r="BM34" s="2258"/>
      <c r="BN34" s="2754"/>
      <c r="BO34" s="2756"/>
      <c r="BP34" s="2756"/>
      <c r="BQ34" s="2756"/>
      <c r="BR34" s="2258"/>
      <c r="BS34" s="2754"/>
      <c r="BT34" s="2754"/>
      <c r="BU34" s="2754"/>
      <c r="BV34" s="2754"/>
      <c r="BW34" s="2790"/>
      <c r="BX34" s="2791"/>
    </row>
    <row r="35" spans="1:77" s="452" customFormat="1" ht="15" hidden="1">
      <c r="A35" s="2709">
        <v>29</v>
      </c>
      <c r="B35" s="2713" t="s">
        <v>1497</v>
      </c>
      <c r="C35" s="2360"/>
      <c r="D35" s="2710"/>
      <c r="E35" s="2711"/>
      <c r="F35" s="2710"/>
      <c r="G35" s="2710"/>
      <c r="H35" s="2712"/>
      <c r="I35" s="2733"/>
      <c r="J35" s="2733"/>
      <c r="K35" s="2733"/>
      <c r="L35" s="2733"/>
      <c r="M35" s="2712"/>
      <c r="N35" s="2360"/>
      <c r="O35" s="2733"/>
      <c r="P35" s="2733"/>
      <c r="Q35" s="2733"/>
      <c r="R35" s="2733"/>
      <c r="S35" s="2712"/>
      <c r="T35" s="2360"/>
      <c r="U35" s="2733"/>
      <c r="V35" s="2733"/>
      <c r="W35" s="2744"/>
      <c r="X35" s="2744"/>
      <c r="Y35" s="2754"/>
      <c r="Z35" s="2754"/>
      <c r="AA35" s="2756"/>
      <c r="AB35" s="2756"/>
      <c r="AC35" s="2756"/>
      <c r="AD35" s="2258"/>
      <c r="AE35" s="2754"/>
      <c r="AF35" s="2754"/>
      <c r="AG35" s="2756"/>
      <c r="AH35" s="2756"/>
      <c r="AI35" s="2756"/>
      <c r="AJ35" s="2258"/>
      <c r="AK35" s="2754"/>
      <c r="AL35" s="2754"/>
      <c r="AM35" s="2754"/>
      <c r="AN35" s="2754"/>
      <c r="AO35" s="2754"/>
      <c r="AP35" s="2771"/>
      <c r="AQ35" s="2771"/>
      <c r="AR35" s="2771"/>
      <c r="AS35" s="2771"/>
      <c r="AT35" s="2754"/>
      <c r="AU35" s="2744"/>
      <c r="AV35" s="2744"/>
      <c r="AW35" s="2744"/>
      <c r="AX35" s="2744"/>
      <c r="AY35" s="2754"/>
      <c r="AZ35" s="2744"/>
      <c r="BA35" s="2744"/>
      <c r="BB35" s="2744"/>
      <c r="BC35" s="2744"/>
      <c r="BD35" s="2754"/>
      <c r="BE35" s="2744"/>
      <c r="BF35" s="2744"/>
      <c r="BG35" s="2744"/>
      <c r="BH35" s="2744"/>
      <c r="BI35" s="2754"/>
      <c r="BJ35" s="2756"/>
      <c r="BK35" s="2756"/>
      <c r="BL35" s="2756"/>
      <c r="BM35" s="2258"/>
      <c r="BN35" s="2754"/>
      <c r="BO35" s="2756"/>
      <c r="BP35" s="2756"/>
      <c r="BQ35" s="2756"/>
      <c r="BR35" s="2258"/>
      <c r="BS35" s="2754"/>
      <c r="BT35" s="2754"/>
      <c r="BU35" s="2754"/>
      <c r="BV35" s="2754"/>
      <c r="BW35" s="2790"/>
      <c r="BX35" s="2791"/>
    </row>
    <row r="36" spans="1:77" s="452" customFormat="1" ht="15" hidden="1">
      <c r="A36" s="2709">
        <v>30</v>
      </c>
      <c r="B36" s="2713" t="s">
        <v>1498</v>
      </c>
      <c r="C36" s="2360"/>
      <c r="D36" s="2710"/>
      <c r="E36" s="2711"/>
      <c r="F36" s="2710"/>
      <c r="G36" s="2710"/>
      <c r="H36" s="2712"/>
      <c r="I36" s="2733"/>
      <c r="J36" s="2733"/>
      <c r="K36" s="2733"/>
      <c r="L36" s="2733"/>
      <c r="M36" s="2712"/>
      <c r="N36" s="2360"/>
      <c r="O36" s="2733"/>
      <c r="P36" s="2733"/>
      <c r="Q36" s="2733"/>
      <c r="R36" s="2733"/>
      <c r="S36" s="2712"/>
      <c r="T36" s="2360"/>
      <c r="U36" s="2733"/>
      <c r="V36" s="2733"/>
      <c r="W36" s="2744"/>
      <c r="X36" s="2744"/>
      <c r="Y36" s="2754"/>
      <c r="Z36" s="2754"/>
      <c r="AA36" s="2756"/>
      <c r="AB36" s="2756"/>
      <c r="AC36" s="2756"/>
      <c r="AD36" s="2258"/>
      <c r="AE36" s="2754"/>
      <c r="AF36" s="2754"/>
      <c r="AG36" s="2756"/>
      <c r="AH36" s="2756"/>
      <c r="AI36" s="2756"/>
      <c r="AJ36" s="2258"/>
      <c r="AK36" s="2754"/>
      <c r="AL36" s="2754"/>
      <c r="AM36" s="2754"/>
      <c r="AN36" s="2754"/>
      <c r="AO36" s="2754"/>
      <c r="AP36" s="2771"/>
      <c r="AQ36" s="2771"/>
      <c r="AR36" s="2771"/>
      <c r="AS36" s="2771"/>
      <c r="AT36" s="2754"/>
      <c r="AU36" s="2744"/>
      <c r="AV36" s="2744"/>
      <c r="AW36" s="2744"/>
      <c r="AX36" s="2744"/>
      <c r="AY36" s="2754"/>
      <c r="AZ36" s="2744"/>
      <c r="BA36" s="2744"/>
      <c r="BB36" s="2744"/>
      <c r="BC36" s="2744"/>
      <c r="BD36" s="2754"/>
      <c r="BE36" s="2744"/>
      <c r="BF36" s="2744"/>
      <c r="BG36" s="2744"/>
      <c r="BH36" s="2744"/>
      <c r="BI36" s="2754"/>
      <c r="BJ36" s="2756"/>
      <c r="BK36" s="2756"/>
      <c r="BL36" s="2756"/>
      <c r="BM36" s="2258"/>
      <c r="BN36" s="2754"/>
      <c r="BO36" s="2756"/>
      <c r="BP36" s="2756"/>
      <c r="BQ36" s="2756"/>
      <c r="BR36" s="2258"/>
      <c r="BS36" s="2754"/>
      <c r="BT36" s="2754"/>
      <c r="BU36" s="2754"/>
      <c r="BV36" s="2754"/>
      <c r="BW36" s="1787"/>
      <c r="BX36" s="1787"/>
    </row>
    <row r="37" spans="1:77" s="2694" customFormat="1" ht="15">
      <c r="A37" s="2709">
        <v>31</v>
      </c>
      <c r="B37" s="2716" t="s">
        <v>1499</v>
      </c>
      <c r="C37" s="2717"/>
      <c r="D37" s="2717"/>
      <c r="E37" s="2717"/>
      <c r="F37" s="2717"/>
      <c r="G37" s="2717"/>
      <c r="H37" s="2718"/>
      <c r="I37" s="2717"/>
      <c r="J37" s="2717"/>
      <c r="K37" s="2717"/>
      <c r="L37" s="2717"/>
      <c r="M37" s="2718"/>
      <c r="N37" s="2736"/>
      <c r="O37" s="2717"/>
      <c r="P37" s="2717"/>
      <c r="Q37" s="2717"/>
      <c r="R37" s="2717"/>
      <c r="S37" s="2712"/>
      <c r="T37" s="2745"/>
      <c r="U37" s="2717"/>
      <c r="V37" s="2717"/>
      <c r="W37" s="2746"/>
      <c r="X37" s="2746"/>
      <c r="Y37" s="2761"/>
      <c r="Z37" s="2762"/>
      <c r="AA37" s="2763"/>
      <c r="AB37" s="2763"/>
      <c r="AC37" s="2763"/>
      <c r="AD37" s="2764"/>
      <c r="AE37" s="2761"/>
      <c r="AF37" s="2762"/>
      <c r="AG37" s="2763"/>
      <c r="AH37" s="2763"/>
      <c r="AI37" s="2763"/>
      <c r="AJ37" s="2764"/>
      <c r="AK37" s="2761"/>
      <c r="AL37" s="2763"/>
      <c r="AM37" s="2763"/>
      <c r="AN37" s="2763"/>
      <c r="AO37" s="2763"/>
      <c r="AP37" s="2746"/>
      <c r="AQ37" s="2746"/>
      <c r="AR37" s="2746"/>
      <c r="AS37" s="2746"/>
      <c r="AT37" s="2746"/>
      <c r="AU37" s="2746"/>
      <c r="AV37" s="2746"/>
      <c r="AW37" s="2746"/>
      <c r="AX37" s="2746"/>
      <c r="AY37" s="2761"/>
      <c r="AZ37" s="2746"/>
      <c r="BA37" s="2746"/>
      <c r="BB37" s="2746"/>
      <c r="BC37" s="2746"/>
      <c r="BD37" s="2754"/>
      <c r="BE37" s="2746"/>
      <c r="BF37" s="2746"/>
      <c r="BG37" s="2746"/>
      <c r="BH37" s="2746"/>
      <c r="BI37" s="2761"/>
      <c r="BJ37" s="2763"/>
      <c r="BK37" s="2763"/>
      <c r="BL37" s="2763"/>
      <c r="BM37" s="2764"/>
      <c r="BN37" s="2761"/>
      <c r="BO37" s="2763"/>
      <c r="BP37" s="2763"/>
      <c r="BQ37" s="2763"/>
      <c r="BR37" s="2763"/>
      <c r="BS37" s="2761"/>
      <c r="BT37" s="2763"/>
      <c r="BU37" s="2763"/>
      <c r="BV37" s="2763"/>
      <c r="BW37" s="2792"/>
      <c r="BX37" s="2639"/>
    </row>
    <row r="38" spans="1:77" s="452" customFormat="1" ht="47.25" customHeight="1">
      <c r="A38" s="2709">
        <v>32</v>
      </c>
      <c r="B38" s="2719" t="s">
        <v>1500</v>
      </c>
      <c r="C38" s="2360"/>
      <c r="D38" s="2710"/>
      <c r="E38" s="2710"/>
      <c r="F38" s="2710"/>
      <c r="G38" s="2710"/>
      <c r="H38" s="2712"/>
      <c r="I38" s="2733"/>
      <c r="J38" s="2733"/>
      <c r="K38" s="2733"/>
      <c r="L38" s="2733"/>
      <c r="M38" s="2712"/>
      <c r="N38" s="2360"/>
      <c r="O38" s="2733"/>
      <c r="P38" s="2733"/>
      <c r="Q38" s="2733"/>
      <c r="R38" s="2733"/>
      <c r="S38" s="2712"/>
      <c r="T38" s="2360"/>
      <c r="U38" s="2733"/>
      <c r="V38" s="2733"/>
      <c r="W38" s="2744"/>
      <c r="X38" s="2744"/>
      <c r="Y38" s="2754"/>
      <c r="Z38" s="2754"/>
      <c r="AA38" s="2756"/>
      <c r="AB38" s="2756"/>
      <c r="AC38" s="2756"/>
      <c r="AD38" s="2258"/>
      <c r="AE38" s="2754"/>
      <c r="AF38" s="2754"/>
      <c r="AG38" s="2756"/>
      <c r="AH38" s="2756"/>
      <c r="AI38" s="2756"/>
      <c r="AJ38" s="2258"/>
      <c r="AK38" s="2754"/>
      <c r="AL38" s="2754"/>
      <c r="AM38" s="2754"/>
      <c r="AN38" s="2754"/>
      <c r="AO38" s="2754"/>
      <c r="AP38" s="2771"/>
      <c r="AQ38" s="2771"/>
      <c r="AR38" s="2771"/>
      <c r="AS38" s="2771"/>
      <c r="AT38" s="2754"/>
      <c r="AU38" s="2744"/>
      <c r="AV38" s="2744"/>
      <c r="AW38" s="2744"/>
      <c r="AX38" s="2744"/>
      <c r="AY38" s="2754"/>
      <c r="AZ38" s="2744"/>
      <c r="BA38" s="2744"/>
      <c r="BB38" s="2744"/>
      <c r="BC38" s="2744"/>
      <c r="BD38" s="2754"/>
      <c r="BE38" s="2781"/>
      <c r="BF38" s="2781"/>
      <c r="BG38" s="2744"/>
      <c r="BH38" s="2744"/>
      <c r="BI38" s="2754"/>
      <c r="BJ38" s="2756"/>
      <c r="BK38" s="2756"/>
      <c r="BL38" s="2756"/>
      <c r="BM38" s="2258"/>
      <c r="BN38" s="2754"/>
      <c r="BO38" s="2756"/>
      <c r="BP38" s="2756"/>
      <c r="BQ38" s="2756"/>
      <c r="BR38" s="2258"/>
      <c r="BS38" s="2754"/>
      <c r="BT38" s="2258"/>
      <c r="BU38" s="2769"/>
      <c r="BV38" s="2754"/>
      <c r="BW38" s="1293"/>
      <c r="BX38" s="1293"/>
    </row>
    <row r="39" spans="1:77" s="2693" customFormat="1" ht="144" customHeight="1">
      <c r="A39" s="2709">
        <v>33</v>
      </c>
      <c r="B39" s="2719" t="s">
        <v>1501</v>
      </c>
      <c r="C39" s="2360"/>
      <c r="D39" s="2710"/>
      <c r="E39" s="2710"/>
      <c r="F39" s="2710"/>
      <c r="G39" s="2710"/>
      <c r="H39" s="2712"/>
      <c r="I39" s="2733"/>
      <c r="J39" s="2733"/>
      <c r="K39" s="2733"/>
      <c r="L39" s="2733"/>
      <c r="M39" s="2712"/>
      <c r="N39" s="2360"/>
      <c r="O39" s="2733"/>
      <c r="P39" s="2733"/>
      <c r="Q39" s="2733"/>
      <c r="R39" s="2733"/>
      <c r="S39" s="2712"/>
      <c r="T39" s="2360"/>
      <c r="U39" s="2743"/>
      <c r="V39" s="2733"/>
      <c r="W39" s="2744"/>
      <c r="X39" s="2744"/>
      <c r="Y39" s="2754"/>
      <c r="Z39" s="2754"/>
      <c r="AA39" s="2756"/>
      <c r="AB39" s="2756"/>
      <c r="AC39" s="2756"/>
      <c r="AD39" s="2258"/>
      <c r="AE39" s="2754"/>
      <c r="AF39" s="2258"/>
      <c r="AG39" s="2756"/>
      <c r="AH39" s="2756"/>
      <c r="AI39" s="2756"/>
      <c r="AJ39" s="2258"/>
      <c r="AK39" s="2754"/>
      <c r="AL39" s="2754"/>
      <c r="AM39" s="2258"/>
      <c r="AN39" s="2769"/>
      <c r="AO39" s="2754"/>
      <c r="AP39" s="2773"/>
      <c r="AQ39" s="2773"/>
      <c r="AR39" s="2771"/>
      <c r="AS39" s="2771"/>
      <c r="AT39" s="2754"/>
      <c r="AU39" s="2744"/>
      <c r="AV39" s="2744"/>
      <c r="AW39" s="2744"/>
      <c r="AX39" s="2776"/>
      <c r="AY39" s="2777"/>
      <c r="AZ39" s="2776"/>
      <c r="BA39" s="2776"/>
      <c r="BB39" s="2776"/>
      <c r="BC39" s="2776"/>
      <c r="BD39" s="2754"/>
      <c r="BE39" s="2785"/>
      <c r="BF39" s="2785"/>
      <c r="BG39" s="2776"/>
      <c r="BH39" s="2776"/>
      <c r="BI39" s="2777"/>
      <c r="BJ39" s="2786"/>
      <c r="BK39" s="2786"/>
      <c r="BL39" s="2786"/>
      <c r="BM39" s="2788"/>
      <c r="BN39" s="2777"/>
      <c r="BO39" s="2786"/>
      <c r="BP39" s="2786"/>
      <c r="BQ39" s="2786"/>
      <c r="BR39" s="2788"/>
      <c r="BS39" s="2754"/>
      <c r="BT39" s="2258"/>
      <c r="BU39" s="2769"/>
      <c r="BV39" s="2754"/>
      <c r="BW39" s="1278"/>
      <c r="BX39" s="2363"/>
    </row>
    <row r="40" spans="1:77" ht="24.95" customHeight="1">
      <c r="A40" s="2720"/>
      <c r="B40" s="2721" t="s">
        <v>1502</v>
      </c>
      <c r="C40" s="2722"/>
      <c r="D40" s="2722"/>
      <c r="E40" s="2722"/>
      <c r="F40" s="2722"/>
      <c r="G40" s="2722"/>
      <c r="H40" s="572"/>
      <c r="I40" s="2737"/>
      <c r="J40" s="2737"/>
      <c r="K40" s="2737"/>
      <c r="L40" s="2737"/>
      <c r="M40" s="572"/>
      <c r="N40" s="2737"/>
      <c r="O40" s="2737"/>
      <c r="P40" s="2737"/>
      <c r="Q40" s="2737"/>
      <c r="R40" s="2737"/>
      <c r="S40" s="2747"/>
      <c r="T40" s="2748"/>
      <c r="U40" s="2737"/>
      <c r="V40" s="2737"/>
      <c r="W40" s="2737"/>
      <c r="X40" s="2737"/>
      <c r="Y40" s="572"/>
      <c r="Z40" s="572"/>
      <c r="AA40" s="2765"/>
      <c r="AB40" s="2765"/>
      <c r="AC40" s="2765"/>
      <c r="AD40" s="125"/>
      <c r="AE40" s="572"/>
      <c r="AF40" s="125"/>
      <c r="AG40" s="125"/>
      <c r="AH40" s="125"/>
      <c r="AI40" s="125"/>
      <c r="AJ40" s="125"/>
      <c r="AK40" s="572"/>
      <c r="AL40" s="2770"/>
      <c r="AM40" s="2770"/>
      <c r="AN40" s="2770"/>
      <c r="AO40" s="2770"/>
      <c r="AP40" s="2722"/>
      <c r="AQ40" s="2722"/>
      <c r="AR40" s="2722"/>
      <c r="AS40" s="2722"/>
      <c r="AT40" s="572"/>
      <c r="AU40" s="2737"/>
      <c r="AV40" s="2737"/>
      <c r="AW40" s="2737"/>
      <c r="AX40" s="2737"/>
      <c r="AY40" s="572"/>
      <c r="AZ40" s="2737"/>
      <c r="BA40" s="2737"/>
      <c r="BB40" s="2737"/>
      <c r="BC40" s="2737"/>
      <c r="BD40" s="2778"/>
      <c r="BE40" s="2737"/>
      <c r="BF40" s="2737"/>
      <c r="BG40" s="2737"/>
      <c r="BH40" s="2737"/>
      <c r="BI40" s="572"/>
      <c r="BJ40" s="2765"/>
      <c r="BK40" s="2765"/>
      <c r="BL40" s="125"/>
      <c r="BM40" s="125"/>
      <c r="BN40" s="189"/>
      <c r="BO40" s="2765"/>
      <c r="BP40" s="2765"/>
      <c r="BQ40" s="125"/>
      <c r="BR40" s="125"/>
      <c r="BS40" s="189"/>
      <c r="BT40" s="2770"/>
      <c r="BU40" s="2770"/>
      <c r="BV40" s="2770"/>
      <c r="BW40" s="2793"/>
      <c r="BX40" s="2794"/>
    </row>
    <row r="41" spans="1:77" s="991" customFormat="1" ht="24.95" customHeight="1">
      <c r="A41" s="2723"/>
      <c r="B41" s="2723"/>
      <c r="C41" s="2723"/>
      <c r="D41" s="2723"/>
      <c r="E41" s="2723"/>
      <c r="F41" s="2723"/>
      <c r="G41" s="2723"/>
      <c r="H41" s="2723"/>
      <c r="I41" s="2723"/>
      <c r="J41" s="2723"/>
      <c r="K41" s="2723"/>
      <c r="L41" s="2723"/>
      <c r="M41" s="2738"/>
      <c r="N41" s="2739"/>
      <c r="O41" s="2723"/>
      <c r="P41" s="2723"/>
      <c r="Q41" s="2723"/>
      <c r="R41" s="2723"/>
      <c r="S41" s="2723"/>
      <c r="T41" s="2749"/>
      <c r="U41" s="2723"/>
      <c r="V41" s="2723"/>
      <c r="W41" s="2750"/>
      <c r="X41" s="2723"/>
      <c r="Y41" s="2723"/>
      <c r="Z41" s="2723"/>
      <c r="AA41" s="2723"/>
      <c r="AB41" s="2723"/>
      <c r="AC41" s="2723"/>
      <c r="AD41" s="2723"/>
      <c r="AE41" s="2723"/>
      <c r="AF41" s="2723"/>
      <c r="AG41" s="2723"/>
      <c r="AH41" s="2723"/>
      <c r="AI41" s="2723"/>
      <c r="AJ41" s="2723"/>
      <c r="AK41" s="2723"/>
      <c r="AL41" s="2723"/>
      <c r="AM41" s="2723"/>
      <c r="AN41" s="2723"/>
      <c r="AO41" s="2723"/>
      <c r="AP41" s="2723"/>
      <c r="AQ41" s="2723"/>
      <c r="AR41" s="2723"/>
      <c r="AS41" s="2723"/>
      <c r="AT41" s="2723"/>
      <c r="AU41" s="2723"/>
      <c r="AV41" s="2723"/>
      <c r="AW41" s="2723"/>
      <c r="AX41" s="2723"/>
      <c r="AY41" s="2738"/>
      <c r="AZ41" s="2723"/>
      <c r="BA41" s="2723"/>
      <c r="BB41" s="2723"/>
      <c r="BC41" s="2723"/>
      <c r="BD41" s="2723"/>
      <c r="BE41" s="2723"/>
      <c r="BF41" s="2723"/>
      <c r="BG41" s="2723"/>
      <c r="BH41" s="2723"/>
      <c r="BI41" s="2723"/>
      <c r="BJ41" s="2723"/>
      <c r="BK41" s="2723"/>
      <c r="BL41" s="2723"/>
      <c r="BM41" s="2723"/>
      <c r="BN41" s="2723"/>
      <c r="BO41" s="2723"/>
      <c r="BP41" s="2723"/>
      <c r="BQ41" s="2723"/>
      <c r="BR41" s="2723"/>
      <c r="BS41" s="2723"/>
      <c r="BT41" s="2723"/>
      <c r="BU41" s="2723"/>
      <c r="BV41" s="2723"/>
      <c r="BW41" s="2723"/>
      <c r="BX41" s="2723"/>
    </row>
    <row r="42" spans="1:77" s="2367" customFormat="1" ht="24.95" customHeight="1">
      <c r="A42" s="2724"/>
      <c r="B42" s="2724"/>
      <c r="C42" s="2724"/>
      <c r="D42" s="2724"/>
      <c r="E42" s="2724"/>
      <c r="F42" s="449" t="s">
        <v>1503</v>
      </c>
      <c r="G42" s="2725"/>
      <c r="H42" s="2725"/>
      <c r="I42" s="2724"/>
      <c r="J42" s="2724"/>
      <c r="K42" s="2724"/>
      <c r="L42" s="2724"/>
      <c r="M42" s="2740"/>
      <c r="N42" s="2741"/>
      <c r="O42" s="2724"/>
      <c r="P42" s="2724"/>
      <c r="Q42" s="2724"/>
      <c r="R42" s="2724"/>
      <c r="S42" s="2724"/>
      <c r="T42" s="2751"/>
      <c r="U42" s="2724"/>
      <c r="V42" s="2724"/>
      <c r="W42" s="2724"/>
      <c r="X42" s="2752"/>
      <c r="Y42" s="2724"/>
      <c r="Z42" s="2724"/>
      <c r="AA42" s="2724"/>
      <c r="AB42" s="2724"/>
      <c r="AC42" s="2724"/>
      <c r="AD42" s="2724"/>
      <c r="AE42" s="2724"/>
      <c r="AF42" s="2724"/>
      <c r="AG42" s="2724"/>
      <c r="AH42" s="2724"/>
      <c r="AI42" s="2724"/>
      <c r="AJ42" s="2724"/>
      <c r="AK42" s="2724"/>
      <c r="AL42" s="2724"/>
      <c r="AM42" s="2724"/>
      <c r="AN42" s="2724"/>
      <c r="AO42" s="2724"/>
      <c r="AP42" s="2724"/>
      <c r="AQ42" s="2724"/>
      <c r="AR42" s="2724"/>
      <c r="AS42" s="2725"/>
      <c r="AT42" s="2724"/>
      <c r="AU42" s="2724"/>
      <c r="AV42" s="2724"/>
      <c r="AW42" s="2724"/>
      <c r="AX42" s="2724"/>
      <c r="AY42" s="2740"/>
      <c r="AZ42" s="2724"/>
      <c r="BA42" s="2724"/>
      <c r="BB42" s="2724"/>
      <c r="BC42" s="2724"/>
      <c r="BD42" s="2724"/>
      <c r="BE42" s="2724"/>
      <c r="BF42" s="2724"/>
      <c r="BG42" s="2724"/>
      <c r="BH42" s="2724"/>
      <c r="BI42" s="2724"/>
      <c r="BJ42" s="2724"/>
      <c r="BK42" s="2724"/>
      <c r="BL42" s="2724"/>
      <c r="BM42" s="2724"/>
      <c r="BN42" s="2724"/>
      <c r="BO42" s="2724"/>
      <c r="BP42" s="2724"/>
      <c r="BQ42" s="2724"/>
      <c r="BR42" s="2724"/>
      <c r="BS42" s="2724"/>
      <c r="BT42" s="2724"/>
      <c r="BU42" s="2724"/>
      <c r="BV42" s="2724"/>
      <c r="BW42" s="2724"/>
      <c r="BX42" s="2724"/>
    </row>
    <row r="43" spans="1:77" ht="24.95" customHeight="1">
      <c r="G43" s="2726"/>
      <c r="AS43" s="1428"/>
      <c r="BW43" s="1124" t="s">
        <v>215</v>
      </c>
    </row>
    <row r="44" spans="1:77" ht="24.95" customHeight="1">
      <c r="AS44" s="1428"/>
    </row>
    <row r="45" spans="1:77" ht="24.95" customHeight="1">
      <c r="BH45" s="2753"/>
    </row>
    <row r="46" spans="1:77" ht="24.95" customHeight="1">
      <c r="W46" s="2753"/>
      <c r="X46" s="2753"/>
      <c r="AS46" s="1428"/>
      <c r="BB46" s="2779"/>
    </row>
  </sheetData>
  <mergeCells count="9">
    <mergeCell ref="A3:BX3"/>
    <mergeCell ref="BW4:BX4"/>
    <mergeCell ref="C5:AK5"/>
    <mergeCell ref="AL5:AO5"/>
    <mergeCell ref="AP5:BV5"/>
    <mergeCell ref="A5:A6"/>
    <mergeCell ref="B5:B6"/>
    <mergeCell ref="BW5:BW6"/>
    <mergeCell ref="BX5:BX6"/>
  </mergeCells>
  <phoneticPr fontId="169" type="noConversion"/>
  <hyperlinks>
    <hyperlink ref="BW43" location="总部管理费!A1" display="返回"/>
  </hyperlinks>
  <printOptions horizontalCentered="1"/>
  <pageMargins left="0.78740157480314998" right="0" top="0.59055118110236204" bottom="0" header="0.31496062992126" footer="0.31496062992126"/>
  <pageSetup paperSize="9" scale="46" fitToHeight="0" orientation="landscape" horizontalDpi="200" verticalDpi="300"/>
  <headerFooter alignWithMargins="0"/>
  <customProperties>
    <customPr name="BudgetSheetCodeName" r:id="rId1"/>
  </customProperties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N129"/>
  <sheetViews>
    <sheetView topLeftCell="BB1" workbookViewId="0">
      <selection activeCell="C7" sqref="C7:BN92"/>
    </sheetView>
  </sheetViews>
  <sheetFormatPr defaultColWidth="9" defaultRowHeight="24.95" customHeight="1" outlineLevelRow="1" outlineLevelCol="1"/>
  <cols>
    <col min="1" max="1" width="4.5" style="444" customWidth="1"/>
    <col min="2" max="2" width="16.5" style="456" customWidth="1"/>
    <col min="3" max="3" width="8.625" style="2533" hidden="1" customWidth="1" outlineLevel="1"/>
    <col min="4" max="4" width="7.375" style="299" hidden="1" customWidth="1" outlineLevel="1"/>
    <col min="5" max="5" width="8.625" style="299" hidden="1" customWidth="1" outlineLevel="1"/>
    <col min="6" max="6" width="7.375" style="2533" hidden="1" customWidth="1" outlineLevel="1"/>
    <col min="7" max="7" width="7.375" style="299" hidden="1" customWidth="1" outlineLevel="1"/>
    <col min="8" max="8" width="8.375" style="299" hidden="1" customWidth="1" outlineLevel="1"/>
    <col min="9" max="10" width="10.625" style="299" hidden="1" customWidth="1" outlineLevel="1"/>
    <col min="11" max="11" width="10.625" style="2229" hidden="1" customWidth="1" outlineLevel="1"/>
    <col min="12" max="12" width="9.5" style="2533" hidden="1" customWidth="1" outlineLevel="1"/>
    <col min="13" max="14" width="9.5" style="2534" hidden="1" customWidth="1" outlineLevel="1"/>
    <col min="15" max="15" width="9.5" style="2533" hidden="1" customWidth="1" outlineLevel="1"/>
    <col min="16" max="17" width="9.5" style="2534" hidden="1" customWidth="1" outlineLevel="1"/>
    <col min="18" max="18" width="11.75" style="2534" hidden="1" customWidth="1" outlineLevel="1"/>
    <col min="19" max="19" width="11.875" style="2534" hidden="1" customWidth="1" outlineLevel="1"/>
    <col min="20" max="20" width="12.5" style="2229" hidden="1" customWidth="1" outlineLevel="1"/>
    <col min="21" max="21" width="9.5" style="2533" hidden="1" customWidth="1" outlineLevel="1"/>
    <col min="22" max="23" width="9.5" style="2534" hidden="1" customWidth="1" outlineLevel="1"/>
    <col min="24" max="24" width="9.5" style="2533" hidden="1" customWidth="1" outlineLevel="1"/>
    <col min="25" max="28" width="9.5" style="2534" hidden="1" customWidth="1" outlineLevel="1"/>
    <col min="29" max="32" width="10.375" style="2534" hidden="1" customWidth="1" outlineLevel="1"/>
    <col min="33" max="37" width="9.5" style="2534" hidden="1" customWidth="1" outlineLevel="1"/>
    <col min="38" max="47" width="11.75" style="2534" hidden="1" customWidth="1" outlineLevel="1"/>
    <col min="48" max="48" width="9" style="2534" hidden="1" customWidth="1" outlineLevel="1"/>
    <col min="49" max="49" width="7.875" style="2534" hidden="1" customWidth="1" outlineLevel="1"/>
    <col min="50" max="50" width="9.75" style="2534" hidden="1" customWidth="1" outlineLevel="1"/>
    <col min="51" max="51" width="9" style="2534" hidden="1" customWidth="1" outlineLevel="1"/>
    <col min="52" max="52" width="6.875" style="2534" hidden="1" customWidth="1" outlineLevel="1"/>
    <col min="53" max="53" width="9.75" style="2534" hidden="1" customWidth="1" outlineLevel="1"/>
    <col min="54" max="54" width="8.75" style="2534" customWidth="1" collapsed="1"/>
    <col min="55" max="55" width="9.5" style="2534" customWidth="1"/>
    <col min="56" max="63" width="10.875" style="2534" customWidth="1"/>
    <col min="64" max="64" width="33.125" style="456" customWidth="1"/>
    <col min="65" max="65" width="36.125" style="456" customWidth="1"/>
    <col min="66" max="66" width="34.375" style="456" customWidth="1"/>
    <col min="67" max="67" width="11.875" style="456" customWidth="1"/>
    <col min="68" max="16384" width="9" style="456"/>
  </cols>
  <sheetData>
    <row r="1" spans="1:66" ht="14.25" customHeight="1">
      <c r="BM1" s="580"/>
      <c r="BN1" s="580" t="s">
        <v>35</v>
      </c>
    </row>
    <row r="2" spans="1:66" s="989" customFormat="1" ht="18.75" customHeight="1">
      <c r="A2" s="5129" t="s">
        <v>1504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  <c r="AL2" s="5129"/>
      <c r="AM2" s="5129"/>
      <c r="AN2" s="5129"/>
      <c r="AO2" s="5129"/>
      <c r="AP2" s="5129"/>
      <c r="AQ2" s="5129"/>
      <c r="AR2" s="5129"/>
      <c r="AS2" s="5129"/>
      <c r="AT2" s="5129"/>
      <c r="AU2" s="5129"/>
      <c r="AV2" s="5129"/>
      <c r="AW2" s="5129"/>
      <c r="AX2" s="5129"/>
      <c r="AY2" s="5129"/>
      <c r="AZ2" s="5129"/>
      <c r="BA2" s="5129"/>
      <c r="BB2" s="5129"/>
      <c r="BC2" s="5129"/>
      <c r="BD2" s="5129"/>
      <c r="BE2" s="5129"/>
      <c r="BF2" s="5129"/>
      <c r="BG2" s="5129"/>
      <c r="BH2" s="5129"/>
      <c r="BI2" s="5129"/>
      <c r="BJ2" s="5129"/>
      <c r="BK2" s="5129"/>
      <c r="BL2" s="5129"/>
      <c r="BM2" s="5129"/>
      <c r="BN2" s="5129"/>
    </row>
    <row r="3" spans="1:66" ht="24.95" customHeight="1">
      <c r="A3" s="2535" t="s">
        <v>1505</v>
      </c>
      <c r="B3" s="2536"/>
      <c r="C3" s="2537"/>
      <c r="D3" s="2538"/>
      <c r="E3" s="2538"/>
      <c r="F3" s="2537"/>
      <c r="G3" s="2538"/>
      <c r="H3" s="2538"/>
      <c r="I3" s="2538"/>
      <c r="J3" s="2538"/>
      <c r="K3" s="2564"/>
      <c r="L3" s="2537"/>
      <c r="M3" s="2565"/>
      <c r="N3" s="2565"/>
      <c r="O3" s="2537"/>
      <c r="P3" s="2565"/>
      <c r="Q3" s="2565"/>
      <c r="R3" s="2565"/>
      <c r="S3" s="2565"/>
      <c r="T3" s="2564"/>
      <c r="U3" s="2537"/>
      <c r="V3" s="2565"/>
      <c r="W3" s="2565"/>
      <c r="X3" s="2537"/>
      <c r="Y3" s="2565"/>
      <c r="Z3" s="2565"/>
      <c r="AA3" s="2565"/>
      <c r="AB3" s="2565"/>
      <c r="AC3" s="2565"/>
      <c r="AD3" s="2565"/>
      <c r="AE3" s="2565"/>
      <c r="AF3" s="2565"/>
      <c r="AG3" s="2565"/>
      <c r="AH3" s="2565"/>
      <c r="AI3" s="2565"/>
      <c r="AJ3" s="2565"/>
      <c r="AK3" s="2565"/>
      <c r="AL3" s="2565"/>
      <c r="AM3" s="2565"/>
      <c r="AN3" s="2565"/>
      <c r="AO3" s="2565"/>
      <c r="AP3" s="2565"/>
      <c r="AQ3" s="2565"/>
      <c r="AR3" s="2565"/>
      <c r="AS3" s="2565"/>
      <c r="AT3" s="2565"/>
      <c r="AU3" s="2565"/>
      <c r="AV3" s="2565"/>
      <c r="AW3" s="2565"/>
      <c r="AX3" s="2565"/>
      <c r="AY3" s="2565"/>
      <c r="AZ3" s="2565"/>
      <c r="BA3" s="2565"/>
      <c r="BB3" s="2565"/>
      <c r="BC3" s="2565"/>
      <c r="BD3" s="2565"/>
      <c r="BE3" s="2565"/>
      <c r="BF3" s="2565"/>
      <c r="BG3" s="2565"/>
      <c r="BH3" s="2565"/>
      <c r="BI3" s="2565"/>
      <c r="BJ3" s="2565"/>
      <c r="BK3" s="2565"/>
      <c r="BL3" s="2619"/>
      <c r="BM3" s="2634"/>
      <c r="BN3" s="2634" t="s">
        <v>361</v>
      </c>
    </row>
    <row r="4" spans="1:66" s="1334" customFormat="1" ht="19.5" customHeight="1">
      <c r="A4" s="2539"/>
      <c r="B4" s="2540"/>
      <c r="C4" s="5297" t="s">
        <v>155</v>
      </c>
      <c r="D4" s="5298"/>
      <c r="E4" s="5298"/>
      <c r="F4" s="5298"/>
      <c r="G4" s="5298"/>
      <c r="H4" s="5298"/>
      <c r="I4" s="5298"/>
      <c r="J4" s="5298"/>
      <c r="K4" s="5299"/>
      <c r="L4" s="5300" t="s">
        <v>156</v>
      </c>
      <c r="M4" s="5301"/>
      <c r="N4" s="5301"/>
      <c r="O4" s="5301"/>
      <c r="P4" s="5301"/>
      <c r="Q4" s="5301"/>
      <c r="R4" s="5301"/>
      <c r="S4" s="5301"/>
      <c r="T4" s="5302"/>
      <c r="U4" s="5303" t="s">
        <v>157</v>
      </c>
      <c r="V4" s="5303"/>
      <c r="W4" s="5303"/>
      <c r="X4" s="5303"/>
      <c r="Y4" s="5303"/>
      <c r="Z4" s="5303"/>
      <c r="AA4" s="5303"/>
      <c r="AB4" s="5303"/>
      <c r="AC4" s="5303"/>
      <c r="AD4" s="5303" t="s">
        <v>158</v>
      </c>
      <c r="AE4" s="5303"/>
      <c r="AF4" s="5303"/>
      <c r="AG4" s="5303"/>
      <c r="AH4" s="5303"/>
      <c r="AI4" s="5303"/>
      <c r="AJ4" s="5303"/>
      <c r="AK4" s="5303"/>
      <c r="AL4" s="5303"/>
      <c r="AM4" s="5303" t="s">
        <v>220</v>
      </c>
      <c r="AN4" s="5303"/>
      <c r="AO4" s="5303"/>
      <c r="AP4" s="5303"/>
      <c r="AQ4" s="5303"/>
      <c r="AR4" s="5303"/>
      <c r="AS4" s="5303"/>
      <c r="AT4" s="5303"/>
      <c r="AU4" s="5303"/>
      <c r="AV4" s="5303" t="s">
        <v>221</v>
      </c>
      <c r="AW4" s="5303"/>
      <c r="AX4" s="5303"/>
      <c r="AY4" s="5303"/>
      <c r="AZ4" s="5303"/>
      <c r="BA4" s="5303"/>
      <c r="BB4" s="5303"/>
      <c r="BC4" s="5303"/>
      <c r="BD4" s="5303"/>
      <c r="BE4" s="5304" t="s">
        <v>161</v>
      </c>
      <c r="BF4" s="5305"/>
      <c r="BG4" s="5305"/>
      <c r="BH4" s="5305"/>
      <c r="BI4" s="5305"/>
      <c r="BJ4" s="5305"/>
      <c r="BK4" s="5306"/>
      <c r="BL4" s="5315" t="s">
        <v>1506</v>
      </c>
      <c r="BM4" s="5315" t="s">
        <v>1065</v>
      </c>
      <c r="BN4" s="5315" t="s">
        <v>791</v>
      </c>
    </row>
    <row r="5" spans="1:66" s="1334" customFormat="1" ht="15.75" customHeight="1">
      <c r="A5" s="2541" t="s">
        <v>13</v>
      </c>
      <c r="B5" s="2542" t="s">
        <v>1507</v>
      </c>
      <c r="C5" s="5249" t="s">
        <v>171</v>
      </c>
      <c r="D5" s="5249"/>
      <c r="E5" s="5249"/>
      <c r="F5" s="5249" t="s">
        <v>172</v>
      </c>
      <c r="G5" s="5249"/>
      <c r="H5" s="5249"/>
      <c r="I5" s="5249" t="s">
        <v>1448</v>
      </c>
      <c r="J5" s="5249" t="s">
        <v>855</v>
      </c>
      <c r="K5" s="5253" t="s">
        <v>170</v>
      </c>
      <c r="L5" s="5300" t="s">
        <v>175</v>
      </c>
      <c r="M5" s="5301"/>
      <c r="N5" s="5302"/>
      <c r="O5" s="5300" t="s">
        <v>176</v>
      </c>
      <c r="P5" s="5301"/>
      <c r="Q5" s="5302"/>
      <c r="R5" s="5311" t="s">
        <v>786</v>
      </c>
      <c r="S5" s="5311" t="s">
        <v>855</v>
      </c>
      <c r="T5" s="5250" t="s">
        <v>170</v>
      </c>
      <c r="U5" s="5308" t="s">
        <v>179</v>
      </c>
      <c r="V5" s="5309"/>
      <c r="W5" s="5310"/>
      <c r="X5" s="5308" t="s">
        <v>180</v>
      </c>
      <c r="Y5" s="5309"/>
      <c r="Z5" s="5310"/>
      <c r="AA5" s="5312" t="s">
        <v>786</v>
      </c>
      <c r="AB5" s="5311" t="s">
        <v>855</v>
      </c>
      <c r="AC5" s="5303" t="s">
        <v>170</v>
      </c>
      <c r="AD5" s="5307" t="s">
        <v>183</v>
      </c>
      <c r="AE5" s="5307"/>
      <c r="AF5" s="5307"/>
      <c r="AG5" s="5307" t="s">
        <v>184</v>
      </c>
      <c r="AH5" s="5307"/>
      <c r="AI5" s="5307"/>
      <c r="AJ5" s="5312" t="s">
        <v>786</v>
      </c>
      <c r="AK5" s="5311" t="s">
        <v>855</v>
      </c>
      <c r="AL5" s="5311" t="s">
        <v>170</v>
      </c>
      <c r="AM5" s="5307" t="s">
        <v>872</v>
      </c>
      <c r="AN5" s="5307"/>
      <c r="AO5" s="5307"/>
      <c r="AP5" s="5307" t="s">
        <v>235</v>
      </c>
      <c r="AQ5" s="5307"/>
      <c r="AR5" s="5307"/>
      <c r="AS5" s="5312" t="s">
        <v>786</v>
      </c>
      <c r="AT5" s="5311" t="s">
        <v>855</v>
      </c>
      <c r="AU5" s="5311" t="s">
        <v>170</v>
      </c>
      <c r="AV5" s="5307" t="s">
        <v>191</v>
      </c>
      <c r="AW5" s="5307"/>
      <c r="AX5" s="5307"/>
      <c r="AY5" s="5307" t="s">
        <v>192</v>
      </c>
      <c r="AZ5" s="5307"/>
      <c r="BA5" s="5307"/>
      <c r="BB5" s="5312" t="s">
        <v>786</v>
      </c>
      <c r="BC5" s="5311" t="s">
        <v>855</v>
      </c>
      <c r="BD5" s="5311" t="s">
        <v>170</v>
      </c>
      <c r="BE5" s="5314" t="s">
        <v>195</v>
      </c>
      <c r="BF5" s="5314"/>
      <c r="BG5" s="5314"/>
      <c r="BH5" s="5314" t="s">
        <v>196</v>
      </c>
      <c r="BI5" s="5314"/>
      <c r="BJ5" s="5314"/>
      <c r="BK5" s="5313" t="s">
        <v>786</v>
      </c>
      <c r="BL5" s="5316"/>
      <c r="BM5" s="5316"/>
      <c r="BN5" s="5316"/>
    </row>
    <row r="6" spans="1:66" s="1206" customFormat="1" ht="24" customHeight="1">
      <c r="A6" s="1776"/>
      <c r="B6" s="1776"/>
      <c r="C6" s="2543" t="s">
        <v>939</v>
      </c>
      <c r="D6" s="2544" t="s">
        <v>1508</v>
      </c>
      <c r="E6" s="2544" t="s">
        <v>354</v>
      </c>
      <c r="F6" s="2543" t="s">
        <v>939</v>
      </c>
      <c r="G6" s="2544" t="s">
        <v>1508</v>
      </c>
      <c r="H6" s="2544" t="s">
        <v>354</v>
      </c>
      <c r="I6" s="5249"/>
      <c r="J6" s="5249"/>
      <c r="K6" s="5253"/>
      <c r="L6" s="2566" t="s">
        <v>939</v>
      </c>
      <c r="M6" s="2567" t="s">
        <v>1508</v>
      </c>
      <c r="N6" s="2567" t="s">
        <v>1509</v>
      </c>
      <c r="O6" s="2566" t="s">
        <v>939</v>
      </c>
      <c r="P6" s="2567" t="s">
        <v>1508</v>
      </c>
      <c r="Q6" s="2567" t="s">
        <v>1509</v>
      </c>
      <c r="R6" s="5307"/>
      <c r="S6" s="5307"/>
      <c r="T6" s="5252"/>
      <c r="U6" s="2566" t="s">
        <v>939</v>
      </c>
      <c r="V6" s="2567" t="s">
        <v>1508</v>
      </c>
      <c r="W6" s="2567" t="s">
        <v>1509</v>
      </c>
      <c r="X6" s="2566" t="s">
        <v>939</v>
      </c>
      <c r="Y6" s="2567" t="s">
        <v>1508</v>
      </c>
      <c r="Z6" s="2567" t="s">
        <v>1509</v>
      </c>
      <c r="AA6" s="5307"/>
      <c r="AB6" s="5307"/>
      <c r="AC6" s="5303"/>
      <c r="AD6" s="2566" t="s">
        <v>939</v>
      </c>
      <c r="AE6" s="2567" t="s">
        <v>1508</v>
      </c>
      <c r="AF6" s="2567" t="s">
        <v>1509</v>
      </c>
      <c r="AG6" s="2566" t="s">
        <v>939</v>
      </c>
      <c r="AH6" s="2567" t="s">
        <v>1508</v>
      </c>
      <c r="AI6" s="2567" t="s">
        <v>1509</v>
      </c>
      <c r="AJ6" s="5307"/>
      <c r="AK6" s="5307"/>
      <c r="AL6" s="5307"/>
      <c r="AM6" s="2566" t="s">
        <v>939</v>
      </c>
      <c r="AN6" s="2567" t="s">
        <v>1508</v>
      </c>
      <c r="AO6" s="2567" t="s">
        <v>1509</v>
      </c>
      <c r="AP6" s="2566" t="s">
        <v>939</v>
      </c>
      <c r="AQ6" s="2567" t="s">
        <v>1508</v>
      </c>
      <c r="AR6" s="2567" t="s">
        <v>1509</v>
      </c>
      <c r="AS6" s="5307"/>
      <c r="AT6" s="5307"/>
      <c r="AU6" s="5307"/>
      <c r="AV6" s="2566" t="s">
        <v>939</v>
      </c>
      <c r="AW6" s="2567" t="s">
        <v>1508</v>
      </c>
      <c r="AX6" s="2567" t="s">
        <v>1509</v>
      </c>
      <c r="AY6" s="2566" t="s">
        <v>939</v>
      </c>
      <c r="AZ6" s="2567" t="s">
        <v>1508</v>
      </c>
      <c r="BA6" s="2567" t="s">
        <v>1509</v>
      </c>
      <c r="BB6" s="5307"/>
      <c r="BC6" s="5307"/>
      <c r="BD6" s="5307"/>
      <c r="BE6" s="2620" t="s">
        <v>939</v>
      </c>
      <c r="BF6" s="2621" t="s">
        <v>1508</v>
      </c>
      <c r="BG6" s="2621" t="s">
        <v>1509</v>
      </c>
      <c r="BH6" s="2620" t="s">
        <v>939</v>
      </c>
      <c r="BI6" s="2621" t="s">
        <v>1508</v>
      </c>
      <c r="BJ6" s="2621" t="s">
        <v>1509</v>
      </c>
      <c r="BK6" s="5314"/>
      <c r="BL6" s="5317"/>
      <c r="BM6" s="5317"/>
      <c r="BN6" s="5317"/>
    </row>
    <row r="7" spans="1:66" s="1207" customFormat="1" ht="16.5" customHeight="1">
      <c r="A7" s="2545" t="s">
        <v>16</v>
      </c>
      <c r="B7" s="2546" t="s">
        <v>1510</v>
      </c>
      <c r="C7" s="2547"/>
      <c r="D7" s="2548"/>
      <c r="E7" s="2548"/>
      <c r="F7" s="2548"/>
      <c r="G7" s="2548"/>
      <c r="H7" s="2548"/>
      <c r="I7" s="2548"/>
      <c r="J7" s="2548"/>
      <c r="K7" s="2568"/>
      <c r="L7" s="2569"/>
      <c r="M7" s="2570"/>
      <c r="N7" s="2570"/>
      <c r="O7" s="2569"/>
      <c r="P7" s="2570"/>
      <c r="Q7" s="2570"/>
      <c r="R7" s="2570"/>
      <c r="S7" s="2570"/>
      <c r="T7" s="2581"/>
      <c r="U7" s="2582"/>
      <c r="V7" s="2583"/>
      <c r="W7" s="2570"/>
      <c r="X7" s="2582"/>
      <c r="Y7" s="2583"/>
      <c r="Z7" s="2570"/>
      <c r="AA7" s="2570"/>
      <c r="AB7" s="2570"/>
      <c r="AC7" s="2581"/>
      <c r="AD7" s="2593"/>
      <c r="AE7" s="2570"/>
      <c r="AF7" s="2570"/>
      <c r="AG7" s="2593"/>
      <c r="AH7" s="2570"/>
      <c r="AI7" s="2570"/>
      <c r="AJ7" s="2570"/>
      <c r="AK7" s="2597"/>
      <c r="AL7" s="2568"/>
      <c r="AM7" s="2598"/>
      <c r="AN7" s="2598"/>
      <c r="AO7" s="2598"/>
      <c r="AP7" s="2603"/>
      <c r="AQ7" s="2603"/>
      <c r="AR7" s="2603"/>
      <c r="AS7" s="2604"/>
      <c r="AT7" s="2604"/>
      <c r="AU7" s="2605"/>
      <c r="AV7" s="2598"/>
      <c r="AW7" s="2598"/>
      <c r="AX7" s="2598"/>
      <c r="AY7" s="2603"/>
      <c r="AZ7" s="2603"/>
      <c r="BA7" s="2603"/>
      <c r="BB7" s="2604"/>
      <c r="BC7" s="2604"/>
      <c r="BD7" s="2605"/>
      <c r="BE7" s="2622"/>
      <c r="BF7" s="2622"/>
      <c r="BG7" s="2622"/>
      <c r="BH7" s="2622"/>
      <c r="BI7" s="2622"/>
      <c r="BJ7" s="2622"/>
      <c r="BK7" s="2623"/>
      <c r="BL7" s="2624"/>
      <c r="BM7" s="2635"/>
      <c r="BN7" s="2636"/>
    </row>
    <row r="8" spans="1:66" s="1208" customFormat="1" ht="18" hidden="1" customHeight="1" outlineLevel="1">
      <c r="A8" s="2549">
        <v>1</v>
      </c>
      <c r="B8" s="2550" t="s">
        <v>1511</v>
      </c>
      <c r="C8" s="2551"/>
      <c r="D8" s="2552"/>
      <c r="E8" s="2552"/>
      <c r="F8" s="2551"/>
      <c r="G8" s="2552"/>
      <c r="H8" s="2552"/>
      <c r="I8" s="2552"/>
      <c r="J8" s="2552"/>
      <c r="K8" s="2571"/>
      <c r="L8" s="2572"/>
      <c r="M8" s="2573"/>
      <c r="N8" s="2573"/>
      <c r="O8" s="2572"/>
      <c r="P8" s="2573"/>
      <c r="Q8" s="2573"/>
      <c r="R8" s="2573"/>
      <c r="S8" s="2573"/>
      <c r="T8" s="2584"/>
      <c r="U8" s="2577"/>
      <c r="V8" s="2578"/>
      <c r="W8" s="2573"/>
      <c r="X8" s="2577"/>
      <c r="Y8" s="2578"/>
      <c r="Z8" s="2573"/>
      <c r="AA8" s="2573"/>
      <c r="AB8" s="2573"/>
      <c r="AC8" s="2585"/>
      <c r="AD8" s="2594"/>
      <c r="AE8" s="2573"/>
      <c r="AF8" s="2573"/>
      <c r="AG8" s="2594"/>
      <c r="AH8" s="2573"/>
      <c r="AI8" s="2573"/>
      <c r="AJ8" s="2573"/>
      <c r="AK8" s="2573"/>
      <c r="AL8" s="2584"/>
      <c r="AM8" s="2599"/>
      <c r="AN8" s="2599"/>
      <c r="AO8" s="2599"/>
      <c r="AP8" s="2606"/>
      <c r="AQ8" s="2606"/>
      <c r="AR8" s="2606"/>
      <c r="AS8" s="2606"/>
      <c r="AT8" s="2606"/>
      <c r="AU8" s="2607"/>
      <c r="AV8" s="2598"/>
      <c r="AW8" s="2598"/>
      <c r="AX8" s="2616"/>
      <c r="AY8" s="2603"/>
      <c r="AZ8" s="2603"/>
      <c r="BA8" s="125"/>
      <c r="BB8" s="2609"/>
      <c r="BC8" s="2609"/>
      <c r="BD8" s="2609"/>
      <c r="BE8" s="1400"/>
      <c r="BF8" s="1400"/>
      <c r="BG8" s="1400"/>
      <c r="BH8" s="1400"/>
      <c r="BI8" s="1400"/>
      <c r="BJ8" s="1400"/>
      <c r="BK8" s="1400"/>
      <c r="BL8" s="2625"/>
      <c r="BM8" s="2637"/>
      <c r="BN8" s="2638"/>
    </row>
    <row r="9" spans="1:66" s="1208" customFormat="1" ht="18" hidden="1" customHeight="1" outlineLevel="1">
      <c r="A9" s="2549">
        <v>2</v>
      </c>
      <c r="B9" s="2550" t="s">
        <v>1512</v>
      </c>
      <c r="C9" s="2551"/>
      <c r="D9" s="2552"/>
      <c r="E9" s="2552"/>
      <c r="F9" s="2551"/>
      <c r="G9" s="2552"/>
      <c r="H9" s="2552"/>
      <c r="I9" s="2552"/>
      <c r="J9" s="2552"/>
      <c r="K9" s="2571"/>
      <c r="L9" s="2572"/>
      <c r="M9" s="2573"/>
      <c r="N9" s="2573"/>
      <c r="O9" s="2572"/>
      <c r="P9" s="2573"/>
      <c r="Q9" s="2573"/>
      <c r="R9" s="2573"/>
      <c r="S9" s="2573"/>
      <c r="T9" s="2584"/>
      <c r="U9" s="2577"/>
      <c r="V9" s="2578"/>
      <c r="W9" s="2573"/>
      <c r="X9" s="2577"/>
      <c r="Y9" s="2578"/>
      <c r="Z9" s="2573"/>
      <c r="AA9" s="2573"/>
      <c r="AB9" s="2573"/>
      <c r="AC9" s="2585"/>
      <c r="AD9" s="2594"/>
      <c r="AE9" s="2573"/>
      <c r="AF9" s="2573"/>
      <c r="AG9" s="2594"/>
      <c r="AH9" s="2573"/>
      <c r="AI9" s="2573"/>
      <c r="AJ9" s="2573"/>
      <c r="AK9" s="2573"/>
      <c r="AL9" s="2584"/>
      <c r="AM9" s="2599"/>
      <c r="AN9" s="2599"/>
      <c r="AO9" s="2599"/>
      <c r="AP9" s="2606"/>
      <c r="AQ9" s="2606"/>
      <c r="AR9" s="2606"/>
      <c r="AS9" s="2606"/>
      <c r="AT9" s="2606"/>
      <c r="AU9" s="2607"/>
      <c r="AV9" s="2598"/>
      <c r="AW9" s="2598"/>
      <c r="AX9" s="2616"/>
      <c r="AY9" s="2603"/>
      <c r="AZ9" s="2603"/>
      <c r="BA9" s="125"/>
      <c r="BB9" s="2609"/>
      <c r="BC9" s="2609"/>
      <c r="BD9" s="2609"/>
      <c r="BE9" s="1400"/>
      <c r="BF9" s="1400"/>
      <c r="BG9" s="1400"/>
      <c r="BH9" s="1400"/>
      <c r="BI9" s="1400"/>
      <c r="BJ9" s="1400"/>
      <c r="BK9" s="1400"/>
      <c r="BL9" s="2625"/>
      <c r="BM9" s="2637"/>
      <c r="BN9" s="2638"/>
    </row>
    <row r="10" spans="1:66" s="1208" customFormat="1" ht="18" hidden="1" customHeight="1" outlineLevel="1">
      <c r="A10" s="2549">
        <v>3</v>
      </c>
      <c r="B10" s="2550" t="s">
        <v>1514</v>
      </c>
      <c r="C10" s="2551"/>
      <c r="D10" s="2552"/>
      <c r="E10" s="2552"/>
      <c r="F10" s="2551"/>
      <c r="G10" s="2552"/>
      <c r="H10" s="2552"/>
      <c r="I10" s="2552"/>
      <c r="J10" s="2552"/>
      <c r="K10" s="2571"/>
      <c r="L10" s="2572"/>
      <c r="M10" s="2573"/>
      <c r="N10" s="2573"/>
      <c r="O10" s="2572"/>
      <c r="P10" s="2573"/>
      <c r="Q10" s="2573"/>
      <c r="R10" s="2573"/>
      <c r="S10" s="2573"/>
      <c r="T10" s="2584"/>
      <c r="U10" s="2577"/>
      <c r="V10" s="2578"/>
      <c r="W10" s="2573"/>
      <c r="X10" s="2577"/>
      <c r="Y10" s="2578"/>
      <c r="Z10" s="2573"/>
      <c r="AA10" s="2573"/>
      <c r="AB10" s="2573"/>
      <c r="AC10" s="2585"/>
      <c r="AD10" s="2594"/>
      <c r="AE10" s="2573"/>
      <c r="AF10" s="2573"/>
      <c r="AG10" s="2594"/>
      <c r="AH10" s="2573"/>
      <c r="AI10" s="2573"/>
      <c r="AJ10" s="2573"/>
      <c r="AK10" s="2573"/>
      <c r="AL10" s="2584"/>
      <c r="AM10" s="2599"/>
      <c r="AN10" s="2599"/>
      <c r="AO10" s="2599"/>
      <c r="AP10" s="2606"/>
      <c r="AQ10" s="2606"/>
      <c r="AR10" s="2606"/>
      <c r="AS10" s="2606"/>
      <c r="AT10" s="2606"/>
      <c r="AU10" s="2607"/>
      <c r="AV10" s="2598"/>
      <c r="AW10" s="2598"/>
      <c r="AX10" s="2616"/>
      <c r="AY10" s="2603"/>
      <c r="AZ10" s="2603"/>
      <c r="BA10" s="125"/>
      <c r="BB10" s="2609"/>
      <c r="BC10" s="2609"/>
      <c r="BD10" s="2609"/>
      <c r="BE10" s="1400"/>
      <c r="BF10" s="1400"/>
      <c r="BG10" s="1400"/>
      <c r="BH10" s="1400"/>
      <c r="BI10" s="1400"/>
      <c r="BJ10" s="1400"/>
      <c r="BK10" s="1400"/>
      <c r="BL10" s="2625"/>
      <c r="BM10" s="533"/>
      <c r="BN10" s="2639"/>
    </row>
    <row r="11" spans="1:66" s="1208" customFormat="1" ht="26.25" hidden="1" customHeight="1" outlineLevel="1">
      <c r="A11" s="2549">
        <v>4</v>
      </c>
      <c r="B11" s="2550" t="s">
        <v>1515</v>
      </c>
      <c r="C11" s="2551"/>
      <c r="D11" s="2552"/>
      <c r="E11" s="2552"/>
      <c r="F11" s="2551"/>
      <c r="G11" s="2552"/>
      <c r="H11" s="2552"/>
      <c r="I11" s="2552"/>
      <c r="J11" s="2552"/>
      <c r="K11" s="2571"/>
      <c r="L11" s="2572"/>
      <c r="M11" s="2573"/>
      <c r="N11" s="2573"/>
      <c r="O11" s="2572"/>
      <c r="P11" s="2573"/>
      <c r="Q11" s="2573"/>
      <c r="R11" s="2573"/>
      <c r="S11" s="2573"/>
      <c r="T11" s="2584"/>
      <c r="U11" s="2577"/>
      <c r="V11" s="2578"/>
      <c r="W11" s="2573"/>
      <c r="X11" s="2577"/>
      <c r="Y11" s="2578"/>
      <c r="Z11" s="2573"/>
      <c r="AA11" s="2573"/>
      <c r="AB11" s="2573"/>
      <c r="AC11" s="2585"/>
      <c r="AD11" s="2594"/>
      <c r="AE11" s="2573"/>
      <c r="AF11" s="2573"/>
      <c r="AG11" s="2594"/>
      <c r="AH11" s="2573"/>
      <c r="AI11" s="2573"/>
      <c r="AJ11" s="2573"/>
      <c r="AK11" s="2573"/>
      <c r="AL11" s="2584"/>
      <c r="AM11" s="2599"/>
      <c r="AN11" s="2599"/>
      <c r="AO11" s="2599"/>
      <c r="AP11" s="2606"/>
      <c r="AQ11" s="2606"/>
      <c r="AR11" s="2606"/>
      <c r="AS11" s="2606"/>
      <c r="AT11" s="2606"/>
      <c r="AU11" s="2607"/>
      <c r="AV11" s="2598"/>
      <c r="AW11" s="2598"/>
      <c r="AX11" s="2616"/>
      <c r="AY11" s="2603"/>
      <c r="AZ11" s="2603"/>
      <c r="BA11" s="125"/>
      <c r="BB11" s="2609"/>
      <c r="BC11" s="2609"/>
      <c r="BD11" s="2609"/>
      <c r="BE11" s="1400"/>
      <c r="BF11" s="1400"/>
      <c r="BG11" s="1400"/>
      <c r="BH11" s="1400"/>
      <c r="BI11" s="1400"/>
      <c r="BJ11" s="1400"/>
      <c r="BK11" s="1400"/>
      <c r="BL11" s="2625"/>
      <c r="BM11" s="2637"/>
      <c r="BN11" s="2640"/>
    </row>
    <row r="12" spans="1:66" s="1208" customFormat="1" ht="18" hidden="1" customHeight="1" outlineLevel="1">
      <c r="A12" s="2549">
        <v>5</v>
      </c>
      <c r="B12" s="2550" t="s">
        <v>1516</v>
      </c>
      <c r="C12" s="2551"/>
      <c r="D12" s="2552"/>
      <c r="E12" s="2552"/>
      <c r="F12" s="2551"/>
      <c r="G12" s="2552"/>
      <c r="H12" s="2552"/>
      <c r="I12" s="2552"/>
      <c r="J12" s="2552"/>
      <c r="K12" s="2571"/>
      <c r="L12" s="2572"/>
      <c r="M12" s="2573"/>
      <c r="N12" s="2573"/>
      <c r="O12" s="2572"/>
      <c r="P12" s="2573"/>
      <c r="Q12" s="2573"/>
      <c r="R12" s="2573"/>
      <c r="S12" s="2573"/>
      <c r="T12" s="2584"/>
      <c r="U12" s="2577"/>
      <c r="V12" s="2578"/>
      <c r="W12" s="2573"/>
      <c r="X12" s="2577"/>
      <c r="Y12" s="2578"/>
      <c r="Z12" s="2573"/>
      <c r="AA12" s="2573"/>
      <c r="AB12" s="2573"/>
      <c r="AC12" s="2585"/>
      <c r="AD12" s="2594"/>
      <c r="AE12" s="2573"/>
      <c r="AF12" s="2573"/>
      <c r="AG12" s="2594"/>
      <c r="AH12" s="2573"/>
      <c r="AI12" s="2573"/>
      <c r="AJ12" s="2573"/>
      <c r="AK12" s="2573"/>
      <c r="AL12" s="2584"/>
      <c r="AM12" s="2599"/>
      <c r="AN12" s="2599"/>
      <c r="AO12" s="2599"/>
      <c r="AP12" s="2606"/>
      <c r="AQ12" s="2606"/>
      <c r="AR12" s="2606"/>
      <c r="AS12" s="2606"/>
      <c r="AT12" s="2606"/>
      <c r="AU12" s="2607"/>
      <c r="AV12" s="2598"/>
      <c r="AW12" s="2598"/>
      <c r="AX12" s="2616"/>
      <c r="AY12" s="2603"/>
      <c r="AZ12" s="2603"/>
      <c r="BA12" s="125"/>
      <c r="BB12" s="2609"/>
      <c r="BC12" s="2609"/>
      <c r="BD12" s="2609"/>
      <c r="BE12" s="1400"/>
      <c r="BF12" s="1400"/>
      <c r="BG12" s="1400"/>
      <c r="BH12" s="1400"/>
      <c r="BI12" s="1400"/>
      <c r="BJ12" s="1400"/>
      <c r="BK12" s="1400"/>
      <c r="BL12" s="2625"/>
      <c r="BM12" s="2637"/>
      <c r="BN12" s="2638"/>
    </row>
    <row r="13" spans="1:66" s="1208" customFormat="1" ht="18" hidden="1" customHeight="1" outlineLevel="1">
      <c r="A13" s="2549">
        <v>6</v>
      </c>
      <c r="B13" s="2550" t="s">
        <v>1517</v>
      </c>
      <c r="C13" s="2551"/>
      <c r="D13" s="2552"/>
      <c r="E13" s="2552"/>
      <c r="F13" s="2551"/>
      <c r="G13" s="2552"/>
      <c r="H13" s="2552"/>
      <c r="I13" s="2552"/>
      <c r="J13" s="2552"/>
      <c r="K13" s="2571"/>
      <c r="L13" s="2572"/>
      <c r="M13" s="2573"/>
      <c r="N13" s="2573"/>
      <c r="O13" s="2572"/>
      <c r="P13" s="2573"/>
      <c r="Q13" s="2573"/>
      <c r="R13" s="2573"/>
      <c r="S13" s="2573"/>
      <c r="T13" s="2584"/>
      <c r="U13" s="2577"/>
      <c r="V13" s="2578"/>
      <c r="W13" s="2573"/>
      <c r="X13" s="2577"/>
      <c r="Y13" s="2578"/>
      <c r="Z13" s="2573"/>
      <c r="AA13" s="2573"/>
      <c r="AB13" s="2573"/>
      <c r="AC13" s="2585"/>
      <c r="AD13" s="2594"/>
      <c r="AE13" s="2573"/>
      <c r="AF13" s="2573"/>
      <c r="AG13" s="2594"/>
      <c r="AH13" s="2573"/>
      <c r="AI13" s="2573"/>
      <c r="AJ13" s="2573"/>
      <c r="AK13" s="2573"/>
      <c r="AL13" s="2584"/>
      <c r="AM13" s="2599"/>
      <c r="AN13" s="2599"/>
      <c r="AO13" s="2599"/>
      <c r="AP13" s="2606"/>
      <c r="AQ13" s="2606"/>
      <c r="AR13" s="2606"/>
      <c r="AS13" s="2606"/>
      <c r="AT13" s="2606"/>
      <c r="AU13" s="2607"/>
      <c r="AV13" s="2598"/>
      <c r="AW13" s="2598"/>
      <c r="AX13" s="2616"/>
      <c r="AY13" s="2603"/>
      <c r="AZ13" s="2603"/>
      <c r="BA13" s="125"/>
      <c r="BB13" s="2609"/>
      <c r="BC13" s="2609"/>
      <c r="BD13" s="2609"/>
      <c r="BE13" s="1400"/>
      <c r="BF13" s="1400"/>
      <c r="BG13" s="1400"/>
      <c r="BH13" s="1400"/>
      <c r="BI13" s="1400"/>
      <c r="BJ13" s="1400"/>
      <c r="BK13" s="1400"/>
      <c r="BL13" s="2625"/>
      <c r="BM13" s="2637"/>
      <c r="BN13" s="2638"/>
    </row>
    <row r="14" spans="1:66" s="1208" customFormat="1" ht="18" hidden="1" customHeight="1" outlineLevel="1">
      <c r="A14" s="2549">
        <v>7</v>
      </c>
      <c r="B14" s="2550" t="s">
        <v>1518</v>
      </c>
      <c r="C14" s="2551"/>
      <c r="D14" s="2552"/>
      <c r="E14" s="2552"/>
      <c r="F14" s="2551"/>
      <c r="G14" s="2552"/>
      <c r="H14" s="2552"/>
      <c r="I14" s="2552"/>
      <c r="J14" s="2552"/>
      <c r="K14" s="2571"/>
      <c r="L14" s="2572"/>
      <c r="M14" s="2573"/>
      <c r="N14" s="2573"/>
      <c r="O14" s="2572"/>
      <c r="P14" s="2573"/>
      <c r="Q14" s="2573"/>
      <c r="R14" s="2573"/>
      <c r="S14" s="2573"/>
      <c r="T14" s="2584"/>
      <c r="U14" s="2577"/>
      <c r="V14" s="2578"/>
      <c r="W14" s="2573"/>
      <c r="X14" s="2577"/>
      <c r="Y14" s="2578"/>
      <c r="Z14" s="2573"/>
      <c r="AA14" s="2573"/>
      <c r="AB14" s="2573"/>
      <c r="AC14" s="2585"/>
      <c r="AD14" s="2594"/>
      <c r="AE14" s="2573"/>
      <c r="AF14" s="2573"/>
      <c r="AG14" s="2594"/>
      <c r="AH14" s="2573"/>
      <c r="AI14" s="2573"/>
      <c r="AJ14" s="2573"/>
      <c r="AK14" s="2573"/>
      <c r="AL14" s="2584"/>
      <c r="AM14" s="2599"/>
      <c r="AN14" s="2599"/>
      <c r="AO14" s="2599"/>
      <c r="AP14" s="2606"/>
      <c r="AQ14" s="2606"/>
      <c r="AR14" s="2606"/>
      <c r="AS14" s="2606"/>
      <c r="AT14" s="2606"/>
      <c r="AU14" s="2607"/>
      <c r="AV14" s="2598"/>
      <c r="AW14" s="2598"/>
      <c r="AX14" s="2616"/>
      <c r="AY14" s="2603"/>
      <c r="AZ14" s="2603"/>
      <c r="BA14" s="125"/>
      <c r="BB14" s="2609"/>
      <c r="BC14" s="2609"/>
      <c r="BD14" s="2609"/>
      <c r="BE14" s="1400"/>
      <c r="BF14" s="1400"/>
      <c r="BG14" s="1400"/>
      <c r="BH14" s="1400"/>
      <c r="BI14" s="1400"/>
      <c r="BJ14" s="1400"/>
      <c r="BK14" s="1400"/>
      <c r="BL14" s="2625"/>
      <c r="BM14" s="2637"/>
      <c r="BN14" s="2638"/>
    </row>
    <row r="15" spans="1:66" s="1208" customFormat="1" ht="18" hidden="1" customHeight="1" outlineLevel="1">
      <c r="A15" s="2549">
        <v>8</v>
      </c>
      <c r="B15" s="2550" t="s">
        <v>1519</v>
      </c>
      <c r="C15" s="2551"/>
      <c r="D15" s="2552"/>
      <c r="E15" s="2552"/>
      <c r="F15" s="2551"/>
      <c r="G15" s="2552"/>
      <c r="H15" s="2552"/>
      <c r="I15" s="2552"/>
      <c r="J15" s="2552"/>
      <c r="K15" s="2571"/>
      <c r="L15" s="2572"/>
      <c r="M15" s="2573"/>
      <c r="N15" s="2573"/>
      <c r="O15" s="2572"/>
      <c r="P15" s="2573"/>
      <c r="Q15" s="2573"/>
      <c r="R15" s="2573"/>
      <c r="S15" s="2573"/>
      <c r="T15" s="2584"/>
      <c r="U15" s="2577"/>
      <c r="V15" s="2578"/>
      <c r="W15" s="2573"/>
      <c r="X15" s="2577"/>
      <c r="Y15" s="2578"/>
      <c r="Z15" s="2573"/>
      <c r="AA15" s="2573"/>
      <c r="AB15" s="2573"/>
      <c r="AC15" s="2585"/>
      <c r="AD15" s="2594"/>
      <c r="AE15" s="2573"/>
      <c r="AF15" s="2573"/>
      <c r="AG15" s="2594"/>
      <c r="AH15" s="2573"/>
      <c r="AI15" s="2573"/>
      <c r="AJ15" s="2573"/>
      <c r="AK15" s="2573"/>
      <c r="AL15" s="2584"/>
      <c r="AM15" s="2599"/>
      <c r="AN15" s="2599"/>
      <c r="AO15" s="2599"/>
      <c r="AP15" s="2606"/>
      <c r="AQ15" s="2606"/>
      <c r="AR15" s="2606"/>
      <c r="AS15" s="2606"/>
      <c r="AT15" s="2606"/>
      <c r="AU15" s="2607"/>
      <c r="AV15" s="2598"/>
      <c r="AW15" s="2598"/>
      <c r="AX15" s="2616"/>
      <c r="AY15" s="2598"/>
      <c r="AZ15" s="2598"/>
      <c r="BA15" s="125"/>
      <c r="BB15" s="2609"/>
      <c r="BC15" s="2609"/>
      <c r="BD15" s="2609"/>
      <c r="BE15" s="1400"/>
      <c r="BF15" s="1400"/>
      <c r="BG15" s="1400"/>
      <c r="BH15" s="1400"/>
      <c r="BI15" s="1400"/>
      <c r="BJ15" s="1400"/>
      <c r="BK15" s="1400"/>
      <c r="BL15" s="2625"/>
      <c r="BM15" s="2637"/>
      <c r="BN15" s="2638"/>
    </row>
    <row r="16" spans="1:66" s="1208" customFormat="1" ht="18" hidden="1" customHeight="1" outlineLevel="1">
      <c r="A16" s="2549">
        <v>9</v>
      </c>
      <c r="B16" s="2553" t="s">
        <v>1520</v>
      </c>
      <c r="C16" s="2551"/>
      <c r="D16" s="2552"/>
      <c r="E16" s="2552"/>
      <c r="F16" s="2551"/>
      <c r="G16" s="2552"/>
      <c r="H16" s="2552"/>
      <c r="I16" s="2552"/>
      <c r="J16" s="2552"/>
      <c r="K16" s="2571"/>
      <c r="L16" s="2572"/>
      <c r="M16" s="2573"/>
      <c r="N16" s="2573"/>
      <c r="O16" s="2572"/>
      <c r="P16" s="2573"/>
      <c r="Q16" s="2573"/>
      <c r="R16" s="2573"/>
      <c r="S16" s="2573"/>
      <c r="T16" s="2584"/>
      <c r="U16" s="2577"/>
      <c r="V16" s="2578"/>
      <c r="W16" s="2573"/>
      <c r="X16" s="2577"/>
      <c r="Y16" s="2578"/>
      <c r="Z16" s="2573"/>
      <c r="AA16" s="2573"/>
      <c r="AB16" s="2573"/>
      <c r="AC16" s="2585"/>
      <c r="AD16" s="2594"/>
      <c r="AE16" s="2573"/>
      <c r="AF16" s="2573"/>
      <c r="AG16" s="2594"/>
      <c r="AH16" s="2573"/>
      <c r="AI16" s="2573"/>
      <c r="AJ16" s="2573"/>
      <c r="AK16" s="2573"/>
      <c r="AL16" s="2584"/>
      <c r="AM16" s="2599"/>
      <c r="AN16" s="2599"/>
      <c r="AO16" s="2599"/>
      <c r="AP16" s="2606"/>
      <c r="AQ16" s="2606"/>
      <c r="AR16" s="2606"/>
      <c r="AS16" s="2606"/>
      <c r="AT16" s="2606"/>
      <c r="AU16" s="2607"/>
      <c r="AV16" s="2598"/>
      <c r="AW16" s="2598"/>
      <c r="AX16" s="2616"/>
      <c r="AY16" s="2603"/>
      <c r="AZ16" s="2603"/>
      <c r="BA16" s="125"/>
      <c r="BB16" s="2609"/>
      <c r="BC16" s="2609"/>
      <c r="BD16" s="2609"/>
      <c r="BE16" s="1400"/>
      <c r="BF16" s="1400"/>
      <c r="BG16" s="1400"/>
      <c r="BH16" s="1400"/>
      <c r="BI16" s="1400"/>
      <c r="BJ16" s="1400"/>
      <c r="BK16" s="1400"/>
      <c r="BL16" s="2625"/>
      <c r="BM16" s="2637"/>
      <c r="BN16" s="2638"/>
    </row>
    <row r="17" spans="1:66" s="1208" customFormat="1" ht="18" hidden="1" customHeight="1" outlineLevel="1">
      <c r="A17" s="2549">
        <v>10</v>
      </c>
      <c r="B17" s="2553" t="s">
        <v>1521</v>
      </c>
      <c r="C17" s="2551"/>
      <c r="D17" s="2552"/>
      <c r="E17" s="2552"/>
      <c r="F17" s="2551"/>
      <c r="G17" s="2552"/>
      <c r="H17" s="2552"/>
      <c r="I17" s="2552"/>
      <c r="J17" s="2552"/>
      <c r="K17" s="2571"/>
      <c r="L17" s="2572"/>
      <c r="M17" s="2573"/>
      <c r="N17" s="2573"/>
      <c r="O17" s="2572"/>
      <c r="P17" s="2573"/>
      <c r="Q17" s="2573"/>
      <c r="R17" s="2573"/>
      <c r="S17" s="2573"/>
      <c r="T17" s="2584"/>
      <c r="U17" s="2577"/>
      <c r="V17" s="2578"/>
      <c r="W17" s="2573"/>
      <c r="X17" s="2577"/>
      <c r="Y17" s="2578"/>
      <c r="Z17" s="2573"/>
      <c r="AA17" s="2573"/>
      <c r="AB17" s="2573"/>
      <c r="AC17" s="2585"/>
      <c r="AD17" s="2594"/>
      <c r="AE17" s="2573"/>
      <c r="AF17" s="2573"/>
      <c r="AG17" s="2594"/>
      <c r="AH17" s="2573"/>
      <c r="AI17" s="2573"/>
      <c r="AJ17" s="2573"/>
      <c r="AK17" s="2573"/>
      <c r="AL17" s="2584"/>
      <c r="AM17" s="2599"/>
      <c r="AN17" s="2599"/>
      <c r="AO17" s="2599"/>
      <c r="AP17" s="2606"/>
      <c r="AQ17" s="2606"/>
      <c r="AR17" s="2606"/>
      <c r="AS17" s="2606"/>
      <c r="AT17" s="2606"/>
      <c r="AU17" s="2607"/>
      <c r="AV17" s="2598"/>
      <c r="AW17" s="2598"/>
      <c r="AX17" s="2616"/>
      <c r="AY17" s="2598"/>
      <c r="AZ17" s="2598"/>
      <c r="BA17" s="125"/>
      <c r="BB17" s="2609"/>
      <c r="BC17" s="2609"/>
      <c r="BD17" s="2609"/>
      <c r="BE17" s="1400"/>
      <c r="BF17" s="1400"/>
      <c r="BG17" s="1400"/>
      <c r="BH17" s="1400"/>
      <c r="BI17" s="1400"/>
      <c r="BJ17" s="1400"/>
      <c r="BK17" s="1400"/>
      <c r="BL17" s="2625"/>
      <c r="BM17" s="2637"/>
      <c r="BN17" s="2638"/>
    </row>
    <row r="18" spans="1:66" s="1208" customFormat="1" ht="18" hidden="1" customHeight="1" outlineLevel="1">
      <c r="A18" s="2549">
        <v>11</v>
      </c>
      <c r="B18" s="2553" t="s">
        <v>1522</v>
      </c>
      <c r="C18" s="2551"/>
      <c r="D18" s="2552"/>
      <c r="E18" s="2552"/>
      <c r="F18" s="2551"/>
      <c r="G18" s="2552"/>
      <c r="H18" s="2552"/>
      <c r="I18" s="2552"/>
      <c r="J18" s="2552"/>
      <c r="K18" s="2571"/>
      <c r="L18" s="2572"/>
      <c r="M18" s="2573"/>
      <c r="N18" s="2573"/>
      <c r="O18" s="2572"/>
      <c r="P18" s="2573"/>
      <c r="Q18" s="2573"/>
      <c r="R18" s="2573"/>
      <c r="S18" s="2573"/>
      <c r="T18" s="2584"/>
      <c r="U18" s="2577"/>
      <c r="V18" s="2578"/>
      <c r="W18" s="2573"/>
      <c r="X18" s="2577"/>
      <c r="Y18" s="2578"/>
      <c r="Z18" s="2573"/>
      <c r="AA18" s="2573"/>
      <c r="AB18" s="2573"/>
      <c r="AC18" s="2585"/>
      <c r="AD18" s="2594"/>
      <c r="AE18" s="2573"/>
      <c r="AF18" s="2573"/>
      <c r="AG18" s="2594"/>
      <c r="AH18" s="2573"/>
      <c r="AI18" s="2573"/>
      <c r="AJ18" s="2573"/>
      <c r="AK18" s="2573"/>
      <c r="AL18" s="2584"/>
      <c r="AM18" s="2599"/>
      <c r="AN18" s="2599"/>
      <c r="AO18" s="2599"/>
      <c r="AP18" s="2606"/>
      <c r="AQ18" s="2606"/>
      <c r="AR18" s="2606"/>
      <c r="AS18" s="2606"/>
      <c r="AT18" s="2606"/>
      <c r="AU18" s="2607"/>
      <c r="AV18" s="2598"/>
      <c r="AW18" s="2598"/>
      <c r="AX18" s="2616"/>
      <c r="AY18" s="2603"/>
      <c r="AZ18" s="2603"/>
      <c r="BA18" s="125"/>
      <c r="BB18" s="2609"/>
      <c r="BC18" s="2609"/>
      <c r="BD18" s="2609"/>
      <c r="BE18" s="1400"/>
      <c r="BF18" s="1400"/>
      <c r="BG18" s="1400"/>
      <c r="BH18" s="1400"/>
      <c r="BI18" s="1400"/>
      <c r="BJ18" s="1400"/>
      <c r="BK18" s="1400"/>
      <c r="BL18" s="2625"/>
      <c r="BM18" s="2637"/>
      <c r="BN18" s="2638"/>
    </row>
    <row r="19" spans="1:66" s="1208" customFormat="1" ht="18" hidden="1" customHeight="1" outlineLevel="1">
      <c r="A19" s="2549">
        <v>12</v>
      </c>
      <c r="B19" s="2553" t="s">
        <v>1523</v>
      </c>
      <c r="C19" s="2551"/>
      <c r="D19" s="2552"/>
      <c r="E19" s="2552"/>
      <c r="F19" s="2551"/>
      <c r="G19" s="2552"/>
      <c r="H19" s="2552"/>
      <c r="I19" s="2552"/>
      <c r="J19" s="2552"/>
      <c r="K19" s="2571"/>
      <c r="L19" s="2572"/>
      <c r="M19" s="2573"/>
      <c r="N19" s="2573"/>
      <c r="O19" s="2572"/>
      <c r="P19" s="2573"/>
      <c r="Q19" s="2573"/>
      <c r="R19" s="2573"/>
      <c r="S19" s="2573"/>
      <c r="T19" s="2584"/>
      <c r="U19" s="2577"/>
      <c r="V19" s="2578"/>
      <c r="W19" s="2573"/>
      <c r="X19" s="2577"/>
      <c r="Y19" s="2578"/>
      <c r="Z19" s="2573"/>
      <c r="AA19" s="2573"/>
      <c r="AB19" s="2573"/>
      <c r="AC19" s="2585"/>
      <c r="AD19" s="2594"/>
      <c r="AE19" s="2573"/>
      <c r="AF19" s="2573"/>
      <c r="AG19" s="2594"/>
      <c r="AH19" s="2573"/>
      <c r="AI19" s="2573"/>
      <c r="AJ19" s="2573"/>
      <c r="AK19" s="2573"/>
      <c r="AL19" s="2584"/>
      <c r="AM19" s="2599"/>
      <c r="AN19" s="2599"/>
      <c r="AO19" s="2599"/>
      <c r="AP19" s="2606"/>
      <c r="AQ19" s="2606"/>
      <c r="AR19" s="2606"/>
      <c r="AS19" s="2606"/>
      <c r="AT19" s="2606"/>
      <c r="AU19" s="2607"/>
      <c r="AV19" s="2598"/>
      <c r="AW19" s="2598"/>
      <c r="AX19" s="2616"/>
      <c r="AY19" s="2603"/>
      <c r="AZ19" s="2603"/>
      <c r="BA19" s="125"/>
      <c r="BB19" s="2609"/>
      <c r="BC19" s="2609"/>
      <c r="BD19" s="2609"/>
      <c r="BE19" s="1400"/>
      <c r="BF19" s="1400"/>
      <c r="BG19" s="1400"/>
      <c r="BH19" s="1400"/>
      <c r="BI19" s="1400"/>
      <c r="BJ19" s="1400"/>
      <c r="BK19" s="1400"/>
      <c r="BL19" s="2625"/>
      <c r="BM19" s="2637"/>
      <c r="BN19" s="2638"/>
    </row>
    <row r="20" spans="1:66" s="1208" customFormat="1" ht="18" hidden="1" customHeight="1" outlineLevel="1">
      <c r="A20" s="2549">
        <v>13</v>
      </c>
      <c r="B20" s="2550" t="s">
        <v>1524</v>
      </c>
      <c r="C20" s="2551"/>
      <c r="D20" s="2552"/>
      <c r="E20" s="2552"/>
      <c r="F20" s="2551"/>
      <c r="G20" s="2552"/>
      <c r="H20" s="2552"/>
      <c r="I20" s="2552"/>
      <c r="J20" s="2552"/>
      <c r="K20" s="2571"/>
      <c r="L20" s="2572"/>
      <c r="M20" s="2573"/>
      <c r="N20" s="2573"/>
      <c r="O20" s="2572"/>
      <c r="P20" s="2573"/>
      <c r="Q20" s="2573"/>
      <c r="R20" s="2573"/>
      <c r="S20" s="2573"/>
      <c r="T20" s="2584"/>
      <c r="U20" s="2577"/>
      <c r="V20" s="2578"/>
      <c r="W20" s="2573"/>
      <c r="X20" s="2577"/>
      <c r="Y20" s="2578"/>
      <c r="Z20" s="2573"/>
      <c r="AA20" s="2573"/>
      <c r="AB20" s="2573"/>
      <c r="AC20" s="2584"/>
      <c r="AD20" s="2594"/>
      <c r="AE20" s="2573"/>
      <c r="AF20" s="2573"/>
      <c r="AG20" s="2594"/>
      <c r="AH20" s="2573"/>
      <c r="AI20" s="2573"/>
      <c r="AJ20" s="2573"/>
      <c r="AK20" s="2573"/>
      <c r="AL20" s="2584"/>
      <c r="AM20" s="2599"/>
      <c r="AN20" s="2599"/>
      <c r="AO20" s="2599"/>
      <c r="AP20" s="2606"/>
      <c r="AQ20" s="2606"/>
      <c r="AR20" s="2606"/>
      <c r="AS20" s="2606"/>
      <c r="AT20" s="2606"/>
      <c r="AU20" s="2607"/>
      <c r="AV20" s="2598"/>
      <c r="AW20" s="2598"/>
      <c r="AX20" s="2616"/>
      <c r="AY20" s="2603"/>
      <c r="AZ20" s="2603"/>
      <c r="BA20" s="125"/>
      <c r="BB20" s="2609"/>
      <c r="BC20" s="2609"/>
      <c r="BD20" s="2609"/>
      <c r="BE20" s="1400"/>
      <c r="BF20" s="1400"/>
      <c r="BG20" s="1400"/>
      <c r="BH20" s="1400"/>
      <c r="BI20" s="1400"/>
      <c r="BJ20" s="1400"/>
      <c r="BK20" s="1400"/>
      <c r="BL20" s="2625"/>
      <c r="BM20" s="2637"/>
      <c r="BN20" s="2641"/>
    </row>
    <row r="21" spans="1:66" s="1211" customFormat="1" ht="18" hidden="1" customHeight="1" outlineLevel="1">
      <c r="A21" s="2549">
        <v>14</v>
      </c>
      <c r="B21" s="2554" t="s">
        <v>1525</v>
      </c>
      <c r="C21" s="2555"/>
      <c r="D21" s="2556"/>
      <c r="E21" s="2556"/>
      <c r="F21" s="2555"/>
      <c r="G21" s="2556"/>
      <c r="H21" s="2556"/>
      <c r="I21" s="2556"/>
      <c r="J21" s="2556"/>
      <c r="K21" s="2574"/>
      <c r="L21" s="2575"/>
      <c r="M21" s="2576"/>
      <c r="N21" s="2576"/>
      <c r="O21" s="2575"/>
      <c r="P21" s="2576"/>
      <c r="Q21" s="2576"/>
      <c r="R21" s="2576"/>
      <c r="S21" s="2576"/>
      <c r="T21" s="2585"/>
      <c r="U21" s="2586"/>
      <c r="V21" s="2587"/>
      <c r="W21" s="2576"/>
      <c r="X21" s="2586"/>
      <c r="Y21" s="2587"/>
      <c r="Z21" s="2576"/>
      <c r="AA21" s="2576"/>
      <c r="AB21" s="2576"/>
      <c r="AC21" s="2585"/>
      <c r="AD21" s="2595"/>
      <c r="AE21" s="2576"/>
      <c r="AF21" s="2576"/>
      <c r="AG21" s="2595"/>
      <c r="AH21" s="2576"/>
      <c r="AI21" s="2576"/>
      <c r="AJ21" s="2576"/>
      <c r="AK21" s="2576"/>
      <c r="AL21" s="2584"/>
      <c r="AM21" s="2599"/>
      <c r="AN21" s="2599"/>
      <c r="AO21" s="2599"/>
      <c r="AP21" s="2606"/>
      <c r="AQ21" s="2606"/>
      <c r="AR21" s="2606"/>
      <c r="AS21" s="2606"/>
      <c r="AT21" s="2606"/>
      <c r="AU21" s="2607"/>
      <c r="AV21" s="2598"/>
      <c r="AW21" s="2598"/>
      <c r="AX21" s="2616"/>
      <c r="AY21" s="2603"/>
      <c r="AZ21" s="2603"/>
      <c r="BA21" s="125"/>
      <c r="BB21" s="2609"/>
      <c r="BC21" s="2609"/>
      <c r="BD21" s="2609"/>
      <c r="BE21" s="1400"/>
      <c r="BF21" s="1400"/>
      <c r="BG21" s="1400"/>
      <c r="BH21" s="1400"/>
      <c r="BI21" s="1400"/>
      <c r="BJ21" s="1400"/>
      <c r="BK21" s="1400"/>
      <c r="BL21" s="2626"/>
      <c r="BM21" s="2642"/>
      <c r="BN21" s="2643"/>
    </row>
    <row r="22" spans="1:66" s="1211" customFormat="1" ht="18" hidden="1" customHeight="1" outlineLevel="1">
      <c r="A22" s="2549">
        <v>15</v>
      </c>
      <c r="B22" s="2554" t="s">
        <v>1526</v>
      </c>
      <c r="C22" s="2555"/>
      <c r="D22" s="2556"/>
      <c r="E22" s="2556"/>
      <c r="F22" s="2555"/>
      <c r="G22" s="2556"/>
      <c r="H22" s="2556"/>
      <c r="I22" s="2556"/>
      <c r="J22" s="2556"/>
      <c r="K22" s="2574"/>
      <c r="L22" s="2575"/>
      <c r="M22" s="2576"/>
      <c r="N22" s="2576"/>
      <c r="O22" s="2575"/>
      <c r="P22" s="2576"/>
      <c r="Q22" s="2576"/>
      <c r="R22" s="2576"/>
      <c r="S22" s="2576"/>
      <c r="T22" s="2585"/>
      <c r="U22" s="2586"/>
      <c r="V22" s="2587"/>
      <c r="W22" s="2576"/>
      <c r="X22" s="2586"/>
      <c r="Y22" s="2587"/>
      <c r="Z22" s="2576"/>
      <c r="AA22" s="2576"/>
      <c r="AB22" s="2576"/>
      <c r="AC22" s="2585"/>
      <c r="AD22" s="2595"/>
      <c r="AE22" s="2576"/>
      <c r="AF22" s="2576"/>
      <c r="AG22" s="2595"/>
      <c r="AH22" s="2576"/>
      <c r="AI22" s="2576"/>
      <c r="AJ22" s="2576"/>
      <c r="AK22" s="2576"/>
      <c r="AL22" s="2584"/>
      <c r="AM22" s="2599"/>
      <c r="AN22" s="2600"/>
      <c r="AO22" s="2599"/>
      <c r="AP22" s="2606"/>
      <c r="AQ22" s="2608"/>
      <c r="AR22" s="2606"/>
      <c r="AS22" s="2606"/>
      <c r="AT22" s="2606"/>
      <c r="AU22" s="2607"/>
      <c r="AV22" s="2598"/>
      <c r="AW22" s="2598"/>
      <c r="AX22" s="2616"/>
      <c r="AY22" s="2598"/>
      <c r="AZ22" s="2598"/>
      <c r="BA22" s="125"/>
      <c r="BB22" s="2609"/>
      <c r="BC22" s="2609"/>
      <c r="BD22" s="2609"/>
      <c r="BE22" s="1400"/>
      <c r="BF22" s="1400"/>
      <c r="BG22" s="1400"/>
      <c r="BH22" s="1400"/>
      <c r="BI22" s="1400"/>
      <c r="BJ22" s="1400"/>
      <c r="BK22" s="1400"/>
      <c r="BL22" s="2626"/>
      <c r="BM22" s="2642"/>
      <c r="BN22" s="2644"/>
    </row>
    <row r="23" spans="1:66" s="1208" customFormat="1" ht="18" hidden="1" customHeight="1" outlineLevel="1">
      <c r="A23" s="2549">
        <v>16</v>
      </c>
      <c r="B23" s="2550" t="s">
        <v>1527</v>
      </c>
      <c r="C23" s="2551"/>
      <c r="D23" s="2552"/>
      <c r="E23" s="2552"/>
      <c r="F23" s="2551"/>
      <c r="G23" s="2552"/>
      <c r="H23" s="2552"/>
      <c r="I23" s="2552"/>
      <c r="J23" s="2552"/>
      <c r="K23" s="2571"/>
      <c r="L23" s="2572"/>
      <c r="M23" s="2573"/>
      <c r="N23" s="2573"/>
      <c r="O23" s="2572"/>
      <c r="P23" s="2573"/>
      <c r="Q23" s="2573"/>
      <c r="R23" s="2573"/>
      <c r="S23" s="2573"/>
      <c r="T23" s="2584"/>
      <c r="U23" s="2577"/>
      <c r="V23" s="2578"/>
      <c r="W23" s="2573"/>
      <c r="X23" s="2577"/>
      <c r="Y23" s="2578"/>
      <c r="Z23" s="2573"/>
      <c r="AA23" s="2573"/>
      <c r="AB23" s="2573"/>
      <c r="AC23" s="2585"/>
      <c r="AD23" s="2594"/>
      <c r="AE23" s="2573"/>
      <c r="AF23" s="2573"/>
      <c r="AG23" s="2594"/>
      <c r="AH23" s="2573"/>
      <c r="AI23" s="2573"/>
      <c r="AJ23" s="2573"/>
      <c r="AK23" s="2573"/>
      <c r="AL23" s="2584"/>
      <c r="AM23" s="2599"/>
      <c r="AN23" s="2599"/>
      <c r="AO23" s="2599"/>
      <c r="AP23" s="2606"/>
      <c r="AQ23" s="2606"/>
      <c r="AR23" s="2606"/>
      <c r="AS23" s="2606"/>
      <c r="AT23" s="2606"/>
      <c r="AU23" s="2607"/>
      <c r="AV23" s="2598"/>
      <c r="AW23" s="2598"/>
      <c r="AX23" s="2616"/>
      <c r="AY23" s="2603"/>
      <c r="AZ23" s="2603"/>
      <c r="BA23" s="125"/>
      <c r="BB23" s="2609"/>
      <c r="BC23" s="2609"/>
      <c r="BD23" s="2609"/>
      <c r="BE23" s="1400"/>
      <c r="BF23" s="1400"/>
      <c r="BG23" s="1400"/>
      <c r="BH23" s="1400"/>
      <c r="BI23" s="1400"/>
      <c r="BJ23" s="1400"/>
      <c r="BK23" s="1400"/>
      <c r="BL23" s="2625"/>
      <c r="BM23" s="2637"/>
      <c r="BN23" s="2638"/>
    </row>
    <row r="24" spans="1:66" s="1208" customFormat="1" ht="18" hidden="1" customHeight="1" outlineLevel="1">
      <c r="A24" s="2549">
        <v>17</v>
      </c>
      <c r="B24" s="2550" t="s">
        <v>1528</v>
      </c>
      <c r="C24" s="2551"/>
      <c r="D24" s="2552"/>
      <c r="E24" s="2552"/>
      <c r="F24" s="2551"/>
      <c r="G24" s="2552"/>
      <c r="H24" s="2552"/>
      <c r="I24" s="2552"/>
      <c r="J24" s="2552"/>
      <c r="K24" s="2571"/>
      <c r="L24" s="2572"/>
      <c r="M24" s="2573"/>
      <c r="N24" s="2573"/>
      <c r="O24" s="2572"/>
      <c r="P24" s="2573"/>
      <c r="Q24" s="2573"/>
      <c r="R24" s="2573"/>
      <c r="S24" s="2573"/>
      <c r="T24" s="2584"/>
      <c r="U24" s="2577"/>
      <c r="V24" s="2578"/>
      <c r="W24" s="2573"/>
      <c r="X24" s="2577"/>
      <c r="Y24" s="2578"/>
      <c r="Z24" s="2573"/>
      <c r="AA24" s="2573"/>
      <c r="AB24" s="2573"/>
      <c r="AC24" s="2585"/>
      <c r="AD24" s="2594"/>
      <c r="AE24" s="2573"/>
      <c r="AF24" s="2573"/>
      <c r="AG24" s="2594"/>
      <c r="AH24" s="2573"/>
      <c r="AI24" s="2573"/>
      <c r="AJ24" s="2573"/>
      <c r="AK24" s="2573"/>
      <c r="AL24" s="2584"/>
      <c r="AM24" s="2599"/>
      <c r="AN24" s="2599"/>
      <c r="AO24" s="2599"/>
      <c r="AP24" s="2606"/>
      <c r="AQ24" s="2606"/>
      <c r="AR24" s="2606"/>
      <c r="AS24" s="2606"/>
      <c r="AT24" s="2606"/>
      <c r="AU24" s="2607"/>
      <c r="AV24" s="2598"/>
      <c r="AW24" s="2598"/>
      <c r="AX24" s="2616"/>
      <c r="AY24" s="2603"/>
      <c r="AZ24" s="2603"/>
      <c r="BA24" s="125"/>
      <c r="BB24" s="2609"/>
      <c r="BC24" s="2609"/>
      <c r="BD24" s="2609"/>
      <c r="BE24" s="1400"/>
      <c r="BF24" s="1400"/>
      <c r="BG24" s="1400"/>
      <c r="BH24" s="1400"/>
      <c r="BI24" s="1400"/>
      <c r="BJ24" s="1400"/>
      <c r="BK24" s="1400"/>
      <c r="BL24" s="2625"/>
      <c r="BM24" s="2637"/>
      <c r="BN24" s="2638"/>
    </row>
    <row r="25" spans="1:66" s="1211" customFormat="1" ht="18" hidden="1" customHeight="1" outlineLevel="1">
      <c r="A25" s="2549">
        <v>18</v>
      </c>
      <c r="B25" s="2554" t="s">
        <v>1529</v>
      </c>
      <c r="C25" s="2555"/>
      <c r="D25" s="2556"/>
      <c r="E25" s="2556"/>
      <c r="F25" s="2555"/>
      <c r="G25" s="2556"/>
      <c r="H25" s="2556"/>
      <c r="I25" s="2556"/>
      <c r="J25" s="2556"/>
      <c r="K25" s="2574"/>
      <c r="L25" s="2575"/>
      <c r="M25" s="2576"/>
      <c r="N25" s="2576"/>
      <c r="O25" s="2575"/>
      <c r="P25" s="2576"/>
      <c r="Q25" s="2576"/>
      <c r="R25" s="2576"/>
      <c r="S25" s="2576"/>
      <c r="T25" s="2585"/>
      <c r="U25" s="2586"/>
      <c r="V25" s="2587"/>
      <c r="W25" s="2576"/>
      <c r="X25" s="2586"/>
      <c r="Y25" s="2587"/>
      <c r="Z25" s="2576"/>
      <c r="AA25" s="2576"/>
      <c r="AB25" s="2576"/>
      <c r="AC25" s="2585"/>
      <c r="AD25" s="2595"/>
      <c r="AE25" s="2576"/>
      <c r="AF25" s="2576"/>
      <c r="AG25" s="2595"/>
      <c r="AH25" s="2576"/>
      <c r="AI25" s="2576"/>
      <c r="AJ25" s="2576"/>
      <c r="AK25" s="2576"/>
      <c r="AL25" s="2584"/>
      <c r="AM25" s="2599"/>
      <c r="AN25" s="2599"/>
      <c r="AO25" s="2599"/>
      <c r="AP25" s="2606"/>
      <c r="AQ25" s="2606"/>
      <c r="AR25" s="2606"/>
      <c r="AS25" s="2606"/>
      <c r="AT25" s="2606"/>
      <c r="AU25" s="2607"/>
      <c r="AV25" s="2598"/>
      <c r="AW25" s="2598"/>
      <c r="AX25" s="2616"/>
      <c r="AY25" s="2603"/>
      <c r="AZ25" s="2603"/>
      <c r="BA25" s="125"/>
      <c r="BB25" s="2609"/>
      <c r="BC25" s="2609"/>
      <c r="BD25" s="2609"/>
      <c r="BE25" s="1400"/>
      <c r="BF25" s="1400"/>
      <c r="BG25" s="1400"/>
      <c r="BH25" s="1400"/>
      <c r="BI25" s="1400"/>
      <c r="BJ25" s="1400"/>
      <c r="BK25" s="1400"/>
      <c r="BL25" s="2626"/>
      <c r="BM25" s="2642"/>
      <c r="BN25" s="2643"/>
    </row>
    <row r="26" spans="1:66" s="1211" customFormat="1" ht="18" hidden="1" customHeight="1" outlineLevel="1">
      <c r="A26" s="2549">
        <v>19</v>
      </c>
      <c r="B26" s="2554" t="s">
        <v>1530</v>
      </c>
      <c r="C26" s="2555"/>
      <c r="D26" s="2556"/>
      <c r="E26" s="2556"/>
      <c r="F26" s="2555"/>
      <c r="G26" s="2556"/>
      <c r="H26" s="2556"/>
      <c r="I26" s="2556"/>
      <c r="J26" s="2556"/>
      <c r="K26" s="2574"/>
      <c r="L26" s="2575"/>
      <c r="M26" s="2576"/>
      <c r="N26" s="2576"/>
      <c r="O26" s="2575"/>
      <c r="P26" s="2576"/>
      <c r="Q26" s="2576"/>
      <c r="R26" s="2576"/>
      <c r="S26" s="2576"/>
      <c r="T26" s="2585"/>
      <c r="U26" s="2586"/>
      <c r="V26" s="2587"/>
      <c r="W26" s="2576"/>
      <c r="X26" s="2586"/>
      <c r="Y26" s="2587"/>
      <c r="Z26" s="2576"/>
      <c r="AA26" s="2576"/>
      <c r="AB26" s="2576"/>
      <c r="AC26" s="2585"/>
      <c r="AD26" s="2595"/>
      <c r="AE26" s="2576"/>
      <c r="AF26" s="2576"/>
      <c r="AG26" s="2595"/>
      <c r="AH26" s="2576"/>
      <c r="AI26" s="2576"/>
      <c r="AJ26" s="2576"/>
      <c r="AK26" s="2576"/>
      <c r="AL26" s="2584"/>
      <c r="AM26" s="2599"/>
      <c r="AN26" s="2599"/>
      <c r="AO26" s="2599"/>
      <c r="AP26" s="2606"/>
      <c r="AQ26" s="2606"/>
      <c r="AR26" s="2606"/>
      <c r="AS26" s="2606"/>
      <c r="AT26" s="2606"/>
      <c r="AU26" s="2607"/>
      <c r="AV26" s="2598"/>
      <c r="AW26" s="2598"/>
      <c r="AX26" s="2616"/>
      <c r="AY26" s="2598"/>
      <c r="AZ26" s="2598"/>
      <c r="BA26" s="125"/>
      <c r="BB26" s="2609"/>
      <c r="BC26" s="2609"/>
      <c r="BD26" s="2609"/>
      <c r="BE26" s="1400"/>
      <c r="BF26" s="1400"/>
      <c r="BG26" s="1400"/>
      <c r="BH26" s="1400"/>
      <c r="BI26" s="1400"/>
      <c r="BJ26" s="1400"/>
      <c r="BK26" s="1400"/>
      <c r="BL26" s="2626"/>
      <c r="BM26" s="2642"/>
      <c r="BN26" s="2643"/>
    </row>
    <row r="27" spans="1:66" s="1211" customFormat="1" ht="18" hidden="1" customHeight="1" outlineLevel="1">
      <c r="A27" s="2549">
        <v>20</v>
      </c>
      <c r="B27" s="2554" t="s">
        <v>1531</v>
      </c>
      <c r="C27" s="2555"/>
      <c r="D27" s="2556"/>
      <c r="E27" s="2556"/>
      <c r="F27" s="2555"/>
      <c r="G27" s="2556"/>
      <c r="H27" s="2556"/>
      <c r="I27" s="2556"/>
      <c r="J27" s="2556"/>
      <c r="K27" s="2574"/>
      <c r="L27" s="2575"/>
      <c r="M27" s="2576"/>
      <c r="N27" s="2576"/>
      <c r="O27" s="2575"/>
      <c r="P27" s="2576"/>
      <c r="Q27" s="2576"/>
      <c r="R27" s="2576"/>
      <c r="S27" s="2576"/>
      <c r="T27" s="2585"/>
      <c r="U27" s="2586"/>
      <c r="V27" s="2587"/>
      <c r="W27" s="2576"/>
      <c r="X27" s="2586"/>
      <c r="Y27" s="2587"/>
      <c r="Z27" s="2576"/>
      <c r="AA27" s="2576"/>
      <c r="AB27" s="2576"/>
      <c r="AC27" s="2585"/>
      <c r="AD27" s="2595"/>
      <c r="AE27" s="2576"/>
      <c r="AF27" s="2576"/>
      <c r="AG27" s="2595"/>
      <c r="AH27" s="2576"/>
      <c r="AI27" s="2576"/>
      <c r="AJ27" s="2576"/>
      <c r="AK27" s="2576"/>
      <c r="AL27" s="2584"/>
      <c r="AM27" s="2599"/>
      <c r="AN27" s="2599"/>
      <c r="AO27" s="2599"/>
      <c r="AP27" s="2606"/>
      <c r="AQ27" s="2606"/>
      <c r="AR27" s="2606"/>
      <c r="AS27" s="2606"/>
      <c r="AT27" s="2606"/>
      <c r="AU27" s="2607"/>
      <c r="AV27" s="2598"/>
      <c r="AW27" s="2598"/>
      <c r="AX27" s="2616"/>
      <c r="AY27" s="2603"/>
      <c r="AZ27" s="2603"/>
      <c r="BA27" s="125"/>
      <c r="BB27" s="2609"/>
      <c r="BC27" s="2609"/>
      <c r="BD27" s="2609"/>
      <c r="BE27" s="1400"/>
      <c r="BF27" s="1400"/>
      <c r="BG27" s="1400"/>
      <c r="BH27" s="1400"/>
      <c r="BI27" s="1400"/>
      <c r="BJ27" s="1400"/>
      <c r="BK27" s="1400"/>
      <c r="BL27" s="2626"/>
      <c r="BM27" s="2642"/>
      <c r="BN27" s="2645"/>
    </row>
    <row r="28" spans="1:66" s="85" customFormat="1" ht="13.5" collapsed="1">
      <c r="A28" s="2384" t="s">
        <v>138</v>
      </c>
      <c r="B28" s="2546" t="s">
        <v>1532</v>
      </c>
      <c r="C28" s="2557"/>
      <c r="D28" s="2558"/>
      <c r="E28" s="2558"/>
      <c r="F28" s="2558"/>
      <c r="G28" s="2558"/>
      <c r="H28" s="2558"/>
      <c r="I28" s="2558"/>
      <c r="J28" s="2558"/>
      <c r="K28" s="2568"/>
      <c r="L28" s="2569"/>
      <c r="M28" s="2570"/>
      <c r="N28" s="2570"/>
      <c r="O28" s="2569"/>
      <c r="P28" s="2570"/>
      <c r="Q28" s="2570"/>
      <c r="R28" s="2570"/>
      <c r="S28" s="2570"/>
      <c r="T28" s="2581"/>
      <c r="U28" s="2588"/>
      <c r="V28" s="2589"/>
      <c r="W28" s="2590"/>
      <c r="X28" s="2588"/>
      <c r="Y28" s="2589"/>
      <c r="Z28" s="2590"/>
      <c r="AA28" s="2570"/>
      <c r="AB28" s="2570"/>
      <c r="AC28" s="2581"/>
      <c r="AD28" s="2593"/>
      <c r="AE28" s="2570"/>
      <c r="AF28" s="2570"/>
      <c r="AG28" s="2593"/>
      <c r="AH28" s="2570"/>
      <c r="AI28" s="2570"/>
      <c r="AJ28" s="2570"/>
      <c r="AK28" s="2570"/>
      <c r="AL28" s="2581"/>
      <c r="AM28" s="2598"/>
      <c r="AN28" s="2598"/>
      <c r="AO28" s="2598"/>
      <c r="AP28" s="2603"/>
      <c r="AQ28" s="2603"/>
      <c r="AR28" s="2603"/>
      <c r="AS28" s="2603"/>
      <c r="AT28" s="2603"/>
      <c r="AU28" s="2609"/>
      <c r="AV28" s="2598"/>
      <c r="AW28" s="2598"/>
      <c r="AX28" s="2598"/>
      <c r="AY28" s="2603"/>
      <c r="AZ28" s="2603"/>
      <c r="BA28" s="2603"/>
      <c r="BB28" s="125"/>
      <c r="BC28" s="125"/>
      <c r="BD28" s="2609"/>
      <c r="BE28" s="2627"/>
      <c r="BF28" s="2627"/>
      <c r="BG28" s="2627"/>
      <c r="BH28" s="2627"/>
      <c r="BI28" s="2627"/>
      <c r="BJ28" s="2627"/>
      <c r="BK28" s="2628"/>
      <c r="BL28" s="490"/>
      <c r="BM28" s="1465"/>
      <c r="BN28" s="2636"/>
    </row>
    <row r="29" spans="1:66" s="1208" customFormat="1" ht="18" customHeight="1" outlineLevel="1">
      <c r="A29" s="2559">
        <v>1</v>
      </c>
      <c r="B29" s="2560" t="s">
        <v>1533</v>
      </c>
      <c r="C29" s="2551"/>
      <c r="D29" s="2552"/>
      <c r="E29" s="2552"/>
      <c r="F29" s="2551"/>
      <c r="G29" s="2552"/>
      <c r="H29" s="2552"/>
      <c r="I29" s="2552"/>
      <c r="J29" s="2552"/>
      <c r="K29" s="2571"/>
      <c r="L29" s="2572"/>
      <c r="M29" s="2573"/>
      <c r="N29" s="2573"/>
      <c r="O29" s="2572"/>
      <c r="P29" s="2573"/>
      <c r="Q29" s="2573"/>
      <c r="R29" s="2573"/>
      <c r="S29" s="2573"/>
      <c r="T29" s="2584"/>
      <c r="U29" s="2577"/>
      <c r="V29" s="2578"/>
      <c r="W29" s="2573"/>
      <c r="X29" s="2577"/>
      <c r="Y29" s="2578"/>
      <c r="Z29" s="2573"/>
      <c r="AA29" s="2573"/>
      <c r="AB29" s="2573"/>
      <c r="AC29" s="2585"/>
      <c r="AD29" s="2594"/>
      <c r="AE29" s="2573"/>
      <c r="AF29" s="2573"/>
      <c r="AG29" s="2594"/>
      <c r="AH29" s="2573"/>
      <c r="AI29" s="2573"/>
      <c r="AJ29" s="2573"/>
      <c r="AK29" s="2573"/>
      <c r="AL29" s="2584"/>
      <c r="AM29" s="2598"/>
      <c r="AN29" s="2598"/>
      <c r="AO29" s="2598"/>
      <c r="AP29" s="2603"/>
      <c r="AQ29" s="2603"/>
      <c r="AR29" s="2603"/>
      <c r="AS29" s="2606"/>
      <c r="AT29" s="2606"/>
      <c r="AU29" s="2607"/>
      <c r="AV29" s="2598"/>
      <c r="AW29" s="2598"/>
      <c r="AX29" s="2616"/>
      <c r="AY29" s="2603"/>
      <c r="AZ29" s="2603"/>
      <c r="BA29" s="125"/>
      <c r="BB29" s="125"/>
      <c r="BC29" s="2609"/>
      <c r="BD29" s="2609"/>
      <c r="BE29" s="1400"/>
      <c r="BF29" s="1400"/>
      <c r="BG29" s="1400"/>
      <c r="BH29" s="1400"/>
      <c r="BI29" s="1400"/>
      <c r="BJ29" s="1400"/>
      <c r="BK29" s="1400"/>
      <c r="BL29" s="2629"/>
      <c r="BM29" s="2637"/>
      <c r="BN29" s="586"/>
    </row>
    <row r="30" spans="1:66" s="1208" customFormat="1" ht="18" customHeight="1" outlineLevel="1">
      <c r="A30" s="2559">
        <v>2</v>
      </c>
      <c r="B30" s="2560" t="s">
        <v>1534</v>
      </c>
      <c r="C30" s="2551"/>
      <c r="D30" s="2552"/>
      <c r="E30" s="2552"/>
      <c r="F30" s="2551"/>
      <c r="G30" s="2552"/>
      <c r="H30" s="2552"/>
      <c r="I30" s="2552"/>
      <c r="J30" s="2552"/>
      <c r="K30" s="2571"/>
      <c r="L30" s="2572"/>
      <c r="M30" s="2573"/>
      <c r="N30" s="2573"/>
      <c r="O30" s="2572"/>
      <c r="P30" s="2573"/>
      <c r="Q30" s="2573"/>
      <c r="R30" s="2573"/>
      <c r="S30" s="2573"/>
      <c r="T30" s="2584"/>
      <c r="U30" s="2577"/>
      <c r="V30" s="2578"/>
      <c r="W30" s="2573"/>
      <c r="X30" s="2577"/>
      <c r="Y30" s="2578"/>
      <c r="Z30" s="2573"/>
      <c r="AA30" s="2573"/>
      <c r="AB30" s="2573"/>
      <c r="AC30" s="2585"/>
      <c r="AD30" s="2594"/>
      <c r="AE30" s="2573"/>
      <c r="AF30" s="2573"/>
      <c r="AG30" s="2594"/>
      <c r="AH30" s="2573"/>
      <c r="AI30" s="2573"/>
      <c r="AJ30" s="2573"/>
      <c r="AK30" s="2573"/>
      <c r="AL30" s="2584"/>
      <c r="AM30" s="2598"/>
      <c r="AN30" s="2598"/>
      <c r="AO30" s="2598"/>
      <c r="AP30" s="2603"/>
      <c r="AQ30" s="2603"/>
      <c r="AR30" s="2603"/>
      <c r="AS30" s="2606"/>
      <c r="AT30" s="2606"/>
      <c r="AU30" s="2607"/>
      <c r="AV30" s="2598"/>
      <c r="AW30" s="2598"/>
      <c r="AX30" s="2616"/>
      <c r="AY30" s="2603"/>
      <c r="AZ30" s="2603"/>
      <c r="BA30" s="125"/>
      <c r="BB30" s="125"/>
      <c r="BC30" s="2609"/>
      <c r="BD30" s="2609"/>
      <c r="BE30" s="1400"/>
      <c r="BF30" s="1400"/>
      <c r="BG30" s="1400"/>
      <c r="BH30" s="1400"/>
      <c r="BI30" s="1400"/>
      <c r="BJ30" s="1400"/>
      <c r="BK30" s="1400"/>
      <c r="BL30" s="2629"/>
      <c r="BM30" s="2637"/>
      <c r="BN30" s="586"/>
    </row>
    <row r="31" spans="1:66" s="1208" customFormat="1" ht="18" customHeight="1" outlineLevel="1">
      <c r="A31" s="2559">
        <v>3</v>
      </c>
      <c r="B31" s="2560" t="s">
        <v>1535</v>
      </c>
      <c r="C31" s="2551"/>
      <c r="D31" s="2552"/>
      <c r="E31" s="2552"/>
      <c r="F31" s="2551"/>
      <c r="G31" s="2552"/>
      <c r="H31" s="2552"/>
      <c r="I31" s="2552"/>
      <c r="J31" s="2552"/>
      <c r="K31" s="2571"/>
      <c r="L31" s="2572"/>
      <c r="M31" s="2573"/>
      <c r="N31" s="2573"/>
      <c r="O31" s="2572"/>
      <c r="P31" s="2573"/>
      <c r="Q31" s="2573"/>
      <c r="R31" s="2573"/>
      <c r="S31" s="2573"/>
      <c r="T31" s="2584"/>
      <c r="U31" s="2577"/>
      <c r="V31" s="2578"/>
      <c r="W31" s="2573"/>
      <c r="X31" s="2577"/>
      <c r="Y31" s="2578"/>
      <c r="Z31" s="2573"/>
      <c r="AA31" s="2573"/>
      <c r="AB31" s="2573"/>
      <c r="AC31" s="2585"/>
      <c r="AD31" s="2594"/>
      <c r="AE31" s="2573"/>
      <c r="AF31" s="2573"/>
      <c r="AG31" s="2594"/>
      <c r="AH31" s="2573"/>
      <c r="AI31" s="2573"/>
      <c r="AJ31" s="2573"/>
      <c r="AK31" s="2573"/>
      <c r="AL31" s="2584"/>
      <c r="AM31" s="2598"/>
      <c r="AN31" s="2598"/>
      <c r="AO31" s="2598"/>
      <c r="AP31" s="2603"/>
      <c r="AQ31" s="2603"/>
      <c r="AR31" s="2603"/>
      <c r="AS31" s="2606"/>
      <c r="AT31" s="2606"/>
      <c r="AU31" s="2607"/>
      <c r="AV31" s="2598"/>
      <c r="AW31" s="2598"/>
      <c r="AX31" s="2616"/>
      <c r="AY31" s="2603"/>
      <c r="AZ31" s="2603"/>
      <c r="BA31" s="125"/>
      <c r="BB31" s="125"/>
      <c r="BC31" s="2609"/>
      <c r="BD31" s="2609"/>
      <c r="BE31" s="1400"/>
      <c r="BF31" s="1400"/>
      <c r="BG31" s="1400"/>
      <c r="BH31" s="1400"/>
      <c r="BI31" s="1400"/>
      <c r="BJ31" s="1400"/>
      <c r="BK31" s="1400"/>
      <c r="BL31" s="2629"/>
      <c r="BM31" s="2637"/>
      <c r="BN31" s="586"/>
    </row>
    <row r="32" spans="1:66" s="1208" customFormat="1" ht="18" customHeight="1" outlineLevel="1">
      <c r="A32" s="2559">
        <v>4</v>
      </c>
      <c r="B32" s="2560" t="s">
        <v>1536</v>
      </c>
      <c r="C32" s="2551"/>
      <c r="D32" s="2552"/>
      <c r="E32" s="2552"/>
      <c r="F32" s="2551"/>
      <c r="G32" s="2552"/>
      <c r="H32" s="2552"/>
      <c r="I32" s="2552"/>
      <c r="J32" s="2552"/>
      <c r="K32" s="2571"/>
      <c r="L32" s="2572"/>
      <c r="M32" s="2573"/>
      <c r="N32" s="2573"/>
      <c r="O32" s="2572"/>
      <c r="P32" s="2573"/>
      <c r="Q32" s="2573"/>
      <c r="R32" s="2573"/>
      <c r="S32" s="2573"/>
      <c r="T32" s="2584"/>
      <c r="U32" s="2577"/>
      <c r="V32" s="2578"/>
      <c r="W32" s="2573"/>
      <c r="X32" s="2577"/>
      <c r="Y32" s="2578"/>
      <c r="Z32" s="2573"/>
      <c r="AA32" s="2573"/>
      <c r="AB32" s="2573"/>
      <c r="AC32" s="2585"/>
      <c r="AD32" s="2594"/>
      <c r="AE32" s="2573"/>
      <c r="AF32" s="2573"/>
      <c r="AG32" s="2594"/>
      <c r="AH32" s="2573"/>
      <c r="AI32" s="2573"/>
      <c r="AJ32" s="2573"/>
      <c r="AK32" s="2573"/>
      <c r="AL32" s="2584"/>
      <c r="AM32" s="2598"/>
      <c r="AN32" s="2598"/>
      <c r="AO32" s="2598"/>
      <c r="AP32" s="2603"/>
      <c r="AQ32" s="2603"/>
      <c r="AR32" s="2603"/>
      <c r="AS32" s="2606"/>
      <c r="AT32" s="2606"/>
      <c r="AU32" s="2607"/>
      <c r="AV32" s="2598"/>
      <c r="AW32" s="2598"/>
      <c r="AX32" s="2616"/>
      <c r="AY32" s="2603"/>
      <c r="AZ32" s="2603"/>
      <c r="BA32" s="125"/>
      <c r="BB32" s="125"/>
      <c r="BC32" s="2609"/>
      <c r="BD32" s="2609"/>
      <c r="BE32" s="1400"/>
      <c r="BF32" s="1400"/>
      <c r="BG32" s="1400"/>
      <c r="BH32" s="1400"/>
      <c r="BI32" s="1400"/>
      <c r="BJ32" s="1400"/>
      <c r="BK32" s="1400"/>
      <c r="BL32" s="2629"/>
      <c r="BM32" s="2637"/>
      <c r="BN32" s="586"/>
    </row>
    <row r="33" spans="1:66" s="1208" customFormat="1" ht="18" customHeight="1" outlineLevel="1">
      <c r="A33" s="2559">
        <v>5</v>
      </c>
      <c r="B33" s="2560" t="s">
        <v>1537</v>
      </c>
      <c r="C33" s="2551"/>
      <c r="D33" s="2552"/>
      <c r="E33" s="2552"/>
      <c r="F33" s="2551"/>
      <c r="G33" s="2552"/>
      <c r="H33" s="2552"/>
      <c r="I33" s="2552"/>
      <c r="J33" s="2552"/>
      <c r="K33" s="2571"/>
      <c r="L33" s="2572"/>
      <c r="M33" s="2573"/>
      <c r="N33" s="2573"/>
      <c r="O33" s="2572"/>
      <c r="P33" s="2573"/>
      <c r="Q33" s="2573"/>
      <c r="R33" s="2573"/>
      <c r="S33" s="2573"/>
      <c r="T33" s="2584"/>
      <c r="U33" s="2577"/>
      <c r="V33" s="2578"/>
      <c r="W33" s="2573"/>
      <c r="X33" s="2577"/>
      <c r="Y33" s="2578"/>
      <c r="Z33" s="2573"/>
      <c r="AA33" s="2573"/>
      <c r="AB33" s="2573"/>
      <c r="AC33" s="2585"/>
      <c r="AD33" s="2594"/>
      <c r="AE33" s="2573"/>
      <c r="AF33" s="2573"/>
      <c r="AG33" s="2594"/>
      <c r="AH33" s="2573"/>
      <c r="AI33" s="2573"/>
      <c r="AJ33" s="2573"/>
      <c r="AK33" s="2573"/>
      <c r="AL33" s="2584"/>
      <c r="AM33" s="2598"/>
      <c r="AN33" s="2598"/>
      <c r="AO33" s="2598"/>
      <c r="AP33" s="2603"/>
      <c r="AQ33" s="2603"/>
      <c r="AR33" s="2603"/>
      <c r="AS33" s="2606"/>
      <c r="AT33" s="2606"/>
      <c r="AU33" s="2607"/>
      <c r="AV33" s="2598"/>
      <c r="AW33" s="2598"/>
      <c r="AX33" s="2616"/>
      <c r="AY33" s="2603"/>
      <c r="AZ33" s="2603"/>
      <c r="BA33" s="125"/>
      <c r="BB33" s="125"/>
      <c r="BC33" s="2609"/>
      <c r="BD33" s="2609"/>
      <c r="BE33" s="1400"/>
      <c r="BF33" s="1400"/>
      <c r="BG33" s="1400"/>
      <c r="BH33" s="1400"/>
      <c r="BI33" s="1400"/>
      <c r="BJ33" s="1400"/>
      <c r="BK33" s="1400"/>
      <c r="BL33" s="2629"/>
      <c r="BM33" s="2637"/>
      <c r="BN33" s="586"/>
    </row>
    <row r="34" spans="1:66" s="1208" customFormat="1" ht="18" customHeight="1" outlineLevel="1">
      <c r="A34" s="2559">
        <v>6</v>
      </c>
      <c r="B34" s="2560" t="s">
        <v>1538</v>
      </c>
      <c r="C34" s="2551"/>
      <c r="D34" s="2552"/>
      <c r="E34" s="2552"/>
      <c r="F34" s="2551"/>
      <c r="G34" s="2552"/>
      <c r="H34" s="2552"/>
      <c r="I34" s="2552"/>
      <c r="J34" s="2552"/>
      <c r="K34" s="2571"/>
      <c r="L34" s="2572"/>
      <c r="M34" s="2573"/>
      <c r="N34" s="2573"/>
      <c r="O34" s="2572"/>
      <c r="P34" s="2573"/>
      <c r="Q34" s="2573"/>
      <c r="R34" s="2573"/>
      <c r="S34" s="2573"/>
      <c r="T34" s="2584"/>
      <c r="U34" s="2577"/>
      <c r="V34" s="2578"/>
      <c r="W34" s="2573"/>
      <c r="X34" s="2577"/>
      <c r="Y34" s="2578"/>
      <c r="Z34" s="2573"/>
      <c r="AA34" s="2573"/>
      <c r="AB34" s="2573"/>
      <c r="AC34" s="2585"/>
      <c r="AD34" s="2594"/>
      <c r="AE34" s="2573"/>
      <c r="AF34" s="2573"/>
      <c r="AG34" s="2594"/>
      <c r="AH34" s="2573"/>
      <c r="AI34" s="2573"/>
      <c r="AJ34" s="2573"/>
      <c r="AK34" s="2573"/>
      <c r="AL34" s="2584"/>
      <c r="AM34" s="2598"/>
      <c r="AN34" s="2598"/>
      <c r="AO34" s="2598"/>
      <c r="AP34" s="2603"/>
      <c r="AQ34" s="2603"/>
      <c r="AR34" s="2603"/>
      <c r="AS34" s="2606"/>
      <c r="AT34" s="2606"/>
      <c r="AU34" s="2607"/>
      <c r="AV34" s="2598"/>
      <c r="AW34" s="2598"/>
      <c r="AX34" s="2616"/>
      <c r="AY34" s="2603"/>
      <c r="AZ34" s="2603"/>
      <c r="BA34" s="125"/>
      <c r="BB34" s="125"/>
      <c r="BC34" s="2609"/>
      <c r="BD34" s="2609"/>
      <c r="BE34" s="1400"/>
      <c r="BF34" s="1400"/>
      <c r="BG34" s="1400"/>
      <c r="BH34" s="1400"/>
      <c r="BI34" s="1400"/>
      <c r="BJ34" s="1400"/>
      <c r="BK34" s="1400"/>
      <c r="BL34" s="2630"/>
      <c r="BM34" s="533"/>
      <c r="BN34" s="586"/>
    </row>
    <row r="35" spans="1:66" s="1208" customFormat="1" ht="18" customHeight="1" outlineLevel="1">
      <c r="A35" s="2559">
        <v>7</v>
      </c>
      <c r="B35" s="2560" t="s">
        <v>1539</v>
      </c>
      <c r="C35" s="2551"/>
      <c r="D35" s="2552"/>
      <c r="E35" s="2552"/>
      <c r="F35" s="2551"/>
      <c r="G35" s="2552"/>
      <c r="H35" s="2552"/>
      <c r="I35" s="2552"/>
      <c r="J35" s="2552"/>
      <c r="K35" s="2571"/>
      <c r="L35" s="2572"/>
      <c r="M35" s="2573"/>
      <c r="N35" s="2573"/>
      <c r="O35" s="2572"/>
      <c r="P35" s="2573"/>
      <c r="Q35" s="2573"/>
      <c r="R35" s="2573"/>
      <c r="S35" s="2573"/>
      <c r="T35" s="2584"/>
      <c r="U35" s="2577"/>
      <c r="V35" s="2578"/>
      <c r="W35" s="2573"/>
      <c r="X35" s="2577"/>
      <c r="Y35" s="2578"/>
      <c r="Z35" s="2573"/>
      <c r="AA35" s="2573"/>
      <c r="AB35" s="2573"/>
      <c r="AC35" s="2585"/>
      <c r="AD35" s="2594"/>
      <c r="AE35" s="2573"/>
      <c r="AF35" s="2573"/>
      <c r="AG35" s="2594"/>
      <c r="AH35" s="2573"/>
      <c r="AI35" s="2573"/>
      <c r="AJ35" s="2573"/>
      <c r="AK35" s="2573"/>
      <c r="AL35" s="2584"/>
      <c r="AM35" s="2598"/>
      <c r="AN35" s="2598"/>
      <c r="AO35" s="2598"/>
      <c r="AP35" s="2603"/>
      <c r="AQ35" s="2603"/>
      <c r="AR35" s="2603"/>
      <c r="AS35" s="2606"/>
      <c r="AT35" s="2606"/>
      <c r="AU35" s="2607"/>
      <c r="AV35" s="2598"/>
      <c r="AW35" s="2598"/>
      <c r="AX35" s="2616"/>
      <c r="AY35" s="2603"/>
      <c r="AZ35" s="2603"/>
      <c r="BA35" s="125"/>
      <c r="BB35" s="125"/>
      <c r="BC35" s="2609"/>
      <c r="BD35" s="2609"/>
      <c r="BE35" s="1400"/>
      <c r="BF35" s="1400"/>
      <c r="BG35" s="1400"/>
      <c r="BH35" s="1400"/>
      <c r="BI35" s="1400"/>
      <c r="BJ35" s="1400"/>
      <c r="BK35" s="1400"/>
      <c r="BL35" s="2629"/>
      <c r="BM35" s="2637"/>
      <c r="BN35" s="586"/>
    </row>
    <row r="36" spans="1:66" s="1208" customFormat="1" ht="18" customHeight="1" outlineLevel="1">
      <c r="A36" s="2559">
        <v>8</v>
      </c>
      <c r="B36" s="2560" t="s">
        <v>1540</v>
      </c>
      <c r="C36" s="2551"/>
      <c r="D36" s="2552"/>
      <c r="E36" s="2552"/>
      <c r="F36" s="2551"/>
      <c r="G36" s="2552"/>
      <c r="H36" s="2552"/>
      <c r="I36" s="2552"/>
      <c r="J36" s="2552"/>
      <c r="K36" s="2571"/>
      <c r="L36" s="2572"/>
      <c r="M36" s="2573"/>
      <c r="N36" s="2573"/>
      <c r="O36" s="2572"/>
      <c r="P36" s="2573"/>
      <c r="Q36" s="2573"/>
      <c r="R36" s="2573"/>
      <c r="S36" s="2573"/>
      <c r="T36" s="2584"/>
      <c r="U36" s="2577"/>
      <c r="V36" s="2578"/>
      <c r="W36" s="2573"/>
      <c r="X36" s="2577"/>
      <c r="Y36" s="2578"/>
      <c r="Z36" s="2573"/>
      <c r="AA36" s="2573"/>
      <c r="AB36" s="2573"/>
      <c r="AC36" s="2585"/>
      <c r="AD36" s="2594"/>
      <c r="AE36" s="2573"/>
      <c r="AF36" s="2573"/>
      <c r="AG36" s="2594"/>
      <c r="AH36" s="2573"/>
      <c r="AI36" s="2573"/>
      <c r="AJ36" s="2573"/>
      <c r="AK36" s="2573"/>
      <c r="AL36" s="2584"/>
      <c r="AM36" s="2598"/>
      <c r="AN36" s="2598"/>
      <c r="AO36" s="2598"/>
      <c r="AP36" s="2603"/>
      <c r="AQ36" s="2603"/>
      <c r="AR36" s="2603"/>
      <c r="AS36" s="2606"/>
      <c r="AT36" s="2606"/>
      <c r="AU36" s="2607"/>
      <c r="AV36" s="2598"/>
      <c r="AW36" s="2598"/>
      <c r="AX36" s="2616"/>
      <c r="AY36" s="2603"/>
      <c r="AZ36" s="2603"/>
      <c r="BA36" s="125"/>
      <c r="BB36" s="125"/>
      <c r="BC36" s="2609"/>
      <c r="BD36" s="2609"/>
      <c r="BE36" s="1400"/>
      <c r="BF36" s="1400"/>
      <c r="BG36" s="1400"/>
      <c r="BH36" s="1400"/>
      <c r="BI36" s="1400"/>
      <c r="BJ36" s="1400"/>
      <c r="BK36" s="1400"/>
      <c r="BL36" s="2629"/>
      <c r="BM36" s="2637"/>
      <c r="BN36" s="586"/>
    </row>
    <row r="37" spans="1:66" s="1208" customFormat="1" ht="18" customHeight="1" outlineLevel="1">
      <c r="A37" s="2559">
        <v>9</v>
      </c>
      <c r="B37" s="2560" t="s">
        <v>1541</v>
      </c>
      <c r="C37" s="2551"/>
      <c r="D37" s="2552"/>
      <c r="E37" s="2552"/>
      <c r="F37" s="2551"/>
      <c r="G37" s="2552"/>
      <c r="H37" s="2552"/>
      <c r="I37" s="2552"/>
      <c r="J37" s="2552"/>
      <c r="K37" s="2571"/>
      <c r="L37" s="2572"/>
      <c r="M37" s="2573"/>
      <c r="N37" s="2573"/>
      <c r="O37" s="2572"/>
      <c r="P37" s="2573"/>
      <c r="Q37" s="2573"/>
      <c r="R37" s="2573"/>
      <c r="S37" s="2573"/>
      <c r="T37" s="2584"/>
      <c r="U37" s="2577"/>
      <c r="V37" s="2578"/>
      <c r="W37" s="2573"/>
      <c r="X37" s="2577"/>
      <c r="Y37" s="2578"/>
      <c r="Z37" s="2573"/>
      <c r="AA37" s="2573"/>
      <c r="AB37" s="2573"/>
      <c r="AC37" s="2585"/>
      <c r="AD37" s="2594"/>
      <c r="AE37" s="2573"/>
      <c r="AF37" s="2573"/>
      <c r="AG37" s="2594"/>
      <c r="AH37" s="2573"/>
      <c r="AI37" s="2573"/>
      <c r="AJ37" s="2573"/>
      <c r="AK37" s="2573"/>
      <c r="AL37" s="2584"/>
      <c r="AM37" s="2598"/>
      <c r="AN37" s="2598"/>
      <c r="AO37" s="2598"/>
      <c r="AP37" s="2603"/>
      <c r="AQ37" s="2603"/>
      <c r="AR37" s="2603"/>
      <c r="AS37" s="2606"/>
      <c r="AT37" s="2606"/>
      <c r="AU37" s="2607"/>
      <c r="AV37" s="2598"/>
      <c r="AW37" s="2598"/>
      <c r="AX37" s="2616"/>
      <c r="AY37" s="2603"/>
      <c r="AZ37" s="2603"/>
      <c r="BA37" s="125"/>
      <c r="BB37" s="125"/>
      <c r="BC37" s="2609"/>
      <c r="BD37" s="2609"/>
      <c r="BE37" s="1400"/>
      <c r="BF37" s="1400"/>
      <c r="BG37" s="1400"/>
      <c r="BH37" s="1400"/>
      <c r="BI37" s="1400"/>
      <c r="BJ37" s="1400"/>
      <c r="BK37" s="1400"/>
      <c r="BL37" s="2629"/>
      <c r="BM37" s="2637"/>
      <c r="BN37" s="586"/>
    </row>
    <row r="38" spans="1:66" s="1208" customFormat="1" ht="18" customHeight="1" outlineLevel="1">
      <c r="A38" s="2559">
        <v>10</v>
      </c>
      <c r="B38" s="2560" t="s">
        <v>1542</v>
      </c>
      <c r="C38" s="2551"/>
      <c r="D38" s="2552"/>
      <c r="E38" s="2552"/>
      <c r="F38" s="2551"/>
      <c r="G38" s="2552"/>
      <c r="H38" s="2552"/>
      <c r="I38" s="2552"/>
      <c r="J38" s="2552"/>
      <c r="K38" s="2571"/>
      <c r="L38" s="2572"/>
      <c r="M38" s="2573"/>
      <c r="N38" s="2573"/>
      <c r="O38" s="2572"/>
      <c r="P38" s="2573"/>
      <c r="Q38" s="2573"/>
      <c r="R38" s="2573"/>
      <c r="S38" s="2573"/>
      <c r="T38" s="2584"/>
      <c r="U38" s="2577"/>
      <c r="V38" s="2578"/>
      <c r="W38" s="2573"/>
      <c r="X38" s="2577"/>
      <c r="Y38" s="2578"/>
      <c r="Z38" s="2573"/>
      <c r="AA38" s="2573"/>
      <c r="AB38" s="2573"/>
      <c r="AC38" s="2585"/>
      <c r="AD38" s="2594"/>
      <c r="AE38" s="2573"/>
      <c r="AF38" s="2573"/>
      <c r="AG38" s="2594"/>
      <c r="AH38" s="2573"/>
      <c r="AI38" s="2573"/>
      <c r="AJ38" s="2573"/>
      <c r="AK38" s="2573"/>
      <c r="AL38" s="2584"/>
      <c r="AM38" s="2598"/>
      <c r="AN38" s="2598"/>
      <c r="AO38" s="2598"/>
      <c r="AP38" s="2603"/>
      <c r="AQ38" s="2603"/>
      <c r="AR38" s="2603"/>
      <c r="AS38" s="2606"/>
      <c r="AT38" s="2606"/>
      <c r="AU38" s="2607"/>
      <c r="AV38" s="2598"/>
      <c r="AW38" s="2598"/>
      <c r="AX38" s="2616"/>
      <c r="AY38" s="2603"/>
      <c r="AZ38" s="2603"/>
      <c r="BA38" s="125"/>
      <c r="BB38" s="125"/>
      <c r="BC38" s="2609"/>
      <c r="BD38" s="2609"/>
      <c r="BE38" s="1400"/>
      <c r="BF38" s="1400"/>
      <c r="BG38" s="1400"/>
      <c r="BH38" s="1400"/>
      <c r="BI38" s="1400"/>
      <c r="BJ38" s="1400"/>
      <c r="BK38" s="1400"/>
      <c r="BL38" s="2631"/>
      <c r="BM38" s="2637"/>
      <c r="BN38" s="586"/>
    </row>
    <row r="39" spans="1:66" s="1208" customFormat="1" ht="18" customHeight="1" outlineLevel="1">
      <c r="A39" s="2559">
        <v>11</v>
      </c>
      <c r="B39" s="2560" t="s">
        <v>1543</v>
      </c>
      <c r="C39" s="2551"/>
      <c r="D39" s="2552"/>
      <c r="E39" s="2552"/>
      <c r="F39" s="2551"/>
      <c r="G39" s="2552"/>
      <c r="H39" s="2552"/>
      <c r="I39" s="2552"/>
      <c r="J39" s="2552"/>
      <c r="K39" s="2571"/>
      <c r="L39" s="2572"/>
      <c r="M39" s="2573"/>
      <c r="N39" s="2573"/>
      <c r="O39" s="2572"/>
      <c r="P39" s="2573"/>
      <c r="Q39" s="2573"/>
      <c r="R39" s="2573"/>
      <c r="S39" s="2573"/>
      <c r="T39" s="2584"/>
      <c r="U39" s="2577"/>
      <c r="V39" s="2578"/>
      <c r="W39" s="2573"/>
      <c r="X39" s="2577"/>
      <c r="Y39" s="2578"/>
      <c r="Z39" s="2573"/>
      <c r="AA39" s="2573"/>
      <c r="AB39" s="2573"/>
      <c r="AC39" s="2585"/>
      <c r="AD39" s="2594"/>
      <c r="AE39" s="2573"/>
      <c r="AF39" s="2573"/>
      <c r="AG39" s="2594"/>
      <c r="AH39" s="2573"/>
      <c r="AI39" s="2573"/>
      <c r="AJ39" s="2573"/>
      <c r="AK39" s="2573"/>
      <c r="AL39" s="2584"/>
      <c r="AM39" s="2598"/>
      <c r="AN39" s="2598"/>
      <c r="AO39" s="2598"/>
      <c r="AP39" s="2603"/>
      <c r="AQ39" s="2603"/>
      <c r="AR39" s="2603"/>
      <c r="AS39" s="2606"/>
      <c r="AT39" s="2606"/>
      <c r="AU39" s="2607"/>
      <c r="AV39" s="2598"/>
      <c r="AW39" s="2598"/>
      <c r="AX39" s="2616"/>
      <c r="AY39" s="2603"/>
      <c r="AZ39" s="2603"/>
      <c r="BA39" s="125"/>
      <c r="BB39" s="125"/>
      <c r="BC39" s="2609"/>
      <c r="BD39" s="2609"/>
      <c r="BE39" s="1400"/>
      <c r="BF39" s="1400"/>
      <c r="BG39" s="1400"/>
      <c r="BH39" s="1400"/>
      <c r="BI39" s="1400"/>
      <c r="BJ39" s="1400"/>
      <c r="BK39" s="1400"/>
      <c r="BL39" s="2631"/>
      <c r="BM39" s="2637"/>
      <c r="BN39" s="586"/>
    </row>
    <row r="40" spans="1:66" s="1208" customFormat="1" ht="18" customHeight="1" outlineLevel="1">
      <c r="A40" s="2559">
        <v>12</v>
      </c>
      <c r="B40" s="2560" t="s">
        <v>1544</v>
      </c>
      <c r="C40" s="2551"/>
      <c r="D40" s="2552"/>
      <c r="E40" s="2552"/>
      <c r="F40" s="2551"/>
      <c r="G40" s="2552"/>
      <c r="H40" s="2552"/>
      <c r="I40" s="2552"/>
      <c r="J40" s="2552"/>
      <c r="K40" s="2571"/>
      <c r="L40" s="2572"/>
      <c r="M40" s="2573"/>
      <c r="N40" s="2573"/>
      <c r="O40" s="2572"/>
      <c r="P40" s="2573"/>
      <c r="Q40" s="2573"/>
      <c r="R40" s="2573"/>
      <c r="S40" s="2573"/>
      <c r="T40" s="2584"/>
      <c r="U40" s="2577"/>
      <c r="V40" s="2578"/>
      <c r="W40" s="2573"/>
      <c r="X40" s="2577"/>
      <c r="Y40" s="2578"/>
      <c r="Z40" s="2573"/>
      <c r="AA40" s="2573"/>
      <c r="AB40" s="2573"/>
      <c r="AC40" s="2584"/>
      <c r="AD40" s="2594"/>
      <c r="AE40" s="2573"/>
      <c r="AF40" s="2573"/>
      <c r="AG40" s="2594"/>
      <c r="AH40" s="2573"/>
      <c r="AI40" s="2573"/>
      <c r="AJ40" s="2573"/>
      <c r="AK40" s="2573"/>
      <c r="AL40" s="2584"/>
      <c r="AM40" s="2598"/>
      <c r="AN40" s="2598"/>
      <c r="AO40" s="2598"/>
      <c r="AP40" s="2603"/>
      <c r="AQ40" s="2603"/>
      <c r="AR40" s="2603"/>
      <c r="AS40" s="2606"/>
      <c r="AT40" s="2606"/>
      <c r="AU40" s="2607"/>
      <c r="AV40" s="2598"/>
      <c r="AW40" s="2598"/>
      <c r="AX40" s="2616"/>
      <c r="AY40" s="2598"/>
      <c r="AZ40" s="2598"/>
      <c r="BA40" s="125"/>
      <c r="BB40" s="125"/>
      <c r="BC40" s="2609"/>
      <c r="BD40" s="2609"/>
      <c r="BE40" s="1400"/>
      <c r="BF40" s="1400"/>
      <c r="BG40" s="1400"/>
      <c r="BH40" s="1400"/>
      <c r="BI40" s="1400"/>
      <c r="BJ40" s="1400"/>
      <c r="BK40" s="1400"/>
      <c r="BL40" s="2631"/>
      <c r="BM40" s="533"/>
      <c r="BN40" s="583"/>
    </row>
    <row r="41" spans="1:66" s="1208" customFormat="1" ht="18" customHeight="1" outlineLevel="1">
      <c r="A41" s="2559">
        <v>13</v>
      </c>
      <c r="B41" s="2560" t="s">
        <v>1545</v>
      </c>
      <c r="C41" s="2551"/>
      <c r="D41" s="2552"/>
      <c r="E41" s="2552"/>
      <c r="F41" s="2551"/>
      <c r="G41" s="2552"/>
      <c r="H41" s="2552"/>
      <c r="I41" s="2552"/>
      <c r="J41" s="2552"/>
      <c r="K41" s="2571"/>
      <c r="L41" s="2572"/>
      <c r="M41" s="2573"/>
      <c r="N41" s="2573"/>
      <c r="O41" s="2572"/>
      <c r="P41" s="2573"/>
      <c r="Q41" s="2573"/>
      <c r="R41" s="2573"/>
      <c r="S41" s="2573"/>
      <c r="T41" s="2584"/>
      <c r="U41" s="2577"/>
      <c r="V41" s="2578"/>
      <c r="W41" s="2573"/>
      <c r="X41" s="2577"/>
      <c r="Y41" s="2578"/>
      <c r="Z41" s="2573"/>
      <c r="AA41" s="2573"/>
      <c r="AB41" s="2573"/>
      <c r="AC41" s="2585"/>
      <c r="AD41" s="2594"/>
      <c r="AE41" s="2573"/>
      <c r="AF41" s="2573"/>
      <c r="AG41" s="2594"/>
      <c r="AH41" s="2573"/>
      <c r="AI41" s="2573"/>
      <c r="AJ41" s="2573"/>
      <c r="AK41" s="2573"/>
      <c r="AL41" s="2584"/>
      <c r="AM41" s="2598"/>
      <c r="AN41" s="2598"/>
      <c r="AO41" s="2598"/>
      <c r="AP41" s="2603"/>
      <c r="AQ41" s="2603"/>
      <c r="AR41" s="2603"/>
      <c r="AS41" s="2606"/>
      <c r="AT41" s="2606"/>
      <c r="AU41" s="2607"/>
      <c r="AV41" s="2598"/>
      <c r="AW41" s="2598"/>
      <c r="AX41" s="2616"/>
      <c r="AY41" s="2603"/>
      <c r="AZ41" s="2603"/>
      <c r="BA41" s="125"/>
      <c r="BB41" s="125"/>
      <c r="BC41" s="2609"/>
      <c r="BD41" s="2609"/>
      <c r="BE41" s="1400"/>
      <c r="BF41" s="1400"/>
      <c r="BG41" s="1400"/>
      <c r="BH41" s="1400"/>
      <c r="BI41" s="1400"/>
      <c r="BJ41" s="1400"/>
      <c r="BK41" s="1400"/>
      <c r="BL41" s="2631"/>
      <c r="BM41" s="2637"/>
      <c r="BN41" s="586"/>
    </row>
    <row r="42" spans="1:66" s="1208" customFormat="1" ht="18" customHeight="1" outlineLevel="1">
      <c r="A42" s="2559">
        <v>14</v>
      </c>
      <c r="B42" s="2560" t="s">
        <v>1546</v>
      </c>
      <c r="C42" s="2551"/>
      <c r="D42" s="2552"/>
      <c r="E42" s="2552"/>
      <c r="F42" s="2551"/>
      <c r="G42" s="2552"/>
      <c r="H42" s="2552"/>
      <c r="I42" s="2552"/>
      <c r="J42" s="2552"/>
      <c r="K42" s="2571"/>
      <c r="L42" s="2572"/>
      <c r="M42" s="2573"/>
      <c r="N42" s="2573"/>
      <c r="O42" s="2572"/>
      <c r="P42" s="2573"/>
      <c r="Q42" s="2573"/>
      <c r="R42" s="2573"/>
      <c r="S42" s="2573"/>
      <c r="T42" s="2584"/>
      <c r="U42" s="2577"/>
      <c r="V42" s="2578"/>
      <c r="W42" s="2573"/>
      <c r="X42" s="2577"/>
      <c r="Y42" s="2578"/>
      <c r="Z42" s="2573"/>
      <c r="AA42" s="2573"/>
      <c r="AB42" s="2573"/>
      <c r="AC42" s="2585"/>
      <c r="AD42" s="2594"/>
      <c r="AE42" s="2573"/>
      <c r="AF42" s="2573"/>
      <c r="AG42" s="2594"/>
      <c r="AH42" s="2573"/>
      <c r="AI42" s="2573"/>
      <c r="AJ42" s="2573"/>
      <c r="AK42" s="2573"/>
      <c r="AL42" s="2584"/>
      <c r="AM42" s="2598"/>
      <c r="AN42" s="2598"/>
      <c r="AO42" s="2598"/>
      <c r="AP42" s="2603"/>
      <c r="AQ42" s="2603"/>
      <c r="AR42" s="2603"/>
      <c r="AS42" s="2606"/>
      <c r="AT42" s="2606"/>
      <c r="AU42" s="2607"/>
      <c r="AV42" s="2598"/>
      <c r="AW42" s="2598"/>
      <c r="AX42" s="2616"/>
      <c r="AY42" s="2598"/>
      <c r="AZ42" s="2598"/>
      <c r="BA42" s="125"/>
      <c r="BB42" s="125"/>
      <c r="BC42" s="2609"/>
      <c r="BD42" s="2609"/>
      <c r="BE42" s="1400"/>
      <c r="BF42" s="1400"/>
      <c r="BG42" s="1400"/>
      <c r="BH42" s="1400"/>
      <c r="BI42" s="1400"/>
      <c r="BJ42" s="1400"/>
      <c r="BK42" s="1400"/>
      <c r="BL42" s="2631"/>
      <c r="BM42" s="533"/>
      <c r="BN42" s="2550"/>
    </row>
    <row r="43" spans="1:66" s="1208" customFormat="1" ht="18" customHeight="1" outlineLevel="1">
      <c r="A43" s="2559">
        <v>15</v>
      </c>
      <c r="B43" s="2560" t="s">
        <v>1547</v>
      </c>
      <c r="C43" s="2551"/>
      <c r="D43" s="2552"/>
      <c r="E43" s="2552"/>
      <c r="F43" s="2551"/>
      <c r="G43" s="2552"/>
      <c r="H43" s="2552"/>
      <c r="I43" s="2552"/>
      <c r="J43" s="2552"/>
      <c r="K43" s="2571"/>
      <c r="L43" s="2572"/>
      <c r="M43" s="2573"/>
      <c r="N43" s="2573"/>
      <c r="O43" s="2572"/>
      <c r="P43" s="2573"/>
      <c r="Q43" s="2573"/>
      <c r="R43" s="2573"/>
      <c r="S43" s="2573"/>
      <c r="T43" s="2584"/>
      <c r="U43" s="2577"/>
      <c r="V43" s="2578"/>
      <c r="W43" s="2573"/>
      <c r="X43" s="2577"/>
      <c r="Y43" s="2578"/>
      <c r="Z43" s="2573"/>
      <c r="AA43" s="2573"/>
      <c r="AB43" s="2573"/>
      <c r="AC43" s="2585"/>
      <c r="AD43" s="2594"/>
      <c r="AE43" s="2573"/>
      <c r="AF43" s="2573"/>
      <c r="AG43" s="2594"/>
      <c r="AH43" s="2573"/>
      <c r="AI43" s="2573"/>
      <c r="AJ43" s="2573"/>
      <c r="AK43" s="2573"/>
      <c r="AL43" s="2584"/>
      <c r="AM43" s="2598"/>
      <c r="AN43" s="2598"/>
      <c r="AO43" s="2598"/>
      <c r="AP43" s="2603"/>
      <c r="AQ43" s="2603"/>
      <c r="AR43" s="2603"/>
      <c r="AS43" s="2606"/>
      <c r="AT43" s="2606"/>
      <c r="AU43" s="2607"/>
      <c r="AV43" s="2598"/>
      <c r="AW43" s="2598"/>
      <c r="AX43" s="2616"/>
      <c r="AY43" s="2598"/>
      <c r="AZ43" s="2598"/>
      <c r="BA43" s="125"/>
      <c r="BB43" s="125"/>
      <c r="BC43" s="2609"/>
      <c r="BD43" s="2609"/>
      <c r="BE43" s="1400"/>
      <c r="BF43" s="1400"/>
      <c r="BG43" s="1400"/>
      <c r="BH43" s="1400"/>
      <c r="BI43" s="1400"/>
      <c r="BJ43" s="1400"/>
      <c r="BK43" s="1400"/>
      <c r="BL43" s="2631"/>
      <c r="BM43" s="2637"/>
      <c r="BN43" s="2550"/>
    </row>
    <row r="44" spans="1:66" s="1208" customFormat="1" ht="18" customHeight="1" outlineLevel="1">
      <c r="A44" s="2559">
        <v>16</v>
      </c>
      <c r="B44" s="2560" t="s">
        <v>1548</v>
      </c>
      <c r="C44" s="2551"/>
      <c r="D44" s="2552"/>
      <c r="E44" s="2552"/>
      <c r="F44" s="2551"/>
      <c r="G44" s="2552"/>
      <c r="H44" s="2552"/>
      <c r="I44" s="2552"/>
      <c r="J44" s="2552"/>
      <c r="K44" s="2571"/>
      <c r="L44" s="2572"/>
      <c r="M44" s="2573"/>
      <c r="N44" s="2573"/>
      <c r="O44" s="2572"/>
      <c r="P44" s="2573"/>
      <c r="Q44" s="2573"/>
      <c r="R44" s="2573"/>
      <c r="S44" s="2573"/>
      <c r="T44" s="2584"/>
      <c r="U44" s="2577"/>
      <c r="V44" s="2578"/>
      <c r="W44" s="2573"/>
      <c r="X44" s="2577"/>
      <c r="Y44" s="2578"/>
      <c r="Z44" s="2573"/>
      <c r="AA44" s="2573"/>
      <c r="AB44" s="2573"/>
      <c r="AC44" s="2585"/>
      <c r="AD44" s="2594"/>
      <c r="AE44" s="2573"/>
      <c r="AF44" s="2573"/>
      <c r="AG44" s="2594"/>
      <c r="AH44" s="2573"/>
      <c r="AI44" s="2573"/>
      <c r="AJ44" s="2573"/>
      <c r="AK44" s="2573"/>
      <c r="AL44" s="2584"/>
      <c r="AM44" s="2598"/>
      <c r="AN44" s="2598"/>
      <c r="AO44" s="2598"/>
      <c r="AP44" s="2603"/>
      <c r="AQ44" s="2603"/>
      <c r="AR44" s="2603"/>
      <c r="AS44" s="2606"/>
      <c r="AT44" s="2606"/>
      <c r="AU44" s="2607"/>
      <c r="AV44" s="2598"/>
      <c r="AW44" s="2598"/>
      <c r="AX44" s="2616"/>
      <c r="AY44" s="2603"/>
      <c r="AZ44" s="2603"/>
      <c r="BA44" s="125"/>
      <c r="BB44" s="125"/>
      <c r="BC44" s="2609"/>
      <c r="BD44" s="2609"/>
      <c r="BE44" s="1400"/>
      <c r="BF44" s="1400"/>
      <c r="BG44" s="1400"/>
      <c r="BH44" s="1400"/>
      <c r="BI44" s="1400"/>
      <c r="BJ44" s="1400"/>
      <c r="BK44" s="1400"/>
      <c r="BL44" s="2631"/>
      <c r="BM44" s="537"/>
      <c r="BN44" s="586"/>
    </row>
    <row r="45" spans="1:66" s="1208" customFormat="1" ht="18" customHeight="1" outlineLevel="1">
      <c r="A45" s="2559">
        <v>17</v>
      </c>
      <c r="B45" s="2560" t="s">
        <v>1549</v>
      </c>
      <c r="C45" s="2551"/>
      <c r="D45" s="2552"/>
      <c r="E45" s="2552"/>
      <c r="F45" s="2551"/>
      <c r="G45" s="2552"/>
      <c r="H45" s="2552"/>
      <c r="I45" s="2552"/>
      <c r="J45" s="2552"/>
      <c r="K45" s="2571"/>
      <c r="L45" s="2572"/>
      <c r="M45" s="2573"/>
      <c r="N45" s="2573"/>
      <c r="O45" s="2572"/>
      <c r="P45" s="2573"/>
      <c r="Q45" s="2573"/>
      <c r="R45" s="2573"/>
      <c r="S45" s="2573"/>
      <c r="T45" s="2584"/>
      <c r="U45" s="2577"/>
      <c r="V45" s="2578"/>
      <c r="W45" s="2573"/>
      <c r="X45" s="2577"/>
      <c r="Y45" s="2578"/>
      <c r="Z45" s="2573"/>
      <c r="AA45" s="2573"/>
      <c r="AB45" s="2573"/>
      <c r="AC45" s="2585"/>
      <c r="AD45" s="2594"/>
      <c r="AE45" s="2573"/>
      <c r="AF45" s="2573"/>
      <c r="AG45" s="2594"/>
      <c r="AH45" s="2573"/>
      <c r="AI45" s="2573"/>
      <c r="AJ45" s="2573"/>
      <c r="AK45" s="2573"/>
      <c r="AL45" s="2584"/>
      <c r="AM45" s="2598"/>
      <c r="AN45" s="2598"/>
      <c r="AO45" s="2598"/>
      <c r="AP45" s="2603"/>
      <c r="AQ45" s="2603"/>
      <c r="AR45" s="2603"/>
      <c r="AS45" s="2606"/>
      <c r="AT45" s="2606"/>
      <c r="AU45" s="2607"/>
      <c r="AV45" s="2598"/>
      <c r="AW45" s="2598"/>
      <c r="AX45" s="2616"/>
      <c r="AY45" s="2603"/>
      <c r="AZ45" s="2603"/>
      <c r="BA45" s="125"/>
      <c r="BB45" s="125"/>
      <c r="BC45" s="2609"/>
      <c r="BD45" s="2609"/>
      <c r="BE45" s="1400"/>
      <c r="BF45" s="1400"/>
      <c r="BG45" s="1400"/>
      <c r="BH45" s="1400"/>
      <c r="BI45" s="1400"/>
      <c r="BJ45" s="1400"/>
      <c r="BK45" s="1400"/>
      <c r="BL45" s="2631"/>
      <c r="BM45" s="537"/>
      <c r="BN45" s="586"/>
    </row>
    <row r="46" spans="1:66" s="1208" customFormat="1" ht="18" customHeight="1" outlineLevel="1">
      <c r="A46" s="2559">
        <v>18</v>
      </c>
      <c r="B46" s="2560" t="s">
        <v>1550</v>
      </c>
      <c r="C46" s="2551"/>
      <c r="D46" s="2552"/>
      <c r="E46" s="2552"/>
      <c r="F46" s="2551"/>
      <c r="G46" s="2552"/>
      <c r="H46" s="2552"/>
      <c r="I46" s="2552"/>
      <c r="J46" s="2552"/>
      <c r="K46" s="2571"/>
      <c r="L46" s="2572"/>
      <c r="M46" s="2573"/>
      <c r="N46" s="2573"/>
      <c r="O46" s="2572"/>
      <c r="P46" s="2573"/>
      <c r="Q46" s="2573"/>
      <c r="R46" s="2573"/>
      <c r="S46" s="2573"/>
      <c r="T46" s="2584"/>
      <c r="U46" s="2577"/>
      <c r="V46" s="2578"/>
      <c r="W46" s="2573"/>
      <c r="X46" s="2577"/>
      <c r="Y46" s="2578"/>
      <c r="Z46" s="2573"/>
      <c r="AA46" s="2573"/>
      <c r="AB46" s="2573"/>
      <c r="AC46" s="2585"/>
      <c r="AD46" s="2594"/>
      <c r="AE46" s="2573"/>
      <c r="AF46" s="2573"/>
      <c r="AG46" s="2594"/>
      <c r="AH46" s="2573"/>
      <c r="AI46" s="2573"/>
      <c r="AJ46" s="2573"/>
      <c r="AK46" s="2573"/>
      <c r="AL46" s="2584"/>
      <c r="AM46" s="2598"/>
      <c r="AN46" s="2598"/>
      <c r="AO46" s="2598"/>
      <c r="AP46" s="2603"/>
      <c r="AQ46" s="2603"/>
      <c r="AR46" s="2603"/>
      <c r="AS46" s="2606"/>
      <c r="AT46" s="2606"/>
      <c r="AU46" s="2607"/>
      <c r="AV46" s="2598"/>
      <c r="AW46" s="2598"/>
      <c r="AX46" s="2616"/>
      <c r="AY46" s="2603"/>
      <c r="AZ46" s="2603"/>
      <c r="BA46" s="125"/>
      <c r="BB46" s="125"/>
      <c r="BC46" s="2609"/>
      <c r="BD46" s="2609"/>
      <c r="BE46" s="1400"/>
      <c r="BF46" s="1400"/>
      <c r="BG46" s="1400"/>
      <c r="BH46" s="1400"/>
      <c r="BI46" s="1400"/>
      <c r="BJ46" s="1400"/>
      <c r="BK46" s="1400"/>
      <c r="BL46" s="2631"/>
      <c r="BM46" s="537"/>
      <c r="BN46" s="586"/>
    </row>
    <row r="47" spans="1:66" s="1208" customFormat="1" ht="26.25" customHeight="1" outlineLevel="1">
      <c r="A47" s="2559">
        <v>19</v>
      </c>
      <c r="B47" s="2560" t="s">
        <v>1551</v>
      </c>
      <c r="C47" s="2551"/>
      <c r="D47" s="2552"/>
      <c r="E47" s="2552"/>
      <c r="F47" s="2551"/>
      <c r="G47" s="2552"/>
      <c r="H47" s="2552"/>
      <c r="I47" s="2552"/>
      <c r="J47" s="2552"/>
      <c r="K47" s="2571"/>
      <c r="L47" s="2572"/>
      <c r="M47" s="2573"/>
      <c r="N47" s="2573"/>
      <c r="O47" s="2572"/>
      <c r="P47" s="2573"/>
      <c r="Q47" s="2573"/>
      <c r="R47" s="2573"/>
      <c r="S47" s="2573"/>
      <c r="T47" s="2584"/>
      <c r="U47" s="2577"/>
      <c r="V47" s="2578"/>
      <c r="W47" s="2591"/>
      <c r="X47" s="2579"/>
      <c r="Y47" s="2580"/>
      <c r="Z47" s="2591"/>
      <c r="AA47" s="2573"/>
      <c r="AB47" s="2573"/>
      <c r="AC47" s="2585"/>
      <c r="AD47" s="2594"/>
      <c r="AE47" s="2573"/>
      <c r="AF47" s="2573"/>
      <c r="AG47" s="2594"/>
      <c r="AH47" s="2573"/>
      <c r="AI47" s="2573"/>
      <c r="AJ47" s="2573"/>
      <c r="AK47" s="2573"/>
      <c r="AL47" s="2584"/>
      <c r="AM47" s="2598"/>
      <c r="AN47" s="2598"/>
      <c r="AO47" s="2598"/>
      <c r="AP47" s="2603"/>
      <c r="AQ47" s="2603"/>
      <c r="AR47" s="2603"/>
      <c r="AS47" s="2606"/>
      <c r="AT47" s="2606"/>
      <c r="AU47" s="2607"/>
      <c r="AV47" s="2598"/>
      <c r="AW47" s="2598"/>
      <c r="AX47" s="2616"/>
      <c r="AY47" s="2603"/>
      <c r="AZ47" s="2603"/>
      <c r="BA47" s="125"/>
      <c r="BB47" s="125"/>
      <c r="BC47" s="2609"/>
      <c r="BD47" s="2609"/>
      <c r="BE47" s="1400"/>
      <c r="BF47" s="1400"/>
      <c r="BG47" s="1400"/>
      <c r="BH47" s="1400"/>
      <c r="BI47" s="1400"/>
      <c r="BJ47" s="1400"/>
      <c r="BK47" s="1400"/>
      <c r="BL47" s="2626"/>
      <c r="BM47" s="2646"/>
      <c r="BN47" s="586"/>
    </row>
    <row r="48" spans="1:66" s="1208" customFormat="1" ht="18" customHeight="1" outlineLevel="1">
      <c r="A48" s="2559">
        <v>20</v>
      </c>
      <c r="B48" s="2560" t="s">
        <v>1552</v>
      </c>
      <c r="C48" s="2551"/>
      <c r="D48" s="2552"/>
      <c r="E48" s="2552"/>
      <c r="F48" s="2551"/>
      <c r="G48" s="2552"/>
      <c r="H48" s="2552"/>
      <c r="I48" s="2552"/>
      <c r="J48" s="2552"/>
      <c r="K48" s="2571"/>
      <c r="L48" s="2572"/>
      <c r="M48" s="2573"/>
      <c r="N48" s="2573"/>
      <c r="O48" s="2572"/>
      <c r="P48" s="2573"/>
      <c r="Q48" s="2573"/>
      <c r="R48" s="2573"/>
      <c r="S48" s="2573"/>
      <c r="T48" s="2584"/>
      <c r="U48" s="2577"/>
      <c r="V48" s="2578"/>
      <c r="W48" s="2573"/>
      <c r="X48" s="2577"/>
      <c r="Y48" s="2578"/>
      <c r="Z48" s="2573"/>
      <c r="AA48" s="2573"/>
      <c r="AB48" s="2573"/>
      <c r="AC48" s="2585"/>
      <c r="AD48" s="2594"/>
      <c r="AE48" s="2573"/>
      <c r="AF48" s="2573"/>
      <c r="AG48" s="2594"/>
      <c r="AH48" s="2573"/>
      <c r="AI48" s="2573"/>
      <c r="AJ48" s="2573"/>
      <c r="AK48" s="2573"/>
      <c r="AL48" s="2584"/>
      <c r="AM48" s="2598"/>
      <c r="AN48" s="2598"/>
      <c r="AO48" s="2598"/>
      <c r="AP48" s="2603"/>
      <c r="AQ48" s="2603"/>
      <c r="AR48" s="2603"/>
      <c r="AS48" s="2606"/>
      <c r="AT48" s="2606"/>
      <c r="AU48" s="2607"/>
      <c r="AV48" s="2598"/>
      <c r="AW48" s="2598"/>
      <c r="AX48" s="2616"/>
      <c r="AY48" s="2603"/>
      <c r="AZ48" s="2603"/>
      <c r="BA48" s="125"/>
      <c r="BB48" s="125"/>
      <c r="BC48" s="2609"/>
      <c r="BD48" s="2609"/>
      <c r="BE48" s="1400"/>
      <c r="BF48" s="1400"/>
      <c r="BG48" s="1400"/>
      <c r="BH48" s="1400"/>
      <c r="BI48" s="1400"/>
      <c r="BJ48" s="1400"/>
      <c r="BK48" s="1400"/>
      <c r="BL48" s="2631"/>
      <c r="BM48" s="2637"/>
      <c r="BN48" s="2553"/>
    </row>
    <row r="49" spans="1:66" s="1208" customFormat="1" ht="27" customHeight="1" outlineLevel="1">
      <c r="A49" s="2559">
        <v>21</v>
      </c>
      <c r="B49" s="2560" t="s">
        <v>1553</v>
      </c>
      <c r="C49" s="2551"/>
      <c r="D49" s="2552"/>
      <c r="E49" s="2552"/>
      <c r="F49" s="2551"/>
      <c r="G49" s="2552"/>
      <c r="H49" s="2552"/>
      <c r="I49" s="2552"/>
      <c r="J49" s="2552"/>
      <c r="K49" s="2571"/>
      <c r="L49" s="2572"/>
      <c r="M49" s="2573"/>
      <c r="N49" s="2573"/>
      <c r="O49" s="2572"/>
      <c r="P49" s="2573"/>
      <c r="Q49" s="2573"/>
      <c r="R49" s="2573"/>
      <c r="S49" s="2573"/>
      <c r="T49" s="2584"/>
      <c r="U49" s="2577"/>
      <c r="V49" s="2578"/>
      <c r="W49" s="2573"/>
      <c r="X49" s="2577"/>
      <c r="Y49" s="2578"/>
      <c r="Z49" s="2573"/>
      <c r="AA49" s="2573"/>
      <c r="AB49" s="2573"/>
      <c r="AC49" s="2585"/>
      <c r="AD49" s="2594"/>
      <c r="AE49" s="2573"/>
      <c r="AF49" s="2573"/>
      <c r="AG49" s="2594"/>
      <c r="AH49" s="2573"/>
      <c r="AI49" s="2573"/>
      <c r="AJ49" s="2573"/>
      <c r="AK49" s="2573"/>
      <c r="AL49" s="2584"/>
      <c r="AM49" s="2598"/>
      <c r="AN49" s="2598"/>
      <c r="AO49" s="2598"/>
      <c r="AP49" s="2603"/>
      <c r="AQ49" s="2603"/>
      <c r="AR49" s="2603"/>
      <c r="AS49" s="2606"/>
      <c r="AT49" s="2606"/>
      <c r="AU49" s="2607"/>
      <c r="AV49" s="2598"/>
      <c r="AW49" s="2598"/>
      <c r="AX49" s="2616"/>
      <c r="AY49" s="2603"/>
      <c r="AZ49" s="2603"/>
      <c r="BA49" s="125"/>
      <c r="BB49" s="125"/>
      <c r="BC49" s="2609"/>
      <c r="BD49" s="2609"/>
      <c r="BE49" s="1400"/>
      <c r="BF49" s="1400"/>
      <c r="BG49" s="1400"/>
      <c r="BH49" s="1400"/>
      <c r="BI49" s="1400"/>
      <c r="BJ49" s="1400"/>
      <c r="BK49" s="1400"/>
      <c r="BL49" s="2625"/>
      <c r="BM49" s="2637"/>
      <c r="BN49" s="2553"/>
    </row>
    <row r="50" spans="1:66" s="1208" customFormat="1" ht="18" customHeight="1" outlineLevel="1">
      <c r="A50" s="2559">
        <v>22</v>
      </c>
      <c r="B50" s="2560" t="s">
        <v>1554</v>
      </c>
      <c r="C50" s="2551"/>
      <c r="D50" s="2552"/>
      <c r="E50" s="2552"/>
      <c r="F50" s="2551"/>
      <c r="G50" s="2552"/>
      <c r="H50" s="2552"/>
      <c r="I50" s="2552"/>
      <c r="J50" s="2552"/>
      <c r="K50" s="2571"/>
      <c r="L50" s="2572"/>
      <c r="M50" s="2573"/>
      <c r="N50" s="2573"/>
      <c r="O50" s="2572"/>
      <c r="P50" s="2573"/>
      <c r="Q50" s="2573"/>
      <c r="R50" s="2573"/>
      <c r="S50" s="2573"/>
      <c r="T50" s="2584"/>
      <c r="U50" s="2577"/>
      <c r="V50" s="2578"/>
      <c r="W50" s="2573"/>
      <c r="X50" s="2577"/>
      <c r="Y50" s="2578"/>
      <c r="Z50" s="2573"/>
      <c r="AA50" s="2573"/>
      <c r="AB50" s="2573"/>
      <c r="AC50" s="2585"/>
      <c r="AD50" s="2594"/>
      <c r="AE50" s="2573"/>
      <c r="AF50" s="2573"/>
      <c r="AG50" s="2594"/>
      <c r="AH50" s="2573"/>
      <c r="AI50" s="2573"/>
      <c r="AJ50" s="2573"/>
      <c r="AK50" s="2573"/>
      <c r="AL50" s="2584"/>
      <c r="AM50" s="2598"/>
      <c r="AN50" s="2598"/>
      <c r="AO50" s="2598"/>
      <c r="AP50" s="2603"/>
      <c r="AQ50" s="2603"/>
      <c r="AR50" s="2603"/>
      <c r="AS50" s="2606"/>
      <c r="AT50" s="2606"/>
      <c r="AU50" s="2607"/>
      <c r="AV50" s="2598"/>
      <c r="AW50" s="2598"/>
      <c r="AX50" s="2616"/>
      <c r="AY50" s="2603"/>
      <c r="AZ50" s="2603"/>
      <c r="BA50" s="125"/>
      <c r="BB50" s="125"/>
      <c r="BC50" s="2609"/>
      <c r="BD50" s="2609"/>
      <c r="BE50" s="1400"/>
      <c r="BF50" s="1400"/>
      <c r="BG50" s="1400"/>
      <c r="BH50" s="1400"/>
      <c r="BI50" s="1400"/>
      <c r="BJ50" s="1400"/>
      <c r="BK50" s="1400"/>
      <c r="BL50" s="2631"/>
      <c r="BM50" s="537"/>
      <c r="BN50" s="586"/>
    </row>
    <row r="51" spans="1:66" s="1208" customFormat="1" ht="18" customHeight="1" outlineLevel="1">
      <c r="A51" s="2559">
        <v>23</v>
      </c>
      <c r="B51" s="2560" t="s">
        <v>1555</v>
      </c>
      <c r="C51" s="2551"/>
      <c r="D51" s="2552"/>
      <c r="E51" s="2552"/>
      <c r="F51" s="2551"/>
      <c r="G51" s="2552"/>
      <c r="H51" s="2552"/>
      <c r="I51" s="2552"/>
      <c r="J51" s="2552"/>
      <c r="K51" s="2571"/>
      <c r="L51" s="2572"/>
      <c r="M51" s="2573"/>
      <c r="N51" s="2573"/>
      <c r="O51" s="2572"/>
      <c r="P51" s="2573"/>
      <c r="Q51" s="2573"/>
      <c r="R51" s="2573"/>
      <c r="S51" s="2573"/>
      <c r="T51" s="2584"/>
      <c r="U51" s="2577"/>
      <c r="V51" s="2578"/>
      <c r="W51" s="2573"/>
      <c r="X51" s="2577"/>
      <c r="Y51" s="2578"/>
      <c r="Z51" s="2573"/>
      <c r="AA51" s="2573"/>
      <c r="AB51" s="2573"/>
      <c r="AC51" s="2585"/>
      <c r="AD51" s="2594"/>
      <c r="AE51" s="2573"/>
      <c r="AF51" s="2573"/>
      <c r="AG51" s="2594"/>
      <c r="AH51" s="2573"/>
      <c r="AI51" s="2573"/>
      <c r="AJ51" s="2573"/>
      <c r="AK51" s="2573"/>
      <c r="AL51" s="2584"/>
      <c r="AM51" s="2598"/>
      <c r="AN51" s="2598"/>
      <c r="AO51" s="2598"/>
      <c r="AP51" s="2603"/>
      <c r="AQ51" s="2603"/>
      <c r="AR51" s="2603"/>
      <c r="AS51" s="2606"/>
      <c r="AT51" s="2606"/>
      <c r="AU51" s="2607"/>
      <c r="AV51" s="2598"/>
      <c r="AW51" s="2570"/>
      <c r="AX51" s="2616"/>
      <c r="AY51" s="2603"/>
      <c r="AZ51" s="2603"/>
      <c r="BA51" s="125"/>
      <c r="BB51" s="125"/>
      <c r="BC51" s="2609"/>
      <c r="BD51" s="2609"/>
      <c r="BE51" s="1400"/>
      <c r="BF51" s="1400"/>
      <c r="BG51" s="1400"/>
      <c r="BH51" s="1400"/>
      <c r="BI51" s="1400"/>
      <c r="BJ51" s="1400"/>
      <c r="BK51" s="1400"/>
      <c r="BL51" s="2631"/>
      <c r="BM51" s="537"/>
      <c r="BN51" s="586"/>
    </row>
    <row r="52" spans="1:66" s="1208" customFormat="1" ht="18" customHeight="1" outlineLevel="1">
      <c r="A52" s="2559">
        <v>24</v>
      </c>
      <c r="B52" s="2560" t="s">
        <v>1556</v>
      </c>
      <c r="C52" s="2551"/>
      <c r="D52" s="2552"/>
      <c r="E52" s="2552"/>
      <c r="F52" s="2551"/>
      <c r="G52" s="2552"/>
      <c r="H52" s="2552"/>
      <c r="I52" s="2552"/>
      <c r="J52" s="2552"/>
      <c r="K52" s="2571"/>
      <c r="L52" s="2572"/>
      <c r="M52" s="2573"/>
      <c r="N52" s="2573"/>
      <c r="O52" s="2572"/>
      <c r="P52" s="2573"/>
      <c r="Q52" s="2573"/>
      <c r="R52" s="2573"/>
      <c r="S52" s="2573"/>
      <c r="T52" s="2584"/>
      <c r="U52" s="2577"/>
      <c r="V52" s="2578"/>
      <c r="W52" s="2573"/>
      <c r="X52" s="2577"/>
      <c r="Y52" s="2578"/>
      <c r="Z52" s="2573"/>
      <c r="AA52" s="2573"/>
      <c r="AB52" s="2573"/>
      <c r="AC52" s="2585"/>
      <c r="AD52" s="2594"/>
      <c r="AE52" s="2573"/>
      <c r="AF52" s="2573"/>
      <c r="AG52" s="2594"/>
      <c r="AH52" s="2573"/>
      <c r="AI52" s="2573"/>
      <c r="AJ52" s="2573"/>
      <c r="AK52" s="2573"/>
      <c r="AL52" s="2584"/>
      <c r="AM52" s="2598"/>
      <c r="AN52" s="2598"/>
      <c r="AO52" s="2598"/>
      <c r="AP52" s="2603"/>
      <c r="AQ52" s="2603"/>
      <c r="AR52" s="2603"/>
      <c r="AS52" s="2606"/>
      <c r="AT52" s="2606"/>
      <c r="AU52" s="2607"/>
      <c r="AV52" s="2598"/>
      <c r="AW52" s="2598"/>
      <c r="AX52" s="2616"/>
      <c r="AY52" s="2603"/>
      <c r="AZ52" s="2603"/>
      <c r="BA52" s="125"/>
      <c r="BB52" s="125"/>
      <c r="BC52" s="2609"/>
      <c r="BD52" s="2609"/>
      <c r="BE52" s="1400"/>
      <c r="BF52" s="1400"/>
      <c r="BG52" s="1400"/>
      <c r="BH52" s="1400"/>
      <c r="BI52" s="1400"/>
      <c r="BJ52" s="1400"/>
      <c r="BK52" s="1400"/>
      <c r="BL52" s="2631"/>
      <c r="BM52" s="537"/>
      <c r="BN52" s="586"/>
    </row>
    <row r="53" spans="1:66" s="1211" customFormat="1" ht="18" customHeight="1" outlineLevel="1">
      <c r="A53" s="2559">
        <v>25</v>
      </c>
      <c r="B53" s="2560" t="s">
        <v>1557</v>
      </c>
      <c r="C53" s="2561"/>
      <c r="D53" s="2562"/>
      <c r="E53" s="2556"/>
      <c r="F53" s="2555"/>
      <c r="G53" s="2556"/>
      <c r="H53" s="2556"/>
      <c r="I53" s="2562"/>
      <c r="J53" s="2562"/>
      <c r="K53" s="2574"/>
      <c r="L53" s="2575"/>
      <c r="M53" s="2576"/>
      <c r="N53" s="2576"/>
      <c r="O53" s="2575"/>
      <c r="P53" s="2576"/>
      <c r="Q53" s="2576"/>
      <c r="R53" s="2576"/>
      <c r="S53" s="2576"/>
      <c r="T53" s="2585"/>
      <c r="U53" s="2586"/>
      <c r="V53" s="2587"/>
      <c r="W53" s="2576"/>
      <c r="X53" s="2586"/>
      <c r="Y53" s="2587"/>
      <c r="Z53" s="2576"/>
      <c r="AA53" s="2576"/>
      <c r="AB53" s="2576"/>
      <c r="AC53" s="2585"/>
      <c r="AD53" s="2595"/>
      <c r="AE53" s="2576"/>
      <c r="AF53" s="2576"/>
      <c r="AG53" s="2595"/>
      <c r="AH53" s="2576"/>
      <c r="AI53" s="2576"/>
      <c r="AJ53" s="2576"/>
      <c r="AK53" s="2576"/>
      <c r="AL53" s="2584"/>
      <c r="AM53" s="2598"/>
      <c r="AN53" s="2598"/>
      <c r="AO53" s="2598"/>
      <c r="AP53" s="2603"/>
      <c r="AQ53" s="2603"/>
      <c r="AR53" s="2603"/>
      <c r="AS53" s="2606"/>
      <c r="AT53" s="2606"/>
      <c r="AU53" s="2607"/>
      <c r="AV53" s="2598"/>
      <c r="AW53" s="2598"/>
      <c r="AX53" s="2616"/>
      <c r="AY53" s="2603"/>
      <c r="AZ53" s="2603"/>
      <c r="BA53" s="125"/>
      <c r="BB53" s="125"/>
      <c r="BC53" s="2609"/>
      <c r="BD53" s="2609"/>
      <c r="BE53" s="1400"/>
      <c r="BF53" s="1400"/>
      <c r="BG53" s="1400"/>
      <c r="BH53" s="1400"/>
      <c r="BI53" s="1400"/>
      <c r="BJ53" s="1400"/>
      <c r="BK53" s="1400"/>
      <c r="BL53" s="2631"/>
      <c r="BM53" s="546"/>
      <c r="BN53" s="1333"/>
    </row>
    <row r="54" spans="1:66" s="1208" customFormat="1" ht="18" customHeight="1" outlineLevel="1">
      <c r="A54" s="2559">
        <v>26</v>
      </c>
      <c r="B54" s="2560" t="s">
        <v>1558</v>
      </c>
      <c r="C54" s="2551"/>
      <c r="D54" s="2552"/>
      <c r="E54" s="2552"/>
      <c r="F54" s="2551"/>
      <c r="G54" s="2552"/>
      <c r="H54" s="2552"/>
      <c r="I54" s="2552"/>
      <c r="J54" s="2552"/>
      <c r="K54" s="2571"/>
      <c r="L54" s="2572"/>
      <c r="M54" s="2573"/>
      <c r="N54" s="2573"/>
      <c r="O54" s="2572"/>
      <c r="P54" s="2573"/>
      <c r="Q54" s="2573"/>
      <c r="R54" s="2573"/>
      <c r="S54" s="2573"/>
      <c r="T54" s="2584"/>
      <c r="U54" s="2577"/>
      <c r="V54" s="2578"/>
      <c r="W54" s="2573"/>
      <c r="X54" s="2577"/>
      <c r="Y54" s="2578"/>
      <c r="Z54" s="2573"/>
      <c r="AA54" s="2573"/>
      <c r="AB54" s="2573"/>
      <c r="AC54" s="2585"/>
      <c r="AD54" s="2594"/>
      <c r="AE54" s="2573"/>
      <c r="AF54" s="2573"/>
      <c r="AG54" s="2594"/>
      <c r="AH54" s="2573"/>
      <c r="AI54" s="2573"/>
      <c r="AJ54" s="2573"/>
      <c r="AK54" s="2573"/>
      <c r="AL54" s="2584"/>
      <c r="AM54" s="2598"/>
      <c r="AN54" s="2598"/>
      <c r="AO54" s="2598"/>
      <c r="AP54" s="2603"/>
      <c r="AQ54" s="2603"/>
      <c r="AR54" s="2603"/>
      <c r="AS54" s="2606"/>
      <c r="AT54" s="2606"/>
      <c r="AU54" s="2607"/>
      <c r="AV54" s="2598"/>
      <c r="AW54" s="2598"/>
      <c r="AX54" s="2616"/>
      <c r="AY54" s="2603"/>
      <c r="AZ54" s="2603"/>
      <c r="BA54" s="125"/>
      <c r="BB54" s="125"/>
      <c r="BC54" s="2609"/>
      <c r="BD54" s="2609"/>
      <c r="BE54" s="1400"/>
      <c r="BF54" s="1400"/>
      <c r="BG54" s="1400"/>
      <c r="BH54" s="1400"/>
      <c r="BI54" s="1400"/>
      <c r="BJ54" s="1400"/>
      <c r="BK54" s="1400"/>
      <c r="BL54" s="2631"/>
      <c r="BM54" s="2637"/>
      <c r="BN54" s="586"/>
    </row>
    <row r="55" spans="1:66" s="1208" customFormat="1" ht="18" customHeight="1" outlineLevel="1">
      <c r="A55" s="2559">
        <v>27</v>
      </c>
      <c r="B55" s="2560" t="s">
        <v>1559</v>
      </c>
      <c r="C55" s="2551"/>
      <c r="D55" s="2552"/>
      <c r="E55" s="2552"/>
      <c r="F55" s="2551"/>
      <c r="G55" s="2552"/>
      <c r="H55" s="2552"/>
      <c r="I55" s="2552"/>
      <c r="J55" s="2552"/>
      <c r="K55" s="2571"/>
      <c r="L55" s="2572"/>
      <c r="M55" s="2573"/>
      <c r="N55" s="2573"/>
      <c r="O55" s="2572"/>
      <c r="P55" s="2573"/>
      <c r="Q55" s="2573"/>
      <c r="R55" s="2573"/>
      <c r="S55" s="2573"/>
      <c r="T55" s="2584"/>
      <c r="U55" s="2577"/>
      <c r="V55" s="2578"/>
      <c r="W55" s="2573"/>
      <c r="X55" s="2577"/>
      <c r="Y55" s="2578"/>
      <c r="Z55" s="2573"/>
      <c r="AA55" s="2573"/>
      <c r="AB55" s="2573"/>
      <c r="AC55" s="2585"/>
      <c r="AD55" s="2594"/>
      <c r="AE55" s="2573"/>
      <c r="AF55" s="2573"/>
      <c r="AG55" s="2594"/>
      <c r="AH55" s="2573"/>
      <c r="AI55" s="2573"/>
      <c r="AJ55" s="2573"/>
      <c r="AK55" s="2573"/>
      <c r="AL55" s="2584"/>
      <c r="AM55" s="2598"/>
      <c r="AN55" s="2598"/>
      <c r="AO55" s="2598"/>
      <c r="AP55" s="2603"/>
      <c r="AQ55" s="2603"/>
      <c r="AR55" s="2603"/>
      <c r="AS55" s="2606"/>
      <c r="AT55" s="2606"/>
      <c r="AU55" s="2607"/>
      <c r="AV55" s="2598"/>
      <c r="AW55" s="2598"/>
      <c r="AX55" s="2616"/>
      <c r="AY55" s="2603"/>
      <c r="AZ55" s="2603"/>
      <c r="BA55" s="125"/>
      <c r="BB55" s="125"/>
      <c r="BC55" s="2609"/>
      <c r="BD55" s="2609"/>
      <c r="BE55" s="1400"/>
      <c r="BF55" s="1400"/>
      <c r="BG55" s="1400"/>
      <c r="BH55" s="1400"/>
      <c r="BI55" s="1400"/>
      <c r="BJ55" s="1400"/>
      <c r="BK55" s="1400"/>
      <c r="BL55" s="2631"/>
      <c r="BM55" s="537"/>
      <c r="BN55" s="586"/>
    </row>
    <row r="56" spans="1:66" s="1208" customFormat="1" ht="18" customHeight="1" outlineLevel="1">
      <c r="A56" s="2559">
        <v>28</v>
      </c>
      <c r="B56" s="2560" t="s">
        <v>1560</v>
      </c>
      <c r="C56" s="2551"/>
      <c r="D56" s="2552"/>
      <c r="E56" s="2552"/>
      <c r="F56" s="2551"/>
      <c r="G56" s="2552"/>
      <c r="H56" s="2552"/>
      <c r="I56" s="2552"/>
      <c r="J56" s="2552"/>
      <c r="K56" s="2571"/>
      <c r="L56" s="2572"/>
      <c r="M56" s="2573"/>
      <c r="N56" s="2573"/>
      <c r="O56" s="2572"/>
      <c r="P56" s="2573"/>
      <c r="Q56" s="2573"/>
      <c r="R56" s="2573"/>
      <c r="S56" s="2573"/>
      <c r="T56" s="2584"/>
      <c r="U56" s="2577"/>
      <c r="V56" s="2578"/>
      <c r="W56" s="2573"/>
      <c r="X56" s="2577"/>
      <c r="Y56" s="2578"/>
      <c r="Z56" s="2573"/>
      <c r="AA56" s="2573"/>
      <c r="AB56" s="2573"/>
      <c r="AC56" s="2585"/>
      <c r="AD56" s="2594"/>
      <c r="AE56" s="2573"/>
      <c r="AF56" s="2573"/>
      <c r="AG56" s="2594"/>
      <c r="AH56" s="2573"/>
      <c r="AI56" s="2573"/>
      <c r="AJ56" s="2573"/>
      <c r="AK56" s="2573"/>
      <c r="AL56" s="2584"/>
      <c r="AM56" s="2598"/>
      <c r="AN56" s="2598"/>
      <c r="AO56" s="2598"/>
      <c r="AP56" s="2603"/>
      <c r="AQ56" s="2603"/>
      <c r="AR56" s="2603"/>
      <c r="AS56" s="2606"/>
      <c r="AT56" s="2606"/>
      <c r="AU56" s="2607"/>
      <c r="AV56" s="2598"/>
      <c r="AW56" s="2598"/>
      <c r="AX56" s="2616"/>
      <c r="AY56" s="2603"/>
      <c r="AZ56" s="2603"/>
      <c r="BA56" s="125"/>
      <c r="BB56" s="125"/>
      <c r="BC56" s="2609"/>
      <c r="BD56" s="2609"/>
      <c r="BE56" s="1400"/>
      <c r="BF56" s="1400"/>
      <c r="BG56" s="1400"/>
      <c r="BH56" s="1400"/>
      <c r="BI56" s="1400"/>
      <c r="BJ56" s="1400"/>
      <c r="BK56" s="1400"/>
      <c r="BL56" s="2631"/>
      <c r="BM56" s="537"/>
      <c r="BN56" s="586"/>
    </row>
    <row r="57" spans="1:66" s="1208" customFormat="1" ht="18" customHeight="1" outlineLevel="1">
      <c r="A57" s="2559">
        <v>29</v>
      </c>
      <c r="B57" s="2560" t="s">
        <v>1561</v>
      </c>
      <c r="C57" s="2551"/>
      <c r="D57" s="2552"/>
      <c r="E57" s="2552"/>
      <c r="F57" s="2551"/>
      <c r="G57" s="2552"/>
      <c r="H57" s="2552"/>
      <c r="I57" s="2552"/>
      <c r="J57" s="2552"/>
      <c r="K57" s="2571"/>
      <c r="L57" s="2572"/>
      <c r="M57" s="2573"/>
      <c r="N57" s="2573"/>
      <c r="O57" s="2572"/>
      <c r="P57" s="2573"/>
      <c r="Q57" s="2573"/>
      <c r="R57" s="2573"/>
      <c r="S57" s="2573"/>
      <c r="T57" s="2584"/>
      <c r="U57" s="2577"/>
      <c r="V57" s="2578"/>
      <c r="W57" s="2573"/>
      <c r="X57" s="2577"/>
      <c r="Y57" s="2578"/>
      <c r="Z57" s="2573"/>
      <c r="AA57" s="2573"/>
      <c r="AB57" s="2573"/>
      <c r="AC57" s="2585"/>
      <c r="AD57" s="2594"/>
      <c r="AE57" s="2573"/>
      <c r="AF57" s="2573"/>
      <c r="AG57" s="2594"/>
      <c r="AH57" s="2573"/>
      <c r="AI57" s="2573"/>
      <c r="AJ57" s="2573"/>
      <c r="AK57" s="2573"/>
      <c r="AL57" s="2584"/>
      <c r="AM57" s="2598"/>
      <c r="AN57" s="2598"/>
      <c r="AO57" s="2598"/>
      <c r="AP57" s="2603"/>
      <c r="AQ57" s="2603"/>
      <c r="AR57" s="2603"/>
      <c r="AS57" s="2606"/>
      <c r="AT57" s="2606"/>
      <c r="AU57" s="2607"/>
      <c r="AV57" s="2598"/>
      <c r="AW57" s="2598"/>
      <c r="AX57" s="2616"/>
      <c r="AY57" s="2603"/>
      <c r="AZ57" s="2603"/>
      <c r="BA57" s="125"/>
      <c r="BB57" s="125"/>
      <c r="BC57" s="2609"/>
      <c r="BD57" s="2609"/>
      <c r="BE57" s="1400"/>
      <c r="BF57" s="1400"/>
      <c r="BG57" s="1400"/>
      <c r="BH57" s="1400"/>
      <c r="BI57" s="1400"/>
      <c r="BJ57" s="1400"/>
      <c r="BK57" s="1400"/>
      <c r="BL57" s="2631"/>
      <c r="BM57" s="537"/>
      <c r="BN57" s="586"/>
    </row>
    <row r="58" spans="1:66" s="1208" customFormat="1" ht="18" customHeight="1" outlineLevel="1">
      <c r="A58" s="2559">
        <v>30</v>
      </c>
      <c r="B58" s="2560" t="s">
        <v>1562</v>
      </c>
      <c r="C58" s="2551"/>
      <c r="D58" s="2552"/>
      <c r="E58" s="2552"/>
      <c r="F58" s="2551"/>
      <c r="G58" s="2552"/>
      <c r="H58" s="2552"/>
      <c r="I58" s="2552"/>
      <c r="J58" s="2552"/>
      <c r="K58" s="2571"/>
      <c r="L58" s="2572"/>
      <c r="M58" s="2573"/>
      <c r="N58" s="2573"/>
      <c r="O58" s="2572"/>
      <c r="P58" s="2573"/>
      <c r="Q58" s="2573"/>
      <c r="R58" s="2573"/>
      <c r="S58" s="2573"/>
      <c r="T58" s="2584"/>
      <c r="U58" s="2577"/>
      <c r="V58" s="2578"/>
      <c r="W58" s="2573"/>
      <c r="X58" s="2577"/>
      <c r="Y58" s="2578"/>
      <c r="Z58" s="2573"/>
      <c r="AA58" s="2573"/>
      <c r="AB58" s="2573"/>
      <c r="AC58" s="2585"/>
      <c r="AD58" s="2594"/>
      <c r="AE58" s="2573"/>
      <c r="AF58" s="2573"/>
      <c r="AG58" s="2594"/>
      <c r="AH58" s="2573"/>
      <c r="AI58" s="2573"/>
      <c r="AJ58" s="2573"/>
      <c r="AK58" s="2573"/>
      <c r="AL58" s="2584"/>
      <c r="AM58" s="2598"/>
      <c r="AN58" s="2598"/>
      <c r="AO58" s="2598"/>
      <c r="AP58" s="2603"/>
      <c r="AQ58" s="2603"/>
      <c r="AR58" s="2603"/>
      <c r="AS58" s="2606"/>
      <c r="AT58" s="2606"/>
      <c r="AU58" s="2607"/>
      <c r="AV58" s="2598"/>
      <c r="AW58" s="2598"/>
      <c r="AX58" s="2616"/>
      <c r="AY58" s="2603"/>
      <c r="AZ58" s="2603"/>
      <c r="BA58" s="125"/>
      <c r="BB58" s="125"/>
      <c r="BC58" s="2609"/>
      <c r="BD58" s="2609"/>
      <c r="BE58" s="1400"/>
      <c r="BF58" s="1400"/>
      <c r="BG58" s="1400"/>
      <c r="BH58" s="1400"/>
      <c r="BI58" s="1400"/>
      <c r="BJ58" s="1400"/>
      <c r="BK58" s="1400"/>
      <c r="BL58" s="2631"/>
      <c r="BM58" s="537"/>
      <c r="BN58" s="586"/>
    </row>
    <row r="59" spans="1:66" s="1208" customFormat="1" ht="18" customHeight="1" outlineLevel="1">
      <c r="A59" s="2559">
        <v>31</v>
      </c>
      <c r="B59" s="2560" t="s">
        <v>1563</v>
      </c>
      <c r="C59" s="2551"/>
      <c r="D59" s="2552"/>
      <c r="E59" s="2552"/>
      <c r="F59" s="2551"/>
      <c r="G59" s="2552"/>
      <c r="H59" s="2552"/>
      <c r="I59" s="2552"/>
      <c r="J59" s="2552"/>
      <c r="K59" s="2571"/>
      <c r="L59" s="2572"/>
      <c r="M59" s="2573"/>
      <c r="N59" s="2573"/>
      <c r="O59" s="2572"/>
      <c r="P59" s="2573"/>
      <c r="Q59" s="2573"/>
      <c r="R59" s="2573"/>
      <c r="S59" s="2573"/>
      <c r="T59" s="2584"/>
      <c r="U59" s="2577"/>
      <c r="V59" s="2578"/>
      <c r="W59" s="2573"/>
      <c r="X59" s="2577"/>
      <c r="Y59" s="2578"/>
      <c r="Z59" s="2573"/>
      <c r="AA59" s="2573"/>
      <c r="AB59" s="2573"/>
      <c r="AC59" s="2585"/>
      <c r="AD59" s="2594"/>
      <c r="AE59" s="2573"/>
      <c r="AF59" s="2573"/>
      <c r="AG59" s="2594"/>
      <c r="AH59" s="2573"/>
      <c r="AI59" s="2573"/>
      <c r="AJ59" s="2573"/>
      <c r="AK59" s="2573"/>
      <c r="AL59" s="2584"/>
      <c r="AM59" s="2598"/>
      <c r="AN59" s="2598"/>
      <c r="AO59" s="2598"/>
      <c r="AP59" s="2603"/>
      <c r="AQ59" s="2603"/>
      <c r="AR59" s="2603"/>
      <c r="AS59" s="2606"/>
      <c r="AT59" s="2606"/>
      <c r="AU59" s="2607"/>
      <c r="AV59" s="2598"/>
      <c r="AW59" s="2598"/>
      <c r="AX59" s="2616"/>
      <c r="AY59" s="2603"/>
      <c r="AZ59" s="2603"/>
      <c r="BA59" s="125"/>
      <c r="BB59" s="125"/>
      <c r="BC59" s="2609"/>
      <c r="BD59" s="2609"/>
      <c r="BE59" s="1400"/>
      <c r="BF59" s="1400"/>
      <c r="BG59" s="1400"/>
      <c r="BH59" s="1400"/>
      <c r="BI59" s="1400"/>
      <c r="BJ59" s="1400"/>
      <c r="BK59" s="1400"/>
      <c r="BL59" s="2631"/>
      <c r="BM59" s="537"/>
      <c r="BN59" s="586"/>
    </row>
    <row r="60" spans="1:66" s="1208" customFormat="1" ht="26.25" customHeight="1" outlineLevel="1">
      <c r="A60" s="2559">
        <v>32</v>
      </c>
      <c r="B60" s="2560" t="s">
        <v>1564</v>
      </c>
      <c r="C60" s="2551"/>
      <c r="D60" s="2552"/>
      <c r="E60" s="2552"/>
      <c r="F60" s="2551"/>
      <c r="G60" s="2552"/>
      <c r="H60" s="2552"/>
      <c r="I60" s="2552"/>
      <c r="J60" s="2552"/>
      <c r="K60" s="2571"/>
      <c r="L60" s="2572"/>
      <c r="M60" s="2573"/>
      <c r="N60" s="2573"/>
      <c r="O60" s="2572"/>
      <c r="P60" s="2573"/>
      <c r="Q60" s="2573"/>
      <c r="R60" s="2573"/>
      <c r="S60" s="2573"/>
      <c r="T60" s="2584"/>
      <c r="U60" s="2577"/>
      <c r="V60" s="2578"/>
      <c r="W60" s="2573"/>
      <c r="X60" s="2577"/>
      <c r="Y60" s="2578"/>
      <c r="Z60" s="2573"/>
      <c r="AA60" s="2573"/>
      <c r="AB60" s="2573"/>
      <c r="AC60" s="2585"/>
      <c r="AD60" s="2594"/>
      <c r="AE60" s="2573"/>
      <c r="AF60" s="2573"/>
      <c r="AG60" s="2594"/>
      <c r="AH60" s="2573"/>
      <c r="AI60" s="2573"/>
      <c r="AJ60" s="2573"/>
      <c r="AK60" s="2573"/>
      <c r="AL60" s="2584"/>
      <c r="AM60" s="2598"/>
      <c r="AN60" s="2598"/>
      <c r="AO60" s="2598"/>
      <c r="AP60" s="2603"/>
      <c r="AQ60" s="2603"/>
      <c r="AR60" s="2603"/>
      <c r="AS60" s="2606"/>
      <c r="AT60" s="2606"/>
      <c r="AU60" s="2607"/>
      <c r="AV60" s="2598"/>
      <c r="AW60" s="2598"/>
      <c r="AX60" s="2616"/>
      <c r="AY60" s="2603"/>
      <c r="AZ60" s="2603"/>
      <c r="BA60" s="125"/>
      <c r="BB60" s="125"/>
      <c r="BC60" s="2609"/>
      <c r="BD60" s="2609"/>
      <c r="BE60" s="1400"/>
      <c r="BF60" s="1400"/>
      <c r="BG60" s="1400"/>
      <c r="BH60" s="1400"/>
      <c r="BI60" s="1400"/>
      <c r="BJ60" s="1400"/>
      <c r="BK60" s="1400"/>
      <c r="BL60" s="2631"/>
      <c r="BM60" s="537"/>
      <c r="BN60" s="58"/>
    </row>
    <row r="61" spans="1:66" s="85" customFormat="1" ht="13.5">
      <c r="A61" s="2384" t="s">
        <v>108</v>
      </c>
      <c r="B61" s="2563" t="s">
        <v>1565</v>
      </c>
      <c r="C61" s="2558"/>
      <c r="D61" s="2558"/>
      <c r="E61" s="2558"/>
      <c r="F61" s="2558"/>
      <c r="G61" s="2558"/>
      <c r="H61" s="2558"/>
      <c r="I61" s="2558"/>
      <c r="J61" s="2558"/>
      <c r="K61" s="2568"/>
      <c r="L61" s="2569"/>
      <c r="M61" s="2570"/>
      <c r="N61" s="2570"/>
      <c r="O61" s="2569"/>
      <c r="P61" s="2570"/>
      <c r="Q61" s="2570"/>
      <c r="R61" s="2570"/>
      <c r="S61" s="2570"/>
      <c r="T61" s="2581"/>
      <c r="U61" s="2582"/>
      <c r="V61" s="2583"/>
      <c r="W61" s="2570"/>
      <c r="X61" s="2582"/>
      <c r="Y61" s="2583"/>
      <c r="Z61" s="2570"/>
      <c r="AA61" s="2570"/>
      <c r="AB61" s="2570"/>
      <c r="AC61" s="2581"/>
      <c r="AD61" s="2593"/>
      <c r="AE61" s="2570"/>
      <c r="AF61" s="2570"/>
      <c r="AG61" s="2593"/>
      <c r="AH61" s="2570"/>
      <c r="AI61" s="2570"/>
      <c r="AJ61" s="2570"/>
      <c r="AK61" s="2570"/>
      <c r="AL61" s="2581"/>
      <c r="AM61" s="2593"/>
      <c r="AN61" s="2570"/>
      <c r="AO61" s="2570"/>
      <c r="AP61" s="2610"/>
      <c r="AQ61" s="2611"/>
      <c r="AR61" s="2611"/>
      <c r="AS61" s="2603"/>
      <c r="AT61" s="2603"/>
      <c r="AU61" s="2609"/>
      <c r="AV61" s="2593"/>
      <c r="AW61" s="2570"/>
      <c r="AX61" s="2570"/>
      <c r="AY61" s="2610"/>
      <c r="AZ61" s="2611"/>
      <c r="BA61" s="2611"/>
      <c r="BB61" s="125"/>
      <c r="BC61" s="125"/>
      <c r="BD61" s="2609"/>
      <c r="BE61" s="2632"/>
      <c r="BF61" s="2632"/>
      <c r="BG61" s="146"/>
      <c r="BH61" s="2632"/>
      <c r="BI61" s="2632"/>
      <c r="BJ61" s="2633"/>
      <c r="BK61" s="2632"/>
      <c r="BL61" s="2624"/>
      <c r="BM61" s="2647"/>
      <c r="BN61" s="490"/>
    </row>
    <row r="62" spans="1:66" s="1208" customFormat="1" ht="18" hidden="1" customHeight="1" outlineLevel="1">
      <c r="A62" s="2559">
        <v>1</v>
      </c>
      <c r="B62" s="2560" t="s">
        <v>1566</v>
      </c>
      <c r="C62" s="2551"/>
      <c r="D62" s="2552"/>
      <c r="E62" s="2552"/>
      <c r="F62" s="2551"/>
      <c r="G62" s="2552"/>
      <c r="H62" s="2552"/>
      <c r="I62" s="2552"/>
      <c r="J62" s="2552"/>
      <c r="K62" s="2568"/>
      <c r="L62" s="2577"/>
      <c r="M62" s="2578"/>
      <c r="N62" s="2578"/>
      <c r="O62" s="2579"/>
      <c r="P62" s="2580"/>
      <c r="Q62" s="2580"/>
      <c r="R62" s="2578"/>
      <c r="S62" s="2578"/>
      <c r="T62" s="2592"/>
      <c r="U62" s="2577"/>
      <c r="V62" s="2578"/>
      <c r="W62" s="2578"/>
      <c r="X62" s="2577"/>
      <c r="Y62" s="2578"/>
      <c r="Z62" s="2578"/>
      <c r="AA62" s="2578"/>
      <c r="AB62" s="2578"/>
      <c r="AC62" s="2585"/>
      <c r="AD62" s="2596"/>
      <c r="AE62" s="2587"/>
      <c r="AF62" s="2587"/>
      <c r="AG62" s="2601"/>
      <c r="AH62" s="2578"/>
      <c r="AI62" s="2578"/>
      <c r="AJ62" s="2578"/>
      <c r="AK62" s="2578"/>
      <c r="AL62" s="2592"/>
      <c r="AM62" s="2602"/>
      <c r="AN62" s="2583"/>
      <c r="AO62" s="2583"/>
      <c r="AP62" s="2612"/>
      <c r="AQ62" s="2613"/>
      <c r="AR62" s="2613"/>
      <c r="AS62" s="2614"/>
      <c r="AT62" s="2614"/>
      <c r="AU62" s="2615"/>
      <c r="AV62" s="2602"/>
      <c r="AW62" s="2583"/>
      <c r="AX62" s="2583"/>
      <c r="AY62" s="2612"/>
      <c r="AZ62" s="2613"/>
      <c r="BA62" s="2613"/>
      <c r="BB62" s="2617"/>
      <c r="BC62" s="2618"/>
      <c r="BD62" s="2618"/>
      <c r="BE62" s="2615"/>
      <c r="BF62" s="2615"/>
      <c r="BG62" s="2615"/>
      <c r="BH62" s="2615"/>
      <c r="BI62" s="2615"/>
      <c r="BJ62" s="2615"/>
      <c r="BK62" s="2615"/>
      <c r="BL62" s="2631"/>
      <c r="BM62" s="537"/>
      <c r="BN62" s="586"/>
    </row>
    <row r="63" spans="1:66" s="1208" customFormat="1" ht="18" hidden="1" customHeight="1" outlineLevel="1">
      <c r="A63" s="2559">
        <v>2</v>
      </c>
      <c r="B63" s="2560" t="s">
        <v>1567</v>
      </c>
      <c r="C63" s="2551"/>
      <c r="D63" s="2552"/>
      <c r="E63" s="2552"/>
      <c r="F63" s="2551"/>
      <c r="G63" s="2552"/>
      <c r="H63" s="2552"/>
      <c r="I63" s="2552"/>
      <c r="J63" s="2552"/>
      <c r="K63" s="2568"/>
      <c r="L63" s="2577"/>
      <c r="M63" s="2578"/>
      <c r="N63" s="2578"/>
      <c r="O63" s="2579"/>
      <c r="P63" s="2580"/>
      <c r="Q63" s="2580"/>
      <c r="R63" s="2578"/>
      <c r="S63" s="2578"/>
      <c r="T63" s="2592"/>
      <c r="U63" s="2577"/>
      <c r="V63" s="2578"/>
      <c r="W63" s="2578"/>
      <c r="X63" s="2577"/>
      <c r="Y63" s="2578"/>
      <c r="Z63" s="2578"/>
      <c r="AA63" s="2578"/>
      <c r="AB63" s="2578"/>
      <c r="AC63" s="2585"/>
      <c r="AD63" s="2596"/>
      <c r="AE63" s="2587"/>
      <c r="AF63" s="2587"/>
      <c r="AG63" s="2601"/>
      <c r="AH63" s="2578"/>
      <c r="AI63" s="2578"/>
      <c r="AJ63" s="2578"/>
      <c r="AK63" s="2578"/>
      <c r="AL63" s="2592"/>
      <c r="AM63" s="2602"/>
      <c r="AN63" s="2583"/>
      <c r="AO63" s="2583"/>
      <c r="AP63" s="2612"/>
      <c r="AQ63" s="2613"/>
      <c r="AR63" s="2613"/>
      <c r="AS63" s="2614"/>
      <c r="AT63" s="2614"/>
      <c r="AU63" s="2615"/>
      <c r="AV63" s="2602"/>
      <c r="AW63" s="2583"/>
      <c r="AX63" s="2583"/>
      <c r="AY63" s="2612"/>
      <c r="AZ63" s="2613"/>
      <c r="BA63" s="2613"/>
      <c r="BB63" s="2617"/>
      <c r="BC63" s="2618"/>
      <c r="BD63" s="2618"/>
      <c r="BE63" s="2615"/>
      <c r="BF63" s="2615"/>
      <c r="BG63" s="2615"/>
      <c r="BH63" s="2615"/>
      <c r="BI63" s="2615"/>
      <c r="BJ63" s="2615"/>
      <c r="BK63" s="2615"/>
      <c r="BL63" s="2631"/>
      <c r="BM63" s="537"/>
      <c r="BN63" s="586"/>
    </row>
    <row r="64" spans="1:66" s="1208" customFormat="1" ht="18" hidden="1" customHeight="1" outlineLevel="1">
      <c r="A64" s="2559">
        <v>3</v>
      </c>
      <c r="B64" s="2560" t="s">
        <v>1568</v>
      </c>
      <c r="C64" s="2551"/>
      <c r="D64" s="2552"/>
      <c r="E64" s="2552"/>
      <c r="F64" s="2551"/>
      <c r="G64" s="2552"/>
      <c r="H64" s="2552"/>
      <c r="I64" s="2552"/>
      <c r="J64" s="2552"/>
      <c r="K64" s="2568"/>
      <c r="L64" s="2577"/>
      <c r="M64" s="2578"/>
      <c r="N64" s="2578"/>
      <c r="O64" s="2579"/>
      <c r="P64" s="2580"/>
      <c r="Q64" s="2580"/>
      <c r="R64" s="2578"/>
      <c r="S64" s="2578"/>
      <c r="T64" s="2592"/>
      <c r="U64" s="2577"/>
      <c r="V64" s="2578"/>
      <c r="W64" s="2578"/>
      <c r="X64" s="2577"/>
      <c r="Y64" s="2578"/>
      <c r="Z64" s="2578"/>
      <c r="AA64" s="2578"/>
      <c r="AB64" s="2578"/>
      <c r="AC64" s="2585"/>
      <c r="AD64" s="2596"/>
      <c r="AE64" s="2587"/>
      <c r="AF64" s="2587"/>
      <c r="AG64" s="2601"/>
      <c r="AH64" s="2578"/>
      <c r="AI64" s="2578"/>
      <c r="AJ64" s="2578"/>
      <c r="AK64" s="2578"/>
      <c r="AL64" s="2592"/>
      <c r="AM64" s="2602"/>
      <c r="AN64" s="2583"/>
      <c r="AO64" s="2583"/>
      <c r="AP64" s="2612"/>
      <c r="AQ64" s="2613"/>
      <c r="AR64" s="2613"/>
      <c r="AS64" s="2614"/>
      <c r="AT64" s="2614"/>
      <c r="AU64" s="2615"/>
      <c r="AV64" s="2602"/>
      <c r="AW64" s="2583"/>
      <c r="AX64" s="2583"/>
      <c r="AY64" s="2612"/>
      <c r="AZ64" s="2613"/>
      <c r="BA64" s="2613"/>
      <c r="BB64" s="2617"/>
      <c r="BC64" s="2618"/>
      <c r="BD64" s="2618"/>
      <c r="BE64" s="2615"/>
      <c r="BF64" s="2615"/>
      <c r="BG64" s="2615"/>
      <c r="BH64" s="2615"/>
      <c r="BI64" s="2615"/>
      <c r="BJ64" s="2615"/>
      <c r="BK64" s="2615"/>
      <c r="BL64" s="2631"/>
      <c r="BM64" s="537"/>
      <c r="BN64" s="586"/>
    </row>
    <row r="65" spans="1:66" s="1208" customFormat="1" ht="18" hidden="1" customHeight="1" outlineLevel="1">
      <c r="A65" s="2559">
        <v>4</v>
      </c>
      <c r="B65" s="2560" t="s">
        <v>1569</v>
      </c>
      <c r="C65" s="2551"/>
      <c r="D65" s="2552"/>
      <c r="E65" s="2552"/>
      <c r="F65" s="2551"/>
      <c r="G65" s="2552"/>
      <c r="H65" s="2552"/>
      <c r="I65" s="2552"/>
      <c r="J65" s="2552"/>
      <c r="K65" s="2568"/>
      <c r="L65" s="2577"/>
      <c r="M65" s="2578"/>
      <c r="N65" s="2578"/>
      <c r="O65" s="2579"/>
      <c r="P65" s="2580"/>
      <c r="Q65" s="2580"/>
      <c r="R65" s="2578"/>
      <c r="S65" s="2578"/>
      <c r="T65" s="2592"/>
      <c r="U65" s="2577"/>
      <c r="V65" s="2578"/>
      <c r="W65" s="2578"/>
      <c r="X65" s="2577"/>
      <c r="Y65" s="2578"/>
      <c r="Z65" s="2578"/>
      <c r="AA65" s="2578"/>
      <c r="AB65" s="2578"/>
      <c r="AC65" s="2585"/>
      <c r="AD65" s="2596"/>
      <c r="AE65" s="2587"/>
      <c r="AF65" s="2587"/>
      <c r="AG65" s="2601"/>
      <c r="AH65" s="2578"/>
      <c r="AI65" s="2578"/>
      <c r="AJ65" s="2578"/>
      <c r="AK65" s="2578"/>
      <c r="AL65" s="2592"/>
      <c r="AM65" s="2602"/>
      <c r="AN65" s="2583"/>
      <c r="AO65" s="2583"/>
      <c r="AP65" s="2612"/>
      <c r="AQ65" s="2613"/>
      <c r="AR65" s="2613"/>
      <c r="AS65" s="2614"/>
      <c r="AT65" s="2614"/>
      <c r="AU65" s="2615"/>
      <c r="AV65" s="2602"/>
      <c r="AW65" s="2583"/>
      <c r="AX65" s="2583"/>
      <c r="AY65" s="2612"/>
      <c r="AZ65" s="2613"/>
      <c r="BA65" s="2613"/>
      <c r="BB65" s="2617"/>
      <c r="BC65" s="2618"/>
      <c r="BD65" s="2618"/>
      <c r="BE65" s="2615"/>
      <c r="BF65" s="2615"/>
      <c r="BG65" s="2615"/>
      <c r="BH65" s="2615"/>
      <c r="BI65" s="2615"/>
      <c r="BJ65" s="2615"/>
      <c r="BK65" s="2615"/>
      <c r="BL65" s="2631"/>
      <c r="BM65" s="537"/>
      <c r="BN65" s="586"/>
    </row>
    <row r="66" spans="1:66" s="1208" customFormat="1" ht="18" hidden="1" customHeight="1" outlineLevel="1">
      <c r="A66" s="2559">
        <v>5</v>
      </c>
      <c r="B66" s="2560" t="s">
        <v>1570</v>
      </c>
      <c r="C66" s="2551"/>
      <c r="D66" s="2552"/>
      <c r="E66" s="2552"/>
      <c r="F66" s="2551"/>
      <c r="G66" s="2552"/>
      <c r="H66" s="2552"/>
      <c r="I66" s="2552"/>
      <c r="J66" s="2552"/>
      <c r="K66" s="2568"/>
      <c r="L66" s="2577"/>
      <c r="M66" s="2578"/>
      <c r="N66" s="2578"/>
      <c r="O66" s="2579"/>
      <c r="P66" s="2580"/>
      <c r="Q66" s="2580"/>
      <c r="R66" s="2578"/>
      <c r="S66" s="2578"/>
      <c r="T66" s="2592"/>
      <c r="U66" s="2577"/>
      <c r="V66" s="2578"/>
      <c r="W66" s="2578"/>
      <c r="X66" s="2577"/>
      <c r="Y66" s="2578"/>
      <c r="Z66" s="2578"/>
      <c r="AA66" s="2578"/>
      <c r="AB66" s="2578"/>
      <c r="AC66" s="2585"/>
      <c r="AD66" s="2596"/>
      <c r="AE66" s="2587"/>
      <c r="AF66" s="2587"/>
      <c r="AG66" s="2601"/>
      <c r="AH66" s="2578"/>
      <c r="AI66" s="2578"/>
      <c r="AJ66" s="2578"/>
      <c r="AK66" s="2578"/>
      <c r="AL66" s="2592"/>
      <c r="AM66" s="2602"/>
      <c r="AN66" s="2583"/>
      <c r="AO66" s="2583"/>
      <c r="AP66" s="2612"/>
      <c r="AQ66" s="2613"/>
      <c r="AR66" s="2613"/>
      <c r="AS66" s="2614"/>
      <c r="AT66" s="2614"/>
      <c r="AU66" s="2615"/>
      <c r="AV66" s="2602"/>
      <c r="AW66" s="2583"/>
      <c r="AX66" s="2583"/>
      <c r="AY66" s="2612"/>
      <c r="AZ66" s="2613"/>
      <c r="BA66" s="2613"/>
      <c r="BB66" s="2617"/>
      <c r="BC66" s="2618"/>
      <c r="BD66" s="2618"/>
      <c r="BE66" s="2615"/>
      <c r="BF66" s="2615"/>
      <c r="BG66" s="2615"/>
      <c r="BH66" s="2615"/>
      <c r="BI66" s="2615"/>
      <c r="BJ66" s="2615"/>
      <c r="BK66" s="2615"/>
      <c r="BL66" s="2631"/>
      <c r="BM66" s="537"/>
      <c r="BN66" s="586"/>
    </row>
    <row r="67" spans="1:66" s="1208" customFormat="1" ht="74.25" hidden="1" customHeight="1" outlineLevel="1">
      <c r="A67" s="2559">
        <v>6</v>
      </c>
      <c r="B67" s="2560" t="s">
        <v>1571</v>
      </c>
      <c r="C67" s="2551"/>
      <c r="D67" s="2552"/>
      <c r="E67" s="2552"/>
      <c r="F67" s="2551"/>
      <c r="G67" s="2552"/>
      <c r="H67" s="2552"/>
      <c r="I67" s="2552"/>
      <c r="J67" s="2552"/>
      <c r="K67" s="2568"/>
      <c r="L67" s="2577"/>
      <c r="M67" s="2578"/>
      <c r="N67" s="2578"/>
      <c r="O67" s="2579"/>
      <c r="P67" s="2580"/>
      <c r="Q67" s="2580"/>
      <c r="R67" s="2578"/>
      <c r="S67" s="2578"/>
      <c r="T67" s="2592"/>
      <c r="U67" s="2577"/>
      <c r="V67" s="2578"/>
      <c r="W67" s="2578"/>
      <c r="X67" s="2577"/>
      <c r="Y67" s="2578"/>
      <c r="Z67" s="2578"/>
      <c r="AA67" s="2578"/>
      <c r="AB67" s="2578"/>
      <c r="AC67" s="2585"/>
      <c r="AD67" s="2596"/>
      <c r="AE67" s="2587"/>
      <c r="AF67" s="2587"/>
      <c r="AG67" s="2601"/>
      <c r="AH67" s="2578"/>
      <c r="AI67" s="2578"/>
      <c r="AJ67" s="2578"/>
      <c r="AK67" s="2578"/>
      <c r="AL67" s="2592"/>
      <c r="AM67" s="2602"/>
      <c r="AN67" s="2583"/>
      <c r="AO67" s="2583"/>
      <c r="AP67" s="2617"/>
      <c r="AQ67" s="2617"/>
      <c r="AR67" s="2617"/>
      <c r="AS67" s="2614"/>
      <c r="AT67" s="2614"/>
      <c r="AU67" s="2615"/>
      <c r="AV67" s="2602"/>
      <c r="AW67" s="2583"/>
      <c r="AX67" s="2583"/>
      <c r="AY67" s="2617"/>
      <c r="AZ67" s="2617"/>
      <c r="BA67" s="2617"/>
      <c r="BB67" s="2617"/>
      <c r="BC67" s="2618"/>
      <c r="BD67" s="2618"/>
      <c r="BE67" s="2615"/>
      <c r="BF67" s="2615"/>
      <c r="BG67" s="2615"/>
      <c r="BH67" s="2615"/>
      <c r="BI67" s="2615"/>
      <c r="BJ67" s="2615"/>
      <c r="BK67" s="2615"/>
      <c r="BL67" s="2631"/>
      <c r="BM67" s="537"/>
      <c r="BN67" s="58"/>
    </row>
    <row r="68" spans="1:66" s="1208" customFormat="1" ht="42" hidden="1" customHeight="1" outlineLevel="1">
      <c r="A68" s="2559">
        <v>7</v>
      </c>
      <c r="B68" s="2560" t="s">
        <v>1572</v>
      </c>
      <c r="C68" s="2551"/>
      <c r="D68" s="2552"/>
      <c r="E68" s="2552"/>
      <c r="F68" s="2551"/>
      <c r="G68" s="2552"/>
      <c r="H68" s="2552"/>
      <c r="I68" s="2552"/>
      <c r="J68" s="2552"/>
      <c r="K68" s="2568"/>
      <c r="L68" s="2577"/>
      <c r="M68" s="2578"/>
      <c r="N68" s="2578"/>
      <c r="O68" s="2579"/>
      <c r="P68" s="2580"/>
      <c r="Q68" s="2580"/>
      <c r="R68" s="2578"/>
      <c r="S68" s="2578"/>
      <c r="T68" s="2592"/>
      <c r="U68" s="2577"/>
      <c r="V68" s="2578"/>
      <c r="W68" s="2578"/>
      <c r="X68" s="2577"/>
      <c r="Y68" s="2578"/>
      <c r="Z68" s="2578"/>
      <c r="AA68" s="2578"/>
      <c r="AB68" s="2578"/>
      <c r="AC68" s="2585"/>
      <c r="AD68" s="2596"/>
      <c r="AE68" s="2587"/>
      <c r="AF68" s="2587"/>
      <c r="AG68" s="2601"/>
      <c r="AH68" s="2578"/>
      <c r="AI68" s="2578"/>
      <c r="AJ68" s="2578"/>
      <c r="AK68" s="2578"/>
      <c r="AL68" s="2592"/>
      <c r="AM68" s="2602"/>
      <c r="AN68" s="2583"/>
      <c r="AO68" s="2583"/>
      <c r="AP68" s="2617"/>
      <c r="AQ68" s="2617"/>
      <c r="AR68" s="2617"/>
      <c r="AS68" s="2614"/>
      <c r="AT68" s="2614"/>
      <c r="AU68" s="2615"/>
      <c r="AV68" s="2602"/>
      <c r="AW68" s="2583"/>
      <c r="AX68" s="2583"/>
      <c r="AY68" s="2617"/>
      <c r="AZ68" s="2617"/>
      <c r="BA68" s="2617"/>
      <c r="BB68" s="2617"/>
      <c r="BC68" s="2618"/>
      <c r="BD68" s="2618"/>
      <c r="BE68" s="2615"/>
      <c r="BF68" s="2615"/>
      <c r="BG68" s="2615"/>
      <c r="BH68" s="2615"/>
      <c r="BI68" s="2615"/>
      <c r="BJ68" s="2615"/>
      <c r="BK68" s="2615"/>
      <c r="BL68" s="2631"/>
      <c r="BM68" s="537"/>
      <c r="BN68" s="58"/>
    </row>
    <row r="69" spans="1:66" s="1208" customFormat="1" ht="18" hidden="1" customHeight="1" outlineLevel="1">
      <c r="A69" s="2559">
        <v>8</v>
      </c>
      <c r="B69" s="2560" t="s">
        <v>1573</v>
      </c>
      <c r="C69" s="2551"/>
      <c r="D69" s="2552"/>
      <c r="E69" s="2552"/>
      <c r="F69" s="2551"/>
      <c r="G69" s="2552"/>
      <c r="H69" s="2552"/>
      <c r="I69" s="2552"/>
      <c r="J69" s="2552"/>
      <c r="K69" s="2568"/>
      <c r="L69" s="2577"/>
      <c r="M69" s="2578"/>
      <c r="N69" s="2578"/>
      <c r="O69" s="2579"/>
      <c r="P69" s="2580"/>
      <c r="Q69" s="2580"/>
      <c r="R69" s="2578"/>
      <c r="S69" s="2578"/>
      <c r="T69" s="2592"/>
      <c r="U69" s="2577"/>
      <c r="V69" s="2578"/>
      <c r="W69" s="2578"/>
      <c r="X69" s="2577"/>
      <c r="Y69" s="2578"/>
      <c r="Z69" s="2578"/>
      <c r="AA69" s="2578"/>
      <c r="AB69" s="2578"/>
      <c r="AC69" s="2585"/>
      <c r="AD69" s="2596"/>
      <c r="AE69" s="2587"/>
      <c r="AF69" s="2587"/>
      <c r="AG69" s="2601"/>
      <c r="AH69" s="2578"/>
      <c r="AI69" s="2578"/>
      <c r="AJ69" s="2578"/>
      <c r="AK69" s="2578"/>
      <c r="AL69" s="2592"/>
      <c r="AM69" s="2602"/>
      <c r="AN69" s="2583"/>
      <c r="AO69" s="2583"/>
      <c r="AP69" s="2612"/>
      <c r="AQ69" s="2613"/>
      <c r="AR69" s="2613"/>
      <c r="AS69" s="2614"/>
      <c r="AT69" s="2614"/>
      <c r="AU69" s="2615"/>
      <c r="AV69" s="2602"/>
      <c r="AW69" s="2583"/>
      <c r="AX69" s="2583"/>
      <c r="AY69" s="2612"/>
      <c r="AZ69" s="2613"/>
      <c r="BA69" s="2613"/>
      <c r="BB69" s="2617"/>
      <c r="BC69" s="2618"/>
      <c r="BD69" s="2618"/>
      <c r="BE69" s="2615"/>
      <c r="BF69" s="2615"/>
      <c r="BG69" s="2615"/>
      <c r="BH69" s="2615"/>
      <c r="BI69" s="2615"/>
      <c r="BJ69" s="2615"/>
      <c r="BK69" s="2615"/>
      <c r="BL69" s="2631"/>
      <c r="BM69" s="537"/>
      <c r="BN69" s="586"/>
    </row>
    <row r="70" spans="1:66" s="1208" customFormat="1" ht="18" hidden="1" customHeight="1" outlineLevel="1">
      <c r="A70" s="2559">
        <v>9</v>
      </c>
      <c r="B70" s="2560" t="s">
        <v>1573</v>
      </c>
      <c r="C70" s="2551"/>
      <c r="D70" s="2552"/>
      <c r="E70" s="2552"/>
      <c r="F70" s="2551"/>
      <c r="G70" s="2552"/>
      <c r="H70" s="2552"/>
      <c r="I70" s="2552"/>
      <c r="J70" s="2552"/>
      <c r="K70" s="2568"/>
      <c r="L70" s="2577"/>
      <c r="M70" s="2578"/>
      <c r="N70" s="2578"/>
      <c r="O70" s="2579"/>
      <c r="P70" s="2580"/>
      <c r="Q70" s="2580"/>
      <c r="R70" s="2578"/>
      <c r="S70" s="2578"/>
      <c r="T70" s="2592"/>
      <c r="U70" s="2577"/>
      <c r="V70" s="2578"/>
      <c r="W70" s="2578"/>
      <c r="X70" s="2577"/>
      <c r="Y70" s="2578"/>
      <c r="Z70" s="2578"/>
      <c r="AA70" s="2578"/>
      <c r="AB70" s="2578"/>
      <c r="AC70" s="2585"/>
      <c r="AD70" s="2596"/>
      <c r="AE70" s="2587"/>
      <c r="AF70" s="2587"/>
      <c r="AG70" s="2601"/>
      <c r="AH70" s="2578"/>
      <c r="AI70" s="2578"/>
      <c r="AJ70" s="2578"/>
      <c r="AK70" s="2578"/>
      <c r="AL70" s="2592"/>
      <c r="AM70" s="2602"/>
      <c r="AN70" s="2583"/>
      <c r="AO70" s="2583"/>
      <c r="AP70" s="2612"/>
      <c r="AQ70" s="2613"/>
      <c r="AR70" s="2613"/>
      <c r="AS70" s="2614"/>
      <c r="AT70" s="2614"/>
      <c r="AU70" s="2615"/>
      <c r="AV70" s="2602"/>
      <c r="AW70" s="2583"/>
      <c r="AX70" s="2583"/>
      <c r="AY70" s="2612"/>
      <c r="AZ70" s="2613"/>
      <c r="BA70" s="2613"/>
      <c r="BB70" s="2617"/>
      <c r="BC70" s="2618"/>
      <c r="BD70" s="2618"/>
      <c r="BE70" s="2615"/>
      <c r="BF70" s="2615"/>
      <c r="BG70" s="2615"/>
      <c r="BH70" s="2615"/>
      <c r="BI70" s="2615"/>
      <c r="BJ70" s="2615"/>
      <c r="BK70" s="2615"/>
      <c r="BL70" s="2631"/>
      <c r="BM70" s="537"/>
      <c r="BN70" s="586"/>
    </row>
    <row r="71" spans="1:66" s="1208" customFormat="1" ht="32.25" hidden="1" customHeight="1" outlineLevel="1">
      <c r="A71" s="2559">
        <v>10</v>
      </c>
      <c r="B71" s="2560" t="s">
        <v>1574</v>
      </c>
      <c r="C71" s="2551"/>
      <c r="D71" s="2552"/>
      <c r="E71" s="2552"/>
      <c r="F71" s="2551"/>
      <c r="G71" s="2552"/>
      <c r="H71" s="2552"/>
      <c r="I71" s="2552"/>
      <c r="J71" s="2552"/>
      <c r="K71" s="2568"/>
      <c r="L71" s="2577"/>
      <c r="M71" s="2578"/>
      <c r="N71" s="2578"/>
      <c r="O71" s="2579"/>
      <c r="P71" s="2580"/>
      <c r="Q71" s="2580"/>
      <c r="R71" s="2578"/>
      <c r="S71" s="2578"/>
      <c r="T71" s="2592"/>
      <c r="U71" s="2577"/>
      <c r="V71" s="2578"/>
      <c r="W71" s="2578"/>
      <c r="X71" s="2577"/>
      <c r="Y71" s="2578"/>
      <c r="Z71" s="2578"/>
      <c r="AA71" s="2578"/>
      <c r="AB71" s="2578"/>
      <c r="AC71" s="2585"/>
      <c r="AD71" s="2596"/>
      <c r="AE71" s="2587"/>
      <c r="AF71" s="2587"/>
      <c r="AG71" s="2601"/>
      <c r="AH71" s="2578"/>
      <c r="AI71" s="2578"/>
      <c r="AJ71" s="2578"/>
      <c r="AK71" s="2578"/>
      <c r="AL71" s="2592"/>
      <c r="AM71" s="2602"/>
      <c r="AN71" s="2583"/>
      <c r="AO71" s="2583"/>
      <c r="AP71" s="2617"/>
      <c r="AQ71" s="2617"/>
      <c r="AR71" s="2617"/>
      <c r="AS71" s="2614"/>
      <c r="AT71" s="2614"/>
      <c r="AU71" s="2615"/>
      <c r="AV71" s="2602"/>
      <c r="AW71" s="2583"/>
      <c r="AX71" s="2583"/>
      <c r="AY71" s="2617"/>
      <c r="AZ71" s="2617"/>
      <c r="BA71" s="2617"/>
      <c r="BB71" s="2617"/>
      <c r="BC71" s="2618"/>
      <c r="BD71" s="2618"/>
      <c r="BE71" s="2615"/>
      <c r="BF71" s="2615"/>
      <c r="BG71" s="2615"/>
      <c r="BH71" s="2615"/>
      <c r="BI71" s="2615"/>
      <c r="BJ71" s="2615"/>
      <c r="BK71" s="2615"/>
      <c r="BL71" s="2631"/>
      <c r="BM71" s="537"/>
      <c r="BN71" s="58"/>
    </row>
    <row r="72" spans="1:66" s="1208" customFormat="1" ht="18" hidden="1" customHeight="1" outlineLevel="1">
      <c r="A72" s="2559">
        <v>11</v>
      </c>
      <c r="B72" s="2560" t="s">
        <v>1575</v>
      </c>
      <c r="C72" s="2551"/>
      <c r="D72" s="2552"/>
      <c r="E72" s="2552"/>
      <c r="F72" s="2551"/>
      <c r="G72" s="2552"/>
      <c r="H72" s="2552"/>
      <c r="I72" s="2552"/>
      <c r="J72" s="2552"/>
      <c r="K72" s="2568"/>
      <c r="L72" s="2577"/>
      <c r="M72" s="2578"/>
      <c r="N72" s="2578"/>
      <c r="O72" s="2579"/>
      <c r="P72" s="2580"/>
      <c r="Q72" s="2580"/>
      <c r="R72" s="2578"/>
      <c r="S72" s="2578"/>
      <c r="T72" s="2592"/>
      <c r="U72" s="2577"/>
      <c r="V72" s="2578"/>
      <c r="W72" s="2578"/>
      <c r="X72" s="2577"/>
      <c r="Y72" s="2578"/>
      <c r="Z72" s="2578"/>
      <c r="AA72" s="2578"/>
      <c r="AB72" s="2578"/>
      <c r="AC72" s="2585"/>
      <c r="AD72" s="2596"/>
      <c r="AE72" s="2587"/>
      <c r="AF72" s="2587"/>
      <c r="AG72" s="2601"/>
      <c r="AH72" s="2578"/>
      <c r="AI72" s="2578"/>
      <c r="AJ72" s="2578"/>
      <c r="AK72" s="2578"/>
      <c r="AL72" s="2592"/>
      <c r="AM72" s="2602"/>
      <c r="AN72" s="2583"/>
      <c r="AO72" s="2583"/>
      <c r="AP72" s="2612"/>
      <c r="AQ72" s="2613"/>
      <c r="AR72" s="2613"/>
      <c r="AS72" s="2614"/>
      <c r="AT72" s="2614"/>
      <c r="AU72" s="2615"/>
      <c r="AV72" s="2602"/>
      <c r="AW72" s="2583"/>
      <c r="AX72" s="2583"/>
      <c r="AY72" s="2612"/>
      <c r="AZ72" s="2613"/>
      <c r="BA72" s="2613"/>
      <c r="BB72" s="2617"/>
      <c r="BC72" s="2618"/>
      <c r="BD72" s="2618"/>
      <c r="BE72" s="2615"/>
      <c r="BF72" s="2615"/>
      <c r="BG72" s="2615"/>
      <c r="BH72" s="2615"/>
      <c r="BI72" s="2615"/>
      <c r="BJ72" s="2615"/>
      <c r="BK72" s="2615"/>
      <c r="BL72" s="2631"/>
      <c r="BM72" s="537"/>
      <c r="BN72" s="586"/>
    </row>
    <row r="73" spans="1:66" s="1208" customFormat="1" ht="27.75" hidden="1" customHeight="1" outlineLevel="1">
      <c r="A73" s="2559">
        <v>12</v>
      </c>
      <c r="B73" s="2560" t="s">
        <v>1576</v>
      </c>
      <c r="C73" s="2551"/>
      <c r="D73" s="2552"/>
      <c r="E73" s="2552"/>
      <c r="F73" s="2551"/>
      <c r="G73" s="2552"/>
      <c r="H73" s="2552"/>
      <c r="I73" s="2552"/>
      <c r="J73" s="2552"/>
      <c r="K73" s="2568"/>
      <c r="L73" s="2577"/>
      <c r="M73" s="2578"/>
      <c r="N73" s="2578"/>
      <c r="O73" s="2577"/>
      <c r="P73" s="2578"/>
      <c r="Q73" s="2578"/>
      <c r="R73" s="2578"/>
      <c r="S73" s="2578"/>
      <c r="T73" s="2592"/>
      <c r="U73" s="2577"/>
      <c r="V73" s="2578"/>
      <c r="W73" s="2578"/>
      <c r="X73" s="2577"/>
      <c r="Y73" s="2578"/>
      <c r="Z73" s="2578"/>
      <c r="AA73" s="2578"/>
      <c r="AB73" s="2578"/>
      <c r="AC73" s="2585"/>
      <c r="AD73" s="2596"/>
      <c r="AE73" s="2587"/>
      <c r="AF73" s="2587"/>
      <c r="AG73" s="2601"/>
      <c r="AH73" s="2578"/>
      <c r="AI73" s="2578"/>
      <c r="AJ73" s="2578"/>
      <c r="AK73" s="2578"/>
      <c r="AL73" s="2592"/>
      <c r="AM73" s="2602"/>
      <c r="AN73" s="2583"/>
      <c r="AO73" s="2583"/>
      <c r="AP73" s="2612"/>
      <c r="AQ73" s="2613"/>
      <c r="AR73" s="2613"/>
      <c r="AS73" s="2614"/>
      <c r="AT73" s="2614"/>
      <c r="AU73" s="2615"/>
      <c r="AV73" s="2602"/>
      <c r="AW73" s="2583"/>
      <c r="AX73" s="2583"/>
      <c r="AY73" s="2612"/>
      <c r="AZ73" s="2613"/>
      <c r="BA73" s="2613"/>
      <c r="BB73" s="2617"/>
      <c r="BC73" s="2618"/>
      <c r="BD73" s="2618"/>
      <c r="BE73" s="2615"/>
      <c r="BF73" s="2615"/>
      <c r="BG73" s="2615"/>
      <c r="BH73" s="2615"/>
      <c r="BI73" s="2615"/>
      <c r="BJ73" s="2615"/>
      <c r="BK73" s="2615"/>
      <c r="BL73" s="2631"/>
      <c r="BM73" s="537"/>
      <c r="BN73" s="586"/>
    </row>
    <row r="74" spans="1:66" s="1211" customFormat="1" ht="29.25" hidden="1" customHeight="1" outlineLevel="1">
      <c r="A74" s="2559">
        <v>13</v>
      </c>
      <c r="B74" s="2648" t="s">
        <v>1577</v>
      </c>
      <c r="C74" s="2555"/>
      <c r="D74" s="2556"/>
      <c r="E74" s="2556"/>
      <c r="F74" s="2555"/>
      <c r="G74" s="2556"/>
      <c r="H74" s="2556"/>
      <c r="I74" s="2556"/>
      <c r="J74" s="2556"/>
      <c r="K74" s="2574"/>
      <c r="L74" s="2586"/>
      <c r="M74" s="2587"/>
      <c r="N74" s="2587"/>
      <c r="O74" s="2586"/>
      <c r="P74" s="2587"/>
      <c r="Q74" s="2587"/>
      <c r="R74" s="2587"/>
      <c r="S74" s="2587"/>
      <c r="T74" s="2667"/>
      <c r="U74" s="2586"/>
      <c r="V74" s="2587"/>
      <c r="W74" s="2587"/>
      <c r="X74" s="2586"/>
      <c r="Y74" s="2587"/>
      <c r="Z74" s="2587"/>
      <c r="AA74" s="2587"/>
      <c r="AB74" s="2587"/>
      <c r="AC74" s="2585"/>
      <c r="AD74" s="2596"/>
      <c r="AE74" s="2587"/>
      <c r="AF74" s="2587"/>
      <c r="AG74" s="2596"/>
      <c r="AH74" s="2587"/>
      <c r="AI74" s="2587"/>
      <c r="AJ74" s="2587"/>
      <c r="AK74" s="2587"/>
      <c r="AL74" s="2592"/>
      <c r="AM74" s="2602"/>
      <c r="AN74" s="2583"/>
      <c r="AO74" s="2583"/>
      <c r="AP74" s="2617"/>
      <c r="AQ74" s="2617"/>
      <c r="AR74" s="2617"/>
      <c r="AS74" s="2614"/>
      <c r="AT74" s="2614"/>
      <c r="AU74" s="2615"/>
      <c r="AV74" s="2602"/>
      <c r="AW74" s="2583"/>
      <c r="AX74" s="2583"/>
      <c r="AY74" s="2617"/>
      <c r="AZ74" s="2617"/>
      <c r="BA74" s="2617"/>
      <c r="BB74" s="2617"/>
      <c r="BC74" s="2618"/>
      <c r="BD74" s="2618"/>
      <c r="BE74" s="2615"/>
      <c r="BF74" s="2615"/>
      <c r="BG74" s="2615"/>
      <c r="BH74" s="2615"/>
      <c r="BI74" s="2615"/>
      <c r="BJ74" s="2615"/>
      <c r="BK74" s="2615"/>
      <c r="BL74" s="2680"/>
      <c r="BM74" s="2646"/>
      <c r="BN74" s="719"/>
    </row>
    <row r="75" spans="1:66" s="1211" customFormat="1" ht="29.25" hidden="1" customHeight="1" outlineLevel="1">
      <c r="A75" s="2559">
        <v>14</v>
      </c>
      <c r="B75" s="2649" t="s">
        <v>1578</v>
      </c>
      <c r="C75" s="2555"/>
      <c r="D75" s="2556"/>
      <c r="E75" s="2556"/>
      <c r="F75" s="2555"/>
      <c r="G75" s="2556"/>
      <c r="H75" s="2556"/>
      <c r="I75" s="2556"/>
      <c r="J75" s="2556"/>
      <c r="K75" s="2574"/>
      <c r="L75" s="2586"/>
      <c r="M75" s="2587"/>
      <c r="N75" s="2587"/>
      <c r="O75" s="2586"/>
      <c r="P75" s="2587"/>
      <c r="Q75" s="2587"/>
      <c r="R75" s="2587"/>
      <c r="S75" s="2587"/>
      <c r="T75" s="2667"/>
      <c r="U75" s="2586"/>
      <c r="V75" s="2587"/>
      <c r="W75" s="2587"/>
      <c r="X75" s="2586"/>
      <c r="Y75" s="2587"/>
      <c r="Z75" s="2587"/>
      <c r="AA75" s="2587"/>
      <c r="AB75" s="2587"/>
      <c r="AC75" s="2585"/>
      <c r="AD75" s="2596"/>
      <c r="AE75" s="2587"/>
      <c r="AF75" s="2587"/>
      <c r="AG75" s="2596"/>
      <c r="AH75" s="2587"/>
      <c r="AI75" s="2587"/>
      <c r="AJ75" s="2587"/>
      <c r="AK75" s="2587"/>
      <c r="AL75" s="2592"/>
      <c r="AM75" s="2673"/>
      <c r="AN75" s="2673"/>
      <c r="AO75" s="2583"/>
      <c r="AP75" s="2617"/>
      <c r="AQ75" s="2617"/>
      <c r="AR75" s="2617"/>
      <c r="AS75" s="2614"/>
      <c r="AT75" s="2614"/>
      <c r="AU75" s="2615"/>
      <c r="AV75" s="2673"/>
      <c r="AW75" s="2673"/>
      <c r="AX75" s="2583"/>
      <c r="AY75" s="2617"/>
      <c r="AZ75" s="2617"/>
      <c r="BA75" s="2617"/>
      <c r="BB75" s="2617"/>
      <c r="BC75" s="2618"/>
      <c r="BD75" s="2618"/>
      <c r="BE75" s="2615"/>
      <c r="BF75" s="2615"/>
      <c r="BG75" s="2615"/>
      <c r="BH75" s="2615"/>
      <c r="BI75" s="2615"/>
      <c r="BJ75" s="2615"/>
      <c r="BK75" s="2615"/>
      <c r="BL75" s="2680"/>
      <c r="BM75" s="2646"/>
      <c r="BN75" s="719"/>
    </row>
    <row r="76" spans="1:66" s="1208" customFormat="1" ht="18" hidden="1" customHeight="1" outlineLevel="1">
      <c r="A76" s="2559">
        <v>15</v>
      </c>
      <c r="B76" s="2560" t="s">
        <v>1579</v>
      </c>
      <c r="C76" s="2551"/>
      <c r="D76" s="2552"/>
      <c r="E76" s="2552"/>
      <c r="F76" s="2551"/>
      <c r="G76" s="2552"/>
      <c r="H76" s="2552"/>
      <c r="I76" s="2552"/>
      <c r="J76" s="2552"/>
      <c r="K76" s="2568"/>
      <c r="L76" s="2577"/>
      <c r="M76" s="2578"/>
      <c r="N76" s="2578"/>
      <c r="O76" s="2579"/>
      <c r="P76" s="2580"/>
      <c r="Q76" s="2580"/>
      <c r="R76" s="2578"/>
      <c r="S76" s="2578"/>
      <c r="T76" s="2592"/>
      <c r="U76" s="2577"/>
      <c r="V76" s="2578"/>
      <c r="W76" s="2578"/>
      <c r="X76" s="2577"/>
      <c r="Y76" s="2578"/>
      <c r="Z76" s="2578"/>
      <c r="AA76" s="2578"/>
      <c r="AB76" s="2578"/>
      <c r="AC76" s="2585"/>
      <c r="AD76" s="2601"/>
      <c r="AE76" s="2578"/>
      <c r="AF76" s="2578"/>
      <c r="AG76" s="2601"/>
      <c r="AH76" s="2578"/>
      <c r="AI76" s="2578"/>
      <c r="AJ76" s="2578"/>
      <c r="AK76" s="2578"/>
      <c r="AL76" s="2592"/>
      <c r="AM76" s="2602"/>
      <c r="AN76" s="2583"/>
      <c r="AO76" s="2583"/>
      <c r="AP76" s="2612"/>
      <c r="AQ76" s="2613"/>
      <c r="AR76" s="2613"/>
      <c r="AS76" s="2614"/>
      <c r="AT76" s="2614"/>
      <c r="AU76" s="2615"/>
      <c r="AV76" s="2602"/>
      <c r="AW76" s="2583"/>
      <c r="AX76" s="2583"/>
      <c r="AY76" s="2612"/>
      <c r="AZ76" s="2613"/>
      <c r="BA76" s="2613"/>
      <c r="BB76" s="2617"/>
      <c r="BC76" s="2618"/>
      <c r="BD76" s="2618"/>
      <c r="BE76" s="2615"/>
      <c r="BF76" s="2615"/>
      <c r="BG76" s="2615"/>
      <c r="BH76" s="2615"/>
      <c r="BI76" s="2615"/>
      <c r="BJ76" s="2615"/>
      <c r="BK76" s="2615"/>
      <c r="BL76" s="2631"/>
      <c r="BM76" s="537"/>
      <c r="BN76" s="586"/>
    </row>
    <row r="77" spans="1:66" s="1208" customFormat="1" ht="18" hidden="1" customHeight="1" outlineLevel="1">
      <c r="A77" s="2559">
        <v>16</v>
      </c>
      <c r="B77" s="2560" t="s">
        <v>1580</v>
      </c>
      <c r="C77" s="2551"/>
      <c r="D77" s="2552"/>
      <c r="E77" s="2552"/>
      <c r="F77" s="2551"/>
      <c r="G77" s="2552"/>
      <c r="H77" s="2552"/>
      <c r="I77" s="2552"/>
      <c r="J77" s="2552"/>
      <c r="K77" s="2568"/>
      <c r="L77" s="2577"/>
      <c r="M77" s="2578"/>
      <c r="N77" s="2578"/>
      <c r="O77" s="2579"/>
      <c r="P77" s="2580"/>
      <c r="Q77" s="2580"/>
      <c r="R77" s="2578"/>
      <c r="S77" s="2578"/>
      <c r="T77" s="2592"/>
      <c r="U77" s="2577"/>
      <c r="V77" s="2578"/>
      <c r="W77" s="2578"/>
      <c r="X77" s="2577"/>
      <c r="Y77" s="2578"/>
      <c r="Z77" s="2578"/>
      <c r="AA77" s="2578"/>
      <c r="AB77" s="2578"/>
      <c r="AC77" s="2585"/>
      <c r="AD77" s="2601"/>
      <c r="AE77" s="2578"/>
      <c r="AF77" s="2578"/>
      <c r="AG77" s="2601"/>
      <c r="AH77" s="2578"/>
      <c r="AI77" s="2578"/>
      <c r="AJ77" s="2578"/>
      <c r="AK77" s="2578"/>
      <c r="AL77" s="2592"/>
      <c r="AM77" s="2602"/>
      <c r="AN77" s="2583"/>
      <c r="AO77" s="2583"/>
      <c r="AP77" s="2612"/>
      <c r="AQ77" s="2613"/>
      <c r="AR77" s="2613"/>
      <c r="AS77" s="2614"/>
      <c r="AT77" s="2614"/>
      <c r="AU77" s="2615"/>
      <c r="AV77" s="2602"/>
      <c r="AW77" s="2583"/>
      <c r="AX77" s="2583"/>
      <c r="AY77" s="2612"/>
      <c r="AZ77" s="2613"/>
      <c r="BA77" s="2613"/>
      <c r="BB77" s="2617"/>
      <c r="BC77" s="2618"/>
      <c r="BD77" s="2618"/>
      <c r="BE77" s="2615"/>
      <c r="BF77" s="2615"/>
      <c r="BG77" s="2615"/>
      <c r="BH77" s="2615"/>
      <c r="BI77" s="2615"/>
      <c r="BJ77" s="2615"/>
      <c r="BK77" s="2615"/>
      <c r="BL77" s="2631"/>
      <c r="BM77" s="537"/>
      <c r="BN77" s="586"/>
    </row>
    <row r="78" spans="1:66" s="1208" customFormat="1" ht="18" hidden="1" customHeight="1" outlineLevel="1">
      <c r="A78" s="2559">
        <v>17</v>
      </c>
      <c r="B78" s="2560" t="s">
        <v>1581</v>
      </c>
      <c r="C78" s="2551"/>
      <c r="D78" s="2552"/>
      <c r="E78" s="2552"/>
      <c r="F78" s="2551"/>
      <c r="G78" s="2552"/>
      <c r="H78" s="2552"/>
      <c r="I78" s="2552"/>
      <c r="J78" s="2552"/>
      <c r="K78" s="2568"/>
      <c r="L78" s="2577"/>
      <c r="M78" s="2578"/>
      <c r="N78" s="2578"/>
      <c r="O78" s="2579"/>
      <c r="P78" s="2580"/>
      <c r="Q78" s="2580"/>
      <c r="R78" s="2578"/>
      <c r="S78" s="2578"/>
      <c r="T78" s="2592"/>
      <c r="U78" s="2577"/>
      <c r="V78" s="2578"/>
      <c r="W78" s="2578"/>
      <c r="X78" s="2577"/>
      <c r="Y78" s="2578"/>
      <c r="Z78" s="2578"/>
      <c r="AA78" s="2578"/>
      <c r="AB78" s="2578"/>
      <c r="AC78" s="2585"/>
      <c r="AD78" s="2601"/>
      <c r="AE78" s="2578"/>
      <c r="AF78" s="2578"/>
      <c r="AG78" s="2601"/>
      <c r="AH78" s="2578"/>
      <c r="AI78" s="2578"/>
      <c r="AJ78" s="2578"/>
      <c r="AK78" s="2578"/>
      <c r="AL78" s="2592"/>
      <c r="AM78" s="2602"/>
      <c r="AN78" s="2583"/>
      <c r="AO78" s="2583"/>
      <c r="AP78" s="2612"/>
      <c r="AQ78" s="2613"/>
      <c r="AR78" s="2613"/>
      <c r="AS78" s="2614"/>
      <c r="AT78" s="2614"/>
      <c r="AU78" s="2615"/>
      <c r="AV78" s="2602"/>
      <c r="AW78" s="2583"/>
      <c r="AX78" s="2583"/>
      <c r="AY78" s="2612"/>
      <c r="AZ78" s="2613"/>
      <c r="BA78" s="2613"/>
      <c r="BB78" s="2617"/>
      <c r="BC78" s="2618"/>
      <c r="BD78" s="2618"/>
      <c r="BE78" s="2615"/>
      <c r="BF78" s="2615"/>
      <c r="BG78" s="2615"/>
      <c r="BH78" s="2615"/>
      <c r="BI78" s="2615"/>
      <c r="BJ78" s="2615"/>
      <c r="BK78" s="2615"/>
      <c r="BL78" s="2631"/>
      <c r="BM78" s="537"/>
      <c r="BN78" s="586"/>
    </row>
    <row r="79" spans="1:66" s="1208" customFormat="1" ht="18" hidden="1" customHeight="1" outlineLevel="1">
      <c r="A79" s="2559">
        <v>18</v>
      </c>
      <c r="B79" s="2560" t="s">
        <v>1569</v>
      </c>
      <c r="C79" s="2551"/>
      <c r="D79" s="2552"/>
      <c r="E79" s="2552"/>
      <c r="F79" s="2551"/>
      <c r="G79" s="2552"/>
      <c r="H79" s="2552"/>
      <c r="I79" s="2552"/>
      <c r="J79" s="2552"/>
      <c r="K79" s="2568"/>
      <c r="L79" s="2577"/>
      <c r="M79" s="2578"/>
      <c r="N79" s="2578"/>
      <c r="O79" s="2579"/>
      <c r="P79" s="2580"/>
      <c r="Q79" s="2580"/>
      <c r="R79" s="2578"/>
      <c r="S79" s="2578"/>
      <c r="T79" s="2592"/>
      <c r="U79" s="2577"/>
      <c r="V79" s="2578"/>
      <c r="W79" s="2578"/>
      <c r="X79" s="2577"/>
      <c r="Y79" s="2578"/>
      <c r="Z79" s="2578"/>
      <c r="AA79" s="2578"/>
      <c r="AB79" s="2578"/>
      <c r="AC79" s="2585"/>
      <c r="AD79" s="2601"/>
      <c r="AE79" s="2578"/>
      <c r="AF79" s="2578"/>
      <c r="AG79" s="2601"/>
      <c r="AH79" s="2578"/>
      <c r="AI79" s="2578"/>
      <c r="AJ79" s="2578"/>
      <c r="AK79" s="2578"/>
      <c r="AL79" s="2592"/>
      <c r="AM79" s="2602"/>
      <c r="AN79" s="2583"/>
      <c r="AO79" s="2583"/>
      <c r="AP79" s="2612"/>
      <c r="AQ79" s="2613"/>
      <c r="AR79" s="2613"/>
      <c r="AS79" s="2614"/>
      <c r="AT79" s="2614"/>
      <c r="AU79" s="2615"/>
      <c r="AV79" s="2602"/>
      <c r="AW79" s="2583"/>
      <c r="AX79" s="2583"/>
      <c r="AY79" s="2612"/>
      <c r="AZ79" s="2613"/>
      <c r="BA79" s="2613"/>
      <c r="BB79" s="2617"/>
      <c r="BC79" s="2618"/>
      <c r="BD79" s="2618"/>
      <c r="BE79" s="2615"/>
      <c r="BF79" s="2615"/>
      <c r="BG79" s="2615"/>
      <c r="BH79" s="2615"/>
      <c r="BI79" s="2615"/>
      <c r="BJ79" s="2615"/>
      <c r="BK79" s="2615"/>
      <c r="BL79" s="2631"/>
      <c r="BM79" s="537"/>
      <c r="BN79" s="586"/>
    </row>
    <row r="80" spans="1:66" s="1208" customFormat="1" ht="18" hidden="1" customHeight="1" outlineLevel="1">
      <c r="A80" s="2559">
        <v>19</v>
      </c>
      <c r="B80" s="2560" t="s">
        <v>1582</v>
      </c>
      <c r="C80" s="2551"/>
      <c r="D80" s="2552"/>
      <c r="E80" s="2552"/>
      <c r="F80" s="2551"/>
      <c r="G80" s="2552"/>
      <c r="H80" s="2552"/>
      <c r="I80" s="2552"/>
      <c r="J80" s="2552"/>
      <c r="K80" s="2568"/>
      <c r="L80" s="2577"/>
      <c r="M80" s="2578"/>
      <c r="N80" s="2578"/>
      <c r="O80" s="2579"/>
      <c r="P80" s="2580"/>
      <c r="Q80" s="2580"/>
      <c r="R80" s="2578"/>
      <c r="S80" s="2578"/>
      <c r="T80" s="2592"/>
      <c r="U80" s="2577"/>
      <c r="V80" s="2578"/>
      <c r="W80" s="2578"/>
      <c r="X80" s="2577"/>
      <c r="Y80" s="2578"/>
      <c r="Z80" s="2578"/>
      <c r="AA80" s="2578"/>
      <c r="AB80" s="2578"/>
      <c r="AC80" s="2585"/>
      <c r="AD80" s="2601"/>
      <c r="AE80" s="2578"/>
      <c r="AF80" s="2578"/>
      <c r="AG80" s="2601"/>
      <c r="AH80" s="2578"/>
      <c r="AI80" s="2578"/>
      <c r="AJ80" s="2578"/>
      <c r="AK80" s="2578"/>
      <c r="AL80" s="2592"/>
      <c r="AM80" s="2602"/>
      <c r="AN80" s="2583"/>
      <c r="AO80" s="2583"/>
      <c r="AP80" s="2612"/>
      <c r="AQ80" s="2613"/>
      <c r="AR80" s="2613"/>
      <c r="AS80" s="2614"/>
      <c r="AT80" s="2614"/>
      <c r="AU80" s="2615"/>
      <c r="AV80" s="2602"/>
      <c r="AW80" s="2583"/>
      <c r="AX80" s="2583"/>
      <c r="AY80" s="2612"/>
      <c r="AZ80" s="2613"/>
      <c r="BA80" s="2613"/>
      <c r="BB80" s="2617"/>
      <c r="BC80" s="2618"/>
      <c r="BD80" s="2618"/>
      <c r="BE80" s="2615"/>
      <c r="BF80" s="2615"/>
      <c r="BG80" s="2615"/>
      <c r="BH80" s="2615"/>
      <c r="BI80" s="2615"/>
      <c r="BJ80" s="2615"/>
      <c r="BK80" s="2615"/>
      <c r="BL80" s="2631"/>
      <c r="BM80" s="537"/>
      <c r="BN80" s="586"/>
    </row>
    <row r="81" spans="1:66" s="1208" customFormat="1" ht="18" hidden="1" customHeight="1" outlineLevel="1">
      <c r="A81" s="2559">
        <v>20</v>
      </c>
      <c r="B81" s="2560" t="s">
        <v>1584</v>
      </c>
      <c r="C81" s="2551"/>
      <c r="D81" s="2552"/>
      <c r="E81" s="2552"/>
      <c r="F81" s="2551"/>
      <c r="G81" s="2552"/>
      <c r="H81" s="2552"/>
      <c r="I81" s="2552"/>
      <c r="J81" s="2552"/>
      <c r="K81" s="2568"/>
      <c r="L81" s="2577"/>
      <c r="M81" s="2578"/>
      <c r="N81" s="2578"/>
      <c r="O81" s="2579"/>
      <c r="P81" s="2580"/>
      <c r="Q81" s="2580"/>
      <c r="R81" s="2578"/>
      <c r="S81" s="2578"/>
      <c r="T81" s="2592"/>
      <c r="U81" s="2577"/>
      <c r="V81" s="2578"/>
      <c r="W81" s="2578"/>
      <c r="X81" s="2577"/>
      <c r="Y81" s="2578"/>
      <c r="Z81" s="2578"/>
      <c r="AA81" s="2578"/>
      <c r="AB81" s="2578"/>
      <c r="AC81" s="2585"/>
      <c r="AD81" s="2601"/>
      <c r="AE81" s="2578"/>
      <c r="AF81" s="2578"/>
      <c r="AG81" s="2601"/>
      <c r="AH81" s="2578"/>
      <c r="AI81" s="2578"/>
      <c r="AJ81" s="2578"/>
      <c r="AK81" s="2578"/>
      <c r="AL81" s="2592"/>
      <c r="AM81" s="2602"/>
      <c r="AN81" s="2583"/>
      <c r="AO81" s="2583"/>
      <c r="AP81" s="2612"/>
      <c r="AQ81" s="2613"/>
      <c r="AR81" s="2613"/>
      <c r="AS81" s="2614"/>
      <c r="AT81" s="2614"/>
      <c r="AU81" s="2615"/>
      <c r="AV81" s="2602"/>
      <c r="AW81" s="2583"/>
      <c r="AX81" s="2583"/>
      <c r="AY81" s="2612"/>
      <c r="AZ81" s="2613"/>
      <c r="BA81" s="2613"/>
      <c r="BB81" s="2617"/>
      <c r="BC81" s="2618"/>
      <c r="BD81" s="2618"/>
      <c r="BE81" s="2615"/>
      <c r="BF81" s="2615"/>
      <c r="BG81" s="2615"/>
      <c r="BH81" s="2615"/>
      <c r="BI81" s="2615"/>
      <c r="BJ81" s="2615"/>
      <c r="BK81" s="2615"/>
      <c r="BL81" s="2631"/>
      <c r="BM81" s="537"/>
      <c r="BN81" s="586"/>
    </row>
    <row r="82" spans="1:66" s="1208" customFormat="1" ht="18" hidden="1" customHeight="1" outlineLevel="1">
      <c r="A82" s="2559">
        <v>21</v>
      </c>
      <c r="B82" s="2560" t="s">
        <v>1585</v>
      </c>
      <c r="C82" s="2551"/>
      <c r="D82" s="2552"/>
      <c r="E82" s="2552"/>
      <c r="F82" s="2551"/>
      <c r="G82" s="2552"/>
      <c r="H82" s="2552"/>
      <c r="I82" s="2552"/>
      <c r="J82" s="2552"/>
      <c r="K82" s="2568"/>
      <c r="L82" s="2577"/>
      <c r="M82" s="2578"/>
      <c r="N82" s="2578"/>
      <c r="O82" s="2577"/>
      <c r="P82" s="2578"/>
      <c r="Q82" s="2578"/>
      <c r="R82" s="2578"/>
      <c r="S82" s="2578"/>
      <c r="T82" s="2592"/>
      <c r="U82" s="2577"/>
      <c r="V82" s="2578"/>
      <c r="W82" s="2578"/>
      <c r="X82" s="2577"/>
      <c r="Y82" s="2578"/>
      <c r="Z82" s="2578"/>
      <c r="AA82" s="2578"/>
      <c r="AB82" s="2578"/>
      <c r="AC82" s="2585"/>
      <c r="AD82" s="2601"/>
      <c r="AE82" s="2578"/>
      <c r="AF82" s="2578"/>
      <c r="AG82" s="2601"/>
      <c r="AH82" s="2578"/>
      <c r="AI82" s="2578"/>
      <c r="AJ82" s="2578"/>
      <c r="AK82" s="2578"/>
      <c r="AL82" s="2592"/>
      <c r="AM82" s="2602"/>
      <c r="AN82" s="2583"/>
      <c r="AO82" s="2583"/>
      <c r="AP82" s="2612"/>
      <c r="AQ82" s="2613"/>
      <c r="AR82" s="2613"/>
      <c r="AS82" s="2614"/>
      <c r="AT82" s="2614"/>
      <c r="AU82" s="2615"/>
      <c r="AV82" s="2602"/>
      <c r="AW82" s="2583"/>
      <c r="AX82" s="2583"/>
      <c r="AY82" s="2612"/>
      <c r="AZ82" s="2613"/>
      <c r="BA82" s="2613"/>
      <c r="BB82" s="2617"/>
      <c r="BC82" s="2618"/>
      <c r="BD82" s="2618"/>
      <c r="BE82" s="2615"/>
      <c r="BF82" s="2615"/>
      <c r="BG82" s="2615"/>
      <c r="BH82" s="2615"/>
      <c r="BI82" s="2615"/>
      <c r="BJ82" s="2615"/>
      <c r="BK82" s="2615"/>
      <c r="BL82" s="2631"/>
      <c r="BM82" s="537"/>
      <c r="BN82" s="586"/>
    </row>
    <row r="83" spans="1:66" s="1208" customFormat="1" ht="18" hidden="1" customHeight="1" outlineLevel="1">
      <c r="A83" s="2559">
        <v>22</v>
      </c>
      <c r="B83" s="2560" t="s">
        <v>1586</v>
      </c>
      <c r="C83" s="2551"/>
      <c r="D83" s="2552"/>
      <c r="E83" s="2552"/>
      <c r="F83" s="2551"/>
      <c r="G83" s="2552"/>
      <c r="H83" s="2552"/>
      <c r="I83" s="2552"/>
      <c r="J83" s="2552"/>
      <c r="K83" s="2568"/>
      <c r="L83" s="2577"/>
      <c r="M83" s="2578"/>
      <c r="N83" s="2578"/>
      <c r="O83" s="2577"/>
      <c r="P83" s="2578"/>
      <c r="Q83" s="2578"/>
      <c r="R83" s="2578"/>
      <c r="S83" s="2578"/>
      <c r="T83" s="2592"/>
      <c r="U83" s="2577"/>
      <c r="V83" s="2578"/>
      <c r="W83" s="2578"/>
      <c r="X83" s="2577"/>
      <c r="Y83" s="2578"/>
      <c r="Z83" s="2578"/>
      <c r="AA83" s="2578"/>
      <c r="AB83" s="2578"/>
      <c r="AC83" s="2585"/>
      <c r="AD83" s="2601"/>
      <c r="AE83" s="2578"/>
      <c r="AF83" s="2578"/>
      <c r="AG83" s="2601"/>
      <c r="AH83" s="2578"/>
      <c r="AI83" s="2578"/>
      <c r="AJ83" s="2578"/>
      <c r="AK83" s="2578"/>
      <c r="AL83" s="2592"/>
      <c r="AM83" s="2602"/>
      <c r="AN83" s="2583"/>
      <c r="AO83" s="2583"/>
      <c r="AP83" s="2612"/>
      <c r="AQ83" s="2613"/>
      <c r="AR83" s="2613"/>
      <c r="AS83" s="2614"/>
      <c r="AT83" s="2614"/>
      <c r="AU83" s="2615"/>
      <c r="AV83" s="2602"/>
      <c r="AW83" s="2583"/>
      <c r="AX83" s="2583"/>
      <c r="AY83" s="2612"/>
      <c r="AZ83" s="2613"/>
      <c r="BA83" s="2613"/>
      <c r="BB83" s="2617"/>
      <c r="BC83" s="2618"/>
      <c r="BD83" s="2618"/>
      <c r="BE83" s="2615"/>
      <c r="BF83" s="2615"/>
      <c r="BG83" s="2615"/>
      <c r="BH83" s="2615"/>
      <c r="BI83" s="2615"/>
      <c r="BJ83" s="2615"/>
      <c r="BK83" s="2615"/>
      <c r="BL83" s="2631"/>
      <c r="BM83" s="537"/>
      <c r="BN83" s="586"/>
    </row>
    <row r="84" spans="1:66" s="1208" customFormat="1" ht="18" hidden="1" customHeight="1" outlineLevel="1">
      <c r="A84" s="2559">
        <v>23</v>
      </c>
      <c r="B84" s="2560" t="s">
        <v>1587</v>
      </c>
      <c r="C84" s="2551"/>
      <c r="D84" s="2552"/>
      <c r="E84" s="2552"/>
      <c r="F84" s="2551"/>
      <c r="G84" s="2552"/>
      <c r="H84" s="2552"/>
      <c r="I84" s="2552"/>
      <c r="J84" s="2552"/>
      <c r="K84" s="2568"/>
      <c r="L84" s="2577"/>
      <c r="M84" s="2578"/>
      <c r="N84" s="2578"/>
      <c r="O84" s="2577"/>
      <c r="P84" s="2578"/>
      <c r="Q84" s="2578"/>
      <c r="R84" s="2578"/>
      <c r="S84" s="2578"/>
      <c r="T84" s="2592"/>
      <c r="U84" s="2577"/>
      <c r="V84" s="2578"/>
      <c r="W84" s="2578"/>
      <c r="X84" s="2577"/>
      <c r="Y84" s="2578"/>
      <c r="Z84" s="2578"/>
      <c r="AA84" s="2578"/>
      <c r="AB84" s="2578"/>
      <c r="AC84" s="2585"/>
      <c r="AD84" s="2601"/>
      <c r="AE84" s="2578"/>
      <c r="AF84" s="2578"/>
      <c r="AG84" s="2601"/>
      <c r="AH84" s="2578"/>
      <c r="AI84" s="2578"/>
      <c r="AJ84" s="2578"/>
      <c r="AK84" s="2578"/>
      <c r="AL84" s="2592"/>
      <c r="AM84" s="2602"/>
      <c r="AN84" s="2583"/>
      <c r="AO84" s="2583"/>
      <c r="AP84" s="2612"/>
      <c r="AQ84" s="2613"/>
      <c r="AR84" s="2613"/>
      <c r="AS84" s="2614"/>
      <c r="AT84" s="2614"/>
      <c r="AU84" s="2615"/>
      <c r="AV84" s="2602"/>
      <c r="AW84" s="2583"/>
      <c r="AX84" s="2583"/>
      <c r="AY84" s="2612"/>
      <c r="AZ84" s="2613"/>
      <c r="BA84" s="2613"/>
      <c r="BB84" s="2617"/>
      <c r="BC84" s="2618"/>
      <c r="BD84" s="2618"/>
      <c r="BE84" s="2615"/>
      <c r="BF84" s="2615"/>
      <c r="BG84" s="2615"/>
      <c r="BH84" s="2615"/>
      <c r="BI84" s="2615"/>
      <c r="BJ84" s="2615"/>
      <c r="BK84" s="2615"/>
      <c r="BL84" s="2631"/>
      <c r="BM84" s="537"/>
      <c r="BN84" s="586"/>
    </row>
    <row r="85" spans="1:66" s="1208" customFormat="1" ht="18" hidden="1" customHeight="1" outlineLevel="1">
      <c r="A85" s="2559">
        <v>24</v>
      </c>
      <c r="B85" s="2560" t="s">
        <v>1588</v>
      </c>
      <c r="C85" s="2551"/>
      <c r="D85" s="2552"/>
      <c r="E85" s="2552"/>
      <c r="F85" s="2551"/>
      <c r="G85" s="2552"/>
      <c r="H85" s="2552"/>
      <c r="I85" s="2552"/>
      <c r="J85" s="2552"/>
      <c r="K85" s="2568"/>
      <c r="L85" s="2577"/>
      <c r="M85" s="2578"/>
      <c r="N85" s="2578"/>
      <c r="O85" s="2577"/>
      <c r="P85" s="2578"/>
      <c r="Q85" s="2578"/>
      <c r="R85" s="2578"/>
      <c r="S85" s="2578"/>
      <c r="T85" s="2592"/>
      <c r="U85" s="2577"/>
      <c r="V85" s="2578"/>
      <c r="W85" s="2578"/>
      <c r="X85" s="2577"/>
      <c r="Y85" s="2578"/>
      <c r="Z85" s="2578"/>
      <c r="AA85" s="2578"/>
      <c r="AB85" s="2578"/>
      <c r="AC85" s="2585"/>
      <c r="AD85" s="2601"/>
      <c r="AE85" s="2578"/>
      <c r="AF85" s="2578"/>
      <c r="AG85" s="2601"/>
      <c r="AH85" s="2578"/>
      <c r="AI85" s="2578"/>
      <c r="AJ85" s="2578"/>
      <c r="AK85" s="2578"/>
      <c r="AL85" s="2592"/>
      <c r="AM85" s="2602"/>
      <c r="AN85" s="2583"/>
      <c r="AO85" s="2583"/>
      <c r="AP85" s="2612"/>
      <c r="AQ85" s="2613"/>
      <c r="AR85" s="2613"/>
      <c r="AS85" s="2614"/>
      <c r="AT85" s="2614"/>
      <c r="AU85" s="2615"/>
      <c r="AV85" s="2602"/>
      <c r="AW85" s="2583"/>
      <c r="AX85" s="2583"/>
      <c r="AY85" s="2612"/>
      <c r="AZ85" s="2613"/>
      <c r="BA85" s="2613"/>
      <c r="BB85" s="2617"/>
      <c r="BC85" s="2618"/>
      <c r="BD85" s="2618"/>
      <c r="BE85" s="2615"/>
      <c r="BF85" s="2615"/>
      <c r="BG85" s="2615"/>
      <c r="BH85" s="2615"/>
      <c r="BI85" s="2615"/>
      <c r="BJ85" s="2615"/>
      <c r="BK85" s="2615"/>
      <c r="BL85" s="2631"/>
      <c r="BM85" s="537"/>
      <c r="BN85" s="586"/>
    </row>
    <row r="86" spans="1:66" s="1211" customFormat="1" ht="30" hidden="1" customHeight="1" outlineLevel="1">
      <c r="A86" s="2559">
        <v>25</v>
      </c>
      <c r="B86" s="2648" t="s">
        <v>1589</v>
      </c>
      <c r="C86" s="2555"/>
      <c r="D86" s="2556"/>
      <c r="E86" s="2556"/>
      <c r="F86" s="2555"/>
      <c r="G86" s="2556"/>
      <c r="H86" s="2556"/>
      <c r="I86" s="2556"/>
      <c r="J86" s="2556"/>
      <c r="K86" s="2574"/>
      <c r="L86" s="2586"/>
      <c r="M86" s="2587"/>
      <c r="N86" s="2587"/>
      <c r="O86" s="2586"/>
      <c r="P86" s="2587"/>
      <c r="Q86" s="2587"/>
      <c r="R86" s="2587"/>
      <c r="S86" s="2587"/>
      <c r="T86" s="2667"/>
      <c r="U86" s="2586"/>
      <c r="V86" s="2587"/>
      <c r="W86" s="2587"/>
      <c r="X86" s="2586"/>
      <c r="Y86" s="2587"/>
      <c r="Z86" s="2587"/>
      <c r="AA86" s="2587"/>
      <c r="AB86" s="2587"/>
      <c r="AC86" s="2585"/>
      <c r="AD86" s="2596"/>
      <c r="AE86" s="2587"/>
      <c r="AF86" s="2587"/>
      <c r="AG86" s="2596"/>
      <c r="AH86" s="2587"/>
      <c r="AI86" s="2587"/>
      <c r="AJ86" s="2587"/>
      <c r="AK86" s="2587"/>
      <c r="AL86" s="2592"/>
      <c r="AM86" s="2602"/>
      <c r="AN86" s="2583"/>
      <c r="AO86" s="2583"/>
      <c r="AP86" s="2612"/>
      <c r="AQ86" s="2613"/>
      <c r="AR86" s="2613"/>
      <c r="AS86" s="2614"/>
      <c r="AT86" s="2614"/>
      <c r="AU86" s="2615"/>
      <c r="AV86" s="2602"/>
      <c r="AW86" s="2583"/>
      <c r="AX86" s="2583"/>
      <c r="AY86" s="2612"/>
      <c r="AZ86" s="2613"/>
      <c r="BA86" s="2613"/>
      <c r="BB86" s="2617"/>
      <c r="BC86" s="2618"/>
      <c r="BD86" s="2618"/>
      <c r="BE86" s="2615"/>
      <c r="BF86" s="2615"/>
      <c r="BG86" s="2615"/>
      <c r="BH86" s="2615"/>
      <c r="BI86" s="2615"/>
      <c r="BJ86" s="2615"/>
      <c r="BK86" s="2615"/>
      <c r="BL86" s="2680"/>
      <c r="BM86" s="2646"/>
      <c r="BN86" s="1333"/>
    </row>
    <row r="87" spans="1:66" s="85" customFormat="1" ht="30" customHeight="1" collapsed="1">
      <c r="A87" s="2384" t="s">
        <v>326</v>
      </c>
      <c r="B87" s="2650" t="s">
        <v>1590</v>
      </c>
      <c r="C87" s="2558"/>
      <c r="D87" s="2558"/>
      <c r="E87" s="2558"/>
      <c r="F87" s="2558"/>
      <c r="G87" s="2558"/>
      <c r="H87" s="2558"/>
      <c r="I87" s="2558"/>
      <c r="J87" s="2558"/>
      <c r="K87" s="2568"/>
      <c r="L87" s="2569"/>
      <c r="M87" s="2570"/>
      <c r="N87" s="2570"/>
      <c r="O87" s="2569"/>
      <c r="P87" s="2570"/>
      <c r="Q87" s="2570"/>
      <c r="R87" s="2570"/>
      <c r="S87" s="2570"/>
      <c r="T87" s="2581"/>
      <c r="U87" s="2582"/>
      <c r="V87" s="2583"/>
      <c r="W87" s="2570"/>
      <c r="X87" s="2582"/>
      <c r="Y87" s="2583"/>
      <c r="Z87" s="2570"/>
      <c r="AA87" s="2570"/>
      <c r="AB87" s="2570"/>
      <c r="AC87" s="2581"/>
      <c r="AD87" s="2593"/>
      <c r="AE87" s="2570"/>
      <c r="AF87" s="2570"/>
      <c r="AG87" s="2593"/>
      <c r="AH87" s="2570"/>
      <c r="AI87" s="2570"/>
      <c r="AJ87" s="2570"/>
      <c r="AK87" s="2570"/>
      <c r="AL87" s="2581"/>
      <c r="AM87" s="2598"/>
      <c r="AN87" s="2598"/>
      <c r="AO87" s="2598"/>
      <c r="AP87" s="2603"/>
      <c r="AQ87" s="2603"/>
      <c r="AR87" s="2603"/>
      <c r="AS87" s="2603"/>
      <c r="AT87" s="2603"/>
      <c r="AU87" s="2609"/>
      <c r="AV87" s="2598"/>
      <c r="AW87" s="2598"/>
      <c r="AX87" s="2598"/>
      <c r="AY87" s="2603"/>
      <c r="AZ87" s="2603"/>
      <c r="BA87" s="2603"/>
      <c r="BB87" s="125"/>
      <c r="BC87" s="125"/>
      <c r="BD87" s="2609"/>
      <c r="BE87" s="2632"/>
      <c r="BF87" s="2632"/>
      <c r="BG87" s="146"/>
      <c r="BH87" s="2632"/>
      <c r="BI87" s="2632"/>
      <c r="BJ87" s="2633"/>
      <c r="BK87" s="2632"/>
      <c r="BL87" s="2681"/>
      <c r="BM87" s="2647"/>
      <c r="BN87" s="2688"/>
    </row>
    <row r="88" spans="1:66" s="85" customFormat="1" ht="57" customHeight="1">
      <c r="A88" s="2384" t="s">
        <v>767</v>
      </c>
      <c r="B88" s="2563" t="s">
        <v>1591</v>
      </c>
      <c r="C88" s="2558"/>
      <c r="D88" s="2558"/>
      <c r="E88" s="2558"/>
      <c r="F88" s="2558"/>
      <c r="G88" s="2558"/>
      <c r="H88" s="2558"/>
      <c r="I88" s="2558"/>
      <c r="J88" s="2558"/>
      <c r="K88" s="2568"/>
      <c r="L88" s="2569"/>
      <c r="M88" s="2570"/>
      <c r="N88" s="2570"/>
      <c r="O88" s="2569"/>
      <c r="P88" s="2570"/>
      <c r="Q88" s="2570"/>
      <c r="R88" s="2570"/>
      <c r="S88" s="2570"/>
      <c r="T88" s="2581"/>
      <c r="U88" s="2582"/>
      <c r="V88" s="2583"/>
      <c r="W88" s="2570"/>
      <c r="X88" s="2582"/>
      <c r="Y88" s="2583"/>
      <c r="Z88" s="2570"/>
      <c r="AA88" s="2570"/>
      <c r="AB88" s="2570"/>
      <c r="AC88" s="2581"/>
      <c r="AD88" s="2593"/>
      <c r="AE88" s="2570"/>
      <c r="AF88" s="2570"/>
      <c r="AG88" s="2593"/>
      <c r="AH88" s="2570"/>
      <c r="AI88" s="2570"/>
      <c r="AJ88" s="2570"/>
      <c r="AK88" s="2570"/>
      <c r="AL88" s="2581"/>
      <c r="AM88" s="2616"/>
      <c r="AN88" s="2616"/>
      <c r="AO88" s="2598"/>
      <c r="AP88" s="125"/>
      <c r="AQ88" s="125"/>
      <c r="AR88" s="2603"/>
      <c r="AS88" s="2603"/>
      <c r="AT88" s="2603"/>
      <c r="AU88" s="2609"/>
      <c r="AV88" s="2616"/>
      <c r="AW88" s="2616"/>
      <c r="AX88" s="2598"/>
      <c r="AY88" s="125"/>
      <c r="AZ88" s="125"/>
      <c r="BA88" s="2603"/>
      <c r="BB88" s="125"/>
      <c r="BC88" s="125"/>
      <c r="BD88" s="2609"/>
      <c r="BE88" s="2632"/>
      <c r="BF88" s="2632"/>
      <c r="BG88" s="146"/>
      <c r="BH88" s="2632"/>
      <c r="BI88" s="2632"/>
      <c r="BJ88" s="146"/>
      <c r="BK88" s="2632"/>
      <c r="BL88" s="2682"/>
      <c r="BM88" s="2647"/>
      <c r="BN88" s="2689"/>
    </row>
    <row r="89" spans="1:66" s="85" customFormat="1" ht="27.75" hidden="1" customHeight="1" outlineLevel="1">
      <c r="A89" s="2651">
        <v>1</v>
      </c>
      <c r="B89" s="2652" t="s">
        <v>1592</v>
      </c>
      <c r="C89" s="2653"/>
      <c r="D89" s="2653"/>
      <c r="E89" s="2653"/>
      <c r="F89" s="2653"/>
      <c r="G89" s="2653"/>
      <c r="H89" s="2653"/>
      <c r="I89" s="2653"/>
      <c r="J89" s="2653"/>
      <c r="K89" s="2574"/>
      <c r="L89" s="2575"/>
      <c r="M89" s="2576"/>
      <c r="N89" s="2576"/>
      <c r="O89" s="2575"/>
      <c r="P89" s="2576"/>
      <c r="Q89" s="2576"/>
      <c r="R89" s="2576"/>
      <c r="S89" s="2576"/>
      <c r="T89" s="2585"/>
      <c r="U89" s="2586"/>
      <c r="V89" s="2587"/>
      <c r="W89" s="2576"/>
      <c r="X89" s="2586"/>
      <c r="Y89" s="2587"/>
      <c r="Z89" s="2576"/>
      <c r="AA89" s="2576"/>
      <c r="AB89" s="2576"/>
      <c r="AC89" s="2585"/>
      <c r="AD89" s="2595"/>
      <c r="AE89" s="2576"/>
      <c r="AF89" s="2576"/>
      <c r="AG89" s="2595"/>
      <c r="AH89" s="2576"/>
      <c r="AI89" s="2576"/>
      <c r="AJ89" s="2587"/>
      <c r="AK89" s="2587"/>
      <c r="AL89" s="2667"/>
      <c r="AM89" s="2673"/>
      <c r="AN89" s="2673"/>
      <c r="AO89" s="2676"/>
      <c r="AP89" s="2617"/>
      <c r="AQ89" s="2617"/>
      <c r="AR89" s="2677"/>
      <c r="AS89" s="2678"/>
      <c r="AT89" s="2678"/>
      <c r="AU89" s="2679"/>
      <c r="AV89" s="2673"/>
      <c r="AW89" s="2673"/>
      <c r="AX89" s="2676"/>
      <c r="AY89" s="2617"/>
      <c r="AZ89" s="2617"/>
      <c r="BA89" s="2677"/>
      <c r="BB89" s="2618"/>
      <c r="BC89" s="2618"/>
      <c r="BD89" s="2618"/>
      <c r="BE89" s="2679"/>
      <c r="BF89" s="2679"/>
      <c r="BG89" s="2679"/>
      <c r="BH89" s="2679"/>
      <c r="BI89" s="2679"/>
      <c r="BJ89" s="2679"/>
      <c r="BK89" s="2679"/>
      <c r="BL89" s="2683"/>
      <c r="BM89" s="1950"/>
      <c r="BN89" s="2643"/>
    </row>
    <row r="90" spans="1:66" s="85" customFormat="1" ht="27.75" hidden="1" customHeight="1" outlineLevel="1">
      <c r="A90" s="2651">
        <v>2</v>
      </c>
      <c r="B90" s="2652" t="s">
        <v>1593</v>
      </c>
      <c r="C90" s="2653"/>
      <c r="D90" s="2653"/>
      <c r="E90" s="2653"/>
      <c r="F90" s="2653"/>
      <c r="G90" s="2653"/>
      <c r="H90" s="2653"/>
      <c r="I90" s="2653"/>
      <c r="J90" s="2653"/>
      <c r="K90" s="2574"/>
      <c r="L90" s="2575"/>
      <c r="M90" s="2576"/>
      <c r="N90" s="2576"/>
      <c r="O90" s="2575"/>
      <c r="P90" s="2576"/>
      <c r="Q90" s="2576"/>
      <c r="R90" s="2576"/>
      <c r="S90" s="2576"/>
      <c r="T90" s="2585"/>
      <c r="U90" s="2586"/>
      <c r="V90" s="2587"/>
      <c r="W90" s="2576"/>
      <c r="X90" s="2586"/>
      <c r="Y90" s="2587"/>
      <c r="Z90" s="2576"/>
      <c r="AA90" s="2576"/>
      <c r="AB90" s="2576"/>
      <c r="AC90" s="2585"/>
      <c r="AD90" s="2595"/>
      <c r="AE90" s="2576"/>
      <c r="AF90" s="2576"/>
      <c r="AG90" s="2595"/>
      <c r="AH90" s="2576"/>
      <c r="AI90" s="2576"/>
      <c r="AJ90" s="2587"/>
      <c r="AK90" s="2587"/>
      <c r="AL90" s="2667"/>
      <c r="AM90" s="2673"/>
      <c r="AN90" s="2673"/>
      <c r="AO90" s="2676"/>
      <c r="AP90" s="2617"/>
      <c r="AQ90" s="2617"/>
      <c r="AR90" s="2677"/>
      <c r="AS90" s="2678"/>
      <c r="AT90" s="2678"/>
      <c r="AU90" s="2679"/>
      <c r="AV90" s="2673"/>
      <c r="AW90" s="2673"/>
      <c r="AX90" s="2676"/>
      <c r="AY90" s="2617"/>
      <c r="AZ90" s="2617"/>
      <c r="BA90" s="2677"/>
      <c r="BB90" s="2618"/>
      <c r="BC90" s="2618"/>
      <c r="BD90" s="2618"/>
      <c r="BE90" s="2679"/>
      <c r="BF90" s="2679"/>
      <c r="BG90" s="2679"/>
      <c r="BH90" s="2679"/>
      <c r="BI90" s="2679"/>
      <c r="BJ90" s="2679"/>
      <c r="BK90" s="2679"/>
      <c r="BL90" s="2683"/>
      <c r="BM90" s="1950"/>
      <c r="BN90" s="2643"/>
    </row>
    <row r="91" spans="1:66" s="1207" customFormat="1" ht="22.5" customHeight="1" collapsed="1">
      <c r="A91" s="2654"/>
      <c r="B91" s="2655" t="s">
        <v>1594</v>
      </c>
      <c r="C91" s="2548"/>
      <c r="D91" s="2548"/>
      <c r="E91" s="2548"/>
      <c r="F91" s="2548"/>
      <c r="G91" s="2548"/>
      <c r="H91" s="2548"/>
      <c r="I91" s="2558"/>
      <c r="J91" s="2558"/>
      <c r="K91" s="2568"/>
      <c r="L91" s="2570"/>
      <c r="M91" s="2570"/>
      <c r="N91" s="2570"/>
      <c r="O91" s="2570"/>
      <c r="P91" s="2570"/>
      <c r="Q91" s="2570"/>
      <c r="R91" s="2570"/>
      <c r="S91" s="2570"/>
      <c r="T91" s="2581"/>
      <c r="U91" s="2583"/>
      <c r="V91" s="2583"/>
      <c r="W91" s="2570"/>
      <c r="X91" s="2583"/>
      <c r="Y91" s="2583"/>
      <c r="Z91" s="2570"/>
      <c r="AA91" s="2570"/>
      <c r="AB91" s="2570"/>
      <c r="AC91" s="2581"/>
      <c r="AD91" s="2593"/>
      <c r="AE91" s="2570"/>
      <c r="AF91" s="2570"/>
      <c r="AG91" s="2593"/>
      <c r="AH91" s="2570"/>
      <c r="AI91" s="2570"/>
      <c r="AJ91" s="2570"/>
      <c r="AK91" s="2570"/>
      <c r="AL91" s="2581"/>
      <c r="AM91" s="2598"/>
      <c r="AN91" s="2598"/>
      <c r="AO91" s="2598"/>
      <c r="AP91" s="2603"/>
      <c r="AQ91" s="2603"/>
      <c r="AR91" s="2603"/>
      <c r="AS91" s="2603"/>
      <c r="AT91" s="125"/>
      <c r="AU91" s="2609"/>
      <c r="AV91" s="2598"/>
      <c r="AW91" s="2598"/>
      <c r="AX91" s="2598"/>
      <c r="AY91" s="2603"/>
      <c r="AZ91" s="2603"/>
      <c r="BA91" s="2603"/>
      <c r="BB91" s="2603"/>
      <c r="BC91" s="2603"/>
      <c r="BD91" s="2609"/>
      <c r="BE91" s="2684"/>
      <c r="BF91" s="2684"/>
      <c r="BG91" s="2684"/>
      <c r="BH91" s="2684"/>
      <c r="BI91" s="2684"/>
      <c r="BJ91" s="2684"/>
      <c r="BK91" s="2684"/>
      <c r="BL91" s="2685"/>
      <c r="BM91" s="2690"/>
      <c r="BN91" s="2531"/>
    </row>
    <row r="92" spans="1:66" s="1207" customFormat="1" ht="23.25" customHeight="1">
      <c r="A92" s="2656" t="s">
        <v>770</v>
      </c>
      <c r="B92" s="2657" t="s">
        <v>1595</v>
      </c>
      <c r="C92" s="2658"/>
      <c r="D92" s="2659"/>
      <c r="E92" s="2659"/>
      <c r="F92" s="2658"/>
      <c r="G92" s="2659"/>
      <c r="H92" s="2659"/>
      <c r="I92" s="2548"/>
      <c r="J92" s="2548"/>
      <c r="K92" s="2568"/>
      <c r="L92" s="2547"/>
      <c r="M92" s="2597"/>
      <c r="N92" s="2597"/>
      <c r="O92" s="2547"/>
      <c r="P92" s="2597"/>
      <c r="Q92" s="2597"/>
      <c r="R92" s="2597"/>
      <c r="S92" s="2597"/>
      <c r="T92" s="2568"/>
      <c r="U92" s="2668"/>
      <c r="V92" s="2669"/>
      <c r="W92" s="2597"/>
      <c r="X92" s="2668"/>
      <c r="Y92" s="2669"/>
      <c r="Z92" s="2597"/>
      <c r="AA92" s="2597"/>
      <c r="AB92" s="2597"/>
      <c r="AC92" s="2581"/>
      <c r="AD92" s="2670"/>
      <c r="AE92" s="2597"/>
      <c r="AF92" s="2597"/>
      <c r="AG92" s="2670"/>
      <c r="AH92" s="2597"/>
      <c r="AI92" s="2597"/>
      <c r="AJ92" s="2597"/>
      <c r="AK92" s="2597"/>
      <c r="AL92" s="2568"/>
      <c r="AM92" s="2674"/>
      <c r="AN92" s="2674"/>
      <c r="AO92" s="2674"/>
      <c r="AP92" s="1404"/>
      <c r="AQ92" s="1404"/>
      <c r="AR92" s="1404"/>
      <c r="AS92" s="2604"/>
      <c r="AT92" s="2604"/>
      <c r="AU92" s="2605"/>
      <c r="AV92" s="2674"/>
      <c r="AW92" s="2674"/>
      <c r="AX92" s="2674"/>
      <c r="AY92" s="1404"/>
      <c r="AZ92" s="1404"/>
      <c r="BA92" s="1404"/>
      <c r="BB92" s="2605"/>
      <c r="BC92" s="2605"/>
      <c r="BD92" s="2605"/>
      <c r="BE92" s="2623"/>
      <c r="BF92" s="2623"/>
      <c r="BG92" s="2623"/>
      <c r="BH92" s="2623"/>
      <c r="BI92" s="2623"/>
      <c r="BJ92" s="2623"/>
      <c r="BK92" s="2623"/>
      <c r="BL92" s="2686"/>
      <c r="BM92" s="2691"/>
      <c r="BN92" s="2692"/>
    </row>
    <row r="93" spans="1:66" s="1207" customFormat="1" ht="24.75" hidden="1" customHeight="1" outlineLevel="1">
      <c r="A93" s="2660">
        <v>1</v>
      </c>
      <c r="B93" s="2661" t="s">
        <v>1596</v>
      </c>
      <c r="C93" s="2662"/>
      <c r="D93" s="2354"/>
      <c r="E93" s="2354"/>
      <c r="F93" s="2662"/>
      <c r="G93" s="2354"/>
      <c r="H93" s="2354"/>
      <c r="I93" s="2354"/>
      <c r="J93" s="2354"/>
      <c r="K93" s="2664"/>
      <c r="L93" s="2662">
        <v>1</v>
      </c>
      <c r="M93" s="2665">
        <v>0.06</v>
      </c>
      <c r="N93" s="2665">
        <f>L93*M93</f>
        <v>0.06</v>
      </c>
      <c r="O93" s="2662">
        <v>1</v>
      </c>
      <c r="P93" s="2665">
        <v>0.06</v>
      </c>
      <c r="Q93" s="2665">
        <f>O93*P93</f>
        <v>0.06</v>
      </c>
      <c r="R93" s="2665"/>
      <c r="S93" s="2665"/>
      <c r="T93" s="2664" t="str">
        <f t="shared" ref="T8:T96" si="0">IF(S93=0,"",S93/R93)</f>
        <v/>
      </c>
      <c r="U93" s="2662">
        <v>1</v>
      </c>
      <c r="V93" s="2665">
        <v>0.06</v>
      </c>
      <c r="W93" s="2665">
        <f>U93*V93</f>
        <v>0.06</v>
      </c>
      <c r="X93" s="2662">
        <v>1</v>
      </c>
      <c r="Y93" s="2665">
        <v>0.06</v>
      </c>
      <c r="Z93" s="2665">
        <f>X93*Y93</f>
        <v>0.06</v>
      </c>
      <c r="AA93" s="2665"/>
      <c r="AB93" s="2665"/>
      <c r="AC93" s="2665"/>
      <c r="AD93" s="2662"/>
      <c r="AE93" s="2665"/>
      <c r="AF93" s="2665"/>
      <c r="AG93" s="2662"/>
      <c r="AH93" s="2665"/>
      <c r="AI93" s="2665"/>
      <c r="AJ93" s="2665"/>
      <c r="AK93" s="2665"/>
      <c r="AL93" s="2664" t="str">
        <f t="shared" ref="AL93:AL98" si="1">IF(AK93=0,"",AK93/AJ93)</f>
        <v/>
      </c>
      <c r="AM93" s="2675"/>
      <c r="AN93" s="2675"/>
      <c r="AO93" s="2675"/>
      <c r="AP93" s="2675"/>
      <c r="AQ93" s="2675"/>
      <c r="AR93" s="2675"/>
      <c r="AS93" s="2675"/>
      <c r="AT93" s="2675"/>
      <c r="AU93" s="2675"/>
      <c r="AV93" s="2675"/>
      <c r="AW93" s="2675"/>
      <c r="AX93" s="2675"/>
      <c r="AY93" s="2675"/>
      <c r="AZ93" s="2675"/>
      <c r="BA93" s="2675"/>
      <c r="BB93" s="2675"/>
      <c r="BC93" s="2675"/>
      <c r="BD93" s="2675"/>
      <c r="BE93" s="2675"/>
      <c r="BF93" s="2675"/>
      <c r="BG93" s="2675"/>
      <c r="BH93" s="2675"/>
      <c r="BI93" s="2675"/>
      <c r="BJ93" s="2675"/>
      <c r="BK93" s="2675"/>
      <c r="BL93" s="2687" t="s">
        <v>397</v>
      </c>
      <c r="BM93" s="2687" t="s">
        <v>1583</v>
      </c>
      <c r="BN93" s="586"/>
    </row>
    <row r="94" spans="1:66" s="1207" customFormat="1" ht="24.75" hidden="1" customHeight="1" outlineLevel="1">
      <c r="A94" s="2660">
        <v>2</v>
      </c>
      <c r="B94" s="2661" t="s">
        <v>1597</v>
      </c>
      <c r="C94" s="2662"/>
      <c r="D94" s="2354"/>
      <c r="E94" s="2354"/>
      <c r="F94" s="2662"/>
      <c r="G94" s="2354"/>
      <c r="H94" s="2354"/>
      <c r="I94" s="2354"/>
      <c r="J94" s="2354"/>
      <c r="K94" s="2664"/>
      <c r="L94" s="2662">
        <v>2</v>
      </c>
      <c r="M94" s="2665">
        <v>0.03</v>
      </c>
      <c r="N94" s="2665">
        <f>L94*M94</f>
        <v>0.06</v>
      </c>
      <c r="O94" s="2662">
        <v>2</v>
      </c>
      <c r="P94" s="2665">
        <v>0.03</v>
      </c>
      <c r="Q94" s="2665">
        <f>O94*P94</f>
        <v>0.06</v>
      </c>
      <c r="R94" s="2665"/>
      <c r="S94" s="2665"/>
      <c r="T94" s="2664" t="str">
        <f t="shared" si="0"/>
        <v/>
      </c>
      <c r="U94" s="2662">
        <v>2</v>
      </c>
      <c r="V94" s="2665">
        <v>0.03</v>
      </c>
      <c r="W94" s="2665">
        <f>U94*V94</f>
        <v>0.06</v>
      </c>
      <c r="X94" s="2662">
        <v>2</v>
      </c>
      <c r="Y94" s="2665">
        <v>0.03</v>
      </c>
      <c r="Z94" s="2665">
        <f>X94*Y94</f>
        <v>0.06</v>
      </c>
      <c r="AA94" s="2665"/>
      <c r="AB94" s="2665"/>
      <c r="AC94" s="2665"/>
      <c r="AD94" s="2662"/>
      <c r="AE94" s="2665"/>
      <c r="AF94" s="2665"/>
      <c r="AG94" s="2662"/>
      <c r="AH94" s="2665"/>
      <c r="AI94" s="2672"/>
      <c r="AJ94" s="2665"/>
      <c r="AK94" s="2665"/>
      <c r="AL94" s="2664" t="str">
        <f t="shared" si="1"/>
        <v/>
      </c>
      <c r="AM94" s="2675"/>
      <c r="AN94" s="2675"/>
      <c r="AO94" s="2675"/>
      <c r="AP94" s="2675"/>
      <c r="AQ94" s="2675"/>
      <c r="AR94" s="2675"/>
      <c r="AS94" s="2675"/>
      <c r="AT94" s="2675"/>
      <c r="AU94" s="2675"/>
      <c r="AV94" s="2675"/>
      <c r="AW94" s="2675"/>
      <c r="AX94" s="2675"/>
      <c r="AY94" s="2675"/>
      <c r="AZ94" s="2675"/>
      <c r="BA94" s="2675"/>
      <c r="BB94" s="2675"/>
      <c r="BC94" s="2675"/>
      <c r="BD94" s="2675"/>
      <c r="BE94" s="2675"/>
      <c r="BF94" s="2675"/>
      <c r="BG94" s="2675"/>
      <c r="BH94" s="2675"/>
      <c r="BI94" s="2675"/>
      <c r="BJ94" s="2675"/>
      <c r="BK94" s="2675"/>
      <c r="BL94" s="2687" t="s">
        <v>397</v>
      </c>
      <c r="BM94" s="2687" t="s">
        <v>1583</v>
      </c>
      <c r="BN94" s="586"/>
    </row>
    <row r="95" spans="1:66" s="1207" customFormat="1" ht="24.75" hidden="1" customHeight="1" outlineLevel="1">
      <c r="A95" s="2660">
        <v>3</v>
      </c>
      <c r="B95" s="2661" t="s">
        <v>1598</v>
      </c>
      <c r="C95" s="2662"/>
      <c r="D95" s="2354"/>
      <c r="E95" s="2354"/>
      <c r="F95" s="2662"/>
      <c r="G95" s="2354"/>
      <c r="H95" s="2354"/>
      <c r="I95" s="2354"/>
      <c r="J95" s="2354"/>
      <c r="K95" s="2664"/>
      <c r="L95" s="2662">
        <v>1</v>
      </c>
      <c r="M95" s="2665">
        <v>0.05</v>
      </c>
      <c r="N95" s="2665">
        <f>L95*M95</f>
        <v>0.05</v>
      </c>
      <c r="O95" s="2662">
        <v>1</v>
      </c>
      <c r="P95" s="2665">
        <v>0.05</v>
      </c>
      <c r="Q95" s="2665">
        <f>O95*P95</f>
        <v>0.05</v>
      </c>
      <c r="R95" s="2665"/>
      <c r="S95" s="2665"/>
      <c r="T95" s="2664" t="str">
        <f t="shared" si="0"/>
        <v/>
      </c>
      <c r="U95" s="2662">
        <v>1</v>
      </c>
      <c r="V95" s="2665">
        <v>0.05</v>
      </c>
      <c r="W95" s="2665">
        <f>U95*V95</f>
        <v>0.05</v>
      </c>
      <c r="X95" s="2662">
        <v>1</v>
      </c>
      <c r="Y95" s="2665">
        <v>0.05</v>
      </c>
      <c r="Z95" s="2665">
        <f>X95*Y95</f>
        <v>0.05</v>
      </c>
      <c r="AA95" s="2665"/>
      <c r="AB95" s="2665"/>
      <c r="AC95" s="2665"/>
      <c r="AD95" s="2671">
        <v>1</v>
      </c>
      <c r="AE95" s="2672">
        <v>5.5E-2</v>
      </c>
      <c r="AF95" s="2672">
        <f>AD95*AE95</f>
        <v>5.5E-2</v>
      </c>
      <c r="AG95" s="2671">
        <v>1</v>
      </c>
      <c r="AH95" s="2665">
        <v>5.5E-2</v>
      </c>
      <c r="AI95" s="2672">
        <f>AG95*AH95</f>
        <v>5.5E-2</v>
      </c>
      <c r="AJ95" s="2665"/>
      <c r="AK95" s="2665"/>
      <c r="AL95" s="2664" t="str">
        <f t="shared" si="1"/>
        <v/>
      </c>
      <c r="AM95" s="2675"/>
      <c r="AN95" s="2675"/>
      <c r="AO95" s="2675"/>
      <c r="AP95" s="2675"/>
      <c r="AQ95" s="2675"/>
      <c r="AR95" s="2675"/>
      <c r="AS95" s="2675"/>
      <c r="AT95" s="2675"/>
      <c r="AU95" s="2675"/>
      <c r="AV95" s="2675"/>
      <c r="AW95" s="2675"/>
      <c r="AX95" s="2675"/>
      <c r="AY95" s="2675"/>
      <c r="AZ95" s="2675"/>
      <c r="BA95" s="2675"/>
      <c r="BB95" s="2675"/>
      <c r="BC95" s="2675"/>
      <c r="BD95" s="2675"/>
      <c r="BE95" s="2675"/>
      <c r="BF95" s="2675"/>
      <c r="BG95" s="2675"/>
      <c r="BH95" s="2675"/>
      <c r="BI95" s="2675"/>
      <c r="BJ95" s="2675"/>
      <c r="BK95" s="2675"/>
      <c r="BL95" s="2687" t="s">
        <v>397</v>
      </c>
      <c r="BM95" s="2687" t="s">
        <v>1599</v>
      </c>
      <c r="BN95" s="586"/>
    </row>
    <row r="96" spans="1:66" s="1207" customFormat="1" ht="24.75" hidden="1" customHeight="1" outlineLevel="1">
      <c r="A96" s="2660">
        <v>4</v>
      </c>
      <c r="B96" s="2661" t="s">
        <v>1600</v>
      </c>
      <c r="C96" s="2662"/>
      <c r="D96" s="2354"/>
      <c r="E96" s="2354"/>
      <c r="F96" s="2662"/>
      <c r="G96" s="2354"/>
      <c r="H96" s="2354"/>
      <c r="I96" s="2354"/>
      <c r="J96" s="2354"/>
      <c r="K96" s="2664"/>
      <c r="L96" s="2662">
        <v>1</v>
      </c>
      <c r="M96" s="2665">
        <v>0.05</v>
      </c>
      <c r="N96" s="2665">
        <f>L96*M96</f>
        <v>0.05</v>
      </c>
      <c r="O96" s="2662">
        <v>1</v>
      </c>
      <c r="P96" s="2665">
        <v>0.05</v>
      </c>
      <c r="Q96" s="2665">
        <f>O96*P96</f>
        <v>0.05</v>
      </c>
      <c r="R96" s="2665"/>
      <c r="S96" s="2665"/>
      <c r="T96" s="2664" t="str">
        <f t="shared" si="0"/>
        <v/>
      </c>
      <c r="U96" s="2662">
        <v>1</v>
      </c>
      <c r="V96" s="2665">
        <v>0.05</v>
      </c>
      <c r="W96" s="2665">
        <f>U96*V96</f>
        <v>0.05</v>
      </c>
      <c r="X96" s="2662">
        <v>1</v>
      </c>
      <c r="Y96" s="2665">
        <v>0.05</v>
      </c>
      <c r="Z96" s="2665">
        <f>X96*Y96</f>
        <v>0.05</v>
      </c>
      <c r="AA96" s="2665"/>
      <c r="AB96" s="2665"/>
      <c r="AC96" s="2665"/>
      <c r="AD96" s="2671">
        <v>1</v>
      </c>
      <c r="AE96" s="2672">
        <v>5.5E-2</v>
      </c>
      <c r="AF96" s="2672">
        <f>AD96*AE96</f>
        <v>5.5E-2</v>
      </c>
      <c r="AG96" s="2671">
        <v>1</v>
      </c>
      <c r="AH96" s="2665">
        <v>5.5E-2</v>
      </c>
      <c r="AI96" s="2672">
        <f>AG96*AH96</f>
        <v>5.5E-2</v>
      </c>
      <c r="AJ96" s="2665"/>
      <c r="AK96" s="2665"/>
      <c r="AL96" s="2664" t="str">
        <f t="shared" si="1"/>
        <v/>
      </c>
      <c r="AM96" s="2675"/>
      <c r="AN96" s="2675"/>
      <c r="AO96" s="2675"/>
      <c r="AP96" s="2675"/>
      <c r="AQ96" s="2675"/>
      <c r="AR96" s="2675"/>
      <c r="AS96" s="2675"/>
      <c r="AT96" s="2675"/>
      <c r="AU96" s="2675"/>
      <c r="AV96" s="2675"/>
      <c r="AW96" s="2675"/>
      <c r="AX96" s="2675"/>
      <c r="AY96" s="2675"/>
      <c r="AZ96" s="2675"/>
      <c r="BA96" s="2675"/>
      <c r="BB96" s="2675"/>
      <c r="BC96" s="2675"/>
      <c r="BD96" s="2675"/>
      <c r="BE96" s="2675"/>
      <c r="BF96" s="2675"/>
      <c r="BG96" s="2675"/>
      <c r="BH96" s="2675"/>
      <c r="BI96" s="2675"/>
      <c r="BJ96" s="2675"/>
      <c r="BK96" s="2675"/>
      <c r="BL96" s="2687" t="s">
        <v>397</v>
      </c>
      <c r="BM96" s="2687" t="s">
        <v>1601</v>
      </c>
      <c r="BN96" s="586"/>
    </row>
    <row r="97" spans="1:66" s="1207" customFormat="1" ht="24.75" hidden="1" customHeight="1" outlineLevel="1">
      <c r="A97" s="2660" t="s">
        <v>404</v>
      </c>
      <c r="B97" s="2661" t="s">
        <v>1602</v>
      </c>
      <c r="C97" s="2662"/>
      <c r="D97" s="2354"/>
      <c r="E97" s="2354"/>
      <c r="F97" s="2662"/>
      <c r="G97" s="2354"/>
      <c r="H97" s="2354"/>
      <c r="I97" s="2354"/>
      <c r="J97" s="2354"/>
      <c r="K97" s="2664"/>
      <c r="L97" s="2662"/>
      <c r="M97" s="2665"/>
      <c r="N97" s="2665"/>
      <c r="O97" s="2662"/>
      <c r="P97" s="2665"/>
      <c r="Q97" s="2665"/>
      <c r="R97" s="2665"/>
      <c r="S97" s="2665"/>
      <c r="T97" s="2664"/>
      <c r="U97" s="2662"/>
      <c r="V97" s="2665"/>
      <c r="W97" s="2665"/>
      <c r="X97" s="2662"/>
      <c r="Y97" s="2665"/>
      <c r="Z97" s="2665"/>
      <c r="AA97" s="2665"/>
      <c r="AB97" s="2665"/>
      <c r="AC97" s="2665"/>
      <c r="AD97" s="2671">
        <v>1</v>
      </c>
      <c r="AE97" s="2672">
        <v>5.5E-2</v>
      </c>
      <c r="AF97" s="2672">
        <f>AD97*AE97</f>
        <v>5.5E-2</v>
      </c>
      <c r="AG97" s="2671">
        <v>1</v>
      </c>
      <c r="AH97" s="2665">
        <v>5.5E-2</v>
      </c>
      <c r="AI97" s="2672">
        <f>AG97*AH97</f>
        <v>5.5E-2</v>
      </c>
      <c r="AJ97" s="2665"/>
      <c r="AK97" s="2665"/>
      <c r="AL97" s="2664" t="str">
        <f t="shared" si="1"/>
        <v/>
      </c>
      <c r="AM97" s="2675"/>
      <c r="AN97" s="2675"/>
      <c r="AO97" s="2675"/>
      <c r="AP97" s="2675"/>
      <c r="AQ97" s="2675"/>
      <c r="AR97" s="2675"/>
      <c r="AS97" s="2675"/>
      <c r="AT97" s="2675"/>
      <c r="AU97" s="2675"/>
      <c r="AV97" s="2675"/>
      <c r="AW97" s="2675"/>
      <c r="AX97" s="2675"/>
      <c r="AY97" s="2675"/>
      <c r="AZ97" s="2675"/>
      <c r="BA97" s="2675"/>
      <c r="BB97" s="2675"/>
      <c r="BC97" s="2675"/>
      <c r="BD97" s="2675"/>
      <c r="BE97" s="2675"/>
      <c r="BF97" s="2675"/>
      <c r="BG97" s="2675"/>
      <c r="BH97" s="2675"/>
      <c r="BI97" s="2675"/>
      <c r="BJ97" s="2675"/>
      <c r="BK97" s="2675"/>
      <c r="BL97" s="2687" t="s">
        <v>397</v>
      </c>
      <c r="BM97" s="2687" t="s">
        <v>1601</v>
      </c>
      <c r="BN97" s="586"/>
    </row>
    <row r="98" spans="1:66" s="1207" customFormat="1" ht="24.75" hidden="1" customHeight="1" outlineLevel="1">
      <c r="A98" s="2660" t="s">
        <v>405</v>
      </c>
      <c r="B98" s="2661" t="s">
        <v>1603</v>
      </c>
      <c r="C98" s="2662"/>
      <c r="D98" s="2354"/>
      <c r="E98" s="2354"/>
      <c r="F98" s="2662"/>
      <c r="G98" s="2354"/>
      <c r="H98" s="2354"/>
      <c r="I98" s="2354"/>
      <c r="J98" s="2354"/>
      <c r="K98" s="2664"/>
      <c r="L98" s="2662"/>
      <c r="M98" s="2665"/>
      <c r="N98" s="2665"/>
      <c r="O98" s="2662"/>
      <c r="P98" s="2665"/>
      <c r="Q98" s="2665"/>
      <c r="R98" s="2665"/>
      <c r="S98" s="2665"/>
      <c r="T98" s="2664"/>
      <c r="U98" s="2662"/>
      <c r="V98" s="2665"/>
      <c r="W98" s="2665"/>
      <c r="X98" s="2662"/>
      <c r="Y98" s="2665"/>
      <c r="Z98" s="2665"/>
      <c r="AA98" s="2665"/>
      <c r="AB98" s="2665"/>
      <c r="AC98" s="2665"/>
      <c r="AD98" s="2671">
        <v>1</v>
      </c>
      <c r="AE98" s="2672">
        <v>5.5E-2</v>
      </c>
      <c r="AF98" s="2672">
        <f>AD98*AE98</f>
        <v>5.5E-2</v>
      </c>
      <c r="AG98" s="2671">
        <v>1</v>
      </c>
      <c r="AH98" s="2665">
        <v>5.5E-2</v>
      </c>
      <c r="AI98" s="2672">
        <f>AG98*AH98</f>
        <v>5.5E-2</v>
      </c>
      <c r="AJ98" s="2665"/>
      <c r="AK98" s="2665"/>
      <c r="AL98" s="2664" t="str">
        <f t="shared" si="1"/>
        <v/>
      </c>
      <c r="AM98" s="2675"/>
      <c r="AN98" s="2675"/>
      <c r="AO98" s="2675"/>
      <c r="AP98" s="2675"/>
      <c r="AQ98" s="2675"/>
      <c r="AR98" s="2675"/>
      <c r="AS98" s="2675"/>
      <c r="AT98" s="2675"/>
      <c r="AU98" s="2675"/>
      <c r="AV98" s="2675"/>
      <c r="AW98" s="2675"/>
      <c r="AX98" s="2675"/>
      <c r="AY98" s="2675"/>
      <c r="AZ98" s="2675"/>
      <c r="BA98" s="2675"/>
      <c r="BB98" s="2675"/>
      <c r="BC98" s="2675"/>
      <c r="BD98" s="2675"/>
      <c r="BE98" s="2675"/>
      <c r="BF98" s="2675"/>
      <c r="BG98" s="2675"/>
      <c r="BH98" s="2675"/>
      <c r="BI98" s="2675"/>
      <c r="BJ98" s="2675"/>
      <c r="BK98" s="2675"/>
      <c r="BL98" s="2687" t="s">
        <v>397</v>
      </c>
      <c r="BM98" s="2687" t="s">
        <v>1601</v>
      </c>
      <c r="BN98" s="586"/>
    </row>
    <row r="99" spans="1:66" ht="24.95" customHeight="1" collapsed="1">
      <c r="J99" s="2666"/>
      <c r="BL99" s="1124" t="s">
        <v>215</v>
      </c>
    </row>
    <row r="100" spans="1:66" s="579" customFormat="1" ht="24.95" customHeight="1">
      <c r="A100" s="2663"/>
      <c r="B100" s="1431"/>
      <c r="C100" s="2533"/>
      <c r="D100" s="299"/>
      <c r="E100" s="299"/>
      <c r="F100" s="2533"/>
      <c r="G100" s="299"/>
      <c r="H100" s="299"/>
      <c r="I100" s="299"/>
      <c r="J100" s="299"/>
      <c r="K100" s="2229"/>
      <c r="L100" s="2533"/>
      <c r="M100" s="2534"/>
      <c r="N100" s="2534"/>
      <c r="O100" s="2533"/>
      <c r="P100" s="2534"/>
      <c r="Q100" s="2534"/>
      <c r="R100" s="2534"/>
      <c r="S100" s="2534"/>
      <c r="T100" s="2229"/>
      <c r="U100" s="2533"/>
      <c r="V100" s="2534"/>
      <c r="W100" s="2534"/>
      <c r="X100" s="2533"/>
      <c r="Y100" s="2534"/>
      <c r="Z100" s="2534"/>
      <c r="AA100" s="2534"/>
      <c r="AB100" s="2534"/>
      <c r="AC100" s="2534"/>
      <c r="AD100" s="2534"/>
      <c r="AE100" s="2534"/>
      <c r="AF100" s="2534"/>
      <c r="AG100" s="2534"/>
      <c r="AH100" s="2534"/>
      <c r="AI100" s="2534"/>
      <c r="AJ100" s="2534"/>
      <c r="AK100" s="2534"/>
      <c r="AL100" s="2534"/>
      <c r="AM100" s="2534"/>
      <c r="AN100" s="2534"/>
      <c r="AO100" s="2534"/>
      <c r="AP100" s="2534"/>
      <c r="AQ100" s="2534"/>
      <c r="AR100" s="2534"/>
      <c r="AS100" s="2534"/>
      <c r="AT100" s="2534"/>
      <c r="AU100" s="2534"/>
      <c r="AV100" s="2534"/>
      <c r="AW100" s="2534"/>
      <c r="AX100" s="2534"/>
      <c r="AY100" s="2534"/>
      <c r="AZ100" s="2534"/>
      <c r="BA100" s="2534"/>
      <c r="BB100" s="2534"/>
      <c r="BC100" s="2534"/>
      <c r="BD100" s="2534"/>
      <c r="BE100" s="2534"/>
      <c r="BF100" s="2534"/>
      <c r="BG100" s="2534"/>
      <c r="BH100" s="2534"/>
      <c r="BI100" s="2534"/>
      <c r="BJ100" s="2534"/>
      <c r="BK100" s="2534"/>
    </row>
    <row r="101" spans="1:66" s="579" customFormat="1" ht="24.95" customHeight="1">
      <c r="A101" s="2663"/>
      <c r="C101" s="2533"/>
      <c r="D101" s="299"/>
      <c r="E101" s="299"/>
      <c r="F101" s="2533"/>
      <c r="G101" s="299"/>
      <c r="H101" s="299"/>
      <c r="I101" s="299"/>
      <c r="J101" s="299"/>
      <c r="K101" s="2229"/>
      <c r="L101" s="2533"/>
      <c r="M101" s="2534"/>
      <c r="N101" s="2534"/>
      <c r="O101" s="2533"/>
      <c r="P101" s="2534"/>
      <c r="Q101" s="2534"/>
      <c r="R101" s="2534"/>
      <c r="S101" s="2534"/>
      <c r="T101" s="2229"/>
      <c r="U101" s="2533"/>
      <c r="V101" s="2534"/>
      <c r="W101" s="2534"/>
      <c r="X101" s="2533"/>
      <c r="Y101" s="2534"/>
      <c r="Z101" s="2534"/>
      <c r="AA101" s="2534"/>
      <c r="AB101" s="2534"/>
      <c r="AC101" s="2534"/>
      <c r="AD101" s="2534"/>
      <c r="AE101" s="2534"/>
      <c r="AF101" s="2534"/>
      <c r="AG101" s="2534"/>
      <c r="AH101" s="2534"/>
      <c r="AI101" s="2534"/>
      <c r="AJ101" s="2534"/>
      <c r="AK101" s="2534"/>
      <c r="AL101" s="2534"/>
      <c r="AM101" s="2534"/>
      <c r="AN101" s="2534"/>
      <c r="AO101" s="2534"/>
      <c r="AP101" s="2534"/>
      <c r="AQ101" s="2534"/>
      <c r="AR101" s="2534"/>
      <c r="AS101" s="2534"/>
      <c r="AT101" s="2534"/>
      <c r="AU101" s="2534"/>
      <c r="AV101" s="2534"/>
      <c r="AW101" s="2534"/>
      <c r="AX101" s="2534"/>
      <c r="AY101" s="2534"/>
      <c r="AZ101" s="2534"/>
      <c r="BA101" s="2534"/>
      <c r="BB101" s="2534"/>
      <c r="BC101" s="2534"/>
      <c r="BD101" s="2534"/>
      <c r="BE101" s="2534"/>
      <c r="BF101" s="2534"/>
      <c r="BG101" s="2534"/>
      <c r="BH101" s="2534"/>
      <c r="BI101" s="2534"/>
      <c r="BJ101" s="2534"/>
      <c r="BK101" s="2534"/>
    </row>
    <row r="102" spans="1:66" s="579" customFormat="1" ht="24.95" customHeight="1">
      <c r="A102" s="2663"/>
      <c r="C102" s="2533"/>
      <c r="D102" s="299"/>
      <c r="E102" s="299"/>
      <c r="F102" s="2533"/>
      <c r="G102" s="299"/>
      <c r="H102" s="299"/>
      <c r="I102" s="299"/>
      <c r="J102" s="299"/>
      <c r="K102" s="2229"/>
      <c r="L102" s="2533"/>
      <c r="M102" s="2534"/>
      <c r="N102" s="2534"/>
      <c r="O102" s="2533"/>
      <c r="P102" s="2534"/>
      <c r="Q102" s="2534"/>
      <c r="R102" s="2534"/>
      <c r="S102" s="2534"/>
      <c r="T102" s="2229"/>
      <c r="U102" s="2533"/>
      <c r="V102" s="2534"/>
      <c r="W102" s="2534"/>
      <c r="X102" s="2533"/>
      <c r="Y102" s="2534"/>
      <c r="Z102" s="2534"/>
      <c r="AA102" s="2534"/>
      <c r="AB102" s="2534"/>
      <c r="AC102" s="2534"/>
      <c r="AD102" s="2534"/>
      <c r="AE102" s="2534"/>
      <c r="AF102" s="2534"/>
      <c r="AG102" s="2534"/>
      <c r="AH102" s="2534"/>
      <c r="AI102" s="2534"/>
      <c r="AJ102" s="2534"/>
      <c r="AK102" s="2534"/>
      <c r="AL102" s="2534"/>
      <c r="AM102" s="2534"/>
      <c r="AN102" s="2534"/>
      <c r="AO102" s="2534"/>
      <c r="AP102" s="2534"/>
      <c r="AQ102" s="2534"/>
      <c r="AR102" s="2534"/>
      <c r="AS102" s="2534"/>
      <c r="AT102" s="2534"/>
      <c r="AU102" s="2534"/>
      <c r="AV102" s="2534"/>
      <c r="AW102" s="2534"/>
      <c r="AX102" s="2534"/>
      <c r="AY102" s="2534"/>
      <c r="AZ102" s="2534"/>
      <c r="BA102" s="2534"/>
      <c r="BB102" s="2534"/>
      <c r="BC102" s="2534"/>
      <c r="BD102" s="2534"/>
      <c r="BE102" s="2534"/>
      <c r="BF102" s="2534"/>
      <c r="BG102" s="2534"/>
      <c r="BH102" s="2534"/>
      <c r="BI102" s="2534"/>
      <c r="BJ102" s="2534"/>
      <c r="BK102" s="2534"/>
    </row>
    <row r="103" spans="1:66" s="579" customFormat="1" ht="24.95" customHeight="1">
      <c r="A103" s="2663"/>
      <c r="C103" s="2533"/>
      <c r="D103" s="299"/>
      <c r="E103" s="299"/>
      <c r="F103" s="2533"/>
      <c r="G103" s="299"/>
      <c r="H103" s="299"/>
      <c r="I103" s="299"/>
      <c r="J103" s="299"/>
      <c r="K103" s="2229"/>
      <c r="L103" s="2533"/>
      <c r="M103" s="2534"/>
      <c r="N103" s="2534"/>
      <c r="O103" s="2533"/>
      <c r="P103" s="2534"/>
      <c r="Q103" s="2534"/>
      <c r="R103" s="2534"/>
      <c r="S103" s="2534"/>
      <c r="T103" s="2229"/>
      <c r="U103" s="2533"/>
      <c r="V103" s="2534"/>
      <c r="W103" s="2534"/>
      <c r="X103" s="2533"/>
      <c r="Y103" s="2534"/>
      <c r="Z103" s="2534"/>
      <c r="AA103" s="2534"/>
      <c r="AB103" s="2534"/>
      <c r="AC103" s="2534"/>
      <c r="AD103" s="2534"/>
      <c r="AE103" s="2534"/>
      <c r="AF103" s="2534"/>
      <c r="AG103" s="2534"/>
      <c r="AH103" s="2534"/>
      <c r="AI103" s="2534"/>
      <c r="AJ103" s="2534"/>
      <c r="AK103" s="2534"/>
      <c r="AL103" s="2534"/>
      <c r="AM103" s="2534"/>
      <c r="AN103" s="2534"/>
      <c r="AO103" s="2534"/>
      <c r="AP103" s="2534"/>
      <c r="AQ103" s="2534"/>
      <c r="AR103" s="2534"/>
      <c r="AS103" s="2534"/>
      <c r="AT103" s="2534"/>
      <c r="AU103" s="2534"/>
      <c r="AV103" s="2534"/>
      <c r="AW103" s="2534"/>
      <c r="AX103" s="2534"/>
      <c r="AY103" s="2534"/>
      <c r="AZ103" s="2534"/>
      <c r="BA103" s="2534"/>
      <c r="BB103" s="2534"/>
      <c r="BC103" s="2534"/>
      <c r="BD103" s="2534"/>
      <c r="BE103" s="2534"/>
      <c r="BF103" s="2534"/>
      <c r="BG103" s="2534"/>
      <c r="BH103" s="2534"/>
      <c r="BI103" s="2534"/>
      <c r="BJ103" s="2534"/>
      <c r="BK103" s="2534"/>
    </row>
    <row r="104" spans="1:66" s="579" customFormat="1" ht="24.95" customHeight="1">
      <c r="A104" s="2663"/>
      <c r="C104" s="2533"/>
      <c r="D104" s="299"/>
      <c r="E104" s="299"/>
      <c r="F104" s="2533"/>
      <c r="G104" s="299"/>
      <c r="H104" s="299"/>
      <c r="I104" s="299"/>
      <c r="J104" s="299"/>
      <c r="K104" s="2229"/>
      <c r="L104" s="2533"/>
      <c r="M104" s="2534"/>
      <c r="N104" s="2534"/>
      <c r="O104" s="2533"/>
      <c r="P104" s="2534"/>
      <c r="Q104" s="2534"/>
      <c r="R104" s="2534"/>
      <c r="S104" s="2534"/>
      <c r="T104" s="2229"/>
      <c r="U104" s="2533"/>
      <c r="V104" s="2534"/>
      <c r="W104" s="2534"/>
      <c r="X104" s="2533"/>
      <c r="Y104" s="2534"/>
      <c r="Z104" s="2534"/>
      <c r="AA104" s="2534"/>
      <c r="AB104" s="2534"/>
      <c r="AC104" s="2534"/>
      <c r="AD104" s="2534"/>
      <c r="AE104" s="2534"/>
      <c r="AF104" s="2534"/>
      <c r="AG104" s="2534"/>
      <c r="AH104" s="2534"/>
      <c r="AI104" s="2534"/>
      <c r="AJ104" s="2534"/>
      <c r="AK104" s="2534"/>
      <c r="AL104" s="2534"/>
      <c r="AM104" s="2534"/>
      <c r="AN104" s="2534"/>
      <c r="AO104" s="2534"/>
      <c r="AP104" s="2534"/>
      <c r="AQ104" s="2534"/>
      <c r="AR104" s="2534"/>
      <c r="AS104" s="2534"/>
      <c r="AT104" s="2534"/>
      <c r="AU104" s="2534"/>
      <c r="AV104" s="2534"/>
      <c r="AW104" s="2534"/>
      <c r="AX104" s="2534"/>
      <c r="AY104" s="2534"/>
      <c r="AZ104" s="2534"/>
      <c r="BA104" s="2534"/>
      <c r="BB104" s="2534"/>
      <c r="BC104" s="2534"/>
      <c r="BD104" s="2534"/>
      <c r="BE104" s="2534"/>
      <c r="BF104" s="2534"/>
      <c r="BG104" s="2534"/>
      <c r="BH104" s="2534"/>
      <c r="BI104" s="2534"/>
      <c r="BJ104" s="2534"/>
      <c r="BK104" s="2534"/>
    </row>
    <row r="105" spans="1:66" s="579" customFormat="1" ht="24.95" customHeight="1">
      <c r="A105" s="2663"/>
      <c r="C105" s="2533"/>
      <c r="D105" s="299"/>
      <c r="E105" s="299"/>
      <c r="F105" s="2533"/>
      <c r="G105" s="299"/>
      <c r="H105" s="299"/>
      <c r="I105" s="299"/>
      <c r="J105" s="299"/>
      <c r="K105" s="2229"/>
      <c r="L105" s="2533"/>
      <c r="M105" s="2534"/>
      <c r="N105" s="2534"/>
      <c r="O105" s="2533"/>
      <c r="P105" s="2534"/>
      <c r="Q105" s="2534"/>
      <c r="R105" s="2534"/>
      <c r="S105" s="2534"/>
      <c r="T105" s="2229"/>
      <c r="U105" s="2533"/>
      <c r="V105" s="2534"/>
      <c r="W105" s="2534"/>
      <c r="X105" s="2533"/>
      <c r="Y105" s="2534"/>
      <c r="Z105" s="2534"/>
      <c r="AA105" s="2534"/>
      <c r="AB105" s="2534"/>
      <c r="AC105" s="2534"/>
      <c r="AD105" s="2534"/>
      <c r="AE105" s="2534"/>
      <c r="AF105" s="2534"/>
      <c r="AG105" s="2534"/>
      <c r="AH105" s="2534"/>
      <c r="AI105" s="2534"/>
      <c r="AJ105" s="2534"/>
      <c r="AK105" s="2534"/>
      <c r="AL105" s="2534"/>
      <c r="AM105" s="2534"/>
      <c r="AN105" s="2534"/>
      <c r="AO105" s="2534"/>
      <c r="AP105" s="2534"/>
      <c r="AQ105" s="2534"/>
      <c r="AR105" s="2534"/>
      <c r="AS105" s="2534"/>
      <c r="AT105" s="2534"/>
      <c r="AU105" s="2534"/>
      <c r="AV105" s="2534"/>
      <c r="AW105" s="2534"/>
      <c r="AX105" s="2534"/>
      <c r="AY105" s="2534"/>
      <c r="AZ105" s="2534"/>
      <c r="BA105" s="2534"/>
      <c r="BB105" s="2534"/>
      <c r="BC105" s="2534"/>
      <c r="BD105" s="2534"/>
      <c r="BE105" s="2534"/>
      <c r="BF105" s="2534"/>
      <c r="BG105" s="2534"/>
      <c r="BH105" s="2534"/>
      <c r="BI105" s="2534"/>
      <c r="BJ105" s="2534"/>
      <c r="BK105" s="2534"/>
    </row>
    <row r="106" spans="1:66" s="579" customFormat="1" ht="24.95" customHeight="1">
      <c r="A106" s="2663"/>
      <c r="C106" s="2533"/>
      <c r="D106" s="299"/>
      <c r="E106" s="299"/>
      <c r="F106" s="2533"/>
      <c r="G106" s="299"/>
      <c r="H106" s="299"/>
      <c r="I106" s="299"/>
      <c r="J106" s="299"/>
      <c r="K106" s="2229"/>
      <c r="L106" s="2533"/>
      <c r="M106" s="2534"/>
      <c r="N106" s="2534"/>
      <c r="O106" s="2533"/>
      <c r="P106" s="2534"/>
      <c r="Q106" s="2534"/>
      <c r="R106" s="2534"/>
      <c r="S106" s="2534"/>
      <c r="T106" s="2229"/>
      <c r="U106" s="2533"/>
      <c r="V106" s="2534"/>
      <c r="W106" s="2534"/>
      <c r="X106" s="2533"/>
      <c r="Y106" s="2534"/>
      <c r="Z106" s="2534"/>
      <c r="AA106" s="2534"/>
      <c r="AB106" s="2534"/>
      <c r="AC106" s="2534"/>
      <c r="AD106" s="2534"/>
      <c r="AE106" s="2534"/>
      <c r="AF106" s="2534"/>
      <c r="AG106" s="2534"/>
      <c r="AH106" s="2534"/>
      <c r="AI106" s="2534"/>
      <c r="AJ106" s="2534"/>
      <c r="AK106" s="2534"/>
      <c r="AL106" s="2534"/>
      <c r="AM106" s="2534"/>
      <c r="AN106" s="2534"/>
      <c r="AO106" s="2534"/>
      <c r="AP106" s="2534"/>
      <c r="AQ106" s="2534"/>
      <c r="AR106" s="2534"/>
      <c r="AS106" s="2534"/>
      <c r="AT106" s="2534"/>
      <c r="AU106" s="2534"/>
      <c r="AV106" s="2534"/>
      <c r="AW106" s="2534"/>
      <c r="AX106" s="2534"/>
      <c r="AY106" s="2534"/>
      <c r="AZ106" s="2534"/>
      <c r="BA106" s="2534"/>
      <c r="BB106" s="2534"/>
      <c r="BC106" s="2534"/>
      <c r="BD106" s="2534"/>
      <c r="BE106" s="2534"/>
      <c r="BF106" s="2534"/>
      <c r="BG106" s="2534"/>
      <c r="BH106" s="2534"/>
      <c r="BI106" s="2534"/>
      <c r="BJ106" s="2534"/>
      <c r="BK106" s="2534"/>
    </row>
    <row r="107" spans="1:66" s="579" customFormat="1" ht="24.95" customHeight="1">
      <c r="A107" s="2663"/>
      <c r="C107" s="2533"/>
      <c r="D107" s="299"/>
      <c r="E107" s="299"/>
      <c r="F107" s="2533"/>
      <c r="G107" s="299"/>
      <c r="H107" s="299"/>
      <c r="I107" s="299"/>
      <c r="J107" s="299"/>
      <c r="K107" s="2229"/>
      <c r="L107" s="2533"/>
      <c r="M107" s="2534"/>
      <c r="N107" s="2534"/>
      <c r="O107" s="2533"/>
      <c r="P107" s="2534"/>
      <c r="Q107" s="2534"/>
      <c r="R107" s="2534"/>
      <c r="S107" s="2534"/>
      <c r="T107" s="2229"/>
      <c r="U107" s="2533"/>
      <c r="V107" s="2534"/>
      <c r="W107" s="2534"/>
      <c r="X107" s="2533"/>
      <c r="Y107" s="2534"/>
      <c r="Z107" s="2534"/>
      <c r="AA107" s="2534"/>
      <c r="AB107" s="2534"/>
      <c r="AC107" s="2534"/>
      <c r="AD107" s="2534"/>
      <c r="AE107" s="2534"/>
      <c r="AF107" s="2534"/>
      <c r="AG107" s="2534"/>
      <c r="AH107" s="2534"/>
      <c r="AI107" s="2534"/>
      <c r="AJ107" s="2534"/>
      <c r="AK107" s="2534"/>
      <c r="AL107" s="2534"/>
      <c r="AM107" s="2534"/>
      <c r="AN107" s="2534"/>
      <c r="AO107" s="2534"/>
      <c r="AP107" s="2534"/>
      <c r="AQ107" s="2534"/>
      <c r="AR107" s="2534"/>
      <c r="AS107" s="2534"/>
      <c r="AT107" s="2534"/>
      <c r="AU107" s="2534"/>
      <c r="AV107" s="2534"/>
      <c r="AW107" s="2534"/>
      <c r="AX107" s="2534"/>
      <c r="AY107" s="2534"/>
      <c r="AZ107" s="2534"/>
      <c r="BA107" s="2534"/>
      <c r="BB107" s="2534"/>
      <c r="BC107" s="2534"/>
      <c r="BD107" s="2534"/>
      <c r="BE107" s="2534"/>
      <c r="BF107" s="2534"/>
      <c r="BG107" s="2534"/>
      <c r="BH107" s="2534"/>
      <c r="BI107" s="2534"/>
      <c r="BJ107" s="2534"/>
      <c r="BK107" s="2534"/>
    </row>
    <row r="108" spans="1:66" s="579" customFormat="1" ht="24.95" customHeight="1">
      <c r="A108" s="2663"/>
      <c r="C108" s="2533"/>
      <c r="D108" s="299"/>
      <c r="E108" s="299"/>
      <c r="F108" s="2533"/>
      <c r="G108" s="299"/>
      <c r="H108" s="299"/>
      <c r="I108" s="299"/>
      <c r="J108" s="299"/>
      <c r="K108" s="2229"/>
      <c r="L108" s="2533"/>
      <c r="M108" s="2534"/>
      <c r="N108" s="2534"/>
      <c r="O108" s="2533"/>
      <c r="P108" s="2534"/>
      <c r="Q108" s="2534"/>
      <c r="R108" s="2534"/>
      <c r="S108" s="2534"/>
      <c r="T108" s="2229"/>
      <c r="U108" s="2533"/>
      <c r="V108" s="2534"/>
      <c r="W108" s="2534"/>
      <c r="X108" s="2533"/>
      <c r="Y108" s="2534"/>
      <c r="Z108" s="2534"/>
      <c r="AA108" s="2534"/>
      <c r="AB108" s="2534"/>
      <c r="AC108" s="2534"/>
      <c r="AD108" s="2534"/>
      <c r="AE108" s="2534"/>
      <c r="AF108" s="2534"/>
      <c r="AG108" s="2534"/>
      <c r="AH108" s="2534"/>
      <c r="AI108" s="2534"/>
      <c r="AJ108" s="2534"/>
      <c r="AK108" s="2534"/>
      <c r="AL108" s="2534"/>
      <c r="AM108" s="2534"/>
      <c r="AN108" s="2534"/>
      <c r="AO108" s="2534"/>
      <c r="AP108" s="2534"/>
      <c r="AQ108" s="2534"/>
      <c r="AR108" s="2534"/>
      <c r="AS108" s="2534"/>
      <c r="AT108" s="2534"/>
      <c r="AU108" s="2534"/>
      <c r="AV108" s="2534"/>
      <c r="AW108" s="2534"/>
      <c r="AX108" s="2534"/>
      <c r="AY108" s="2534"/>
      <c r="AZ108" s="2534"/>
      <c r="BA108" s="2534"/>
      <c r="BB108" s="2534"/>
      <c r="BC108" s="2534"/>
      <c r="BD108" s="2534"/>
      <c r="BE108" s="2534"/>
      <c r="BF108" s="2534"/>
      <c r="BG108" s="2534"/>
      <c r="BH108" s="2534"/>
      <c r="BI108" s="2534"/>
      <c r="BJ108" s="2534"/>
      <c r="BK108" s="2534"/>
    </row>
    <row r="109" spans="1:66" s="579" customFormat="1" ht="24.95" customHeight="1">
      <c r="A109" s="2663"/>
      <c r="C109" s="2533"/>
      <c r="D109" s="299"/>
      <c r="E109" s="299"/>
      <c r="F109" s="2533"/>
      <c r="G109" s="299"/>
      <c r="H109" s="299"/>
      <c r="I109" s="299"/>
      <c r="J109" s="299"/>
      <c r="K109" s="2229"/>
      <c r="L109" s="2533"/>
      <c r="M109" s="2534"/>
      <c r="N109" s="2534"/>
      <c r="O109" s="2533"/>
      <c r="P109" s="2534"/>
      <c r="Q109" s="2534"/>
      <c r="R109" s="2534"/>
      <c r="S109" s="2534"/>
      <c r="T109" s="2229"/>
      <c r="U109" s="2533"/>
      <c r="V109" s="2534"/>
      <c r="W109" s="2534"/>
      <c r="X109" s="2533"/>
      <c r="Y109" s="2534"/>
      <c r="Z109" s="2534"/>
      <c r="AA109" s="2534"/>
      <c r="AB109" s="2534"/>
      <c r="AC109" s="2534"/>
      <c r="AD109" s="2534"/>
      <c r="AE109" s="2534"/>
      <c r="AF109" s="2534"/>
      <c r="AG109" s="2534"/>
      <c r="AH109" s="2534"/>
      <c r="AI109" s="2534"/>
      <c r="AJ109" s="2534"/>
      <c r="AK109" s="2534"/>
      <c r="AL109" s="2534"/>
      <c r="AM109" s="2534"/>
      <c r="AN109" s="2534"/>
      <c r="AO109" s="2534"/>
      <c r="AP109" s="2534"/>
      <c r="AQ109" s="2534"/>
      <c r="AR109" s="2534"/>
      <c r="AS109" s="2534"/>
      <c r="AT109" s="2534"/>
      <c r="AU109" s="2534"/>
      <c r="AV109" s="2534"/>
      <c r="AW109" s="2534"/>
      <c r="AX109" s="2534"/>
      <c r="AY109" s="2534"/>
      <c r="AZ109" s="2534"/>
      <c r="BA109" s="2534"/>
      <c r="BB109" s="2534"/>
      <c r="BC109" s="2534"/>
      <c r="BD109" s="2534"/>
      <c r="BE109" s="2534"/>
      <c r="BF109" s="2534"/>
      <c r="BG109" s="2534"/>
      <c r="BH109" s="2534"/>
      <c r="BI109" s="2534"/>
      <c r="BJ109" s="2534"/>
      <c r="BK109" s="2534"/>
    </row>
    <row r="110" spans="1:66" s="579" customFormat="1" ht="24.95" customHeight="1">
      <c r="A110" s="2663"/>
      <c r="C110" s="2533"/>
      <c r="D110" s="299"/>
      <c r="E110" s="299"/>
      <c r="F110" s="2533"/>
      <c r="G110" s="299"/>
      <c r="H110" s="299"/>
      <c r="I110" s="299"/>
      <c r="J110" s="299"/>
      <c r="K110" s="2229"/>
      <c r="L110" s="2533"/>
      <c r="M110" s="2534"/>
      <c r="N110" s="2534"/>
      <c r="O110" s="2533"/>
      <c r="P110" s="2534"/>
      <c r="Q110" s="2534"/>
      <c r="R110" s="2534"/>
      <c r="S110" s="2534"/>
      <c r="T110" s="2229"/>
      <c r="U110" s="2533"/>
      <c r="V110" s="2534"/>
      <c r="W110" s="2534"/>
      <c r="X110" s="2533"/>
      <c r="Y110" s="2534"/>
      <c r="Z110" s="2534"/>
      <c r="AA110" s="2534"/>
      <c r="AB110" s="2534"/>
      <c r="AC110" s="2534"/>
      <c r="AD110" s="2534"/>
      <c r="AE110" s="2534"/>
      <c r="AF110" s="2534"/>
      <c r="AG110" s="2534"/>
      <c r="AH110" s="2534"/>
      <c r="AI110" s="2534"/>
      <c r="AJ110" s="2534"/>
      <c r="AK110" s="2534"/>
      <c r="AL110" s="2534"/>
      <c r="AM110" s="2534"/>
      <c r="AN110" s="2534"/>
      <c r="AO110" s="2534"/>
      <c r="AP110" s="2534"/>
      <c r="AQ110" s="2534"/>
      <c r="AR110" s="2534"/>
      <c r="AS110" s="2534"/>
      <c r="AT110" s="2534"/>
      <c r="AU110" s="2534"/>
      <c r="AV110" s="2534"/>
      <c r="AW110" s="2534"/>
      <c r="AX110" s="2534"/>
      <c r="AY110" s="2534"/>
      <c r="AZ110" s="2534"/>
      <c r="BA110" s="2534"/>
      <c r="BB110" s="2534"/>
      <c r="BC110" s="2534"/>
      <c r="BD110" s="2534"/>
      <c r="BE110" s="2534"/>
      <c r="BF110" s="2534"/>
      <c r="BG110" s="2534"/>
      <c r="BH110" s="2534"/>
      <c r="BI110" s="2534"/>
      <c r="BJ110" s="2534"/>
      <c r="BK110" s="2534"/>
    </row>
    <row r="111" spans="1:66" s="579" customFormat="1" ht="24.95" customHeight="1">
      <c r="A111" s="2663"/>
      <c r="C111" s="2533"/>
      <c r="D111" s="299"/>
      <c r="E111" s="299"/>
      <c r="F111" s="2533"/>
      <c r="G111" s="299"/>
      <c r="H111" s="299"/>
      <c r="I111" s="299"/>
      <c r="J111" s="299"/>
      <c r="K111" s="2229"/>
      <c r="L111" s="2533"/>
      <c r="M111" s="2534"/>
      <c r="N111" s="2534"/>
      <c r="O111" s="2533"/>
      <c r="P111" s="2534"/>
      <c r="Q111" s="2534"/>
      <c r="R111" s="2534"/>
      <c r="S111" s="2534"/>
      <c r="T111" s="2229"/>
      <c r="U111" s="2533"/>
      <c r="V111" s="2534"/>
      <c r="W111" s="2534"/>
      <c r="X111" s="2533"/>
      <c r="Y111" s="2534"/>
      <c r="Z111" s="2534"/>
      <c r="AA111" s="2534"/>
      <c r="AB111" s="2534"/>
      <c r="AC111" s="2534"/>
      <c r="AD111" s="2534"/>
      <c r="AE111" s="2534"/>
      <c r="AF111" s="2534"/>
      <c r="AG111" s="2534"/>
      <c r="AH111" s="2534"/>
      <c r="AI111" s="2534"/>
      <c r="AJ111" s="2534"/>
      <c r="AK111" s="2534"/>
      <c r="AL111" s="2534"/>
      <c r="AM111" s="2534"/>
      <c r="AN111" s="2534"/>
      <c r="AO111" s="2534"/>
      <c r="AP111" s="2534"/>
      <c r="AQ111" s="2534"/>
      <c r="AR111" s="2534"/>
      <c r="AS111" s="2534"/>
      <c r="AT111" s="2534"/>
      <c r="AU111" s="2534"/>
      <c r="AV111" s="2534"/>
      <c r="AW111" s="2534"/>
      <c r="AX111" s="2534"/>
      <c r="AY111" s="2534"/>
      <c r="AZ111" s="2534"/>
      <c r="BA111" s="2534"/>
      <c r="BB111" s="2534"/>
      <c r="BC111" s="2534"/>
      <c r="BD111" s="2534"/>
      <c r="BE111" s="2534"/>
      <c r="BF111" s="2534"/>
      <c r="BG111" s="2534"/>
      <c r="BH111" s="2534"/>
      <c r="BI111" s="2534"/>
      <c r="BJ111" s="2534"/>
      <c r="BK111" s="2534"/>
    </row>
    <row r="112" spans="1:66" s="579" customFormat="1" ht="24.95" customHeight="1">
      <c r="A112" s="2663"/>
      <c r="C112" s="2533"/>
      <c r="D112" s="299"/>
      <c r="E112" s="299"/>
      <c r="F112" s="2533"/>
      <c r="G112" s="299"/>
      <c r="H112" s="299"/>
      <c r="I112" s="299"/>
      <c r="J112" s="299"/>
      <c r="K112" s="2229"/>
      <c r="L112" s="2533"/>
      <c r="M112" s="2534"/>
      <c r="N112" s="2534"/>
      <c r="O112" s="2533"/>
      <c r="P112" s="2534"/>
      <c r="Q112" s="2534"/>
      <c r="R112" s="2534"/>
      <c r="S112" s="2534"/>
      <c r="T112" s="2229"/>
      <c r="U112" s="2533"/>
      <c r="V112" s="2534"/>
      <c r="W112" s="2534"/>
      <c r="X112" s="2533"/>
      <c r="Y112" s="2534"/>
      <c r="Z112" s="2534"/>
      <c r="AA112" s="2534"/>
      <c r="AB112" s="2534"/>
      <c r="AC112" s="2534"/>
      <c r="AD112" s="2534"/>
      <c r="AE112" s="2534"/>
      <c r="AF112" s="2534"/>
      <c r="AG112" s="2534"/>
      <c r="AH112" s="2534"/>
      <c r="AI112" s="2534"/>
      <c r="AJ112" s="2534"/>
      <c r="AK112" s="2534"/>
      <c r="AL112" s="2534"/>
      <c r="AM112" s="2534"/>
      <c r="AN112" s="2534"/>
      <c r="AO112" s="2534"/>
      <c r="AP112" s="2534"/>
      <c r="AQ112" s="2534"/>
      <c r="AR112" s="2534"/>
      <c r="AS112" s="2534"/>
      <c r="AT112" s="2534"/>
      <c r="AU112" s="2534"/>
      <c r="AV112" s="2534"/>
      <c r="AW112" s="2534"/>
      <c r="AX112" s="2534"/>
      <c r="AY112" s="2534"/>
      <c r="AZ112" s="2534"/>
      <c r="BA112" s="2534"/>
      <c r="BB112" s="2534"/>
      <c r="BC112" s="2534"/>
      <c r="BD112" s="2534"/>
      <c r="BE112" s="2534"/>
      <c r="BF112" s="2534"/>
      <c r="BG112" s="2534"/>
      <c r="BH112" s="2534"/>
      <c r="BI112" s="2534"/>
      <c r="BJ112" s="2534"/>
      <c r="BK112" s="2534"/>
    </row>
    <row r="113" spans="1:63" s="579" customFormat="1" ht="24.95" customHeight="1">
      <c r="A113" s="2663"/>
      <c r="C113" s="2533"/>
      <c r="D113" s="299"/>
      <c r="E113" s="299"/>
      <c r="F113" s="2533"/>
      <c r="G113" s="299"/>
      <c r="H113" s="299"/>
      <c r="I113" s="299"/>
      <c r="J113" s="299"/>
      <c r="K113" s="2229"/>
      <c r="L113" s="2533"/>
      <c r="M113" s="2534"/>
      <c r="N113" s="2534"/>
      <c r="O113" s="2533"/>
      <c r="P113" s="2534"/>
      <c r="Q113" s="2534"/>
      <c r="R113" s="2534"/>
      <c r="S113" s="2534"/>
      <c r="T113" s="2229"/>
      <c r="U113" s="2533"/>
      <c r="V113" s="2534"/>
      <c r="W113" s="2534"/>
      <c r="X113" s="2533"/>
      <c r="Y113" s="2534"/>
      <c r="Z113" s="2534"/>
      <c r="AA113" s="2534"/>
      <c r="AB113" s="2534"/>
      <c r="AC113" s="2534"/>
      <c r="AD113" s="2534"/>
      <c r="AE113" s="2534"/>
      <c r="AF113" s="2534"/>
      <c r="AG113" s="2534"/>
      <c r="AH113" s="2534"/>
      <c r="AI113" s="2534"/>
      <c r="AJ113" s="2534"/>
      <c r="AK113" s="2534"/>
      <c r="AL113" s="2534"/>
      <c r="AM113" s="2534"/>
      <c r="AN113" s="2534"/>
      <c r="AO113" s="2534"/>
      <c r="AP113" s="2534"/>
      <c r="AQ113" s="2534"/>
      <c r="AR113" s="2534"/>
      <c r="AS113" s="2534"/>
      <c r="AT113" s="2534"/>
      <c r="AU113" s="2534"/>
      <c r="AV113" s="2534"/>
      <c r="AW113" s="2534"/>
      <c r="AX113" s="2534"/>
      <c r="AY113" s="2534"/>
      <c r="AZ113" s="2534"/>
      <c r="BA113" s="2534"/>
      <c r="BB113" s="2534"/>
      <c r="BC113" s="2534"/>
      <c r="BD113" s="2534"/>
      <c r="BE113" s="2534"/>
      <c r="BF113" s="2534"/>
      <c r="BG113" s="2534"/>
      <c r="BH113" s="2534"/>
      <c r="BI113" s="2534"/>
      <c r="BJ113" s="2534"/>
      <c r="BK113" s="2534"/>
    </row>
    <row r="114" spans="1:63" s="579" customFormat="1" ht="24.95" customHeight="1">
      <c r="A114" s="2663"/>
      <c r="C114" s="2533"/>
      <c r="D114" s="299"/>
      <c r="E114" s="299"/>
      <c r="F114" s="2533"/>
      <c r="G114" s="299"/>
      <c r="H114" s="299"/>
      <c r="I114" s="299"/>
      <c r="J114" s="299"/>
      <c r="K114" s="2229"/>
      <c r="L114" s="2533"/>
      <c r="M114" s="2534"/>
      <c r="N114" s="2534"/>
      <c r="O114" s="2533"/>
      <c r="P114" s="2534"/>
      <c r="Q114" s="2534"/>
      <c r="R114" s="2534"/>
      <c r="S114" s="2534"/>
      <c r="T114" s="2229"/>
      <c r="U114" s="2533"/>
      <c r="V114" s="2534"/>
      <c r="W114" s="2534"/>
      <c r="X114" s="2533"/>
      <c r="Y114" s="2534"/>
      <c r="Z114" s="2534"/>
      <c r="AA114" s="2534"/>
      <c r="AB114" s="2534"/>
      <c r="AC114" s="2534"/>
      <c r="AD114" s="2534"/>
      <c r="AE114" s="2534"/>
      <c r="AF114" s="2534"/>
      <c r="AG114" s="2534"/>
      <c r="AH114" s="2534"/>
      <c r="AI114" s="2534"/>
      <c r="AJ114" s="2534"/>
      <c r="AK114" s="2534"/>
      <c r="AL114" s="2534"/>
      <c r="AM114" s="2534"/>
      <c r="AN114" s="2534"/>
      <c r="AO114" s="2534"/>
      <c r="AP114" s="2534"/>
      <c r="AQ114" s="2534"/>
      <c r="AR114" s="2534"/>
      <c r="AS114" s="2534"/>
      <c r="AT114" s="2534"/>
      <c r="AU114" s="2534"/>
      <c r="AV114" s="2534"/>
      <c r="AW114" s="2534"/>
      <c r="AX114" s="2534"/>
      <c r="AY114" s="2534"/>
      <c r="AZ114" s="2534"/>
      <c r="BA114" s="2534"/>
      <c r="BB114" s="2534"/>
      <c r="BC114" s="2534"/>
      <c r="BD114" s="2534"/>
      <c r="BE114" s="2534"/>
      <c r="BF114" s="2534"/>
      <c r="BG114" s="2534"/>
      <c r="BH114" s="2534"/>
      <c r="BI114" s="2534"/>
      <c r="BJ114" s="2534"/>
      <c r="BK114" s="2534"/>
    </row>
    <row r="115" spans="1:63" s="579" customFormat="1" ht="24.95" customHeight="1">
      <c r="A115" s="2663"/>
      <c r="C115" s="2533"/>
      <c r="D115" s="299"/>
      <c r="E115" s="299"/>
      <c r="F115" s="2533"/>
      <c r="G115" s="299"/>
      <c r="H115" s="299"/>
      <c r="I115" s="299"/>
      <c r="J115" s="299"/>
      <c r="K115" s="2229"/>
      <c r="L115" s="2533"/>
      <c r="M115" s="2534"/>
      <c r="N115" s="2534"/>
      <c r="O115" s="2533"/>
      <c r="P115" s="2534"/>
      <c r="Q115" s="2534"/>
      <c r="R115" s="2534"/>
      <c r="S115" s="2534"/>
      <c r="T115" s="2229"/>
      <c r="U115" s="2533"/>
      <c r="V115" s="2534"/>
      <c r="W115" s="2534"/>
      <c r="X115" s="2533"/>
      <c r="Y115" s="2534"/>
      <c r="Z115" s="2534"/>
      <c r="AA115" s="2534"/>
      <c r="AB115" s="2534"/>
      <c r="AC115" s="2534"/>
      <c r="AD115" s="2534"/>
      <c r="AE115" s="2534"/>
      <c r="AF115" s="2534"/>
      <c r="AG115" s="2534"/>
      <c r="AH115" s="2534"/>
      <c r="AI115" s="2534"/>
      <c r="AJ115" s="2534"/>
      <c r="AK115" s="2534"/>
      <c r="AL115" s="2534"/>
      <c r="AM115" s="2534"/>
      <c r="AN115" s="2534"/>
      <c r="AO115" s="2534"/>
      <c r="AP115" s="2534"/>
      <c r="AQ115" s="2534"/>
      <c r="AR115" s="2534"/>
      <c r="AS115" s="2534"/>
      <c r="AT115" s="2534"/>
      <c r="AU115" s="2534"/>
      <c r="AV115" s="2534"/>
      <c r="AW115" s="2534"/>
      <c r="AX115" s="2534"/>
      <c r="AY115" s="2534"/>
      <c r="AZ115" s="2534"/>
      <c r="BA115" s="2534"/>
      <c r="BB115" s="2534"/>
      <c r="BC115" s="2534"/>
      <c r="BD115" s="2534"/>
      <c r="BE115" s="2534"/>
      <c r="BF115" s="2534"/>
      <c r="BG115" s="2534"/>
      <c r="BH115" s="2534"/>
      <c r="BI115" s="2534"/>
      <c r="BJ115" s="2534"/>
      <c r="BK115" s="2534"/>
    </row>
    <row r="116" spans="1:63" s="579" customFormat="1" ht="24.95" customHeight="1">
      <c r="A116" s="2663"/>
      <c r="C116" s="2533"/>
      <c r="D116" s="299"/>
      <c r="E116" s="299"/>
      <c r="F116" s="2533"/>
      <c r="G116" s="299"/>
      <c r="H116" s="299"/>
      <c r="I116" s="299"/>
      <c r="J116" s="299"/>
      <c r="K116" s="2229"/>
      <c r="L116" s="2533"/>
      <c r="M116" s="2534"/>
      <c r="N116" s="2534"/>
      <c r="O116" s="2533"/>
      <c r="P116" s="2534"/>
      <c r="Q116" s="2534"/>
      <c r="R116" s="2534"/>
      <c r="S116" s="2534"/>
      <c r="T116" s="2229"/>
      <c r="U116" s="2533"/>
      <c r="V116" s="2534"/>
      <c r="W116" s="2534"/>
      <c r="X116" s="2533"/>
      <c r="Y116" s="2534"/>
      <c r="Z116" s="2534"/>
      <c r="AA116" s="2534"/>
      <c r="AB116" s="2534"/>
      <c r="AC116" s="2534"/>
      <c r="AD116" s="2534"/>
      <c r="AE116" s="2534"/>
      <c r="AF116" s="2534"/>
      <c r="AG116" s="2534"/>
      <c r="AH116" s="2534"/>
      <c r="AI116" s="2534"/>
      <c r="AJ116" s="2534"/>
      <c r="AK116" s="2534"/>
      <c r="AL116" s="2534"/>
      <c r="AM116" s="2534"/>
      <c r="AN116" s="2534"/>
      <c r="AO116" s="2534"/>
      <c r="AP116" s="2534"/>
      <c r="AQ116" s="2534"/>
      <c r="AR116" s="2534"/>
      <c r="AS116" s="2534"/>
      <c r="AT116" s="2534"/>
      <c r="AU116" s="2534"/>
      <c r="AV116" s="2534"/>
      <c r="AW116" s="2534"/>
      <c r="AX116" s="2534"/>
      <c r="AY116" s="2534"/>
      <c r="AZ116" s="2534"/>
      <c r="BA116" s="2534"/>
      <c r="BB116" s="2534"/>
      <c r="BC116" s="2534"/>
      <c r="BD116" s="2534"/>
      <c r="BE116" s="2534"/>
      <c r="BF116" s="2534"/>
      <c r="BG116" s="2534"/>
      <c r="BH116" s="2534"/>
      <c r="BI116" s="2534"/>
      <c r="BJ116" s="2534"/>
      <c r="BK116" s="2534"/>
    </row>
    <row r="117" spans="1:63" s="579" customFormat="1" ht="24.95" customHeight="1">
      <c r="A117" s="2663"/>
      <c r="C117" s="2533"/>
      <c r="D117" s="299"/>
      <c r="E117" s="299"/>
      <c r="F117" s="2533"/>
      <c r="G117" s="299"/>
      <c r="H117" s="299"/>
      <c r="I117" s="299"/>
      <c r="J117" s="299"/>
      <c r="K117" s="2229"/>
      <c r="L117" s="2533"/>
      <c r="M117" s="2534"/>
      <c r="N117" s="2534"/>
      <c r="O117" s="2533"/>
      <c r="P117" s="2534"/>
      <c r="Q117" s="2534"/>
      <c r="R117" s="2534"/>
      <c r="S117" s="2534"/>
      <c r="T117" s="2229"/>
      <c r="U117" s="2533"/>
      <c r="V117" s="2534"/>
      <c r="W117" s="2534"/>
      <c r="X117" s="2533"/>
      <c r="Y117" s="2534"/>
      <c r="Z117" s="2534"/>
      <c r="AA117" s="2534"/>
      <c r="AB117" s="2534"/>
      <c r="AC117" s="2534"/>
      <c r="AD117" s="2534"/>
      <c r="AE117" s="2534"/>
      <c r="AF117" s="2534"/>
      <c r="AG117" s="2534"/>
      <c r="AH117" s="2534"/>
      <c r="AI117" s="2534"/>
      <c r="AJ117" s="2534"/>
      <c r="AK117" s="2534"/>
      <c r="AL117" s="2534"/>
      <c r="AM117" s="2534"/>
      <c r="AN117" s="2534"/>
      <c r="AO117" s="2534"/>
      <c r="AP117" s="2534"/>
      <c r="AQ117" s="2534"/>
      <c r="AR117" s="2534"/>
      <c r="AS117" s="2534"/>
      <c r="AT117" s="2534"/>
      <c r="AU117" s="2534"/>
      <c r="AV117" s="2534"/>
      <c r="AW117" s="2534"/>
      <c r="AX117" s="2534"/>
      <c r="AY117" s="2534"/>
      <c r="AZ117" s="2534"/>
      <c r="BA117" s="2534"/>
      <c r="BB117" s="2534"/>
      <c r="BC117" s="2534"/>
      <c r="BD117" s="2534"/>
      <c r="BE117" s="2534"/>
      <c r="BF117" s="2534"/>
      <c r="BG117" s="2534"/>
      <c r="BH117" s="2534"/>
      <c r="BI117" s="2534"/>
      <c r="BJ117" s="2534"/>
      <c r="BK117" s="2534"/>
    </row>
    <row r="118" spans="1:63" s="579" customFormat="1" ht="24.95" customHeight="1">
      <c r="A118" s="2663"/>
      <c r="C118" s="2533"/>
      <c r="D118" s="299"/>
      <c r="E118" s="299"/>
      <c r="F118" s="2533"/>
      <c r="G118" s="299"/>
      <c r="H118" s="299"/>
      <c r="I118" s="299"/>
      <c r="J118" s="299"/>
      <c r="K118" s="2229"/>
      <c r="L118" s="2533"/>
      <c r="M118" s="2534"/>
      <c r="N118" s="2534"/>
      <c r="O118" s="2533"/>
      <c r="P118" s="2534"/>
      <c r="Q118" s="2534"/>
      <c r="R118" s="2534"/>
      <c r="S118" s="2534"/>
      <c r="T118" s="2229"/>
      <c r="U118" s="2533"/>
      <c r="V118" s="2534"/>
      <c r="W118" s="2534"/>
      <c r="X118" s="2533"/>
      <c r="Y118" s="2534"/>
      <c r="Z118" s="2534"/>
      <c r="AA118" s="2534"/>
      <c r="AB118" s="2534"/>
      <c r="AC118" s="2534"/>
      <c r="AD118" s="2534"/>
      <c r="AE118" s="2534"/>
      <c r="AF118" s="2534"/>
      <c r="AG118" s="2534"/>
      <c r="AH118" s="2534"/>
      <c r="AI118" s="2534"/>
      <c r="AJ118" s="2534"/>
      <c r="AK118" s="2534"/>
      <c r="AL118" s="2534"/>
      <c r="AM118" s="2534"/>
      <c r="AN118" s="2534"/>
      <c r="AO118" s="2534"/>
      <c r="AP118" s="2534"/>
      <c r="AQ118" s="2534"/>
      <c r="AR118" s="2534"/>
      <c r="AS118" s="2534"/>
      <c r="AT118" s="2534"/>
      <c r="AU118" s="2534"/>
      <c r="AV118" s="2534"/>
      <c r="AW118" s="2534"/>
      <c r="AX118" s="2534"/>
      <c r="AY118" s="2534"/>
      <c r="AZ118" s="2534"/>
      <c r="BA118" s="2534"/>
      <c r="BB118" s="2534"/>
      <c r="BC118" s="2534"/>
      <c r="BD118" s="2534"/>
      <c r="BE118" s="2534"/>
      <c r="BF118" s="2534"/>
      <c r="BG118" s="2534"/>
      <c r="BH118" s="2534"/>
      <c r="BI118" s="2534"/>
      <c r="BJ118" s="2534"/>
      <c r="BK118" s="2534"/>
    </row>
    <row r="119" spans="1:63" s="579" customFormat="1" ht="24.95" customHeight="1">
      <c r="A119" s="2663"/>
      <c r="C119" s="2533"/>
      <c r="D119" s="299"/>
      <c r="E119" s="299"/>
      <c r="F119" s="2533"/>
      <c r="G119" s="299"/>
      <c r="H119" s="299"/>
      <c r="I119" s="299"/>
      <c r="J119" s="299"/>
      <c r="K119" s="2229"/>
      <c r="L119" s="2533"/>
      <c r="M119" s="2534"/>
      <c r="N119" s="2534"/>
      <c r="O119" s="2533"/>
      <c r="P119" s="2534"/>
      <c r="Q119" s="2534"/>
      <c r="R119" s="2534"/>
      <c r="S119" s="2534"/>
      <c r="T119" s="2229"/>
      <c r="U119" s="2533"/>
      <c r="V119" s="2534"/>
      <c r="W119" s="2534"/>
      <c r="X119" s="2533"/>
      <c r="Y119" s="2534"/>
      <c r="Z119" s="2534"/>
      <c r="AA119" s="2534"/>
      <c r="AB119" s="2534"/>
      <c r="AC119" s="2534"/>
      <c r="AD119" s="2534"/>
      <c r="AE119" s="2534"/>
      <c r="AF119" s="2534"/>
      <c r="AG119" s="2534"/>
      <c r="AH119" s="2534"/>
      <c r="AI119" s="2534"/>
      <c r="AJ119" s="2534"/>
      <c r="AK119" s="2534"/>
      <c r="AL119" s="2534"/>
      <c r="AM119" s="2534"/>
      <c r="AN119" s="2534"/>
      <c r="AO119" s="2534"/>
      <c r="AP119" s="2534"/>
      <c r="AQ119" s="2534"/>
      <c r="AR119" s="2534"/>
      <c r="AS119" s="2534"/>
      <c r="AT119" s="2534"/>
      <c r="AU119" s="2534"/>
      <c r="AV119" s="2534"/>
      <c r="AW119" s="2534"/>
      <c r="AX119" s="2534"/>
      <c r="AY119" s="2534"/>
      <c r="AZ119" s="2534"/>
      <c r="BA119" s="2534"/>
      <c r="BB119" s="2534"/>
      <c r="BC119" s="2534"/>
      <c r="BD119" s="2534"/>
      <c r="BE119" s="2534"/>
      <c r="BF119" s="2534"/>
      <c r="BG119" s="2534"/>
      <c r="BH119" s="2534"/>
      <c r="BI119" s="2534"/>
      <c r="BJ119" s="2534"/>
      <c r="BK119" s="2534"/>
    </row>
    <row r="120" spans="1:63" s="579" customFormat="1" ht="24.95" customHeight="1">
      <c r="A120" s="2663"/>
      <c r="C120" s="2533"/>
      <c r="D120" s="299"/>
      <c r="E120" s="299"/>
      <c r="F120" s="2533"/>
      <c r="G120" s="299"/>
      <c r="H120" s="299"/>
      <c r="I120" s="299"/>
      <c r="J120" s="299"/>
      <c r="K120" s="2229"/>
      <c r="L120" s="2533"/>
      <c r="M120" s="2534"/>
      <c r="N120" s="2534"/>
      <c r="O120" s="2533"/>
      <c r="P120" s="2534"/>
      <c r="Q120" s="2534"/>
      <c r="R120" s="2534"/>
      <c r="S120" s="2534"/>
      <c r="T120" s="2229"/>
      <c r="U120" s="2533"/>
      <c r="V120" s="2534"/>
      <c r="W120" s="2534"/>
      <c r="X120" s="2533"/>
      <c r="Y120" s="2534"/>
      <c r="Z120" s="2534"/>
      <c r="AA120" s="2534"/>
      <c r="AB120" s="2534"/>
      <c r="AC120" s="2534"/>
      <c r="AD120" s="2534"/>
      <c r="AE120" s="2534"/>
      <c r="AF120" s="2534"/>
      <c r="AG120" s="2534"/>
      <c r="AH120" s="2534"/>
      <c r="AI120" s="2534"/>
      <c r="AJ120" s="2534"/>
      <c r="AK120" s="2534"/>
      <c r="AL120" s="2534"/>
      <c r="AM120" s="2534"/>
      <c r="AN120" s="2534"/>
      <c r="AO120" s="2534"/>
      <c r="AP120" s="2534"/>
      <c r="AQ120" s="2534"/>
      <c r="AR120" s="2534"/>
      <c r="AS120" s="2534"/>
      <c r="AT120" s="2534"/>
      <c r="AU120" s="2534"/>
      <c r="AV120" s="2534"/>
      <c r="AW120" s="2534"/>
      <c r="AX120" s="2534"/>
      <c r="AY120" s="2534"/>
      <c r="AZ120" s="2534"/>
      <c r="BA120" s="2534"/>
      <c r="BB120" s="2534"/>
      <c r="BC120" s="2534"/>
      <c r="BD120" s="2534"/>
      <c r="BE120" s="2534"/>
      <c r="BF120" s="2534"/>
      <c r="BG120" s="2534"/>
      <c r="BH120" s="2534"/>
      <c r="BI120" s="2534"/>
      <c r="BJ120" s="2534"/>
      <c r="BK120" s="2534"/>
    </row>
    <row r="121" spans="1:63" s="579" customFormat="1" ht="24.95" customHeight="1">
      <c r="A121" s="2663"/>
      <c r="C121" s="2533"/>
      <c r="D121" s="299"/>
      <c r="E121" s="299"/>
      <c r="F121" s="2533"/>
      <c r="G121" s="299"/>
      <c r="H121" s="299"/>
      <c r="I121" s="299"/>
      <c r="J121" s="299"/>
      <c r="K121" s="2229"/>
      <c r="L121" s="2533"/>
      <c r="M121" s="2534"/>
      <c r="N121" s="2534"/>
      <c r="O121" s="2533"/>
      <c r="P121" s="2534"/>
      <c r="Q121" s="2534"/>
      <c r="R121" s="2534"/>
      <c r="S121" s="2534"/>
      <c r="T121" s="2229"/>
      <c r="U121" s="2533"/>
      <c r="V121" s="2534"/>
      <c r="W121" s="2534"/>
      <c r="X121" s="2533"/>
      <c r="Y121" s="2534"/>
      <c r="Z121" s="2534"/>
      <c r="AA121" s="2534"/>
      <c r="AB121" s="2534"/>
      <c r="AC121" s="2534"/>
      <c r="AD121" s="2534"/>
      <c r="AE121" s="2534"/>
      <c r="AF121" s="2534"/>
      <c r="AG121" s="2534"/>
      <c r="AH121" s="2534"/>
      <c r="AI121" s="2534"/>
      <c r="AJ121" s="2534"/>
      <c r="AK121" s="2534"/>
      <c r="AL121" s="2534"/>
      <c r="AM121" s="2534"/>
      <c r="AN121" s="2534"/>
      <c r="AO121" s="2534"/>
      <c r="AP121" s="2534"/>
      <c r="AQ121" s="2534"/>
      <c r="AR121" s="2534"/>
      <c r="AS121" s="2534"/>
      <c r="AT121" s="2534"/>
      <c r="AU121" s="2534"/>
      <c r="AV121" s="2534"/>
      <c r="AW121" s="2534"/>
      <c r="AX121" s="2534"/>
      <c r="AY121" s="2534"/>
      <c r="AZ121" s="2534"/>
      <c r="BA121" s="2534"/>
      <c r="BB121" s="2534"/>
      <c r="BC121" s="2534"/>
      <c r="BD121" s="2534"/>
      <c r="BE121" s="2534"/>
      <c r="BF121" s="2534"/>
      <c r="BG121" s="2534"/>
      <c r="BH121" s="2534"/>
      <c r="BI121" s="2534"/>
      <c r="BJ121" s="2534"/>
      <c r="BK121" s="2534"/>
    </row>
    <row r="122" spans="1:63" s="579" customFormat="1" ht="24.95" customHeight="1">
      <c r="A122" s="2663"/>
      <c r="C122" s="2533"/>
      <c r="D122" s="299"/>
      <c r="E122" s="299"/>
      <c r="F122" s="2533"/>
      <c r="G122" s="299"/>
      <c r="H122" s="299"/>
      <c r="I122" s="299"/>
      <c r="J122" s="299"/>
      <c r="K122" s="2229"/>
      <c r="L122" s="2533"/>
      <c r="M122" s="2534"/>
      <c r="N122" s="2534"/>
      <c r="O122" s="2533"/>
      <c r="P122" s="2534"/>
      <c r="Q122" s="2534"/>
      <c r="R122" s="2534"/>
      <c r="S122" s="2534"/>
      <c r="T122" s="2229"/>
      <c r="U122" s="2533"/>
      <c r="V122" s="2534"/>
      <c r="W122" s="2534"/>
      <c r="X122" s="2533"/>
      <c r="Y122" s="2534"/>
      <c r="Z122" s="2534"/>
      <c r="AA122" s="2534"/>
      <c r="AB122" s="2534"/>
      <c r="AC122" s="2534"/>
      <c r="AD122" s="2534"/>
      <c r="AE122" s="2534"/>
      <c r="AF122" s="2534"/>
      <c r="AG122" s="2534"/>
      <c r="AH122" s="2534"/>
      <c r="AI122" s="2534"/>
      <c r="AJ122" s="2534"/>
      <c r="AK122" s="2534"/>
      <c r="AL122" s="2534"/>
      <c r="AM122" s="2534"/>
      <c r="AN122" s="2534"/>
      <c r="AO122" s="2534"/>
      <c r="AP122" s="2534"/>
      <c r="AQ122" s="2534"/>
      <c r="AR122" s="2534"/>
      <c r="AS122" s="2534"/>
      <c r="AT122" s="2534"/>
      <c r="AU122" s="2534"/>
      <c r="AV122" s="2534"/>
      <c r="AW122" s="2534"/>
      <c r="AX122" s="2534"/>
      <c r="AY122" s="2534"/>
      <c r="AZ122" s="2534"/>
      <c r="BA122" s="2534"/>
      <c r="BB122" s="2534"/>
      <c r="BC122" s="2534"/>
      <c r="BD122" s="2534"/>
      <c r="BE122" s="2534"/>
      <c r="BF122" s="2534"/>
      <c r="BG122" s="2534"/>
      <c r="BH122" s="2534"/>
      <c r="BI122" s="2534"/>
      <c r="BJ122" s="2534"/>
      <c r="BK122" s="2534"/>
    </row>
    <row r="123" spans="1:63" s="579" customFormat="1" ht="24.95" customHeight="1">
      <c r="A123" s="2663"/>
      <c r="C123" s="2533"/>
      <c r="D123" s="299"/>
      <c r="E123" s="299"/>
      <c r="F123" s="2533"/>
      <c r="G123" s="299"/>
      <c r="H123" s="299"/>
      <c r="I123" s="299"/>
      <c r="J123" s="299"/>
      <c r="K123" s="2229"/>
      <c r="L123" s="2533"/>
      <c r="M123" s="2534"/>
      <c r="N123" s="2534"/>
      <c r="O123" s="2533"/>
      <c r="P123" s="2534"/>
      <c r="Q123" s="2534"/>
      <c r="R123" s="2534"/>
      <c r="S123" s="2534"/>
      <c r="T123" s="2229"/>
      <c r="U123" s="2533"/>
      <c r="V123" s="2534"/>
      <c r="W123" s="2534"/>
      <c r="X123" s="2533"/>
      <c r="Y123" s="2534"/>
      <c r="Z123" s="2534"/>
      <c r="AA123" s="2534"/>
      <c r="AB123" s="2534"/>
      <c r="AC123" s="2534"/>
      <c r="AD123" s="2534"/>
      <c r="AE123" s="2534"/>
      <c r="AF123" s="2534"/>
      <c r="AG123" s="2534"/>
      <c r="AH123" s="2534"/>
      <c r="AI123" s="2534"/>
      <c r="AJ123" s="2534"/>
      <c r="AK123" s="2534"/>
      <c r="AL123" s="2534"/>
      <c r="AM123" s="2534"/>
      <c r="AN123" s="2534"/>
      <c r="AO123" s="2534"/>
      <c r="AP123" s="2534"/>
      <c r="AQ123" s="2534"/>
      <c r="AR123" s="2534"/>
      <c r="AS123" s="2534"/>
      <c r="AT123" s="2534"/>
      <c r="AU123" s="2534"/>
      <c r="AV123" s="2534"/>
      <c r="AW123" s="2534"/>
      <c r="AX123" s="2534"/>
      <c r="AY123" s="2534"/>
      <c r="AZ123" s="2534"/>
      <c r="BA123" s="2534"/>
      <c r="BB123" s="2534"/>
      <c r="BC123" s="2534"/>
      <c r="BD123" s="2534"/>
      <c r="BE123" s="2534"/>
      <c r="BF123" s="2534"/>
      <c r="BG123" s="2534"/>
      <c r="BH123" s="2534"/>
      <c r="BI123" s="2534"/>
      <c r="BJ123" s="2534"/>
      <c r="BK123" s="2534"/>
    </row>
    <row r="124" spans="1:63" s="579" customFormat="1" ht="24.95" customHeight="1">
      <c r="A124" s="2663"/>
      <c r="C124" s="2533"/>
      <c r="D124" s="299"/>
      <c r="E124" s="299"/>
      <c r="F124" s="2533"/>
      <c r="G124" s="299"/>
      <c r="H124" s="299"/>
      <c r="I124" s="299"/>
      <c r="J124" s="299"/>
      <c r="K124" s="2229"/>
      <c r="L124" s="2533"/>
      <c r="M124" s="2534"/>
      <c r="N124" s="2534"/>
      <c r="O124" s="2533"/>
      <c r="P124" s="2534"/>
      <c r="Q124" s="2534"/>
      <c r="R124" s="2534"/>
      <c r="S124" s="2534"/>
      <c r="T124" s="2229"/>
      <c r="U124" s="2533"/>
      <c r="V124" s="2534"/>
      <c r="W124" s="2534"/>
      <c r="X124" s="2533"/>
      <c r="Y124" s="2534"/>
      <c r="Z124" s="2534"/>
      <c r="AA124" s="2534"/>
      <c r="AB124" s="2534"/>
      <c r="AC124" s="2534"/>
      <c r="AD124" s="2534"/>
      <c r="AE124" s="2534"/>
      <c r="AF124" s="2534"/>
      <c r="AG124" s="2534"/>
      <c r="AH124" s="2534"/>
      <c r="AI124" s="2534"/>
      <c r="AJ124" s="2534"/>
      <c r="AK124" s="2534"/>
      <c r="AL124" s="2534"/>
      <c r="AM124" s="2534"/>
      <c r="AN124" s="2534"/>
      <c r="AO124" s="2534"/>
      <c r="AP124" s="2534"/>
      <c r="AQ124" s="2534"/>
      <c r="AR124" s="2534"/>
      <c r="AS124" s="2534"/>
      <c r="AT124" s="2534"/>
      <c r="AU124" s="2534"/>
      <c r="AV124" s="2534"/>
      <c r="AW124" s="2534"/>
      <c r="AX124" s="2534"/>
      <c r="AY124" s="2534"/>
      <c r="AZ124" s="2534"/>
      <c r="BA124" s="2534"/>
      <c r="BB124" s="2534"/>
      <c r="BC124" s="2534"/>
      <c r="BD124" s="2534"/>
      <c r="BE124" s="2534"/>
      <c r="BF124" s="2534"/>
      <c r="BG124" s="2534"/>
      <c r="BH124" s="2534"/>
      <c r="BI124" s="2534"/>
      <c r="BJ124" s="2534"/>
      <c r="BK124" s="2534"/>
    </row>
    <row r="125" spans="1:63" s="579" customFormat="1" ht="24.95" customHeight="1">
      <c r="A125" s="2663"/>
      <c r="C125" s="2533"/>
      <c r="D125" s="299"/>
      <c r="E125" s="299"/>
      <c r="F125" s="2533"/>
      <c r="G125" s="299"/>
      <c r="H125" s="299"/>
      <c r="I125" s="299"/>
      <c r="J125" s="299"/>
      <c r="K125" s="2229"/>
      <c r="L125" s="2533"/>
      <c r="M125" s="2534"/>
      <c r="N125" s="2534"/>
      <c r="O125" s="2533"/>
      <c r="P125" s="2534"/>
      <c r="Q125" s="2534"/>
      <c r="R125" s="2534"/>
      <c r="S125" s="2534"/>
      <c r="T125" s="2229"/>
      <c r="U125" s="2533"/>
      <c r="V125" s="2534"/>
      <c r="W125" s="2534"/>
      <c r="X125" s="2533"/>
      <c r="Y125" s="2534"/>
      <c r="Z125" s="2534"/>
      <c r="AA125" s="2534"/>
      <c r="AB125" s="2534"/>
      <c r="AC125" s="2534"/>
      <c r="AD125" s="2534"/>
      <c r="AE125" s="2534"/>
      <c r="AF125" s="2534"/>
      <c r="AG125" s="2534"/>
      <c r="AH125" s="2534"/>
      <c r="AI125" s="2534"/>
      <c r="AJ125" s="2534"/>
      <c r="AK125" s="2534"/>
      <c r="AL125" s="2534"/>
      <c r="AM125" s="2534"/>
      <c r="AN125" s="2534"/>
      <c r="AO125" s="2534"/>
      <c r="AP125" s="2534"/>
      <c r="AQ125" s="2534"/>
      <c r="AR125" s="2534"/>
      <c r="AS125" s="2534"/>
      <c r="AT125" s="2534"/>
      <c r="AU125" s="2534"/>
      <c r="AV125" s="2534"/>
      <c r="AW125" s="2534"/>
      <c r="AX125" s="2534"/>
      <c r="AY125" s="2534"/>
      <c r="AZ125" s="2534"/>
      <c r="BA125" s="2534"/>
      <c r="BB125" s="2534"/>
      <c r="BC125" s="2534"/>
      <c r="BD125" s="2534"/>
      <c r="BE125" s="2534"/>
      <c r="BF125" s="2534"/>
      <c r="BG125" s="2534"/>
      <c r="BH125" s="2534"/>
      <c r="BI125" s="2534"/>
      <c r="BJ125" s="2534"/>
      <c r="BK125" s="2534"/>
    </row>
    <row r="126" spans="1:63" s="579" customFormat="1" ht="24.95" customHeight="1">
      <c r="A126" s="2663"/>
      <c r="C126" s="2533"/>
      <c r="D126" s="299"/>
      <c r="E126" s="299"/>
      <c r="F126" s="2533"/>
      <c r="G126" s="299"/>
      <c r="H126" s="299"/>
      <c r="I126" s="299"/>
      <c r="J126" s="299"/>
      <c r="K126" s="2229"/>
      <c r="L126" s="2533"/>
      <c r="M126" s="2534"/>
      <c r="N126" s="2534"/>
      <c r="O126" s="2533"/>
      <c r="P126" s="2534"/>
      <c r="Q126" s="2534"/>
      <c r="R126" s="2534"/>
      <c r="S126" s="2534"/>
      <c r="T126" s="2229"/>
      <c r="U126" s="2533"/>
      <c r="V126" s="2534"/>
      <c r="W126" s="2534"/>
      <c r="X126" s="2533"/>
      <c r="Y126" s="2534"/>
      <c r="Z126" s="2534"/>
      <c r="AA126" s="2534"/>
      <c r="AB126" s="2534"/>
      <c r="AC126" s="2534"/>
      <c r="AD126" s="2534"/>
      <c r="AE126" s="2534"/>
      <c r="AF126" s="2534"/>
      <c r="AG126" s="2534"/>
      <c r="AH126" s="2534"/>
      <c r="AI126" s="2534"/>
      <c r="AJ126" s="2534"/>
      <c r="AK126" s="2534"/>
      <c r="AL126" s="2534"/>
      <c r="AM126" s="2534"/>
      <c r="AN126" s="2534"/>
      <c r="AO126" s="2534"/>
      <c r="AP126" s="2534"/>
      <c r="AQ126" s="2534"/>
      <c r="AR126" s="2534"/>
      <c r="AS126" s="2534"/>
      <c r="AT126" s="2534"/>
      <c r="AU126" s="2534"/>
      <c r="AV126" s="2534"/>
      <c r="AW126" s="2534"/>
      <c r="AX126" s="2534"/>
      <c r="AY126" s="2534"/>
      <c r="AZ126" s="2534"/>
      <c r="BA126" s="2534"/>
      <c r="BB126" s="2534"/>
      <c r="BC126" s="2534"/>
      <c r="BD126" s="2534"/>
      <c r="BE126" s="2534"/>
      <c r="BF126" s="2534"/>
      <c r="BG126" s="2534"/>
      <c r="BH126" s="2534"/>
      <c r="BI126" s="2534"/>
      <c r="BJ126" s="2534"/>
      <c r="BK126" s="2534"/>
    </row>
    <row r="127" spans="1:63" s="579" customFormat="1" ht="24.95" customHeight="1">
      <c r="A127" s="2663"/>
      <c r="C127" s="2533"/>
      <c r="D127" s="299"/>
      <c r="E127" s="299"/>
      <c r="F127" s="2533"/>
      <c r="G127" s="299"/>
      <c r="H127" s="299"/>
      <c r="I127" s="299"/>
      <c r="J127" s="299"/>
      <c r="K127" s="2229"/>
      <c r="L127" s="2533"/>
      <c r="M127" s="2534"/>
      <c r="N127" s="2534"/>
      <c r="O127" s="2533"/>
      <c r="P127" s="2534"/>
      <c r="Q127" s="2534"/>
      <c r="R127" s="2534"/>
      <c r="S127" s="2534"/>
      <c r="T127" s="2229"/>
      <c r="U127" s="2533"/>
      <c r="V127" s="2534"/>
      <c r="W127" s="2534"/>
      <c r="X127" s="2533"/>
      <c r="Y127" s="2534"/>
      <c r="Z127" s="2534"/>
      <c r="AA127" s="2534"/>
      <c r="AB127" s="2534"/>
      <c r="AC127" s="2534"/>
      <c r="AD127" s="2534"/>
      <c r="AE127" s="2534"/>
      <c r="AF127" s="2534"/>
      <c r="AG127" s="2534"/>
      <c r="AH127" s="2534"/>
      <c r="AI127" s="2534"/>
      <c r="AJ127" s="2534"/>
      <c r="AK127" s="2534"/>
      <c r="AL127" s="2534"/>
      <c r="AM127" s="2534"/>
      <c r="AN127" s="2534"/>
      <c r="AO127" s="2534"/>
      <c r="AP127" s="2534"/>
      <c r="AQ127" s="2534"/>
      <c r="AR127" s="2534"/>
      <c r="AS127" s="2534"/>
      <c r="AT127" s="2534"/>
      <c r="AU127" s="2534"/>
      <c r="AV127" s="2534"/>
      <c r="AW127" s="2534"/>
      <c r="AX127" s="2534"/>
      <c r="AY127" s="2534"/>
      <c r="AZ127" s="2534"/>
      <c r="BA127" s="2534"/>
      <c r="BB127" s="2534"/>
      <c r="BC127" s="2534"/>
      <c r="BD127" s="2534"/>
      <c r="BE127" s="2534"/>
      <c r="BF127" s="2534"/>
      <c r="BG127" s="2534"/>
      <c r="BH127" s="2534"/>
      <c r="BI127" s="2534"/>
      <c r="BJ127" s="2534"/>
      <c r="BK127" s="2534"/>
    </row>
    <row r="128" spans="1:63" s="579" customFormat="1" ht="24.95" customHeight="1">
      <c r="A128" s="2663"/>
      <c r="C128" s="2533"/>
      <c r="D128" s="299"/>
      <c r="E128" s="299"/>
      <c r="F128" s="2533"/>
      <c r="G128" s="299"/>
      <c r="H128" s="299"/>
      <c r="I128" s="299"/>
      <c r="J128" s="299"/>
      <c r="K128" s="2229"/>
      <c r="L128" s="2533"/>
      <c r="M128" s="2534"/>
      <c r="N128" s="2534"/>
      <c r="O128" s="2533"/>
      <c r="P128" s="2534"/>
      <c r="Q128" s="2534"/>
      <c r="R128" s="2534"/>
      <c r="S128" s="2534"/>
      <c r="T128" s="2229"/>
      <c r="U128" s="2533"/>
      <c r="V128" s="2534"/>
      <c r="W128" s="2534"/>
      <c r="X128" s="2533"/>
      <c r="Y128" s="2534"/>
      <c r="Z128" s="2534"/>
      <c r="AA128" s="2534"/>
      <c r="AB128" s="2534"/>
      <c r="AC128" s="2534"/>
      <c r="AD128" s="2534"/>
      <c r="AE128" s="2534"/>
      <c r="AF128" s="2534"/>
      <c r="AG128" s="2534"/>
      <c r="AH128" s="2534"/>
      <c r="AI128" s="2534"/>
      <c r="AJ128" s="2534"/>
      <c r="AK128" s="2534"/>
      <c r="AL128" s="2534"/>
      <c r="AM128" s="2534"/>
      <c r="AN128" s="2534"/>
      <c r="AO128" s="2534"/>
      <c r="AP128" s="2534"/>
      <c r="AQ128" s="2534"/>
      <c r="AR128" s="2534"/>
      <c r="AS128" s="2534"/>
      <c r="AT128" s="2534"/>
      <c r="AU128" s="2534"/>
      <c r="AV128" s="2534"/>
      <c r="AW128" s="2534"/>
      <c r="AX128" s="2534"/>
      <c r="AY128" s="2534"/>
      <c r="AZ128" s="2534"/>
      <c r="BA128" s="2534"/>
      <c r="BB128" s="2534"/>
      <c r="BC128" s="2534"/>
      <c r="BD128" s="2534"/>
      <c r="BE128" s="2534"/>
      <c r="BF128" s="2534"/>
      <c r="BG128" s="2534"/>
      <c r="BH128" s="2534"/>
      <c r="BI128" s="2534"/>
      <c r="BJ128" s="2534"/>
      <c r="BK128" s="2534"/>
    </row>
    <row r="129" spans="1:63" s="579" customFormat="1" ht="24.95" customHeight="1">
      <c r="A129" s="2663"/>
      <c r="C129" s="2533"/>
      <c r="D129" s="299"/>
      <c r="E129" s="299"/>
      <c r="F129" s="2533"/>
      <c r="G129" s="299"/>
      <c r="H129" s="299"/>
      <c r="I129" s="299"/>
      <c r="J129" s="299"/>
      <c r="K129" s="2229"/>
      <c r="L129" s="2533"/>
      <c r="M129" s="2534"/>
      <c r="N129" s="2534"/>
      <c r="O129" s="2533"/>
      <c r="P129" s="2534"/>
      <c r="Q129" s="2534"/>
      <c r="R129" s="2534"/>
      <c r="S129" s="2534"/>
      <c r="T129" s="2229"/>
      <c r="U129" s="2533"/>
      <c r="V129" s="2534"/>
      <c r="W129" s="2534"/>
      <c r="X129" s="2533"/>
      <c r="Y129" s="2534"/>
      <c r="Z129" s="2534"/>
      <c r="AA129" s="2534"/>
      <c r="AB129" s="2534"/>
      <c r="AC129" s="2534"/>
      <c r="AD129" s="2534"/>
      <c r="AE129" s="2534"/>
      <c r="AF129" s="2534"/>
      <c r="AG129" s="2534"/>
      <c r="AH129" s="2534"/>
      <c r="AI129" s="2534"/>
      <c r="AJ129" s="2534"/>
      <c r="AK129" s="2534"/>
      <c r="AL129" s="2534"/>
      <c r="AM129" s="2534"/>
      <c r="AN129" s="2534"/>
      <c r="AO129" s="2534"/>
      <c r="AP129" s="2534"/>
      <c r="AQ129" s="2534"/>
      <c r="AR129" s="2534"/>
      <c r="AS129" s="2534"/>
      <c r="AT129" s="2534"/>
      <c r="AU129" s="2534"/>
      <c r="AV129" s="2534"/>
      <c r="AW129" s="2534"/>
      <c r="AX129" s="2534"/>
      <c r="AY129" s="2534"/>
      <c r="AZ129" s="2534"/>
      <c r="BA129" s="2534"/>
      <c r="BB129" s="2534"/>
      <c r="BC129" s="2534"/>
      <c r="BD129" s="2534"/>
      <c r="BE129" s="2534"/>
      <c r="BF129" s="2534"/>
      <c r="BG129" s="2534"/>
      <c r="BH129" s="2534"/>
      <c r="BI129" s="2534"/>
      <c r="BJ129" s="2534"/>
      <c r="BK129" s="2534"/>
    </row>
  </sheetData>
  <mergeCells count="44">
    <mergeCell ref="BD5:BD6"/>
    <mergeCell ref="BK5:BK6"/>
    <mergeCell ref="BL4:BL6"/>
    <mergeCell ref="BM4:BM6"/>
    <mergeCell ref="BN4:BN6"/>
    <mergeCell ref="BE5:BG5"/>
    <mergeCell ref="BH5:BJ5"/>
    <mergeCell ref="AS5:AS6"/>
    <mergeCell ref="AT5:AT6"/>
    <mergeCell ref="AU5:AU6"/>
    <mergeCell ref="BB5:BB6"/>
    <mergeCell ref="BC5:BC6"/>
    <mergeCell ref="AV5:AX5"/>
    <mergeCell ref="AY5:BA5"/>
    <mergeCell ref="AJ5:AJ6"/>
    <mergeCell ref="I5:I6"/>
    <mergeCell ref="J5:J6"/>
    <mergeCell ref="K5:K6"/>
    <mergeCell ref="R5:R6"/>
    <mergeCell ref="S5:S6"/>
    <mergeCell ref="AM5:AO5"/>
    <mergeCell ref="AP5:AR5"/>
    <mergeCell ref="C5:E5"/>
    <mergeCell ref="F5:H5"/>
    <mergeCell ref="L5:N5"/>
    <mergeCell ref="O5:Q5"/>
    <mergeCell ref="U5:W5"/>
    <mergeCell ref="AK5:AK6"/>
    <mergeCell ref="AL5:AL6"/>
    <mergeCell ref="X5:Z5"/>
    <mergeCell ref="AD5:AF5"/>
    <mergeCell ref="AG5:AI5"/>
    <mergeCell ref="T5:T6"/>
    <mergeCell ref="AA5:AA6"/>
    <mergeCell ref="AB5:AB6"/>
    <mergeCell ref="AC5:AC6"/>
    <mergeCell ref="A2:BN2"/>
    <mergeCell ref="C4:K4"/>
    <mergeCell ref="L4:T4"/>
    <mergeCell ref="U4:AC4"/>
    <mergeCell ref="AD4:AL4"/>
    <mergeCell ref="AM4:AU4"/>
    <mergeCell ref="AV4:BD4"/>
    <mergeCell ref="BE4:BK4"/>
  </mergeCells>
  <phoneticPr fontId="169" type="noConversion"/>
  <hyperlinks>
    <hyperlink ref="BL99" location="总部管理费!Print_Titles" display="返回"/>
  </hyperlinks>
  <printOptions horizontalCentered="1"/>
  <pageMargins left="0.39370078740157499" right="0" top="1.5748031496063" bottom="0" header="0.31496062992126" footer="0.31496062992126"/>
  <pageSetup paperSize="9" scale="63" fitToHeight="0" orientation="landscape"/>
  <headerFooter alignWithMargins="0"/>
  <customProperties>
    <customPr name="BudgetSheetCodeName" r:id="rId1"/>
  </customPropertie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39"/>
  <sheetViews>
    <sheetView showGridLines="0" topLeftCell="AD1" workbookViewId="0">
      <selection activeCell="C6" sqref="C6:AK31"/>
    </sheetView>
  </sheetViews>
  <sheetFormatPr defaultColWidth="9" defaultRowHeight="24.95" customHeight="1" outlineLevelCol="1"/>
  <cols>
    <col min="1" max="1" width="4.5" style="446" customWidth="1"/>
    <col min="2" max="2" width="16.125" style="1429" customWidth="1"/>
    <col min="3" max="6" width="11.375" style="2475" hidden="1" customWidth="1" outlineLevel="1"/>
    <col min="7" max="7" width="11.375" style="2476" hidden="1" customWidth="1" outlineLevel="1"/>
    <col min="8" max="9" width="11.375" style="2477" hidden="1" customWidth="1" outlineLevel="1"/>
    <col min="10" max="11" width="11.25" style="2477" hidden="1" customWidth="1" outlineLevel="1"/>
    <col min="12" max="12" width="11.25" style="2476" hidden="1" customWidth="1" outlineLevel="1"/>
    <col min="13" max="16" width="11" style="2477" hidden="1" customWidth="1" outlineLevel="1"/>
    <col min="17" max="19" width="12.75" style="2477" hidden="1" customWidth="1" outlineLevel="1"/>
    <col min="20" max="21" width="11.125" style="2477" hidden="1" customWidth="1" outlineLevel="1"/>
    <col min="22" max="24" width="12.875" style="2477" hidden="1" customWidth="1" outlineLevel="1"/>
    <col min="25" max="26" width="10.875" style="2477" hidden="1" customWidth="1" outlineLevel="1"/>
    <col min="27" max="27" width="13.125" style="2477" hidden="1" customWidth="1" outlineLevel="1"/>
    <col min="28" max="29" width="10.875" style="2477" hidden="1" customWidth="1" outlineLevel="1"/>
    <col min="30" max="30" width="10.875" style="2477" customWidth="1" collapsed="1"/>
    <col min="31" max="31" width="10.875" style="2477" customWidth="1"/>
    <col min="32" max="35" width="13.125" style="2477" customWidth="1"/>
    <col min="36" max="36" width="52.125" style="456" customWidth="1"/>
    <col min="37" max="37" width="36.625" style="456" customWidth="1"/>
    <col min="38" max="16384" width="9" style="456"/>
  </cols>
  <sheetData>
    <row r="1" spans="1:37" ht="13.5" customHeight="1">
      <c r="AJ1" s="2522"/>
      <c r="AK1" s="580" t="s">
        <v>39</v>
      </c>
    </row>
    <row r="2" spans="1:37" s="2473" customFormat="1" ht="19.5" customHeight="1">
      <c r="A2" s="5129" t="s">
        <v>1604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</row>
    <row r="3" spans="1:37" ht="13.5" customHeight="1">
      <c r="A3" s="5124"/>
      <c r="B3" s="5124"/>
      <c r="C3" s="2478"/>
      <c r="D3" s="2478"/>
      <c r="E3" s="2478"/>
      <c r="F3" s="2478"/>
      <c r="G3" s="2479"/>
      <c r="H3" s="2480"/>
      <c r="I3" s="2480"/>
      <c r="J3" s="2480"/>
      <c r="K3" s="2480"/>
      <c r="L3" s="2479"/>
      <c r="M3" s="2480"/>
      <c r="N3" s="2480"/>
      <c r="O3" s="2480"/>
      <c r="P3" s="2480"/>
      <c r="Q3" s="2480"/>
      <c r="R3" s="2480"/>
      <c r="S3" s="2480"/>
      <c r="T3" s="2480"/>
      <c r="U3" s="2480"/>
      <c r="V3" s="2480"/>
      <c r="W3" s="2480"/>
      <c r="X3" s="2480"/>
      <c r="Y3" s="2480"/>
      <c r="Z3" s="2480"/>
      <c r="AA3" s="2480"/>
      <c r="AB3" s="2480"/>
      <c r="AC3" s="2480"/>
      <c r="AD3" s="2480"/>
      <c r="AE3" s="2480"/>
      <c r="AF3" s="2480"/>
      <c r="AG3" s="2480"/>
      <c r="AH3" s="2480"/>
      <c r="AI3" s="2480"/>
      <c r="AJ3" s="5075" t="s">
        <v>1605</v>
      </c>
      <c r="AK3" s="5075"/>
    </row>
    <row r="4" spans="1:37" s="2368" customFormat="1" ht="17.25" customHeight="1">
      <c r="A4" s="5123" t="s">
        <v>13</v>
      </c>
      <c r="B4" s="5322" t="s">
        <v>1606</v>
      </c>
      <c r="C4" s="5120" t="s">
        <v>155</v>
      </c>
      <c r="D4" s="5121"/>
      <c r="E4" s="5121"/>
      <c r="F4" s="5121"/>
      <c r="G4" s="5122"/>
      <c r="H4" s="5157" t="s">
        <v>156</v>
      </c>
      <c r="I4" s="5158"/>
      <c r="J4" s="5158"/>
      <c r="K4" s="5158"/>
      <c r="L4" s="5159"/>
      <c r="M4" s="5157" t="s">
        <v>157</v>
      </c>
      <c r="N4" s="5158"/>
      <c r="O4" s="5158"/>
      <c r="P4" s="5158"/>
      <c r="Q4" s="5159"/>
      <c r="R4" s="5157" t="s">
        <v>158</v>
      </c>
      <c r="S4" s="5158"/>
      <c r="T4" s="5158"/>
      <c r="U4" s="5158"/>
      <c r="V4" s="5159"/>
      <c r="W4" s="5157" t="s">
        <v>220</v>
      </c>
      <c r="X4" s="5158"/>
      <c r="Y4" s="5158"/>
      <c r="Z4" s="5158"/>
      <c r="AA4" s="5159"/>
      <c r="AB4" s="5318" t="s">
        <v>221</v>
      </c>
      <c r="AC4" s="5319"/>
      <c r="AD4" s="5319"/>
      <c r="AE4" s="5319"/>
      <c r="AF4" s="5320"/>
      <c r="AG4" s="5321" t="s">
        <v>161</v>
      </c>
      <c r="AH4" s="5321"/>
      <c r="AI4" s="5321"/>
      <c r="AJ4" s="1452"/>
      <c r="AK4" s="1452"/>
    </row>
    <row r="5" spans="1:37" s="2474" customFormat="1" ht="18.75" customHeight="1">
      <c r="A5" s="5123"/>
      <c r="B5" s="5322"/>
      <c r="C5" s="1444" t="s">
        <v>788</v>
      </c>
      <c r="D5" s="1444" t="s">
        <v>854</v>
      </c>
      <c r="E5" s="1444" t="s">
        <v>786</v>
      </c>
      <c r="F5" s="1444" t="s">
        <v>855</v>
      </c>
      <c r="G5" s="1445" t="s">
        <v>170</v>
      </c>
      <c r="H5" s="1446" t="s">
        <v>788</v>
      </c>
      <c r="I5" s="1446" t="s">
        <v>789</v>
      </c>
      <c r="J5" s="1446" t="s">
        <v>786</v>
      </c>
      <c r="K5" s="1446" t="s">
        <v>855</v>
      </c>
      <c r="L5" s="1445" t="s">
        <v>170</v>
      </c>
      <c r="M5" s="1446" t="s">
        <v>788</v>
      </c>
      <c r="N5" s="1446" t="s">
        <v>789</v>
      </c>
      <c r="O5" s="1446" t="s">
        <v>786</v>
      </c>
      <c r="P5" s="1446" t="s">
        <v>855</v>
      </c>
      <c r="Q5" s="1446" t="s">
        <v>170</v>
      </c>
      <c r="R5" s="1446" t="s">
        <v>788</v>
      </c>
      <c r="S5" s="1446" t="s">
        <v>789</v>
      </c>
      <c r="T5" s="1446" t="s">
        <v>786</v>
      </c>
      <c r="U5" s="1446" t="s">
        <v>855</v>
      </c>
      <c r="V5" s="1446" t="s">
        <v>170</v>
      </c>
      <c r="W5" s="1446" t="s">
        <v>788</v>
      </c>
      <c r="X5" s="1446" t="s">
        <v>789</v>
      </c>
      <c r="Y5" s="1446" t="s">
        <v>786</v>
      </c>
      <c r="Z5" s="1446" t="s">
        <v>855</v>
      </c>
      <c r="AA5" s="1446" t="s">
        <v>170</v>
      </c>
      <c r="AB5" s="1446" t="s">
        <v>788</v>
      </c>
      <c r="AC5" s="1446" t="s">
        <v>789</v>
      </c>
      <c r="AD5" s="1446" t="s">
        <v>786</v>
      </c>
      <c r="AE5" s="1446" t="s">
        <v>855</v>
      </c>
      <c r="AF5" s="1446" t="s">
        <v>170</v>
      </c>
      <c r="AG5" s="2523" t="s">
        <v>788</v>
      </c>
      <c r="AH5" s="2523" t="s">
        <v>789</v>
      </c>
      <c r="AI5" s="2523" t="s">
        <v>786</v>
      </c>
      <c r="AJ5" s="302" t="s">
        <v>960</v>
      </c>
      <c r="AK5" s="1453" t="s">
        <v>791</v>
      </c>
    </row>
    <row r="6" spans="1:37" s="450" customFormat="1" ht="24.95" customHeight="1">
      <c r="A6" s="2481" t="s">
        <v>16</v>
      </c>
      <c r="B6" s="2482" t="s">
        <v>1607</v>
      </c>
      <c r="C6" s="2483"/>
      <c r="D6" s="2483"/>
      <c r="E6" s="2483"/>
      <c r="F6" s="2483"/>
      <c r="G6" s="2484"/>
      <c r="H6" s="2485"/>
      <c r="I6" s="2485"/>
      <c r="J6" s="2485"/>
      <c r="K6" s="2485"/>
      <c r="L6" s="2484"/>
      <c r="M6" s="2485"/>
      <c r="N6" s="2485"/>
      <c r="O6" s="2485"/>
      <c r="P6" s="2485"/>
      <c r="Q6" s="2484"/>
      <c r="R6" s="2485"/>
      <c r="S6" s="2485"/>
      <c r="T6" s="2507"/>
      <c r="U6" s="2507"/>
      <c r="V6" s="2508"/>
      <c r="W6" s="2509"/>
      <c r="X6" s="2509"/>
      <c r="Y6" s="2509"/>
      <c r="Z6" s="2518"/>
      <c r="AA6" s="2508"/>
      <c r="AB6" s="2509"/>
      <c r="AC6" s="2509"/>
      <c r="AD6" s="2509"/>
      <c r="AE6" s="2518"/>
      <c r="AF6" s="2508"/>
      <c r="AG6" s="2524"/>
      <c r="AH6" s="2525"/>
      <c r="AI6" s="2526"/>
      <c r="AJ6" s="2527"/>
      <c r="AK6" s="2527"/>
    </row>
    <row r="7" spans="1:37" s="450" customFormat="1" ht="21" customHeight="1">
      <c r="A7" s="2486" t="s">
        <v>138</v>
      </c>
      <c r="B7" s="2487" t="s">
        <v>1608</v>
      </c>
      <c r="C7" s="2488"/>
      <c r="D7" s="2488"/>
      <c r="E7" s="2488"/>
      <c r="F7" s="2488"/>
      <c r="G7" s="2484"/>
      <c r="H7" s="2488"/>
      <c r="I7" s="2488"/>
      <c r="J7" s="2488"/>
      <c r="K7" s="2488"/>
      <c r="L7" s="2484"/>
      <c r="M7" s="2488"/>
      <c r="N7" s="2488"/>
      <c r="O7" s="2488"/>
      <c r="P7" s="2488"/>
      <c r="Q7" s="2484"/>
      <c r="R7" s="2488"/>
      <c r="S7" s="2488"/>
      <c r="T7" s="2488"/>
      <c r="U7" s="2488"/>
      <c r="V7" s="2508"/>
      <c r="W7" s="2488"/>
      <c r="X7" s="2488"/>
      <c r="Y7" s="2488"/>
      <c r="Z7" s="2488"/>
      <c r="AA7" s="2519"/>
      <c r="AB7" s="2509"/>
      <c r="AC7" s="2509"/>
      <c r="AD7" s="2509"/>
      <c r="AE7" s="2509"/>
      <c r="AF7" s="2519"/>
      <c r="AG7" s="2528"/>
      <c r="AH7" s="2528"/>
      <c r="AI7" s="2528"/>
      <c r="AJ7" s="199"/>
      <c r="AK7" s="199"/>
    </row>
    <row r="8" spans="1:37" s="450" customFormat="1" ht="64.5" customHeight="1">
      <c r="A8" s="2489">
        <v>1</v>
      </c>
      <c r="B8" s="2490" t="s">
        <v>1301</v>
      </c>
      <c r="C8" s="1804"/>
      <c r="D8" s="1804"/>
      <c r="E8" s="1804"/>
      <c r="F8" s="1804"/>
      <c r="G8" s="1805"/>
      <c r="H8" s="2491"/>
      <c r="I8" s="2491"/>
      <c r="J8" s="2491"/>
      <c r="K8" s="2491"/>
      <c r="L8" s="1805"/>
      <c r="M8" s="2491"/>
      <c r="N8" s="2491"/>
      <c r="O8" s="2491"/>
      <c r="P8" s="2491"/>
      <c r="Q8" s="2510"/>
      <c r="R8" s="2511"/>
      <c r="S8" s="2491"/>
      <c r="T8" s="2512"/>
      <c r="U8" s="2512"/>
      <c r="V8" s="1875"/>
      <c r="W8" s="1876"/>
      <c r="X8" s="1876"/>
      <c r="Y8" s="1876"/>
      <c r="Z8" s="1771"/>
      <c r="AA8" s="1875"/>
      <c r="AB8" s="1876"/>
      <c r="AC8" s="1876"/>
      <c r="AD8" s="1876"/>
      <c r="AE8" s="1771"/>
      <c r="AF8" s="1875"/>
      <c r="AG8" s="1771"/>
      <c r="AH8" s="2512"/>
      <c r="AI8" s="1875"/>
      <c r="AJ8" s="1434"/>
      <c r="AK8" s="1434"/>
    </row>
    <row r="9" spans="1:37" s="450" customFormat="1" ht="73.5" customHeight="1">
      <c r="A9" s="2489">
        <v>2</v>
      </c>
      <c r="B9" s="2490" t="s">
        <v>1304</v>
      </c>
      <c r="C9" s="1804"/>
      <c r="D9" s="1804"/>
      <c r="E9" s="1804"/>
      <c r="F9" s="1804"/>
      <c r="G9" s="1805"/>
      <c r="H9" s="2491"/>
      <c r="I9" s="2491"/>
      <c r="J9" s="2491"/>
      <c r="K9" s="2491"/>
      <c r="L9" s="1805"/>
      <c r="M9" s="2491"/>
      <c r="N9" s="2491"/>
      <c r="O9" s="2491"/>
      <c r="P9" s="2491"/>
      <c r="Q9" s="2510"/>
      <c r="R9" s="2511"/>
      <c r="S9" s="2491"/>
      <c r="T9" s="2512"/>
      <c r="U9" s="2512"/>
      <c r="V9" s="1875"/>
      <c r="W9" s="1876"/>
      <c r="X9" s="1876"/>
      <c r="Y9" s="1876"/>
      <c r="Z9" s="1771"/>
      <c r="AA9" s="1875"/>
      <c r="AB9" s="1876"/>
      <c r="AC9" s="1876"/>
      <c r="AD9" s="1876"/>
      <c r="AE9" s="1771"/>
      <c r="AF9" s="1875"/>
      <c r="AG9" s="1771"/>
      <c r="AH9" s="2512"/>
      <c r="AI9" s="1875"/>
      <c r="AJ9" s="1435"/>
      <c r="AK9" s="1435"/>
    </row>
    <row r="10" spans="1:37" s="450" customFormat="1" ht="24" customHeight="1">
      <c r="A10" s="2489">
        <v>3</v>
      </c>
      <c r="B10" s="2490" t="s">
        <v>1300</v>
      </c>
      <c r="C10" s="1804"/>
      <c r="D10" s="1804"/>
      <c r="E10" s="1804"/>
      <c r="F10" s="1804"/>
      <c r="G10" s="1805"/>
      <c r="H10" s="2491"/>
      <c r="I10" s="2491"/>
      <c r="J10" s="2491"/>
      <c r="K10" s="2491"/>
      <c r="L10" s="1805"/>
      <c r="M10" s="2491"/>
      <c r="N10" s="2491"/>
      <c r="O10" s="2491"/>
      <c r="P10" s="2491"/>
      <c r="Q10" s="2510"/>
      <c r="R10" s="2511"/>
      <c r="S10" s="2491"/>
      <c r="T10" s="2512"/>
      <c r="U10" s="2512"/>
      <c r="V10" s="1875"/>
      <c r="W10" s="1876"/>
      <c r="X10" s="1876"/>
      <c r="Y10" s="1876"/>
      <c r="Z10" s="1771"/>
      <c r="AA10" s="1875"/>
      <c r="AB10" s="1876"/>
      <c r="AC10" s="1876"/>
      <c r="AD10" s="1876"/>
      <c r="AE10" s="1771"/>
      <c r="AF10" s="1875"/>
      <c r="AG10" s="1771"/>
      <c r="AH10" s="2512"/>
      <c r="AI10" s="1875"/>
      <c r="AJ10" s="1435"/>
      <c r="AK10" s="1435"/>
    </row>
    <row r="11" spans="1:37" s="450" customFormat="1" ht="55.5" customHeight="1">
      <c r="A11" s="2489">
        <v>4</v>
      </c>
      <c r="B11" s="2490" t="s">
        <v>1308</v>
      </c>
      <c r="C11" s="1804"/>
      <c r="D11" s="1804"/>
      <c r="E11" s="1804"/>
      <c r="F11" s="1804"/>
      <c r="G11" s="1805"/>
      <c r="H11" s="2491"/>
      <c r="I11" s="2491"/>
      <c r="J11" s="2491"/>
      <c r="K11" s="2491"/>
      <c r="L11" s="1805"/>
      <c r="M11" s="2491"/>
      <c r="N11" s="2491"/>
      <c r="O11" s="2491"/>
      <c r="P11" s="2491"/>
      <c r="Q11" s="2510"/>
      <c r="R11" s="2511"/>
      <c r="S11" s="2491"/>
      <c r="T11" s="2512"/>
      <c r="U11" s="2512"/>
      <c r="V11" s="1875"/>
      <c r="W11" s="1876"/>
      <c r="X11" s="1876"/>
      <c r="Y11" s="1876"/>
      <c r="Z11" s="1771"/>
      <c r="AA11" s="1875"/>
      <c r="AB11" s="1876"/>
      <c r="AC11" s="1876"/>
      <c r="AD11" s="1876"/>
      <c r="AE11" s="1771"/>
      <c r="AF11" s="1875"/>
      <c r="AG11" s="1771"/>
      <c r="AH11" s="2512"/>
      <c r="AI11" s="1875"/>
      <c r="AJ11" s="1784"/>
      <c r="AK11" s="1435"/>
    </row>
    <row r="12" spans="1:37" s="450" customFormat="1" ht="54" customHeight="1">
      <c r="A12" s="2489">
        <v>5</v>
      </c>
      <c r="B12" s="2490" t="s">
        <v>1305</v>
      </c>
      <c r="C12" s="1804"/>
      <c r="D12" s="1804"/>
      <c r="E12" s="1804"/>
      <c r="F12" s="1804"/>
      <c r="G12" s="1805"/>
      <c r="H12" s="2491"/>
      <c r="I12" s="2491"/>
      <c r="J12" s="2491"/>
      <c r="K12" s="2491"/>
      <c r="L12" s="1805"/>
      <c r="M12" s="2491"/>
      <c r="N12" s="2491"/>
      <c r="O12" s="2491"/>
      <c r="P12" s="2491"/>
      <c r="Q12" s="2510"/>
      <c r="R12" s="2511"/>
      <c r="S12" s="2491"/>
      <c r="T12" s="2512"/>
      <c r="U12" s="2512"/>
      <c r="V12" s="1875"/>
      <c r="W12" s="1876"/>
      <c r="X12" s="1876"/>
      <c r="Y12" s="1876"/>
      <c r="Z12" s="1771"/>
      <c r="AA12" s="1875"/>
      <c r="AB12" s="1876"/>
      <c r="AC12" s="1876"/>
      <c r="AD12" s="1876"/>
      <c r="AE12" s="1771"/>
      <c r="AF12" s="1875"/>
      <c r="AG12" s="1771"/>
      <c r="AH12" s="2512"/>
      <c r="AI12" s="1875"/>
      <c r="AJ12" s="2529"/>
      <c r="AK12" s="1434"/>
    </row>
    <row r="13" spans="1:37" s="450" customFormat="1" ht="18.75" customHeight="1">
      <c r="A13" s="2489">
        <v>6</v>
      </c>
      <c r="B13" s="2490" t="s">
        <v>1298</v>
      </c>
      <c r="C13" s="1804"/>
      <c r="D13" s="1804"/>
      <c r="E13" s="1804"/>
      <c r="F13" s="1804"/>
      <c r="G13" s="1805"/>
      <c r="H13" s="2491"/>
      <c r="I13" s="2491"/>
      <c r="J13" s="2491"/>
      <c r="K13" s="2491"/>
      <c r="L13" s="1805"/>
      <c r="M13" s="2491"/>
      <c r="N13" s="2491"/>
      <c r="O13" s="2491"/>
      <c r="P13" s="2491"/>
      <c r="Q13" s="2510"/>
      <c r="R13" s="2511"/>
      <c r="S13" s="2491"/>
      <c r="T13" s="2512"/>
      <c r="U13" s="2512"/>
      <c r="V13" s="1875"/>
      <c r="W13" s="1876"/>
      <c r="X13" s="1876"/>
      <c r="Y13" s="1876"/>
      <c r="Z13" s="1771"/>
      <c r="AA13" s="1875"/>
      <c r="AB13" s="1876"/>
      <c r="AC13" s="1876"/>
      <c r="AD13" s="1876"/>
      <c r="AE13" s="1771"/>
      <c r="AF13" s="1875"/>
      <c r="AG13" s="1771"/>
      <c r="AH13" s="1771"/>
      <c r="AI13" s="1771"/>
      <c r="AJ13" s="1435"/>
      <c r="AK13" s="1325"/>
    </row>
    <row r="14" spans="1:37" s="450" customFormat="1" ht="35.25" customHeight="1">
      <c r="A14" s="2489">
        <v>7</v>
      </c>
      <c r="B14" s="2490" t="s">
        <v>1314</v>
      </c>
      <c r="C14" s="1804"/>
      <c r="D14" s="1804"/>
      <c r="E14" s="1804"/>
      <c r="F14" s="1804"/>
      <c r="G14" s="1805"/>
      <c r="H14" s="2491"/>
      <c r="I14" s="2491"/>
      <c r="J14" s="2491"/>
      <c r="K14" s="2491"/>
      <c r="L14" s="1805"/>
      <c r="M14" s="2491"/>
      <c r="N14" s="2491"/>
      <c r="O14" s="2491"/>
      <c r="P14" s="2491"/>
      <c r="Q14" s="2510"/>
      <c r="R14" s="2511"/>
      <c r="S14" s="2491"/>
      <c r="T14" s="2512"/>
      <c r="U14" s="2512"/>
      <c r="V14" s="1875"/>
      <c r="W14" s="1876"/>
      <c r="X14" s="1876"/>
      <c r="Y14" s="1876"/>
      <c r="Z14" s="1771"/>
      <c r="AA14" s="1875"/>
      <c r="AB14" s="1876"/>
      <c r="AC14" s="1876"/>
      <c r="AD14" s="1876"/>
      <c r="AE14" s="1771"/>
      <c r="AF14" s="1875"/>
      <c r="AG14" s="1771"/>
      <c r="AH14" s="1771"/>
      <c r="AI14" s="1771"/>
      <c r="AJ14" s="1435"/>
      <c r="AK14" s="1435"/>
    </row>
    <row r="15" spans="1:37" s="450" customFormat="1" ht="42.75" customHeight="1">
      <c r="A15" s="2489">
        <v>8</v>
      </c>
      <c r="B15" s="2490" t="s">
        <v>1317</v>
      </c>
      <c r="C15" s="1804"/>
      <c r="D15" s="1804"/>
      <c r="E15" s="1804"/>
      <c r="F15" s="1804"/>
      <c r="G15" s="1805"/>
      <c r="H15" s="1804"/>
      <c r="I15" s="1804"/>
      <c r="J15" s="2491"/>
      <c r="K15" s="2491"/>
      <c r="L15" s="1805"/>
      <c r="M15" s="2491"/>
      <c r="N15" s="2491"/>
      <c r="O15" s="2491"/>
      <c r="P15" s="2491"/>
      <c r="Q15" s="2510"/>
      <c r="R15" s="2511"/>
      <c r="S15" s="2491"/>
      <c r="T15" s="2512"/>
      <c r="U15" s="2512"/>
      <c r="V15" s="1875"/>
      <c r="W15" s="1876"/>
      <c r="X15" s="1876"/>
      <c r="Y15" s="1876"/>
      <c r="Z15" s="1771"/>
      <c r="AA15" s="1875"/>
      <c r="AB15" s="1876"/>
      <c r="AC15" s="1876"/>
      <c r="AD15" s="1876"/>
      <c r="AE15" s="1771"/>
      <c r="AF15" s="1875"/>
      <c r="AG15" s="1771"/>
      <c r="AH15" s="1771"/>
      <c r="AI15" s="1771"/>
      <c r="AJ15" s="1434"/>
      <c r="AK15" s="1325"/>
    </row>
    <row r="16" spans="1:37" s="450" customFormat="1" ht="27.75" customHeight="1">
      <c r="A16" s="2489">
        <v>9</v>
      </c>
      <c r="B16" s="2490" t="s">
        <v>1311</v>
      </c>
      <c r="C16" s="1804"/>
      <c r="D16" s="1804"/>
      <c r="E16" s="1804"/>
      <c r="F16" s="1804"/>
      <c r="G16" s="1805"/>
      <c r="H16" s="2491"/>
      <c r="I16" s="2491"/>
      <c r="J16" s="2491"/>
      <c r="K16" s="2491"/>
      <c r="L16" s="1805"/>
      <c r="M16" s="2491"/>
      <c r="N16" s="2491"/>
      <c r="O16" s="2491"/>
      <c r="P16" s="2491"/>
      <c r="Q16" s="2510"/>
      <c r="R16" s="2511"/>
      <c r="S16" s="2491"/>
      <c r="T16" s="2512"/>
      <c r="U16" s="2512"/>
      <c r="V16" s="1875"/>
      <c r="W16" s="1876"/>
      <c r="X16" s="1876"/>
      <c r="Y16" s="1876"/>
      <c r="Z16" s="1771"/>
      <c r="AA16" s="1875"/>
      <c r="AB16" s="1876"/>
      <c r="AC16" s="1876"/>
      <c r="AD16" s="1876"/>
      <c r="AE16" s="1771"/>
      <c r="AF16" s="1875"/>
      <c r="AG16" s="1771"/>
      <c r="AH16" s="1771"/>
      <c r="AI16" s="1771"/>
      <c r="AJ16" s="1435"/>
      <c r="AK16" s="1325"/>
    </row>
    <row r="17" spans="1:38" s="450" customFormat="1" ht="25.5" customHeight="1">
      <c r="A17" s="2489">
        <v>10</v>
      </c>
      <c r="B17" s="2490" t="s">
        <v>1297</v>
      </c>
      <c r="C17" s="1804"/>
      <c r="D17" s="1804"/>
      <c r="E17" s="1804"/>
      <c r="F17" s="1804"/>
      <c r="G17" s="1805"/>
      <c r="H17" s="2491"/>
      <c r="I17" s="2491"/>
      <c r="J17" s="2491"/>
      <c r="K17" s="2491"/>
      <c r="L17" s="1805"/>
      <c r="M17" s="2491"/>
      <c r="N17" s="2491"/>
      <c r="O17" s="2491"/>
      <c r="P17" s="2491"/>
      <c r="Q17" s="2510"/>
      <c r="R17" s="2511"/>
      <c r="S17" s="2491"/>
      <c r="T17" s="2512"/>
      <c r="U17" s="2512"/>
      <c r="V17" s="1875"/>
      <c r="W17" s="1876"/>
      <c r="X17" s="1876"/>
      <c r="Y17" s="1876"/>
      <c r="Z17" s="1771"/>
      <c r="AA17" s="1875"/>
      <c r="AB17" s="1876"/>
      <c r="AC17" s="1876"/>
      <c r="AD17" s="1876"/>
      <c r="AE17" s="1771"/>
      <c r="AF17" s="1875"/>
      <c r="AG17" s="1771"/>
      <c r="AH17" s="1771"/>
      <c r="AI17" s="1771"/>
      <c r="AJ17" s="1435"/>
      <c r="AK17" s="1325"/>
    </row>
    <row r="18" spans="1:38" s="450" customFormat="1" ht="25.5" customHeight="1">
      <c r="A18" s="2489">
        <v>11</v>
      </c>
      <c r="B18" s="2490" t="s">
        <v>1310</v>
      </c>
      <c r="C18" s="1804"/>
      <c r="D18" s="1804"/>
      <c r="E18" s="1804"/>
      <c r="F18" s="1804"/>
      <c r="G18" s="1805"/>
      <c r="H18" s="2491"/>
      <c r="I18" s="2491"/>
      <c r="J18" s="2491"/>
      <c r="K18" s="2491"/>
      <c r="L18" s="1805"/>
      <c r="M18" s="2491"/>
      <c r="N18" s="2491"/>
      <c r="O18" s="2491"/>
      <c r="P18" s="2491"/>
      <c r="Q18" s="2510"/>
      <c r="R18" s="2511"/>
      <c r="S18" s="2491"/>
      <c r="T18" s="2512"/>
      <c r="U18" s="2512"/>
      <c r="V18" s="1875"/>
      <c r="W18" s="1876"/>
      <c r="X18" s="1876"/>
      <c r="Y18" s="1876"/>
      <c r="Z18" s="1771"/>
      <c r="AA18" s="1875"/>
      <c r="AB18" s="1876"/>
      <c r="AC18" s="1876"/>
      <c r="AD18" s="1876"/>
      <c r="AE18" s="1771"/>
      <c r="AF18" s="1875"/>
      <c r="AG18" s="1771"/>
      <c r="AH18" s="1771"/>
      <c r="AI18" s="1771"/>
      <c r="AJ18" s="1434"/>
      <c r="AK18" s="1325"/>
    </row>
    <row r="19" spans="1:38" s="450" customFormat="1" ht="25.5" customHeight="1">
      <c r="A19" s="2489">
        <v>12</v>
      </c>
      <c r="B19" s="2490" t="s">
        <v>1303</v>
      </c>
      <c r="C19" s="1804"/>
      <c r="D19" s="1804"/>
      <c r="E19" s="1804"/>
      <c r="F19" s="1804"/>
      <c r="G19" s="1805"/>
      <c r="H19" s="2491"/>
      <c r="I19" s="2491"/>
      <c r="J19" s="2491"/>
      <c r="K19" s="2491"/>
      <c r="L19" s="1805"/>
      <c r="M19" s="2491"/>
      <c r="N19" s="2491"/>
      <c r="O19" s="2491"/>
      <c r="P19" s="2491"/>
      <c r="Q19" s="2510"/>
      <c r="R19" s="2511"/>
      <c r="S19" s="2491"/>
      <c r="T19" s="2512"/>
      <c r="U19" s="2512"/>
      <c r="V19" s="1875"/>
      <c r="W19" s="1876"/>
      <c r="X19" s="1876"/>
      <c r="Y19" s="1876"/>
      <c r="Z19" s="1771"/>
      <c r="AA19" s="1875"/>
      <c r="AB19" s="1876"/>
      <c r="AC19" s="1876"/>
      <c r="AD19" s="1876"/>
      <c r="AE19" s="1771"/>
      <c r="AF19" s="1875"/>
      <c r="AG19" s="1771"/>
      <c r="AH19" s="1771"/>
      <c r="AI19" s="1771"/>
      <c r="AJ19" s="1434"/>
      <c r="AK19" s="1435"/>
    </row>
    <row r="20" spans="1:38" s="450" customFormat="1" ht="30" customHeight="1">
      <c r="A20" s="2489">
        <v>13</v>
      </c>
      <c r="B20" s="2492" t="s">
        <v>1313</v>
      </c>
      <c r="C20" s="1804"/>
      <c r="D20" s="1804"/>
      <c r="E20" s="1804"/>
      <c r="F20" s="1804"/>
      <c r="G20" s="1805"/>
      <c r="H20" s="2491"/>
      <c r="I20" s="2491"/>
      <c r="J20" s="2491"/>
      <c r="K20" s="2491"/>
      <c r="L20" s="1805"/>
      <c r="M20" s="2491"/>
      <c r="N20" s="2491"/>
      <c r="O20" s="2491"/>
      <c r="P20" s="2491"/>
      <c r="Q20" s="2510"/>
      <c r="R20" s="2511"/>
      <c r="S20" s="2491"/>
      <c r="T20" s="2512"/>
      <c r="U20" s="2512"/>
      <c r="V20" s="1875"/>
      <c r="W20" s="1876"/>
      <c r="X20" s="1876"/>
      <c r="Y20" s="1876"/>
      <c r="Z20" s="1771"/>
      <c r="AA20" s="1875"/>
      <c r="AB20" s="1876"/>
      <c r="AC20" s="1876"/>
      <c r="AD20" s="1876"/>
      <c r="AE20" s="1771"/>
      <c r="AF20" s="1875"/>
      <c r="AG20" s="1771"/>
      <c r="AH20" s="1771"/>
      <c r="AI20" s="1771"/>
      <c r="AJ20" s="1435"/>
      <c r="AK20" s="1325"/>
    </row>
    <row r="21" spans="1:38" s="450" customFormat="1" ht="22.5" customHeight="1">
      <c r="A21" s="2489">
        <v>14</v>
      </c>
      <c r="B21" s="2492" t="s">
        <v>1307</v>
      </c>
      <c r="C21" s="1804"/>
      <c r="D21" s="1804"/>
      <c r="E21" s="1804"/>
      <c r="F21" s="1804"/>
      <c r="G21" s="1805"/>
      <c r="H21" s="2491"/>
      <c r="I21" s="2491"/>
      <c r="J21" s="2491"/>
      <c r="K21" s="2491"/>
      <c r="L21" s="1805"/>
      <c r="M21" s="2491"/>
      <c r="N21" s="2491"/>
      <c r="O21" s="2491"/>
      <c r="P21" s="2491"/>
      <c r="Q21" s="2510"/>
      <c r="R21" s="2511"/>
      <c r="S21" s="2491"/>
      <c r="T21" s="2512"/>
      <c r="U21" s="2512"/>
      <c r="V21" s="1875"/>
      <c r="W21" s="1876"/>
      <c r="X21" s="1876"/>
      <c r="Y21" s="1876"/>
      <c r="Z21" s="1771"/>
      <c r="AA21" s="1875"/>
      <c r="AB21" s="1876"/>
      <c r="AC21" s="1876"/>
      <c r="AD21" s="1876"/>
      <c r="AE21" s="1771"/>
      <c r="AF21" s="1875"/>
      <c r="AG21" s="1771"/>
      <c r="AH21" s="1771"/>
      <c r="AI21" s="1771"/>
      <c r="AJ21" s="1435"/>
      <c r="AK21" s="1325"/>
    </row>
    <row r="22" spans="1:38" s="450" customFormat="1" ht="23.25" customHeight="1">
      <c r="A22" s="2489">
        <v>15</v>
      </c>
      <c r="B22" s="2492" t="s">
        <v>1609</v>
      </c>
      <c r="C22" s="1804"/>
      <c r="D22" s="1804"/>
      <c r="E22" s="1804"/>
      <c r="F22" s="1804"/>
      <c r="G22" s="1805"/>
      <c r="H22" s="2491"/>
      <c r="I22" s="2491"/>
      <c r="J22" s="2491"/>
      <c r="K22" s="2491"/>
      <c r="L22" s="1805"/>
      <c r="M22" s="2491"/>
      <c r="N22" s="2491"/>
      <c r="O22" s="2491"/>
      <c r="P22" s="2491"/>
      <c r="Q22" s="2510"/>
      <c r="R22" s="2511"/>
      <c r="S22" s="2491"/>
      <c r="T22" s="2512"/>
      <c r="U22" s="2512"/>
      <c r="V22" s="1875"/>
      <c r="W22" s="1876"/>
      <c r="X22" s="1876"/>
      <c r="Y22" s="1876"/>
      <c r="Z22" s="1771"/>
      <c r="AA22" s="1875"/>
      <c r="AB22" s="1876"/>
      <c r="AC22" s="1876"/>
      <c r="AD22" s="1876"/>
      <c r="AE22" s="1771"/>
      <c r="AF22" s="1875"/>
      <c r="AG22" s="1771"/>
      <c r="AH22" s="1771"/>
      <c r="AI22" s="1771"/>
      <c r="AJ22" s="1435"/>
      <c r="AK22" s="1325"/>
    </row>
    <row r="23" spans="1:38" s="450" customFormat="1" ht="23.25" customHeight="1">
      <c r="A23" s="2489">
        <v>16</v>
      </c>
      <c r="B23" s="2492" t="s">
        <v>1312</v>
      </c>
      <c r="C23" s="1804"/>
      <c r="D23" s="1804"/>
      <c r="E23" s="1804"/>
      <c r="F23" s="1804"/>
      <c r="G23" s="1805"/>
      <c r="H23" s="2491"/>
      <c r="I23" s="2491"/>
      <c r="J23" s="2491"/>
      <c r="K23" s="2491"/>
      <c r="L23" s="1805"/>
      <c r="M23" s="2491"/>
      <c r="N23" s="2491"/>
      <c r="O23" s="2491"/>
      <c r="P23" s="2491"/>
      <c r="Q23" s="2510"/>
      <c r="R23" s="2511"/>
      <c r="S23" s="2491"/>
      <c r="T23" s="2512"/>
      <c r="U23" s="2512"/>
      <c r="V23" s="1875"/>
      <c r="W23" s="1876"/>
      <c r="X23" s="1876"/>
      <c r="Y23" s="1876"/>
      <c r="Z23" s="1771"/>
      <c r="AA23" s="1875"/>
      <c r="AB23" s="1876"/>
      <c r="AC23" s="1876"/>
      <c r="AD23" s="1876"/>
      <c r="AE23" s="1771"/>
      <c r="AF23" s="1875"/>
      <c r="AG23" s="1771"/>
      <c r="AH23" s="1771"/>
      <c r="AI23" s="1771"/>
      <c r="AJ23" s="1435"/>
      <c r="AK23" s="1435"/>
    </row>
    <row r="24" spans="1:38" s="450" customFormat="1" ht="25.5" customHeight="1">
      <c r="A24" s="2489">
        <v>17</v>
      </c>
      <c r="B24" s="2492" t="s">
        <v>1316</v>
      </c>
      <c r="C24" s="1804"/>
      <c r="D24" s="1804"/>
      <c r="E24" s="1804"/>
      <c r="F24" s="1804"/>
      <c r="G24" s="1805"/>
      <c r="H24" s="2491"/>
      <c r="I24" s="2491"/>
      <c r="J24" s="2491"/>
      <c r="K24" s="2491"/>
      <c r="L24" s="1805"/>
      <c r="M24" s="2491"/>
      <c r="N24" s="2491"/>
      <c r="O24" s="2491"/>
      <c r="P24" s="2491"/>
      <c r="Q24" s="2510"/>
      <c r="R24" s="2511"/>
      <c r="S24" s="2491"/>
      <c r="T24" s="2512"/>
      <c r="U24" s="2512"/>
      <c r="V24" s="1875"/>
      <c r="W24" s="1876"/>
      <c r="X24" s="1876"/>
      <c r="Y24" s="1876"/>
      <c r="Z24" s="1771"/>
      <c r="AA24" s="1875"/>
      <c r="AB24" s="1876"/>
      <c r="AC24" s="1876"/>
      <c r="AD24" s="1876"/>
      <c r="AE24" s="1771"/>
      <c r="AF24" s="1875"/>
      <c r="AG24" s="1771"/>
      <c r="AH24" s="1771"/>
      <c r="AI24" s="1771"/>
      <c r="AJ24" s="1435"/>
      <c r="AK24" s="1435"/>
    </row>
    <row r="25" spans="1:38" s="450" customFormat="1" ht="29.25" customHeight="1">
      <c r="A25" s="2489">
        <v>18</v>
      </c>
      <c r="B25" s="2490" t="s">
        <v>1306</v>
      </c>
      <c r="C25" s="1804"/>
      <c r="D25" s="1804"/>
      <c r="E25" s="1804"/>
      <c r="F25" s="1804"/>
      <c r="G25" s="1805"/>
      <c r="H25" s="2491"/>
      <c r="I25" s="2491"/>
      <c r="J25" s="2491"/>
      <c r="K25" s="2491"/>
      <c r="L25" s="1805"/>
      <c r="M25" s="2491"/>
      <c r="N25" s="2491"/>
      <c r="O25" s="2491"/>
      <c r="P25" s="2491"/>
      <c r="Q25" s="2510"/>
      <c r="R25" s="2511"/>
      <c r="S25" s="2491"/>
      <c r="T25" s="2512"/>
      <c r="U25" s="2512"/>
      <c r="V25" s="1875"/>
      <c r="W25" s="1876"/>
      <c r="X25" s="1876"/>
      <c r="Y25" s="1876"/>
      <c r="Z25" s="1771"/>
      <c r="AA25" s="1875"/>
      <c r="AB25" s="1876"/>
      <c r="AC25" s="1876"/>
      <c r="AD25" s="1876"/>
      <c r="AE25" s="1771"/>
      <c r="AF25" s="1875"/>
      <c r="AG25" s="1771"/>
      <c r="AH25" s="1771"/>
      <c r="AI25" s="1771"/>
      <c r="AJ25" s="1435"/>
      <c r="AK25" s="1325"/>
    </row>
    <row r="26" spans="1:38" s="450" customFormat="1" ht="27" customHeight="1">
      <c r="A26" s="2489">
        <v>19</v>
      </c>
      <c r="B26" s="2490" t="s">
        <v>1309</v>
      </c>
      <c r="C26" s="1804"/>
      <c r="D26" s="1804"/>
      <c r="E26" s="1804"/>
      <c r="F26" s="1804"/>
      <c r="G26" s="1805"/>
      <c r="H26" s="2491"/>
      <c r="I26" s="2491"/>
      <c r="J26" s="2491"/>
      <c r="K26" s="2491"/>
      <c r="L26" s="1805"/>
      <c r="M26" s="2491"/>
      <c r="N26" s="2491"/>
      <c r="O26" s="2491"/>
      <c r="P26" s="2491"/>
      <c r="Q26" s="2510"/>
      <c r="R26" s="2491"/>
      <c r="S26" s="2491"/>
      <c r="T26" s="2512"/>
      <c r="U26" s="2512"/>
      <c r="V26" s="1875"/>
      <c r="W26" s="1876"/>
      <c r="X26" s="1876"/>
      <c r="Y26" s="1876"/>
      <c r="Z26" s="1771"/>
      <c r="AA26" s="1875"/>
      <c r="AB26" s="1876"/>
      <c r="AC26" s="1876"/>
      <c r="AD26" s="1876"/>
      <c r="AE26" s="1771"/>
      <c r="AF26" s="1875"/>
      <c r="AG26" s="1771"/>
      <c r="AH26" s="1771"/>
      <c r="AI26" s="1771"/>
      <c r="AJ26" s="1435"/>
      <c r="AK26" s="1325"/>
    </row>
    <row r="27" spans="1:38" s="450" customFormat="1" ht="27" customHeight="1">
      <c r="A27" s="2489">
        <v>20</v>
      </c>
      <c r="B27" s="2490" t="s">
        <v>1315</v>
      </c>
      <c r="C27" s="1804"/>
      <c r="D27" s="1804"/>
      <c r="E27" s="1804"/>
      <c r="F27" s="1804"/>
      <c r="G27" s="1805"/>
      <c r="H27" s="2491"/>
      <c r="I27" s="2491"/>
      <c r="J27" s="2491"/>
      <c r="K27" s="2491"/>
      <c r="L27" s="1805"/>
      <c r="M27" s="2491"/>
      <c r="N27" s="2491"/>
      <c r="O27" s="2491"/>
      <c r="P27" s="2491"/>
      <c r="Q27" s="2510"/>
      <c r="R27" s="2491"/>
      <c r="S27" s="2491"/>
      <c r="T27" s="2512"/>
      <c r="U27" s="2512"/>
      <c r="V27" s="1875"/>
      <c r="W27" s="1876"/>
      <c r="X27" s="1876"/>
      <c r="Y27" s="1876"/>
      <c r="Z27" s="1771"/>
      <c r="AA27" s="1875"/>
      <c r="AB27" s="1876"/>
      <c r="AC27" s="1876"/>
      <c r="AD27" s="1876"/>
      <c r="AE27" s="1771"/>
      <c r="AF27" s="1875"/>
      <c r="AG27" s="1771"/>
      <c r="AH27" s="1771"/>
      <c r="AI27" s="1771"/>
      <c r="AJ27" s="1435"/>
      <c r="AK27" s="1325"/>
    </row>
    <row r="28" spans="1:38" s="450" customFormat="1" ht="26.25" hidden="1" customHeight="1">
      <c r="A28" s="2489">
        <v>21</v>
      </c>
      <c r="B28" s="2493" t="s">
        <v>1378</v>
      </c>
      <c r="C28" s="1804"/>
      <c r="D28" s="1804"/>
      <c r="E28" s="1804"/>
      <c r="F28" s="1804"/>
      <c r="G28" s="1805"/>
      <c r="H28" s="2491"/>
      <c r="I28" s="2491"/>
      <c r="J28" s="2491"/>
      <c r="K28" s="2491"/>
      <c r="L28" s="1805"/>
      <c r="M28" s="2491"/>
      <c r="N28" s="2491"/>
      <c r="O28" s="2491"/>
      <c r="P28" s="2491"/>
      <c r="Q28" s="2510"/>
      <c r="R28" s="2511"/>
      <c r="S28" s="2491"/>
      <c r="T28" s="2512"/>
      <c r="U28" s="2512"/>
      <c r="V28" s="1875"/>
      <c r="W28" s="1880"/>
      <c r="X28" s="1880"/>
      <c r="Y28" s="1876"/>
      <c r="Z28" s="1771"/>
      <c r="AA28" s="1875"/>
      <c r="AB28" s="1880"/>
      <c r="AC28" s="1880"/>
      <c r="AD28" s="1876"/>
      <c r="AE28" s="1771"/>
      <c r="AF28" s="1875"/>
      <c r="AG28" s="1771"/>
      <c r="AH28" s="1771"/>
      <c r="AI28" s="1771"/>
      <c r="AJ28" s="1474"/>
      <c r="AK28" s="1435"/>
    </row>
    <row r="29" spans="1:38" s="450" customFormat="1" ht="24.75" hidden="1" customHeight="1">
      <c r="A29" s="2489">
        <v>22</v>
      </c>
      <c r="B29" s="2493" t="s">
        <v>1381</v>
      </c>
      <c r="C29" s="1804"/>
      <c r="D29" s="1804"/>
      <c r="E29" s="1804"/>
      <c r="F29" s="1804"/>
      <c r="G29" s="1805"/>
      <c r="H29" s="2491"/>
      <c r="I29" s="2491"/>
      <c r="J29" s="2491"/>
      <c r="K29" s="2491"/>
      <c r="L29" s="1805"/>
      <c r="M29" s="2491"/>
      <c r="N29" s="2491"/>
      <c r="O29" s="2491"/>
      <c r="P29" s="2491"/>
      <c r="Q29" s="2510"/>
      <c r="R29" s="2511"/>
      <c r="S29" s="2491"/>
      <c r="T29" s="2512"/>
      <c r="U29" s="2512"/>
      <c r="V29" s="1875"/>
      <c r="W29" s="1876"/>
      <c r="X29" s="1876"/>
      <c r="Y29" s="1876"/>
      <c r="Z29" s="1771"/>
      <c r="AA29" s="1875"/>
      <c r="AB29" s="1876"/>
      <c r="AC29" s="1876"/>
      <c r="AD29" s="1876"/>
      <c r="AE29" s="1771"/>
      <c r="AF29" s="1875"/>
      <c r="AG29" s="1771"/>
      <c r="AH29" s="1771"/>
      <c r="AI29" s="1771"/>
      <c r="AJ29" s="1435"/>
      <c r="AK29" s="1435"/>
    </row>
    <row r="30" spans="1:38" s="1710" customFormat="1" ht="14.25">
      <c r="A30" s="2494" t="s">
        <v>108</v>
      </c>
      <c r="B30" s="850" t="s">
        <v>1610</v>
      </c>
      <c r="C30" s="2495"/>
      <c r="D30" s="2495"/>
      <c r="E30" s="2495"/>
      <c r="F30" s="2495"/>
      <c r="G30" s="2496"/>
      <c r="H30" s="2497"/>
      <c r="I30" s="2497"/>
      <c r="J30" s="2497"/>
      <c r="K30" s="2497"/>
      <c r="L30" s="2496"/>
      <c r="M30" s="2497"/>
      <c r="N30" s="2497"/>
      <c r="O30" s="2497"/>
      <c r="P30" s="2497"/>
      <c r="Q30" s="2513"/>
      <c r="R30" s="2497"/>
      <c r="S30" s="2497"/>
      <c r="T30" s="2514"/>
      <c r="U30" s="2514"/>
      <c r="V30" s="2515"/>
      <c r="W30" s="2516"/>
      <c r="X30" s="2516"/>
      <c r="Y30" s="2516"/>
      <c r="Z30" s="1899"/>
      <c r="AA30" s="2515"/>
      <c r="AB30" s="2516"/>
      <c r="AC30" s="2516"/>
      <c r="AD30" s="2516"/>
      <c r="AE30" s="1899"/>
      <c r="AF30" s="2515"/>
      <c r="AG30" s="1899"/>
      <c r="AH30" s="2514"/>
      <c r="AI30" s="2515"/>
      <c r="AJ30" s="2530"/>
      <c r="AK30" s="2467"/>
    </row>
    <row r="31" spans="1:38" s="450" customFormat="1" ht="24.95" customHeight="1">
      <c r="A31" s="2498"/>
      <c r="B31" s="1450" t="s">
        <v>245</v>
      </c>
      <c r="C31" s="2499"/>
      <c r="D31" s="2499"/>
      <c r="E31" s="2500"/>
      <c r="F31" s="2500"/>
      <c r="G31" s="2501"/>
      <c r="H31" s="2502"/>
      <c r="I31" s="2502"/>
      <c r="J31" s="2502"/>
      <c r="K31" s="2502"/>
      <c r="L31" s="2501"/>
      <c r="M31" s="2502"/>
      <c r="N31" s="2502"/>
      <c r="O31" s="2502"/>
      <c r="P31" s="2502"/>
      <c r="Q31" s="2513"/>
      <c r="R31" s="2502"/>
      <c r="S31" s="2502"/>
      <c r="T31" s="2502"/>
      <c r="U31" s="2502"/>
      <c r="V31" s="2501"/>
      <c r="W31" s="2500"/>
      <c r="X31" s="2500"/>
      <c r="Y31" s="2520"/>
      <c r="Z31" s="2520"/>
      <c r="AA31" s="2521"/>
      <c r="AB31" s="2500"/>
      <c r="AC31" s="2500"/>
      <c r="AD31" s="2520"/>
      <c r="AE31" s="2520"/>
      <c r="AF31" s="2521"/>
      <c r="AG31" s="2520"/>
      <c r="AH31" s="2520"/>
      <c r="AI31" s="2520"/>
      <c r="AJ31" s="2531"/>
      <c r="AK31" s="2531"/>
    </row>
    <row r="32" spans="1:38" s="1426" customFormat="1" ht="24.9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2:36" ht="24.95" customHeight="1">
      <c r="AJ33" s="1124" t="s">
        <v>215</v>
      </c>
    </row>
    <row r="34" spans="2:36" ht="24.95" customHeight="1">
      <c r="B34" s="323"/>
      <c r="C34" s="2503"/>
      <c r="D34" s="2503"/>
      <c r="E34" s="2503"/>
      <c r="F34" s="2503"/>
      <c r="G34" s="2504"/>
      <c r="H34" s="2505"/>
      <c r="I34" s="2505"/>
      <c r="J34" s="2505"/>
      <c r="K34" s="2505"/>
      <c r="L34" s="2504"/>
      <c r="M34" s="2505"/>
      <c r="N34" s="2505"/>
      <c r="O34" s="2505"/>
      <c r="P34" s="2505"/>
      <c r="Q34" s="2505"/>
      <c r="R34" s="2505"/>
      <c r="S34" s="2505"/>
      <c r="T34" s="2505"/>
      <c r="U34" s="2517"/>
      <c r="V34" s="2505"/>
      <c r="W34" s="2505"/>
      <c r="X34" s="2505"/>
      <c r="Y34" s="2505"/>
      <c r="Z34" s="2505"/>
      <c r="AA34" s="2505"/>
      <c r="AB34" s="2505"/>
      <c r="AC34" s="2505"/>
      <c r="AD34" s="2505"/>
      <c r="AE34" s="2505"/>
      <c r="AF34" s="2505"/>
      <c r="AG34" s="2505"/>
      <c r="AH34" s="2505"/>
      <c r="AI34" s="2505"/>
      <c r="AJ34" s="2532"/>
    </row>
    <row r="36" spans="2:36" ht="24.95" customHeight="1">
      <c r="C36" s="2506"/>
      <c r="D36" s="2506"/>
      <c r="E36" s="2506"/>
      <c r="F36" s="2506"/>
      <c r="G36" s="1427"/>
      <c r="H36" s="2226"/>
      <c r="I36" s="2226"/>
      <c r="J36" s="2226"/>
      <c r="K36" s="2226"/>
      <c r="L36" s="1427"/>
      <c r="M36" s="2226"/>
      <c r="N36" s="2226"/>
      <c r="O36" s="2226"/>
      <c r="P36" s="2226"/>
      <c r="Q36" s="2226"/>
      <c r="R36" s="2226"/>
      <c r="S36" s="2226"/>
      <c r="T36" s="2226"/>
      <c r="U36" s="2226"/>
      <c r="V36" s="2226"/>
      <c r="W36" s="2226"/>
      <c r="X36" s="2226"/>
      <c r="Y36" s="2226"/>
      <c r="Z36" s="2226"/>
      <c r="AA36" s="2226"/>
      <c r="AB36" s="2226"/>
      <c r="AC36" s="2226"/>
      <c r="AD36" s="2226"/>
      <c r="AE36" s="2226"/>
      <c r="AF36" s="2226"/>
      <c r="AG36" s="2226"/>
      <c r="AH36" s="2226"/>
      <c r="AI36" s="2226"/>
      <c r="AJ36" s="585"/>
    </row>
    <row r="37" spans="2:36" ht="24.95" customHeight="1">
      <c r="C37" s="2506"/>
      <c r="D37" s="2506"/>
      <c r="E37" s="2506"/>
      <c r="F37" s="2506"/>
      <c r="G37" s="1427"/>
      <c r="H37" s="2226"/>
      <c r="I37" s="2226"/>
      <c r="J37" s="2226"/>
      <c r="K37" s="2226"/>
      <c r="L37" s="1427"/>
      <c r="M37" s="2226"/>
      <c r="N37" s="2226"/>
      <c r="O37" s="2226"/>
      <c r="P37" s="2226"/>
      <c r="Q37" s="2226"/>
      <c r="R37" s="2226"/>
      <c r="S37" s="2226"/>
      <c r="T37" s="2226"/>
      <c r="U37" s="2226"/>
      <c r="V37" s="2226"/>
      <c r="W37" s="2226"/>
      <c r="X37" s="2226"/>
      <c r="Y37" s="2226"/>
      <c r="Z37" s="2226"/>
      <c r="AA37" s="2226"/>
      <c r="AB37" s="2226"/>
      <c r="AC37" s="2226"/>
      <c r="AD37" s="2226"/>
      <c r="AE37" s="2226"/>
      <c r="AF37" s="2226"/>
      <c r="AG37" s="2226"/>
      <c r="AH37" s="2226"/>
      <c r="AI37" s="2226"/>
      <c r="AJ37" s="444"/>
    </row>
    <row r="38" spans="2:36" ht="24.95" customHeight="1">
      <c r="C38" s="2506"/>
      <c r="D38" s="2506"/>
      <c r="E38" s="2506"/>
      <c r="F38" s="2506"/>
      <c r="G38" s="1427"/>
      <c r="H38" s="2226"/>
      <c r="I38" s="2226"/>
      <c r="J38" s="2226"/>
      <c r="K38" s="2226"/>
      <c r="L38" s="1427"/>
      <c r="M38" s="2226"/>
      <c r="N38" s="2226"/>
      <c r="O38" s="2226"/>
      <c r="P38" s="2226"/>
      <c r="Q38" s="2226"/>
      <c r="R38" s="2226"/>
      <c r="S38" s="2226"/>
      <c r="T38" s="2226"/>
      <c r="U38" s="2226"/>
      <c r="V38" s="2226"/>
      <c r="W38" s="2226"/>
      <c r="X38" s="2226"/>
      <c r="Y38" s="2226"/>
      <c r="Z38" s="2226"/>
      <c r="AA38" s="2226"/>
      <c r="AB38" s="2226"/>
      <c r="AC38" s="2226"/>
      <c r="AD38" s="2226"/>
      <c r="AE38" s="2226"/>
      <c r="AF38" s="2226"/>
      <c r="AG38" s="2226"/>
      <c r="AH38" s="2226"/>
      <c r="AI38" s="2226"/>
      <c r="AJ38" s="585"/>
    </row>
    <row r="39" spans="2:36" ht="24.95" customHeight="1">
      <c r="C39" s="2506"/>
      <c r="D39" s="2506"/>
      <c r="E39" s="2506"/>
      <c r="F39" s="2506"/>
      <c r="G39" s="1427"/>
      <c r="H39" s="2226"/>
      <c r="I39" s="2226"/>
      <c r="J39" s="2226"/>
      <c r="K39" s="2226"/>
      <c r="L39" s="1427"/>
      <c r="M39" s="2226"/>
      <c r="N39" s="2226"/>
      <c r="O39" s="2226"/>
      <c r="P39" s="2226"/>
      <c r="Q39" s="2226"/>
      <c r="R39" s="2226"/>
      <c r="S39" s="2226"/>
      <c r="T39" s="2226"/>
      <c r="U39" s="2226"/>
      <c r="V39" s="2226"/>
      <c r="W39" s="2226"/>
      <c r="X39" s="2226"/>
      <c r="Y39" s="2226"/>
      <c r="Z39" s="2226"/>
      <c r="AA39" s="2226"/>
      <c r="AB39" s="2226"/>
      <c r="AC39" s="2226"/>
      <c r="AD39" s="2226"/>
      <c r="AE39" s="2226"/>
      <c r="AF39" s="2226"/>
      <c r="AG39" s="2226"/>
      <c r="AH39" s="2226"/>
      <c r="AI39" s="2226"/>
    </row>
  </sheetData>
  <sortState ref="A8:U23">
    <sortCondition descending="1" ref="I8:I23"/>
  </sortState>
  <mergeCells count="12">
    <mergeCell ref="A2:AK2"/>
    <mergeCell ref="A3:B3"/>
    <mergeCell ref="AJ3:AK3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33" location="总部管理费!Print_Titles" display="返回"/>
  </hyperlinks>
  <printOptions horizontalCentered="1"/>
  <pageMargins left="0.78740157480314998" right="0" top="0" bottom="0" header="0.31496062992126" footer="0.31496062992126"/>
  <pageSetup paperSize="9" scale="53" orientation="landscape"/>
  <headerFooter alignWithMargins="0"/>
  <customProperties>
    <customPr name="BudgetSheetCodeName" r:id="rId1"/>
  </customPropertie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56"/>
  <sheetViews>
    <sheetView topLeftCell="AD1" workbookViewId="0">
      <selection activeCell="C6" sqref="C6:AL48"/>
    </sheetView>
  </sheetViews>
  <sheetFormatPr defaultColWidth="9" defaultRowHeight="24.95" customHeight="1" outlineLevelRow="1" outlineLevelCol="1"/>
  <cols>
    <col min="1" max="1" width="3.5" style="446" customWidth="1"/>
    <col min="2" max="2" width="20.375" style="456" customWidth="1"/>
    <col min="3" max="5" width="10.625" style="2225" hidden="1" customWidth="1" outlineLevel="1"/>
    <col min="6" max="6" width="12.125" style="2225" hidden="1" customWidth="1" outlineLevel="1"/>
    <col min="7" max="7" width="12.125" style="1427" hidden="1" customWidth="1" outlineLevel="1"/>
    <col min="8" max="9" width="12.125" style="2226" hidden="1" customWidth="1" outlineLevel="1"/>
    <col min="10" max="11" width="11.125" style="2226" hidden="1" customWidth="1" outlineLevel="1"/>
    <col min="12" max="12" width="11.125" style="1427" hidden="1" customWidth="1" outlineLevel="1"/>
    <col min="13" max="16" width="11.125" style="2226" hidden="1" customWidth="1" outlineLevel="1"/>
    <col min="17" max="17" width="14.5" style="2226" hidden="1" customWidth="1" outlineLevel="1"/>
    <col min="18" max="18" width="10.375" style="2226" hidden="1" customWidth="1" outlineLevel="1"/>
    <col min="19" max="19" width="10.75" style="2226" hidden="1" customWidth="1" outlineLevel="1"/>
    <col min="20" max="24" width="12.5" style="2226" hidden="1" customWidth="1" outlineLevel="1"/>
    <col min="25" max="25" width="11.25" style="2226" hidden="1" customWidth="1" outlineLevel="1"/>
    <col min="26" max="26" width="11.75" style="2226" hidden="1" customWidth="1" outlineLevel="1"/>
    <col min="27" max="27" width="12" style="2226" hidden="1" customWidth="1" outlineLevel="1"/>
    <col min="28" max="29" width="10.875" style="2226" hidden="1" customWidth="1" outlineLevel="1"/>
    <col min="30" max="30" width="10.875" style="2226" customWidth="1" collapsed="1"/>
    <col min="31" max="31" width="10.875" style="2226" customWidth="1"/>
    <col min="32" max="35" width="12.125" style="2226" customWidth="1"/>
    <col min="36" max="36" width="19.125" style="456" customWidth="1"/>
    <col min="37" max="37" width="35.875" style="456" customWidth="1"/>
    <col min="38" max="38" width="29" style="456" customWidth="1"/>
    <col min="39" max="16384" width="9" style="456"/>
  </cols>
  <sheetData>
    <row r="1" spans="1:38" ht="18.75" customHeight="1">
      <c r="AL1" s="580" t="s">
        <v>1611</v>
      </c>
    </row>
    <row r="2" spans="1:38" ht="23.25" customHeight="1">
      <c r="A2" s="5073" t="s">
        <v>1612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  <c r="AL2" s="5073"/>
    </row>
    <row r="3" spans="1:38" ht="14.25" customHeight="1">
      <c r="A3" s="5124"/>
      <c r="B3" s="5124"/>
      <c r="C3" s="2369"/>
      <c r="D3" s="2369"/>
      <c r="E3" s="2369"/>
      <c r="F3" s="2369"/>
      <c r="G3" s="2370"/>
      <c r="H3" s="2371"/>
      <c r="I3" s="2371"/>
      <c r="J3" s="2371"/>
      <c r="K3" s="2371"/>
      <c r="L3" s="2370"/>
      <c r="M3" s="2371"/>
      <c r="N3" s="2371"/>
      <c r="O3" s="2371"/>
      <c r="P3" s="2371"/>
      <c r="Q3" s="2371"/>
      <c r="R3" s="2371"/>
      <c r="S3" s="2371"/>
      <c r="T3" s="2371"/>
      <c r="U3" s="2371"/>
      <c r="V3" s="2371"/>
      <c r="W3" s="2371"/>
      <c r="X3" s="2371"/>
      <c r="Y3" s="2371"/>
      <c r="Z3" s="2371"/>
      <c r="AA3" s="2371"/>
      <c r="AB3" s="2371"/>
      <c r="AC3" s="2371"/>
      <c r="AD3" s="2371"/>
      <c r="AE3" s="2371"/>
      <c r="AF3" s="2371"/>
      <c r="AG3" s="2371"/>
      <c r="AH3" s="2371"/>
      <c r="AI3" s="2371"/>
      <c r="AJ3" s="2438"/>
      <c r="AK3" s="2438"/>
      <c r="AL3" s="2439" t="s">
        <v>1613</v>
      </c>
    </row>
    <row r="4" spans="1:38" s="2368" customFormat="1" ht="14.25" customHeight="1">
      <c r="A4" s="92"/>
      <c r="B4" s="92"/>
      <c r="C4" s="5120" t="s">
        <v>155</v>
      </c>
      <c r="D4" s="5121"/>
      <c r="E4" s="5121"/>
      <c r="F4" s="5121"/>
      <c r="G4" s="5122"/>
      <c r="H4" s="5157" t="s">
        <v>156</v>
      </c>
      <c r="I4" s="5158"/>
      <c r="J4" s="5158"/>
      <c r="K4" s="5158"/>
      <c r="L4" s="5159"/>
      <c r="M4" s="5157" t="s">
        <v>157</v>
      </c>
      <c r="N4" s="5158"/>
      <c r="O4" s="5158"/>
      <c r="P4" s="5158"/>
      <c r="Q4" s="5159"/>
      <c r="R4" s="5157" t="s">
        <v>158</v>
      </c>
      <c r="S4" s="5158"/>
      <c r="T4" s="5158"/>
      <c r="U4" s="5158"/>
      <c r="V4" s="5159"/>
      <c r="W4" s="5157" t="s">
        <v>220</v>
      </c>
      <c r="X4" s="5158"/>
      <c r="Y4" s="5158"/>
      <c r="Z4" s="5158"/>
      <c r="AA4" s="5159"/>
      <c r="AB4" s="5157" t="s">
        <v>221</v>
      </c>
      <c r="AC4" s="5158"/>
      <c r="AD4" s="5158"/>
      <c r="AE4" s="5158"/>
      <c r="AF4" s="5159"/>
      <c r="AG4" s="5160" t="s">
        <v>161</v>
      </c>
      <c r="AH4" s="5161"/>
      <c r="AI4" s="5162"/>
      <c r="AJ4" s="2440"/>
      <c r="AK4" s="2440"/>
      <c r="AL4" s="2440"/>
    </row>
    <row r="5" spans="1:38" s="2368" customFormat="1" ht="24.95" customHeight="1">
      <c r="A5" s="92" t="s">
        <v>13</v>
      </c>
      <c r="B5" s="92" t="s">
        <v>785</v>
      </c>
      <c r="C5" s="464" t="s">
        <v>788</v>
      </c>
      <c r="D5" s="464" t="s">
        <v>854</v>
      </c>
      <c r="E5" s="464" t="s">
        <v>786</v>
      </c>
      <c r="F5" s="464" t="s">
        <v>855</v>
      </c>
      <c r="G5" s="465" t="s">
        <v>170</v>
      </c>
      <c r="H5" s="466" t="s">
        <v>788</v>
      </c>
      <c r="I5" s="466" t="s">
        <v>789</v>
      </c>
      <c r="J5" s="466" t="s">
        <v>786</v>
      </c>
      <c r="K5" s="466" t="s">
        <v>855</v>
      </c>
      <c r="L5" s="465" t="s">
        <v>170</v>
      </c>
      <c r="M5" s="466" t="s">
        <v>788</v>
      </c>
      <c r="N5" s="466" t="s">
        <v>789</v>
      </c>
      <c r="O5" s="466" t="s">
        <v>786</v>
      </c>
      <c r="P5" s="466" t="s">
        <v>855</v>
      </c>
      <c r="Q5" s="466" t="s">
        <v>170</v>
      </c>
      <c r="R5" s="466" t="s">
        <v>788</v>
      </c>
      <c r="S5" s="466" t="s">
        <v>789</v>
      </c>
      <c r="T5" s="466" t="s">
        <v>786</v>
      </c>
      <c r="U5" s="466" t="s">
        <v>855</v>
      </c>
      <c r="V5" s="466" t="s">
        <v>170</v>
      </c>
      <c r="W5" s="466" t="s">
        <v>788</v>
      </c>
      <c r="X5" s="466" t="s">
        <v>789</v>
      </c>
      <c r="Y5" s="466" t="s">
        <v>786</v>
      </c>
      <c r="Z5" s="466" t="s">
        <v>855</v>
      </c>
      <c r="AA5" s="466" t="s">
        <v>170</v>
      </c>
      <c r="AB5" s="466" t="s">
        <v>788</v>
      </c>
      <c r="AC5" s="466" t="s">
        <v>789</v>
      </c>
      <c r="AD5" s="466" t="s">
        <v>786</v>
      </c>
      <c r="AE5" s="466" t="s">
        <v>855</v>
      </c>
      <c r="AF5" s="466" t="s">
        <v>170</v>
      </c>
      <c r="AG5" s="510" t="s">
        <v>788</v>
      </c>
      <c r="AH5" s="510" t="s">
        <v>789</v>
      </c>
      <c r="AI5" s="510" t="s">
        <v>786</v>
      </c>
      <c r="AJ5" s="1988" t="s">
        <v>1614</v>
      </c>
      <c r="AK5" s="1453" t="s">
        <v>1065</v>
      </c>
      <c r="AL5" s="2266" t="s">
        <v>791</v>
      </c>
    </row>
    <row r="6" spans="1:38" s="455" customFormat="1" ht="24" customHeight="1">
      <c r="A6" s="2372" t="s">
        <v>16</v>
      </c>
      <c r="B6" s="2373" t="s">
        <v>1615</v>
      </c>
      <c r="C6" s="2374"/>
      <c r="D6" s="2374"/>
      <c r="E6" s="2374"/>
      <c r="F6" s="2374"/>
      <c r="G6" s="2375"/>
      <c r="H6" s="2376"/>
      <c r="I6" s="2376"/>
      <c r="J6" s="2376"/>
      <c r="K6" s="2376"/>
      <c r="L6" s="2375"/>
      <c r="M6" s="2376"/>
      <c r="N6" s="2376"/>
      <c r="O6" s="2376"/>
      <c r="P6" s="2376"/>
      <c r="Q6" s="2375"/>
      <c r="R6" s="2376"/>
      <c r="S6" s="2376"/>
      <c r="T6" s="2405"/>
      <c r="U6" s="2405"/>
      <c r="V6" s="2406"/>
      <c r="W6" s="2407"/>
      <c r="X6" s="2407"/>
      <c r="Y6" s="2320"/>
      <c r="Z6" s="2320"/>
      <c r="AA6" s="2429"/>
      <c r="AB6" s="2320"/>
      <c r="AC6" s="2320"/>
      <c r="AD6" s="2320"/>
      <c r="AE6" s="2320"/>
      <c r="AF6" s="2429"/>
      <c r="AG6" s="2441"/>
      <c r="AH6" s="2441"/>
      <c r="AI6" s="2441"/>
      <c r="AJ6" s="2442"/>
      <c r="AK6" s="2373"/>
      <c r="AL6" s="2443"/>
    </row>
    <row r="7" spans="1:38" ht="26.25" customHeight="1">
      <c r="A7" s="1224">
        <v>1</v>
      </c>
      <c r="B7" s="2377" t="s">
        <v>1616</v>
      </c>
      <c r="C7" s="2378"/>
      <c r="D7" s="2378"/>
      <c r="E7" s="2378"/>
      <c r="F7" s="2378"/>
      <c r="G7" s="2379"/>
      <c r="H7" s="2380"/>
      <c r="I7" s="2380"/>
      <c r="J7" s="2380"/>
      <c r="K7" s="2380"/>
      <c r="L7" s="2379"/>
      <c r="M7" s="2380"/>
      <c r="N7" s="2380"/>
      <c r="O7" s="2380"/>
      <c r="P7" s="2380"/>
      <c r="Q7" s="2408"/>
      <c r="R7" s="2409"/>
      <c r="S7" s="2409"/>
      <c r="T7" s="2410"/>
      <c r="U7" s="2410"/>
      <c r="V7" s="2411"/>
      <c r="W7" s="2412"/>
      <c r="X7" s="2412"/>
      <c r="Y7" s="2412"/>
      <c r="Z7" s="2412"/>
      <c r="AA7" s="2411"/>
      <c r="AB7" s="2412"/>
      <c r="AC7" s="2412"/>
      <c r="AD7" s="2412"/>
      <c r="AE7" s="2412"/>
      <c r="AF7" s="2411"/>
      <c r="AG7" s="266"/>
      <c r="AH7" s="266"/>
      <c r="AI7" s="2411"/>
      <c r="AJ7" s="2444"/>
      <c r="AK7" s="1434"/>
      <c r="AL7" s="1434"/>
    </row>
    <row r="8" spans="1:38" ht="42.75" customHeight="1">
      <c r="A8" s="1224">
        <v>2</v>
      </c>
      <c r="B8" s="2377" t="s">
        <v>1617</v>
      </c>
      <c r="C8" s="2378"/>
      <c r="D8" s="2378"/>
      <c r="E8" s="2378"/>
      <c r="F8" s="2378"/>
      <c r="G8" s="2379"/>
      <c r="H8" s="2380"/>
      <c r="I8" s="2380"/>
      <c r="J8" s="2380"/>
      <c r="K8" s="2380"/>
      <c r="L8" s="2379"/>
      <c r="M8" s="2380"/>
      <c r="N8" s="2380"/>
      <c r="O8" s="2380"/>
      <c r="P8" s="2380"/>
      <c r="Q8" s="2408"/>
      <c r="R8" s="2409"/>
      <c r="S8" s="2409"/>
      <c r="T8" s="2413"/>
      <c r="U8" s="2410"/>
      <c r="V8" s="2411"/>
      <c r="W8" s="2412"/>
      <c r="X8" s="2412"/>
      <c r="Y8" s="2412"/>
      <c r="Z8" s="2412"/>
      <c r="AA8" s="2411"/>
      <c r="AB8" s="2412"/>
      <c r="AC8" s="2412"/>
      <c r="AD8" s="2412"/>
      <c r="AE8" s="2412"/>
      <c r="AF8" s="2411"/>
      <c r="AG8" s="266"/>
      <c r="AH8" s="2410"/>
      <c r="AI8" s="2411"/>
      <c r="AJ8" s="2444"/>
      <c r="AK8" s="1434"/>
      <c r="AL8" s="1435"/>
    </row>
    <row r="9" spans="1:38" ht="39.75" customHeight="1">
      <c r="A9" s="1224">
        <v>3</v>
      </c>
      <c r="B9" s="2381" t="s">
        <v>1618</v>
      </c>
      <c r="C9" s="2378"/>
      <c r="D9" s="2378"/>
      <c r="E9" s="2378"/>
      <c r="F9" s="2378"/>
      <c r="G9" s="2379"/>
      <c r="H9" s="2380"/>
      <c r="I9" s="2380"/>
      <c r="J9" s="2380"/>
      <c r="K9" s="2380"/>
      <c r="L9" s="2379"/>
      <c r="M9" s="2380"/>
      <c r="N9" s="2380"/>
      <c r="O9" s="2380"/>
      <c r="P9" s="2380"/>
      <c r="Q9" s="2408"/>
      <c r="R9" s="2409"/>
      <c r="S9" s="2380"/>
      <c r="T9" s="2413"/>
      <c r="U9" s="2413"/>
      <c r="V9" s="2414"/>
      <c r="W9" s="2415"/>
      <c r="X9" s="2415"/>
      <c r="Y9" s="2412"/>
      <c r="Z9" s="266"/>
      <c r="AA9" s="2411"/>
      <c r="AB9" s="2415"/>
      <c r="AC9" s="2415"/>
      <c r="AD9" s="2412"/>
      <c r="AE9" s="266"/>
      <c r="AF9" s="2411"/>
      <c r="AG9" s="266"/>
      <c r="AH9" s="2410"/>
      <c r="AI9" s="2411"/>
      <c r="AJ9" s="2445"/>
      <c r="AK9" s="1434"/>
      <c r="AL9" s="1435"/>
    </row>
    <row r="10" spans="1:38" ht="39.75" customHeight="1">
      <c r="A10" s="1224">
        <v>4</v>
      </c>
      <c r="B10" s="2377" t="s">
        <v>1619</v>
      </c>
      <c r="C10" s="2378"/>
      <c r="D10" s="2378"/>
      <c r="E10" s="2378"/>
      <c r="F10" s="2378"/>
      <c r="G10" s="2379"/>
      <c r="H10" s="2380"/>
      <c r="I10" s="2380"/>
      <c r="J10" s="2380"/>
      <c r="K10" s="2380"/>
      <c r="L10" s="2379"/>
      <c r="M10" s="2380"/>
      <c r="N10" s="2380"/>
      <c r="O10" s="2380"/>
      <c r="P10" s="2380"/>
      <c r="Q10" s="2408"/>
      <c r="R10" s="2409"/>
      <c r="S10" s="2409"/>
      <c r="T10" s="2413"/>
      <c r="U10" s="2410"/>
      <c r="V10" s="2411"/>
      <c r="W10" s="2412"/>
      <c r="X10" s="2412"/>
      <c r="Y10" s="2412"/>
      <c r="Z10" s="2412"/>
      <c r="AA10" s="2411"/>
      <c r="AB10" s="2412"/>
      <c r="AC10" s="2412"/>
      <c r="AD10" s="2412"/>
      <c r="AE10" s="2412"/>
      <c r="AF10" s="2411"/>
      <c r="AG10" s="266"/>
      <c r="AH10" s="2410"/>
      <c r="AI10" s="2411"/>
      <c r="AJ10" s="2444"/>
      <c r="AK10" s="546"/>
      <c r="AL10" s="1434"/>
    </row>
    <row r="11" spans="1:38" ht="13.5" hidden="1" outlineLevel="1">
      <c r="A11" s="1224">
        <v>5</v>
      </c>
      <c r="B11" s="2382" t="s">
        <v>1620</v>
      </c>
      <c r="C11" s="2378"/>
      <c r="D11" s="2378"/>
      <c r="E11" s="2378"/>
      <c r="F11" s="2378"/>
      <c r="G11" s="2379"/>
      <c r="H11" s="2380"/>
      <c r="I11" s="2380"/>
      <c r="J11" s="2380"/>
      <c r="K11" s="2380"/>
      <c r="L11" s="2379"/>
      <c r="M11" s="2380"/>
      <c r="N11" s="2380"/>
      <c r="O11" s="2380"/>
      <c r="P11" s="2380"/>
      <c r="Q11" s="2408"/>
      <c r="R11" s="2409"/>
      <c r="S11" s="2380"/>
      <c r="T11" s="2413"/>
      <c r="U11" s="2413"/>
      <c r="V11" s="2414"/>
      <c r="W11" s="122"/>
      <c r="X11" s="2415"/>
      <c r="Y11" s="2415"/>
      <c r="Z11" s="2415"/>
      <c r="AA11" s="2414"/>
      <c r="AB11" s="122"/>
      <c r="AC11" s="2415"/>
      <c r="AD11" s="2415"/>
      <c r="AE11" s="2415"/>
      <c r="AF11" s="2414"/>
      <c r="AG11" s="2414"/>
      <c r="AH11" s="2414"/>
      <c r="AI11" s="2414"/>
      <c r="AJ11" s="2445"/>
      <c r="AK11" s="1434"/>
      <c r="AL11" s="1434"/>
    </row>
    <row r="12" spans="1:38" ht="13.5" hidden="1" outlineLevel="1">
      <c r="A12" s="1224">
        <v>6</v>
      </c>
      <c r="B12" s="2381" t="s">
        <v>1621</v>
      </c>
      <c r="C12" s="2378"/>
      <c r="D12" s="2378"/>
      <c r="E12" s="2378"/>
      <c r="F12" s="2378"/>
      <c r="G12" s="2379"/>
      <c r="H12" s="2380"/>
      <c r="I12" s="2380"/>
      <c r="J12" s="2380"/>
      <c r="K12" s="2380"/>
      <c r="L12" s="2379"/>
      <c r="M12" s="2380"/>
      <c r="N12" s="2380"/>
      <c r="O12" s="2380"/>
      <c r="P12" s="2380"/>
      <c r="Q12" s="2408"/>
      <c r="R12" s="2380"/>
      <c r="S12" s="2380"/>
      <c r="T12" s="2413"/>
      <c r="U12" s="2413"/>
      <c r="V12" s="2414"/>
      <c r="W12" s="2415"/>
      <c r="X12" s="2415"/>
      <c r="Y12" s="2415"/>
      <c r="Z12" s="2415"/>
      <c r="AA12" s="2414"/>
      <c r="AB12" s="2415"/>
      <c r="AC12" s="2415"/>
      <c r="AD12" s="2415"/>
      <c r="AE12" s="2415"/>
      <c r="AF12" s="2414"/>
      <c r="AG12" s="2414"/>
      <c r="AH12" s="2414"/>
      <c r="AI12" s="2414"/>
      <c r="AJ12" s="2445"/>
      <c r="AK12" s="1435"/>
      <c r="AL12" s="1435"/>
    </row>
    <row r="13" spans="1:38" ht="13.5" hidden="1" outlineLevel="1">
      <c r="A13" s="1224">
        <v>7</v>
      </c>
      <c r="B13" s="2381" t="s">
        <v>1622</v>
      </c>
      <c r="C13" s="2378"/>
      <c r="D13" s="2378"/>
      <c r="E13" s="2378"/>
      <c r="F13" s="2378"/>
      <c r="G13" s="2379"/>
      <c r="H13" s="2380"/>
      <c r="I13" s="2380"/>
      <c r="J13" s="2380"/>
      <c r="K13" s="2380"/>
      <c r="L13" s="2379"/>
      <c r="M13" s="2380"/>
      <c r="N13" s="2380"/>
      <c r="O13" s="2380"/>
      <c r="P13" s="2380"/>
      <c r="Q13" s="2408"/>
      <c r="R13" s="2380"/>
      <c r="S13" s="2380"/>
      <c r="T13" s="2413"/>
      <c r="U13" s="2413"/>
      <c r="V13" s="2414"/>
      <c r="W13" s="2415"/>
      <c r="X13" s="2415"/>
      <c r="Y13" s="2415"/>
      <c r="Z13" s="2415"/>
      <c r="AA13" s="2414"/>
      <c r="AB13" s="2415"/>
      <c r="AC13" s="2415"/>
      <c r="AD13" s="2415"/>
      <c r="AE13" s="2415"/>
      <c r="AF13" s="2414"/>
      <c r="AG13" s="2414"/>
      <c r="AH13" s="2414"/>
      <c r="AI13" s="2414"/>
      <c r="AJ13" s="2445"/>
      <c r="AK13" s="1435"/>
      <c r="AL13" s="1435"/>
    </row>
    <row r="14" spans="1:38" ht="13.5" hidden="1" outlineLevel="1">
      <c r="A14" s="1224">
        <v>8</v>
      </c>
      <c r="B14" s="2381" t="s">
        <v>1623</v>
      </c>
      <c r="C14" s="2378"/>
      <c r="D14" s="2378"/>
      <c r="E14" s="2378"/>
      <c r="F14" s="2378"/>
      <c r="G14" s="2379"/>
      <c r="H14" s="2380"/>
      <c r="I14" s="2380"/>
      <c r="J14" s="2380"/>
      <c r="K14" s="2380"/>
      <c r="L14" s="2379"/>
      <c r="M14" s="2380"/>
      <c r="N14" s="2380"/>
      <c r="O14" s="2380"/>
      <c r="P14" s="2380"/>
      <c r="Q14" s="2408"/>
      <c r="R14" s="2380"/>
      <c r="S14" s="2380"/>
      <c r="T14" s="2413"/>
      <c r="U14" s="2413"/>
      <c r="V14" s="2414"/>
      <c r="W14" s="2415"/>
      <c r="X14" s="2415"/>
      <c r="Y14" s="2415"/>
      <c r="Z14" s="2415"/>
      <c r="AA14" s="2414"/>
      <c r="AB14" s="2415"/>
      <c r="AC14" s="2415"/>
      <c r="AD14" s="2415"/>
      <c r="AE14" s="2415"/>
      <c r="AF14" s="2414"/>
      <c r="AG14" s="2414"/>
      <c r="AH14" s="2414"/>
      <c r="AI14" s="2414"/>
      <c r="AJ14" s="2445"/>
      <c r="AK14" s="1435"/>
      <c r="AL14" s="460"/>
    </row>
    <row r="15" spans="1:38" ht="13.5" hidden="1" outlineLevel="1">
      <c r="A15" s="1224">
        <v>9</v>
      </c>
      <c r="B15" s="2383" t="s">
        <v>1624</v>
      </c>
      <c r="C15" s="2378"/>
      <c r="D15" s="2378"/>
      <c r="E15" s="2378"/>
      <c r="F15" s="2378"/>
      <c r="G15" s="2379"/>
      <c r="H15" s="2380"/>
      <c r="I15" s="2380"/>
      <c r="J15" s="2380"/>
      <c r="K15" s="2380"/>
      <c r="L15" s="2379"/>
      <c r="M15" s="2380"/>
      <c r="N15" s="2380"/>
      <c r="O15" s="2380"/>
      <c r="P15" s="2380"/>
      <c r="Q15" s="2408"/>
      <c r="R15" s="2380"/>
      <c r="S15" s="2380"/>
      <c r="T15" s="2413"/>
      <c r="U15" s="2413"/>
      <c r="V15" s="2414"/>
      <c r="W15" s="2415"/>
      <c r="X15" s="2415"/>
      <c r="Y15" s="2415"/>
      <c r="Z15" s="2415"/>
      <c r="AA15" s="2414"/>
      <c r="AB15" s="2415"/>
      <c r="AC15" s="2415"/>
      <c r="AD15" s="2415"/>
      <c r="AE15" s="2415"/>
      <c r="AF15" s="2414"/>
      <c r="AG15" s="2414"/>
      <c r="AH15" s="2414"/>
      <c r="AI15" s="2414"/>
      <c r="AJ15" s="2445"/>
      <c r="AK15" s="1434"/>
      <c r="AL15" s="1069"/>
    </row>
    <row r="16" spans="1:38" ht="13.5" hidden="1" outlineLevel="1">
      <c r="A16" s="1224">
        <v>10</v>
      </c>
      <c r="B16" s="2381" t="s">
        <v>1625</v>
      </c>
      <c r="C16" s="2378"/>
      <c r="D16" s="2378"/>
      <c r="E16" s="2378"/>
      <c r="F16" s="2378"/>
      <c r="G16" s="2379"/>
      <c r="H16" s="2380"/>
      <c r="I16" s="2380"/>
      <c r="J16" s="2380"/>
      <c r="K16" s="2380"/>
      <c r="L16" s="2379"/>
      <c r="M16" s="2380"/>
      <c r="N16" s="2380"/>
      <c r="O16" s="2380"/>
      <c r="P16" s="2380"/>
      <c r="Q16" s="2408"/>
      <c r="R16" s="2380"/>
      <c r="S16" s="2380"/>
      <c r="T16" s="2413"/>
      <c r="U16" s="2413"/>
      <c r="V16" s="2414"/>
      <c r="W16" s="2415"/>
      <c r="X16" s="2415"/>
      <c r="Y16" s="2415"/>
      <c r="Z16" s="2415"/>
      <c r="AA16" s="2414"/>
      <c r="AB16" s="2415"/>
      <c r="AC16" s="2415"/>
      <c r="AD16" s="2415"/>
      <c r="AE16" s="2415"/>
      <c r="AF16" s="2414"/>
      <c r="AG16" s="2414"/>
      <c r="AH16" s="2414"/>
      <c r="AI16" s="2414"/>
      <c r="AJ16" s="2445"/>
      <c r="AK16" s="1435"/>
      <c r="AL16" s="1435"/>
    </row>
    <row r="17" spans="1:38" s="455" customFormat="1" ht="19.5" customHeight="1" collapsed="1">
      <c r="A17" s="2384" t="s">
        <v>138</v>
      </c>
      <c r="B17" s="2385" t="s">
        <v>1626</v>
      </c>
      <c r="C17" s="2386"/>
      <c r="D17" s="2386"/>
      <c r="E17" s="2386"/>
      <c r="F17" s="2386"/>
      <c r="G17" s="2387"/>
      <c r="H17" s="2388"/>
      <c r="I17" s="2388"/>
      <c r="J17" s="2388"/>
      <c r="K17" s="2388"/>
      <c r="L17" s="2387"/>
      <c r="M17" s="2388"/>
      <c r="N17" s="2388"/>
      <c r="O17" s="2388"/>
      <c r="P17" s="2388"/>
      <c r="Q17" s="2375"/>
      <c r="R17" s="2388"/>
      <c r="S17" s="2388"/>
      <c r="T17" s="2416"/>
      <c r="U17" s="2416"/>
      <c r="V17" s="2417"/>
      <c r="W17" s="2418"/>
      <c r="X17" s="2418"/>
      <c r="Y17" s="125"/>
      <c r="Z17" s="125"/>
      <c r="AA17" s="189"/>
      <c r="AB17" s="2418"/>
      <c r="AC17" s="2418"/>
      <c r="AD17" s="2418"/>
      <c r="AE17" s="2418"/>
      <c r="AF17" s="189"/>
      <c r="AG17" s="2446"/>
      <c r="AH17" s="2446"/>
      <c r="AI17" s="2446"/>
      <c r="AJ17" s="2447"/>
      <c r="AK17" s="2448"/>
      <c r="AL17" s="2449"/>
    </row>
    <row r="18" spans="1:38" ht="40.5" customHeight="1">
      <c r="A18" s="1224">
        <v>1</v>
      </c>
      <c r="B18" s="2381" t="s">
        <v>1627</v>
      </c>
      <c r="C18" s="2378"/>
      <c r="D18" s="2378"/>
      <c r="E18" s="2378"/>
      <c r="F18" s="2378"/>
      <c r="G18" s="2379"/>
      <c r="H18" s="2380"/>
      <c r="I18" s="2380"/>
      <c r="J18" s="2380"/>
      <c r="K18" s="2380"/>
      <c r="L18" s="2379"/>
      <c r="M18" s="2380"/>
      <c r="N18" s="2380"/>
      <c r="O18" s="2380"/>
      <c r="P18" s="2380"/>
      <c r="Q18" s="2408"/>
      <c r="R18" s="2380"/>
      <c r="S18" s="2380"/>
      <c r="T18" s="2413"/>
      <c r="U18" s="2413"/>
      <c r="V18" s="2414"/>
      <c r="W18" s="122"/>
      <c r="X18" s="2415"/>
      <c r="Y18" s="2415"/>
      <c r="Z18" s="2415"/>
      <c r="AA18" s="2414"/>
      <c r="AB18" s="122"/>
      <c r="AC18" s="2415"/>
      <c r="AD18" s="2415"/>
      <c r="AE18" s="2415"/>
      <c r="AF18" s="2414"/>
      <c r="AG18" s="122"/>
      <c r="AH18" s="122"/>
      <c r="AI18" s="2414"/>
      <c r="AJ18" s="2445"/>
      <c r="AK18" s="1435"/>
      <c r="AL18" s="1435"/>
    </row>
    <row r="19" spans="1:38" ht="13.5">
      <c r="A19" s="1224">
        <v>2</v>
      </c>
      <c r="B19" s="2381" t="s">
        <v>1628</v>
      </c>
      <c r="C19" s="2378"/>
      <c r="D19" s="2378"/>
      <c r="E19" s="2378"/>
      <c r="F19" s="2378"/>
      <c r="G19" s="2379"/>
      <c r="H19" s="2380"/>
      <c r="I19" s="2380"/>
      <c r="J19" s="2380"/>
      <c r="K19" s="2380"/>
      <c r="L19" s="2379"/>
      <c r="M19" s="2380"/>
      <c r="N19" s="2380"/>
      <c r="O19" s="2380"/>
      <c r="P19" s="2380"/>
      <c r="Q19" s="2408"/>
      <c r="R19" s="2380"/>
      <c r="S19" s="2380"/>
      <c r="T19" s="2413"/>
      <c r="U19" s="2413"/>
      <c r="V19" s="2414"/>
      <c r="W19" s="2415"/>
      <c r="X19" s="2415"/>
      <c r="Y19" s="2415"/>
      <c r="Z19" s="2415"/>
      <c r="AA19" s="2414"/>
      <c r="AB19" s="2415"/>
      <c r="AC19" s="2430"/>
      <c r="AD19" s="2415"/>
      <c r="AE19" s="2415"/>
      <c r="AF19" s="2414"/>
      <c r="AG19" s="122"/>
      <c r="AH19" s="122"/>
      <c r="AI19" s="2414"/>
      <c r="AJ19" s="2445"/>
      <c r="AK19" s="1435"/>
      <c r="AL19" s="1435"/>
    </row>
    <row r="20" spans="1:38" ht="38.25" customHeight="1">
      <c r="A20" s="1224">
        <v>3</v>
      </c>
      <c r="B20" s="2381" t="s">
        <v>1629</v>
      </c>
      <c r="C20" s="2378"/>
      <c r="D20" s="2378"/>
      <c r="E20" s="2378"/>
      <c r="F20" s="2378"/>
      <c r="G20" s="2379"/>
      <c r="H20" s="2380"/>
      <c r="I20" s="2380"/>
      <c r="J20" s="2380"/>
      <c r="K20" s="2380"/>
      <c r="L20" s="2379"/>
      <c r="M20" s="2380"/>
      <c r="N20" s="2380"/>
      <c r="O20" s="2380"/>
      <c r="P20" s="2380"/>
      <c r="Q20" s="2408"/>
      <c r="R20" s="2380"/>
      <c r="S20" s="2380"/>
      <c r="T20" s="2413"/>
      <c r="U20" s="2413"/>
      <c r="V20" s="2414"/>
      <c r="W20" s="2415"/>
      <c r="X20" s="2415"/>
      <c r="Y20" s="2415"/>
      <c r="Z20" s="2415"/>
      <c r="AA20" s="2414"/>
      <c r="AB20" s="2415"/>
      <c r="AC20" s="2430"/>
      <c r="AD20" s="2415"/>
      <c r="AE20" s="2415"/>
      <c r="AF20" s="2414"/>
      <c r="AG20" s="122"/>
      <c r="AH20" s="122"/>
      <c r="AI20" s="2414"/>
      <c r="AJ20" s="2445"/>
      <c r="AK20" s="1435"/>
      <c r="AL20" s="1434"/>
    </row>
    <row r="21" spans="1:38" ht="47.25" customHeight="1">
      <c r="A21" s="1224">
        <v>4</v>
      </c>
      <c r="B21" s="2381" t="s">
        <v>1630</v>
      </c>
      <c r="C21" s="2378"/>
      <c r="D21" s="2378"/>
      <c r="E21" s="2378"/>
      <c r="F21" s="2378"/>
      <c r="G21" s="2379"/>
      <c r="H21" s="2380"/>
      <c r="I21" s="2380"/>
      <c r="J21" s="2380"/>
      <c r="K21" s="2380"/>
      <c r="L21" s="2379"/>
      <c r="M21" s="2380"/>
      <c r="N21" s="2380"/>
      <c r="O21" s="2380"/>
      <c r="P21" s="2380"/>
      <c r="Q21" s="2408"/>
      <c r="R21" s="2380"/>
      <c r="S21" s="2380"/>
      <c r="T21" s="2413"/>
      <c r="U21" s="2413"/>
      <c r="V21" s="2414"/>
      <c r="W21" s="2415"/>
      <c r="X21" s="2415"/>
      <c r="Y21" s="2415"/>
      <c r="Z21" s="2415"/>
      <c r="AA21" s="2414"/>
      <c r="AB21" s="2415"/>
      <c r="AC21" s="2430"/>
      <c r="AD21" s="2431"/>
      <c r="AE21" s="2415"/>
      <c r="AF21" s="2414"/>
      <c r="AG21" s="2414"/>
      <c r="AH21" s="2414"/>
      <c r="AI21" s="2414"/>
      <c r="AJ21" s="2445"/>
      <c r="AK21" s="1435"/>
      <c r="AL21" s="1434"/>
    </row>
    <row r="22" spans="1:38" ht="47.25" customHeight="1">
      <c r="A22" s="2384" t="s">
        <v>108</v>
      </c>
      <c r="B22" s="2385" t="s">
        <v>1631</v>
      </c>
      <c r="C22" s="2386"/>
      <c r="D22" s="2386"/>
      <c r="E22" s="2386"/>
      <c r="F22" s="2386"/>
      <c r="G22" s="2387"/>
      <c r="H22" s="2388"/>
      <c r="I22" s="2388"/>
      <c r="J22" s="2388"/>
      <c r="K22" s="2388"/>
      <c r="L22" s="2387"/>
      <c r="M22" s="2388"/>
      <c r="N22" s="2388"/>
      <c r="O22" s="2388"/>
      <c r="P22" s="2388"/>
      <c r="Q22" s="2375"/>
      <c r="R22" s="2388"/>
      <c r="S22" s="2388"/>
      <c r="T22" s="2416"/>
      <c r="U22" s="2416"/>
      <c r="V22" s="2417"/>
      <c r="W22" s="2418"/>
      <c r="X22" s="2418"/>
      <c r="Y22" s="125"/>
      <c r="Z22" s="125"/>
      <c r="AA22" s="189"/>
      <c r="AB22" s="2418"/>
      <c r="AC22" s="2418"/>
      <c r="AD22" s="2418"/>
      <c r="AE22" s="2418"/>
      <c r="AF22" s="189"/>
      <c r="AG22" s="2446"/>
      <c r="AH22" s="2446"/>
      <c r="AI22" s="2446"/>
      <c r="AJ22" s="2447"/>
      <c r="AK22" s="2448"/>
      <c r="AL22" s="2450"/>
    </row>
    <row r="23" spans="1:38" s="2367" customFormat="1" ht="30.75" customHeight="1">
      <c r="A23" s="1224">
        <v>1</v>
      </c>
      <c r="B23" s="2381" t="s">
        <v>1308</v>
      </c>
      <c r="C23" s="2378"/>
      <c r="D23" s="2378"/>
      <c r="E23" s="2378"/>
      <c r="F23" s="2378"/>
      <c r="G23" s="2379"/>
      <c r="H23" s="2380"/>
      <c r="I23" s="2380"/>
      <c r="J23" s="2380"/>
      <c r="K23" s="2380"/>
      <c r="L23" s="2379"/>
      <c r="M23" s="2380"/>
      <c r="N23" s="2380"/>
      <c r="O23" s="2380"/>
      <c r="P23" s="2380"/>
      <c r="Q23" s="2408"/>
      <c r="R23" s="2380"/>
      <c r="S23" s="2380"/>
      <c r="T23" s="2413"/>
      <c r="U23" s="2413"/>
      <c r="V23" s="2414"/>
      <c r="W23" s="2415"/>
      <c r="X23" s="2415"/>
      <c r="Y23" s="2415"/>
      <c r="Z23" s="2415"/>
      <c r="AA23" s="2414"/>
      <c r="AB23" s="2415"/>
      <c r="AC23" s="2430"/>
      <c r="AD23" s="2415"/>
      <c r="AE23" s="2415"/>
      <c r="AF23" s="2414"/>
      <c r="AG23" s="122"/>
      <c r="AH23" s="2413"/>
      <c r="AI23" s="2414"/>
      <c r="AJ23" s="2445"/>
      <c r="AK23" s="1435"/>
      <c r="AL23" s="533"/>
    </row>
    <row r="24" spans="1:38" ht="39" customHeight="1">
      <c r="A24" s="1224">
        <v>2</v>
      </c>
      <c r="B24" s="2381" t="s">
        <v>1307</v>
      </c>
      <c r="C24" s="2378"/>
      <c r="D24" s="2378"/>
      <c r="E24" s="2378"/>
      <c r="F24" s="2378"/>
      <c r="G24" s="2379"/>
      <c r="H24" s="2380"/>
      <c r="I24" s="2380"/>
      <c r="J24" s="2380"/>
      <c r="K24" s="2380"/>
      <c r="L24" s="2379"/>
      <c r="M24" s="2380"/>
      <c r="N24" s="2380"/>
      <c r="O24" s="2380"/>
      <c r="P24" s="2380"/>
      <c r="Q24" s="2408"/>
      <c r="R24" s="2380"/>
      <c r="S24" s="2380"/>
      <c r="T24" s="2413"/>
      <c r="U24" s="2413"/>
      <c r="V24" s="2414"/>
      <c r="W24" s="2415"/>
      <c r="X24" s="2415"/>
      <c r="Y24" s="2415"/>
      <c r="Z24" s="2415"/>
      <c r="AA24" s="2414"/>
      <c r="AB24" s="2415"/>
      <c r="AC24" s="2430"/>
      <c r="AD24" s="2415"/>
      <c r="AE24" s="2415"/>
      <c r="AF24" s="2414"/>
      <c r="AG24" s="122"/>
      <c r="AH24" s="122"/>
      <c r="AI24" s="2414"/>
      <c r="AJ24" s="2445"/>
      <c r="AK24" s="1435"/>
      <c r="AL24" s="1434"/>
    </row>
    <row r="25" spans="1:38" s="455" customFormat="1" ht="24" customHeight="1">
      <c r="A25" s="2384" t="s">
        <v>326</v>
      </c>
      <c r="B25" s="2385" t="s">
        <v>1632</v>
      </c>
      <c r="C25" s="2386"/>
      <c r="D25" s="2386"/>
      <c r="E25" s="2386"/>
      <c r="F25" s="2386"/>
      <c r="G25" s="2387"/>
      <c r="H25" s="2388"/>
      <c r="I25" s="2388"/>
      <c r="J25" s="2388"/>
      <c r="K25" s="2388"/>
      <c r="L25" s="2387"/>
      <c r="M25" s="2388"/>
      <c r="N25" s="2388"/>
      <c r="O25" s="2388"/>
      <c r="P25" s="2388"/>
      <c r="Q25" s="2375"/>
      <c r="R25" s="2388"/>
      <c r="S25" s="2388"/>
      <c r="T25" s="2416"/>
      <c r="U25" s="2416"/>
      <c r="V25" s="2417"/>
      <c r="W25" s="2418"/>
      <c r="X25" s="125"/>
      <c r="Y25" s="125"/>
      <c r="Z25" s="125"/>
      <c r="AA25" s="189"/>
      <c r="AB25" s="125"/>
      <c r="AC25" s="2432"/>
      <c r="AD25" s="125"/>
      <c r="AE25" s="125"/>
      <c r="AF25" s="189"/>
      <c r="AG25" s="2451"/>
      <c r="AH25" s="2451"/>
      <c r="AI25" s="2451"/>
      <c r="AJ25" s="2447"/>
      <c r="AK25" s="2448"/>
      <c r="AL25" s="2452"/>
    </row>
    <row r="26" spans="1:38" ht="21.75" hidden="1" customHeight="1" outlineLevel="1">
      <c r="A26" s="1224">
        <v>1</v>
      </c>
      <c r="B26" s="1814" t="s">
        <v>1633</v>
      </c>
      <c r="C26" s="2378"/>
      <c r="D26" s="2378"/>
      <c r="E26" s="2378"/>
      <c r="F26" s="2378"/>
      <c r="G26" s="2389"/>
      <c r="H26" s="2390"/>
      <c r="I26" s="2390"/>
      <c r="J26" s="2390"/>
      <c r="K26" s="2390"/>
      <c r="L26" s="2389"/>
      <c r="M26" s="2390"/>
      <c r="N26" s="2390"/>
      <c r="O26" s="2390"/>
      <c r="P26" s="2390"/>
      <c r="Q26" s="2408"/>
      <c r="R26" s="2409"/>
      <c r="S26" s="2419"/>
      <c r="T26" s="2420"/>
      <c r="U26" s="2420"/>
      <c r="V26" s="2421"/>
      <c r="W26" s="2418"/>
      <c r="X26" s="2418"/>
      <c r="Y26" s="2418"/>
      <c r="Z26" s="2418"/>
      <c r="AA26" s="2417"/>
      <c r="AB26" s="2418"/>
      <c r="AC26" s="2433"/>
      <c r="AD26" s="2418"/>
      <c r="AE26" s="2418"/>
      <c r="AF26" s="2417"/>
      <c r="AG26" s="2453"/>
      <c r="AH26" s="2453"/>
      <c r="AI26" s="2453"/>
      <c r="AJ26" s="2454"/>
      <c r="AK26" s="1435"/>
      <c r="AL26" s="1434"/>
    </row>
    <row r="27" spans="1:38" ht="36" hidden="1" customHeight="1" outlineLevel="1">
      <c r="A27" s="1224">
        <v>2</v>
      </c>
      <c r="B27" s="1814" t="s">
        <v>1633</v>
      </c>
      <c r="C27" s="2378"/>
      <c r="D27" s="2378"/>
      <c r="E27" s="2378"/>
      <c r="F27" s="2378"/>
      <c r="G27" s="2389"/>
      <c r="H27" s="2390"/>
      <c r="I27" s="2390"/>
      <c r="J27" s="2390"/>
      <c r="K27" s="2390"/>
      <c r="L27" s="2389"/>
      <c r="M27" s="2390"/>
      <c r="N27" s="2390"/>
      <c r="O27" s="2390"/>
      <c r="P27" s="2390"/>
      <c r="Q27" s="2408"/>
      <c r="R27" s="2409"/>
      <c r="S27" s="2419"/>
      <c r="T27" s="2420"/>
      <c r="U27" s="2420"/>
      <c r="V27" s="2421"/>
      <c r="W27" s="2418"/>
      <c r="X27" s="2418"/>
      <c r="Y27" s="2418"/>
      <c r="Z27" s="2418"/>
      <c r="AA27" s="2417"/>
      <c r="AB27" s="2418"/>
      <c r="AC27" s="2433"/>
      <c r="AD27" s="2418"/>
      <c r="AE27" s="2418"/>
      <c r="AF27" s="2417"/>
      <c r="AG27" s="2453"/>
      <c r="AH27" s="2453"/>
      <c r="AI27" s="2453"/>
      <c r="AJ27" s="2454"/>
      <c r="AK27" s="1435"/>
      <c r="AL27" s="1434"/>
    </row>
    <row r="28" spans="1:38" ht="17.25" hidden="1" customHeight="1" outlineLevel="1">
      <c r="A28" s="1224">
        <v>3</v>
      </c>
      <c r="B28" s="1814" t="s">
        <v>1633</v>
      </c>
      <c r="C28" s="2378"/>
      <c r="D28" s="2378"/>
      <c r="E28" s="2378"/>
      <c r="F28" s="2378"/>
      <c r="G28" s="2389"/>
      <c r="H28" s="2390"/>
      <c r="I28" s="2390"/>
      <c r="J28" s="2390"/>
      <c r="K28" s="2390"/>
      <c r="L28" s="2389"/>
      <c r="M28" s="2390"/>
      <c r="N28" s="2390"/>
      <c r="O28" s="2390"/>
      <c r="P28" s="2390"/>
      <c r="Q28" s="2408"/>
      <c r="R28" s="2409"/>
      <c r="S28" s="2419"/>
      <c r="T28" s="2420"/>
      <c r="U28" s="2420"/>
      <c r="V28" s="2421"/>
      <c r="W28" s="2418"/>
      <c r="X28" s="2418"/>
      <c r="Y28" s="2418"/>
      <c r="Z28" s="2418"/>
      <c r="AA28" s="2417"/>
      <c r="AB28" s="2418"/>
      <c r="AC28" s="2433"/>
      <c r="AD28" s="2418"/>
      <c r="AE28" s="2418"/>
      <c r="AF28" s="2417"/>
      <c r="AG28" s="2453"/>
      <c r="AH28" s="2453"/>
      <c r="AI28" s="2453"/>
      <c r="AJ28" s="2454"/>
      <c r="AK28" s="2455"/>
      <c r="AL28" s="1434"/>
    </row>
    <row r="29" spans="1:38" ht="60" hidden="1" customHeight="1" outlineLevel="1">
      <c r="A29" s="1224">
        <v>4</v>
      </c>
      <c r="B29" s="1814" t="s">
        <v>1633</v>
      </c>
      <c r="C29" s="2378"/>
      <c r="D29" s="2378"/>
      <c r="E29" s="2378"/>
      <c r="F29" s="2378"/>
      <c r="G29" s="2389"/>
      <c r="H29" s="2390"/>
      <c r="I29" s="2390"/>
      <c r="J29" s="2390"/>
      <c r="K29" s="2390"/>
      <c r="L29" s="2389"/>
      <c r="M29" s="2390"/>
      <c r="N29" s="2390"/>
      <c r="O29" s="2390"/>
      <c r="P29" s="2390"/>
      <c r="Q29" s="2408"/>
      <c r="R29" s="2409"/>
      <c r="S29" s="2419"/>
      <c r="T29" s="2420"/>
      <c r="U29" s="2420"/>
      <c r="V29" s="2421"/>
      <c r="W29" s="2418"/>
      <c r="X29" s="2418"/>
      <c r="Y29" s="2418"/>
      <c r="Z29" s="2418"/>
      <c r="AA29" s="2417"/>
      <c r="AB29" s="2418"/>
      <c r="AC29" s="2433"/>
      <c r="AD29" s="2418"/>
      <c r="AE29" s="2418"/>
      <c r="AF29" s="2417"/>
      <c r="AG29" s="2453"/>
      <c r="AH29" s="2453"/>
      <c r="AI29" s="2453"/>
      <c r="AJ29" s="2454"/>
      <c r="AK29" s="2456"/>
      <c r="AL29" s="2457"/>
    </row>
    <row r="30" spans="1:38" ht="21.75" hidden="1" customHeight="1" outlineLevel="1">
      <c r="A30" s="1224">
        <v>5</v>
      </c>
      <c r="B30" s="2235" t="s">
        <v>1633</v>
      </c>
      <c r="C30" s="2378"/>
      <c r="D30" s="2378"/>
      <c r="E30" s="2378"/>
      <c r="F30" s="2378"/>
      <c r="G30" s="2389"/>
      <c r="H30" s="2390"/>
      <c r="I30" s="2390"/>
      <c r="J30" s="2390"/>
      <c r="K30" s="2390"/>
      <c r="L30" s="2389"/>
      <c r="M30" s="2390"/>
      <c r="N30" s="2390"/>
      <c r="O30" s="2390"/>
      <c r="P30" s="2390"/>
      <c r="Q30" s="2408"/>
      <c r="R30" s="2409"/>
      <c r="S30" s="2419"/>
      <c r="T30" s="2420"/>
      <c r="U30" s="2420"/>
      <c r="V30" s="2421"/>
      <c r="W30" s="2418"/>
      <c r="X30" s="2418"/>
      <c r="Y30" s="2418"/>
      <c r="Z30" s="2418"/>
      <c r="AA30" s="2417"/>
      <c r="AB30" s="2418"/>
      <c r="AC30" s="2433"/>
      <c r="AD30" s="2418"/>
      <c r="AE30" s="2418"/>
      <c r="AF30" s="2417"/>
      <c r="AG30" s="2453"/>
      <c r="AH30" s="2453"/>
      <c r="AI30" s="2453"/>
      <c r="AJ30" s="2454"/>
      <c r="AK30" s="1435"/>
      <c r="AL30" s="2458"/>
    </row>
    <row r="31" spans="1:38" ht="21.75" hidden="1" customHeight="1" outlineLevel="1">
      <c r="A31" s="1224">
        <v>6</v>
      </c>
      <c r="B31" s="2235" t="s">
        <v>1633</v>
      </c>
      <c r="C31" s="2378"/>
      <c r="D31" s="2378"/>
      <c r="E31" s="2378"/>
      <c r="F31" s="2378"/>
      <c r="G31" s="2389"/>
      <c r="H31" s="2390"/>
      <c r="I31" s="2390"/>
      <c r="J31" s="2390"/>
      <c r="K31" s="2390"/>
      <c r="L31" s="2389"/>
      <c r="M31" s="2390"/>
      <c r="N31" s="2390"/>
      <c r="O31" s="2390"/>
      <c r="P31" s="2390"/>
      <c r="Q31" s="2408"/>
      <c r="R31" s="2409"/>
      <c r="S31" s="2419"/>
      <c r="T31" s="2420"/>
      <c r="U31" s="2420"/>
      <c r="V31" s="2421"/>
      <c r="W31" s="2418"/>
      <c r="X31" s="2418"/>
      <c r="Y31" s="2418"/>
      <c r="Z31" s="2418"/>
      <c r="AA31" s="2417"/>
      <c r="AB31" s="2418"/>
      <c r="AC31" s="2433"/>
      <c r="AD31" s="2418"/>
      <c r="AE31" s="2418"/>
      <c r="AF31" s="2417"/>
      <c r="AG31" s="2453"/>
      <c r="AH31" s="2453"/>
      <c r="AI31" s="2453"/>
      <c r="AJ31" s="2454"/>
      <c r="AK31" s="1435"/>
      <c r="AL31" s="2458"/>
    </row>
    <row r="32" spans="1:38" ht="21.75" hidden="1" customHeight="1" outlineLevel="1">
      <c r="A32" s="1224">
        <v>7</v>
      </c>
      <c r="B32" s="1814" t="s">
        <v>1633</v>
      </c>
      <c r="C32" s="2378"/>
      <c r="D32" s="2378"/>
      <c r="E32" s="2378"/>
      <c r="F32" s="2378"/>
      <c r="G32" s="2389"/>
      <c r="H32" s="2390"/>
      <c r="I32" s="2390"/>
      <c r="J32" s="2390"/>
      <c r="K32" s="2390"/>
      <c r="L32" s="2389"/>
      <c r="M32" s="2390"/>
      <c r="N32" s="2390"/>
      <c r="O32" s="2390"/>
      <c r="P32" s="2390"/>
      <c r="Q32" s="2408"/>
      <c r="R32" s="2409"/>
      <c r="S32" s="2419"/>
      <c r="T32" s="2420"/>
      <c r="U32" s="2420"/>
      <c r="V32" s="2421"/>
      <c r="W32" s="2418"/>
      <c r="X32" s="2418"/>
      <c r="Y32" s="2418"/>
      <c r="Z32" s="2418"/>
      <c r="AA32" s="2417"/>
      <c r="AB32" s="2418"/>
      <c r="AC32" s="2433"/>
      <c r="AD32" s="2418"/>
      <c r="AE32" s="2418"/>
      <c r="AF32" s="2417"/>
      <c r="AG32" s="2453"/>
      <c r="AH32" s="2453"/>
      <c r="AI32" s="2453"/>
      <c r="AJ32" s="2454"/>
      <c r="AK32" s="1435"/>
      <c r="AL32" s="1434"/>
    </row>
    <row r="33" spans="1:38" ht="21.75" hidden="1" customHeight="1" outlineLevel="1">
      <c r="A33" s="1224">
        <v>8</v>
      </c>
      <c r="B33" s="2235" t="s">
        <v>1633</v>
      </c>
      <c r="C33" s="2378"/>
      <c r="D33" s="2378"/>
      <c r="E33" s="2378"/>
      <c r="F33" s="2378"/>
      <c r="G33" s="2389"/>
      <c r="H33" s="2390"/>
      <c r="I33" s="2390"/>
      <c r="J33" s="2390"/>
      <c r="K33" s="2390"/>
      <c r="L33" s="2389"/>
      <c r="M33" s="2390"/>
      <c r="N33" s="2390"/>
      <c r="O33" s="2390"/>
      <c r="P33" s="2390"/>
      <c r="Q33" s="2408"/>
      <c r="R33" s="2409"/>
      <c r="S33" s="2419"/>
      <c r="T33" s="2420"/>
      <c r="U33" s="2420"/>
      <c r="V33" s="2421"/>
      <c r="W33" s="2418"/>
      <c r="X33" s="2418"/>
      <c r="Y33" s="2418"/>
      <c r="Z33" s="2418"/>
      <c r="AA33" s="2417"/>
      <c r="AB33" s="2418"/>
      <c r="AC33" s="2433"/>
      <c r="AD33" s="2418"/>
      <c r="AE33" s="2418"/>
      <c r="AF33" s="2417"/>
      <c r="AG33" s="2453"/>
      <c r="AH33" s="2453"/>
      <c r="AI33" s="2453"/>
      <c r="AJ33" s="2454"/>
      <c r="AK33" s="1435"/>
      <c r="AL33" s="2458"/>
    </row>
    <row r="34" spans="1:38" ht="21.75" hidden="1" customHeight="1" outlineLevel="1">
      <c r="A34" s="1224">
        <v>9</v>
      </c>
      <c r="B34" s="2235" t="s">
        <v>1633</v>
      </c>
      <c r="C34" s="2378"/>
      <c r="D34" s="2378"/>
      <c r="E34" s="2378"/>
      <c r="F34" s="2378"/>
      <c r="G34" s="2389"/>
      <c r="H34" s="2390"/>
      <c r="I34" s="2390"/>
      <c r="J34" s="2390"/>
      <c r="K34" s="2390"/>
      <c r="L34" s="2389"/>
      <c r="M34" s="2390"/>
      <c r="N34" s="2390"/>
      <c r="O34" s="2390"/>
      <c r="P34" s="2390"/>
      <c r="Q34" s="2408"/>
      <c r="R34" s="2409"/>
      <c r="S34" s="2419"/>
      <c r="T34" s="2420"/>
      <c r="U34" s="2420"/>
      <c r="V34" s="2421"/>
      <c r="W34" s="2418"/>
      <c r="X34" s="2418"/>
      <c r="Y34" s="2418"/>
      <c r="Z34" s="2418"/>
      <c r="AA34" s="2417"/>
      <c r="AB34" s="2418"/>
      <c r="AC34" s="2433"/>
      <c r="AD34" s="2418"/>
      <c r="AE34" s="2418"/>
      <c r="AF34" s="2417"/>
      <c r="AG34" s="2453"/>
      <c r="AH34" s="2453"/>
      <c r="AI34" s="2453"/>
      <c r="AJ34" s="2454"/>
      <c r="AK34" s="1435"/>
      <c r="AL34" s="1434"/>
    </row>
    <row r="35" spans="1:38" ht="21.75" hidden="1" customHeight="1" outlineLevel="1">
      <c r="A35" s="1224">
        <v>10</v>
      </c>
      <c r="B35" s="2235" t="s">
        <v>1633</v>
      </c>
      <c r="C35" s="2378"/>
      <c r="D35" s="2378"/>
      <c r="E35" s="2378"/>
      <c r="F35" s="2378"/>
      <c r="G35" s="2389"/>
      <c r="H35" s="2390"/>
      <c r="I35" s="2390"/>
      <c r="J35" s="2390"/>
      <c r="K35" s="2390"/>
      <c r="L35" s="2389"/>
      <c r="M35" s="2390"/>
      <c r="N35" s="2390"/>
      <c r="O35" s="2390"/>
      <c r="P35" s="2390"/>
      <c r="Q35" s="2408"/>
      <c r="R35" s="2409"/>
      <c r="S35" s="2419"/>
      <c r="T35" s="2420"/>
      <c r="U35" s="2420"/>
      <c r="V35" s="2421"/>
      <c r="W35" s="2418"/>
      <c r="X35" s="2418"/>
      <c r="Y35" s="2418"/>
      <c r="Z35" s="2418"/>
      <c r="AA35" s="2417"/>
      <c r="AB35" s="2418"/>
      <c r="AC35" s="2433"/>
      <c r="AD35" s="2418"/>
      <c r="AE35" s="2418"/>
      <c r="AF35" s="2417"/>
      <c r="AG35" s="2453"/>
      <c r="AH35" s="2453"/>
      <c r="AI35" s="2453"/>
      <c r="AJ35" s="2454"/>
      <c r="AK35" s="1435"/>
      <c r="AL35" s="1069"/>
    </row>
    <row r="36" spans="1:38" s="446" customFormat="1" ht="37.5" hidden="1" customHeight="1" outlineLevel="1">
      <c r="A36" s="1224">
        <v>11</v>
      </c>
      <c r="B36" s="2235" t="s">
        <v>1633</v>
      </c>
      <c r="C36" s="2378"/>
      <c r="D36" s="2378"/>
      <c r="E36" s="2378"/>
      <c r="F36" s="2378"/>
      <c r="G36" s="2389"/>
      <c r="H36" s="2390"/>
      <c r="I36" s="2390"/>
      <c r="J36" s="2390"/>
      <c r="K36" s="2390"/>
      <c r="L36" s="2389"/>
      <c r="M36" s="2390"/>
      <c r="N36" s="2390"/>
      <c r="O36" s="2390"/>
      <c r="P36" s="2390"/>
      <c r="Q36" s="2408"/>
      <c r="R36" s="2409"/>
      <c r="S36" s="2419"/>
      <c r="T36" s="2420"/>
      <c r="U36" s="2420"/>
      <c r="V36" s="2421"/>
      <c r="W36" s="2418"/>
      <c r="X36" s="2418"/>
      <c r="Y36" s="2418"/>
      <c r="Z36" s="2418"/>
      <c r="AA36" s="2417"/>
      <c r="AB36" s="2418"/>
      <c r="AC36" s="2433"/>
      <c r="AD36" s="2418"/>
      <c r="AE36" s="2418"/>
      <c r="AF36" s="2417"/>
      <c r="AG36" s="2453"/>
      <c r="AH36" s="2453"/>
      <c r="AI36" s="2453"/>
      <c r="AJ36" s="2454"/>
      <c r="AK36" s="1785"/>
      <c r="AL36" s="1069"/>
    </row>
    <row r="37" spans="1:38" ht="24.75" hidden="1" customHeight="1" outlineLevel="1">
      <c r="A37" s="1224">
        <v>12</v>
      </c>
      <c r="B37" s="2235" t="s">
        <v>1633</v>
      </c>
      <c r="C37" s="2378"/>
      <c r="D37" s="2378"/>
      <c r="E37" s="2378"/>
      <c r="F37" s="2378"/>
      <c r="G37" s="2389"/>
      <c r="H37" s="2390"/>
      <c r="I37" s="2390"/>
      <c r="J37" s="2390"/>
      <c r="K37" s="2390"/>
      <c r="L37" s="2389"/>
      <c r="M37" s="2390"/>
      <c r="N37" s="2390"/>
      <c r="O37" s="2390"/>
      <c r="P37" s="2390"/>
      <c r="Q37" s="2408"/>
      <c r="R37" s="2409"/>
      <c r="S37" s="2419"/>
      <c r="T37" s="2420"/>
      <c r="U37" s="2420"/>
      <c r="V37" s="2421"/>
      <c r="W37" s="2418"/>
      <c r="X37" s="2418"/>
      <c r="Y37" s="2418"/>
      <c r="Z37" s="2418"/>
      <c r="AA37" s="2417"/>
      <c r="AB37" s="2418"/>
      <c r="AC37" s="2433"/>
      <c r="AD37" s="2418"/>
      <c r="AE37" s="2418"/>
      <c r="AF37" s="2417"/>
      <c r="AG37" s="2453"/>
      <c r="AH37" s="2453"/>
      <c r="AI37" s="2453"/>
      <c r="AJ37" s="2454"/>
      <c r="AK37" s="1435"/>
      <c r="AL37" s="1069"/>
    </row>
    <row r="38" spans="1:38" ht="36" hidden="1" customHeight="1" outlineLevel="1">
      <c r="A38" s="1224">
        <v>12</v>
      </c>
      <c r="B38" s="2235" t="s">
        <v>1633</v>
      </c>
      <c r="C38" s="2378"/>
      <c r="D38" s="2378"/>
      <c r="E38" s="2378"/>
      <c r="F38" s="2378"/>
      <c r="G38" s="2389"/>
      <c r="H38" s="2390"/>
      <c r="I38" s="2390"/>
      <c r="J38" s="2390"/>
      <c r="K38" s="2390"/>
      <c r="L38" s="2389"/>
      <c r="M38" s="2390"/>
      <c r="N38" s="2390"/>
      <c r="O38" s="2390"/>
      <c r="P38" s="2390"/>
      <c r="Q38" s="2408"/>
      <c r="R38" s="2409"/>
      <c r="S38" s="2419"/>
      <c r="T38" s="2420"/>
      <c r="U38" s="2420"/>
      <c r="V38" s="2421"/>
      <c r="W38" s="2418"/>
      <c r="X38" s="2418"/>
      <c r="Y38" s="2418"/>
      <c r="Z38" s="2418"/>
      <c r="AA38" s="2417"/>
      <c r="AB38" s="2418"/>
      <c r="AC38" s="2433"/>
      <c r="AD38" s="2418"/>
      <c r="AE38" s="2418"/>
      <c r="AF38" s="2417"/>
      <c r="AG38" s="2453"/>
      <c r="AH38" s="2453"/>
      <c r="AI38" s="2453"/>
      <c r="AJ38" s="2454"/>
      <c r="AK38" s="1435"/>
      <c r="AL38" s="1069"/>
    </row>
    <row r="39" spans="1:38" s="450" customFormat="1" ht="21.75" hidden="1" customHeight="1" outlineLevel="1">
      <c r="A39" s="1224">
        <v>13</v>
      </c>
      <c r="B39" s="2235" t="s">
        <v>1633</v>
      </c>
      <c r="C39" s="2378"/>
      <c r="D39" s="2378"/>
      <c r="E39" s="2378"/>
      <c r="F39" s="2378"/>
      <c r="G39" s="2389"/>
      <c r="H39" s="2390"/>
      <c r="I39" s="2390"/>
      <c r="J39" s="2390"/>
      <c r="K39" s="2390"/>
      <c r="L39" s="2389"/>
      <c r="M39" s="2390"/>
      <c r="N39" s="2390"/>
      <c r="O39" s="2390"/>
      <c r="P39" s="2390"/>
      <c r="Q39" s="2408"/>
      <c r="R39" s="2409"/>
      <c r="S39" s="2419"/>
      <c r="T39" s="2420"/>
      <c r="U39" s="2420"/>
      <c r="V39" s="2421"/>
      <c r="W39" s="2418"/>
      <c r="X39" s="2418"/>
      <c r="Y39" s="2418"/>
      <c r="Z39" s="2418"/>
      <c r="AA39" s="2417"/>
      <c r="AB39" s="2418"/>
      <c r="AC39" s="2433"/>
      <c r="AD39" s="2418"/>
      <c r="AE39" s="2418"/>
      <c r="AF39" s="2417"/>
      <c r="AG39" s="2453"/>
      <c r="AH39" s="2453"/>
      <c r="AI39" s="2453"/>
      <c r="AJ39" s="2454"/>
      <c r="AK39" s="1435"/>
      <c r="AL39" s="1069"/>
    </row>
    <row r="40" spans="1:38" s="450" customFormat="1" ht="21.75" hidden="1" customHeight="1" outlineLevel="1">
      <c r="A40" s="1224">
        <v>14</v>
      </c>
      <c r="B40" s="2235" t="s">
        <v>1633</v>
      </c>
      <c r="C40" s="2378"/>
      <c r="D40" s="2378"/>
      <c r="E40" s="2378"/>
      <c r="F40" s="2378"/>
      <c r="G40" s="2389"/>
      <c r="H40" s="2390"/>
      <c r="I40" s="2390"/>
      <c r="J40" s="2390"/>
      <c r="K40" s="2390"/>
      <c r="L40" s="2389"/>
      <c r="M40" s="2390"/>
      <c r="N40" s="2390"/>
      <c r="O40" s="2390"/>
      <c r="P40" s="2390"/>
      <c r="Q40" s="2408"/>
      <c r="R40" s="2409"/>
      <c r="S40" s="2419"/>
      <c r="T40" s="2420"/>
      <c r="U40" s="2420"/>
      <c r="V40" s="2421"/>
      <c r="W40" s="2418"/>
      <c r="X40" s="2418"/>
      <c r="Y40" s="2418"/>
      <c r="Z40" s="2418"/>
      <c r="AA40" s="2417"/>
      <c r="AB40" s="2418"/>
      <c r="AC40" s="2433"/>
      <c r="AD40" s="2418"/>
      <c r="AE40" s="2418"/>
      <c r="AF40" s="2417"/>
      <c r="AG40" s="2453"/>
      <c r="AH40" s="2453"/>
      <c r="AI40" s="2453"/>
      <c r="AJ40" s="2454"/>
      <c r="AK40" s="1435"/>
      <c r="AL40" s="1069"/>
    </row>
    <row r="41" spans="1:38" s="450" customFormat="1" ht="21.75" hidden="1" customHeight="1" outlineLevel="1">
      <c r="A41" s="1224">
        <v>15</v>
      </c>
      <c r="B41" s="2235" t="s">
        <v>1634</v>
      </c>
      <c r="C41" s="2391"/>
      <c r="D41" s="2391"/>
      <c r="E41" s="2391"/>
      <c r="F41" s="2391"/>
      <c r="G41" s="2389"/>
      <c r="H41" s="2392"/>
      <c r="I41" s="2392"/>
      <c r="J41" s="2392"/>
      <c r="K41" s="2392"/>
      <c r="L41" s="2403"/>
      <c r="M41" s="2392"/>
      <c r="N41" s="2392"/>
      <c r="O41" s="2392"/>
      <c r="P41" s="2392"/>
      <c r="Q41" s="2408"/>
      <c r="R41" s="2422"/>
      <c r="S41" s="2423"/>
      <c r="T41" s="2424"/>
      <c r="U41" s="2424"/>
      <c r="V41" s="2425"/>
      <c r="W41" s="2426"/>
      <c r="X41" s="2426"/>
      <c r="Y41" s="2426"/>
      <c r="Z41" s="2426"/>
      <c r="AA41" s="2428"/>
      <c r="AB41" s="2426"/>
      <c r="AC41" s="2434"/>
      <c r="AD41" s="2426"/>
      <c r="AE41" s="2426"/>
      <c r="AF41" s="2428"/>
      <c r="AG41" s="2459"/>
      <c r="AH41" s="2459"/>
      <c r="AI41" s="2459"/>
      <c r="AJ41" s="2460"/>
      <c r="AK41" s="1435"/>
      <c r="AL41" s="2461"/>
    </row>
    <row r="42" spans="1:38" s="450" customFormat="1" ht="21.75" hidden="1" customHeight="1" outlineLevel="1">
      <c r="A42" s="1224">
        <v>16</v>
      </c>
      <c r="B42" s="2235" t="s">
        <v>1633</v>
      </c>
      <c r="C42" s="2391"/>
      <c r="D42" s="2391"/>
      <c r="E42" s="2391"/>
      <c r="F42" s="2391"/>
      <c r="G42" s="2389"/>
      <c r="H42" s="2392"/>
      <c r="I42" s="2392"/>
      <c r="J42" s="2392"/>
      <c r="K42" s="2392"/>
      <c r="L42" s="2403"/>
      <c r="M42" s="2392"/>
      <c r="N42" s="2392"/>
      <c r="O42" s="2392"/>
      <c r="P42" s="2392"/>
      <c r="Q42" s="2408"/>
      <c r="R42" s="2422"/>
      <c r="S42" s="2423"/>
      <c r="T42" s="2424"/>
      <c r="U42" s="2424"/>
      <c r="V42" s="2425"/>
      <c r="W42" s="2426"/>
      <c r="X42" s="2426"/>
      <c r="Y42" s="2426"/>
      <c r="Z42" s="2426"/>
      <c r="AA42" s="2428"/>
      <c r="AB42" s="2426"/>
      <c r="AC42" s="2434"/>
      <c r="AD42" s="2426"/>
      <c r="AE42" s="2426"/>
      <c r="AF42" s="2428"/>
      <c r="AG42" s="2459"/>
      <c r="AH42" s="2459"/>
      <c r="AI42" s="2459"/>
      <c r="AJ42" s="2460"/>
      <c r="AK42" s="1435"/>
      <c r="AL42" s="1069"/>
    </row>
    <row r="43" spans="1:38" s="450" customFormat="1" ht="21.75" hidden="1" customHeight="1" outlineLevel="1">
      <c r="A43" s="1224">
        <v>17</v>
      </c>
      <c r="B43" s="2235" t="s">
        <v>1633</v>
      </c>
      <c r="C43" s="2391"/>
      <c r="D43" s="2391"/>
      <c r="E43" s="2391"/>
      <c r="F43" s="2391"/>
      <c r="G43" s="2389"/>
      <c r="H43" s="2392"/>
      <c r="I43" s="2392"/>
      <c r="J43" s="2392"/>
      <c r="K43" s="2392"/>
      <c r="L43" s="2403"/>
      <c r="M43" s="2392"/>
      <c r="N43" s="2392"/>
      <c r="O43" s="2392"/>
      <c r="P43" s="2392"/>
      <c r="Q43" s="2408"/>
      <c r="R43" s="2422"/>
      <c r="S43" s="2423"/>
      <c r="T43" s="2424"/>
      <c r="U43" s="2424"/>
      <c r="V43" s="2425"/>
      <c r="W43" s="2426"/>
      <c r="X43" s="2426"/>
      <c r="Y43" s="2426"/>
      <c r="Z43" s="2426"/>
      <c r="AA43" s="2428"/>
      <c r="AB43" s="2426"/>
      <c r="AC43" s="2434"/>
      <c r="AD43" s="2426"/>
      <c r="AE43" s="2426"/>
      <c r="AF43" s="2428"/>
      <c r="AG43" s="2459"/>
      <c r="AH43" s="2459"/>
      <c r="AI43" s="2459"/>
      <c r="AJ43" s="2460"/>
      <c r="AK43" s="1435"/>
      <c r="AL43" s="1069"/>
    </row>
    <row r="44" spans="1:38" s="450" customFormat="1" ht="21.75" hidden="1" customHeight="1" outlineLevel="1">
      <c r="A44" s="1224">
        <v>18</v>
      </c>
      <c r="B44" s="2235" t="s">
        <v>1633</v>
      </c>
      <c r="C44" s="2391"/>
      <c r="D44" s="2391"/>
      <c r="E44" s="2391"/>
      <c r="F44" s="2391"/>
      <c r="G44" s="2389"/>
      <c r="H44" s="2392"/>
      <c r="I44" s="2392"/>
      <c r="J44" s="2392"/>
      <c r="K44" s="2392"/>
      <c r="L44" s="2403"/>
      <c r="M44" s="2392"/>
      <c r="N44" s="2392"/>
      <c r="O44" s="2392"/>
      <c r="P44" s="2392"/>
      <c r="Q44" s="2408"/>
      <c r="R44" s="2422"/>
      <c r="S44" s="2423"/>
      <c r="T44" s="2424"/>
      <c r="U44" s="2424"/>
      <c r="V44" s="2425"/>
      <c r="W44" s="2426"/>
      <c r="X44" s="2426"/>
      <c r="Y44" s="2426"/>
      <c r="Z44" s="2426"/>
      <c r="AA44" s="2428"/>
      <c r="AB44" s="2426"/>
      <c r="AC44" s="2434"/>
      <c r="AD44" s="2426"/>
      <c r="AE44" s="2426"/>
      <c r="AF44" s="2428"/>
      <c r="AG44" s="2459"/>
      <c r="AH44" s="2459"/>
      <c r="AI44" s="2459"/>
      <c r="AJ44" s="2460"/>
      <c r="AK44" s="1435"/>
      <c r="AL44" s="1069"/>
    </row>
    <row r="45" spans="1:38" s="450" customFormat="1" ht="17.25" hidden="1" customHeight="1" outlineLevel="1">
      <c r="A45" s="1224">
        <v>19</v>
      </c>
      <c r="B45" s="2235" t="s">
        <v>1633</v>
      </c>
      <c r="C45" s="2391"/>
      <c r="D45" s="2391"/>
      <c r="E45" s="2391"/>
      <c r="F45" s="2391"/>
      <c r="G45" s="2389"/>
      <c r="H45" s="2392"/>
      <c r="I45" s="2392"/>
      <c r="J45" s="2392"/>
      <c r="K45" s="2392"/>
      <c r="L45" s="2403"/>
      <c r="M45" s="2392"/>
      <c r="N45" s="2392"/>
      <c r="O45" s="2392"/>
      <c r="P45" s="2392"/>
      <c r="Q45" s="2408"/>
      <c r="R45" s="2422"/>
      <c r="S45" s="2423"/>
      <c r="T45" s="2424"/>
      <c r="U45" s="2424"/>
      <c r="V45" s="2425"/>
      <c r="W45" s="2426"/>
      <c r="X45" s="2426"/>
      <c r="Y45" s="2426"/>
      <c r="Z45" s="2426"/>
      <c r="AA45" s="2428"/>
      <c r="AB45" s="2426"/>
      <c r="AC45" s="2434"/>
      <c r="AD45" s="2426"/>
      <c r="AE45" s="2426"/>
      <c r="AF45" s="2428"/>
      <c r="AG45" s="2459"/>
      <c r="AH45" s="2459"/>
      <c r="AI45" s="2459"/>
      <c r="AJ45" s="2460"/>
      <c r="AK45" s="1435"/>
      <c r="AL45" s="1069"/>
    </row>
    <row r="46" spans="1:38" s="450" customFormat="1" ht="23.25" hidden="1" customHeight="1" outlineLevel="1">
      <c r="A46" s="1224">
        <v>20</v>
      </c>
      <c r="B46" s="2235" t="s">
        <v>1633</v>
      </c>
      <c r="C46" s="2391"/>
      <c r="D46" s="2391"/>
      <c r="E46" s="2391"/>
      <c r="F46" s="2391"/>
      <c r="G46" s="2389"/>
      <c r="H46" s="2392"/>
      <c r="I46" s="2392"/>
      <c r="J46" s="2392"/>
      <c r="K46" s="2392"/>
      <c r="L46" s="2403"/>
      <c r="M46" s="2392"/>
      <c r="N46" s="2392"/>
      <c r="O46" s="2392"/>
      <c r="P46" s="2392"/>
      <c r="Q46" s="2408"/>
      <c r="R46" s="2422"/>
      <c r="S46" s="2423"/>
      <c r="T46" s="2424"/>
      <c r="U46" s="2424"/>
      <c r="V46" s="2425"/>
      <c r="W46" s="2426"/>
      <c r="X46" s="2426"/>
      <c r="Y46" s="2426"/>
      <c r="Z46" s="2426"/>
      <c r="AA46" s="2428"/>
      <c r="AB46" s="2426"/>
      <c r="AC46" s="2434"/>
      <c r="AD46" s="2426"/>
      <c r="AE46" s="2426"/>
      <c r="AF46" s="2428"/>
      <c r="AG46" s="2459"/>
      <c r="AH46" s="2459"/>
      <c r="AI46" s="2459"/>
      <c r="AJ46" s="2460"/>
      <c r="AK46" s="1435"/>
      <c r="AL46" s="1069"/>
    </row>
    <row r="47" spans="1:38" s="1710" customFormat="1" ht="44.25" customHeight="1" collapsed="1">
      <c r="A47" s="2384" t="s">
        <v>767</v>
      </c>
      <c r="B47" s="2393" t="s">
        <v>1635</v>
      </c>
      <c r="C47" s="2394"/>
      <c r="D47" s="2394"/>
      <c r="E47" s="2394"/>
      <c r="F47" s="2394"/>
      <c r="G47" s="2387"/>
      <c r="H47" s="2395"/>
      <c r="I47" s="2395"/>
      <c r="J47" s="2395"/>
      <c r="K47" s="2395"/>
      <c r="L47" s="2404"/>
      <c r="M47" s="2395"/>
      <c r="N47" s="2395"/>
      <c r="O47" s="2395"/>
      <c r="P47" s="2395"/>
      <c r="Q47" s="2375"/>
      <c r="R47" s="2395"/>
      <c r="S47" s="2395"/>
      <c r="T47" s="2427"/>
      <c r="U47" s="2427"/>
      <c r="V47" s="2428"/>
      <c r="W47" s="2426"/>
      <c r="X47" s="2426"/>
      <c r="Y47" s="2426"/>
      <c r="Z47" s="2426"/>
      <c r="AA47" s="2428"/>
      <c r="AB47" s="2426"/>
      <c r="AC47" s="2435"/>
      <c r="AD47" s="2426"/>
      <c r="AE47" s="2426"/>
      <c r="AF47" s="2428"/>
      <c r="AG47" s="2462"/>
      <c r="AH47" s="2463"/>
      <c r="AI47" s="2464"/>
      <c r="AJ47" s="2465"/>
      <c r="AK47" s="2466"/>
      <c r="AL47" s="2467"/>
    </row>
    <row r="48" spans="1:38" s="450" customFormat="1" ht="23.25" customHeight="1">
      <c r="A48" s="2396"/>
      <c r="B48" s="2397" t="s">
        <v>245</v>
      </c>
      <c r="C48" s="2398"/>
      <c r="D48" s="2398"/>
      <c r="E48" s="2398"/>
      <c r="F48" s="2398"/>
      <c r="G48" s="2387"/>
      <c r="H48" s="2395"/>
      <c r="I48" s="2395"/>
      <c r="J48" s="2395"/>
      <c r="K48" s="2395"/>
      <c r="L48" s="2404"/>
      <c r="M48" s="2395"/>
      <c r="N48" s="2395"/>
      <c r="O48" s="2395"/>
      <c r="P48" s="2395"/>
      <c r="Q48" s="2375"/>
      <c r="R48" s="2395"/>
      <c r="S48" s="2395"/>
      <c r="T48" s="2427"/>
      <c r="U48" s="2427"/>
      <c r="V48" s="2428"/>
      <c r="W48" s="2426"/>
      <c r="X48" s="2426"/>
      <c r="Y48" s="2436"/>
      <c r="Z48" s="2436"/>
      <c r="AA48" s="2437"/>
      <c r="AB48" s="2426"/>
      <c r="AC48" s="2426"/>
      <c r="AD48" s="2426"/>
      <c r="AE48" s="2426"/>
      <c r="AF48" s="2437"/>
      <c r="AG48" s="2468"/>
      <c r="AH48" s="2468"/>
      <c r="AI48" s="2468"/>
      <c r="AJ48" s="2469"/>
      <c r="AK48" s="2470"/>
      <c r="AL48" s="576"/>
    </row>
    <row r="50" spans="1:38" s="1426" customFormat="1" ht="24.95" customHeight="1">
      <c r="A50" s="2399"/>
      <c r="B50" s="2399"/>
      <c r="C50" s="2399"/>
      <c r="D50" s="2399"/>
      <c r="E50" s="2399"/>
      <c r="F50" s="2399"/>
      <c r="G50" s="2400"/>
      <c r="H50" s="2401"/>
      <c r="I50" s="2401"/>
      <c r="J50" s="2401"/>
      <c r="K50" s="2401"/>
      <c r="L50" s="2400"/>
      <c r="M50" s="2401"/>
      <c r="N50" s="2401"/>
      <c r="O50" s="2401"/>
      <c r="P50" s="2401"/>
      <c r="Q50" s="2401"/>
      <c r="R50" s="2401"/>
      <c r="S50" s="2401"/>
      <c r="T50" s="2401"/>
      <c r="U50" s="2401"/>
      <c r="V50" s="2401"/>
      <c r="W50" s="2401"/>
      <c r="X50" s="2401"/>
      <c r="Y50" s="2401"/>
      <c r="Z50" s="2401"/>
      <c r="AA50" s="2401"/>
      <c r="AB50" s="2401"/>
      <c r="AC50" s="2401"/>
      <c r="AD50" s="2401"/>
      <c r="AE50" s="2401"/>
      <c r="AF50" s="2401"/>
      <c r="AG50" s="2401"/>
      <c r="AH50" s="2401"/>
      <c r="AI50" s="2401"/>
      <c r="AJ50" s="2399"/>
      <c r="AK50" s="2471" t="s">
        <v>215</v>
      </c>
      <c r="AL50" s="2399"/>
    </row>
    <row r="51" spans="1:38" ht="24.95" customHeight="1">
      <c r="A51" s="1714"/>
      <c r="B51" s="115"/>
      <c r="C51" s="115"/>
      <c r="D51" s="115"/>
      <c r="E51" s="115"/>
      <c r="F51" s="115"/>
      <c r="G51" s="179"/>
      <c r="H51" s="2402"/>
      <c r="I51" s="2402"/>
      <c r="J51" s="2402"/>
      <c r="K51" s="2402"/>
      <c r="L51" s="179"/>
      <c r="M51" s="2402"/>
      <c r="N51" s="2402"/>
      <c r="O51" s="2402"/>
      <c r="P51" s="2402"/>
      <c r="Q51" s="2402"/>
      <c r="R51" s="2402"/>
      <c r="S51" s="2402"/>
      <c r="T51" s="2402"/>
      <c r="U51" s="2402"/>
      <c r="V51" s="2402"/>
      <c r="W51" s="2402"/>
      <c r="X51" s="2402"/>
      <c r="Y51" s="2402"/>
      <c r="Z51" s="2402"/>
      <c r="AA51" s="2402"/>
      <c r="AB51" s="2402"/>
      <c r="AC51" s="2402"/>
      <c r="AD51" s="2402"/>
      <c r="AE51" s="2402"/>
      <c r="AF51" s="2402"/>
      <c r="AG51" s="2402"/>
      <c r="AH51" s="2402"/>
      <c r="AI51" s="2402"/>
      <c r="AJ51" s="115"/>
      <c r="AK51" s="2472"/>
      <c r="AL51" s="1407"/>
    </row>
    <row r="52" spans="1:38" ht="24.95" customHeight="1">
      <c r="B52" s="115"/>
      <c r="C52" s="115"/>
      <c r="D52" s="115"/>
      <c r="E52" s="115"/>
      <c r="F52" s="115"/>
      <c r="G52" s="179"/>
      <c r="H52" s="2402"/>
      <c r="I52" s="2402"/>
      <c r="J52" s="2402"/>
      <c r="K52" s="2402"/>
      <c r="L52" s="179"/>
      <c r="M52" s="2402"/>
      <c r="N52" s="2402"/>
      <c r="O52" s="2402"/>
      <c r="P52" s="2402"/>
      <c r="Q52" s="2402"/>
      <c r="R52" s="2402"/>
      <c r="S52" s="2402"/>
      <c r="T52" s="2402"/>
      <c r="U52" s="2402"/>
      <c r="V52" s="2402"/>
      <c r="W52" s="2402"/>
      <c r="X52" s="2402"/>
      <c r="Y52" s="2402"/>
      <c r="Z52" s="2402"/>
      <c r="AA52" s="2402"/>
      <c r="AB52" s="2402"/>
      <c r="AC52" s="2402"/>
      <c r="AD52" s="2402"/>
      <c r="AE52" s="2402"/>
      <c r="AF52" s="2402"/>
      <c r="AG52" s="2402"/>
      <c r="AH52" s="2402"/>
      <c r="AI52" s="2402"/>
      <c r="AJ52" s="115"/>
      <c r="AK52" s="1338"/>
    </row>
    <row r="53" spans="1:38" ht="24.95" customHeight="1">
      <c r="B53" s="5124"/>
      <c r="C53" s="5124"/>
      <c r="D53" s="5124"/>
      <c r="E53" s="5124"/>
      <c r="F53" s="5124"/>
      <c r="G53" s="5124"/>
      <c r="H53" s="5124"/>
      <c r="I53" s="5124"/>
      <c r="J53" s="5124"/>
      <c r="K53" s="5124"/>
      <c r="L53" s="5124"/>
      <c r="M53" s="5124"/>
      <c r="N53" s="5124"/>
      <c r="O53" s="5124"/>
      <c r="P53" s="5124"/>
      <c r="Q53" s="5124"/>
      <c r="R53" s="5124"/>
      <c r="S53" s="5124"/>
      <c r="T53" s="5124"/>
      <c r="U53" s="5124"/>
      <c r="V53" s="5124"/>
      <c r="W53" s="5124"/>
      <c r="X53" s="5124"/>
      <c r="Y53" s="5124"/>
      <c r="Z53" s="5124"/>
      <c r="AA53" s="5124"/>
      <c r="AB53" s="5124"/>
      <c r="AC53" s="5124"/>
      <c r="AD53" s="5124"/>
      <c r="AE53" s="5124"/>
      <c r="AF53" s="5124"/>
      <c r="AG53" s="5124"/>
      <c r="AH53" s="5124"/>
      <c r="AI53" s="5124"/>
      <c r="AJ53" s="5124"/>
      <c r="AK53" s="1338"/>
    </row>
    <row r="54" spans="1:38" ht="24.95" customHeight="1">
      <c r="B54" s="5124"/>
      <c r="C54" s="5124"/>
      <c r="D54" s="5124"/>
      <c r="E54" s="5124"/>
      <c r="F54" s="5124"/>
      <c r="G54" s="5124"/>
      <c r="H54" s="5124"/>
      <c r="I54" s="5124"/>
      <c r="J54" s="5124"/>
      <c r="K54" s="5124"/>
      <c r="L54" s="5124"/>
      <c r="M54" s="5124"/>
      <c r="N54" s="5124"/>
      <c r="O54" s="5124"/>
      <c r="P54" s="5124"/>
      <c r="Q54" s="5124"/>
      <c r="R54" s="5124"/>
      <c r="S54" s="5124"/>
      <c r="T54" s="5124"/>
      <c r="U54" s="5124"/>
      <c r="V54" s="5124"/>
      <c r="W54" s="5124"/>
      <c r="X54" s="5124"/>
      <c r="Y54" s="5124"/>
      <c r="Z54" s="5124"/>
      <c r="AA54" s="5124"/>
      <c r="AB54" s="5124"/>
      <c r="AC54" s="5124"/>
      <c r="AD54" s="5124"/>
      <c r="AE54" s="5124"/>
      <c r="AF54" s="5124"/>
      <c r="AG54" s="5124"/>
      <c r="AH54" s="5124"/>
      <c r="AI54" s="5124"/>
      <c r="AJ54" s="5124"/>
      <c r="AK54" s="585"/>
    </row>
    <row r="56" spans="1:38" ht="24.95" customHeight="1">
      <c r="B56" s="1431"/>
    </row>
  </sheetData>
  <sortState ref="A7:U13">
    <sortCondition descending="1" ref="I7:I13"/>
  </sortState>
  <mergeCells count="11">
    <mergeCell ref="B53:AJ53"/>
    <mergeCell ref="B54:AJ54"/>
    <mergeCell ref="A2:AL2"/>
    <mergeCell ref="A3:B3"/>
    <mergeCell ref="C4:G4"/>
    <mergeCell ref="H4:L4"/>
    <mergeCell ref="M4:Q4"/>
    <mergeCell ref="R4:V4"/>
    <mergeCell ref="W4:AA4"/>
    <mergeCell ref="AB4:AF4"/>
    <mergeCell ref="AG4:AI4"/>
  </mergeCells>
  <phoneticPr fontId="169" type="noConversion"/>
  <hyperlinks>
    <hyperlink ref="AK50" location="总部管理费!Print_Titles" display="返回"/>
  </hyperlinks>
  <printOptions horizontalCentered="1"/>
  <pageMargins left="0.39370078740157499" right="0" top="1.5748031496063" bottom="0" header="0.31496062992126" footer="0.31496062992126"/>
  <pageSetup paperSize="9" scale="58" orientation="landscape"/>
  <headerFooter alignWithMargins="0"/>
  <customProperties>
    <customPr name="BudgetSheetCodeName" r:id="rId1"/>
  </customProperties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62"/>
  <sheetViews>
    <sheetView topLeftCell="AD11" workbookViewId="0">
      <selection activeCell="C34" sqref="C34:AF60"/>
    </sheetView>
  </sheetViews>
  <sheetFormatPr defaultColWidth="9" defaultRowHeight="24.95" customHeight="1" outlineLevelRow="1" outlineLevelCol="1"/>
  <cols>
    <col min="1" max="1" width="3.875" style="456" customWidth="1"/>
    <col min="2" max="2" width="17.5" style="456" customWidth="1"/>
    <col min="3" max="6" width="12.75" style="2225" hidden="1" customWidth="1" outlineLevel="1"/>
    <col min="7" max="7" width="12.75" style="1427" hidden="1" customWidth="1" outlineLevel="1"/>
    <col min="8" max="9" width="12.75" style="1428" hidden="1" customWidth="1" outlineLevel="1"/>
    <col min="10" max="11" width="11.625" style="1428" hidden="1" customWidth="1" outlineLevel="1"/>
    <col min="12" max="12" width="11.625" style="1427" hidden="1" customWidth="1" outlineLevel="1"/>
    <col min="13" max="16" width="11.625" style="1428" hidden="1" customWidth="1" outlineLevel="1"/>
    <col min="17" max="22" width="13.75" style="1428" hidden="1" customWidth="1" outlineLevel="1"/>
    <col min="23" max="23" width="10.875" style="1428" hidden="1" customWidth="1" outlineLevel="1"/>
    <col min="24" max="24" width="11.625" style="1428" hidden="1" customWidth="1" outlineLevel="1"/>
    <col min="25" max="25" width="9.5" style="1428" hidden="1" customWidth="1" outlineLevel="1"/>
    <col min="26" max="26" width="9.625" style="456" hidden="1" customWidth="1" outlineLevel="1"/>
    <col min="27" max="27" width="7.5" style="456" hidden="1" customWidth="1" outlineLevel="1"/>
    <col min="28" max="28" width="11.125" style="456" hidden="1" customWidth="1" outlineLevel="1"/>
    <col min="29" max="29" width="12.5" style="456" hidden="1" customWidth="1" outlineLevel="1"/>
    <col min="30" max="30" width="12.5" style="456" customWidth="1" collapsed="1"/>
    <col min="31" max="31" width="12.5" style="456" customWidth="1"/>
    <col min="32" max="35" width="11" style="456" customWidth="1"/>
    <col min="36" max="36" width="27.25" style="456" customWidth="1"/>
    <col min="37" max="37" width="14.375" style="456" customWidth="1"/>
    <col min="38" max="16384" width="9" style="456"/>
  </cols>
  <sheetData>
    <row r="1" spans="1:37" ht="24.95" customHeight="1">
      <c r="A1" s="2227"/>
      <c r="B1" s="299"/>
      <c r="C1" s="2228"/>
      <c r="D1" s="2228"/>
      <c r="E1" s="2228"/>
      <c r="F1" s="2228"/>
      <c r="G1" s="2229"/>
      <c r="H1" s="2280"/>
      <c r="I1" s="2280"/>
      <c r="J1" s="2280"/>
      <c r="K1" s="2280"/>
      <c r="L1" s="2229"/>
      <c r="M1" s="2280"/>
      <c r="N1" s="2280"/>
      <c r="O1" s="2280"/>
      <c r="P1" s="2280"/>
      <c r="Q1" s="2280"/>
      <c r="R1" s="2280"/>
      <c r="S1" s="2280"/>
      <c r="T1" s="2280"/>
      <c r="U1" s="2280"/>
      <c r="V1" s="2280"/>
      <c r="W1" s="2280"/>
      <c r="X1" s="2280"/>
      <c r="Y1" s="2280"/>
      <c r="Z1" s="2263"/>
      <c r="AB1" s="2316"/>
      <c r="AC1" s="2316"/>
      <c r="AD1" s="2316"/>
      <c r="AE1" s="2316"/>
      <c r="AF1" s="5323" t="s">
        <v>47</v>
      </c>
      <c r="AG1" s="5323"/>
      <c r="AH1" s="5323"/>
      <c r="AI1" s="5323"/>
      <c r="AJ1" s="5323"/>
    </row>
    <row r="2" spans="1:37" s="989" customFormat="1" ht="24.95" customHeight="1">
      <c r="A2" s="5129" t="s">
        <v>1660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</row>
    <row r="3" spans="1:37" ht="18.75" customHeight="1">
      <c r="A3" s="5124"/>
      <c r="B3" s="5124"/>
      <c r="C3" s="2231"/>
      <c r="D3" s="2231"/>
      <c r="E3" s="2231"/>
      <c r="F3" s="2231"/>
      <c r="G3" s="2232"/>
      <c r="H3" s="2281"/>
      <c r="I3" s="2281"/>
      <c r="J3" s="2281"/>
      <c r="K3" s="2281"/>
      <c r="L3" s="2232"/>
      <c r="M3" s="2281"/>
      <c r="N3" s="2281"/>
      <c r="O3" s="2281"/>
      <c r="P3" s="2281"/>
      <c r="Q3" s="2281"/>
      <c r="R3" s="2281"/>
      <c r="S3" s="2281"/>
      <c r="T3" s="2281"/>
      <c r="U3" s="2281"/>
      <c r="V3" s="2281"/>
      <c r="W3" s="2281"/>
      <c r="X3" s="2281"/>
      <c r="Y3" s="2281"/>
      <c r="Z3" s="2263"/>
      <c r="AB3" s="2263"/>
      <c r="AC3" s="2263"/>
      <c r="AD3" s="2263"/>
      <c r="AE3" s="2263"/>
      <c r="AF3" s="5324" t="s">
        <v>361</v>
      </c>
      <c r="AG3" s="5324"/>
      <c r="AH3" s="5324"/>
      <c r="AI3" s="5324"/>
      <c r="AJ3" s="5324"/>
    </row>
    <row r="4" spans="1:37" s="1334" customFormat="1" ht="27.75" customHeight="1">
      <c r="A4" s="5329" t="s">
        <v>13</v>
      </c>
      <c r="B4" s="5329" t="s">
        <v>1333</v>
      </c>
      <c r="C4" s="5227" t="s">
        <v>1661</v>
      </c>
      <c r="D4" s="5228"/>
      <c r="E4" s="5228"/>
      <c r="F4" s="5228"/>
      <c r="G4" s="5229"/>
      <c r="H4" s="5230" t="s">
        <v>156</v>
      </c>
      <c r="I4" s="5231"/>
      <c r="J4" s="5231"/>
      <c r="K4" s="5231"/>
      <c r="L4" s="5232"/>
      <c r="M4" s="5230" t="s">
        <v>157</v>
      </c>
      <c r="N4" s="5231"/>
      <c r="O4" s="5231"/>
      <c r="P4" s="5231"/>
      <c r="Q4" s="5232"/>
      <c r="R4" s="5245" t="s">
        <v>158</v>
      </c>
      <c r="S4" s="5245"/>
      <c r="T4" s="5245"/>
      <c r="U4" s="5245"/>
      <c r="V4" s="5245"/>
      <c r="W4" s="5325" t="s">
        <v>220</v>
      </c>
      <c r="X4" s="5325"/>
      <c r="Y4" s="5325"/>
      <c r="Z4" s="5325"/>
      <c r="AA4" s="5325"/>
      <c r="AB4" s="5325" t="s">
        <v>221</v>
      </c>
      <c r="AC4" s="5325"/>
      <c r="AD4" s="5325"/>
      <c r="AE4" s="5325"/>
      <c r="AF4" s="5325"/>
      <c r="AG4" s="5326" t="s">
        <v>161</v>
      </c>
      <c r="AH4" s="5327"/>
      <c r="AI4" s="5328"/>
      <c r="AJ4" s="2330"/>
    </row>
    <row r="5" spans="1:37" s="1425" customFormat="1" ht="33.75" customHeight="1">
      <c r="A5" s="5329"/>
      <c r="B5" s="5329"/>
      <c r="C5" s="794" t="s">
        <v>788</v>
      </c>
      <c r="D5" s="794" t="s">
        <v>854</v>
      </c>
      <c r="E5" s="794" t="s">
        <v>786</v>
      </c>
      <c r="F5" s="794" t="s">
        <v>855</v>
      </c>
      <c r="G5" s="375" t="s">
        <v>170</v>
      </c>
      <c r="H5" s="374" t="s">
        <v>788</v>
      </c>
      <c r="I5" s="374" t="s">
        <v>789</v>
      </c>
      <c r="J5" s="374" t="s">
        <v>786</v>
      </c>
      <c r="K5" s="374" t="s">
        <v>855</v>
      </c>
      <c r="L5" s="375" t="s">
        <v>170</v>
      </c>
      <c r="M5" s="374" t="s">
        <v>788</v>
      </c>
      <c r="N5" s="374" t="s">
        <v>789</v>
      </c>
      <c r="O5" s="374" t="s">
        <v>786</v>
      </c>
      <c r="P5" s="374" t="s">
        <v>855</v>
      </c>
      <c r="Q5" s="374" t="s">
        <v>170</v>
      </c>
      <c r="R5" s="374" t="s">
        <v>788</v>
      </c>
      <c r="S5" s="374" t="s">
        <v>789</v>
      </c>
      <c r="T5" s="374" t="s">
        <v>786</v>
      </c>
      <c r="U5" s="374" t="s">
        <v>855</v>
      </c>
      <c r="V5" s="374" t="s">
        <v>170</v>
      </c>
      <c r="W5" s="2300" t="s">
        <v>788</v>
      </c>
      <c r="X5" s="2300" t="s">
        <v>789</v>
      </c>
      <c r="Y5" s="2300" t="s">
        <v>786</v>
      </c>
      <c r="Z5" s="2300" t="s">
        <v>855</v>
      </c>
      <c r="AA5" s="2300" t="s">
        <v>170</v>
      </c>
      <c r="AB5" s="2300" t="s">
        <v>788</v>
      </c>
      <c r="AC5" s="2300" t="s">
        <v>789</v>
      </c>
      <c r="AD5" s="2300" t="s">
        <v>786</v>
      </c>
      <c r="AE5" s="2300" t="s">
        <v>855</v>
      </c>
      <c r="AF5" s="2300" t="s">
        <v>170</v>
      </c>
      <c r="AG5" s="2331" t="s">
        <v>788</v>
      </c>
      <c r="AH5" s="2331" t="s">
        <v>789</v>
      </c>
      <c r="AI5" s="2331" t="s">
        <v>786</v>
      </c>
      <c r="AJ5" s="2332" t="s">
        <v>791</v>
      </c>
    </row>
    <row r="6" spans="1:37" s="234" customFormat="1" ht="15">
      <c r="A6" s="2282" t="s">
        <v>16</v>
      </c>
      <c r="B6" s="2283" t="s">
        <v>1646</v>
      </c>
      <c r="C6" s="2236"/>
      <c r="D6" s="2236"/>
      <c r="E6" s="2236"/>
      <c r="F6" s="2236"/>
      <c r="G6" s="2284"/>
      <c r="H6" s="2285"/>
      <c r="I6" s="2285"/>
      <c r="J6" s="2285"/>
      <c r="K6" s="2285"/>
      <c r="L6" s="2284"/>
      <c r="M6" s="2285"/>
      <c r="N6" s="2285"/>
      <c r="O6" s="2285"/>
      <c r="P6" s="2298"/>
      <c r="Q6" s="2284"/>
      <c r="R6" s="2298"/>
      <c r="S6" s="2298"/>
      <c r="T6" s="2301"/>
      <c r="U6" s="2301"/>
      <c r="V6" s="2302"/>
      <c r="W6" s="2303"/>
      <c r="X6" s="2303"/>
      <c r="Y6" s="2305"/>
      <c r="Z6" s="2303"/>
      <c r="AA6" s="2302"/>
      <c r="AB6" s="2303"/>
      <c r="AC6" s="2303"/>
      <c r="AD6" s="2303"/>
      <c r="AE6" s="2303"/>
      <c r="AF6" s="2302"/>
      <c r="AG6" s="2318"/>
      <c r="AH6" s="2318"/>
      <c r="AI6" s="2318"/>
      <c r="AJ6" s="533"/>
    </row>
    <row r="7" spans="1:37" s="234" customFormat="1" ht="15">
      <c r="A7" s="2282" t="s">
        <v>392</v>
      </c>
      <c r="B7" s="2283" t="s">
        <v>1662</v>
      </c>
      <c r="C7" s="2236"/>
      <c r="D7" s="2236"/>
      <c r="E7" s="2236"/>
      <c r="F7" s="2236"/>
      <c r="G7" s="2284"/>
      <c r="H7" s="2285"/>
      <c r="I7" s="2285"/>
      <c r="J7" s="2285"/>
      <c r="K7" s="2285"/>
      <c r="L7" s="2284"/>
      <c r="M7" s="2285"/>
      <c r="N7" s="2285"/>
      <c r="O7" s="2285"/>
      <c r="P7" s="2298"/>
      <c r="Q7" s="2284"/>
      <c r="R7" s="2298"/>
      <c r="S7" s="2298"/>
      <c r="T7" s="2301"/>
      <c r="U7" s="2301"/>
      <c r="V7" s="2302"/>
      <c r="W7" s="2303"/>
      <c r="X7" s="2303"/>
      <c r="Y7" s="2305"/>
      <c r="Z7" s="2303"/>
      <c r="AA7" s="2302"/>
      <c r="AB7" s="2303"/>
      <c r="AC7" s="2303"/>
      <c r="AD7" s="2305"/>
      <c r="AE7" s="2303"/>
      <c r="AF7" s="2302"/>
      <c r="AG7" s="2318"/>
      <c r="AH7" s="2318"/>
      <c r="AI7" s="2318"/>
      <c r="AJ7" s="533"/>
    </row>
    <row r="8" spans="1:37" s="234" customFormat="1" ht="15">
      <c r="A8" s="2282" t="s">
        <v>392</v>
      </c>
      <c r="B8" s="2283" t="s">
        <v>1654</v>
      </c>
      <c r="C8" s="2236"/>
      <c r="D8" s="2236"/>
      <c r="E8" s="2236"/>
      <c r="F8" s="2236"/>
      <c r="G8" s="2284"/>
      <c r="H8" s="2285"/>
      <c r="I8" s="2285"/>
      <c r="J8" s="2285"/>
      <c r="K8" s="2285"/>
      <c r="L8" s="2284"/>
      <c r="M8" s="2285"/>
      <c r="N8" s="2285"/>
      <c r="O8" s="2285"/>
      <c r="P8" s="2298"/>
      <c r="Q8" s="2284"/>
      <c r="R8" s="2298"/>
      <c r="S8" s="2298"/>
      <c r="T8" s="2301"/>
      <c r="U8" s="2301"/>
      <c r="V8" s="2302"/>
      <c r="W8" s="2303"/>
      <c r="X8" s="2303"/>
      <c r="Y8" s="2305"/>
      <c r="Z8" s="2303"/>
      <c r="AA8" s="2302"/>
      <c r="AB8" s="2303"/>
      <c r="AC8" s="2303"/>
      <c r="AD8" s="2303"/>
      <c r="AE8" s="2303"/>
      <c r="AF8" s="2302"/>
      <c r="AG8" s="2318"/>
      <c r="AH8" s="2318"/>
      <c r="AI8" s="2318"/>
      <c r="AJ8" s="533"/>
    </row>
    <row r="9" spans="1:37" s="234" customFormat="1" ht="15" outlineLevel="1">
      <c r="A9" s="806" t="s">
        <v>394</v>
      </c>
      <c r="B9" s="802" t="s">
        <v>4</v>
      </c>
      <c r="C9" s="2236"/>
      <c r="D9" s="2236"/>
      <c r="E9" s="2236"/>
      <c r="F9" s="2236"/>
      <c r="G9" s="2284"/>
      <c r="H9" s="2285"/>
      <c r="I9" s="2285"/>
      <c r="J9" s="2285"/>
      <c r="K9" s="2285"/>
      <c r="L9" s="2284"/>
      <c r="M9" s="2285"/>
      <c r="N9" s="2285"/>
      <c r="O9" s="2285"/>
      <c r="P9" s="2298"/>
      <c r="Q9" s="2284"/>
      <c r="R9" s="2298"/>
      <c r="S9" s="2298"/>
      <c r="T9" s="2301"/>
      <c r="U9" s="2301"/>
      <c r="V9" s="2302"/>
      <c r="W9" s="2303"/>
      <c r="X9" s="2303"/>
      <c r="Y9" s="2305"/>
      <c r="Z9" s="2303"/>
      <c r="AA9" s="2302"/>
      <c r="AB9" s="2303"/>
      <c r="AC9" s="2305"/>
      <c r="AD9" s="2305"/>
      <c r="AE9" s="2303"/>
      <c r="AF9" s="2302"/>
      <c r="AG9" s="2305"/>
      <c r="AH9" s="2305"/>
      <c r="AI9" s="2318"/>
      <c r="AJ9" s="533"/>
    </row>
    <row r="10" spans="1:37" s="234" customFormat="1" ht="15" outlineLevel="1">
      <c r="A10" s="806" t="s">
        <v>401</v>
      </c>
      <c r="B10" s="802" t="s">
        <v>6</v>
      </c>
      <c r="C10" s="2236"/>
      <c r="D10" s="2236"/>
      <c r="E10" s="2236"/>
      <c r="F10" s="2236"/>
      <c r="G10" s="2284"/>
      <c r="H10" s="2285"/>
      <c r="I10" s="2285"/>
      <c r="J10" s="2285"/>
      <c r="K10" s="2285"/>
      <c r="L10" s="2284"/>
      <c r="M10" s="2285"/>
      <c r="N10" s="2285"/>
      <c r="O10" s="2285"/>
      <c r="P10" s="2298"/>
      <c r="Q10" s="2284"/>
      <c r="R10" s="2298"/>
      <c r="S10" s="2298"/>
      <c r="T10" s="2301"/>
      <c r="U10" s="2301"/>
      <c r="V10" s="2302"/>
      <c r="W10" s="2303"/>
      <c r="X10" s="2303"/>
      <c r="Y10" s="2305"/>
      <c r="Z10" s="2303"/>
      <c r="AA10" s="2302"/>
      <c r="AB10" s="2303"/>
      <c r="AC10" s="2305"/>
      <c r="AD10" s="2305"/>
      <c r="AE10" s="2303"/>
      <c r="AF10" s="2302"/>
      <c r="AG10" s="2305"/>
      <c r="AH10" s="2305"/>
      <c r="AI10" s="2318"/>
      <c r="AJ10" s="533"/>
    </row>
    <row r="11" spans="1:37" s="234" customFormat="1" ht="15" outlineLevel="1">
      <c r="A11" s="806" t="s">
        <v>402</v>
      </c>
      <c r="B11" s="802" t="s">
        <v>1359</v>
      </c>
      <c r="C11" s="2236"/>
      <c r="D11" s="2236"/>
      <c r="E11" s="2236"/>
      <c r="F11" s="2236"/>
      <c r="G11" s="2284"/>
      <c r="H11" s="2285"/>
      <c r="I11" s="2285"/>
      <c r="J11" s="2285"/>
      <c r="K11" s="2285"/>
      <c r="L11" s="2284"/>
      <c r="M11" s="2285"/>
      <c r="N11" s="2285"/>
      <c r="O11" s="2285"/>
      <c r="P11" s="2298"/>
      <c r="Q11" s="2284"/>
      <c r="R11" s="2298"/>
      <c r="S11" s="2298"/>
      <c r="T11" s="2301"/>
      <c r="U11" s="2301"/>
      <c r="V11" s="2302"/>
      <c r="W11" s="2303"/>
      <c r="X11" s="2303"/>
      <c r="Y11" s="2305"/>
      <c r="Z11" s="2303"/>
      <c r="AA11" s="2302"/>
      <c r="AB11" s="2303"/>
      <c r="AC11" s="2305"/>
      <c r="AD11" s="2305"/>
      <c r="AE11" s="2303"/>
      <c r="AF11" s="2302"/>
      <c r="AG11" s="2305"/>
      <c r="AH11" s="2305"/>
      <c r="AI11" s="2318"/>
      <c r="AJ11" s="533"/>
    </row>
    <row r="12" spans="1:37" s="234" customFormat="1" ht="15" outlineLevel="1">
      <c r="A12" s="806" t="s">
        <v>403</v>
      </c>
      <c r="B12" s="802" t="s">
        <v>8</v>
      </c>
      <c r="C12" s="2236"/>
      <c r="D12" s="2236"/>
      <c r="E12" s="2236"/>
      <c r="F12" s="2236"/>
      <c r="G12" s="2284"/>
      <c r="H12" s="2285"/>
      <c r="I12" s="2285"/>
      <c r="J12" s="2285"/>
      <c r="K12" s="2285"/>
      <c r="L12" s="2284"/>
      <c r="M12" s="2285"/>
      <c r="N12" s="2285"/>
      <c r="O12" s="2285"/>
      <c r="P12" s="2298"/>
      <c r="Q12" s="2284"/>
      <c r="R12" s="2298"/>
      <c r="S12" s="2298"/>
      <c r="T12" s="2301"/>
      <c r="U12" s="2301"/>
      <c r="V12" s="2302"/>
      <c r="W12" s="2303"/>
      <c r="X12" s="2303"/>
      <c r="Y12" s="2305"/>
      <c r="Z12" s="2303"/>
      <c r="AA12" s="2302"/>
      <c r="AB12" s="2303"/>
      <c r="AC12" s="2305"/>
      <c r="AD12" s="2305"/>
      <c r="AE12" s="2303"/>
      <c r="AF12" s="2302"/>
      <c r="AG12" s="2305"/>
      <c r="AH12" s="2305"/>
      <c r="AI12" s="2318"/>
      <c r="AJ12" s="533"/>
    </row>
    <row r="13" spans="1:37" s="234" customFormat="1" ht="15" outlineLevel="1">
      <c r="A13" s="806" t="s">
        <v>404</v>
      </c>
      <c r="B13" s="802" t="s">
        <v>1360</v>
      </c>
      <c r="C13" s="2236"/>
      <c r="D13" s="2236"/>
      <c r="E13" s="2236"/>
      <c r="F13" s="2236"/>
      <c r="G13" s="2284"/>
      <c r="H13" s="2285"/>
      <c r="I13" s="2285"/>
      <c r="J13" s="2285"/>
      <c r="K13" s="2285"/>
      <c r="L13" s="2284"/>
      <c r="M13" s="2285"/>
      <c r="N13" s="2285"/>
      <c r="O13" s="2285"/>
      <c r="P13" s="2298"/>
      <c r="Q13" s="2284"/>
      <c r="R13" s="2298"/>
      <c r="S13" s="2298"/>
      <c r="T13" s="2301"/>
      <c r="U13" s="2301"/>
      <c r="V13" s="2302"/>
      <c r="W13" s="2303"/>
      <c r="X13" s="2303"/>
      <c r="Y13" s="2305"/>
      <c r="Z13" s="2303"/>
      <c r="AA13" s="2302"/>
      <c r="AB13" s="2303"/>
      <c r="AC13" s="2305"/>
      <c r="AD13" s="2305"/>
      <c r="AE13" s="2303"/>
      <c r="AF13" s="2302"/>
      <c r="AG13" s="2305"/>
      <c r="AH13" s="2305"/>
      <c r="AI13" s="2318"/>
      <c r="AJ13" s="533"/>
    </row>
    <row r="14" spans="1:37" s="234" customFormat="1" ht="15" outlineLevel="1">
      <c r="A14" s="806" t="s">
        <v>405</v>
      </c>
      <c r="B14" s="802" t="s">
        <v>1361</v>
      </c>
      <c r="C14" s="2236"/>
      <c r="D14" s="2236"/>
      <c r="E14" s="2236"/>
      <c r="F14" s="2236"/>
      <c r="G14" s="2284"/>
      <c r="H14" s="2285"/>
      <c r="I14" s="2285"/>
      <c r="J14" s="2285"/>
      <c r="K14" s="2285"/>
      <c r="L14" s="2284"/>
      <c r="M14" s="2285"/>
      <c r="N14" s="2285"/>
      <c r="O14" s="2285"/>
      <c r="P14" s="2298"/>
      <c r="Q14" s="2284"/>
      <c r="R14" s="2298"/>
      <c r="S14" s="2298"/>
      <c r="T14" s="2301"/>
      <c r="U14" s="2301"/>
      <c r="V14" s="2302"/>
      <c r="W14" s="2303"/>
      <c r="X14" s="2303"/>
      <c r="Y14" s="2305"/>
      <c r="Z14" s="2303"/>
      <c r="AA14" s="2302"/>
      <c r="AB14" s="2303"/>
      <c r="AC14" s="2305"/>
      <c r="AD14" s="2305"/>
      <c r="AE14" s="2303"/>
      <c r="AF14" s="2302"/>
      <c r="AG14" s="2305"/>
      <c r="AH14" s="2305"/>
      <c r="AI14" s="2318"/>
      <c r="AJ14" s="533"/>
    </row>
    <row r="15" spans="1:37" s="234" customFormat="1" ht="15" outlineLevel="1">
      <c r="A15" s="806" t="s">
        <v>406</v>
      </c>
      <c r="B15" s="802" t="s">
        <v>1362</v>
      </c>
      <c r="C15" s="2236"/>
      <c r="D15" s="2236"/>
      <c r="E15" s="2236"/>
      <c r="F15" s="2236"/>
      <c r="G15" s="2284"/>
      <c r="H15" s="2285"/>
      <c r="I15" s="2285"/>
      <c r="J15" s="2285"/>
      <c r="K15" s="2285"/>
      <c r="L15" s="2284"/>
      <c r="M15" s="2285"/>
      <c r="N15" s="2285"/>
      <c r="O15" s="2285"/>
      <c r="P15" s="2298"/>
      <c r="Q15" s="2284"/>
      <c r="R15" s="2298"/>
      <c r="S15" s="2298"/>
      <c r="T15" s="2301"/>
      <c r="U15" s="2301"/>
      <c r="V15" s="2302"/>
      <c r="W15" s="2303"/>
      <c r="X15" s="2303"/>
      <c r="Y15" s="2305"/>
      <c r="Z15" s="2303"/>
      <c r="AA15" s="2302"/>
      <c r="AB15" s="2303"/>
      <c r="AC15" s="2317"/>
      <c r="AD15" s="4919"/>
      <c r="AE15" s="4920"/>
      <c r="AF15" s="4921"/>
      <c r="AG15" s="2259"/>
      <c r="AH15" s="2259"/>
      <c r="AI15" s="2318"/>
      <c r="AJ15" s="533"/>
    </row>
    <row r="16" spans="1:37" s="234" customFormat="1" ht="15" outlineLevel="1">
      <c r="A16" s="806" t="s">
        <v>909</v>
      </c>
      <c r="B16" s="802" t="s">
        <v>1363</v>
      </c>
      <c r="C16" s="2236"/>
      <c r="D16" s="2236"/>
      <c r="E16" s="2236"/>
      <c r="F16" s="2236"/>
      <c r="G16" s="2284"/>
      <c r="H16" s="2285"/>
      <c r="I16" s="2285"/>
      <c r="J16" s="2285"/>
      <c r="K16" s="2285"/>
      <c r="L16" s="2284"/>
      <c r="M16" s="2285"/>
      <c r="N16" s="2285"/>
      <c r="O16" s="2285"/>
      <c r="P16" s="2298"/>
      <c r="Q16" s="2284"/>
      <c r="R16" s="2298"/>
      <c r="S16" s="2298"/>
      <c r="T16" s="2301"/>
      <c r="U16" s="2301"/>
      <c r="V16" s="2302"/>
      <c r="W16" s="2303"/>
      <c r="X16" s="2303"/>
      <c r="Y16" s="2305"/>
      <c r="Z16" s="2303"/>
      <c r="AA16" s="2302"/>
      <c r="AB16" s="2303"/>
      <c r="AC16" s="2305"/>
      <c r="AD16" s="2259"/>
      <c r="AE16" s="4920"/>
      <c r="AF16" s="4921"/>
      <c r="AG16" s="2259"/>
      <c r="AH16" s="2259"/>
      <c r="AI16" s="2318"/>
      <c r="AJ16" s="533"/>
    </row>
    <row r="17" spans="1:38" s="234" customFormat="1" ht="15" outlineLevel="1">
      <c r="A17" s="806" t="s">
        <v>911</v>
      </c>
      <c r="B17" s="802" t="s">
        <v>1364</v>
      </c>
      <c r="C17" s="2236"/>
      <c r="D17" s="2236"/>
      <c r="E17" s="2236"/>
      <c r="F17" s="2236"/>
      <c r="G17" s="2284"/>
      <c r="H17" s="2285"/>
      <c r="I17" s="2285"/>
      <c r="J17" s="2285"/>
      <c r="K17" s="2285"/>
      <c r="L17" s="2284"/>
      <c r="M17" s="2285"/>
      <c r="N17" s="2285"/>
      <c r="O17" s="2285"/>
      <c r="P17" s="2298"/>
      <c r="Q17" s="2284"/>
      <c r="R17" s="2298"/>
      <c r="S17" s="2298"/>
      <c r="T17" s="2301"/>
      <c r="U17" s="2301"/>
      <c r="V17" s="2302"/>
      <c r="W17" s="2303"/>
      <c r="X17" s="2303"/>
      <c r="Y17" s="2305"/>
      <c r="Z17" s="2303"/>
      <c r="AA17" s="2302"/>
      <c r="AB17" s="2303"/>
      <c r="AC17" s="2305"/>
      <c r="AD17" s="2259"/>
      <c r="AE17" s="4920"/>
      <c r="AF17" s="4921"/>
      <c r="AG17" s="2259"/>
      <c r="AH17" s="2259"/>
      <c r="AI17" s="2318"/>
      <c r="AJ17" s="533"/>
    </row>
    <row r="18" spans="1:38" s="234" customFormat="1" ht="15" outlineLevel="1">
      <c r="A18" s="806" t="s">
        <v>913</v>
      </c>
      <c r="B18" s="802" t="s">
        <v>1365</v>
      </c>
      <c r="C18" s="2236"/>
      <c r="D18" s="2236"/>
      <c r="E18" s="2236"/>
      <c r="F18" s="2236"/>
      <c r="G18" s="2284"/>
      <c r="H18" s="2285"/>
      <c r="I18" s="2285"/>
      <c r="J18" s="2285"/>
      <c r="K18" s="2285"/>
      <c r="L18" s="2284"/>
      <c r="M18" s="2285"/>
      <c r="N18" s="2285"/>
      <c r="O18" s="2285"/>
      <c r="P18" s="2298"/>
      <c r="Q18" s="2284"/>
      <c r="R18" s="2298"/>
      <c r="S18" s="2298"/>
      <c r="T18" s="2301"/>
      <c r="U18" s="2301"/>
      <c r="V18" s="2302"/>
      <c r="W18" s="2303"/>
      <c r="X18" s="2303"/>
      <c r="Y18" s="2305"/>
      <c r="Z18" s="2303"/>
      <c r="AA18" s="2302"/>
      <c r="AB18" s="2305"/>
      <c r="AC18" s="2317"/>
      <c r="AD18" s="4919"/>
      <c r="AE18" s="4920"/>
      <c r="AF18" s="4921"/>
      <c r="AG18" s="2259"/>
      <c r="AH18" s="2259"/>
      <c r="AI18" s="2318"/>
      <c r="AJ18" s="533"/>
    </row>
    <row r="19" spans="1:38" s="234" customFormat="1" ht="15" outlineLevel="1">
      <c r="A19" s="806" t="s">
        <v>915</v>
      </c>
      <c r="B19" s="802" t="s">
        <v>1366</v>
      </c>
      <c r="C19" s="2236"/>
      <c r="D19" s="2236"/>
      <c r="E19" s="2236"/>
      <c r="F19" s="2236"/>
      <c r="G19" s="2284"/>
      <c r="H19" s="2285"/>
      <c r="I19" s="2285"/>
      <c r="J19" s="2285"/>
      <c r="K19" s="2285"/>
      <c r="L19" s="2284"/>
      <c r="M19" s="2285"/>
      <c r="N19" s="2285"/>
      <c r="O19" s="2285"/>
      <c r="P19" s="2298"/>
      <c r="Q19" s="2284"/>
      <c r="R19" s="2298"/>
      <c r="S19" s="2298"/>
      <c r="T19" s="2301"/>
      <c r="U19" s="2301"/>
      <c r="V19" s="2302"/>
      <c r="W19" s="2303"/>
      <c r="X19" s="2303"/>
      <c r="Y19" s="2305"/>
      <c r="Z19" s="2303"/>
      <c r="AA19" s="2302"/>
      <c r="AB19" s="2303"/>
      <c r="AC19" s="2305"/>
      <c r="AD19" s="2259"/>
      <c r="AE19" s="4920"/>
      <c r="AF19" s="4921"/>
      <c r="AG19" s="2259"/>
      <c r="AH19" s="2259"/>
      <c r="AI19" s="2318"/>
      <c r="AJ19" s="533"/>
    </row>
    <row r="20" spans="1:38" s="234" customFormat="1" ht="17.25" customHeight="1" outlineLevel="1">
      <c r="A20" s="806" t="s">
        <v>917</v>
      </c>
      <c r="B20" s="802" t="s">
        <v>1367</v>
      </c>
      <c r="C20" s="2236"/>
      <c r="D20" s="2236"/>
      <c r="E20" s="2236"/>
      <c r="F20" s="2236"/>
      <c r="G20" s="2284"/>
      <c r="H20" s="2285"/>
      <c r="I20" s="2285"/>
      <c r="J20" s="2285"/>
      <c r="K20" s="2285"/>
      <c r="L20" s="2284"/>
      <c r="M20" s="2285"/>
      <c r="N20" s="2285"/>
      <c r="O20" s="2285"/>
      <c r="P20" s="2298"/>
      <c r="Q20" s="2284"/>
      <c r="R20" s="2298"/>
      <c r="S20" s="2298"/>
      <c r="T20" s="2301"/>
      <c r="U20" s="2301"/>
      <c r="V20" s="2302"/>
      <c r="W20" s="2303"/>
      <c r="X20" s="2303"/>
      <c r="Y20" s="2305"/>
      <c r="Z20" s="2303"/>
      <c r="AA20" s="2302"/>
      <c r="AB20" s="2303"/>
      <c r="AC20" s="2317"/>
      <c r="AD20" s="4919"/>
      <c r="AE20" s="4920"/>
      <c r="AF20" s="4921"/>
      <c r="AG20" s="2259"/>
      <c r="AH20" s="2259"/>
      <c r="AI20" s="2318"/>
      <c r="AJ20" s="533"/>
    </row>
    <row r="21" spans="1:38" s="234" customFormat="1" ht="15" outlineLevel="1">
      <c r="A21" s="806" t="s">
        <v>919</v>
      </c>
      <c r="B21" s="802" t="s">
        <v>1368</v>
      </c>
      <c r="C21" s="2236"/>
      <c r="D21" s="2236"/>
      <c r="E21" s="2236"/>
      <c r="F21" s="2236"/>
      <c r="G21" s="2284"/>
      <c r="H21" s="2285"/>
      <c r="I21" s="2285"/>
      <c r="J21" s="2285"/>
      <c r="K21" s="2285"/>
      <c r="L21" s="2284"/>
      <c r="M21" s="2285"/>
      <c r="N21" s="2285"/>
      <c r="O21" s="2285"/>
      <c r="P21" s="2298"/>
      <c r="Q21" s="2284"/>
      <c r="R21" s="2298"/>
      <c r="S21" s="2298"/>
      <c r="T21" s="2301"/>
      <c r="U21" s="2301"/>
      <c r="V21" s="2302"/>
      <c r="W21" s="2303"/>
      <c r="X21" s="2303"/>
      <c r="Y21" s="2305"/>
      <c r="Z21" s="2303"/>
      <c r="AA21" s="2302"/>
      <c r="AB21" s="2303"/>
      <c r="AC21" s="2305"/>
      <c r="AD21" s="2259"/>
      <c r="AE21" s="4920"/>
      <c r="AF21" s="4921"/>
      <c r="AG21" s="2259"/>
      <c r="AH21" s="2259"/>
      <c r="AI21" s="2318"/>
      <c r="AJ21" s="533"/>
    </row>
    <row r="22" spans="1:38" s="234" customFormat="1" ht="15" outlineLevel="1">
      <c r="A22" s="806" t="s">
        <v>921</v>
      </c>
      <c r="B22" s="2286" t="s">
        <v>1369</v>
      </c>
      <c r="C22" s="2236"/>
      <c r="D22" s="2236"/>
      <c r="E22" s="2236"/>
      <c r="F22" s="2236"/>
      <c r="G22" s="2284"/>
      <c r="H22" s="2285"/>
      <c r="I22" s="2285"/>
      <c r="J22" s="2285"/>
      <c r="K22" s="2285"/>
      <c r="L22" s="2284"/>
      <c r="M22" s="2285"/>
      <c r="N22" s="2285"/>
      <c r="O22" s="2285"/>
      <c r="P22" s="2285"/>
      <c r="Q22" s="2284"/>
      <c r="R22" s="2285"/>
      <c r="S22" s="2285"/>
      <c r="T22" s="2301"/>
      <c r="U22" s="2301"/>
      <c r="V22" s="2304"/>
      <c r="W22" s="2305"/>
      <c r="X22" s="2305"/>
      <c r="Y22" s="2305"/>
      <c r="Z22" s="2305"/>
      <c r="AA22" s="2302"/>
      <c r="AB22" s="2305"/>
      <c r="AC22" s="2305"/>
      <c r="AD22" s="2259"/>
      <c r="AE22" s="2259"/>
      <c r="AF22" s="4921"/>
      <c r="AG22" s="2259"/>
      <c r="AH22" s="2259"/>
      <c r="AI22" s="2333"/>
      <c r="AJ22" s="533"/>
    </row>
    <row r="23" spans="1:38" s="234" customFormat="1" ht="15" outlineLevel="1">
      <c r="A23" s="806" t="s">
        <v>923</v>
      </c>
      <c r="B23" s="2286" t="s">
        <v>1374</v>
      </c>
      <c r="C23" s="2236"/>
      <c r="D23" s="2236"/>
      <c r="E23" s="2236"/>
      <c r="F23" s="2236"/>
      <c r="G23" s="2284"/>
      <c r="H23" s="2285"/>
      <c r="I23" s="2285"/>
      <c r="J23" s="2285"/>
      <c r="K23" s="2285"/>
      <c r="L23" s="2284"/>
      <c r="M23" s="2285"/>
      <c r="N23" s="2285"/>
      <c r="O23" s="2285"/>
      <c r="P23" s="2285"/>
      <c r="Q23" s="2284"/>
      <c r="R23" s="2285"/>
      <c r="S23" s="2285"/>
      <c r="T23" s="2301"/>
      <c r="U23" s="2301"/>
      <c r="V23" s="2304"/>
      <c r="W23" s="2305"/>
      <c r="X23" s="2305"/>
      <c r="Y23" s="2305"/>
      <c r="Z23" s="2305"/>
      <c r="AA23" s="2304"/>
      <c r="AB23" s="2305"/>
      <c r="AC23" s="2305"/>
      <c r="AD23" s="2305"/>
      <c r="AE23" s="2305"/>
      <c r="AF23" s="2302"/>
      <c r="AG23" s="2305"/>
      <c r="AH23" s="2305"/>
      <c r="AI23" s="2333"/>
      <c r="AJ23" s="533"/>
    </row>
    <row r="24" spans="1:38" s="234" customFormat="1" ht="15" outlineLevel="1">
      <c r="A24" s="806" t="s">
        <v>392</v>
      </c>
      <c r="B24" s="2286" t="s">
        <v>1663</v>
      </c>
      <c r="C24" s="2236"/>
      <c r="D24" s="2236"/>
      <c r="E24" s="2236"/>
      <c r="F24" s="2236"/>
      <c r="G24" s="2284"/>
      <c r="H24" s="2285"/>
      <c r="I24" s="2285"/>
      <c r="J24" s="2285"/>
      <c r="K24" s="2285"/>
      <c r="L24" s="2284"/>
      <c r="M24" s="2285"/>
      <c r="N24" s="2285"/>
      <c r="O24" s="2285"/>
      <c r="P24" s="2285"/>
      <c r="Q24" s="2284"/>
      <c r="R24" s="2285"/>
      <c r="S24" s="2285"/>
      <c r="T24" s="2301"/>
      <c r="U24" s="2301"/>
      <c r="V24" s="2304"/>
      <c r="W24" s="2305"/>
      <c r="X24" s="2305"/>
      <c r="Y24" s="2305"/>
      <c r="Z24" s="2305"/>
      <c r="AA24" s="2304"/>
      <c r="AB24" s="2305"/>
      <c r="AC24" s="2305"/>
      <c r="AD24" s="2305"/>
      <c r="AE24" s="2305"/>
      <c r="AF24" s="2304"/>
      <c r="AG24" s="2333"/>
      <c r="AH24" s="2333"/>
      <c r="AI24" s="2333"/>
      <c r="AJ24" s="533"/>
    </row>
    <row r="25" spans="1:38" s="234" customFormat="1" ht="15" outlineLevel="1">
      <c r="A25" s="806" t="s">
        <v>394</v>
      </c>
      <c r="B25" s="2286" t="s">
        <v>1370</v>
      </c>
      <c r="C25" s="2236"/>
      <c r="D25" s="2236"/>
      <c r="E25" s="2236"/>
      <c r="F25" s="2236"/>
      <c r="G25" s="2284"/>
      <c r="H25" s="2285"/>
      <c r="I25" s="2285"/>
      <c r="J25" s="2285"/>
      <c r="K25" s="2285"/>
      <c r="L25" s="2284"/>
      <c r="M25" s="2285"/>
      <c r="N25" s="2285"/>
      <c r="O25" s="2285"/>
      <c r="P25" s="2285"/>
      <c r="Q25" s="2284"/>
      <c r="R25" s="2285"/>
      <c r="S25" s="2285"/>
      <c r="T25" s="2301"/>
      <c r="U25" s="2301"/>
      <c r="V25" s="2304"/>
      <c r="W25" s="2305"/>
      <c r="X25" s="2305"/>
      <c r="Y25" s="2305"/>
      <c r="Z25" s="2305"/>
      <c r="AA25" s="2304"/>
      <c r="AB25" s="2305"/>
      <c r="AC25" s="2305"/>
      <c r="AD25" s="2305"/>
      <c r="AE25" s="2305"/>
      <c r="AF25" s="2304"/>
      <c r="AG25" s="2333"/>
      <c r="AH25" s="2333"/>
      <c r="AI25" s="2333"/>
      <c r="AJ25" s="533"/>
    </row>
    <row r="26" spans="1:38" s="234" customFormat="1" ht="15" outlineLevel="1">
      <c r="A26" s="806" t="s">
        <v>401</v>
      </c>
      <c r="B26" s="2286" t="s">
        <v>1371</v>
      </c>
      <c r="C26" s="2236"/>
      <c r="D26" s="2236"/>
      <c r="E26" s="2236"/>
      <c r="F26" s="2236"/>
      <c r="G26" s="2284"/>
      <c r="H26" s="2285"/>
      <c r="I26" s="2285"/>
      <c r="J26" s="2285"/>
      <c r="K26" s="2285"/>
      <c r="L26" s="2284"/>
      <c r="M26" s="2285"/>
      <c r="N26" s="2285"/>
      <c r="O26" s="2285"/>
      <c r="P26" s="2285"/>
      <c r="Q26" s="2284"/>
      <c r="R26" s="2285"/>
      <c r="S26" s="2285"/>
      <c r="T26" s="2301"/>
      <c r="U26" s="2301"/>
      <c r="V26" s="2304"/>
      <c r="W26" s="2305"/>
      <c r="X26" s="2305"/>
      <c r="Y26" s="2305"/>
      <c r="Z26" s="2305"/>
      <c r="AA26" s="2304"/>
      <c r="AB26" s="2305"/>
      <c r="AC26" s="2305"/>
      <c r="AD26" s="2305"/>
      <c r="AE26" s="2305"/>
      <c r="AF26" s="2304"/>
      <c r="AG26" s="2333"/>
      <c r="AH26" s="2333"/>
      <c r="AI26" s="2333"/>
      <c r="AJ26" s="533"/>
    </row>
    <row r="27" spans="1:38" ht="15">
      <c r="A27" s="2287" t="s">
        <v>138</v>
      </c>
      <c r="B27" s="2235" t="s">
        <v>1664</v>
      </c>
      <c r="C27" s="1447"/>
      <c r="D27" s="1447"/>
      <c r="E27" s="1447"/>
      <c r="F27" s="1447"/>
      <c r="G27" s="2284"/>
      <c r="H27" s="2285"/>
      <c r="I27" s="2285"/>
      <c r="J27" s="2285"/>
      <c r="K27" s="2285"/>
      <c r="L27" s="2284"/>
      <c r="M27" s="2285"/>
      <c r="N27" s="2285"/>
      <c r="O27" s="2285"/>
      <c r="P27" s="2285"/>
      <c r="Q27" s="2284"/>
      <c r="R27" s="2298"/>
      <c r="S27" s="2285"/>
      <c r="T27" s="2301"/>
      <c r="U27" s="2301"/>
      <c r="V27" s="2302"/>
      <c r="W27" s="2303"/>
      <c r="X27" s="2303"/>
      <c r="Y27" s="2305"/>
      <c r="Z27" s="2303"/>
      <c r="AA27" s="2302"/>
      <c r="AB27" s="2303"/>
      <c r="AC27" s="2303"/>
      <c r="AD27" s="2305"/>
      <c r="AE27" s="2303"/>
      <c r="AF27" s="2302"/>
      <c r="AG27" s="2318"/>
      <c r="AH27" s="2318"/>
      <c r="AI27" s="2318"/>
      <c r="AJ27" s="1276"/>
    </row>
    <row r="28" spans="1:38" ht="15">
      <c r="A28" s="2234" t="s">
        <v>108</v>
      </c>
      <c r="B28" s="2235" t="s">
        <v>1665</v>
      </c>
      <c r="C28" s="2288"/>
      <c r="D28" s="2288"/>
      <c r="E28" s="2288"/>
      <c r="F28" s="2288"/>
      <c r="G28" s="2284"/>
      <c r="H28" s="2285"/>
      <c r="I28" s="2285"/>
      <c r="J28" s="2285"/>
      <c r="K28" s="2285"/>
      <c r="L28" s="2284"/>
      <c r="M28" s="2285"/>
      <c r="N28" s="2285"/>
      <c r="O28" s="2285"/>
      <c r="P28" s="2285"/>
      <c r="Q28" s="2284"/>
      <c r="R28" s="2285"/>
      <c r="S28" s="2285"/>
      <c r="T28" s="2301"/>
      <c r="U28" s="2301"/>
      <c r="V28" s="2304"/>
      <c r="W28" s="2305"/>
      <c r="X28" s="2305"/>
      <c r="Y28" s="2305"/>
      <c r="Z28" s="2318"/>
      <c r="AA28" s="2302"/>
      <c r="AB28" s="2305"/>
      <c r="AC28" s="2305"/>
      <c r="AD28" s="2305"/>
      <c r="AE28" s="2318"/>
      <c r="AF28" s="2302"/>
      <c r="AG28" s="2318"/>
      <c r="AH28" s="2318"/>
      <c r="AI28" s="2318"/>
      <c r="AJ28" s="2275"/>
    </row>
    <row r="29" spans="1:38" ht="14.25">
      <c r="A29" s="2242"/>
      <c r="B29" s="2289" t="s">
        <v>245</v>
      </c>
      <c r="C29" s="2290"/>
      <c r="D29" s="2290"/>
      <c r="E29" s="2290"/>
      <c r="F29" s="2290"/>
      <c r="G29" s="2291"/>
      <c r="H29" s="2292"/>
      <c r="I29" s="2292"/>
      <c r="J29" s="2292"/>
      <c r="K29" s="2292"/>
      <c r="L29" s="2291"/>
      <c r="M29" s="2292"/>
      <c r="N29" s="2292"/>
      <c r="O29" s="2292"/>
      <c r="P29" s="2292"/>
      <c r="Q29" s="2306"/>
      <c r="R29" s="2292"/>
      <c r="S29" s="2292"/>
      <c r="T29" s="2307"/>
      <c r="U29" s="2307"/>
      <c r="V29" s="2262"/>
      <c r="W29" s="2308"/>
      <c r="X29" s="2308"/>
      <c r="Y29" s="2261"/>
      <c r="Z29" s="2261"/>
      <c r="AA29" s="2262"/>
      <c r="AB29" s="2261"/>
      <c r="AC29" s="2261"/>
      <c r="AD29" s="2261"/>
      <c r="AE29" s="2261"/>
      <c r="AF29" s="2262"/>
      <c r="AG29" s="2334"/>
      <c r="AH29" s="2334"/>
      <c r="AI29" s="2334"/>
      <c r="AJ29" s="2279"/>
    </row>
    <row r="30" spans="1:38" ht="13.5">
      <c r="J30" s="988" t="s">
        <v>215</v>
      </c>
      <c r="K30" s="988"/>
      <c r="L30" s="2299"/>
      <c r="M30" s="988"/>
      <c r="N30" s="988"/>
      <c r="O30" s="988"/>
      <c r="P30" s="988"/>
      <c r="Q30" s="988"/>
      <c r="R30" s="988"/>
      <c r="S30" s="988"/>
      <c r="T30" s="988"/>
      <c r="U30" s="988"/>
      <c r="V30" s="988"/>
      <c r="W30" s="988"/>
      <c r="X30" s="988"/>
      <c r="Y30" s="988"/>
      <c r="Z30" s="988"/>
    </row>
    <row r="31" spans="1:38" ht="14.25" outlineLevel="1">
      <c r="A31" s="5333" t="s">
        <v>1666</v>
      </c>
      <c r="B31" s="5334"/>
      <c r="C31" s="5334"/>
      <c r="D31" s="5334"/>
      <c r="E31" s="5334"/>
      <c r="F31" s="5334"/>
      <c r="G31" s="5334"/>
      <c r="H31" s="5334"/>
      <c r="I31" s="5334"/>
      <c r="J31" s="5334"/>
      <c r="K31" s="5334"/>
      <c r="L31" s="5334"/>
      <c r="M31" s="5334"/>
      <c r="N31" s="5334"/>
      <c r="O31" s="5334"/>
      <c r="P31" s="5334"/>
      <c r="Q31" s="5334"/>
      <c r="R31" s="5334"/>
      <c r="S31" s="5334"/>
      <c r="T31" s="5334"/>
      <c r="U31" s="5334"/>
      <c r="V31" s="5334"/>
      <c r="W31" s="5334"/>
      <c r="X31" s="5334"/>
      <c r="Y31" s="5334"/>
      <c r="Z31" s="5334"/>
      <c r="AA31" s="5334"/>
      <c r="AB31" s="5334"/>
      <c r="AC31" s="5334"/>
      <c r="AD31" s="5334"/>
      <c r="AE31" s="5334"/>
      <c r="AF31" s="5334"/>
      <c r="AG31" s="2335"/>
      <c r="AH31" s="2335"/>
      <c r="AI31" s="2335"/>
    </row>
    <row r="32" spans="1:38" ht="13.5" outlineLevel="1">
      <c r="A32" s="5330" t="s">
        <v>217</v>
      </c>
      <c r="B32" s="5330" t="s">
        <v>391</v>
      </c>
      <c r="C32" s="2293"/>
      <c r="D32" s="2293"/>
      <c r="E32" s="2293"/>
      <c r="F32" s="2293"/>
      <c r="G32" s="2293"/>
      <c r="H32" s="2293"/>
      <c r="I32" s="2293"/>
      <c r="J32" s="2293"/>
      <c r="K32" s="2293"/>
      <c r="L32" s="2293"/>
      <c r="M32" s="2293"/>
      <c r="N32" s="2293"/>
      <c r="O32" s="2293"/>
      <c r="P32" s="2293"/>
      <c r="Q32" s="5331"/>
      <c r="R32" s="5331"/>
      <c r="S32" s="5331" t="s">
        <v>1667</v>
      </c>
      <c r="T32" s="5331"/>
      <c r="U32" s="5331"/>
      <c r="V32" s="5331" t="s">
        <v>1668</v>
      </c>
      <c r="W32" s="5331"/>
      <c r="X32" s="5331"/>
      <c r="Y32" s="5331" t="s">
        <v>1669</v>
      </c>
      <c r="Z32" s="5331"/>
      <c r="AA32" s="5331"/>
      <c r="AB32" s="2309"/>
      <c r="AC32" s="2319" t="s">
        <v>1670</v>
      </c>
      <c r="AD32" s="2319" t="s">
        <v>1671</v>
      </c>
      <c r="AE32" s="2319" t="s">
        <v>161</v>
      </c>
      <c r="AF32" s="5335" t="s">
        <v>1672</v>
      </c>
      <c r="AG32" s="2336"/>
      <c r="AH32" s="5332"/>
      <c r="AI32" s="2338"/>
      <c r="AJ32" s="2338"/>
      <c r="AK32" s="2338"/>
      <c r="AL32" s="2338"/>
    </row>
    <row r="33" spans="1:39" ht="13.5" outlineLevel="1">
      <c r="A33" s="5330"/>
      <c r="B33" s="5330"/>
      <c r="C33" s="2293"/>
      <c r="D33" s="2293"/>
      <c r="E33" s="2293"/>
      <c r="F33" s="2293"/>
      <c r="G33" s="2293"/>
      <c r="H33" s="2293"/>
      <c r="I33" s="2293"/>
      <c r="J33" s="2293"/>
      <c r="K33" s="2293"/>
      <c r="L33" s="2293"/>
      <c r="M33" s="2293"/>
      <c r="N33" s="2293"/>
      <c r="O33" s="2293"/>
      <c r="P33" s="2293"/>
      <c r="Q33" s="5331"/>
      <c r="R33" s="5331"/>
      <c r="S33" s="2309" t="s">
        <v>1673</v>
      </c>
      <c r="T33" s="2309" t="s">
        <v>1674</v>
      </c>
      <c r="U33" s="2309" t="s">
        <v>245</v>
      </c>
      <c r="V33" s="2309" t="s">
        <v>1673</v>
      </c>
      <c r="W33" s="2309" t="s">
        <v>1674</v>
      </c>
      <c r="X33" s="2309" t="s">
        <v>245</v>
      </c>
      <c r="Y33" s="2309" t="s">
        <v>1673</v>
      </c>
      <c r="Z33" s="2309" t="s">
        <v>1674</v>
      </c>
      <c r="AA33" s="2309" t="s">
        <v>245</v>
      </c>
      <c r="AB33" s="2309"/>
      <c r="AC33" s="2309" t="s">
        <v>245</v>
      </c>
      <c r="AD33" s="2309" t="s">
        <v>245</v>
      </c>
      <c r="AE33" s="2309" t="s">
        <v>245</v>
      </c>
      <c r="AF33" s="5335"/>
      <c r="AG33" s="2337"/>
      <c r="AH33" s="5332"/>
      <c r="AI33" s="2338"/>
      <c r="AJ33" s="2338"/>
      <c r="AK33" s="2338"/>
      <c r="AL33" s="2338"/>
    </row>
    <row r="34" spans="1:39" ht="27" outlineLevel="1">
      <c r="A34" s="2294" t="s">
        <v>16</v>
      </c>
      <c r="B34" s="2294" t="s">
        <v>1675</v>
      </c>
      <c r="C34" s="2293"/>
      <c r="D34" s="2293"/>
      <c r="E34" s="2293"/>
      <c r="F34" s="2293"/>
      <c r="G34" s="2293"/>
      <c r="H34" s="2293"/>
      <c r="I34" s="2293"/>
      <c r="J34" s="2293"/>
      <c r="K34" s="2293"/>
      <c r="L34" s="2293"/>
      <c r="M34" s="2293"/>
      <c r="N34" s="2293"/>
      <c r="O34" s="2293"/>
      <c r="P34" s="2293"/>
      <c r="Q34" s="2310"/>
      <c r="R34" s="2310"/>
      <c r="S34" s="2310"/>
      <c r="T34" s="2310"/>
      <c r="U34" s="2311"/>
      <c r="V34" s="2311"/>
      <c r="W34" s="2311"/>
      <c r="X34" s="2311"/>
      <c r="Y34" s="2311"/>
      <c r="Z34" s="2311"/>
      <c r="AA34" s="2320"/>
      <c r="AB34" s="2320"/>
      <c r="AC34" s="2320"/>
      <c r="AD34" s="2320"/>
      <c r="AE34" s="2320"/>
      <c r="AF34" s="2321"/>
      <c r="AG34" s="2339"/>
      <c r="AH34" s="2340"/>
      <c r="AI34" s="2341"/>
      <c r="AJ34" s="2341"/>
      <c r="AK34" s="2341"/>
      <c r="AL34" s="2341"/>
    </row>
    <row r="35" spans="1:39" ht="15" outlineLevel="1">
      <c r="A35" s="2295">
        <v>1</v>
      </c>
      <c r="B35" s="2296" t="s">
        <v>1305</v>
      </c>
      <c r="C35" s="2296"/>
      <c r="D35" s="2296"/>
      <c r="E35" s="2296"/>
      <c r="F35" s="2296"/>
      <c r="G35" s="2296"/>
      <c r="H35" s="2296"/>
      <c r="I35" s="2296"/>
      <c r="J35" s="2296"/>
      <c r="K35" s="2296"/>
      <c r="L35" s="2296"/>
      <c r="M35" s="2296"/>
      <c r="N35" s="2296"/>
      <c r="O35" s="2296"/>
      <c r="P35" s="2296"/>
      <c r="Q35" s="2312"/>
      <c r="R35" s="2312"/>
      <c r="S35" s="2312"/>
      <c r="T35" s="2312"/>
      <c r="U35" s="2313"/>
      <c r="V35" s="2313"/>
      <c r="W35" s="2313"/>
      <c r="X35" s="2313"/>
      <c r="Y35" s="2313"/>
      <c r="Z35" s="2313"/>
      <c r="AA35" s="2322"/>
      <c r="AB35" s="2322"/>
      <c r="AC35" s="2323"/>
      <c r="AD35" s="2323"/>
      <c r="AE35" s="2323"/>
      <c r="AF35" s="2324"/>
      <c r="AG35" s="2342"/>
      <c r="AH35" s="2343"/>
      <c r="AI35" s="2344"/>
      <c r="AJ35" s="2344"/>
      <c r="AK35" s="2344"/>
      <c r="AL35" s="2344"/>
      <c r="AM35" s="2345"/>
    </row>
    <row r="36" spans="1:39" ht="15" outlineLevel="1">
      <c r="A36" s="2295">
        <v>2</v>
      </c>
      <c r="B36" s="2296" t="s">
        <v>1302</v>
      </c>
      <c r="C36" s="2296"/>
      <c r="D36" s="2296"/>
      <c r="E36" s="2296"/>
      <c r="F36" s="2296"/>
      <c r="G36" s="2296"/>
      <c r="H36" s="2296"/>
      <c r="I36" s="2296"/>
      <c r="J36" s="2296"/>
      <c r="K36" s="2296"/>
      <c r="L36" s="2296"/>
      <c r="M36" s="2296"/>
      <c r="N36" s="2296"/>
      <c r="O36" s="2296"/>
      <c r="P36" s="2296"/>
      <c r="Q36" s="2312"/>
      <c r="R36" s="2312"/>
      <c r="S36" s="2312"/>
      <c r="T36" s="2312"/>
      <c r="U36" s="2313"/>
      <c r="V36" s="2313"/>
      <c r="W36" s="2313"/>
      <c r="X36" s="2313"/>
      <c r="Y36" s="2313"/>
      <c r="Z36" s="2313"/>
      <c r="AA36" s="2322"/>
      <c r="AB36" s="2322"/>
      <c r="AC36" s="2323"/>
      <c r="AD36" s="2323"/>
      <c r="AE36" s="2323"/>
      <c r="AF36" s="2324"/>
      <c r="AG36" s="2342"/>
      <c r="AH36" s="2343"/>
      <c r="AI36" s="2344"/>
      <c r="AJ36" s="2344"/>
      <c r="AK36" s="2344"/>
      <c r="AL36" s="2344"/>
      <c r="AM36" s="2345"/>
    </row>
    <row r="37" spans="1:39" ht="15" outlineLevel="1">
      <c r="A37" s="2295">
        <v>3</v>
      </c>
      <c r="B37" s="2296" t="s">
        <v>1307</v>
      </c>
      <c r="C37" s="2296"/>
      <c r="D37" s="2296"/>
      <c r="E37" s="2296"/>
      <c r="F37" s="2296"/>
      <c r="G37" s="2296"/>
      <c r="H37" s="2296"/>
      <c r="I37" s="2296"/>
      <c r="J37" s="2296"/>
      <c r="K37" s="2296"/>
      <c r="L37" s="2296"/>
      <c r="M37" s="2296"/>
      <c r="N37" s="2296"/>
      <c r="O37" s="2296"/>
      <c r="P37" s="2296"/>
      <c r="Q37" s="2312"/>
      <c r="R37" s="2312"/>
      <c r="S37" s="2312"/>
      <c r="T37" s="2312"/>
      <c r="U37" s="2313"/>
      <c r="V37" s="2313"/>
      <c r="W37" s="2313"/>
      <c r="X37" s="2313"/>
      <c r="Y37" s="2313"/>
      <c r="Z37" s="2313"/>
      <c r="AA37" s="2325"/>
      <c r="AB37" s="2325"/>
      <c r="AC37" s="2326"/>
      <c r="AD37" s="2326"/>
      <c r="AE37" s="2326"/>
      <c r="AF37" s="2324"/>
      <c r="AG37" s="2342"/>
      <c r="AH37" s="2343"/>
      <c r="AI37" s="2344"/>
      <c r="AJ37" s="2344"/>
      <c r="AK37" s="2344"/>
      <c r="AL37" s="2344"/>
      <c r="AM37" s="2345"/>
    </row>
    <row r="38" spans="1:39" ht="15" outlineLevel="1">
      <c r="A38" s="2295">
        <v>4</v>
      </c>
      <c r="B38" s="2296" t="s">
        <v>1308</v>
      </c>
      <c r="C38" s="2296"/>
      <c r="D38" s="2296"/>
      <c r="E38" s="2296"/>
      <c r="F38" s="2296"/>
      <c r="G38" s="2296"/>
      <c r="H38" s="2296"/>
      <c r="I38" s="2296"/>
      <c r="J38" s="2296"/>
      <c r="K38" s="2296"/>
      <c r="L38" s="2296"/>
      <c r="M38" s="2296"/>
      <c r="N38" s="2296"/>
      <c r="O38" s="2296"/>
      <c r="P38" s="2296"/>
      <c r="Q38" s="2312"/>
      <c r="R38" s="2312"/>
      <c r="S38" s="2312"/>
      <c r="T38" s="2312"/>
      <c r="U38" s="2313"/>
      <c r="V38" s="2313"/>
      <c r="W38" s="2313"/>
      <c r="X38" s="2313"/>
      <c r="Y38" s="2313"/>
      <c r="Z38" s="2313"/>
      <c r="AA38" s="2325"/>
      <c r="AB38" s="2325"/>
      <c r="AC38" s="2326"/>
      <c r="AD38" s="2326"/>
      <c r="AE38" s="2326"/>
      <c r="AF38" s="2324"/>
      <c r="AG38" s="2342"/>
      <c r="AH38" s="2343"/>
      <c r="AI38" s="2344"/>
      <c r="AJ38" s="2344"/>
      <c r="AK38" s="2344"/>
      <c r="AL38" s="2344"/>
      <c r="AM38" s="2345"/>
    </row>
    <row r="39" spans="1:39" ht="15" outlineLevel="1">
      <c r="A39" s="2295">
        <v>5</v>
      </c>
      <c r="B39" s="2296" t="s">
        <v>1299</v>
      </c>
      <c r="C39" s="2296"/>
      <c r="D39" s="2296"/>
      <c r="E39" s="2296"/>
      <c r="F39" s="2296"/>
      <c r="G39" s="2296"/>
      <c r="H39" s="2296"/>
      <c r="I39" s="2296"/>
      <c r="J39" s="2296"/>
      <c r="K39" s="2296"/>
      <c r="L39" s="2296"/>
      <c r="M39" s="2296"/>
      <c r="N39" s="2296"/>
      <c r="O39" s="2296"/>
      <c r="P39" s="2296"/>
      <c r="Q39" s="2312"/>
      <c r="R39" s="2312"/>
      <c r="S39" s="2312"/>
      <c r="T39" s="2312"/>
      <c r="U39" s="2313"/>
      <c r="V39" s="2313"/>
      <c r="W39" s="2313"/>
      <c r="X39" s="2313"/>
      <c r="Y39" s="2313"/>
      <c r="Z39" s="2313"/>
      <c r="AA39" s="2322"/>
      <c r="AB39" s="2322"/>
      <c r="AC39" s="2323"/>
      <c r="AD39" s="2323"/>
      <c r="AE39" s="2323"/>
      <c r="AF39" s="2324"/>
      <c r="AG39" s="2342"/>
      <c r="AH39" s="2343"/>
      <c r="AI39" s="2344"/>
      <c r="AJ39" s="2344"/>
      <c r="AK39" s="2344"/>
      <c r="AL39" s="2344"/>
      <c r="AM39" s="2345"/>
    </row>
    <row r="40" spans="1:39" ht="15" outlineLevel="1">
      <c r="A40" s="2295">
        <v>6</v>
      </c>
      <c r="B40" s="2296" t="s">
        <v>1297</v>
      </c>
      <c r="C40" s="2296"/>
      <c r="D40" s="2296"/>
      <c r="E40" s="2296"/>
      <c r="F40" s="2296"/>
      <c r="G40" s="2296"/>
      <c r="H40" s="2296"/>
      <c r="I40" s="2296"/>
      <c r="J40" s="2296"/>
      <c r="K40" s="2296"/>
      <c r="L40" s="2296"/>
      <c r="M40" s="2296"/>
      <c r="N40" s="2296"/>
      <c r="O40" s="2296"/>
      <c r="P40" s="2296"/>
      <c r="Q40" s="2312"/>
      <c r="R40" s="2312"/>
      <c r="S40" s="2312"/>
      <c r="T40" s="2312"/>
      <c r="U40" s="2313"/>
      <c r="V40" s="2313"/>
      <c r="W40" s="2313"/>
      <c r="X40" s="2313"/>
      <c r="Y40" s="2313"/>
      <c r="Z40" s="2313"/>
      <c r="AA40" s="2322"/>
      <c r="AB40" s="2322"/>
      <c r="AC40" s="2323"/>
      <c r="AD40" s="2323"/>
      <c r="AE40" s="2323"/>
      <c r="AF40" s="2324"/>
      <c r="AG40" s="2342"/>
      <c r="AH40" s="2343"/>
      <c r="AI40" s="2344"/>
      <c r="AJ40" s="2344"/>
      <c r="AK40" s="2344"/>
      <c r="AL40" s="2344"/>
      <c r="AM40" s="2345"/>
    </row>
    <row r="41" spans="1:39" ht="15" outlineLevel="1">
      <c r="A41" s="2295">
        <v>7</v>
      </c>
      <c r="B41" s="2296" t="s">
        <v>1303</v>
      </c>
      <c r="C41" s="2296"/>
      <c r="D41" s="2296"/>
      <c r="E41" s="2296"/>
      <c r="F41" s="2296"/>
      <c r="G41" s="2296"/>
      <c r="H41" s="2296"/>
      <c r="I41" s="2296"/>
      <c r="J41" s="2296"/>
      <c r="K41" s="2296"/>
      <c r="L41" s="2296"/>
      <c r="M41" s="2296"/>
      <c r="N41" s="2296"/>
      <c r="O41" s="2296"/>
      <c r="P41" s="2296"/>
      <c r="Q41" s="2312"/>
      <c r="R41" s="2312"/>
      <c r="S41" s="2312"/>
      <c r="T41" s="2312"/>
      <c r="U41" s="2313"/>
      <c r="V41" s="2313"/>
      <c r="W41" s="2313"/>
      <c r="X41" s="2313"/>
      <c r="Y41" s="2313"/>
      <c r="Z41" s="2313"/>
      <c r="AA41" s="2322"/>
      <c r="AB41" s="2322"/>
      <c r="AC41" s="2323"/>
      <c r="AD41" s="2323"/>
      <c r="AE41" s="2323"/>
      <c r="AF41" s="2324"/>
      <c r="AG41" s="2342"/>
      <c r="AH41" s="2343"/>
      <c r="AI41" s="2344"/>
      <c r="AJ41" s="2344"/>
      <c r="AK41" s="2344"/>
      <c r="AL41" s="2344"/>
      <c r="AM41" s="2345"/>
    </row>
    <row r="42" spans="1:39" ht="15" outlineLevel="1">
      <c r="A42" s="2295">
        <v>8</v>
      </c>
      <c r="B42" s="2296" t="s">
        <v>1313</v>
      </c>
      <c r="C42" s="2296"/>
      <c r="D42" s="2296"/>
      <c r="E42" s="2296"/>
      <c r="F42" s="2296"/>
      <c r="G42" s="2296"/>
      <c r="H42" s="2296"/>
      <c r="I42" s="2296"/>
      <c r="J42" s="2296"/>
      <c r="K42" s="2296"/>
      <c r="L42" s="2296"/>
      <c r="M42" s="2296"/>
      <c r="N42" s="2296"/>
      <c r="O42" s="2296"/>
      <c r="P42" s="2296"/>
      <c r="Q42" s="2312"/>
      <c r="R42" s="2312"/>
      <c r="S42" s="2312"/>
      <c r="T42" s="2312"/>
      <c r="U42" s="2313"/>
      <c r="V42" s="2313"/>
      <c r="W42" s="2313"/>
      <c r="X42" s="2313"/>
      <c r="Y42" s="2313"/>
      <c r="Z42" s="2313"/>
      <c r="AA42" s="2322"/>
      <c r="AB42" s="2322"/>
      <c r="AC42" s="2323"/>
      <c r="AD42" s="2323"/>
      <c r="AE42" s="2323"/>
      <c r="AF42" s="2324"/>
      <c r="AG42" s="2342"/>
      <c r="AH42" s="2343"/>
      <c r="AI42" s="2344"/>
      <c r="AJ42" s="2344"/>
      <c r="AK42" s="2344"/>
      <c r="AL42" s="2344"/>
      <c r="AM42" s="2345"/>
    </row>
    <row r="43" spans="1:39" ht="15" outlineLevel="1">
      <c r="A43" s="2295">
        <v>9</v>
      </c>
      <c r="B43" s="2296" t="s">
        <v>1301</v>
      </c>
      <c r="C43" s="2296"/>
      <c r="D43" s="2296"/>
      <c r="E43" s="2296"/>
      <c r="F43" s="2296"/>
      <c r="G43" s="2296"/>
      <c r="H43" s="2296"/>
      <c r="I43" s="2296"/>
      <c r="J43" s="2296"/>
      <c r="K43" s="2296"/>
      <c r="L43" s="2296"/>
      <c r="M43" s="2296"/>
      <c r="N43" s="2296"/>
      <c r="O43" s="2296"/>
      <c r="P43" s="2296"/>
      <c r="Q43" s="2312"/>
      <c r="R43" s="2312"/>
      <c r="S43" s="2312"/>
      <c r="T43" s="2312"/>
      <c r="U43" s="2313"/>
      <c r="V43" s="2313"/>
      <c r="W43" s="2313"/>
      <c r="X43" s="2313"/>
      <c r="Y43" s="2313"/>
      <c r="Z43" s="2313"/>
      <c r="AA43" s="2322"/>
      <c r="AB43" s="2322"/>
      <c r="AC43" s="2323"/>
      <c r="AD43" s="2323"/>
      <c r="AE43" s="2323"/>
      <c r="AF43" s="2324"/>
      <c r="AG43" s="2342"/>
      <c r="AH43" s="2343"/>
      <c r="AI43" s="2344"/>
      <c r="AJ43" s="2344"/>
      <c r="AK43" s="2344"/>
      <c r="AL43" s="2344"/>
      <c r="AM43" s="2345"/>
    </row>
    <row r="44" spans="1:39" ht="15" outlineLevel="1">
      <c r="A44" s="2295">
        <v>10</v>
      </c>
      <c r="B44" s="2296" t="s">
        <v>1300</v>
      </c>
      <c r="C44" s="2296"/>
      <c r="D44" s="2296"/>
      <c r="E44" s="2296"/>
      <c r="F44" s="2296"/>
      <c r="G44" s="2296"/>
      <c r="H44" s="2296"/>
      <c r="I44" s="2296"/>
      <c r="J44" s="2296"/>
      <c r="K44" s="2296"/>
      <c r="L44" s="2296"/>
      <c r="M44" s="2296"/>
      <c r="N44" s="2296"/>
      <c r="O44" s="2296"/>
      <c r="P44" s="2296"/>
      <c r="Q44" s="2312"/>
      <c r="R44" s="2312"/>
      <c r="S44" s="2312"/>
      <c r="T44" s="2312"/>
      <c r="U44" s="2313"/>
      <c r="V44" s="2313"/>
      <c r="W44" s="2313"/>
      <c r="X44" s="2313"/>
      <c r="Y44" s="2313"/>
      <c r="Z44" s="2313"/>
      <c r="AA44" s="2322"/>
      <c r="AB44" s="2322"/>
      <c r="AC44" s="2323"/>
      <c r="AD44" s="2323"/>
      <c r="AE44" s="2323"/>
      <c r="AF44" s="2324"/>
      <c r="AG44" s="2342"/>
      <c r="AH44" s="2343"/>
      <c r="AI44" s="2344"/>
      <c r="AJ44" s="2344"/>
      <c r="AK44" s="2344"/>
      <c r="AL44" s="2344"/>
      <c r="AM44" s="2345"/>
    </row>
    <row r="45" spans="1:39" ht="27" outlineLevel="1">
      <c r="A45" s="2295">
        <v>11</v>
      </c>
      <c r="B45" s="2296" t="s">
        <v>1304</v>
      </c>
      <c r="C45" s="2296"/>
      <c r="D45" s="2296"/>
      <c r="E45" s="2296"/>
      <c r="F45" s="2296"/>
      <c r="G45" s="2296"/>
      <c r="H45" s="2296"/>
      <c r="I45" s="2296"/>
      <c r="J45" s="2296"/>
      <c r="K45" s="2296"/>
      <c r="L45" s="2296"/>
      <c r="M45" s="2296"/>
      <c r="N45" s="2296"/>
      <c r="O45" s="2296"/>
      <c r="P45" s="2296"/>
      <c r="Q45" s="2312"/>
      <c r="R45" s="2312"/>
      <c r="S45" s="2312"/>
      <c r="T45" s="2312"/>
      <c r="U45" s="2313"/>
      <c r="V45" s="2313"/>
      <c r="W45" s="2313"/>
      <c r="X45" s="2313"/>
      <c r="Y45" s="2313"/>
      <c r="Z45" s="2313"/>
      <c r="AA45" s="2322"/>
      <c r="AB45" s="2322"/>
      <c r="AC45" s="2323"/>
      <c r="AD45" s="2323"/>
      <c r="AE45" s="2323"/>
      <c r="AF45" s="2324"/>
      <c r="AG45" s="2342"/>
      <c r="AH45" s="2343"/>
      <c r="AI45" s="2344"/>
      <c r="AJ45" s="2344"/>
      <c r="AK45" s="2344"/>
      <c r="AL45" s="2344"/>
      <c r="AM45" s="2345"/>
    </row>
    <row r="46" spans="1:39" ht="15" outlineLevel="1">
      <c r="A46" s="2295">
        <v>12</v>
      </c>
      <c r="B46" s="2296" t="s">
        <v>1310</v>
      </c>
      <c r="C46" s="2296"/>
      <c r="D46" s="2296"/>
      <c r="E46" s="2296"/>
      <c r="F46" s="2296"/>
      <c r="G46" s="2296"/>
      <c r="H46" s="2296"/>
      <c r="I46" s="2296"/>
      <c r="J46" s="2296"/>
      <c r="K46" s="2296"/>
      <c r="L46" s="2296"/>
      <c r="M46" s="2296"/>
      <c r="N46" s="2296"/>
      <c r="O46" s="2296"/>
      <c r="P46" s="2296"/>
      <c r="Q46" s="2312"/>
      <c r="R46" s="2312"/>
      <c r="S46" s="2312"/>
      <c r="T46" s="2312"/>
      <c r="U46" s="2313"/>
      <c r="V46" s="2313"/>
      <c r="W46" s="2313"/>
      <c r="X46" s="2313"/>
      <c r="Y46" s="2313"/>
      <c r="Z46" s="2313"/>
      <c r="AA46" s="2322"/>
      <c r="AB46" s="2322"/>
      <c r="AC46" s="2323"/>
      <c r="AD46" s="2323"/>
      <c r="AE46" s="2323"/>
      <c r="AF46" s="2324"/>
      <c r="AG46" s="2342"/>
      <c r="AH46" s="2343"/>
      <c r="AI46" s="2344"/>
      <c r="AJ46" s="2344"/>
      <c r="AK46" s="2344"/>
      <c r="AL46" s="2344"/>
      <c r="AM46" s="2345"/>
    </row>
    <row r="47" spans="1:39" ht="15" outlineLevel="1">
      <c r="A47" s="2295">
        <v>13</v>
      </c>
      <c r="B47" s="2296" t="s">
        <v>1296</v>
      </c>
      <c r="C47" s="2296"/>
      <c r="D47" s="2296"/>
      <c r="E47" s="2296"/>
      <c r="F47" s="2296"/>
      <c r="G47" s="2296"/>
      <c r="H47" s="2296"/>
      <c r="I47" s="2296"/>
      <c r="J47" s="2296"/>
      <c r="K47" s="2296"/>
      <c r="L47" s="2296"/>
      <c r="M47" s="2296"/>
      <c r="N47" s="2296"/>
      <c r="O47" s="2296"/>
      <c r="P47" s="2296"/>
      <c r="Q47" s="2312"/>
      <c r="R47" s="2312"/>
      <c r="S47" s="2312"/>
      <c r="T47" s="2312"/>
      <c r="U47" s="2313"/>
      <c r="V47" s="2313"/>
      <c r="W47" s="2313"/>
      <c r="X47" s="2313"/>
      <c r="Y47" s="2313"/>
      <c r="Z47" s="2313"/>
      <c r="AA47" s="2322"/>
      <c r="AB47" s="2322"/>
      <c r="AC47" s="2323"/>
      <c r="AD47" s="2323"/>
      <c r="AE47" s="2323"/>
      <c r="AF47" s="2324"/>
      <c r="AG47" s="2342"/>
      <c r="AH47" s="2343"/>
      <c r="AI47" s="2344"/>
      <c r="AJ47" s="2344"/>
      <c r="AK47" s="2344"/>
      <c r="AL47" s="2344"/>
      <c r="AM47" s="2345"/>
    </row>
    <row r="48" spans="1:39" ht="27" outlineLevel="1">
      <c r="A48" s="2295">
        <v>14</v>
      </c>
      <c r="B48" s="2296" t="s">
        <v>1309</v>
      </c>
      <c r="C48" s="2296"/>
      <c r="D48" s="2296"/>
      <c r="E48" s="2296"/>
      <c r="F48" s="2296"/>
      <c r="G48" s="2296"/>
      <c r="H48" s="2296"/>
      <c r="I48" s="2296"/>
      <c r="J48" s="2296"/>
      <c r="K48" s="2296"/>
      <c r="L48" s="2296"/>
      <c r="M48" s="2296"/>
      <c r="N48" s="2296"/>
      <c r="O48" s="2296"/>
      <c r="P48" s="2296"/>
      <c r="Q48" s="2312"/>
      <c r="R48" s="2312"/>
      <c r="S48" s="2312"/>
      <c r="T48" s="2312"/>
      <c r="U48" s="2313"/>
      <c r="V48" s="2313"/>
      <c r="W48" s="2313"/>
      <c r="X48" s="2313"/>
      <c r="Y48" s="2313"/>
      <c r="Z48" s="2313"/>
      <c r="AA48" s="2322"/>
      <c r="AB48" s="2322"/>
      <c r="AC48" s="2323"/>
      <c r="AD48" s="2323"/>
      <c r="AE48" s="2323"/>
      <c r="AF48" s="2324"/>
      <c r="AG48" s="2342"/>
      <c r="AH48" s="2343"/>
      <c r="AI48" s="2344"/>
      <c r="AJ48" s="2344"/>
      <c r="AK48" s="2344"/>
      <c r="AL48" s="2344"/>
      <c r="AM48" s="2345"/>
    </row>
    <row r="49" spans="1:39" ht="15" outlineLevel="1">
      <c r="A49" s="2295">
        <v>15</v>
      </c>
      <c r="B49" s="2296" t="s">
        <v>1314</v>
      </c>
      <c r="C49" s="2296"/>
      <c r="D49" s="2296"/>
      <c r="E49" s="2296"/>
      <c r="F49" s="2296"/>
      <c r="G49" s="2296"/>
      <c r="H49" s="2296"/>
      <c r="I49" s="2296"/>
      <c r="J49" s="2296"/>
      <c r="K49" s="2296"/>
      <c r="L49" s="2296"/>
      <c r="M49" s="2296"/>
      <c r="N49" s="2296"/>
      <c r="O49" s="2296"/>
      <c r="P49" s="2296"/>
      <c r="Q49" s="2312"/>
      <c r="R49" s="2312"/>
      <c r="S49" s="2312"/>
      <c r="T49" s="2312"/>
      <c r="U49" s="2313"/>
      <c r="V49" s="2313"/>
      <c r="W49" s="2313"/>
      <c r="X49" s="2313"/>
      <c r="Y49" s="2313"/>
      <c r="Z49" s="2313"/>
      <c r="AA49" s="2322"/>
      <c r="AB49" s="2322"/>
      <c r="AC49" s="2323"/>
      <c r="AD49" s="2323"/>
      <c r="AE49" s="2323"/>
      <c r="AF49" s="2324"/>
      <c r="AG49" s="2342"/>
      <c r="AH49" s="2343"/>
      <c r="AI49" s="2344"/>
      <c r="AJ49" s="2344"/>
      <c r="AK49" s="2344"/>
      <c r="AL49" s="2344"/>
      <c r="AM49" s="2345"/>
    </row>
    <row r="50" spans="1:39" ht="27" outlineLevel="1">
      <c r="A50" s="2295">
        <v>16</v>
      </c>
      <c r="B50" s="2296" t="s">
        <v>1311</v>
      </c>
      <c r="C50" s="2296"/>
      <c r="D50" s="2296"/>
      <c r="E50" s="2296"/>
      <c r="F50" s="2296"/>
      <c r="G50" s="2296"/>
      <c r="H50" s="2296"/>
      <c r="I50" s="2296"/>
      <c r="J50" s="2296"/>
      <c r="K50" s="2296"/>
      <c r="L50" s="2296"/>
      <c r="M50" s="2296"/>
      <c r="N50" s="2296"/>
      <c r="O50" s="2296"/>
      <c r="P50" s="2296"/>
      <c r="Q50" s="2312"/>
      <c r="R50" s="2312"/>
      <c r="S50" s="2312"/>
      <c r="T50" s="2312"/>
      <c r="U50" s="2313"/>
      <c r="V50" s="2313"/>
      <c r="W50" s="2313"/>
      <c r="X50" s="2313"/>
      <c r="Y50" s="2313"/>
      <c r="Z50" s="2313"/>
      <c r="AA50" s="2322"/>
      <c r="AB50" s="2322"/>
      <c r="AC50" s="2323"/>
      <c r="AD50" s="2323"/>
      <c r="AE50" s="2323"/>
      <c r="AF50" s="2324"/>
      <c r="AG50" s="2342"/>
      <c r="AH50" s="2343"/>
      <c r="AI50" s="2344"/>
      <c r="AJ50" s="2344"/>
      <c r="AK50" s="2344"/>
      <c r="AL50" s="2344"/>
      <c r="AM50" s="2345"/>
    </row>
    <row r="51" spans="1:39" ht="15" outlineLevel="1">
      <c r="A51" s="2295">
        <v>17</v>
      </c>
      <c r="B51" s="2296" t="s">
        <v>1317</v>
      </c>
      <c r="C51" s="2296"/>
      <c r="D51" s="2296"/>
      <c r="E51" s="2296"/>
      <c r="F51" s="2296"/>
      <c r="G51" s="2296"/>
      <c r="H51" s="2296"/>
      <c r="I51" s="2296"/>
      <c r="J51" s="2296"/>
      <c r="K51" s="2296"/>
      <c r="L51" s="2296"/>
      <c r="M51" s="2296"/>
      <c r="N51" s="2296"/>
      <c r="O51" s="2296"/>
      <c r="P51" s="2296"/>
      <c r="Q51" s="2312"/>
      <c r="R51" s="2312"/>
      <c r="S51" s="2312"/>
      <c r="T51" s="2312"/>
      <c r="U51" s="2313"/>
      <c r="V51" s="2313"/>
      <c r="W51" s="2313"/>
      <c r="X51" s="2313"/>
      <c r="Y51" s="2313"/>
      <c r="Z51" s="2313"/>
      <c r="AA51" s="2322"/>
      <c r="AB51" s="2322"/>
      <c r="AC51" s="2323"/>
      <c r="AD51" s="2323"/>
      <c r="AE51" s="2323"/>
      <c r="AF51" s="2324"/>
      <c r="AG51" s="2342"/>
      <c r="AH51" s="2343"/>
      <c r="AI51" s="2344"/>
      <c r="AJ51" s="2344"/>
      <c r="AK51" s="2344"/>
      <c r="AL51" s="2344"/>
      <c r="AM51" s="2345"/>
    </row>
    <row r="52" spans="1:39" ht="15" outlineLevel="1">
      <c r="A52" s="2295">
        <v>18</v>
      </c>
      <c r="B52" s="2296" t="s">
        <v>1312</v>
      </c>
      <c r="C52" s="2296"/>
      <c r="D52" s="2296"/>
      <c r="E52" s="2296"/>
      <c r="F52" s="2296"/>
      <c r="G52" s="2296"/>
      <c r="H52" s="2296"/>
      <c r="I52" s="2296"/>
      <c r="J52" s="2296"/>
      <c r="K52" s="2296"/>
      <c r="L52" s="2296"/>
      <c r="M52" s="2296"/>
      <c r="N52" s="2296"/>
      <c r="O52" s="2296"/>
      <c r="P52" s="2296"/>
      <c r="Q52" s="2312"/>
      <c r="R52" s="2312"/>
      <c r="S52" s="2312"/>
      <c r="T52" s="2312"/>
      <c r="U52" s="2313"/>
      <c r="V52" s="2313"/>
      <c r="W52" s="2313"/>
      <c r="X52" s="2313"/>
      <c r="Y52" s="2313"/>
      <c r="Z52" s="2313"/>
      <c r="AA52" s="2322"/>
      <c r="AB52" s="2322"/>
      <c r="AC52" s="2323"/>
      <c r="AD52" s="2323"/>
      <c r="AE52" s="2323"/>
      <c r="AF52" s="2324"/>
      <c r="AG52" s="2342"/>
      <c r="AH52" s="2343"/>
      <c r="AI52" s="2344"/>
      <c r="AJ52" s="2344"/>
      <c r="AK52" s="2344"/>
      <c r="AL52" s="2344"/>
      <c r="AM52" s="2345"/>
    </row>
    <row r="53" spans="1:39" ht="15" outlineLevel="1">
      <c r="A53" s="2295">
        <v>19</v>
      </c>
      <c r="B53" s="2296" t="s">
        <v>1298</v>
      </c>
      <c r="C53" s="2296"/>
      <c r="D53" s="2296"/>
      <c r="E53" s="2296"/>
      <c r="F53" s="2296"/>
      <c r="G53" s="2296"/>
      <c r="H53" s="2296"/>
      <c r="I53" s="2296"/>
      <c r="J53" s="2296"/>
      <c r="K53" s="2296"/>
      <c r="L53" s="2296"/>
      <c r="M53" s="2296"/>
      <c r="N53" s="2296"/>
      <c r="O53" s="2296"/>
      <c r="P53" s="2296"/>
      <c r="Q53" s="2312"/>
      <c r="R53" s="2312"/>
      <c r="S53" s="2312"/>
      <c r="T53" s="2312"/>
      <c r="U53" s="2313"/>
      <c r="V53" s="2313"/>
      <c r="W53" s="2313"/>
      <c r="X53" s="2313"/>
      <c r="Y53" s="2313"/>
      <c r="Z53" s="2313"/>
      <c r="AA53" s="2322"/>
      <c r="AB53" s="2322"/>
      <c r="AC53" s="2323"/>
      <c r="AD53" s="2323"/>
      <c r="AE53" s="2323"/>
      <c r="AF53" s="2324"/>
      <c r="AG53" s="2342"/>
      <c r="AH53" s="2343"/>
      <c r="AI53" s="2344"/>
      <c r="AJ53" s="2344"/>
      <c r="AK53" s="2344"/>
      <c r="AL53" s="2344"/>
      <c r="AM53" s="2345"/>
    </row>
    <row r="54" spans="1:39" ht="15" outlineLevel="1">
      <c r="A54" s="2295">
        <v>20</v>
      </c>
      <c r="B54" s="2296" t="s">
        <v>1316</v>
      </c>
      <c r="C54" s="2296"/>
      <c r="D54" s="2296"/>
      <c r="E54" s="2296"/>
      <c r="F54" s="2296"/>
      <c r="G54" s="2296"/>
      <c r="H54" s="2296"/>
      <c r="I54" s="2296"/>
      <c r="J54" s="2296"/>
      <c r="K54" s="2296"/>
      <c r="L54" s="2296"/>
      <c r="M54" s="2296"/>
      <c r="N54" s="2296"/>
      <c r="O54" s="2296"/>
      <c r="P54" s="2296"/>
      <c r="Q54" s="2312"/>
      <c r="R54" s="2312"/>
      <c r="S54" s="2312"/>
      <c r="T54" s="2312"/>
      <c r="U54" s="2313"/>
      <c r="V54" s="2313"/>
      <c r="W54" s="2313"/>
      <c r="X54" s="2313"/>
      <c r="Y54" s="2313"/>
      <c r="Z54" s="2313"/>
      <c r="AA54" s="2322"/>
      <c r="AB54" s="2322"/>
      <c r="AC54" s="2323"/>
      <c r="AD54" s="2323"/>
      <c r="AE54" s="2323"/>
      <c r="AF54" s="2324"/>
      <c r="AG54" s="2342"/>
      <c r="AH54" s="2343"/>
      <c r="AI54" s="2344"/>
      <c r="AJ54" s="2344"/>
      <c r="AK54" s="2344"/>
      <c r="AL54" s="2344"/>
      <c r="AM54" s="2345"/>
    </row>
    <row r="55" spans="1:39" ht="15" outlineLevel="1">
      <c r="A55" s="2295">
        <v>21</v>
      </c>
      <c r="B55" s="2296" t="s">
        <v>1306</v>
      </c>
      <c r="C55" s="2296"/>
      <c r="D55" s="2296"/>
      <c r="E55" s="2296"/>
      <c r="F55" s="2296"/>
      <c r="G55" s="2296"/>
      <c r="H55" s="2296"/>
      <c r="I55" s="2296"/>
      <c r="J55" s="2296"/>
      <c r="K55" s="2296"/>
      <c r="L55" s="2296"/>
      <c r="M55" s="2296"/>
      <c r="N55" s="2296"/>
      <c r="O55" s="2296"/>
      <c r="P55" s="2296"/>
      <c r="Q55" s="2312"/>
      <c r="R55" s="2312"/>
      <c r="S55" s="2312"/>
      <c r="T55" s="2312"/>
      <c r="U55" s="2313"/>
      <c r="V55" s="2313"/>
      <c r="W55" s="2313"/>
      <c r="X55" s="2313"/>
      <c r="Y55" s="2313"/>
      <c r="Z55" s="2313"/>
      <c r="AA55" s="2322"/>
      <c r="AB55" s="2322"/>
      <c r="AC55" s="2323"/>
      <c r="AD55" s="2323"/>
      <c r="AE55" s="2323"/>
      <c r="AF55" s="2324"/>
      <c r="AG55" s="2342"/>
      <c r="AH55" s="2343"/>
      <c r="AI55" s="2344"/>
      <c r="AJ55" s="2344"/>
      <c r="AK55" s="2344"/>
      <c r="AL55" s="2344"/>
      <c r="AM55" s="2345"/>
    </row>
    <row r="56" spans="1:39" ht="15" outlineLevel="1">
      <c r="A56" s="2295">
        <v>22</v>
      </c>
      <c r="B56" s="2296" t="s">
        <v>1381</v>
      </c>
      <c r="C56" s="2296"/>
      <c r="D56" s="2296"/>
      <c r="E56" s="2296"/>
      <c r="F56" s="2296"/>
      <c r="G56" s="2296"/>
      <c r="H56" s="2296"/>
      <c r="I56" s="2296"/>
      <c r="J56" s="2296"/>
      <c r="K56" s="2296"/>
      <c r="L56" s="2296"/>
      <c r="M56" s="2296"/>
      <c r="N56" s="2296"/>
      <c r="O56" s="2296"/>
      <c r="P56" s="2296"/>
      <c r="Q56" s="2312"/>
      <c r="R56" s="2312"/>
      <c r="S56" s="2312"/>
      <c r="T56" s="2312"/>
      <c r="U56" s="2313"/>
      <c r="V56" s="2313"/>
      <c r="W56" s="2313"/>
      <c r="X56" s="2313"/>
      <c r="Y56" s="2313"/>
      <c r="Z56" s="2313"/>
      <c r="AA56" s="2322"/>
      <c r="AB56" s="2322"/>
      <c r="AC56" s="2323"/>
      <c r="AD56" s="2323"/>
      <c r="AE56" s="2323"/>
      <c r="AF56" s="2324"/>
      <c r="AG56" s="2342"/>
      <c r="AH56" s="2343"/>
      <c r="AI56" s="2344"/>
      <c r="AJ56" s="2344"/>
      <c r="AK56" s="2344"/>
      <c r="AL56" s="2344"/>
      <c r="AM56" s="2345"/>
    </row>
    <row r="57" spans="1:39" ht="15" outlineLevel="1">
      <c r="A57" s="2295">
        <v>23</v>
      </c>
      <c r="B57" s="2296" t="s">
        <v>395</v>
      </c>
      <c r="C57" s="2296"/>
      <c r="D57" s="2296"/>
      <c r="E57" s="2296"/>
      <c r="F57" s="2296"/>
      <c r="G57" s="2296"/>
      <c r="H57" s="2296"/>
      <c r="I57" s="2296"/>
      <c r="J57" s="2296"/>
      <c r="K57" s="2296"/>
      <c r="L57" s="2296"/>
      <c r="M57" s="2296"/>
      <c r="N57" s="2296"/>
      <c r="O57" s="2296"/>
      <c r="P57" s="2296"/>
      <c r="Q57" s="2312"/>
      <c r="R57" s="2312"/>
      <c r="S57" s="2312"/>
      <c r="T57" s="2312"/>
      <c r="U57" s="2313"/>
      <c r="V57" s="2313"/>
      <c r="W57" s="2313"/>
      <c r="X57" s="2313"/>
      <c r="Y57" s="2313"/>
      <c r="Z57" s="2313"/>
      <c r="AA57" s="2322"/>
      <c r="AB57" s="2322"/>
      <c r="AC57" s="2323"/>
      <c r="AD57" s="2323"/>
      <c r="AE57" s="2323"/>
      <c r="AF57" s="2324"/>
      <c r="AG57" s="2342"/>
      <c r="AH57" s="2343"/>
      <c r="AI57" s="2344"/>
      <c r="AJ57" s="2344"/>
      <c r="AK57" s="2344"/>
      <c r="AL57" s="2344"/>
      <c r="AM57" s="2345"/>
    </row>
    <row r="58" spans="1:39" ht="15" outlineLevel="1">
      <c r="A58" s="2295">
        <v>24</v>
      </c>
      <c r="B58" s="2296" t="s">
        <v>1378</v>
      </c>
      <c r="C58" s="2296"/>
      <c r="D58" s="2296"/>
      <c r="E58" s="2296"/>
      <c r="F58" s="2296"/>
      <c r="G58" s="2296"/>
      <c r="H58" s="2296"/>
      <c r="I58" s="2296"/>
      <c r="J58" s="2296"/>
      <c r="K58" s="2296"/>
      <c r="L58" s="2296"/>
      <c r="M58" s="2296"/>
      <c r="N58" s="2296"/>
      <c r="O58" s="2296"/>
      <c r="P58" s="2296"/>
      <c r="Q58" s="2312"/>
      <c r="R58" s="2312"/>
      <c r="S58" s="2312"/>
      <c r="T58" s="2312"/>
      <c r="U58" s="2313"/>
      <c r="V58" s="2313"/>
      <c r="W58" s="2313"/>
      <c r="X58" s="2313"/>
      <c r="Y58" s="2313"/>
      <c r="Z58" s="2313"/>
      <c r="AA58" s="2322"/>
      <c r="AB58" s="2322"/>
      <c r="AC58" s="2323"/>
      <c r="AD58" s="2323"/>
      <c r="AE58" s="2323"/>
      <c r="AF58" s="2324"/>
      <c r="AG58" s="2342"/>
      <c r="AH58" s="2343"/>
      <c r="AI58" s="2344"/>
      <c r="AJ58" s="2344"/>
      <c r="AK58" s="2344"/>
      <c r="AL58" s="2344"/>
      <c r="AM58" s="2345"/>
    </row>
    <row r="59" spans="1:39" ht="14.25" outlineLevel="1">
      <c r="A59" s="2294" t="s">
        <v>138</v>
      </c>
      <c r="B59" s="2294" t="s">
        <v>1676</v>
      </c>
      <c r="C59" s="2297"/>
      <c r="D59" s="2297"/>
      <c r="E59" s="2297"/>
      <c r="F59" s="2297"/>
      <c r="G59" s="2297"/>
      <c r="H59" s="2297"/>
      <c r="I59" s="2297"/>
      <c r="J59" s="2297"/>
      <c r="K59" s="2297"/>
      <c r="L59" s="2297"/>
      <c r="M59" s="2297"/>
      <c r="N59" s="2297"/>
      <c r="O59" s="2297"/>
      <c r="P59" s="2297"/>
      <c r="Q59" s="2310"/>
      <c r="R59" s="2310"/>
      <c r="S59" s="2310"/>
      <c r="T59" s="2310"/>
      <c r="U59" s="2311"/>
      <c r="V59" s="2311"/>
      <c r="W59" s="2311"/>
      <c r="X59" s="2311"/>
      <c r="Y59" s="2311"/>
      <c r="Z59" s="2311"/>
      <c r="AA59" s="2320"/>
      <c r="AB59" s="2320"/>
      <c r="AC59" s="2327"/>
      <c r="AD59" s="2327"/>
      <c r="AE59" s="2327"/>
      <c r="AF59" s="2321"/>
      <c r="AG59" s="2339"/>
      <c r="AH59" s="2339"/>
      <c r="AI59" s="2341"/>
      <c r="AJ59" s="2341"/>
      <c r="AK59" s="2341"/>
      <c r="AL59" s="2341"/>
      <c r="AM59" s="2345"/>
    </row>
    <row r="60" spans="1:39" ht="14.25" outlineLevel="1">
      <c r="A60" s="5330" t="s">
        <v>245</v>
      </c>
      <c r="B60" s="5330"/>
      <c r="C60" s="2297"/>
      <c r="D60" s="2297"/>
      <c r="E60" s="2297"/>
      <c r="F60" s="2297"/>
      <c r="G60" s="2297"/>
      <c r="H60" s="2297"/>
      <c r="I60" s="2297"/>
      <c r="J60" s="2297"/>
      <c r="K60" s="2297"/>
      <c r="L60" s="2297"/>
      <c r="M60" s="2297"/>
      <c r="N60" s="2297"/>
      <c r="O60" s="2297"/>
      <c r="P60" s="2297"/>
      <c r="Q60" s="2314"/>
      <c r="R60" s="2314"/>
      <c r="S60" s="2314"/>
      <c r="T60" s="2314"/>
      <c r="U60" s="2315"/>
      <c r="V60" s="2315"/>
      <c r="W60" s="2315"/>
      <c r="X60" s="2315"/>
      <c r="Y60" s="2315"/>
      <c r="Z60" s="2315"/>
      <c r="AA60" s="2315"/>
      <c r="AB60" s="2315"/>
      <c r="AC60" s="2328"/>
      <c r="AD60" s="2328"/>
      <c r="AE60" s="2328"/>
      <c r="AF60" s="2329"/>
      <c r="AG60" s="2346"/>
      <c r="AH60" s="2347"/>
      <c r="AI60" s="2341"/>
      <c r="AJ60" s="2341"/>
      <c r="AK60" s="2341"/>
      <c r="AL60" s="2341"/>
      <c r="AM60" s="2345"/>
    </row>
    <row r="61" spans="1:39" ht="13.5"/>
    <row r="62" spans="1:39" ht="24.95" customHeight="1">
      <c r="T62" s="1018" t="s">
        <v>215</v>
      </c>
      <c r="U62" s="1018"/>
      <c r="V62" s="1018"/>
      <c r="W62" s="1018"/>
      <c r="X62" s="1018"/>
      <c r="Y62" s="1018"/>
    </row>
  </sheetData>
  <mergeCells count="24">
    <mergeCell ref="AH32:AH33"/>
    <mergeCell ref="A31:AF31"/>
    <mergeCell ref="S32:U32"/>
    <mergeCell ref="V32:X32"/>
    <mergeCell ref="Y32:AA32"/>
    <mergeCell ref="AF32:AF33"/>
    <mergeCell ref="A60:B60"/>
    <mergeCell ref="A32:A33"/>
    <mergeCell ref="B32:B33"/>
    <mergeCell ref="Q32:Q33"/>
    <mergeCell ref="R32:R33"/>
    <mergeCell ref="AF1:AJ1"/>
    <mergeCell ref="A2:AK2"/>
    <mergeCell ref="A3:B3"/>
    <mergeCell ref="AF3:AJ3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T62" location="总部管理费!Print_Titles" display="返回"/>
    <hyperlink ref="J30" location="总部管理费!A48" display="返回"/>
  </hyperlinks>
  <printOptions horizontalCentered="1"/>
  <pageMargins left="0.78740157480314998" right="0" top="1.1811023622047201" bottom="0" header="0.31496062992126" footer="0.31496062992126"/>
  <pageSetup paperSize="9" scale="93" fitToHeight="0" orientation="landscape"/>
  <customProperties>
    <customPr name="BudgetSheetCodeName" r:id="rId1"/>
  </customPropertie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34"/>
  <sheetViews>
    <sheetView topLeftCell="AD1" workbookViewId="0">
      <selection activeCell="C6" sqref="C6:AL28"/>
    </sheetView>
  </sheetViews>
  <sheetFormatPr defaultColWidth="9" defaultRowHeight="24.95" customHeight="1" outlineLevelCol="1"/>
  <cols>
    <col min="1" max="1" width="3.875" style="456" customWidth="1"/>
    <col min="2" max="2" width="16.625" style="456" customWidth="1"/>
    <col min="3" max="4" width="10.25" style="2225" hidden="1" customWidth="1" outlineLevel="1"/>
    <col min="5" max="6" width="11.875" style="2225" hidden="1" customWidth="1" outlineLevel="1"/>
    <col min="7" max="7" width="11.875" style="1427" hidden="1" customWidth="1" outlineLevel="1"/>
    <col min="8" max="11" width="11.875" style="2226" hidden="1" customWidth="1" outlineLevel="1"/>
    <col min="12" max="12" width="11.875" style="1427" hidden="1" customWidth="1" outlineLevel="1"/>
    <col min="13" max="21" width="11.875" style="2226" hidden="1" customWidth="1" outlineLevel="1"/>
    <col min="22" max="24" width="13.25" style="2226" hidden="1" customWidth="1" outlineLevel="1"/>
    <col min="25" max="26" width="10.875" style="2226" hidden="1" customWidth="1" outlineLevel="1"/>
    <col min="27" max="27" width="13.125" style="2226" hidden="1" customWidth="1" outlineLevel="1"/>
    <col min="28" max="29" width="10.875" style="2226" hidden="1" customWidth="1" outlineLevel="1"/>
    <col min="30" max="30" width="10.875" style="2226" customWidth="1" collapsed="1"/>
    <col min="31" max="31" width="12.75" style="2226" customWidth="1"/>
    <col min="32" max="35" width="13.125" style="2226" customWidth="1"/>
    <col min="36" max="36" width="20.5" style="456" customWidth="1"/>
    <col min="37" max="37" width="45.875" style="456" customWidth="1"/>
    <col min="38" max="38" width="37.375" style="456" customWidth="1"/>
    <col min="39" max="16384" width="9" style="456"/>
  </cols>
  <sheetData>
    <row r="1" spans="1:38" ht="15" customHeight="1">
      <c r="A1" s="2227"/>
      <c r="B1" s="299"/>
      <c r="C1" s="2228"/>
      <c r="D1" s="2228"/>
      <c r="E1" s="2228"/>
      <c r="F1" s="2228"/>
      <c r="G1" s="2229"/>
      <c r="H1" s="2230"/>
      <c r="I1" s="2230"/>
      <c r="J1" s="2230"/>
      <c r="K1" s="2230"/>
      <c r="L1" s="2229"/>
      <c r="M1" s="2230"/>
      <c r="N1" s="2230"/>
      <c r="O1" s="2230"/>
      <c r="P1" s="2230"/>
      <c r="Q1" s="2230"/>
      <c r="R1" s="2230"/>
      <c r="S1" s="2230"/>
      <c r="T1" s="2230"/>
      <c r="U1" s="2230"/>
      <c r="V1" s="2230"/>
      <c r="W1" s="2230"/>
      <c r="X1" s="2230"/>
      <c r="Y1" s="2230"/>
      <c r="Z1" s="2230"/>
      <c r="AA1" s="2230"/>
      <c r="AB1" s="2230"/>
      <c r="AC1" s="2230"/>
      <c r="AD1" s="2230"/>
      <c r="AE1" s="2230"/>
      <c r="AF1" s="2230"/>
      <c r="AG1" s="2230"/>
      <c r="AH1" s="2230"/>
      <c r="AI1" s="2230"/>
      <c r="AJ1" s="2230"/>
      <c r="AK1" s="2263"/>
      <c r="AL1" s="580" t="s">
        <v>51</v>
      </c>
    </row>
    <row r="2" spans="1:38" ht="21.75" customHeight="1">
      <c r="A2" s="5219" t="s">
        <v>1679</v>
      </c>
      <c r="B2" s="5219"/>
      <c r="C2" s="5219"/>
      <c r="D2" s="5219"/>
      <c r="E2" s="5219"/>
      <c r="F2" s="5219"/>
      <c r="G2" s="5219"/>
      <c r="H2" s="5219"/>
      <c r="I2" s="5219"/>
      <c r="J2" s="5219"/>
      <c r="K2" s="5219"/>
      <c r="L2" s="5219"/>
      <c r="M2" s="5219"/>
      <c r="N2" s="5219"/>
      <c r="O2" s="5219"/>
      <c r="P2" s="5219"/>
      <c r="Q2" s="5219"/>
      <c r="R2" s="5219"/>
      <c r="S2" s="5219"/>
      <c r="T2" s="5219"/>
      <c r="U2" s="5219"/>
      <c r="V2" s="5219"/>
      <c r="W2" s="5219"/>
      <c r="X2" s="5219"/>
      <c r="Y2" s="5219"/>
      <c r="Z2" s="5219"/>
      <c r="AA2" s="5219"/>
      <c r="AB2" s="5219"/>
      <c r="AC2" s="5219"/>
      <c r="AD2" s="5219"/>
      <c r="AE2" s="5219"/>
      <c r="AF2" s="5219"/>
      <c r="AG2" s="5219"/>
      <c r="AH2" s="5219"/>
      <c r="AI2" s="5219"/>
      <c r="AJ2" s="5219"/>
      <c r="AK2" s="5219"/>
      <c r="AL2" s="5219"/>
    </row>
    <row r="3" spans="1:38" ht="15.75" customHeight="1">
      <c r="A3" s="5124"/>
      <c r="B3" s="5124"/>
      <c r="C3" s="2231"/>
      <c r="D3" s="2231"/>
      <c r="E3" s="2231"/>
      <c r="F3" s="2231"/>
      <c r="G3" s="2232"/>
      <c r="H3" s="2233"/>
      <c r="I3" s="2233"/>
      <c r="J3" s="2233"/>
      <c r="K3" s="2233"/>
      <c r="L3" s="2232"/>
      <c r="M3" s="2233"/>
      <c r="N3" s="2233"/>
      <c r="O3" s="2233"/>
      <c r="P3" s="2233"/>
      <c r="Q3" s="2233"/>
      <c r="R3" s="2233"/>
      <c r="S3" s="2233"/>
      <c r="T3" s="2233"/>
      <c r="U3" s="2233"/>
      <c r="V3" s="2233"/>
      <c r="W3" s="2233"/>
      <c r="X3" s="2233"/>
      <c r="Y3" s="2233"/>
      <c r="Z3" s="2233"/>
      <c r="AA3" s="2233"/>
      <c r="AB3" s="2233"/>
      <c r="AC3" s="2233"/>
      <c r="AD3" s="2233"/>
      <c r="AE3" s="2233"/>
      <c r="AF3" s="2233"/>
      <c r="AG3" s="2233"/>
      <c r="AH3" s="2233"/>
      <c r="AI3" s="2233"/>
      <c r="AJ3" s="2233"/>
      <c r="AK3" s="2263"/>
      <c r="AL3" s="2263" t="s">
        <v>361</v>
      </c>
    </row>
    <row r="4" spans="1:38" s="2224" customFormat="1" ht="15.75" customHeight="1">
      <c r="A4" s="5134" t="s">
        <v>13</v>
      </c>
      <c r="B4" s="5134" t="s">
        <v>1333</v>
      </c>
      <c r="C4" s="5120" t="s">
        <v>155</v>
      </c>
      <c r="D4" s="5121"/>
      <c r="E4" s="5121"/>
      <c r="F4" s="5121"/>
      <c r="G4" s="5122"/>
      <c r="H4" s="5157" t="s">
        <v>1217</v>
      </c>
      <c r="I4" s="5158"/>
      <c r="J4" s="5158"/>
      <c r="K4" s="5158"/>
      <c r="L4" s="5159"/>
      <c r="M4" s="5157" t="s">
        <v>1218</v>
      </c>
      <c r="N4" s="5158"/>
      <c r="O4" s="5158"/>
      <c r="P4" s="5158"/>
      <c r="Q4" s="5159"/>
      <c r="R4" s="5157" t="s">
        <v>158</v>
      </c>
      <c r="S4" s="5158"/>
      <c r="T4" s="5158"/>
      <c r="U4" s="5158"/>
      <c r="V4" s="5159"/>
      <c r="W4" s="5157" t="s">
        <v>220</v>
      </c>
      <c r="X4" s="5158"/>
      <c r="Y4" s="5158"/>
      <c r="Z4" s="5158"/>
      <c r="AA4" s="5159"/>
      <c r="AB4" s="5157" t="s">
        <v>221</v>
      </c>
      <c r="AC4" s="5158"/>
      <c r="AD4" s="5158"/>
      <c r="AE4" s="5158"/>
      <c r="AF4" s="5159"/>
      <c r="AG4" s="5160" t="s">
        <v>161</v>
      </c>
      <c r="AH4" s="5161"/>
      <c r="AI4" s="5162"/>
      <c r="AJ4" s="2264"/>
      <c r="AK4" s="2264"/>
      <c r="AL4" s="2264"/>
    </row>
    <row r="5" spans="1:38" s="445" customFormat="1" ht="24.95" customHeight="1">
      <c r="A5" s="5134"/>
      <c r="B5" s="5134"/>
      <c r="C5" s="464" t="s">
        <v>788</v>
      </c>
      <c r="D5" s="464" t="s">
        <v>854</v>
      </c>
      <c r="E5" s="464" t="s">
        <v>786</v>
      </c>
      <c r="F5" s="464" t="s">
        <v>855</v>
      </c>
      <c r="G5" s="465" t="s">
        <v>170</v>
      </c>
      <c r="H5" s="466" t="s">
        <v>788</v>
      </c>
      <c r="I5" s="466" t="s">
        <v>789</v>
      </c>
      <c r="J5" s="466" t="s">
        <v>786</v>
      </c>
      <c r="K5" s="466" t="s">
        <v>855</v>
      </c>
      <c r="L5" s="465" t="s">
        <v>170</v>
      </c>
      <c r="M5" s="466" t="s">
        <v>788</v>
      </c>
      <c r="N5" s="466" t="s">
        <v>789</v>
      </c>
      <c r="O5" s="466" t="s">
        <v>786</v>
      </c>
      <c r="P5" s="466" t="s">
        <v>855</v>
      </c>
      <c r="Q5" s="466" t="s">
        <v>170</v>
      </c>
      <c r="R5" s="466" t="s">
        <v>788</v>
      </c>
      <c r="S5" s="466" t="s">
        <v>789</v>
      </c>
      <c r="T5" s="466" t="s">
        <v>786</v>
      </c>
      <c r="U5" s="466" t="s">
        <v>855</v>
      </c>
      <c r="V5" s="466" t="s">
        <v>170</v>
      </c>
      <c r="W5" s="466" t="s">
        <v>788</v>
      </c>
      <c r="X5" s="466" t="s">
        <v>789</v>
      </c>
      <c r="Y5" s="466" t="s">
        <v>786</v>
      </c>
      <c r="Z5" s="466" t="s">
        <v>855</v>
      </c>
      <c r="AA5" s="466" t="s">
        <v>170</v>
      </c>
      <c r="AB5" s="466" t="s">
        <v>788</v>
      </c>
      <c r="AC5" s="466" t="s">
        <v>789</v>
      </c>
      <c r="AD5" s="466" t="s">
        <v>786</v>
      </c>
      <c r="AE5" s="466" t="s">
        <v>855</v>
      </c>
      <c r="AF5" s="466" t="s">
        <v>170</v>
      </c>
      <c r="AG5" s="510" t="s">
        <v>788</v>
      </c>
      <c r="AH5" s="510" t="s">
        <v>789</v>
      </c>
      <c r="AI5" s="510" t="s">
        <v>786</v>
      </c>
      <c r="AJ5" s="2265" t="s">
        <v>1344</v>
      </c>
      <c r="AK5" s="1453" t="s">
        <v>960</v>
      </c>
      <c r="AL5" s="2266" t="s">
        <v>791</v>
      </c>
    </row>
    <row r="6" spans="1:38" s="450" customFormat="1" ht="33" customHeight="1">
      <c r="A6" s="2234">
        <v>1</v>
      </c>
      <c r="B6" s="2235" t="s">
        <v>1680</v>
      </c>
      <c r="C6" s="1447"/>
      <c r="D6" s="2236"/>
      <c r="E6" s="1447"/>
      <c r="F6" s="1447"/>
      <c r="G6" s="1448"/>
      <c r="H6" s="1449"/>
      <c r="I6" s="1449"/>
      <c r="J6" s="1449"/>
      <c r="K6" s="1449"/>
      <c r="L6" s="1448"/>
      <c r="M6" s="1449"/>
      <c r="N6" s="1449"/>
      <c r="O6" s="1449"/>
      <c r="P6" s="1449"/>
      <c r="Q6" s="1448"/>
      <c r="R6" s="2240"/>
      <c r="S6" s="1449"/>
      <c r="T6" s="2248"/>
      <c r="U6" s="2248"/>
      <c r="V6" s="2249"/>
      <c r="W6" s="2250"/>
      <c r="X6" s="2250"/>
      <c r="Y6" s="2250"/>
      <c r="Z6" s="2258"/>
      <c r="AA6" s="2249"/>
      <c r="AB6" s="2250"/>
      <c r="AC6" s="2250"/>
      <c r="AD6" s="2250"/>
      <c r="AE6" s="2258"/>
      <c r="AF6" s="2249"/>
      <c r="AG6" s="2258"/>
      <c r="AH6" s="2258"/>
      <c r="AI6" s="2258"/>
      <c r="AJ6" s="2267"/>
      <c r="AK6" s="2268"/>
      <c r="AL6" s="1782"/>
    </row>
    <row r="7" spans="1:38" s="450" customFormat="1" ht="46.5" customHeight="1">
      <c r="A7" s="2234">
        <v>2</v>
      </c>
      <c r="B7" s="2235" t="s">
        <v>1681</v>
      </c>
      <c r="C7" s="1447"/>
      <c r="D7" s="1447"/>
      <c r="E7" s="1447"/>
      <c r="F7" s="1447"/>
      <c r="G7" s="1448"/>
      <c r="H7" s="1449"/>
      <c r="I7" s="1449"/>
      <c r="J7" s="1449"/>
      <c r="K7" s="1449"/>
      <c r="L7" s="1448"/>
      <c r="M7" s="1449"/>
      <c r="N7" s="1449"/>
      <c r="O7" s="1449"/>
      <c r="P7" s="1449"/>
      <c r="Q7" s="1448"/>
      <c r="R7" s="2240"/>
      <c r="S7" s="1449"/>
      <c r="T7" s="2248"/>
      <c r="U7" s="2248"/>
      <c r="V7" s="2249"/>
      <c r="W7" s="2250"/>
      <c r="X7" s="2250"/>
      <c r="Y7" s="2250"/>
      <c r="Z7" s="2258"/>
      <c r="AA7" s="2249"/>
      <c r="AB7" s="2250"/>
      <c r="AC7" s="2250"/>
      <c r="AD7" s="2250"/>
      <c r="AE7" s="2258"/>
      <c r="AF7" s="2249"/>
      <c r="AG7" s="2258"/>
      <c r="AH7" s="2258"/>
      <c r="AI7" s="2258"/>
      <c r="AJ7" s="2267"/>
      <c r="AK7" s="1782"/>
      <c r="AL7" s="1435"/>
    </row>
    <row r="8" spans="1:38" s="450" customFormat="1" ht="24.75" customHeight="1">
      <c r="A8" s="2234">
        <v>3</v>
      </c>
      <c r="B8" s="2235" t="s">
        <v>346</v>
      </c>
      <c r="C8" s="1447"/>
      <c r="D8" s="1447"/>
      <c r="E8" s="1447"/>
      <c r="F8" s="1447"/>
      <c r="G8" s="1448"/>
      <c r="H8" s="1449"/>
      <c r="I8" s="1449"/>
      <c r="J8" s="1449"/>
      <c r="K8" s="1449"/>
      <c r="L8" s="1448"/>
      <c r="M8" s="1449"/>
      <c r="N8" s="1449"/>
      <c r="O8" s="1449"/>
      <c r="P8" s="1449"/>
      <c r="Q8" s="1448"/>
      <c r="R8" s="2240"/>
      <c r="S8" s="1449"/>
      <c r="T8" s="2248"/>
      <c r="U8" s="2248"/>
      <c r="V8" s="2249"/>
      <c r="W8" s="2250"/>
      <c r="X8" s="2250"/>
      <c r="Y8" s="2250"/>
      <c r="Z8" s="2258"/>
      <c r="AA8" s="2249"/>
      <c r="AB8" s="2250"/>
      <c r="AC8" s="2250"/>
      <c r="AD8" s="2250"/>
      <c r="AE8" s="2258"/>
      <c r="AF8" s="2249"/>
      <c r="AG8" s="2258"/>
      <c r="AH8" s="2258"/>
      <c r="AI8" s="2258"/>
      <c r="AJ8" s="2269"/>
      <c r="AK8" s="1782"/>
      <c r="AL8" s="1435"/>
    </row>
    <row r="9" spans="1:38" s="450" customFormat="1" ht="23.25" customHeight="1">
      <c r="A9" s="2234">
        <v>4</v>
      </c>
      <c r="B9" s="274" t="s">
        <v>1296</v>
      </c>
      <c r="C9" s="1447"/>
      <c r="D9" s="1447"/>
      <c r="E9" s="1447"/>
      <c r="F9" s="1447"/>
      <c r="G9" s="1448"/>
      <c r="H9" s="1449"/>
      <c r="I9" s="1449"/>
      <c r="J9" s="1449"/>
      <c r="K9" s="1449"/>
      <c r="L9" s="1448"/>
      <c r="M9" s="1449"/>
      <c r="N9" s="1449"/>
      <c r="O9" s="1449"/>
      <c r="P9" s="1449"/>
      <c r="Q9" s="1448"/>
      <c r="R9" s="2240"/>
      <c r="S9" s="1449"/>
      <c r="T9" s="2248"/>
      <c r="U9" s="2248"/>
      <c r="V9" s="2249"/>
      <c r="W9" s="2250"/>
      <c r="X9" s="2250"/>
      <c r="Y9" s="2250"/>
      <c r="Z9" s="2258"/>
      <c r="AA9" s="2249"/>
      <c r="AB9" s="2250"/>
      <c r="AC9" s="2250"/>
      <c r="AD9" s="2250"/>
      <c r="AE9" s="2258"/>
      <c r="AF9" s="2249"/>
      <c r="AG9" s="2258"/>
      <c r="AH9" s="2258"/>
      <c r="AI9" s="2258"/>
      <c r="AJ9" s="2270"/>
      <c r="AK9" s="1782"/>
      <c r="AL9" s="2271"/>
    </row>
    <row r="10" spans="1:38" s="450" customFormat="1" ht="31.5" customHeight="1">
      <c r="A10" s="2234">
        <v>5</v>
      </c>
      <c r="B10" s="274" t="s">
        <v>1682</v>
      </c>
      <c r="C10" s="1447"/>
      <c r="D10" s="1447"/>
      <c r="E10" s="1447"/>
      <c r="F10" s="1447"/>
      <c r="G10" s="1448"/>
      <c r="H10" s="1449"/>
      <c r="I10" s="1449"/>
      <c r="J10" s="1449"/>
      <c r="K10" s="1449"/>
      <c r="L10" s="1448"/>
      <c r="M10" s="1449"/>
      <c r="N10" s="1449"/>
      <c r="O10" s="1449"/>
      <c r="P10" s="1449"/>
      <c r="Q10" s="1448"/>
      <c r="R10" s="2240"/>
      <c r="S10" s="1449"/>
      <c r="T10" s="2248"/>
      <c r="U10" s="2248"/>
      <c r="V10" s="2249"/>
      <c r="W10" s="2250"/>
      <c r="X10" s="2250"/>
      <c r="Y10" s="2250"/>
      <c r="Z10" s="2258"/>
      <c r="AA10" s="2249"/>
      <c r="AB10" s="2250"/>
      <c r="AC10" s="2250"/>
      <c r="AD10" s="2250"/>
      <c r="AE10" s="2258"/>
      <c r="AF10" s="2249"/>
      <c r="AG10" s="2258"/>
      <c r="AH10" s="2258"/>
      <c r="AI10" s="2258"/>
      <c r="AJ10" s="2270"/>
      <c r="AK10" s="1782"/>
      <c r="AL10" s="2271"/>
    </row>
    <row r="11" spans="1:38" s="450" customFormat="1" ht="57" customHeight="1">
      <c r="A11" s="2234">
        <v>6</v>
      </c>
      <c r="B11" s="1814" t="s">
        <v>1683</v>
      </c>
      <c r="C11" s="1447"/>
      <c r="D11" s="1447"/>
      <c r="E11" s="1447"/>
      <c r="F11" s="1447"/>
      <c r="G11" s="1448"/>
      <c r="H11" s="1449"/>
      <c r="I11" s="1449"/>
      <c r="J11" s="1449"/>
      <c r="K11" s="1449"/>
      <c r="L11" s="1448"/>
      <c r="M11" s="1449"/>
      <c r="N11" s="1449"/>
      <c r="O11" s="1449"/>
      <c r="P11" s="1449"/>
      <c r="Q11" s="1448"/>
      <c r="R11" s="2240"/>
      <c r="S11" s="1449"/>
      <c r="T11" s="2248"/>
      <c r="U11" s="2251"/>
      <c r="V11" s="2249"/>
      <c r="W11" s="2250"/>
      <c r="X11" s="2250"/>
      <c r="Y11" s="2250"/>
      <c r="Z11" s="2258"/>
      <c r="AA11" s="2249"/>
      <c r="AB11" s="2250"/>
      <c r="AC11" s="2250"/>
      <c r="AD11" s="2250"/>
      <c r="AE11" s="2258"/>
      <c r="AF11" s="2249"/>
      <c r="AG11" s="2258"/>
      <c r="AH11" s="2258"/>
      <c r="AI11" s="2258"/>
      <c r="AJ11" s="2267"/>
      <c r="AK11" s="1782"/>
      <c r="AL11" s="1435"/>
    </row>
    <row r="12" spans="1:38" s="450" customFormat="1" ht="65.25" customHeight="1">
      <c r="A12" s="2234">
        <v>7</v>
      </c>
      <c r="B12" s="2235" t="s">
        <v>1684</v>
      </c>
      <c r="C12" s="1447"/>
      <c r="D12" s="2236"/>
      <c r="E12" s="1447"/>
      <c r="F12" s="1447"/>
      <c r="G12" s="1448"/>
      <c r="H12" s="1449"/>
      <c r="I12" s="1449"/>
      <c r="J12" s="1449"/>
      <c r="K12" s="1449"/>
      <c r="L12" s="1448"/>
      <c r="M12" s="1449"/>
      <c r="N12" s="1449"/>
      <c r="O12" s="1449"/>
      <c r="P12" s="1449"/>
      <c r="Q12" s="1448"/>
      <c r="R12" s="2240"/>
      <c r="S12" s="1449"/>
      <c r="T12" s="2248"/>
      <c r="U12" s="2248"/>
      <c r="V12" s="2249"/>
      <c r="W12" s="2250"/>
      <c r="X12" s="2250"/>
      <c r="Y12" s="2250"/>
      <c r="Z12" s="2258"/>
      <c r="AA12" s="2249"/>
      <c r="AB12" s="2250"/>
      <c r="AC12" s="2250"/>
      <c r="AD12" s="2250"/>
      <c r="AE12" s="2258"/>
      <c r="AF12" s="2249"/>
      <c r="AG12" s="2258"/>
      <c r="AH12" s="2258"/>
      <c r="AI12" s="2258"/>
      <c r="AJ12" s="2267"/>
      <c r="AK12" s="1782"/>
      <c r="AL12" s="1782"/>
    </row>
    <row r="13" spans="1:38" s="450" customFormat="1" ht="36" customHeight="1">
      <c r="A13" s="2234">
        <v>8</v>
      </c>
      <c r="B13" s="2235" t="s">
        <v>1685</v>
      </c>
      <c r="C13" s="1447"/>
      <c r="D13" s="1447"/>
      <c r="E13" s="1447"/>
      <c r="F13" s="1447"/>
      <c r="G13" s="1448"/>
      <c r="H13" s="1449"/>
      <c r="I13" s="1449"/>
      <c r="J13" s="1449"/>
      <c r="K13" s="1449"/>
      <c r="L13" s="1448"/>
      <c r="M13" s="1449"/>
      <c r="N13" s="1449"/>
      <c r="O13" s="1449"/>
      <c r="P13" s="1449"/>
      <c r="Q13" s="1448"/>
      <c r="R13" s="2240"/>
      <c r="S13" s="1449"/>
      <c r="T13" s="2248"/>
      <c r="U13" s="2248"/>
      <c r="V13" s="2249"/>
      <c r="W13" s="2250"/>
      <c r="X13" s="2250"/>
      <c r="Y13" s="2250"/>
      <c r="Z13" s="2258"/>
      <c r="AA13" s="2249"/>
      <c r="AB13" s="2250"/>
      <c r="AC13" s="2250"/>
      <c r="AD13" s="2250"/>
      <c r="AE13" s="2258"/>
      <c r="AF13" s="2249"/>
      <c r="AG13" s="2258"/>
      <c r="AH13" s="2258"/>
      <c r="AI13" s="2258"/>
      <c r="AJ13" s="2267"/>
      <c r="AK13" s="2272"/>
      <c r="AL13" s="1435"/>
    </row>
    <row r="14" spans="1:38" s="450" customFormat="1" ht="81" customHeight="1">
      <c r="A14" s="2234">
        <v>9</v>
      </c>
      <c r="B14" s="2235" t="s">
        <v>1686</v>
      </c>
      <c r="C14" s="1447"/>
      <c r="D14" s="1447"/>
      <c r="E14" s="1447"/>
      <c r="F14" s="1447"/>
      <c r="G14" s="1448"/>
      <c r="H14" s="1449"/>
      <c r="I14" s="1449"/>
      <c r="J14" s="1449"/>
      <c r="K14" s="1449"/>
      <c r="L14" s="1448"/>
      <c r="M14" s="1449"/>
      <c r="N14" s="1449"/>
      <c r="O14" s="1449"/>
      <c r="P14" s="1449"/>
      <c r="Q14" s="1448"/>
      <c r="R14" s="2240"/>
      <c r="S14" s="1449"/>
      <c r="T14" s="2248"/>
      <c r="U14" s="2248"/>
      <c r="V14" s="2249"/>
      <c r="W14" s="2250"/>
      <c r="X14" s="2250"/>
      <c r="Y14" s="2250"/>
      <c r="Z14" s="2258"/>
      <c r="AA14" s="2249"/>
      <c r="AB14" s="2250"/>
      <c r="AC14" s="2250"/>
      <c r="AD14" s="2250"/>
      <c r="AE14" s="2258"/>
      <c r="AF14" s="2249"/>
      <c r="AG14" s="2258"/>
      <c r="AH14" s="2258"/>
      <c r="AI14" s="2258"/>
      <c r="AJ14" s="2267"/>
      <c r="AK14" s="1784"/>
      <c r="AL14" s="1435"/>
    </row>
    <row r="15" spans="1:38" s="448" customFormat="1" ht="29.25" customHeight="1">
      <c r="A15" s="2234">
        <v>10</v>
      </c>
      <c r="B15" s="2235" t="s">
        <v>1687</v>
      </c>
      <c r="C15" s="1447"/>
      <c r="D15" s="1447"/>
      <c r="E15" s="1447"/>
      <c r="F15" s="1447"/>
      <c r="G15" s="1448"/>
      <c r="H15" s="1449"/>
      <c r="I15" s="1449"/>
      <c r="J15" s="1449"/>
      <c r="K15" s="1449"/>
      <c r="L15" s="1448"/>
      <c r="M15" s="1449"/>
      <c r="N15" s="1449"/>
      <c r="O15" s="1449"/>
      <c r="P15" s="1449"/>
      <c r="Q15" s="1448"/>
      <c r="R15" s="2240"/>
      <c r="S15" s="1449"/>
      <c r="T15" s="2248"/>
      <c r="U15" s="2248"/>
      <c r="V15" s="2249"/>
      <c r="W15" s="2250"/>
      <c r="X15" s="2250"/>
      <c r="Y15" s="2250"/>
      <c r="Z15" s="2258"/>
      <c r="AA15" s="2249"/>
      <c r="AB15" s="2250"/>
      <c r="AC15" s="2250"/>
      <c r="AD15" s="2250"/>
      <c r="AE15" s="2258"/>
      <c r="AF15" s="2249"/>
      <c r="AG15" s="2258"/>
      <c r="AH15" s="2258"/>
      <c r="AI15" s="2258"/>
      <c r="AJ15" s="2267"/>
      <c r="AK15" s="1435"/>
      <c r="AL15" s="1435"/>
    </row>
    <row r="16" spans="1:38" s="450" customFormat="1" ht="29.25" customHeight="1">
      <c r="A16" s="2234">
        <v>11</v>
      </c>
      <c r="B16" s="2235" t="s">
        <v>1688</v>
      </c>
      <c r="C16" s="1447"/>
      <c r="D16" s="1447"/>
      <c r="E16" s="1447"/>
      <c r="F16" s="1447"/>
      <c r="G16" s="1448"/>
      <c r="H16" s="1449"/>
      <c r="I16" s="1449"/>
      <c r="J16" s="1449"/>
      <c r="K16" s="1449"/>
      <c r="L16" s="1448"/>
      <c r="M16" s="1449"/>
      <c r="N16" s="1449"/>
      <c r="O16" s="1449"/>
      <c r="P16" s="1449"/>
      <c r="Q16" s="1448"/>
      <c r="R16" s="2240"/>
      <c r="S16" s="1449"/>
      <c r="T16" s="2248"/>
      <c r="U16" s="2248"/>
      <c r="V16" s="2249"/>
      <c r="W16" s="2250"/>
      <c r="X16" s="2250"/>
      <c r="Y16" s="2250"/>
      <c r="Z16" s="2258"/>
      <c r="AA16" s="2249"/>
      <c r="AB16" s="2250"/>
      <c r="AC16" s="2259"/>
      <c r="AD16" s="2250"/>
      <c r="AE16" s="2258"/>
      <c r="AF16" s="2249"/>
      <c r="AG16" s="2258"/>
      <c r="AH16" s="2258"/>
      <c r="AI16" s="2258"/>
      <c r="AJ16" s="2267"/>
      <c r="AK16" s="1435"/>
      <c r="AL16" s="1435"/>
    </row>
    <row r="17" spans="1:38" s="450" customFormat="1" ht="34.5" customHeight="1">
      <c r="A17" s="2234">
        <v>12</v>
      </c>
      <c r="B17" s="2235" t="s">
        <v>1689</v>
      </c>
      <c r="C17" s="1447"/>
      <c r="D17" s="1447"/>
      <c r="E17" s="1447"/>
      <c r="F17" s="1447"/>
      <c r="G17" s="1448"/>
      <c r="H17" s="1449"/>
      <c r="I17" s="1449"/>
      <c r="J17" s="1449"/>
      <c r="K17" s="1449"/>
      <c r="L17" s="1448"/>
      <c r="M17" s="1449"/>
      <c r="N17" s="1449"/>
      <c r="O17" s="1449"/>
      <c r="P17" s="1449"/>
      <c r="Q17" s="1448"/>
      <c r="R17" s="2240"/>
      <c r="S17" s="1449"/>
      <c r="T17" s="2248"/>
      <c r="U17" s="2248"/>
      <c r="V17" s="2249"/>
      <c r="W17" s="2250"/>
      <c r="X17" s="2250"/>
      <c r="Y17" s="2250"/>
      <c r="Z17" s="2258"/>
      <c r="AA17" s="2249"/>
      <c r="AB17" s="2250"/>
      <c r="AC17" s="2250"/>
      <c r="AD17" s="2250"/>
      <c r="AE17" s="2258"/>
      <c r="AF17" s="2249"/>
      <c r="AG17" s="2258"/>
      <c r="AH17" s="2258"/>
      <c r="AI17" s="2258"/>
      <c r="AJ17" s="2267"/>
      <c r="AK17" s="1435"/>
      <c r="AL17" s="1435"/>
    </row>
    <row r="18" spans="1:38" s="450" customFormat="1" ht="36" customHeight="1">
      <c r="A18" s="2234">
        <v>13</v>
      </c>
      <c r="B18" s="2235" t="s">
        <v>1690</v>
      </c>
      <c r="C18" s="1447"/>
      <c r="D18" s="1447"/>
      <c r="E18" s="1447"/>
      <c r="F18" s="1447"/>
      <c r="G18" s="1448"/>
      <c r="H18" s="1449"/>
      <c r="I18" s="1449"/>
      <c r="J18" s="1449"/>
      <c r="K18" s="1449"/>
      <c r="L18" s="1448"/>
      <c r="M18" s="1449"/>
      <c r="N18" s="1449"/>
      <c r="O18" s="1449"/>
      <c r="P18" s="1449"/>
      <c r="Q18" s="1448"/>
      <c r="R18" s="2240"/>
      <c r="S18" s="1449"/>
      <c r="T18" s="2248"/>
      <c r="U18" s="2248"/>
      <c r="V18" s="2249"/>
      <c r="W18" s="2250"/>
      <c r="X18" s="2250"/>
      <c r="Y18" s="2250"/>
      <c r="Z18" s="2258"/>
      <c r="AA18" s="2249"/>
      <c r="AB18" s="2250"/>
      <c r="AC18" s="2250"/>
      <c r="AD18" s="2250"/>
      <c r="AE18" s="2258"/>
      <c r="AF18" s="2249"/>
      <c r="AG18" s="2258"/>
      <c r="AH18" s="2258"/>
      <c r="AI18" s="2258"/>
      <c r="AJ18" s="2269"/>
      <c r="AK18" s="1435"/>
      <c r="AL18" s="1435"/>
    </row>
    <row r="19" spans="1:38" s="450" customFormat="1" ht="50.25" customHeight="1">
      <c r="A19" s="2234">
        <v>14</v>
      </c>
      <c r="B19" s="2235" t="s">
        <v>1691</v>
      </c>
      <c r="C19" s="1447"/>
      <c r="D19" s="1447"/>
      <c r="E19" s="1447"/>
      <c r="F19" s="1447"/>
      <c r="G19" s="1448"/>
      <c r="H19" s="1449"/>
      <c r="I19" s="1449"/>
      <c r="J19" s="1449"/>
      <c r="K19" s="1449"/>
      <c r="L19" s="1448"/>
      <c r="M19" s="1449"/>
      <c r="N19" s="1449"/>
      <c r="O19" s="1449"/>
      <c r="P19" s="1449"/>
      <c r="Q19" s="1448"/>
      <c r="R19" s="2240"/>
      <c r="S19" s="1449"/>
      <c r="T19" s="2248"/>
      <c r="U19" s="2248"/>
      <c r="V19" s="2249"/>
      <c r="W19" s="2250"/>
      <c r="X19" s="2250"/>
      <c r="Y19" s="2250"/>
      <c r="Z19" s="2258"/>
      <c r="AA19" s="2249"/>
      <c r="AB19" s="2250"/>
      <c r="AC19" s="2259"/>
      <c r="AD19" s="2250"/>
      <c r="AE19" s="2258"/>
      <c r="AF19" s="2249"/>
      <c r="AG19" s="2258"/>
      <c r="AH19" s="2258"/>
      <c r="AI19" s="2258"/>
      <c r="AJ19" s="2269"/>
      <c r="AK19" s="1435"/>
      <c r="AL19" s="1435"/>
    </row>
    <row r="20" spans="1:38" s="450" customFormat="1" ht="15">
      <c r="A20" s="2234">
        <v>15</v>
      </c>
      <c r="B20" s="2235" t="s">
        <v>1310</v>
      </c>
      <c r="C20" s="1447"/>
      <c r="D20" s="1447"/>
      <c r="E20" s="1447"/>
      <c r="F20" s="1447"/>
      <c r="G20" s="1448"/>
      <c r="H20" s="1449"/>
      <c r="I20" s="1449"/>
      <c r="J20" s="1449"/>
      <c r="K20" s="1449"/>
      <c r="L20" s="1448"/>
      <c r="M20" s="1449"/>
      <c r="N20" s="1449"/>
      <c r="O20" s="1449"/>
      <c r="P20" s="1449"/>
      <c r="Q20" s="1448"/>
      <c r="R20" s="2240"/>
      <c r="S20" s="1449"/>
      <c r="T20" s="2248"/>
      <c r="U20" s="2248"/>
      <c r="V20" s="2249"/>
      <c r="W20" s="2250"/>
      <c r="X20" s="2250"/>
      <c r="Y20" s="2250"/>
      <c r="Z20" s="2258"/>
      <c r="AA20" s="2249"/>
      <c r="AB20" s="2250"/>
      <c r="AC20" s="2259"/>
      <c r="AD20" s="2250"/>
      <c r="AE20" s="2258"/>
      <c r="AF20" s="2249"/>
      <c r="AG20" s="2258"/>
      <c r="AH20" s="2258"/>
      <c r="AI20" s="2258"/>
      <c r="AJ20" s="2269"/>
      <c r="AK20" s="1435"/>
      <c r="AL20" s="1435"/>
    </row>
    <row r="21" spans="1:38" s="450" customFormat="1" ht="215.25" customHeight="1">
      <c r="A21" s="2234"/>
      <c r="B21" s="2235" t="s">
        <v>1692</v>
      </c>
      <c r="C21" s="1447"/>
      <c r="D21" s="1447"/>
      <c r="E21" s="1447"/>
      <c r="F21" s="1447"/>
      <c r="G21" s="1448"/>
      <c r="H21" s="1449"/>
      <c r="I21" s="1449"/>
      <c r="J21" s="1449"/>
      <c r="K21" s="1449"/>
      <c r="L21" s="1448"/>
      <c r="M21" s="1449"/>
      <c r="N21" s="1449"/>
      <c r="O21" s="1449"/>
      <c r="P21" s="1449"/>
      <c r="Q21" s="1448"/>
      <c r="R21" s="2240"/>
      <c r="S21" s="1449"/>
      <c r="T21" s="2248"/>
      <c r="U21" s="2248"/>
      <c r="V21" s="2249"/>
      <c r="W21" s="2250"/>
      <c r="X21" s="2250"/>
      <c r="Y21" s="2250"/>
      <c r="Z21" s="2258"/>
      <c r="AA21" s="2249"/>
      <c r="AB21" s="2250"/>
      <c r="AC21" s="2259"/>
      <c r="AD21" s="2250"/>
      <c r="AE21" s="2258"/>
      <c r="AF21" s="2249"/>
      <c r="AG21" s="2258"/>
      <c r="AH21" s="2258"/>
      <c r="AI21" s="2258"/>
      <c r="AJ21" s="2269"/>
      <c r="AK21" s="1435"/>
      <c r="AL21" s="1435"/>
    </row>
    <row r="22" spans="1:38" s="450" customFormat="1" ht="37.5" customHeight="1">
      <c r="A22" s="2234">
        <v>16</v>
      </c>
      <c r="B22" s="2235" t="s">
        <v>1693</v>
      </c>
      <c r="C22" s="1447"/>
      <c r="D22" s="1447"/>
      <c r="E22" s="1447"/>
      <c r="F22" s="1447"/>
      <c r="G22" s="1448"/>
      <c r="H22" s="1449"/>
      <c r="I22" s="1449"/>
      <c r="J22" s="1449"/>
      <c r="K22" s="1449"/>
      <c r="L22" s="1448"/>
      <c r="M22" s="1449"/>
      <c r="N22" s="1449"/>
      <c r="O22" s="1449"/>
      <c r="P22" s="1449"/>
      <c r="Q22" s="1448"/>
      <c r="R22" s="2240"/>
      <c r="S22" s="1449"/>
      <c r="T22" s="2248"/>
      <c r="U22" s="2248"/>
      <c r="V22" s="2252"/>
      <c r="W22" s="2253"/>
      <c r="X22" s="2253"/>
      <c r="Y22" s="2250"/>
      <c r="Z22" s="2258"/>
      <c r="AA22" s="2249"/>
      <c r="AB22" s="2253"/>
      <c r="AC22" s="2250"/>
      <c r="AD22" s="2250"/>
      <c r="AE22" s="2258"/>
      <c r="AF22" s="2249"/>
      <c r="AG22" s="2258"/>
      <c r="AH22" s="2258"/>
      <c r="AI22" s="2258"/>
      <c r="AJ22" s="2267"/>
      <c r="AK22" s="1435"/>
      <c r="AL22" s="1435"/>
    </row>
    <row r="23" spans="1:38" s="450" customFormat="1" ht="51" hidden="1" customHeight="1">
      <c r="A23" s="2234">
        <v>17</v>
      </c>
      <c r="B23" s="1814" t="s">
        <v>1691</v>
      </c>
      <c r="C23" s="2236"/>
      <c r="D23" s="2236"/>
      <c r="E23" s="2236"/>
      <c r="F23" s="2236"/>
      <c r="G23" s="1448"/>
      <c r="H23" s="1449"/>
      <c r="I23" s="1449"/>
      <c r="J23" s="1449"/>
      <c r="K23" s="1449"/>
      <c r="L23" s="1448"/>
      <c r="M23" s="1449"/>
      <c r="N23" s="1449"/>
      <c r="O23" s="1449"/>
      <c r="P23" s="1449"/>
      <c r="Q23" s="1448"/>
      <c r="R23" s="2240"/>
      <c r="S23" s="1449"/>
      <c r="T23" s="2248"/>
      <c r="U23" s="2248"/>
      <c r="V23" s="2249"/>
      <c r="W23" s="2250"/>
      <c r="X23" s="2250"/>
      <c r="Y23" s="2250"/>
      <c r="Z23" s="2258"/>
      <c r="AA23" s="2249"/>
      <c r="AB23" s="2250"/>
      <c r="AC23" s="2250"/>
      <c r="AD23" s="2250"/>
      <c r="AE23" s="2258"/>
      <c r="AF23" s="2249"/>
      <c r="AG23" s="2258"/>
      <c r="AH23" s="2258"/>
      <c r="AI23" s="2258"/>
      <c r="AJ23" s="2273"/>
      <c r="AK23" s="1435"/>
      <c r="AL23" s="1435"/>
    </row>
    <row r="24" spans="1:38" s="453" customFormat="1" ht="23.25" customHeight="1">
      <c r="A24" s="2234">
        <v>18</v>
      </c>
      <c r="B24" s="2237" t="s">
        <v>1694</v>
      </c>
      <c r="C24" s="2238"/>
      <c r="D24" s="2238"/>
      <c r="E24" s="2238"/>
      <c r="F24" s="2238"/>
      <c r="G24" s="2239"/>
      <c r="H24" s="2240"/>
      <c r="I24" s="2240"/>
      <c r="J24" s="2240"/>
      <c r="K24" s="2240"/>
      <c r="L24" s="2239"/>
      <c r="M24" s="2240"/>
      <c r="N24" s="2240"/>
      <c r="O24" s="2240"/>
      <c r="P24" s="2240"/>
      <c r="Q24" s="2239"/>
      <c r="R24" s="2240"/>
      <c r="S24" s="2240"/>
      <c r="T24" s="2248"/>
      <c r="U24" s="2251"/>
      <c r="V24" s="2252"/>
      <c r="W24" s="2253"/>
      <c r="X24" s="2253"/>
      <c r="Y24" s="2250"/>
      <c r="Z24" s="2258"/>
      <c r="AA24" s="2249"/>
      <c r="AB24" s="2253"/>
      <c r="AC24" s="2250"/>
      <c r="AD24" s="2250"/>
      <c r="AE24" s="2258"/>
      <c r="AF24" s="2249"/>
      <c r="AG24" s="2258"/>
      <c r="AH24" s="2258"/>
      <c r="AI24" s="2258"/>
      <c r="AJ24" s="2274"/>
      <c r="AK24" s="1435"/>
      <c r="AL24" s="1435"/>
    </row>
    <row r="25" spans="1:38" s="450" customFormat="1" ht="15">
      <c r="A25" s="2234">
        <v>19</v>
      </c>
      <c r="B25" s="2235" t="s">
        <v>1695</v>
      </c>
      <c r="C25" s="1447"/>
      <c r="D25" s="2236"/>
      <c r="E25" s="1447"/>
      <c r="F25" s="1447"/>
      <c r="G25" s="1448"/>
      <c r="H25" s="1449"/>
      <c r="I25" s="1449"/>
      <c r="J25" s="1449"/>
      <c r="K25" s="1449"/>
      <c r="L25" s="1448"/>
      <c r="M25" s="1449"/>
      <c r="N25" s="1449"/>
      <c r="O25" s="1449"/>
      <c r="P25" s="1449"/>
      <c r="Q25" s="1448"/>
      <c r="R25" s="2240"/>
      <c r="S25" s="1449"/>
      <c r="T25" s="2248"/>
      <c r="U25" s="2248"/>
      <c r="V25" s="2249"/>
      <c r="W25" s="2250"/>
      <c r="X25" s="2250"/>
      <c r="Y25" s="2250"/>
      <c r="Z25" s="2258"/>
      <c r="AA25" s="2249"/>
      <c r="AB25" s="2250"/>
      <c r="AC25" s="2250"/>
      <c r="AD25" s="2250"/>
      <c r="AE25" s="2258"/>
      <c r="AF25" s="2249"/>
      <c r="AG25" s="2258"/>
      <c r="AH25" s="2258"/>
      <c r="AI25" s="2258"/>
      <c r="AJ25" s="2267"/>
      <c r="AK25" s="1435"/>
      <c r="AL25" s="1435"/>
    </row>
    <row r="26" spans="1:38" s="453" customFormat="1" ht="15" hidden="1">
      <c r="A26" s="2234">
        <v>20</v>
      </c>
      <c r="B26" s="2237" t="s">
        <v>1696</v>
      </c>
      <c r="C26" s="2238"/>
      <c r="D26" s="2238"/>
      <c r="E26" s="2238"/>
      <c r="F26" s="2238"/>
      <c r="G26" s="2239"/>
      <c r="H26" s="2240"/>
      <c r="I26" s="2240"/>
      <c r="J26" s="2240"/>
      <c r="K26" s="2240"/>
      <c r="L26" s="2239"/>
      <c r="M26" s="2240"/>
      <c r="N26" s="2240"/>
      <c r="O26" s="2240"/>
      <c r="P26" s="2240"/>
      <c r="Q26" s="2239"/>
      <c r="R26" s="2240"/>
      <c r="S26" s="2240"/>
      <c r="T26" s="2248"/>
      <c r="U26" s="2251"/>
      <c r="V26" s="2252"/>
      <c r="W26" s="2251"/>
      <c r="X26" s="2253"/>
      <c r="Y26" s="2253"/>
      <c r="Z26" s="2260"/>
      <c r="AA26" s="2252"/>
      <c r="AB26" s="2251"/>
      <c r="AC26" s="2253"/>
      <c r="AD26" s="2253"/>
      <c r="AE26" s="2260"/>
      <c r="AF26" s="2252"/>
      <c r="AG26" s="2252"/>
      <c r="AH26" s="2252"/>
      <c r="AI26" s="2252"/>
      <c r="AJ26" s="2274"/>
      <c r="AK26" s="2275"/>
      <c r="AL26" s="1435"/>
    </row>
    <row r="27" spans="1:38" s="450" customFormat="1" ht="15" hidden="1">
      <c r="A27" s="2234">
        <v>21</v>
      </c>
      <c r="B27" s="2241" t="s">
        <v>1697</v>
      </c>
      <c r="C27" s="1447"/>
      <c r="D27" s="1447"/>
      <c r="E27" s="1447"/>
      <c r="F27" s="1447"/>
      <c r="G27" s="1448"/>
      <c r="H27" s="1449"/>
      <c r="I27" s="1449"/>
      <c r="J27" s="1449"/>
      <c r="K27" s="1449"/>
      <c r="L27" s="1448"/>
      <c r="M27" s="1449"/>
      <c r="N27" s="1449"/>
      <c r="O27" s="1449"/>
      <c r="P27" s="1449"/>
      <c r="Q27" s="1448"/>
      <c r="R27" s="1449"/>
      <c r="S27" s="1449"/>
      <c r="T27" s="2248"/>
      <c r="U27" s="2248"/>
      <c r="V27" s="2249"/>
      <c r="W27" s="2250"/>
      <c r="X27" s="2250"/>
      <c r="Y27" s="2250"/>
      <c r="Z27" s="2258"/>
      <c r="AA27" s="2249"/>
      <c r="AB27" s="2250"/>
      <c r="AC27" s="2250"/>
      <c r="AD27" s="2250"/>
      <c r="AE27" s="2258"/>
      <c r="AF27" s="2249"/>
      <c r="AG27" s="2249"/>
      <c r="AH27" s="2249"/>
      <c r="AI27" s="2249"/>
      <c r="AJ27" s="2267"/>
      <c r="AK27" s="2276"/>
      <c r="AL27" s="805"/>
    </row>
    <row r="28" spans="1:38" ht="14.25">
      <c r="A28" s="2242"/>
      <c r="B28" s="1450" t="s">
        <v>245</v>
      </c>
      <c r="C28" s="2243"/>
      <c r="D28" s="2243"/>
      <c r="E28" s="2243"/>
      <c r="F28" s="2243"/>
      <c r="G28" s="2244"/>
      <c r="H28" s="2245"/>
      <c r="I28" s="2245"/>
      <c r="J28" s="2245"/>
      <c r="K28" s="2245"/>
      <c r="L28" s="2247"/>
      <c r="M28" s="2245"/>
      <c r="N28" s="2245"/>
      <c r="O28" s="2245"/>
      <c r="P28" s="2245"/>
      <c r="Q28" s="2254"/>
      <c r="R28" s="2245"/>
      <c r="S28" s="2245"/>
      <c r="T28" s="2255"/>
      <c r="U28" s="2255"/>
      <c r="V28" s="2256"/>
      <c r="W28" s="2257"/>
      <c r="X28" s="2257"/>
      <c r="Y28" s="2261"/>
      <c r="Z28" s="2261"/>
      <c r="AA28" s="2262"/>
      <c r="AB28" s="2261"/>
      <c r="AC28" s="2261"/>
      <c r="AD28" s="2261"/>
      <c r="AE28" s="2261"/>
      <c r="AF28" s="2262"/>
      <c r="AG28" s="2277"/>
      <c r="AH28" s="2277"/>
      <c r="AI28" s="2277"/>
      <c r="AJ28" s="2278"/>
      <c r="AK28" s="2278"/>
      <c r="AL28" s="2279"/>
    </row>
    <row r="29" spans="1:38" ht="24.95" customHeight="1">
      <c r="AK29" s="1338"/>
    </row>
    <row r="30" spans="1:38" ht="24.95" customHeight="1">
      <c r="AK30" s="1338"/>
    </row>
    <row r="31" spans="1:38" ht="24.95" customHeight="1">
      <c r="AK31" s="988" t="s">
        <v>215</v>
      </c>
    </row>
    <row r="33" spans="2:36" ht="24.95" customHeight="1">
      <c r="AJ33" s="2226"/>
    </row>
    <row r="34" spans="2:36" ht="24.95" customHeight="1">
      <c r="B34" s="2246"/>
    </row>
  </sheetData>
  <sortState ref="A6:U21">
    <sortCondition descending="1" ref="I6:I21"/>
  </sortState>
  <mergeCells count="11">
    <mergeCell ref="A2:AL2"/>
    <mergeCell ref="A3:B3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K31" location="总部管理费!Print_Titles" display="返回"/>
  </hyperlinks>
  <printOptions horizontalCentered="1"/>
  <pageMargins left="0" right="0" top="0" bottom="0" header="0.31496062992126" footer="0.31496062992126"/>
  <pageSetup paperSize="9" scale="73" fitToHeight="0" orientation="landscape"/>
  <headerFooter alignWithMargins="0"/>
  <customProperties>
    <customPr name="BudgetSheetCodeName" r:id="rId1"/>
  </customProperties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A280"/>
  <sheetViews>
    <sheetView topLeftCell="AQ1" workbookViewId="0">
      <selection activeCell="AS6" sqref="AS6:AW64"/>
    </sheetView>
  </sheetViews>
  <sheetFormatPr defaultColWidth="9" defaultRowHeight="24.95" customHeight="1" outlineLevelRow="1" outlineLevelCol="1"/>
  <cols>
    <col min="1" max="1" width="4.875" style="2016" hidden="1" customWidth="1" outlineLevel="1"/>
    <col min="2" max="2" width="59.125" hidden="1" customWidth="1" outlineLevel="1"/>
    <col min="3" max="6" width="10.75" style="2017" hidden="1" customWidth="1" outlineLevel="1"/>
    <col min="7" max="7" width="9.625" style="2018" hidden="1" customWidth="1" outlineLevel="1"/>
    <col min="8" max="8" width="3.75" style="2019" hidden="1" customWidth="1" outlineLevel="1" collapsed="1"/>
    <col min="9" max="9" width="28.875" style="2018" hidden="1" customWidth="1" outlineLevel="1"/>
    <col min="10" max="11" width="9.75" style="2020" hidden="1" customWidth="1" outlineLevel="1"/>
    <col min="12" max="13" width="10.75" style="2020" hidden="1" customWidth="1" outlineLevel="1"/>
    <col min="14" max="14" width="9.625" style="2018" hidden="1" customWidth="1" collapsed="1"/>
    <col min="15" max="15" width="3.75" style="2021" hidden="1" customWidth="1" outlineLevel="1" collapsed="1"/>
    <col min="16" max="16" width="32.375" style="2020" hidden="1" customWidth="1" outlineLevel="1"/>
    <col min="17" max="19" width="10.75" style="2020" hidden="1" customWidth="1" outlineLevel="1"/>
    <col min="20" max="20" width="9.75" style="2020" hidden="1" customWidth="1" outlineLevel="1"/>
    <col min="21" max="21" width="11.5" style="2020" hidden="1" customWidth="1" outlineLevel="1"/>
    <col min="22" max="22" width="5.625" style="2020" hidden="1" customWidth="1" outlineLevel="1"/>
    <col min="23" max="23" width="31.875" style="2020" hidden="1" customWidth="1" outlineLevel="1"/>
    <col min="24" max="24" width="12.75" style="2020" hidden="1" customWidth="1" outlineLevel="1"/>
    <col min="25" max="25" width="12.625" style="2020" hidden="1" customWidth="1" outlineLevel="1"/>
    <col min="26" max="28" width="11.75" style="2020" hidden="1" customWidth="1" outlineLevel="1"/>
    <col min="29" max="29" width="4.875" style="2020" hidden="1" customWidth="1" outlineLevel="1"/>
    <col min="30" max="30" width="38.875" style="2020" hidden="1" customWidth="1" outlineLevel="1"/>
    <col min="31" max="34" width="9.75" style="2020" hidden="1" customWidth="1" outlineLevel="1"/>
    <col min="35" max="35" width="11.5" style="2020" hidden="1" customWidth="1" outlineLevel="1"/>
    <col min="36" max="36" width="11.75" style="2020" hidden="1" customWidth="1" outlineLevel="1"/>
    <col min="37" max="37" width="25.5" style="2020" hidden="1" customWidth="1" outlineLevel="1"/>
    <col min="38" max="38" width="11.75" style="2020" hidden="1" customWidth="1" outlineLevel="1"/>
    <col min="39" max="41" width="9.75" style="2020" hidden="1" customWidth="1" outlineLevel="1"/>
    <col min="42" max="42" width="11.5" style="2020" hidden="1" customWidth="1" outlineLevel="1"/>
    <col min="43" max="43" width="11.5" style="2020" customWidth="1" collapsed="1"/>
    <col min="44" max="44" width="28.875" style="2020" customWidth="1"/>
    <col min="45" max="47" width="11.5" style="2020" customWidth="1"/>
    <col min="48" max="48" width="41.5" style="115" customWidth="1"/>
    <col min="49" max="49" width="37.25" style="115" customWidth="1"/>
    <col min="50" max="50" width="12.25" style="2015" customWidth="1"/>
    <col min="51" max="53" width="9" style="2015"/>
  </cols>
  <sheetData>
    <row r="1" spans="1:53" ht="24" customHeight="1">
      <c r="A1" s="2022"/>
      <c r="B1" s="2023"/>
      <c r="C1" s="2024"/>
      <c r="D1" s="2024"/>
      <c r="E1" s="2024"/>
      <c r="F1" s="2024"/>
      <c r="G1" s="2025"/>
      <c r="H1" s="2026"/>
      <c r="I1" s="2025"/>
      <c r="J1" s="2079"/>
      <c r="K1" s="2079"/>
      <c r="L1" s="2079"/>
      <c r="M1" s="2079"/>
      <c r="N1" s="2025"/>
      <c r="O1" s="2080"/>
      <c r="P1" s="2079"/>
      <c r="Q1" s="2079"/>
      <c r="R1" s="2079"/>
      <c r="S1" s="2079"/>
      <c r="T1" s="2079"/>
      <c r="U1" s="2079"/>
      <c r="V1" s="2079"/>
      <c r="W1" s="2079"/>
      <c r="X1" s="2079"/>
      <c r="Y1" s="2079"/>
      <c r="Z1" s="2079"/>
      <c r="AA1" s="2079"/>
      <c r="AB1" s="2079"/>
      <c r="AC1" s="2079"/>
      <c r="AD1" s="2079"/>
      <c r="AE1" s="2079"/>
      <c r="AF1" s="2079"/>
      <c r="AG1" s="2079"/>
      <c r="AH1" s="2079"/>
      <c r="AI1" s="2079"/>
      <c r="AJ1" s="2079"/>
      <c r="AK1" s="2079"/>
      <c r="AL1" s="2079"/>
      <c r="AM1" s="2079"/>
      <c r="AN1" s="2079"/>
      <c r="AO1" s="2079"/>
      <c r="AP1" s="2079"/>
      <c r="AQ1" s="2079"/>
      <c r="AR1" s="2079"/>
      <c r="AS1" s="2079"/>
      <c r="AT1" s="2079"/>
      <c r="AU1" s="2079"/>
      <c r="AV1" s="2152"/>
      <c r="AW1" s="2186" t="s">
        <v>55</v>
      </c>
    </row>
    <row r="2" spans="1:53" ht="15" customHeight="1">
      <c r="A2" s="5342" t="s">
        <v>1698</v>
      </c>
      <c r="B2" s="5342"/>
      <c r="C2" s="5342"/>
      <c r="D2" s="5342"/>
      <c r="E2" s="5342"/>
      <c r="F2" s="5342"/>
      <c r="G2" s="5342"/>
      <c r="H2" s="5342"/>
      <c r="I2" s="5342"/>
      <c r="J2" s="5342"/>
      <c r="K2" s="5342"/>
      <c r="L2" s="5342"/>
      <c r="M2" s="5342"/>
      <c r="N2" s="5342"/>
      <c r="O2" s="5342"/>
      <c r="P2" s="5342"/>
      <c r="Q2" s="5342"/>
      <c r="R2" s="5342"/>
      <c r="S2" s="5342"/>
      <c r="T2" s="5342"/>
      <c r="U2" s="5342"/>
      <c r="V2" s="5342"/>
      <c r="W2" s="5342"/>
      <c r="X2" s="5342"/>
      <c r="Y2" s="5342"/>
      <c r="Z2" s="5342"/>
      <c r="AA2" s="5342"/>
      <c r="AB2" s="5342"/>
      <c r="AC2" s="5342"/>
      <c r="AD2" s="5342"/>
      <c r="AE2" s="5342"/>
      <c r="AF2" s="5342"/>
      <c r="AG2" s="5342"/>
      <c r="AH2" s="5342"/>
      <c r="AI2" s="5342"/>
      <c r="AJ2" s="5342"/>
      <c r="AK2" s="5342"/>
      <c r="AL2" s="5342"/>
      <c r="AM2" s="5342"/>
      <c r="AN2" s="5342"/>
      <c r="AO2" s="5342"/>
      <c r="AP2" s="5342"/>
      <c r="AQ2" s="5342"/>
      <c r="AR2" s="5342"/>
      <c r="AS2" s="5342"/>
      <c r="AT2" s="5342"/>
      <c r="AU2" s="5342"/>
      <c r="AV2" s="5342"/>
      <c r="AW2" s="5342"/>
    </row>
    <row r="3" spans="1:53" ht="12.75" customHeight="1">
      <c r="A3" s="2027"/>
      <c r="B3" s="1437"/>
      <c r="C3" s="2028"/>
      <c r="D3" s="2028"/>
      <c r="E3" s="2028"/>
      <c r="F3" s="2028"/>
      <c r="G3" s="2029"/>
      <c r="H3" s="2030"/>
      <c r="I3" s="2029"/>
      <c r="J3" s="2081"/>
      <c r="K3" s="2081"/>
      <c r="L3" s="2081"/>
      <c r="M3" s="2081"/>
      <c r="N3" s="2029"/>
      <c r="O3" s="2082"/>
      <c r="P3" s="2081"/>
      <c r="Q3" s="2081"/>
      <c r="R3" s="2081"/>
      <c r="S3" s="2081"/>
      <c r="T3" s="2081"/>
      <c r="U3" s="2081"/>
      <c r="V3" s="2081"/>
      <c r="W3" s="2081"/>
      <c r="X3" s="2081"/>
      <c r="Y3" s="2081"/>
      <c r="Z3" s="2081"/>
      <c r="AA3" s="2081"/>
      <c r="AB3" s="2081"/>
      <c r="AC3" s="2081"/>
      <c r="AD3" s="2081"/>
      <c r="AE3" s="2081"/>
      <c r="AF3" s="2081"/>
      <c r="AG3" s="2081"/>
      <c r="AH3" s="2081"/>
      <c r="AI3" s="2081"/>
      <c r="AJ3" s="2081"/>
      <c r="AK3" s="2081"/>
      <c r="AL3" s="2081"/>
      <c r="AM3" s="2081"/>
      <c r="AN3" s="2081"/>
      <c r="AO3" s="2081"/>
      <c r="AP3" s="2081"/>
      <c r="AQ3" s="2081"/>
      <c r="AR3" s="2081"/>
      <c r="AS3" s="2081"/>
      <c r="AT3" s="2081"/>
      <c r="AU3" s="2081"/>
      <c r="AV3" s="2152"/>
      <c r="AW3" s="2152" t="s">
        <v>1699</v>
      </c>
    </row>
    <row r="4" spans="1:53" ht="20.25" customHeight="1">
      <c r="A4" s="5343" t="s">
        <v>155</v>
      </c>
      <c r="B4" s="5344"/>
      <c r="C4" s="5344"/>
      <c r="D4" s="5344"/>
      <c r="E4" s="5344"/>
      <c r="F4" s="5344"/>
      <c r="G4" s="5345"/>
      <c r="H4" s="5346" t="s">
        <v>156</v>
      </c>
      <c r="I4" s="5346"/>
      <c r="J4" s="5346"/>
      <c r="K4" s="5346"/>
      <c r="L4" s="5346"/>
      <c r="M4" s="5346"/>
      <c r="N4" s="5346"/>
      <c r="O4" s="5347" t="s">
        <v>157</v>
      </c>
      <c r="P4" s="5348"/>
      <c r="Q4" s="5348"/>
      <c r="R4" s="5348"/>
      <c r="S4" s="5348"/>
      <c r="T4" s="5348"/>
      <c r="U4" s="5348"/>
      <c r="V4" s="5348" t="s">
        <v>158</v>
      </c>
      <c r="W4" s="5348"/>
      <c r="X4" s="5348"/>
      <c r="Y4" s="5348"/>
      <c r="Z4" s="5348"/>
      <c r="AA4" s="5348"/>
      <c r="AB4" s="5348"/>
      <c r="AC4" s="5347" t="s">
        <v>220</v>
      </c>
      <c r="AD4" s="5348"/>
      <c r="AE4" s="5348"/>
      <c r="AF4" s="5348"/>
      <c r="AG4" s="5348"/>
      <c r="AH4" s="5348"/>
      <c r="AI4" s="5349"/>
      <c r="AJ4" s="5347" t="s">
        <v>221</v>
      </c>
      <c r="AK4" s="5348"/>
      <c r="AL4" s="5348"/>
      <c r="AM4" s="5348"/>
      <c r="AN4" s="5348"/>
      <c r="AO4" s="5348"/>
      <c r="AP4" s="5348"/>
      <c r="AQ4" s="2153"/>
      <c r="AR4" s="2153"/>
      <c r="AS4" s="5350" t="s">
        <v>161</v>
      </c>
      <c r="AT4" s="5351"/>
      <c r="AU4" s="5352"/>
      <c r="AV4" s="2154"/>
      <c r="AW4" s="2187"/>
    </row>
    <row r="5" spans="1:53" s="86" customFormat="1" ht="24.75" customHeight="1">
      <c r="A5" s="2031" t="s">
        <v>13</v>
      </c>
      <c r="B5" s="2032" t="s">
        <v>1606</v>
      </c>
      <c r="C5" s="2033" t="s">
        <v>788</v>
      </c>
      <c r="D5" s="2033" t="s">
        <v>789</v>
      </c>
      <c r="E5" s="2034" t="s">
        <v>786</v>
      </c>
      <c r="F5" s="2034" t="s">
        <v>855</v>
      </c>
      <c r="G5" s="2035" t="s">
        <v>170</v>
      </c>
      <c r="H5" s="2036" t="s">
        <v>13</v>
      </c>
      <c r="I5" s="2083" t="s">
        <v>1606</v>
      </c>
      <c r="J5" s="2084" t="s">
        <v>788</v>
      </c>
      <c r="K5" s="2084" t="s">
        <v>789</v>
      </c>
      <c r="L5" s="2084" t="s">
        <v>786</v>
      </c>
      <c r="M5" s="2084" t="s">
        <v>855</v>
      </c>
      <c r="N5" s="2083" t="s">
        <v>170</v>
      </c>
      <c r="O5" s="2085" t="s">
        <v>13</v>
      </c>
      <c r="P5" s="2084" t="s">
        <v>1700</v>
      </c>
      <c r="Q5" s="2084" t="s">
        <v>788</v>
      </c>
      <c r="R5" s="2084" t="s">
        <v>789</v>
      </c>
      <c r="S5" s="2084" t="s">
        <v>786</v>
      </c>
      <c r="T5" s="2084" t="s">
        <v>855</v>
      </c>
      <c r="U5" s="2084" t="s">
        <v>170</v>
      </c>
      <c r="V5" s="2084" t="s">
        <v>13</v>
      </c>
      <c r="W5" s="2084" t="s">
        <v>1700</v>
      </c>
      <c r="X5" s="2084" t="s">
        <v>788</v>
      </c>
      <c r="Y5" s="2084" t="s">
        <v>789</v>
      </c>
      <c r="Z5" s="2084" t="s">
        <v>786</v>
      </c>
      <c r="AA5" s="2084" t="s">
        <v>855</v>
      </c>
      <c r="AB5" s="2084" t="s">
        <v>170</v>
      </c>
      <c r="AC5" s="2084" t="s">
        <v>13</v>
      </c>
      <c r="AD5" s="2084" t="s">
        <v>1700</v>
      </c>
      <c r="AE5" s="2084" t="s">
        <v>788</v>
      </c>
      <c r="AF5" s="2084" t="s">
        <v>789</v>
      </c>
      <c r="AG5" s="2084" t="s">
        <v>786</v>
      </c>
      <c r="AH5" s="2084" t="s">
        <v>855</v>
      </c>
      <c r="AI5" s="2084" t="s">
        <v>170</v>
      </c>
      <c r="AJ5" s="2084" t="s">
        <v>13</v>
      </c>
      <c r="AK5" s="2084" t="s">
        <v>1700</v>
      </c>
      <c r="AL5" s="2084" t="s">
        <v>788</v>
      </c>
      <c r="AM5" s="2084" t="s">
        <v>789</v>
      </c>
      <c r="AN5" s="2084" t="s">
        <v>786</v>
      </c>
      <c r="AO5" s="2084" t="s">
        <v>855</v>
      </c>
      <c r="AP5" s="2084" t="s">
        <v>170</v>
      </c>
      <c r="AQ5" s="2155" t="s">
        <v>13</v>
      </c>
      <c r="AR5" s="2155" t="s">
        <v>1700</v>
      </c>
      <c r="AS5" s="2155" t="s">
        <v>788</v>
      </c>
      <c r="AT5" s="2155" t="s">
        <v>789</v>
      </c>
      <c r="AU5" s="2155" t="s">
        <v>786</v>
      </c>
      <c r="AV5" s="2156" t="s">
        <v>960</v>
      </c>
      <c r="AW5" s="2156" t="s">
        <v>791</v>
      </c>
      <c r="AX5" s="2188"/>
      <c r="AY5" s="2188"/>
      <c r="AZ5" s="2188"/>
      <c r="BA5" s="2188"/>
    </row>
    <row r="6" spans="1:53" s="2009" customFormat="1" ht="24.75" customHeight="1">
      <c r="A6" s="2037" t="s">
        <v>16</v>
      </c>
      <c r="B6" s="2038" t="s">
        <v>1701</v>
      </c>
      <c r="C6" s="2039">
        <f>SUM(C7:C19)</f>
        <v>105.18560000000001</v>
      </c>
      <c r="D6" s="2039">
        <f>SUM(D7:D19)</f>
        <v>105.18560000000001</v>
      </c>
      <c r="E6" s="2039">
        <f>SUM(E7:E19)</f>
        <v>105.18560000000001</v>
      </c>
      <c r="F6" s="2039">
        <f>SUM(F7:F19)</f>
        <v>104.57380000000001</v>
      </c>
      <c r="G6" s="2040">
        <f>IF(F6=0,"",F6/E6)</f>
        <v>0.99418361448715409</v>
      </c>
      <c r="H6" s="2041" t="s">
        <v>16</v>
      </c>
      <c r="I6" s="2086" t="s">
        <v>1701</v>
      </c>
      <c r="J6" s="2087">
        <f>SUM(J7:J19)</f>
        <v>11.84</v>
      </c>
      <c r="K6" s="2087">
        <f>SUM(K7:K19)</f>
        <v>11.84</v>
      </c>
      <c r="L6" s="2087">
        <f>SUM(L7:L19)</f>
        <v>11.84</v>
      </c>
      <c r="M6" s="2087">
        <f>SUM(M7:M19)</f>
        <v>7.3947000000000003</v>
      </c>
      <c r="N6" s="2086">
        <f>IF(M6=0,"",M6/L6)</f>
        <v>0.62455236486486487</v>
      </c>
      <c r="O6" s="2088"/>
      <c r="P6" s="2087"/>
      <c r="Q6" s="2087"/>
      <c r="R6" s="2087"/>
      <c r="S6" s="2087"/>
      <c r="T6" s="466"/>
      <c r="U6" s="2086"/>
      <c r="V6" s="466"/>
      <c r="W6" s="2087"/>
      <c r="X6" s="2113"/>
      <c r="Y6" s="2113"/>
      <c r="Z6" s="2087"/>
      <c r="AA6" s="2087"/>
      <c r="AB6" s="2086"/>
      <c r="AC6" s="465"/>
      <c r="AD6" s="2086"/>
      <c r="AE6" s="1683"/>
      <c r="AF6" s="1683"/>
      <c r="AG6" s="1683"/>
      <c r="AH6" s="1683"/>
      <c r="AI6" s="1683"/>
      <c r="AJ6" s="465"/>
      <c r="AK6" s="2086"/>
      <c r="AL6" s="1683"/>
      <c r="AM6" s="1683"/>
      <c r="AN6" s="1683"/>
      <c r="AO6" s="1683"/>
      <c r="AP6" s="1683"/>
      <c r="AQ6" s="2157"/>
      <c r="AR6" s="2158" t="s">
        <v>1701</v>
      </c>
      <c r="AS6" s="2159"/>
      <c r="AT6" s="2159"/>
      <c r="AU6" s="2159"/>
      <c r="AV6" s="2160"/>
      <c r="AW6" s="2189"/>
      <c r="AX6" s="2190"/>
      <c r="AY6" s="2190"/>
      <c r="AZ6" s="2190"/>
      <c r="BA6" s="2190"/>
    </row>
    <row r="7" spans="1:53" s="2010" customFormat="1" ht="26.25" customHeight="1">
      <c r="A7" s="2042">
        <v>1</v>
      </c>
      <c r="B7" s="2043" t="s">
        <v>1702</v>
      </c>
      <c r="C7" s="2044">
        <v>45.878300000000003</v>
      </c>
      <c r="D7" s="2044">
        <f t="shared" ref="D7:E19" si="0">C7</f>
        <v>45.878300000000003</v>
      </c>
      <c r="E7" s="2044">
        <f t="shared" si="0"/>
        <v>45.878300000000003</v>
      </c>
      <c r="F7" s="2044">
        <v>45.878300000000003</v>
      </c>
      <c r="G7" s="2045">
        <f>IF(F7=0,"",F7/E7)</f>
        <v>1</v>
      </c>
      <c r="H7" s="2046">
        <v>1</v>
      </c>
      <c r="I7" s="2089" t="s">
        <v>1703</v>
      </c>
      <c r="J7" s="2090">
        <v>5.82</v>
      </c>
      <c r="K7" s="2090">
        <v>5.82</v>
      </c>
      <c r="L7" s="2090">
        <f t="shared" ref="L7:L17" si="1">K7</f>
        <v>5.82</v>
      </c>
      <c r="M7" s="2090">
        <v>5.8</v>
      </c>
      <c r="N7" s="2089">
        <f t="shared" ref="N7:N78" si="2">IF(M7=0,"",M7/L7)</f>
        <v>0.99656357388316141</v>
      </c>
      <c r="O7" s="2091"/>
      <c r="P7" s="2090"/>
      <c r="Q7" s="2090"/>
      <c r="R7" s="2090"/>
      <c r="S7" s="2090"/>
      <c r="T7" s="2090"/>
      <c r="U7" s="2114"/>
      <c r="V7" s="2091"/>
      <c r="W7" s="2090"/>
      <c r="X7" s="2115"/>
      <c r="Y7" s="2115"/>
      <c r="Z7" s="2090"/>
      <c r="AA7" s="2090"/>
      <c r="AB7" s="2089"/>
      <c r="AC7" s="2129"/>
      <c r="AD7" s="2089"/>
      <c r="AE7" s="2130"/>
      <c r="AF7" s="2130"/>
      <c r="AG7" s="2130"/>
      <c r="AH7" s="2130"/>
      <c r="AI7" s="2146"/>
      <c r="AJ7" s="2129"/>
      <c r="AK7" s="2089"/>
      <c r="AL7" s="2130"/>
      <c r="AM7" s="2130"/>
      <c r="AN7" s="2130"/>
      <c r="AO7" s="2130"/>
      <c r="AP7" s="2146"/>
      <c r="AQ7" s="2129"/>
      <c r="AR7" s="2146" t="s">
        <v>1704</v>
      </c>
      <c r="AS7" s="2130"/>
      <c r="AT7" s="2130"/>
      <c r="AU7" s="2130"/>
      <c r="AV7" s="2161"/>
      <c r="AW7" s="2191"/>
      <c r="AX7" s="2192"/>
      <c r="AY7" s="2192"/>
      <c r="AZ7" s="2192"/>
      <c r="BA7" s="2192"/>
    </row>
    <row r="8" spans="1:53" s="2010" customFormat="1" ht="26.25" customHeight="1">
      <c r="A8" s="2042">
        <v>2</v>
      </c>
      <c r="B8" s="2043" t="s">
        <v>1705</v>
      </c>
      <c r="C8" s="2044">
        <v>48.732399999999998</v>
      </c>
      <c r="D8" s="2044">
        <f t="shared" si="0"/>
        <v>48.732399999999998</v>
      </c>
      <c r="E8" s="2044">
        <f t="shared" si="0"/>
        <v>48.732399999999998</v>
      </c>
      <c r="F8" s="2044">
        <v>48.732399999999998</v>
      </c>
      <c r="G8" s="2045">
        <f>IF(F8=0,"",F8/E8)</f>
        <v>1</v>
      </c>
      <c r="H8" s="2046">
        <v>2</v>
      </c>
      <c r="I8" s="2089" t="s">
        <v>1706</v>
      </c>
      <c r="J8" s="2090">
        <v>2.56</v>
      </c>
      <c r="K8" s="2090">
        <v>2.56</v>
      </c>
      <c r="L8" s="2090">
        <f t="shared" si="1"/>
        <v>2.56</v>
      </c>
      <c r="M8" s="2090">
        <v>0</v>
      </c>
      <c r="N8" s="2089" t="str">
        <f t="shared" si="2"/>
        <v/>
      </c>
      <c r="O8" s="2091"/>
      <c r="P8" s="2092"/>
      <c r="Q8" s="2090"/>
      <c r="R8" s="2090"/>
      <c r="S8" s="2090"/>
      <c r="T8" s="2090"/>
      <c r="U8" s="2114"/>
      <c r="V8" s="2091"/>
      <c r="W8" s="2092"/>
      <c r="X8" s="2115"/>
      <c r="Y8" s="2115"/>
      <c r="Z8" s="2090"/>
      <c r="AA8" s="2090"/>
      <c r="AB8" s="2089"/>
      <c r="AC8" s="2129"/>
      <c r="AD8" s="2097"/>
      <c r="AE8" s="2130"/>
      <c r="AF8" s="2130"/>
      <c r="AG8" s="2130"/>
      <c r="AH8" s="2130"/>
      <c r="AI8" s="2146"/>
      <c r="AJ8" s="2129"/>
      <c r="AK8" s="2097"/>
      <c r="AL8" s="2130"/>
      <c r="AM8" s="2130"/>
      <c r="AN8" s="2130"/>
      <c r="AO8" s="2130"/>
      <c r="AP8" s="2146"/>
      <c r="AQ8" s="2129"/>
      <c r="AR8" s="2146" t="s">
        <v>1707</v>
      </c>
      <c r="AS8" s="2130"/>
      <c r="AT8" s="2130"/>
      <c r="AU8" s="2130"/>
      <c r="AV8" s="2161"/>
      <c r="AW8" s="2191"/>
      <c r="AX8" s="2192"/>
      <c r="AY8" s="2192"/>
      <c r="AZ8" s="2192"/>
      <c r="BA8" s="2192"/>
    </row>
    <row r="9" spans="1:53" s="2011" customFormat="1" ht="26.25" customHeight="1">
      <c r="A9" s="2042">
        <v>3</v>
      </c>
      <c r="B9" s="2043" t="s">
        <v>1708</v>
      </c>
      <c r="C9" s="2044">
        <v>4.0838000000000001</v>
      </c>
      <c r="D9" s="2044">
        <f t="shared" si="0"/>
        <v>4.0838000000000001</v>
      </c>
      <c r="E9" s="2044">
        <f t="shared" si="0"/>
        <v>4.0838000000000001</v>
      </c>
      <c r="F9" s="2044">
        <v>4.0838000000000001</v>
      </c>
      <c r="G9" s="2045">
        <f>IF(F9=0,"",F9/E9)</f>
        <v>1</v>
      </c>
      <c r="H9" s="2046">
        <v>3</v>
      </c>
      <c r="I9" s="2089" t="s">
        <v>1709</v>
      </c>
      <c r="J9" s="2090">
        <v>1.6</v>
      </c>
      <c r="K9" s="2090">
        <v>1.6</v>
      </c>
      <c r="L9" s="2090">
        <f t="shared" si="1"/>
        <v>1.6</v>
      </c>
      <c r="M9" s="2090">
        <f>1.5247+0.07</f>
        <v>1.5947</v>
      </c>
      <c r="N9" s="2089">
        <f t="shared" si="2"/>
        <v>0.99668749999999995</v>
      </c>
      <c r="O9" s="2091"/>
      <c r="P9" s="2090"/>
      <c r="Q9" s="2090"/>
      <c r="R9" s="2090"/>
      <c r="S9" s="2090"/>
      <c r="T9" s="2090"/>
      <c r="U9" s="2114"/>
      <c r="V9" s="2091"/>
      <c r="W9" s="2092"/>
      <c r="X9" s="2115"/>
      <c r="Y9" s="2115"/>
      <c r="Z9" s="2090"/>
      <c r="AA9" s="2090"/>
      <c r="AB9" s="2089"/>
      <c r="AC9" s="2129"/>
      <c r="AD9" s="2097"/>
      <c r="AE9" s="2130"/>
      <c r="AF9" s="2130"/>
      <c r="AG9" s="2130"/>
      <c r="AH9" s="2130"/>
      <c r="AI9" s="2146"/>
      <c r="AJ9" s="2129"/>
      <c r="AK9" s="2097"/>
      <c r="AL9" s="2130"/>
      <c r="AM9" s="2130"/>
      <c r="AN9" s="2130"/>
      <c r="AO9" s="2130"/>
      <c r="AP9" s="2146"/>
      <c r="AQ9" s="2129"/>
      <c r="AR9" s="2146" t="s">
        <v>1710</v>
      </c>
      <c r="AS9" s="2130"/>
      <c r="AT9" s="2130"/>
      <c r="AU9" s="2130"/>
      <c r="AV9" s="2161"/>
      <c r="AW9" s="2193"/>
      <c r="AX9" s="2194"/>
      <c r="AY9" s="2194"/>
      <c r="AZ9" s="2194"/>
      <c r="BA9" s="2194"/>
    </row>
    <row r="10" spans="1:53" s="2011" customFormat="1" ht="23.25">
      <c r="A10" s="2042">
        <v>4</v>
      </c>
      <c r="B10" s="2043" t="s">
        <v>1711</v>
      </c>
      <c r="C10" s="2044">
        <v>0.61199999999999999</v>
      </c>
      <c r="D10" s="2044">
        <f t="shared" si="0"/>
        <v>0.61199999999999999</v>
      </c>
      <c r="E10" s="2044">
        <f t="shared" si="0"/>
        <v>0.61199999999999999</v>
      </c>
      <c r="F10" s="2044"/>
      <c r="G10" s="2045" t="str">
        <f>IF(F10=0,"",F10/E10)</f>
        <v/>
      </c>
      <c r="H10" s="2046">
        <v>4</v>
      </c>
      <c r="I10" s="2089" t="s">
        <v>1712</v>
      </c>
      <c r="J10" s="2090">
        <v>0.44</v>
      </c>
      <c r="K10" s="2090">
        <v>0.44</v>
      </c>
      <c r="L10" s="2090">
        <f t="shared" si="1"/>
        <v>0.44</v>
      </c>
      <c r="M10" s="2090"/>
      <c r="N10" s="2089" t="str">
        <f t="shared" si="2"/>
        <v/>
      </c>
      <c r="O10" s="2091"/>
      <c r="P10" s="2090"/>
      <c r="Q10" s="2090"/>
      <c r="R10" s="2090"/>
      <c r="S10" s="2090"/>
      <c r="T10" s="2090"/>
      <c r="U10" s="2114"/>
      <c r="V10" s="2091"/>
      <c r="W10" s="2092"/>
      <c r="X10" s="2115"/>
      <c r="Y10" s="2115"/>
      <c r="Z10" s="2090"/>
      <c r="AA10" s="2090"/>
      <c r="AB10" s="2089"/>
      <c r="AC10" s="2129"/>
      <c r="AD10" s="2097"/>
      <c r="AE10" s="2130"/>
      <c r="AF10" s="2130"/>
      <c r="AG10" s="2130"/>
      <c r="AH10" s="2130"/>
      <c r="AI10" s="2146"/>
      <c r="AJ10" s="2129"/>
      <c r="AK10" s="2097"/>
      <c r="AL10" s="2130"/>
      <c r="AM10" s="2130"/>
      <c r="AN10" s="2130"/>
      <c r="AO10" s="2130"/>
      <c r="AP10" s="2146"/>
      <c r="AQ10" s="2129"/>
      <c r="AR10" s="2146" t="s">
        <v>1713</v>
      </c>
      <c r="AS10" s="2130"/>
      <c r="AT10" s="2130"/>
      <c r="AU10" s="2130"/>
      <c r="AV10" s="2161"/>
      <c r="AW10" s="2195"/>
      <c r="AX10" s="2194"/>
      <c r="AY10" s="2194"/>
      <c r="AZ10" s="2194"/>
      <c r="BA10" s="2194"/>
    </row>
    <row r="11" spans="1:53" s="2011" customFormat="1" ht="24">
      <c r="A11" s="2042"/>
      <c r="B11" s="2043"/>
      <c r="C11" s="2044"/>
      <c r="D11" s="2044"/>
      <c r="E11" s="2044"/>
      <c r="F11" s="2044"/>
      <c r="G11" s="2045"/>
      <c r="H11" s="2046"/>
      <c r="I11" s="2089"/>
      <c r="J11" s="2090"/>
      <c r="K11" s="2090"/>
      <c r="L11" s="2090"/>
      <c r="M11" s="2090"/>
      <c r="N11" s="2089"/>
      <c r="O11" s="2091"/>
      <c r="P11" s="2090"/>
      <c r="Q11" s="2090"/>
      <c r="R11" s="2090"/>
      <c r="S11" s="2090"/>
      <c r="T11" s="2090"/>
      <c r="U11" s="2114"/>
      <c r="V11" s="2091"/>
      <c r="W11" s="2092"/>
      <c r="X11" s="2115"/>
      <c r="Y11" s="2115"/>
      <c r="Z11" s="2090"/>
      <c r="AA11" s="2090"/>
      <c r="AB11" s="2089"/>
      <c r="AC11" s="2129"/>
      <c r="AD11" s="2097"/>
      <c r="AE11" s="2130"/>
      <c r="AF11" s="2130"/>
      <c r="AG11" s="2130"/>
      <c r="AH11" s="2130"/>
      <c r="AI11" s="2146"/>
      <c r="AJ11" s="2129"/>
      <c r="AK11" s="2097"/>
      <c r="AL11" s="2130"/>
      <c r="AM11" s="2130"/>
      <c r="AN11" s="2130"/>
      <c r="AO11" s="2130"/>
      <c r="AP11" s="2146"/>
      <c r="AQ11" s="2129"/>
      <c r="AR11" s="2146" t="s">
        <v>1714</v>
      </c>
      <c r="AS11" s="2130"/>
      <c r="AT11" s="2130"/>
      <c r="AU11" s="2130"/>
      <c r="AV11" s="2162"/>
      <c r="AW11" s="2195"/>
      <c r="AX11" s="2194"/>
      <c r="AY11" s="2194"/>
      <c r="AZ11" s="2194"/>
      <c r="BA11" s="2194"/>
    </row>
    <row r="12" spans="1:53" s="2011" customFormat="1" ht="13.5">
      <c r="A12" s="2042"/>
      <c r="B12" s="2043"/>
      <c r="C12" s="2044"/>
      <c r="D12" s="2044"/>
      <c r="E12" s="2044"/>
      <c r="F12" s="2044"/>
      <c r="G12" s="2045"/>
      <c r="H12" s="2046"/>
      <c r="I12" s="2089"/>
      <c r="J12" s="2090"/>
      <c r="K12" s="2090"/>
      <c r="L12" s="2090"/>
      <c r="M12" s="2090"/>
      <c r="N12" s="2089"/>
      <c r="O12" s="2091"/>
      <c r="P12" s="2090"/>
      <c r="Q12" s="2090"/>
      <c r="R12" s="2090"/>
      <c r="S12" s="2090"/>
      <c r="T12" s="2090"/>
      <c r="U12" s="2114"/>
      <c r="V12" s="2091"/>
      <c r="W12" s="2092"/>
      <c r="X12" s="2115"/>
      <c r="Y12" s="2115"/>
      <c r="Z12" s="2090"/>
      <c r="AA12" s="2090"/>
      <c r="AB12" s="2089"/>
      <c r="AC12" s="2129"/>
      <c r="AD12" s="2097"/>
      <c r="AE12" s="2130"/>
      <c r="AF12" s="2130"/>
      <c r="AG12" s="2130"/>
      <c r="AH12" s="2130"/>
      <c r="AI12" s="2146"/>
      <c r="AJ12" s="2129"/>
      <c r="AK12" s="2097"/>
      <c r="AL12" s="2130"/>
      <c r="AM12" s="2130"/>
      <c r="AN12" s="2130"/>
      <c r="AO12" s="2130"/>
      <c r="AP12" s="2146"/>
      <c r="AQ12" s="2129"/>
      <c r="AR12" s="2146" t="s">
        <v>1715</v>
      </c>
      <c r="AS12" s="2130"/>
      <c r="AT12" s="2130"/>
      <c r="AU12" s="2130"/>
      <c r="AV12" s="2162"/>
      <c r="AW12" s="2195"/>
      <c r="AX12" s="2194"/>
      <c r="AY12" s="2194"/>
      <c r="AZ12" s="2194"/>
      <c r="BA12" s="2194"/>
    </row>
    <row r="13" spans="1:53" s="2011" customFormat="1" ht="13.5">
      <c r="A13" s="2042"/>
      <c r="B13" s="2043"/>
      <c r="C13" s="2044"/>
      <c r="D13" s="2044"/>
      <c r="E13" s="2044"/>
      <c r="F13" s="2044"/>
      <c r="G13" s="2045"/>
      <c r="H13" s="2046"/>
      <c r="I13" s="2089"/>
      <c r="J13" s="2090"/>
      <c r="K13" s="2090"/>
      <c r="L13" s="2090"/>
      <c r="M13" s="2090"/>
      <c r="N13" s="2089"/>
      <c r="O13" s="2091"/>
      <c r="P13" s="2090"/>
      <c r="Q13" s="2090"/>
      <c r="R13" s="2090"/>
      <c r="S13" s="2090"/>
      <c r="T13" s="2090"/>
      <c r="U13" s="2114"/>
      <c r="V13" s="2091"/>
      <c r="W13" s="2092"/>
      <c r="X13" s="2115"/>
      <c r="Y13" s="2115"/>
      <c r="Z13" s="2090"/>
      <c r="AA13" s="2090"/>
      <c r="AB13" s="2089"/>
      <c r="AC13" s="2129"/>
      <c r="AD13" s="2097"/>
      <c r="AE13" s="2130"/>
      <c r="AF13" s="2130"/>
      <c r="AG13" s="2130"/>
      <c r="AH13" s="2130"/>
      <c r="AI13" s="2146"/>
      <c r="AJ13" s="2129"/>
      <c r="AK13" s="2097"/>
      <c r="AL13" s="2130"/>
      <c r="AM13" s="2130"/>
      <c r="AN13" s="2130"/>
      <c r="AO13" s="2130"/>
      <c r="AP13" s="2146"/>
      <c r="AQ13" s="2129"/>
      <c r="AR13" s="2146" t="s">
        <v>1716</v>
      </c>
      <c r="AS13" s="2130"/>
      <c r="AT13" s="2130"/>
      <c r="AU13" s="2130"/>
      <c r="AV13" s="2162"/>
      <c r="AW13" s="2195"/>
      <c r="AX13" s="2194"/>
      <c r="AY13" s="2194"/>
      <c r="AZ13" s="2194"/>
      <c r="BA13" s="2194"/>
    </row>
    <row r="14" spans="1:53" s="2011" customFormat="1" ht="13.5">
      <c r="A14" s="2042"/>
      <c r="B14" s="2043"/>
      <c r="C14" s="2044"/>
      <c r="D14" s="2044"/>
      <c r="E14" s="2044"/>
      <c r="F14" s="2044"/>
      <c r="G14" s="2045"/>
      <c r="H14" s="2046"/>
      <c r="I14" s="2089"/>
      <c r="J14" s="2090"/>
      <c r="K14" s="2090"/>
      <c r="L14" s="2090"/>
      <c r="M14" s="2090"/>
      <c r="N14" s="2089"/>
      <c r="O14" s="2091"/>
      <c r="P14" s="2090"/>
      <c r="Q14" s="2090"/>
      <c r="R14" s="2090"/>
      <c r="S14" s="2090"/>
      <c r="T14" s="2090"/>
      <c r="U14" s="2114"/>
      <c r="V14" s="2091"/>
      <c r="W14" s="2092"/>
      <c r="X14" s="2115"/>
      <c r="Y14" s="2115"/>
      <c r="Z14" s="2090"/>
      <c r="AA14" s="2090"/>
      <c r="AB14" s="2089"/>
      <c r="AC14" s="2129"/>
      <c r="AD14" s="2097"/>
      <c r="AE14" s="2130"/>
      <c r="AF14" s="2130"/>
      <c r="AG14" s="2130"/>
      <c r="AH14" s="2130"/>
      <c r="AI14" s="2146"/>
      <c r="AJ14" s="2129"/>
      <c r="AK14" s="2097"/>
      <c r="AL14" s="2130"/>
      <c r="AM14" s="2130"/>
      <c r="AN14" s="2130"/>
      <c r="AO14" s="2130"/>
      <c r="AP14" s="2146"/>
      <c r="AQ14" s="2129"/>
      <c r="AR14" s="2146" t="s">
        <v>1717</v>
      </c>
      <c r="AS14" s="2130"/>
      <c r="AT14" s="2130"/>
      <c r="AU14" s="2130"/>
      <c r="AV14" s="2162"/>
      <c r="AW14" s="2195"/>
      <c r="AX14" s="2194"/>
      <c r="AY14" s="2194"/>
      <c r="AZ14" s="2194"/>
      <c r="BA14" s="2194"/>
    </row>
    <row r="15" spans="1:53" s="2011" customFormat="1" ht="13.5">
      <c r="A15" s="2042">
        <v>5</v>
      </c>
      <c r="B15" s="2043" t="s">
        <v>1718</v>
      </c>
      <c r="C15" s="2044">
        <v>1.1898</v>
      </c>
      <c r="D15" s="2044">
        <f t="shared" si="0"/>
        <v>1.1898</v>
      </c>
      <c r="E15" s="2044">
        <f t="shared" si="0"/>
        <v>1.1898</v>
      </c>
      <c r="F15" s="2044">
        <v>1.19</v>
      </c>
      <c r="G15" s="2045">
        <v>1</v>
      </c>
      <c r="H15" s="2046">
        <v>5</v>
      </c>
      <c r="I15" s="2089" t="s">
        <v>1719</v>
      </c>
      <c r="J15" s="2090">
        <v>0.43</v>
      </c>
      <c r="K15" s="2090">
        <v>0.43</v>
      </c>
      <c r="L15" s="2090">
        <f t="shared" si="1"/>
        <v>0.43</v>
      </c>
      <c r="M15" s="2090"/>
      <c r="N15" s="2089" t="str">
        <f t="shared" si="2"/>
        <v/>
      </c>
      <c r="O15" s="2091"/>
      <c r="P15" s="2090"/>
      <c r="Q15" s="2090"/>
      <c r="R15" s="2090"/>
      <c r="S15" s="2090"/>
      <c r="T15" s="2090"/>
      <c r="U15" s="2114"/>
      <c r="V15" s="2091"/>
      <c r="W15" s="2090"/>
      <c r="X15" s="2115"/>
      <c r="Y15" s="2115"/>
      <c r="Z15" s="2090"/>
      <c r="AA15" s="2090"/>
      <c r="AB15" s="2089"/>
      <c r="AC15" s="2129"/>
      <c r="AD15" s="2097"/>
      <c r="AE15" s="2130"/>
      <c r="AF15" s="2130"/>
      <c r="AG15" s="2130"/>
      <c r="AH15" s="2130"/>
      <c r="AI15" s="2146"/>
      <c r="AJ15" s="2129"/>
      <c r="AK15" s="2097"/>
      <c r="AL15" s="2130"/>
      <c r="AM15" s="2130"/>
      <c r="AN15" s="2130"/>
      <c r="AO15" s="2130"/>
      <c r="AP15" s="2146"/>
      <c r="AQ15" s="2129"/>
      <c r="AR15" s="2146" t="s">
        <v>1720</v>
      </c>
      <c r="AS15" s="2130"/>
      <c r="AT15" s="2130"/>
      <c r="AU15" s="2130"/>
      <c r="AV15" s="2161"/>
      <c r="AW15" s="2196"/>
      <c r="AX15" s="2194"/>
      <c r="AY15" s="2194"/>
      <c r="AZ15" s="2194"/>
      <c r="BA15" s="2194"/>
    </row>
    <row r="16" spans="1:53" s="2011" customFormat="1" ht="13.5">
      <c r="A16" s="2042">
        <v>6</v>
      </c>
      <c r="B16" s="2043" t="s">
        <v>1721</v>
      </c>
      <c r="C16" s="2044">
        <v>3.4493</v>
      </c>
      <c r="D16" s="2044">
        <f t="shared" si="0"/>
        <v>3.4493</v>
      </c>
      <c r="E16" s="2044">
        <f t="shared" si="0"/>
        <v>3.4493</v>
      </c>
      <c r="F16" s="2044">
        <v>3.4493</v>
      </c>
      <c r="G16" s="2045">
        <f>IF(F16=0,"",F16/E16)</f>
        <v>1</v>
      </c>
      <c r="H16" s="2046">
        <v>6</v>
      </c>
      <c r="I16" s="2089" t="s">
        <v>1722</v>
      </c>
      <c r="J16" s="2090">
        <v>0.61</v>
      </c>
      <c r="K16" s="2090">
        <v>0.61</v>
      </c>
      <c r="L16" s="2090">
        <f t="shared" si="1"/>
        <v>0.61</v>
      </c>
      <c r="M16" s="2090"/>
      <c r="N16" s="2089" t="str">
        <f t="shared" si="2"/>
        <v/>
      </c>
      <c r="O16" s="2091"/>
      <c r="P16" s="2090"/>
      <c r="Q16" s="2090"/>
      <c r="R16" s="2090"/>
      <c r="S16" s="2090"/>
      <c r="T16" s="2090"/>
      <c r="U16" s="2114"/>
      <c r="V16" s="2091"/>
      <c r="W16" s="2090"/>
      <c r="X16" s="2115"/>
      <c r="Y16" s="2115"/>
      <c r="Z16" s="2090"/>
      <c r="AA16" s="2090"/>
      <c r="AB16" s="2089"/>
      <c r="AC16" s="2129"/>
      <c r="AD16" s="2089"/>
      <c r="AE16" s="2130"/>
      <c r="AF16" s="2130"/>
      <c r="AG16" s="2130"/>
      <c r="AH16" s="2130"/>
      <c r="AI16" s="2146"/>
      <c r="AJ16" s="2129"/>
      <c r="AK16" s="2089"/>
      <c r="AL16" s="2130"/>
      <c r="AM16" s="2130"/>
      <c r="AN16" s="2130"/>
      <c r="AO16" s="2130"/>
      <c r="AP16" s="2146"/>
      <c r="AQ16" s="2129"/>
      <c r="AR16" s="2146" t="s">
        <v>1723</v>
      </c>
      <c r="AS16" s="2130"/>
      <c r="AT16" s="2130"/>
      <c r="AU16" s="2130"/>
      <c r="AV16" s="2161"/>
      <c r="AW16" s="2197"/>
      <c r="AX16" s="2194"/>
      <c r="AY16" s="2194"/>
      <c r="AZ16" s="2194"/>
      <c r="BA16" s="2194"/>
    </row>
    <row r="17" spans="1:53" s="2011" customFormat="1" ht="23.25" hidden="1">
      <c r="A17" s="2042">
        <v>7</v>
      </c>
      <c r="B17" s="2043" t="s">
        <v>1724</v>
      </c>
      <c r="C17" s="2044">
        <v>0.62</v>
      </c>
      <c r="D17" s="2044">
        <f>C17</f>
        <v>0.62</v>
      </c>
      <c r="E17" s="2044">
        <f>D17</f>
        <v>0.62</v>
      </c>
      <c r="F17" s="2044">
        <v>0.62</v>
      </c>
      <c r="G17" s="2045">
        <f>IF(F17=0,"",F17/E17)</f>
        <v>1</v>
      </c>
      <c r="H17" s="2046">
        <v>7</v>
      </c>
      <c r="I17" s="2089" t="s">
        <v>1725</v>
      </c>
      <c r="J17" s="2090">
        <v>0.38</v>
      </c>
      <c r="K17" s="2090">
        <v>0.38</v>
      </c>
      <c r="L17" s="2090">
        <f t="shared" si="1"/>
        <v>0.38</v>
      </c>
      <c r="M17" s="2090"/>
      <c r="N17" s="2089" t="str">
        <f t="shared" si="2"/>
        <v/>
      </c>
      <c r="O17" s="2091"/>
      <c r="P17" s="2090"/>
      <c r="Q17" s="2090"/>
      <c r="R17" s="2090"/>
      <c r="S17" s="2090"/>
      <c r="T17" s="2090"/>
      <c r="U17" s="2114"/>
      <c r="V17" s="2091"/>
      <c r="W17" s="2090"/>
      <c r="X17" s="2115"/>
      <c r="Y17" s="2115"/>
      <c r="Z17" s="2090"/>
      <c r="AA17" s="2090"/>
      <c r="AB17" s="2089"/>
      <c r="AC17" s="2129"/>
      <c r="AD17" s="2089"/>
      <c r="AE17" s="2130"/>
      <c r="AF17" s="2130"/>
      <c r="AG17" s="2130"/>
      <c r="AH17" s="2130"/>
      <c r="AI17" s="2146"/>
      <c r="AJ17" s="2129"/>
      <c r="AK17" s="2089"/>
      <c r="AL17" s="2130"/>
      <c r="AM17" s="2130"/>
      <c r="AN17" s="2130"/>
      <c r="AO17" s="2130"/>
      <c r="AP17" s="2146"/>
      <c r="AQ17" s="2146"/>
      <c r="AR17" s="2146"/>
      <c r="AS17" s="2146"/>
      <c r="AT17" s="2146"/>
      <c r="AU17" s="2146"/>
      <c r="AV17" s="2161"/>
      <c r="AW17" s="2198"/>
      <c r="AX17" s="2194"/>
      <c r="AY17" s="2194"/>
      <c r="AZ17" s="2194"/>
      <c r="BA17" s="2194"/>
    </row>
    <row r="18" spans="1:53" s="2011" customFormat="1" ht="14.25">
      <c r="A18" s="2042"/>
      <c r="B18" s="2043"/>
      <c r="C18" s="2044"/>
      <c r="D18" s="2044"/>
      <c r="E18" s="2044"/>
      <c r="F18" s="2044"/>
      <c r="G18" s="2045"/>
      <c r="H18" s="2046"/>
      <c r="I18" s="2089"/>
      <c r="J18" s="2090"/>
      <c r="K18" s="2090"/>
      <c r="L18" s="2090"/>
      <c r="M18" s="2090"/>
      <c r="N18" s="2089"/>
      <c r="O18" s="2091"/>
      <c r="P18" s="2090"/>
      <c r="Q18" s="2090"/>
      <c r="R18" s="2090"/>
      <c r="S18" s="2090"/>
      <c r="T18" s="2090"/>
      <c r="U18" s="2114"/>
      <c r="V18" s="2091"/>
      <c r="W18" s="2092"/>
      <c r="X18" s="2115"/>
      <c r="Y18" s="2115"/>
      <c r="Z18" s="2090"/>
      <c r="AA18" s="2090"/>
      <c r="AB18" s="2089"/>
      <c r="AC18" s="2131"/>
      <c r="AD18" s="2086"/>
      <c r="AE18" s="1683"/>
      <c r="AF18" s="1683"/>
      <c r="AG18" s="1683"/>
      <c r="AH18" s="1683"/>
      <c r="AI18" s="1684"/>
      <c r="AJ18" s="2131"/>
      <c r="AK18" s="2086"/>
      <c r="AL18" s="1683"/>
      <c r="AM18" s="1683"/>
      <c r="AN18" s="1683"/>
      <c r="AO18" s="1683"/>
      <c r="AP18" s="1684"/>
      <c r="AQ18" s="2163"/>
      <c r="AR18" s="2158" t="s">
        <v>1726</v>
      </c>
      <c r="AS18" s="2159"/>
      <c r="AT18" s="2159"/>
      <c r="AU18" s="2159"/>
      <c r="AV18" s="2164"/>
      <c r="AW18" s="2189"/>
      <c r="AX18" s="2194"/>
      <c r="AY18" s="2194"/>
      <c r="AZ18" s="2194"/>
      <c r="BA18" s="2194"/>
    </row>
    <row r="19" spans="1:53" s="2011" customFormat="1" ht="13.5">
      <c r="A19" s="2042">
        <v>7</v>
      </c>
      <c r="B19" s="2043" t="s">
        <v>1724</v>
      </c>
      <c r="C19" s="2044">
        <v>0.62</v>
      </c>
      <c r="D19" s="2044">
        <f t="shared" si="0"/>
        <v>0.62</v>
      </c>
      <c r="E19" s="2044">
        <f t="shared" si="0"/>
        <v>0.62</v>
      </c>
      <c r="F19" s="2044">
        <v>0.62</v>
      </c>
      <c r="G19" s="2045">
        <f>IF(F19=0,"",F19/E19)</f>
        <v>1</v>
      </c>
      <c r="H19" s="2046"/>
      <c r="I19" s="2089"/>
      <c r="J19" s="2090"/>
      <c r="K19" s="2090"/>
      <c r="L19" s="2090"/>
      <c r="M19" s="2090"/>
      <c r="N19" s="2089"/>
      <c r="O19" s="2091"/>
      <c r="P19" s="2090"/>
      <c r="Q19" s="2090"/>
      <c r="R19" s="2090"/>
      <c r="S19" s="2090"/>
      <c r="T19" s="2090"/>
      <c r="U19" s="2114"/>
      <c r="V19" s="2091"/>
      <c r="W19" s="2096"/>
      <c r="X19" s="2116"/>
      <c r="Y19" s="2116"/>
      <c r="Z19" s="2090"/>
      <c r="AA19" s="2094"/>
      <c r="AB19" s="2089"/>
      <c r="AC19" s="2129"/>
      <c r="AD19" s="2093"/>
      <c r="AE19" s="2130"/>
      <c r="AF19" s="2130"/>
      <c r="AG19" s="2130"/>
      <c r="AH19" s="2130"/>
      <c r="AI19" s="2146"/>
      <c r="AJ19" s="2129"/>
      <c r="AK19" s="2147"/>
      <c r="AL19" s="2130"/>
      <c r="AM19" s="2130"/>
      <c r="AN19" s="2130"/>
      <c r="AO19" s="2130"/>
      <c r="AP19" s="2146"/>
      <c r="AQ19" s="2165"/>
      <c r="AR19" s="2146" t="s">
        <v>1727</v>
      </c>
      <c r="AS19" s="2130"/>
      <c r="AT19" s="2130"/>
      <c r="AU19" s="2130"/>
      <c r="AV19" s="2161"/>
      <c r="AW19" s="2161"/>
      <c r="AX19" s="2194"/>
      <c r="AY19" s="2194"/>
      <c r="AZ19" s="2194"/>
      <c r="BA19" s="2194"/>
    </row>
    <row r="20" spans="1:53" s="2011" customFormat="1" ht="15" customHeight="1">
      <c r="A20" s="2042"/>
      <c r="B20" s="2043"/>
      <c r="C20" s="2044"/>
      <c r="D20" s="2044"/>
      <c r="E20" s="2044"/>
      <c r="F20" s="2044"/>
      <c r="G20" s="2045"/>
      <c r="H20" s="2046"/>
      <c r="I20" s="2089"/>
      <c r="J20" s="2090"/>
      <c r="K20" s="2090"/>
      <c r="L20" s="2090"/>
      <c r="M20" s="2090"/>
      <c r="N20" s="2089"/>
      <c r="O20" s="2091"/>
      <c r="P20" s="2090"/>
      <c r="Q20" s="2090"/>
      <c r="R20" s="2090"/>
      <c r="S20" s="2090"/>
      <c r="T20" s="2090"/>
      <c r="U20" s="2114"/>
      <c r="V20" s="2091"/>
      <c r="W20" s="2090"/>
      <c r="X20" s="2115"/>
      <c r="Y20" s="2116"/>
      <c r="Z20" s="2094"/>
      <c r="AA20" s="2094"/>
      <c r="AB20" s="2093"/>
      <c r="AC20" s="2129"/>
      <c r="AD20" s="2093"/>
      <c r="AE20" s="2130"/>
      <c r="AF20" s="2130"/>
      <c r="AG20" s="2130"/>
      <c r="AH20" s="2130"/>
      <c r="AI20" s="2146"/>
      <c r="AJ20" s="2129"/>
      <c r="AK20" s="2093"/>
      <c r="AL20" s="2130"/>
      <c r="AM20" s="2130"/>
      <c r="AN20" s="2130"/>
      <c r="AO20" s="2130"/>
      <c r="AP20" s="2146"/>
      <c r="AQ20" s="2165"/>
      <c r="AR20" s="2146" t="s">
        <v>1728</v>
      </c>
      <c r="AS20" s="2130"/>
      <c r="AT20" s="2130"/>
      <c r="AU20" s="2130"/>
      <c r="AV20" s="2161"/>
      <c r="AW20" s="2199"/>
      <c r="AX20" s="2194"/>
      <c r="AY20" s="2194"/>
      <c r="AZ20" s="2194"/>
      <c r="BA20" s="2194"/>
    </row>
    <row r="21" spans="1:53" s="2012" customFormat="1" ht="15" customHeight="1">
      <c r="A21" s="2047"/>
      <c r="B21" s="2048"/>
      <c r="C21" s="2049"/>
      <c r="D21" s="2049"/>
      <c r="E21" s="2049"/>
      <c r="F21" s="2049"/>
      <c r="G21" s="2050"/>
      <c r="H21" s="2051"/>
      <c r="I21" s="2093"/>
      <c r="J21" s="2094"/>
      <c r="K21" s="2094"/>
      <c r="L21" s="2094"/>
      <c r="M21" s="2094"/>
      <c r="N21" s="2093"/>
      <c r="O21" s="2095"/>
      <c r="P21" s="2094"/>
      <c r="Q21" s="2094"/>
      <c r="R21" s="2094"/>
      <c r="S21" s="2094"/>
      <c r="T21" s="2094"/>
      <c r="U21" s="2114"/>
      <c r="V21" s="2091"/>
      <c r="W21" s="2090"/>
      <c r="X21" s="2115"/>
      <c r="Y21" s="2116"/>
      <c r="Z21" s="2094"/>
      <c r="AA21" s="2094"/>
      <c r="AB21" s="2093"/>
      <c r="AC21" s="2129"/>
      <c r="AD21" s="2093"/>
      <c r="AE21" s="2130"/>
      <c r="AF21" s="2130"/>
      <c r="AG21" s="2130"/>
      <c r="AH21" s="2130"/>
      <c r="AI21" s="2146"/>
      <c r="AJ21" s="2129"/>
      <c r="AK21" s="2093"/>
      <c r="AL21" s="2130"/>
      <c r="AM21" s="2130"/>
      <c r="AN21" s="2130"/>
      <c r="AO21" s="2130"/>
      <c r="AP21" s="2146"/>
      <c r="AQ21" s="2165"/>
      <c r="AR21" s="2146" t="s">
        <v>1729</v>
      </c>
      <c r="AS21" s="2130"/>
      <c r="AT21" s="2130"/>
      <c r="AU21" s="2130"/>
      <c r="AV21" s="2161"/>
      <c r="AW21" s="2161"/>
    </row>
    <row r="22" spans="1:53" s="2012" customFormat="1" ht="13.5">
      <c r="A22" s="2047"/>
      <c r="B22" s="2048"/>
      <c r="C22" s="2049"/>
      <c r="D22" s="2049"/>
      <c r="E22" s="2049"/>
      <c r="F22" s="2049"/>
      <c r="G22" s="2050"/>
      <c r="H22" s="2051"/>
      <c r="I22" s="2093"/>
      <c r="J22" s="2094"/>
      <c r="K22" s="2094"/>
      <c r="L22" s="2094"/>
      <c r="M22" s="2094"/>
      <c r="N22" s="2093"/>
      <c r="O22" s="2095"/>
      <c r="P22" s="2094"/>
      <c r="Q22" s="2094"/>
      <c r="R22" s="2094"/>
      <c r="S22" s="2094"/>
      <c r="T22" s="2094"/>
      <c r="U22" s="2114"/>
      <c r="V22" s="466"/>
      <c r="W22" s="2087"/>
      <c r="X22" s="2113"/>
      <c r="Y22" s="2113"/>
      <c r="Z22" s="2087"/>
      <c r="AA22" s="2087"/>
      <c r="AB22" s="2086"/>
      <c r="AC22" s="2129"/>
      <c r="AD22" s="2097"/>
      <c r="AE22" s="2130"/>
      <c r="AF22" s="2130"/>
      <c r="AG22" s="2130"/>
      <c r="AH22" s="2130"/>
      <c r="AI22" s="2146"/>
      <c r="AJ22" s="2129"/>
      <c r="AK22" s="2097"/>
      <c r="AL22" s="2130"/>
      <c r="AM22" s="2130"/>
      <c r="AN22" s="2130"/>
      <c r="AO22" s="2130"/>
      <c r="AP22" s="2146"/>
      <c r="AQ22" s="2165"/>
      <c r="AR22" s="4925" t="s">
        <v>2599</v>
      </c>
      <c r="AS22" s="2130"/>
      <c r="AT22" s="2130"/>
      <c r="AU22" s="2130"/>
      <c r="AV22" s="2161"/>
      <c r="AW22" s="2161"/>
    </row>
    <row r="23" spans="1:53" s="2013" customFormat="1" ht="24.75" customHeight="1">
      <c r="A23" s="2052" t="s">
        <v>138</v>
      </c>
      <c r="B23" s="2053" t="s">
        <v>1730</v>
      </c>
      <c r="C23" s="2039">
        <f>SUM(C24:C39)</f>
        <v>53.536799999999992</v>
      </c>
      <c r="D23" s="2039">
        <f>SUM(D24:D39)</f>
        <v>44.536799999999992</v>
      </c>
      <c r="E23" s="2039">
        <f>SUM(E24:E39)</f>
        <v>134.62997899999999</v>
      </c>
      <c r="F23" s="2039">
        <f>SUM(F24:F39)</f>
        <v>112.283456</v>
      </c>
      <c r="G23" s="2040">
        <f>IF(F23=0,"",F23/E23)</f>
        <v>0.83401525302176571</v>
      </c>
      <c r="H23" s="2041" t="s">
        <v>138</v>
      </c>
      <c r="I23" s="2086" t="s">
        <v>1731</v>
      </c>
      <c r="J23" s="2087">
        <f>SUM(J24:J39)</f>
        <v>76.27</v>
      </c>
      <c r="K23" s="2087">
        <f>SUM(K24:K39)</f>
        <v>59.469999999999992</v>
      </c>
      <c r="L23" s="2087">
        <f>SUM(L24:L39)</f>
        <v>59.469999999999992</v>
      </c>
      <c r="M23" s="2087">
        <f>SUM(M24:M39)</f>
        <v>32.119</v>
      </c>
      <c r="N23" s="2086">
        <f t="shared" si="2"/>
        <v>0.54008743904489664</v>
      </c>
      <c r="O23" s="2088"/>
      <c r="P23" s="2087"/>
      <c r="Q23" s="2087"/>
      <c r="R23" s="2087"/>
      <c r="S23" s="2087"/>
      <c r="T23" s="466"/>
      <c r="U23" s="2086"/>
      <c r="V23" s="2091"/>
      <c r="W23" s="2092"/>
      <c r="X23" s="2115"/>
      <c r="Y23" s="2115"/>
      <c r="Z23" s="2090"/>
      <c r="AA23" s="2090"/>
      <c r="AB23" s="2089"/>
      <c r="AC23" s="2129"/>
      <c r="AD23" s="2097"/>
      <c r="AE23" s="2130"/>
      <c r="AF23" s="2130"/>
      <c r="AG23" s="2130"/>
      <c r="AH23" s="2130"/>
      <c r="AI23" s="2146"/>
      <c r="AJ23" s="2129"/>
      <c r="AK23" s="2097"/>
      <c r="AL23" s="2130"/>
      <c r="AM23" s="2130"/>
      <c r="AN23" s="2130"/>
      <c r="AO23" s="2130"/>
      <c r="AP23" s="2146"/>
      <c r="AQ23" s="2165"/>
      <c r="AR23" s="2146" t="s">
        <v>1732</v>
      </c>
      <c r="AS23" s="2130"/>
      <c r="AT23" s="2130"/>
      <c r="AU23" s="2130"/>
      <c r="AV23" s="2161"/>
      <c r="AW23" s="2161"/>
      <c r="AX23" s="1710"/>
      <c r="AY23" s="1710"/>
      <c r="AZ23" s="1710"/>
      <c r="BA23" s="1710"/>
    </row>
    <row r="24" spans="1:53" s="2011" customFormat="1" ht="24">
      <c r="A24" s="2042">
        <v>2</v>
      </c>
      <c r="B24" s="2043" t="s">
        <v>1733</v>
      </c>
      <c r="C24" s="2044">
        <v>24</v>
      </c>
      <c r="D24" s="2044">
        <v>15</v>
      </c>
      <c r="E24" s="2044">
        <f>D24</f>
        <v>15</v>
      </c>
      <c r="F24" s="2044">
        <v>12.939256</v>
      </c>
      <c r="G24" s="2045">
        <f>IF(F24=0,"",F24/E24)</f>
        <v>0.86261706666666671</v>
      </c>
      <c r="H24" s="2046">
        <v>2</v>
      </c>
      <c r="I24" s="2089" t="s">
        <v>1734</v>
      </c>
      <c r="J24" s="2090">
        <v>15</v>
      </c>
      <c r="K24" s="2090">
        <v>15</v>
      </c>
      <c r="L24" s="2090">
        <f t="shared" ref="L24:L37" si="3">K24</f>
        <v>15</v>
      </c>
      <c r="M24" s="2090">
        <v>13.2263</v>
      </c>
      <c r="N24" s="2089">
        <f t="shared" si="2"/>
        <v>0.88175333333333339</v>
      </c>
      <c r="O24" s="2091"/>
      <c r="P24" s="2090"/>
      <c r="Q24" s="2090"/>
      <c r="R24" s="2090"/>
      <c r="S24" s="2090"/>
      <c r="T24" s="2090"/>
      <c r="U24" s="2114"/>
      <c r="V24" s="2091"/>
      <c r="W24" s="2090"/>
      <c r="X24" s="2115"/>
      <c r="Y24" s="2115"/>
      <c r="Z24" s="2090"/>
      <c r="AA24" s="2090"/>
      <c r="AB24" s="2089"/>
      <c r="AC24" s="2129"/>
      <c r="AD24" s="2093"/>
      <c r="AE24" s="2130"/>
      <c r="AF24" s="2130"/>
      <c r="AG24" s="2130"/>
      <c r="AH24" s="2130"/>
      <c r="AI24" s="2146"/>
      <c r="AJ24" s="2129"/>
      <c r="AK24" s="2093"/>
      <c r="AL24" s="2130"/>
      <c r="AM24" s="2130"/>
      <c r="AN24" s="2130"/>
      <c r="AO24" s="2130"/>
      <c r="AP24" s="2146"/>
      <c r="AQ24" s="2165"/>
      <c r="AR24" s="2146" t="s">
        <v>1736</v>
      </c>
      <c r="AS24" s="2130"/>
      <c r="AT24" s="2130"/>
      <c r="AU24" s="2130"/>
      <c r="AV24" s="2161"/>
      <c r="AW24" s="2199"/>
      <c r="AX24" s="2194"/>
      <c r="AY24" s="2194"/>
      <c r="AZ24" s="2194"/>
      <c r="BA24" s="2194"/>
    </row>
    <row r="25" spans="1:53" s="2011" customFormat="1" ht="24" customHeight="1">
      <c r="A25" s="2042">
        <v>3</v>
      </c>
      <c r="B25" s="2043" t="s">
        <v>1737</v>
      </c>
      <c r="C25" s="2044"/>
      <c r="D25" s="2044"/>
      <c r="E25" s="2044">
        <v>52.0396</v>
      </c>
      <c r="F25" s="2044">
        <v>48.9893</v>
      </c>
      <c r="G25" s="2045">
        <f>IF(F25=0,"",F25/E25)</f>
        <v>0.94138502217542031</v>
      </c>
      <c r="H25" s="2046">
        <v>3</v>
      </c>
      <c r="I25" s="2089" t="s">
        <v>1738</v>
      </c>
      <c r="J25" s="2090">
        <v>13</v>
      </c>
      <c r="K25" s="2090">
        <v>13</v>
      </c>
      <c r="L25" s="2090">
        <f t="shared" si="3"/>
        <v>13</v>
      </c>
      <c r="M25" s="2090"/>
      <c r="N25" s="2089" t="str">
        <f t="shared" si="2"/>
        <v/>
      </c>
      <c r="O25" s="2091"/>
      <c r="P25" s="2090"/>
      <c r="Q25" s="2090"/>
      <c r="R25" s="2090"/>
      <c r="S25" s="2090"/>
      <c r="T25" s="2090"/>
      <c r="U25" s="2114"/>
      <c r="V25" s="2091"/>
      <c r="W25" s="2090"/>
      <c r="X25" s="2115"/>
      <c r="Y25" s="2115"/>
      <c r="Z25" s="2090"/>
      <c r="AA25" s="2090"/>
      <c r="AB25" s="2089"/>
      <c r="AC25" s="2129"/>
      <c r="AD25" s="2093"/>
      <c r="AE25" s="2130"/>
      <c r="AF25" s="2130"/>
      <c r="AG25" s="2130"/>
      <c r="AH25" s="2130"/>
      <c r="AI25" s="2146"/>
      <c r="AJ25" s="2129"/>
      <c r="AK25" s="2093"/>
      <c r="AL25" s="2130"/>
      <c r="AM25" s="2130"/>
      <c r="AN25" s="2130"/>
      <c r="AO25" s="2130"/>
      <c r="AP25" s="2146"/>
      <c r="AQ25" s="2165"/>
      <c r="AR25" s="2146" t="s">
        <v>1740</v>
      </c>
      <c r="AS25" s="2130"/>
      <c r="AT25" s="2130"/>
      <c r="AU25" s="2130"/>
      <c r="AV25" s="2161"/>
      <c r="AW25" s="2199"/>
      <c r="AX25" s="2194"/>
      <c r="AY25" s="2194"/>
      <c r="AZ25" s="2194"/>
      <c r="BA25" s="2194"/>
    </row>
    <row r="26" spans="1:53" s="2011" customFormat="1" ht="21" customHeight="1">
      <c r="A26" s="2042">
        <v>4</v>
      </c>
      <c r="B26" s="2043" t="s">
        <v>1741</v>
      </c>
      <c r="C26" s="2044">
        <v>9.8000000000000007</v>
      </c>
      <c r="D26" s="2044">
        <f>C26</f>
        <v>9.8000000000000007</v>
      </c>
      <c r="E26" s="2044">
        <f>D26</f>
        <v>9.8000000000000007</v>
      </c>
      <c r="F26" s="2044">
        <v>0</v>
      </c>
      <c r="G26" s="2045" t="str">
        <f>IF(F26=0,"",F26/E26)</f>
        <v/>
      </c>
      <c r="H26" s="2046">
        <v>4</v>
      </c>
      <c r="I26" s="2089" t="s">
        <v>1741</v>
      </c>
      <c r="J26" s="2090">
        <v>9.8000000000000007</v>
      </c>
      <c r="K26" s="2090">
        <v>5</v>
      </c>
      <c r="L26" s="2090">
        <f t="shared" si="3"/>
        <v>5</v>
      </c>
      <c r="M26" s="2090">
        <v>0</v>
      </c>
      <c r="N26" s="2089" t="str">
        <f t="shared" si="2"/>
        <v/>
      </c>
      <c r="O26" s="2091"/>
      <c r="P26" s="2090"/>
      <c r="Q26" s="2090"/>
      <c r="R26" s="2090"/>
      <c r="S26" s="2090"/>
      <c r="T26" s="2090"/>
      <c r="U26" s="2114"/>
      <c r="V26" s="2091"/>
      <c r="W26" s="2090"/>
      <c r="X26" s="2115"/>
      <c r="Y26" s="2115"/>
      <c r="Z26" s="2090"/>
      <c r="AA26" s="2090"/>
      <c r="AB26" s="2089"/>
      <c r="AC26" s="2129"/>
      <c r="AD26" s="2089"/>
      <c r="AE26" s="2130"/>
      <c r="AF26" s="2130"/>
      <c r="AG26" s="2130"/>
      <c r="AH26" s="2130"/>
      <c r="AI26" s="2146"/>
      <c r="AJ26" s="2129"/>
      <c r="AK26" s="2089"/>
      <c r="AL26" s="2130"/>
      <c r="AM26" s="2130"/>
      <c r="AN26" s="2130"/>
      <c r="AO26" s="2130"/>
      <c r="AP26" s="2146"/>
      <c r="AQ26" s="2165"/>
      <c r="AR26" s="2146" t="s">
        <v>1742</v>
      </c>
      <c r="AS26" s="2130"/>
      <c r="AT26" s="2130"/>
      <c r="AU26" s="2130"/>
      <c r="AV26" s="2161"/>
      <c r="AW26" s="2199"/>
      <c r="AX26" s="2194"/>
      <c r="AY26" s="2194"/>
      <c r="AZ26" s="2194"/>
      <c r="BA26" s="2194"/>
    </row>
    <row r="27" spans="1:53" s="2011" customFormat="1" ht="13.5">
      <c r="A27" s="2042"/>
      <c r="B27" s="2043"/>
      <c r="C27" s="2044"/>
      <c r="D27" s="2044"/>
      <c r="E27" s="2044"/>
      <c r="F27" s="2044"/>
      <c r="G27" s="2045"/>
      <c r="H27" s="2046"/>
      <c r="I27" s="2089"/>
      <c r="J27" s="2090"/>
      <c r="K27" s="2090"/>
      <c r="L27" s="2090"/>
      <c r="M27" s="2090"/>
      <c r="N27" s="2089"/>
      <c r="O27" s="2091"/>
      <c r="P27" s="2090"/>
      <c r="Q27" s="2090"/>
      <c r="R27" s="2090"/>
      <c r="S27" s="2090"/>
      <c r="T27" s="2090"/>
      <c r="U27" s="2114"/>
      <c r="V27" s="2091"/>
      <c r="W27" s="2090"/>
      <c r="X27" s="2115"/>
      <c r="Y27" s="2115"/>
      <c r="Z27" s="2090"/>
      <c r="AA27" s="2090"/>
      <c r="AB27" s="2089"/>
      <c r="AC27" s="2129"/>
      <c r="AD27" s="2089"/>
      <c r="AE27" s="2130"/>
      <c r="AF27" s="2130"/>
      <c r="AG27" s="2130"/>
      <c r="AH27" s="2130"/>
      <c r="AI27" s="2146"/>
      <c r="AJ27" s="2129"/>
      <c r="AK27" s="2089"/>
      <c r="AL27" s="2130"/>
      <c r="AM27" s="2130"/>
      <c r="AN27" s="2130"/>
      <c r="AO27" s="2130"/>
      <c r="AP27" s="2146"/>
      <c r="AQ27" s="2165"/>
      <c r="AR27" s="2146" t="s">
        <v>1743</v>
      </c>
      <c r="AS27" s="2130"/>
      <c r="AT27" s="2130"/>
      <c r="AU27" s="2130"/>
      <c r="AV27" s="2161"/>
      <c r="AW27" s="2199"/>
      <c r="AX27" s="2194"/>
      <c r="AY27" s="2194"/>
      <c r="AZ27" s="2194"/>
      <c r="BA27" s="2194"/>
    </row>
    <row r="28" spans="1:53" s="2011" customFormat="1" ht="13.5">
      <c r="A28" s="2042"/>
      <c r="B28" s="2043"/>
      <c r="C28" s="2044"/>
      <c r="D28" s="2044"/>
      <c r="E28" s="2044"/>
      <c r="F28" s="2044"/>
      <c r="G28" s="2045"/>
      <c r="H28" s="2046"/>
      <c r="I28" s="2089"/>
      <c r="J28" s="2090"/>
      <c r="K28" s="2090"/>
      <c r="L28" s="2090"/>
      <c r="M28" s="2090"/>
      <c r="N28" s="2089"/>
      <c r="O28" s="2091"/>
      <c r="P28" s="2090"/>
      <c r="Q28" s="2090"/>
      <c r="R28" s="2090"/>
      <c r="S28" s="2090"/>
      <c r="T28" s="2090"/>
      <c r="U28" s="2114"/>
      <c r="V28" s="2091"/>
      <c r="W28" s="2090"/>
      <c r="X28" s="2115"/>
      <c r="Y28" s="2115"/>
      <c r="Z28" s="2090"/>
      <c r="AA28" s="2090"/>
      <c r="AB28" s="2089"/>
      <c r="AC28" s="2129"/>
      <c r="AD28" s="2089"/>
      <c r="AE28" s="2130"/>
      <c r="AF28" s="2130"/>
      <c r="AG28" s="2130"/>
      <c r="AH28" s="2130"/>
      <c r="AI28" s="2146"/>
      <c r="AJ28" s="2129"/>
      <c r="AK28" s="2089"/>
      <c r="AL28" s="2130"/>
      <c r="AM28" s="2130"/>
      <c r="AN28" s="2130"/>
      <c r="AO28" s="2130"/>
      <c r="AP28" s="2146"/>
      <c r="AQ28" s="2165"/>
      <c r="AR28" s="2146" t="s">
        <v>1638</v>
      </c>
      <c r="AS28" s="2130"/>
      <c r="AT28" s="2130"/>
      <c r="AU28" s="2130"/>
      <c r="AV28" s="2161"/>
      <c r="AW28" s="2199"/>
      <c r="AX28" s="2194"/>
      <c r="AY28" s="2194"/>
      <c r="AZ28" s="2194"/>
      <c r="BA28" s="2194"/>
    </row>
    <row r="29" spans="1:53" s="2011" customFormat="1" ht="13.5">
      <c r="A29" s="2042"/>
      <c r="B29" s="2043"/>
      <c r="C29" s="2044"/>
      <c r="D29" s="2044"/>
      <c r="E29" s="2044"/>
      <c r="F29" s="2044"/>
      <c r="G29" s="2045"/>
      <c r="H29" s="2046"/>
      <c r="I29" s="2089"/>
      <c r="J29" s="2090"/>
      <c r="K29" s="2090"/>
      <c r="L29" s="2090"/>
      <c r="M29" s="2090"/>
      <c r="N29" s="2089"/>
      <c r="O29" s="2091"/>
      <c r="P29" s="2090"/>
      <c r="Q29" s="2090"/>
      <c r="R29" s="2090"/>
      <c r="S29" s="2090"/>
      <c r="T29" s="2090"/>
      <c r="U29" s="2114"/>
      <c r="V29" s="2091"/>
      <c r="W29" s="2090"/>
      <c r="X29" s="2115"/>
      <c r="Y29" s="2115"/>
      <c r="Z29" s="2090"/>
      <c r="AA29" s="2090"/>
      <c r="AB29" s="2089"/>
      <c r="AC29" s="2129"/>
      <c r="AD29" s="2089"/>
      <c r="AE29" s="2130"/>
      <c r="AF29" s="2130"/>
      <c r="AG29" s="2130"/>
      <c r="AH29" s="2130"/>
      <c r="AI29" s="2146"/>
      <c r="AJ29" s="2129"/>
      <c r="AK29" s="2089"/>
      <c r="AL29" s="2130"/>
      <c r="AM29" s="2130"/>
      <c r="AN29" s="2130"/>
      <c r="AO29" s="2130"/>
      <c r="AP29" s="2146"/>
      <c r="AQ29" s="2165"/>
      <c r="AR29" s="2146" t="s">
        <v>1636</v>
      </c>
      <c r="AS29" s="2130"/>
      <c r="AT29" s="2130"/>
      <c r="AU29" s="2130"/>
      <c r="AV29" s="2161"/>
      <c r="AW29" s="2199"/>
      <c r="AX29" s="2194"/>
      <c r="AY29" s="2194"/>
      <c r="AZ29" s="2194"/>
      <c r="BA29" s="2194"/>
    </row>
    <row r="30" spans="1:53" s="2011" customFormat="1" ht="13.5">
      <c r="A30" s="2042"/>
      <c r="B30" s="2043"/>
      <c r="C30" s="2044"/>
      <c r="D30" s="2044"/>
      <c r="E30" s="2044"/>
      <c r="F30" s="2044"/>
      <c r="G30" s="2045"/>
      <c r="H30" s="2046"/>
      <c r="I30" s="2089"/>
      <c r="J30" s="2090"/>
      <c r="K30" s="2090"/>
      <c r="L30" s="2090"/>
      <c r="M30" s="2090"/>
      <c r="N30" s="2089"/>
      <c r="O30" s="2091"/>
      <c r="P30" s="2090"/>
      <c r="Q30" s="2090"/>
      <c r="R30" s="2090"/>
      <c r="S30" s="2090"/>
      <c r="T30" s="2090"/>
      <c r="U30" s="2114"/>
      <c r="V30" s="2091"/>
      <c r="W30" s="2090"/>
      <c r="X30" s="2115"/>
      <c r="Y30" s="2115"/>
      <c r="Z30" s="2090"/>
      <c r="AA30" s="2090"/>
      <c r="AB30" s="2089"/>
      <c r="AC30" s="2129"/>
      <c r="AD30" s="2089"/>
      <c r="AE30" s="2130"/>
      <c r="AF30" s="2130"/>
      <c r="AG30" s="2148"/>
      <c r="AH30" s="2130"/>
      <c r="AI30" s="2146"/>
      <c r="AJ30" s="2129"/>
      <c r="AK30" s="2089"/>
      <c r="AL30" s="2130"/>
      <c r="AM30" s="2130"/>
      <c r="AN30" s="2130"/>
      <c r="AO30" s="2141"/>
      <c r="AP30" s="2146"/>
      <c r="AQ30" s="2165"/>
      <c r="AR30" s="2146" t="s">
        <v>1637</v>
      </c>
      <c r="AS30" s="2130"/>
      <c r="AT30" s="2130"/>
      <c r="AU30" s="2130"/>
      <c r="AV30" s="2161"/>
      <c r="AW30" s="2199"/>
      <c r="AX30" s="2194"/>
      <c r="AY30" s="2194"/>
      <c r="AZ30" s="2194"/>
      <c r="BA30" s="2194"/>
    </row>
    <row r="31" spans="1:53" s="2011" customFormat="1" ht="13.5">
      <c r="A31" s="2042">
        <v>5</v>
      </c>
      <c r="B31" s="2043" t="s">
        <v>1744</v>
      </c>
      <c r="C31" s="2044">
        <v>7.5</v>
      </c>
      <c r="D31" s="2044">
        <f>C31</f>
        <v>7.5</v>
      </c>
      <c r="E31" s="2044">
        <f>D31</f>
        <v>7.5</v>
      </c>
      <c r="F31" s="2044">
        <v>0</v>
      </c>
      <c r="G31" s="2045" t="str">
        <f>IF(F31=0,"",F31/E31)</f>
        <v/>
      </c>
      <c r="H31" s="2046">
        <v>5</v>
      </c>
      <c r="I31" s="2089" t="s">
        <v>1744</v>
      </c>
      <c r="J31" s="2090">
        <v>7.5</v>
      </c>
      <c r="K31" s="2090">
        <v>7.5</v>
      </c>
      <c r="L31" s="2090">
        <f t="shared" si="3"/>
        <v>7.5</v>
      </c>
      <c r="M31" s="2090">
        <v>7</v>
      </c>
      <c r="N31" s="2089">
        <f>IF(M31=0,"",M31/L31)</f>
        <v>0.93333333333333335</v>
      </c>
      <c r="O31" s="2091"/>
      <c r="P31" s="2090"/>
      <c r="Q31" s="2090"/>
      <c r="R31" s="2094"/>
      <c r="S31" s="2090"/>
      <c r="T31" s="2090"/>
      <c r="U31" s="2114"/>
      <c r="V31" s="2091"/>
      <c r="W31" s="2090"/>
      <c r="X31" s="2115"/>
      <c r="Y31" s="2115"/>
      <c r="Z31" s="2090"/>
      <c r="AA31" s="2090"/>
      <c r="AB31" s="2089"/>
      <c r="AC31" s="2129"/>
      <c r="AD31" s="2089"/>
      <c r="AE31" s="2130"/>
      <c r="AF31" s="2130"/>
      <c r="AG31" s="2148"/>
      <c r="AH31" s="2130"/>
      <c r="AI31" s="2146"/>
      <c r="AJ31" s="2129"/>
      <c r="AK31" s="2097"/>
      <c r="AL31" s="2130"/>
      <c r="AM31" s="2130"/>
      <c r="AN31" s="2130"/>
      <c r="AO31" s="2130"/>
      <c r="AP31" s="2146"/>
      <c r="AQ31" s="2165"/>
      <c r="AR31" s="2146" t="s">
        <v>1735</v>
      </c>
      <c r="AS31" s="2130"/>
      <c r="AT31" s="2130"/>
      <c r="AU31" s="2130"/>
      <c r="AV31" s="2161"/>
      <c r="AW31" s="2199"/>
      <c r="AX31" s="2194"/>
      <c r="AY31" s="2194"/>
      <c r="AZ31" s="2194"/>
      <c r="BA31" s="2194"/>
    </row>
    <row r="32" spans="1:53" s="2011" customFormat="1" ht="13.5">
      <c r="A32" s="2042"/>
      <c r="B32" s="2043"/>
      <c r="C32" s="2044"/>
      <c r="D32" s="2044"/>
      <c r="E32" s="2044"/>
      <c r="F32" s="2044"/>
      <c r="G32" s="2045"/>
      <c r="H32" s="2046"/>
      <c r="I32" s="2089"/>
      <c r="J32" s="2090"/>
      <c r="K32" s="2090"/>
      <c r="L32" s="2090"/>
      <c r="M32" s="2090"/>
      <c r="N32" s="2089"/>
      <c r="O32" s="2091"/>
      <c r="P32" s="2090"/>
      <c r="Q32" s="2090"/>
      <c r="R32" s="2090"/>
      <c r="S32" s="2090"/>
      <c r="T32" s="2090"/>
      <c r="U32" s="2114"/>
      <c r="V32" s="2091"/>
      <c r="W32" s="2090"/>
      <c r="X32" s="2115"/>
      <c r="Y32" s="2115"/>
      <c r="Z32" s="2090"/>
      <c r="AA32" s="2090"/>
      <c r="AB32" s="2089"/>
      <c r="AC32" s="2129"/>
      <c r="AD32" s="2089"/>
      <c r="AE32" s="2130"/>
      <c r="AF32" s="2130"/>
      <c r="AG32" s="2130"/>
      <c r="AH32" s="2130"/>
      <c r="AI32" s="2146"/>
      <c r="AJ32" s="2129"/>
      <c r="AK32" s="2089"/>
      <c r="AL32" s="2130"/>
      <c r="AM32" s="2130"/>
      <c r="AN32" s="2130"/>
      <c r="AO32" s="2130"/>
      <c r="AP32" s="2146"/>
      <c r="AQ32" s="2165"/>
      <c r="AR32" s="2146" t="s">
        <v>1739</v>
      </c>
      <c r="AS32" s="2130"/>
      <c r="AT32" s="2130"/>
      <c r="AU32" s="2130"/>
      <c r="AV32" s="2161"/>
      <c r="AW32" s="2199"/>
      <c r="AX32" s="2194"/>
      <c r="AY32" s="2194"/>
      <c r="AZ32" s="2194"/>
      <c r="BA32" s="2194"/>
    </row>
    <row r="33" spans="1:53" s="2011" customFormat="1" ht="13.5">
      <c r="A33" s="2042">
        <v>1</v>
      </c>
      <c r="B33" s="2043" t="s">
        <v>1745</v>
      </c>
      <c r="C33" s="2044"/>
      <c r="D33" s="2044"/>
      <c r="E33" s="2044">
        <v>38.053578999999999</v>
      </c>
      <c r="F33" s="2044">
        <v>42.2881</v>
      </c>
      <c r="G33" s="2045">
        <f>IF(F33=0,"",F33/E33)</f>
        <v>1.1112778642976</v>
      </c>
      <c r="H33" s="2046">
        <v>1</v>
      </c>
      <c r="I33" s="2089" t="s">
        <v>1746</v>
      </c>
      <c r="J33" s="2090">
        <v>24</v>
      </c>
      <c r="K33" s="2090">
        <v>12</v>
      </c>
      <c r="L33" s="2090">
        <f>K33</f>
        <v>12</v>
      </c>
      <c r="M33" s="2090">
        <v>11.8927</v>
      </c>
      <c r="N33" s="2089">
        <f>IF(M33=0,"",M33/L33)</f>
        <v>0.99105833333333326</v>
      </c>
      <c r="O33" s="2091"/>
      <c r="P33" s="2090"/>
      <c r="Q33" s="2090"/>
      <c r="R33" s="2090"/>
      <c r="S33" s="2090"/>
      <c r="T33" s="2090"/>
      <c r="U33" s="2114"/>
      <c r="V33" s="2091"/>
      <c r="W33" s="2090"/>
      <c r="X33" s="2115"/>
      <c r="Y33" s="2115"/>
      <c r="Z33" s="2090"/>
      <c r="AA33" s="2090"/>
      <c r="AB33" s="2089"/>
      <c r="AC33" s="2129"/>
      <c r="AD33" s="2089"/>
      <c r="AE33" s="2130"/>
      <c r="AF33" s="2130"/>
      <c r="AG33" s="2130"/>
      <c r="AH33" s="2130"/>
      <c r="AI33" s="2146"/>
      <c r="AJ33" s="2129"/>
      <c r="AK33" s="2089"/>
      <c r="AL33" s="2130"/>
      <c r="AM33" s="2130"/>
      <c r="AN33" s="2130"/>
      <c r="AO33" s="2130"/>
      <c r="AP33" s="2146"/>
      <c r="AQ33" s="2165"/>
      <c r="AR33" s="2146" t="s">
        <v>1748</v>
      </c>
      <c r="AS33" s="2130"/>
      <c r="AT33" s="2130"/>
      <c r="AU33" s="2130"/>
      <c r="AV33" s="2161"/>
      <c r="AW33" s="2199"/>
      <c r="AX33" s="2194"/>
      <c r="AY33" s="2194"/>
      <c r="AZ33" s="2194"/>
      <c r="BA33" s="2194"/>
    </row>
    <row r="34" spans="1:53" s="2011" customFormat="1" ht="13.5">
      <c r="A34" s="2042"/>
      <c r="B34" s="2043"/>
      <c r="C34" s="2044"/>
      <c r="D34" s="2044"/>
      <c r="E34" s="2044"/>
      <c r="F34" s="2044"/>
      <c r="G34" s="2045"/>
      <c r="H34" s="2046"/>
      <c r="I34" s="2089"/>
      <c r="J34" s="2090"/>
      <c r="K34" s="2090"/>
      <c r="L34" s="2090"/>
      <c r="M34" s="2090"/>
      <c r="N34" s="2089"/>
      <c r="O34" s="2091"/>
      <c r="P34" s="2096"/>
      <c r="Q34" s="2094"/>
      <c r="R34" s="2094"/>
      <c r="S34" s="2094"/>
      <c r="T34" s="2094"/>
      <c r="U34" s="2114"/>
      <c r="V34" s="2091"/>
      <c r="W34" s="2092"/>
      <c r="X34" s="2115"/>
      <c r="Y34" s="2115"/>
      <c r="Z34" s="2090"/>
      <c r="AA34" s="2090"/>
      <c r="AB34" s="2089"/>
      <c r="AC34" s="2129"/>
      <c r="AD34" s="2089"/>
      <c r="AE34" s="2130"/>
      <c r="AF34" s="2130"/>
      <c r="AG34" s="2130"/>
      <c r="AH34" s="2130"/>
      <c r="AI34" s="2146"/>
      <c r="AJ34" s="2129"/>
      <c r="AK34" s="2089"/>
      <c r="AL34" s="2130"/>
      <c r="AM34" s="2130"/>
      <c r="AN34" s="2130"/>
      <c r="AO34" s="2130"/>
      <c r="AP34" s="2146"/>
      <c r="AQ34" s="2165"/>
      <c r="AR34" s="2146" t="s">
        <v>1749</v>
      </c>
      <c r="AS34" s="2130"/>
      <c r="AT34" s="2130"/>
      <c r="AU34" s="2130"/>
      <c r="AV34" s="2161"/>
      <c r="AW34" s="2199"/>
      <c r="AX34" s="2194"/>
      <c r="AY34" s="2194"/>
      <c r="AZ34" s="2194"/>
      <c r="BA34" s="2194"/>
    </row>
    <row r="35" spans="1:53" s="2011" customFormat="1" ht="13.5">
      <c r="A35" s="2042">
        <v>6</v>
      </c>
      <c r="B35" s="2043" t="s">
        <v>1750</v>
      </c>
      <c r="C35" s="2044">
        <v>8.0668000000000006</v>
      </c>
      <c r="D35" s="2044">
        <f>C35</f>
        <v>8.0668000000000006</v>
      </c>
      <c r="E35" s="2044">
        <f>D35</f>
        <v>8.0668000000000006</v>
      </c>
      <c r="F35" s="2044">
        <v>8.0668000000000006</v>
      </c>
      <c r="G35" s="2045">
        <f>IF(F35=0,"",F35/E35)</f>
        <v>1</v>
      </c>
      <c r="H35" s="2046">
        <v>6</v>
      </c>
      <c r="I35" s="2089" t="s">
        <v>1751</v>
      </c>
      <c r="J35" s="2090">
        <v>2.8</v>
      </c>
      <c r="K35" s="2090">
        <v>2.8</v>
      </c>
      <c r="L35" s="2090">
        <f t="shared" si="3"/>
        <v>2.8</v>
      </c>
      <c r="M35" s="2090"/>
      <c r="N35" s="2089" t="str">
        <f>IF(M35=0,"",M35/L35)</f>
        <v/>
      </c>
      <c r="O35" s="2091"/>
      <c r="P35" s="2096"/>
      <c r="Q35" s="2094"/>
      <c r="R35" s="2094"/>
      <c r="S35" s="2094"/>
      <c r="T35" s="2094"/>
      <c r="U35" s="2114"/>
      <c r="V35" s="466"/>
      <c r="W35" s="2087"/>
      <c r="X35" s="2113"/>
      <c r="Y35" s="2113"/>
      <c r="Z35" s="2087"/>
      <c r="AA35" s="2087"/>
      <c r="AB35" s="2086"/>
      <c r="AC35" s="2129"/>
      <c r="AD35" s="2089"/>
      <c r="AE35" s="2130"/>
      <c r="AF35" s="2130"/>
      <c r="AG35" s="2130"/>
      <c r="AH35" s="2130"/>
      <c r="AI35" s="2146"/>
      <c r="AJ35" s="2129"/>
      <c r="AK35" s="2089"/>
      <c r="AL35" s="2130"/>
      <c r="AM35" s="2130"/>
      <c r="AN35" s="2130"/>
      <c r="AO35" s="2130"/>
      <c r="AP35" s="2146"/>
      <c r="AQ35" s="2165"/>
      <c r="AR35" s="2146" t="s">
        <v>1753</v>
      </c>
      <c r="AS35" s="2130"/>
      <c r="AT35" s="2130"/>
      <c r="AU35" s="2130"/>
      <c r="AV35" s="2161"/>
      <c r="AW35" s="2199"/>
      <c r="AX35" s="2194"/>
      <c r="AY35" s="2194"/>
      <c r="AZ35" s="2194"/>
      <c r="BA35" s="2194"/>
    </row>
    <row r="36" spans="1:53" s="2011" customFormat="1" ht="13.5">
      <c r="A36" s="2042">
        <v>7</v>
      </c>
      <c r="B36" s="2043" t="s">
        <v>1754</v>
      </c>
      <c r="C36" s="2044">
        <v>2.69</v>
      </c>
      <c r="D36" s="2044">
        <f>C36</f>
        <v>2.69</v>
      </c>
      <c r="E36" s="2044">
        <f>D36</f>
        <v>2.69</v>
      </c>
      <c r="F36" s="2044">
        <v>0</v>
      </c>
      <c r="G36" s="2045" t="str">
        <f>IF(F36=0,"",F36/E36)</f>
        <v/>
      </c>
      <c r="H36" s="2046">
        <v>7</v>
      </c>
      <c r="I36" s="2089" t="s">
        <v>1754</v>
      </c>
      <c r="J36" s="2090">
        <v>2.69</v>
      </c>
      <c r="K36" s="2090">
        <v>2.69</v>
      </c>
      <c r="L36" s="2090">
        <f t="shared" si="3"/>
        <v>2.69</v>
      </c>
      <c r="M36" s="2090"/>
      <c r="N36" s="2089" t="str">
        <f>IF(M36=0,"",M36/L36)</f>
        <v/>
      </c>
      <c r="O36" s="2091"/>
      <c r="P36" s="2090"/>
      <c r="Q36" s="2090"/>
      <c r="R36" s="2090"/>
      <c r="S36" s="2090"/>
      <c r="T36" s="2090"/>
      <c r="U36" s="2114"/>
      <c r="V36" s="2091"/>
      <c r="W36" s="2090"/>
      <c r="X36" s="2115"/>
      <c r="Y36" s="2115"/>
      <c r="Z36" s="2090"/>
      <c r="AA36" s="2090"/>
      <c r="AB36" s="2089"/>
      <c r="AC36" s="2129"/>
      <c r="AD36" s="2089"/>
      <c r="AE36" s="2130"/>
      <c r="AF36" s="2130"/>
      <c r="AG36" s="2130"/>
      <c r="AH36" s="2130"/>
      <c r="AI36" s="2146"/>
      <c r="AJ36" s="2129"/>
      <c r="AK36" s="2089"/>
      <c r="AL36" s="2130"/>
      <c r="AM36" s="2130"/>
      <c r="AN36" s="2130"/>
      <c r="AO36" s="2130"/>
      <c r="AP36" s="2146"/>
      <c r="AQ36" s="2165"/>
      <c r="AR36" s="2146" t="s">
        <v>1755</v>
      </c>
      <c r="AS36" s="2130"/>
      <c r="AT36" s="2130"/>
      <c r="AU36" s="2130"/>
      <c r="AV36" s="2161"/>
      <c r="AW36" s="2199"/>
      <c r="AX36" s="2194"/>
      <c r="AY36" s="2194"/>
      <c r="AZ36" s="2194"/>
      <c r="BA36" s="2194"/>
    </row>
    <row r="37" spans="1:53" s="2011" customFormat="1" ht="13.5">
      <c r="A37" s="2042"/>
      <c r="B37" s="2043"/>
      <c r="C37" s="2044"/>
      <c r="D37" s="2044"/>
      <c r="E37" s="2044"/>
      <c r="F37" s="2044"/>
      <c r="G37" s="2045"/>
      <c r="H37" s="2046">
        <v>8</v>
      </c>
      <c r="I37" s="2097" t="s">
        <v>1756</v>
      </c>
      <c r="J37" s="2090">
        <v>1.48</v>
      </c>
      <c r="K37" s="2090">
        <v>1.48</v>
      </c>
      <c r="L37" s="2090">
        <f t="shared" si="3"/>
        <v>1.48</v>
      </c>
      <c r="M37" s="2090"/>
      <c r="N37" s="2089"/>
      <c r="O37" s="2088"/>
      <c r="P37" s="2087"/>
      <c r="Q37" s="2087"/>
      <c r="R37" s="2087"/>
      <c r="S37" s="2087"/>
      <c r="T37" s="2087"/>
      <c r="U37" s="2086"/>
      <c r="V37" s="2090"/>
      <c r="W37" s="2090"/>
      <c r="X37" s="2115"/>
      <c r="Y37" s="2115"/>
      <c r="Z37" s="2090"/>
      <c r="AA37" s="2090"/>
      <c r="AB37" s="2089"/>
      <c r="AC37" s="2129"/>
      <c r="AD37" s="2089"/>
      <c r="AE37" s="2130"/>
      <c r="AF37" s="2130"/>
      <c r="AG37" s="2130"/>
      <c r="AH37" s="2130"/>
      <c r="AI37" s="2146"/>
      <c r="AJ37" s="2129"/>
      <c r="AK37" s="2089"/>
      <c r="AL37" s="2130"/>
      <c r="AM37" s="2130"/>
      <c r="AN37" s="2130"/>
      <c r="AO37" s="2130"/>
      <c r="AP37" s="2146"/>
      <c r="AQ37" s="2165"/>
      <c r="AR37" s="2146" t="s">
        <v>1758</v>
      </c>
      <c r="AS37" s="2130"/>
      <c r="AT37" s="2130"/>
      <c r="AU37" s="2130"/>
      <c r="AV37" s="2161"/>
      <c r="AW37" s="2199"/>
      <c r="AX37" s="2194"/>
      <c r="AY37" s="2194"/>
      <c r="AZ37" s="2194"/>
      <c r="BA37" s="2194"/>
    </row>
    <row r="38" spans="1:53" s="2011" customFormat="1" ht="13.5">
      <c r="A38" s="2042"/>
      <c r="B38" s="2043"/>
      <c r="C38" s="2044"/>
      <c r="D38" s="2044"/>
      <c r="E38" s="2044"/>
      <c r="F38" s="2044"/>
      <c r="G38" s="2045"/>
      <c r="H38" s="2046"/>
      <c r="I38" s="2097"/>
      <c r="J38" s="2090"/>
      <c r="K38" s="2090"/>
      <c r="L38" s="2090"/>
      <c r="M38" s="2090"/>
      <c r="N38" s="2089"/>
      <c r="O38" s="2091"/>
      <c r="P38" s="2090"/>
      <c r="Q38" s="2090"/>
      <c r="R38" s="2090"/>
      <c r="S38" s="2090"/>
      <c r="T38" s="2090"/>
      <c r="U38" s="2114"/>
      <c r="V38" s="2090"/>
      <c r="W38" s="2090"/>
      <c r="X38" s="2115"/>
      <c r="Y38" s="2115"/>
      <c r="Z38" s="2090"/>
      <c r="AA38" s="2090"/>
      <c r="AB38" s="2089"/>
      <c r="AC38" s="2129"/>
      <c r="AD38" s="2089"/>
      <c r="AE38" s="2130"/>
      <c r="AF38" s="2130"/>
      <c r="AG38" s="2130"/>
      <c r="AH38" s="2130"/>
      <c r="AI38" s="2146"/>
      <c r="AJ38" s="2129"/>
      <c r="AK38" s="2089"/>
      <c r="AL38" s="2130"/>
      <c r="AM38" s="2130"/>
      <c r="AN38" s="2130"/>
      <c r="AO38" s="2130"/>
      <c r="AP38" s="2146"/>
      <c r="AQ38" s="2165"/>
      <c r="AR38" s="2146" t="s">
        <v>1759</v>
      </c>
      <c r="AS38" s="2130"/>
      <c r="AT38" s="2130"/>
      <c r="AU38" s="2130"/>
      <c r="AV38" s="2161"/>
      <c r="AW38" s="2199"/>
      <c r="AX38" s="2194"/>
      <c r="AY38" s="2194"/>
      <c r="AZ38" s="2194"/>
      <c r="BA38" s="2194"/>
    </row>
    <row r="39" spans="1:53" s="2011" customFormat="1" ht="13.5">
      <c r="A39" s="2042">
        <v>8</v>
      </c>
      <c r="B39" s="2043" t="s">
        <v>1756</v>
      </c>
      <c r="C39" s="2044">
        <v>1.48</v>
      </c>
      <c r="D39" s="2044">
        <f>C39</f>
        <v>1.48</v>
      </c>
      <c r="E39" s="2044">
        <f>D39</f>
        <v>1.48</v>
      </c>
      <c r="F39" s="2044">
        <v>0</v>
      </c>
      <c r="G39" s="2045" t="str">
        <f>IF(F39=0,"",F39/E39)</f>
        <v/>
      </c>
      <c r="H39" s="2046"/>
      <c r="I39" s="2097"/>
      <c r="J39" s="2090"/>
      <c r="K39" s="2090"/>
      <c r="L39" s="2090">
        <f>K39</f>
        <v>0</v>
      </c>
      <c r="M39" s="2090"/>
      <c r="N39" s="2089" t="str">
        <f>IF(M39=0,"",M39/L39)</f>
        <v/>
      </c>
      <c r="O39" s="2091"/>
      <c r="P39" s="2090"/>
      <c r="Q39" s="2090"/>
      <c r="R39" s="2090"/>
      <c r="S39" s="2090"/>
      <c r="T39" s="2090"/>
      <c r="U39" s="2114"/>
      <c r="V39" s="2103"/>
      <c r="W39" s="2103"/>
      <c r="X39" s="2117"/>
      <c r="Y39" s="2117"/>
      <c r="Z39" s="2103"/>
      <c r="AA39" s="2103"/>
      <c r="AB39" s="2132"/>
      <c r="AC39" s="2129"/>
      <c r="AD39" s="2089"/>
      <c r="AE39" s="2130"/>
      <c r="AF39" s="2130"/>
      <c r="AG39" s="2148"/>
      <c r="AH39" s="2141"/>
      <c r="AI39" s="2146"/>
      <c r="AJ39" s="2129"/>
      <c r="AK39" s="2089"/>
      <c r="AL39" s="2130"/>
      <c r="AM39" s="2130"/>
      <c r="AN39" s="2130"/>
      <c r="AO39" s="2130"/>
      <c r="AP39" s="2146"/>
      <c r="AQ39" s="2165"/>
      <c r="AR39" s="2146"/>
      <c r="AS39" s="2130"/>
      <c r="AT39" s="2130"/>
      <c r="AU39" s="2130"/>
      <c r="AV39" s="2161"/>
      <c r="AW39" s="2199"/>
      <c r="AX39" s="2194"/>
      <c r="AY39" s="2194"/>
      <c r="AZ39" s="2194"/>
      <c r="BA39" s="2194"/>
    </row>
    <row r="40" spans="1:53" s="2011" customFormat="1" ht="13.5">
      <c r="A40" s="2054" t="s">
        <v>108</v>
      </c>
      <c r="B40" s="2055" t="s">
        <v>1752</v>
      </c>
      <c r="C40" s="2056">
        <f>SUM(C41:C45)</f>
        <v>0</v>
      </c>
      <c r="D40" s="2056">
        <f>SUM(D41:D45)</f>
        <v>0</v>
      </c>
      <c r="E40" s="2056">
        <f>SUM(E41:E45)</f>
        <v>924.54437900000005</v>
      </c>
      <c r="F40" s="2056">
        <f>SUM(F41:F45)</f>
        <v>184.67169999999999</v>
      </c>
      <c r="G40" s="2040">
        <f t="shared" ref="G40:G50" si="4">IF(F40=0,"",F40/E40)</f>
        <v>0.19974346737118606</v>
      </c>
      <c r="H40" s="2041" t="s">
        <v>108</v>
      </c>
      <c r="I40" s="2086" t="s">
        <v>1752</v>
      </c>
      <c r="J40" s="2087">
        <f>SUM(J41:J45)</f>
        <v>66.7</v>
      </c>
      <c r="K40" s="2087">
        <f>SUM(K41:K45)</f>
        <v>96.7</v>
      </c>
      <c r="L40" s="2087">
        <f>SUM(L41:L45)</f>
        <v>387.5659</v>
      </c>
      <c r="M40" s="2087">
        <f>SUM(M41:M45)</f>
        <v>241.26973700000002</v>
      </c>
      <c r="N40" s="2086">
        <f t="shared" si="2"/>
        <v>0.62252570982122013</v>
      </c>
      <c r="O40" s="2091"/>
      <c r="P40" s="2090"/>
      <c r="Q40" s="2090"/>
      <c r="R40" s="2090"/>
      <c r="S40" s="2090"/>
      <c r="T40" s="2090"/>
      <c r="U40" s="2114"/>
      <c r="V40" s="2103"/>
      <c r="W40" s="2103"/>
      <c r="X40" s="2117"/>
      <c r="Y40" s="2117"/>
      <c r="Z40" s="2103"/>
      <c r="AA40" s="2103"/>
      <c r="AB40" s="2132"/>
      <c r="AC40" s="2129"/>
      <c r="AD40" s="2089"/>
      <c r="AE40" s="2130"/>
      <c r="AF40" s="2130"/>
      <c r="AG40" s="2130"/>
      <c r="AH40" s="2130"/>
      <c r="AI40" s="2146"/>
      <c r="AJ40" s="2129"/>
      <c r="AK40" s="2089"/>
      <c r="AL40" s="2130"/>
      <c r="AM40" s="2130"/>
      <c r="AN40" s="2130"/>
      <c r="AO40" s="2130"/>
      <c r="AP40" s="2146"/>
      <c r="AQ40" s="2165"/>
      <c r="AR40" s="2146"/>
      <c r="AS40" s="2130"/>
      <c r="AT40" s="2130"/>
      <c r="AU40" s="2130"/>
      <c r="AV40" s="2161"/>
      <c r="AW40" s="2201"/>
      <c r="AX40" s="2194"/>
      <c r="AY40" s="2194"/>
      <c r="AZ40" s="2194"/>
      <c r="BA40" s="2194"/>
    </row>
    <row r="41" spans="1:53" s="2011" customFormat="1" ht="24">
      <c r="A41" s="2042">
        <v>1</v>
      </c>
      <c r="B41" s="2043" t="s">
        <v>1760</v>
      </c>
      <c r="C41" s="2044"/>
      <c r="D41" s="2044"/>
      <c r="E41" s="2044">
        <v>782.62490000000003</v>
      </c>
      <c r="F41" s="2044">
        <v>71.52</v>
      </c>
      <c r="G41" s="2045">
        <f t="shared" si="4"/>
        <v>9.1384774494141438E-2</v>
      </c>
      <c r="H41" s="2057">
        <v>1</v>
      </c>
      <c r="I41" s="2089" t="s">
        <v>1761</v>
      </c>
      <c r="J41" s="2090">
        <v>46.7</v>
      </c>
      <c r="K41" s="2098">
        <v>46.7</v>
      </c>
      <c r="L41" s="2090">
        <v>46.7</v>
      </c>
      <c r="M41" s="2090">
        <v>43.755800000000001</v>
      </c>
      <c r="N41" s="2099">
        <f t="shared" si="2"/>
        <v>0.93695503211991427</v>
      </c>
      <c r="O41" s="2091"/>
      <c r="P41" s="2090"/>
      <c r="Q41" s="2090"/>
      <c r="R41" s="2090"/>
      <c r="S41" s="2090"/>
      <c r="T41" s="2090"/>
      <c r="U41" s="2114"/>
      <c r="V41" s="2105"/>
      <c r="W41" s="2105"/>
      <c r="X41" s="2118"/>
      <c r="Y41" s="2118"/>
      <c r="Z41" s="2105"/>
      <c r="AA41" s="2105"/>
      <c r="AB41" s="2114"/>
      <c r="AC41" s="2129"/>
      <c r="AD41" s="2089"/>
      <c r="AE41" s="2130"/>
      <c r="AF41" s="2130"/>
      <c r="AG41" s="2130"/>
      <c r="AH41" s="2130"/>
      <c r="AI41" s="2146"/>
      <c r="AJ41" s="2129"/>
      <c r="AK41" s="2089"/>
      <c r="AL41" s="2130"/>
      <c r="AM41" s="2130"/>
      <c r="AN41" s="2130"/>
      <c r="AO41" s="2130"/>
      <c r="AP41" s="2146"/>
      <c r="AQ41" s="2165"/>
      <c r="AR41" s="2146"/>
      <c r="AS41" s="2130"/>
      <c r="AT41" s="2130"/>
      <c r="AU41" s="2130"/>
      <c r="AV41" s="2161"/>
      <c r="AW41" s="2199"/>
      <c r="AX41" s="2194"/>
      <c r="AY41" s="2194"/>
      <c r="AZ41" s="2194"/>
      <c r="BA41" s="2194"/>
    </row>
    <row r="42" spans="1:53" s="2011" customFormat="1" ht="14.25">
      <c r="A42" s="2042"/>
      <c r="B42" s="2043"/>
      <c r="C42" s="2044"/>
      <c r="D42" s="2044"/>
      <c r="E42" s="2044"/>
      <c r="F42" s="2044"/>
      <c r="G42" s="2045"/>
      <c r="H42" s="2057">
        <v>2</v>
      </c>
      <c r="I42" s="2089" t="s">
        <v>1762</v>
      </c>
      <c r="J42" s="2090"/>
      <c r="K42" s="2098"/>
      <c r="L42" s="2090">
        <v>103.8659</v>
      </c>
      <c r="M42" s="2090">
        <v>103.246841</v>
      </c>
      <c r="N42" s="2099">
        <f t="shared" si="2"/>
        <v>0.99403982442745897</v>
      </c>
      <c r="O42" s="2100"/>
      <c r="P42" s="2101"/>
      <c r="Q42" s="2101"/>
      <c r="R42" s="2101"/>
      <c r="S42" s="2101"/>
      <c r="T42" s="2101"/>
      <c r="U42" s="2114"/>
      <c r="V42" s="2107"/>
      <c r="W42" s="2107"/>
      <c r="X42" s="1503"/>
      <c r="Y42" s="1503"/>
      <c r="Z42" s="1521"/>
      <c r="AA42" s="1521"/>
      <c r="AB42" s="1513"/>
      <c r="AC42" s="2131"/>
      <c r="AD42" s="2086"/>
      <c r="AE42" s="1683"/>
      <c r="AF42" s="1683"/>
      <c r="AG42" s="1683"/>
      <c r="AH42" s="1683"/>
      <c r="AI42" s="1684"/>
      <c r="AJ42" s="2131"/>
      <c r="AK42" s="2086"/>
      <c r="AL42" s="1683"/>
      <c r="AM42" s="1683"/>
      <c r="AN42" s="1683"/>
      <c r="AO42" s="1683"/>
      <c r="AP42" s="1684"/>
      <c r="AQ42" s="2166"/>
      <c r="AR42" s="2167" t="s">
        <v>1752</v>
      </c>
      <c r="AS42" s="2168"/>
      <c r="AT42" s="2168"/>
      <c r="AU42" s="2168"/>
      <c r="AV42" s="2169"/>
      <c r="AW42" s="2189"/>
      <c r="AX42" s="2194"/>
      <c r="AY42" s="2194"/>
      <c r="AZ42" s="2194"/>
      <c r="BA42" s="2194"/>
    </row>
    <row r="43" spans="1:53" s="2011" customFormat="1" ht="14.25" hidden="1" outlineLevel="1">
      <c r="A43" s="2042">
        <v>1</v>
      </c>
      <c r="B43" s="2043" t="s">
        <v>1745</v>
      </c>
      <c r="C43" s="2044"/>
      <c r="D43" s="2044"/>
      <c r="E43" s="2044">
        <v>38.053578999999999</v>
      </c>
      <c r="F43" s="2044">
        <v>42.2881</v>
      </c>
      <c r="G43" s="2045">
        <f t="shared" si="4"/>
        <v>1.1112778642976</v>
      </c>
      <c r="H43" s="2057">
        <v>3</v>
      </c>
      <c r="I43" s="2089" t="s">
        <v>1763</v>
      </c>
      <c r="J43" s="2090">
        <v>20</v>
      </c>
      <c r="K43" s="2098">
        <v>50</v>
      </c>
      <c r="L43" s="2090">
        <v>142</v>
      </c>
      <c r="M43" s="2090">
        <v>0</v>
      </c>
      <c r="N43" s="2099" t="str">
        <f t="shared" si="2"/>
        <v/>
      </c>
      <c r="O43" s="2102"/>
      <c r="P43" s="2103"/>
      <c r="Q43" s="2103"/>
      <c r="R43" s="2103"/>
      <c r="S43" s="2103"/>
      <c r="T43" s="2103"/>
      <c r="U43" s="2114"/>
      <c r="V43" s="2108"/>
      <c r="W43" s="2107"/>
      <c r="X43" s="1503"/>
      <c r="Y43" s="1503"/>
      <c r="Z43" s="1521"/>
      <c r="AA43" s="1521"/>
      <c r="AB43" s="1513"/>
      <c r="AC43" s="2133"/>
      <c r="AD43" s="2134"/>
      <c r="AE43" s="2135"/>
      <c r="AF43" s="2135"/>
      <c r="AG43" s="2135"/>
      <c r="AH43" s="2135"/>
      <c r="AI43" s="2149"/>
      <c r="AJ43" s="2133"/>
      <c r="AK43" s="2134"/>
      <c r="AL43" s="2135"/>
      <c r="AM43" s="2135"/>
      <c r="AN43" s="2135"/>
      <c r="AO43" s="2135"/>
      <c r="AP43" s="2149"/>
      <c r="AQ43" s="2146"/>
      <c r="AR43" s="2146"/>
      <c r="AS43" s="2146"/>
      <c r="AT43" s="2146"/>
      <c r="AU43" s="2146"/>
      <c r="AV43" s="2161"/>
      <c r="AW43" s="2161"/>
      <c r="AX43" s="2194"/>
      <c r="AY43" s="2194"/>
      <c r="AZ43" s="2194"/>
      <c r="BA43" s="2194"/>
    </row>
    <row r="44" spans="1:53" s="2011" customFormat="1" ht="13.5" hidden="1" outlineLevel="1">
      <c r="A44" s="2042"/>
      <c r="B44" s="2043"/>
      <c r="C44" s="2044"/>
      <c r="D44" s="2044"/>
      <c r="E44" s="2044"/>
      <c r="F44" s="2044"/>
      <c r="G44" s="2045"/>
      <c r="H44" s="2057">
        <v>4</v>
      </c>
      <c r="I44" s="2089" t="s">
        <v>1765</v>
      </c>
      <c r="J44" s="2090"/>
      <c r="K44" s="2098"/>
      <c r="L44" s="2090">
        <v>95</v>
      </c>
      <c r="M44" s="2090">
        <v>94.267095999999995</v>
      </c>
      <c r="N44" s="2099">
        <f t="shared" si="2"/>
        <v>0.99228522105263151</v>
      </c>
      <c r="O44" s="2102"/>
      <c r="P44" s="2103"/>
      <c r="Q44" s="2103"/>
      <c r="R44" s="2103"/>
      <c r="S44" s="2103"/>
      <c r="T44" s="2103"/>
      <c r="U44" s="2114"/>
      <c r="V44" s="2091"/>
      <c r="W44" s="2048"/>
      <c r="X44" s="2119"/>
      <c r="Y44" s="2119"/>
      <c r="Z44" s="2049"/>
      <c r="AA44" s="2049"/>
      <c r="AB44" s="2093"/>
      <c r="AC44" s="2136"/>
      <c r="AD44" s="2134"/>
      <c r="AE44" s="2135"/>
      <c r="AF44" s="2135"/>
      <c r="AG44" s="2135"/>
      <c r="AH44" s="2135"/>
      <c r="AI44" s="2149"/>
      <c r="AJ44" s="2136"/>
      <c r="AK44" s="2134"/>
      <c r="AL44" s="2135"/>
      <c r="AM44" s="2135"/>
      <c r="AN44" s="2135"/>
      <c r="AO44" s="2135"/>
      <c r="AP44" s="2149"/>
      <c r="AQ44" s="2146"/>
      <c r="AR44" s="2146"/>
      <c r="AS44" s="2146"/>
      <c r="AT44" s="2146"/>
      <c r="AU44" s="2146"/>
      <c r="AV44" s="2161"/>
      <c r="AW44" s="2161"/>
      <c r="AX44" s="2194"/>
      <c r="AY44" s="2194"/>
      <c r="AZ44" s="2194"/>
      <c r="BA44" s="2194"/>
    </row>
    <row r="45" spans="1:53" s="2014" customFormat="1" ht="13.5" hidden="1" outlineLevel="1">
      <c r="A45" s="2058">
        <v>3</v>
      </c>
      <c r="B45" s="1293" t="s">
        <v>1766</v>
      </c>
      <c r="C45" s="2059"/>
      <c r="D45" s="2059"/>
      <c r="E45" s="2059">
        <v>103.8659</v>
      </c>
      <c r="F45" s="2059">
        <v>70.863600000000005</v>
      </c>
      <c r="G45" s="2060">
        <f t="shared" si="4"/>
        <v>0.68226049165317981</v>
      </c>
      <c r="H45" s="2057"/>
      <c r="I45" s="2099"/>
      <c r="J45" s="2101"/>
      <c r="K45" s="2101"/>
      <c r="L45" s="2101"/>
      <c r="M45" s="2101"/>
      <c r="N45" s="2099" t="str">
        <f t="shared" si="2"/>
        <v/>
      </c>
      <c r="O45" s="2104"/>
      <c r="P45" s="2105"/>
      <c r="Q45" s="2105"/>
      <c r="R45" s="2105"/>
      <c r="S45" s="2105"/>
      <c r="T45" s="2105"/>
      <c r="U45" s="2114"/>
      <c r="V45" s="2091"/>
      <c r="W45" s="2092"/>
      <c r="X45" s="2115"/>
      <c r="Y45" s="2115"/>
      <c r="Z45" s="2049"/>
      <c r="AA45" s="2044"/>
      <c r="AB45" s="2089"/>
      <c r="AC45" s="2136"/>
      <c r="AD45" s="2134"/>
      <c r="AE45" s="2135"/>
      <c r="AF45" s="2135"/>
      <c r="AG45" s="2135"/>
      <c r="AH45" s="2135"/>
      <c r="AI45" s="2149"/>
      <c r="AJ45" s="2136"/>
      <c r="AK45" s="2134"/>
      <c r="AL45" s="2135"/>
      <c r="AM45" s="2135"/>
      <c r="AN45" s="2135"/>
      <c r="AO45" s="2135"/>
      <c r="AP45" s="2149"/>
      <c r="AQ45" s="2146"/>
      <c r="AR45" s="2146"/>
      <c r="AS45" s="2146"/>
      <c r="AT45" s="2146"/>
      <c r="AU45" s="2146"/>
      <c r="AV45" s="2161"/>
      <c r="AW45" s="2161"/>
    </row>
    <row r="46" spans="1:53" s="2011" customFormat="1" ht="21" customHeight="1" collapsed="1">
      <c r="A46" s="2061" t="s">
        <v>326</v>
      </c>
      <c r="B46" s="2062" t="s">
        <v>1767</v>
      </c>
      <c r="C46" s="2063">
        <v>300</v>
      </c>
      <c r="D46" s="2063">
        <v>300</v>
      </c>
      <c r="E46" s="2063"/>
      <c r="F46" s="2063"/>
      <c r="G46" s="2064" t="str">
        <f t="shared" si="4"/>
        <v/>
      </c>
      <c r="H46" s="2065"/>
      <c r="I46" s="2106"/>
      <c r="J46" s="2107"/>
      <c r="K46" s="2107"/>
      <c r="L46" s="2107"/>
      <c r="M46" s="2107"/>
      <c r="N46" s="2106" t="str">
        <f t="shared" si="2"/>
        <v/>
      </c>
      <c r="O46" s="1521"/>
      <c r="P46" s="1521"/>
      <c r="Q46" s="1521"/>
      <c r="R46" s="1521"/>
      <c r="S46" s="1521"/>
      <c r="T46" s="1521"/>
      <c r="U46" s="2086"/>
      <c r="V46" s="2044"/>
      <c r="W46" s="2044"/>
      <c r="X46" s="2120"/>
      <c r="Y46" s="2120"/>
      <c r="Z46" s="2044"/>
      <c r="AA46" s="2044"/>
      <c r="AB46" s="2089"/>
      <c r="AC46" s="2137"/>
      <c r="AD46" s="2106"/>
      <c r="AE46" s="1525"/>
      <c r="AF46" s="1525"/>
      <c r="AG46" s="1525"/>
      <c r="AH46" s="1525"/>
      <c r="AI46" s="1526"/>
      <c r="AJ46" s="2137"/>
      <c r="AK46" s="2106"/>
      <c r="AL46" s="1525"/>
      <c r="AM46" s="1525"/>
      <c r="AN46" s="1525"/>
      <c r="AO46" s="1525"/>
      <c r="AP46" s="1526"/>
      <c r="AQ46" s="2170"/>
      <c r="AR46" s="2171" t="s">
        <v>354</v>
      </c>
      <c r="AS46" s="2172"/>
      <c r="AT46" s="2172"/>
      <c r="AU46" s="2172"/>
      <c r="AV46" s="2173"/>
      <c r="AW46" s="2202"/>
      <c r="AX46" s="2194"/>
      <c r="AY46" s="2194"/>
      <c r="AZ46" s="2194"/>
      <c r="BA46" s="2194"/>
    </row>
    <row r="47" spans="1:53" s="2011" customFormat="1" ht="26.25" customHeight="1">
      <c r="A47" s="2061" t="s">
        <v>767</v>
      </c>
      <c r="B47" s="2062" t="s">
        <v>1768</v>
      </c>
      <c r="C47" s="2063">
        <v>120</v>
      </c>
      <c r="D47" s="2063">
        <v>120</v>
      </c>
      <c r="E47" s="2063"/>
      <c r="F47" s="2063"/>
      <c r="G47" s="2064" t="str">
        <f t="shared" si="4"/>
        <v/>
      </c>
      <c r="H47" s="2065"/>
      <c r="I47" s="2106"/>
      <c r="J47" s="2107"/>
      <c r="K47" s="2107"/>
      <c r="L47" s="2107"/>
      <c r="M47" s="2107"/>
      <c r="N47" s="2106" t="str">
        <f t="shared" si="2"/>
        <v/>
      </c>
      <c r="O47" s="2108"/>
      <c r="P47" s="1521"/>
      <c r="Q47" s="1521"/>
      <c r="R47" s="1521"/>
      <c r="S47" s="1521"/>
      <c r="T47" s="1521"/>
      <c r="U47" s="2086"/>
      <c r="V47" s="2108"/>
      <c r="W47" s="2107"/>
      <c r="X47" s="1503"/>
      <c r="Y47" s="1503"/>
      <c r="Z47" s="1521"/>
      <c r="AA47" s="1521"/>
      <c r="AB47" s="1513"/>
      <c r="AC47" s="2138"/>
      <c r="AD47" s="2106"/>
      <c r="AE47" s="1525"/>
      <c r="AF47" s="1525"/>
      <c r="AG47" s="1525"/>
      <c r="AH47" s="1525"/>
      <c r="AI47" s="1526"/>
      <c r="AJ47" s="2138"/>
      <c r="AK47" s="2106"/>
      <c r="AL47" s="1525"/>
      <c r="AM47" s="1525"/>
      <c r="AN47" s="1525"/>
      <c r="AO47" s="1525"/>
      <c r="AP47" s="1526"/>
      <c r="AQ47" s="2174"/>
      <c r="AR47" s="2175" t="s">
        <v>1764</v>
      </c>
      <c r="AS47" s="2176"/>
      <c r="AT47" s="2176"/>
      <c r="AU47" s="2176"/>
      <c r="AV47" s="2164"/>
      <c r="AW47" s="2189"/>
      <c r="AX47" s="2194"/>
      <c r="AY47" s="2194"/>
      <c r="AZ47" s="2194"/>
      <c r="BA47" s="2194"/>
    </row>
    <row r="48" spans="1:53" s="2011" customFormat="1" ht="15">
      <c r="A48" s="2061"/>
      <c r="B48" s="2062" t="s">
        <v>1770</v>
      </c>
      <c r="C48" s="2066"/>
      <c r="D48" s="2066"/>
      <c r="E48" s="2066"/>
      <c r="F48" s="2066"/>
      <c r="G48" s="2067" t="str">
        <f t="shared" si="4"/>
        <v/>
      </c>
      <c r="H48" s="2068"/>
      <c r="I48" s="2086"/>
      <c r="J48" s="2087"/>
      <c r="K48" s="2087"/>
      <c r="L48" s="2087"/>
      <c r="M48" s="2087"/>
      <c r="N48" s="2086" t="str">
        <f t="shared" si="2"/>
        <v/>
      </c>
      <c r="O48" s="2109"/>
      <c r="P48" s="2110"/>
      <c r="Q48" s="2110"/>
      <c r="R48" s="2110"/>
      <c r="S48" s="2110"/>
      <c r="T48" s="2110"/>
      <c r="U48" s="2086"/>
      <c r="V48" s="2121"/>
      <c r="W48" s="2096"/>
      <c r="X48" s="2116"/>
      <c r="Y48" s="2116"/>
      <c r="Z48" s="2123"/>
      <c r="AA48" s="2123"/>
      <c r="AB48" s="2139"/>
      <c r="AC48" s="2140"/>
      <c r="AD48" s="2093"/>
      <c r="AE48" s="2141"/>
      <c r="AF48" s="2141"/>
      <c r="AG48" s="2130"/>
      <c r="AH48" s="2141"/>
      <c r="AI48" s="2150"/>
      <c r="AJ48" s="2140"/>
      <c r="AK48" s="2093"/>
      <c r="AL48" s="2141"/>
      <c r="AM48" s="2141"/>
      <c r="AN48" s="2130"/>
      <c r="AO48" s="2141"/>
      <c r="AP48" s="2150"/>
      <c r="AQ48" s="2177"/>
      <c r="AR48" s="2150" t="s">
        <v>1771</v>
      </c>
      <c r="AS48" s="2141"/>
      <c r="AT48" s="2178"/>
      <c r="AU48" s="2141"/>
      <c r="AV48" s="2048"/>
      <c r="AW48" s="2200"/>
      <c r="AX48" s="2194"/>
      <c r="AY48" s="2194"/>
      <c r="AZ48" s="2194"/>
      <c r="BA48" s="2194"/>
    </row>
    <row r="49" spans="1:53" s="2013" customFormat="1" ht="15">
      <c r="A49" s="2069"/>
      <c r="B49" s="2070" t="s">
        <v>354</v>
      </c>
      <c r="C49" s="2071">
        <f>C6+C23+C40</f>
        <v>158.72239999999999</v>
      </c>
      <c r="D49" s="2071">
        <f>D6+D23+D40</f>
        <v>149.72239999999999</v>
      </c>
      <c r="E49" s="2071">
        <f>E6+E23+E40</f>
        <v>1164.359958</v>
      </c>
      <c r="F49" s="2071">
        <f>F6+F23+F40</f>
        <v>401.52895599999999</v>
      </c>
      <c r="G49" s="2072">
        <f t="shared" si="4"/>
        <v>0.34484950572304035</v>
      </c>
      <c r="H49" s="2073"/>
      <c r="I49" s="1513" t="s">
        <v>354</v>
      </c>
      <c r="J49" s="1521">
        <f>J6+J23+J40</f>
        <v>154.81</v>
      </c>
      <c r="K49" s="1521">
        <f>K6+K23+K40</f>
        <v>168.01</v>
      </c>
      <c r="L49" s="1521">
        <f>L6+L23+L40</f>
        <v>458.8759</v>
      </c>
      <c r="M49" s="1521">
        <f>M6+M23+M40</f>
        <v>280.78343700000005</v>
      </c>
      <c r="N49" s="2086">
        <f t="shared" si="2"/>
        <v>0.61189405893837534</v>
      </c>
      <c r="O49" s="2109"/>
      <c r="P49" s="2110"/>
      <c r="Q49" s="2110"/>
      <c r="R49" s="2110"/>
      <c r="S49" s="2110"/>
      <c r="T49" s="2110"/>
      <c r="U49" s="2086"/>
      <c r="V49" s="2121"/>
      <c r="W49" s="2122"/>
      <c r="X49" s="2116"/>
      <c r="Y49" s="2116"/>
      <c r="Z49" s="2123"/>
      <c r="AA49" s="2123"/>
      <c r="AB49" s="2139"/>
      <c r="AC49" s="2140"/>
      <c r="AD49" s="2089"/>
      <c r="AE49" s="2130"/>
      <c r="AF49" s="2130"/>
      <c r="AG49" s="2130"/>
      <c r="AH49" s="2130"/>
      <c r="AI49" s="2146"/>
      <c r="AJ49" s="2140"/>
      <c r="AK49" s="2089"/>
      <c r="AL49" s="2130"/>
      <c r="AM49" s="2130"/>
      <c r="AN49" s="2130"/>
      <c r="AO49" s="2130"/>
      <c r="AP49" s="2146"/>
      <c r="AQ49" s="2179"/>
      <c r="AR49" s="2146" t="s">
        <v>1757</v>
      </c>
      <c r="AS49" s="2130"/>
      <c r="AT49" s="2180"/>
      <c r="AU49" s="2130"/>
      <c r="AV49" s="2181"/>
      <c r="AW49" s="2161"/>
      <c r="AX49" s="1710"/>
      <c r="AY49" s="1710"/>
      <c r="AZ49" s="1710"/>
      <c r="BA49" s="1710"/>
    </row>
    <row r="50" spans="1:53" s="2013" customFormat="1" ht="15">
      <c r="A50" s="2074" t="s">
        <v>770</v>
      </c>
      <c r="B50" s="2053" t="s">
        <v>1764</v>
      </c>
      <c r="C50" s="2053">
        <f>SUM(C51:C63)</f>
        <v>117.69000000000001</v>
      </c>
      <c r="D50" s="2053">
        <f>SUM(D51:D63)</f>
        <v>46.94</v>
      </c>
      <c r="E50" s="2053">
        <f>SUM(E51:E63)</f>
        <v>46.94</v>
      </c>
      <c r="F50" s="2053">
        <f>SUM(F51:F63)</f>
        <v>0</v>
      </c>
      <c r="G50" s="2075" t="str">
        <f t="shared" si="4"/>
        <v/>
      </c>
      <c r="H50" s="2073" t="s">
        <v>326</v>
      </c>
      <c r="I50" s="1513" t="s">
        <v>1764</v>
      </c>
      <c r="J50" s="1521">
        <f>SUM(J51:J63)</f>
        <v>116.29</v>
      </c>
      <c r="K50" s="1521">
        <f>SUM(K51:K63)</f>
        <v>74.349999999999994</v>
      </c>
      <c r="L50" s="1521">
        <f>SUM(L51:L63)</f>
        <v>74.349999999999994</v>
      </c>
      <c r="M50" s="1521">
        <f>SUM(M51:M63)</f>
        <v>2.48</v>
      </c>
      <c r="N50" s="1513">
        <f t="shared" si="2"/>
        <v>3.3355749831876266E-2</v>
      </c>
      <c r="O50" s="2109"/>
      <c r="P50" s="2110"/>
      <c r="Q50" s="2110"/>
      <c r="R50" s="2110"/>
      <c r="S50" s="2110"/>
      <c r="T50" s="2110"/>
      <c r="U50" s="2086"/>
      <c r="V50" s="2121"/>
      <c r="W50" s="2122"/>
      <c r="X50" s="2116"/>
      <c r="Y50" s="2116"/>
      <c r="Z50" s="2123"/>
      <c r="AA50" s="2123"/>
      <c r="AB50" s="2139"/>
      <c r="AC50" s="2140"/>
      <c r="AD50" s="2089"/>
      <c r="AE50" s="2130"/>
      <c r="AF50" s="2130"/>
      <c r="AG50" s="2130"/>
      <c r="AH50" s="2130"/>
      <c r="AI50" s="2146"/>
      <c r="AJ50" s="2140"/>
      <c r="AK50" s="2089"/>
      <c r="AL50" s="2130"/>
      <c r="AM50" s="2130"/>
      <c r="AN50" s="2130"/>
      <c r="AO50" s="2130"/>
      <c r="AP50" s="2146"/>
      <c r="AQ50" s="2179"/>
      <c r="AR50" s="2146" t="s">
        <v>1773</v>
      </c>
      <c r="AS50" s="2130"/>
      <c r="AT50" s="2180"/>
      <c r="AU50" s="2130"/>
      <c r="AV50" s="2043"/>
      <c r="AW50" s="2043"/>
      <c r="AX50" s="1710"/>
      <c r="AY50" s="1710"/>
      <c r="AZ50" s="1710"/>
      <c r="BA50" s="1710"/>
    </row>
    <row r="51" spans="1:53" s="2011" customFormat="1" ht="15">
      <c r="A51" s="2042">
        <v>1</v>
      </c>
      <c r="B51" s="2076" t="s">
        <v>1774</v>
      </c>
      <c r="C51" s="2044">
        <v>12.31</v>
      </c>
      <c r="D51" s="2044">
        <f>C51</f>
        <v>12.31</v>
      </c>
      <c r="E51" s="2044">
        <v>12.31</v>
      </c>
      <c r="F51" s="2044"/>
      <c r="G51" s="2077" t="str">
        <f t="shared" ref="G51:G62" si="5">IF(F51=0,"",F51/E51)</f>
        <v/>
      </c>
      <c r="H51" s="2078">
        <v>1</v>
      </c>
      <c r="I51" s="2076" t="s">
        <v>1774</v>
      </c>
      <c r="J51" s="2044">
        <v>12.31</v>
      </c>
      <c r="K51" s="2044">
        <v>12.31</v>
      </c>
      <c r="L51" s="2044">
        <f>K51</f>
        <v>12.31</v>
      </c>
      <c r="M51" s="2044"/>
      <c r="N51" s="2089" t="str">
        <f t="shared" si="2"/>
        <v/>
      </c>
      <c r="O51" s="2109"/>
      <c r="P51" s="2110"/>
      <c r="Q51" s="2110"/>
      <c r="R51" s="2110"/>
      <c r="S51" s="2110"/>
      <c r="T51" s="2110"/>
      <c r="U51" s="2086"/>
      <c r="V51" s="2123"/>
      <c r="W51" s="2123"/>
      <c r="X51" s="2124"/>
      <c r="Y51" s="2124"/>
      <c r="Z51" s="2123"/>
      <c r="AA51" s="2123"/>
      <c r="AB51" s="2139"/>
      <c r="AC51" s="2142"/>
      <c r="AD51" s="2089"/>
      <c r="AE51" s="2130"/>
      <c r="AF51" s="2130"/>
      <c r="AG51" s="2130"/>
      <c r="AH51" s="2130"/>
      <c r="AI51" s="2146"/>
      <c r="AJ51" s="2142"/>
      <c r="AK51" s="2089"/>
      <c r="AL51" s="2130"/>
      <c r="AM51" s="2130"/>
      <c r="AN51" s="2130"/>
      <c r="AO51" s="2130"/>
      <c r="AP51" s="2146"/>
      <c r="AQ51" s="2179"/>
      <c r="AR51" s="2146" t="s">
        <v>1775</v>
      </c>
      <c r="AS51" s="2130"/>
      <c r="AT51" s="2180"/>
      <c r="AU51" s="2130"/>
      <c r="AV51" s="2043"/>
      <c r="AW51" s="2043"/>
      <c r="AX51" s="2194"/>
      <c r="AY51" s="2194"/>
      <c r="AZ51" s="2194"/>
      <c r="BA51" s="2194"/>
    </row>
    <row r="52" spans="1:53" s="2011" customFormat="1" ht="15">
      <c r="A52" s="2042">
        <v>2</v>
      </c>
      <c r="B52" s="2076" t="s">
        <v>1776</v>
      </c>
      <c r="C52" s="2044">
        <v>12</v>
      </c>
      <c r="D52" s="2044">
        <f>C52</f>
        <v>12</v>
      </c>
      <c r="E52" s="2044">
        <v>12</v>
      </c>
      <c r="F52" s="2044"/>
      <c r="G52" s="2077" t="str">
        <f t="shared" si="5"/>
        <v/>
      </c>
      <c r="H52" s="2078">
        <v>2</v>
      </c>
      <c r="I52" s="2076" t="s">
        <v>1777</v>
      </c>
      <c r="J52" s="2044">
        <v>12</v>
      </c>
      <c r="K52" s="2044">
        <v>12</v>
      </c>
      <c r="L52" s="2044">
        <f t="shared" ref="L52:L62" si="6">K52</f>
        <v>12</v>
      </c>
      <c r="M52" s="2044"/>
      <c r="N52" s="2089" t="str">
        <f t="shared" si="2"/>
        <v/>
      </c>
      <c r="O52" s="2109"/>
      <c r="P52" s="2110"/>
      <c r="Q52" s="2110"/>
      <c r="R52" s="2110"/>
      <c r="S52" s="2110"/>
      <c r="T52" s="2110"/>
      <c r="U52" s="2086"/>
      <c r="V52" s="2123"/>
      <c r="W52" s="2123"/>
      <c r="X52" s="2124"/>
      <c r="Y52" s="2124"/>
      <c r="Z52" s="2123"/>
      <c r="AA52" s="2123"/>
      <c r="AB52" s="2139"/>
      <c r="AC52" s="2142"/>
      <c r="AD52" s="2089"/>
      <c r="AE52" s="2130"/>
      <c r="AF52" s="2130"/>
      <c r="AG52" s="2130"/>
      <c r="AH52" s="2130"/>
      <c r="AI52" s="2146"/>
      <c r="AJ52" s="2142"/>
      <c r="AK52" s="2089"/>
      <c r="AL52" s="2130"/>
      <c r="AM52" s="2130"/>
      <c r="AN52" s="2130"/>
      <c r="AO52" s="2130"/>
      <c r="AP52" s="2146"/>
      <c r="AQ52" s="2146"/>
      <c r="AR52" s="2146"/>
      <c r="AS52" s="2146"/>
      <c r="AT52" s="2146"/>
      <c r="AU52" s="2146"/>
      <c r="AV52" s="2043"/>
      <c r="AW52" s="2043"/>
      <c r="AX52" s="2194"/>
      <c r="AY52" s="2194"/>
      <c r="AZ52" s="2194"/>
      <c r="BA52" s="2194"/>
    </row>
    <row r="53" spans="1:53" s="2011" customFormat="1" ht="15">
      <c r="A53" s="2042">
        <v>3</v>
      </c>
      <c r="B53" s="2076" t="s">
        <v>1778</v>
      </c>
      <c r="C53" s="2044">
        <v>10.8</v>
      </c>
      <c r="D53" s="2044">
        <v>10</v>
      </c>
      <c r="E53" s="2044">
        <v>10</v>
      </c>
      <c r="F53" s="2044"/>
      <c r="G53" s="2077" t="str">
        <f t="shared" si="5"/>
        <v/>
      </c>
      <c r="H53" s="2078">
        <v>3</v>
      </c>
      <c r="I53" s="2076" t="s">
        <v>1778</v>
      </c>
      <c r="J53" s="2044">
        <v>10.8</v>
      </c>
      <c r="K53" s="2044">
        <v>0</v>
      </c>
      <c r="L53" s="2044">
        <f t="shared" si="6"/>
        <v>0</v>
      </c>
      <c r="M53" s="2044"/>
      <c r="N53" s="2089" t="str">
        <f t="shared" si="2"/>
        <v/>
      </c>
      <c r="O53" s="2109"/>
      <c r="P53" s="2110"/>
      <c r="Q53" s="2110"/>
      <c r="R53" s="2110"/>
      <c r="S53" s="2110"/>
      <c r="T53" s="2110"/>
      <c r="U53" s="2086"/>
      <c r="V53" s="2125"/>
      <c r="W53" s="2107"/>
      <c r="X53" s="1503"/>
      <c r="Y53" s="1503"/>
      <c r="Z53" s="1521"/>
      <c r="AA53" s="1521"/>
      <c r="AB53" s="1513"/>
      <c r="AC53" s="2138"/>
      <c r="AD53" s="2106"/>
      <c r="AE53" s="1525"/>
      <c r="AF53" s="1525"/>
      <c r="AG53" s="1525"/>
      <c r="AH53" s="1525"/>
      <c r="AI53" s="1526"/>
      <c r="AJ53" s="2138"/>
      <c r="AK53" s="2106"/>
      <c r="AL53" s="1525"/>
      <c r="AM53" s="1525"/>
      <c r="AN53" s="1525"/>
      <c r="AO53" s="1525"/>
      <c r="AP53" s="1526"/>
      <c r="AQ53" s="2174"/>
      <c r="AR53" s="2175" t="s">
        <v>1769</v>
      </c>
      <c r="AS53" s="2176"/>
      <c r="AT53" s="2176"/>
      <c r="AU53" s="2176"/>
      <c r="AV53" s="2182"/>
      <c r="AW53" s="2185"/>
      <c r="AX53" s="2194"/>
      <c r="AY53" s="2194"/>
      <c r="AZ53" s="2194"/>
      <c r="BA53" s="2194"/>
    </row>
    <row r="54" spans="1:53" s="2011" customFormat="1" ht="22.5">
      <c r="A54" s="2042">
        <v>4</v>
      </c>
      <c r="B54" s="2076" t="s">
        <v>1780</v>
      </c>
      <c r="C54" s="2044">
        <v>9.83</v>
      </c>
      <c r="D54" s="2044">
        <f>C54</f>
        <v>9.83</v>
      </c>
      <c r="E54" s="2044">
        <v>9.83</v>
      </c>
      <c r="F54" s="2044"/>
      <c r="G54" s="2077" t="str">
        <f t="shared" si="5"/>
        <v/>
      </c>
      <c r="H54" s="2078">
        <v>4</v>
      </c>
      <c r="I54" s="2076" t="s">
        <v>1780</v>
      </c>
      <c r="J54" s="2044">
        <v>9.83</v>
      </c>
      <c r="K54" s="2044">
        <v>9.83</v>
      </c>
      <c r="L54" s="2044">
        <f t="shared" si="6"/>
        <v>9.83</v>
      </c>
      <c r="M54" s="2044"/>
      <c r="N54" s="2089" t="str">
        <f t="shared" si="2"/>
        <v/>
      </c>
      <c r="O54" s="2109"/>
      <c r="P54" s="2110"/>
      <c r="Q54" s="2110"/>
      <c r="R54" s="2110"/>
      <c r="S54" s="2110"/>
      <c r="T54" s="2110"/>
      <c r="U54" s="2086"/>
      <c r="V54" s="1521"/>
      <c r="W54" s="2126"/>
      <c r="X54" s="1503"/>
      <c r="Y54" s="1503"/>
      <c r="Z54" s="1521"/>
      <c r="AA54" s="1521"/>
      <c r="AB54" s="1513"/>
      <c r="AC54" s="2129"/>
      <c r="AD54" s="2093"/>
      <c r="AE54" s="2143"/>
      <c r="AF54" s="2144"/>
      <c r="AG54" s="2145"/>
      <c r="AH54" s="2145"/>
      <c r="AI54" s="2151"/>
      <c r="AJ54" s="2129"/>
      <c r="AK54" s="2093"/>
      <c r="AL54" s="2143"/>
      <c r="AM54" s="2144"/>
      <c r="AN54" s="2145"/>
      <c r="AO54" s="2145"/>
      <c r="AP54" s="2151"/>
      <c r="AQ54" s="2183"/>
      <c r="AR54" s="2151" t="s">
        <v>1781</v>
      </c>
      <c r="AS54" s="2145"/>
      <c r="AT54" s="2145"/>
      <c r="AU54" s="2145"/>
      <c r="AV54" s="5336"/>
      <c r="AW54" s="5339"/>
      <c r="AX54" s="2194"/>
      <c r="AY54" s="2194"/>
      <c r="AZ54" s="2194"/>
      <c r="BA54" s="2194"/>
    </row>
    <row r="55" spans="1:53" s="2011" customFormat="1" ht="15">
      <c r="A55" s="2042"/>
      <c r="B55" s="2076"/>
      <c r="C55" s="2044"/>
      <c r="D55" s="2044"/>
      <c r="E55" s="2044"/>
      <c r="F55" s="2044"/>
      <c r="G55" s="2077"/>
      <c r="H55" s="2078"/>
      <c r="I55" s="2076"/>
      <c r="J55" s="2044"/>
      <c r="K55" s="2044"/>
      <c r="L55" s="2044"/>
      <c r="M55" s="2044"/>
      <c r="N55" s="2089"/>
      <c r="O55" s="2111"/>
      <c r="P55" s="2112"/>
      <c r="Q55" s="2112"/>
      <c r="R55" s="2112"/>
      <c r="S55" s="2112"/>
      <c r="T55" s="2112"/>
      <c r="U55" s="2086"/>
      <c r="V55" s="2127"/>
      <c r="W55" s="2127"/>
      <c r="X55" s="2127"/>
      <c r="Y55" s="2127"/>
      <c r="Z55" s="2127"/>
      <c r="AA55" s="2127"/>
      <c r="AB55" s="2127"/>
      <c r="AC55" s="2129"/>
      <c r="AD55" s="2097"/>
      <c r="AE55" s="2145"/>
      <c r="AF55" s="2145"/>
      <c r="AG55" s="2145"/>
      <c r="AH55" s="2145"/>
      <c r="AI55" s="2151"/>
      <c r="AJ55" s="2129"/>
      <c r="AK55" s="2097"/>
      <c r="AL55" s="2143"/>
      <c r="AM55" s="2145"/>
      <c r="AN55" s="2145"/>
      <c r="AO55" s="2145"/>
      <c r="AP55" s="2151"/>
      <c r="AQ55" s="2183"/>
      <c r="AR55" s="2151" t="s">
        <v>1757</v>
      </c>
      <c r="AS55" s="2145"/>
      <c r="AT55" s="2145"/>
      <c r="AU55" s="2145"/>
      <c r="AV55" s="5337"/>
      <c r="AW55" s="5340"/>
      <c r="AX55" s="2194"/>
      <c r="AY55" s="2194"/>
      <c r="AZ55" s="2194"/>
      <c r="BA55" s="2194"/>
    </row>
    <row r="56" spans="1:53" s="2011" customFormat="1" ht="15">
      <c r="A56" s="2042">
        <v>5</v>
      </c>
      <c r="B56" s="2076" t="s">
        <v>1782</v>
      </c>
      <c r="C56" s="2044">
        <v>2.8</v>
      </c>
      <c r="D56" s="2044">
        <f>C56</f>
        <v>2.8</v>
      </c>
      <c r="E56" s="2044">
        <v>2.8</v>
      </c>
      <c r="F56" s="2044"/>
      <c r="G56" s="2077" t="str">
        <f t="shared" si="5"/>
        <v/>
      </c>
      <c r="H56" s="2078">
        <v>5</v>
      </c>
      <c r="I56" s="2076" t="s">
        <v>1782</v>
      </c>
      <c r="J56" s="2044">
        <v>2.8</v>
      </c>
      <c r="K56" s="2044">
        <v>2.8</v>
      </c>
      <c r="L56" s="2044">
        <f t="shared" si="6"/>
        <v>2.8</v>
      </c>
      <c r="M56" s="2044">
        <v>2.48</v>
      </c>
      <c r="N56" s="2089">
        <f t="shared" si="2"/>
        <v>0.88571428571428579</v>
      </c>
      <c r="O56" s="2109"/>
      <c r="P56" s="2110"/>
      <c r="Q56" s="2110"/>
      <c r="R56" s="2110"/>
      <c r="S56" s="2110"/>
      <c r="T56" s="2110"/>
      <c r="U56" s="2086"/>
      <c r="V56" s="1521"/>
      <c r="W56" s="2126"/>
      <c r="X56" s="1503"/>
      <c r="Y56" s="1503"/>
      <c r="Z56" s="1521"/>
      <c r="AA56" s="1521"/>
      <c r="AB56" s="1513"/>
      <c r="AC56" s="2129"/>
      <c r="AD56" s="2089"/>
      <c r="AE56" s="2143"/>
      <c r="AF56" s="2144"/>
      <c r="AG56" s="2145"/>
      <c r="AH56" s="2145"/>
      <c r="AI56" s="2151"/>
      <c r="AJ56" s="2129"/>
      <c r="AK56" s="2089"/>
      <c r="AL56" s="2143"/>
      <c r="AM56" s="2144"/>
      <c r="AN56" s="2145"/>
      <c r="AO56" s="2145"/>
      <c r="AP56" s="2151"/>
      <c r="AQ56" s="2183"/>
      <c r="AR56" s="2151" t="s">
        <v>1784</v>
      </c>
      <c r="AS56" s="2145"/>
      <c r="AT56" s="2145"/>
      <c r="AU56" s="2145"/>
      <c r="AV56" s="5337"/>
      <c r="AW56" s="5340"/>
      <c r="AX56" s="2194"/>
      <c r="AY56" s="2194"/>
      <c r="AZ56" s="2194"/>
      <c r="BA56" s="2194"/>
    </row>
    <row r="57" spans="1:53" s="2011" customFormat="1" ht="15">
      <c r="A57" s="2042">
        <v>6</v>
      </c>
      <c r="B57" s="2076" t="s">
        <v>1785</v>
      </c>
      <c r="C57" s="2044">
        <v>2.4</v>
      </c>
      <c r="D57" s="2044"/>
      <c r="E57" s="2044"/>
      <c r="F57" s="2044"/>
      <c r="G57" s="2077" t="str">
        <f t="shared" si="5"/>
        <v/>
      </c>
      <c r="H57" s="2078">
        <v>6</v>
      </c>
      <c r="I57" s="2076" t="s">
        <v>1786</v>
      </c>
      <c r="J57" s="2044">
        <v>1</v>
      </c>
      <c r="K57" s="2044">
        <v>1</v>
      </c>
      <c r="L57" s="2044">
        <f t="shared" si="6"/>
        <v>1</v>
      </c>
      <c r="M57" s="2044"/>
      <c r="N57" s="2089" t="str">
        <f t="shared" si="2"/>
        <v/>
      </c>
      <c r="O57" s="2109"/>
      <c r="P57" s="2110"/>
      <c r="Q57" s="2110"/>
      <c r="R57" s="2110"/>
      <c r="S57" s="2110"/>
      <c r="T57" s="2110"/>
      <c r="U57" s="2086"/>
      <c r="V57" s="2128"/>
      <c r="W57" s="2128"/>
      <c r="X57" s="2128"/>
      <c r="Y57" s="2128"/>
      <c r="Z57" s="2128"/>
      <c r="AA57" s="2128"/>
      <c r="AB57" s="2128"/>
      <c r="AC57" s="2129"/>
      <c r="AD57" s="2089"/>
      <c r="AE57" s="2143"/>
      <c r="AF57" s="2144"/>
      <c r="AG57" s="2145"/>
      <c r="AH57" s="2145"/>
      <c r="AI57" s="2151"/>
      <c r="AJ57" s="2129"/>
      <c r="AK57" s="2089"/>
      <c r="AL57" s="2143"/>
      <c r="AM57" s="2144"/>
      <c r="AN57" s="2145"/>
      <c r="AO57" s="2145"/>
      <c r="AP57" s="2151"/>
      <c r="AQ57" s="2183"/>
      <c r="AR57" s="2151" t="s">
        <v>1787</v>
      </c>
      <c r="AS57" s="2145"/>
      <c r="AT57" s="2145"/>
      <c r="AU57" s="2145"/>
      <c r="AV57" s="5337"/>
      <c r="AW57" s="5340"/>
      <c r="AX57" s="2194"/>
      <c r="AY57" s="2194"/>
      <c r="AZ57" s="2194"/>
      <c r="BA57" s="2194"/>
    </row>
    <row r="58" spans="1:53" s="2011" customFormat="1" ht="15">
      <c r="A58" s="2042">
        <v>7</v>
      </c>
      <c r="B58" s="2076" t="s">
        <v>1788</v>
      </c>
      <c r="C58" s="2044">
        <v>34.270000000000003</v>
      </c>
      <c r="D58" s="2044"/>
      <c r="E58" s="2044"/>
      <c r="F58" s="2044"/>
      <c r="G58" s="2077" t="str">
        <f t="shared" si="5"/>
        <v/>
      </c>
      <c r="H58" s="2078">
        <v>7</v>
      </c>
      <c r="I58" s="2076" t="s">
        <v>1788</v>
      </c>
      <c r="J58" s="2044">
        <v>34.270000000000003</v>
      </c>
      <c r="K58" s="2044">
        <v>10</v>
      </c>
      <c r="L58" s="2044">
        <f t="shared" si="6"/>
        <v>10</v>
      </c>
      <c r="M58" s="2044"/>
      <c r="N58" s="2089" t="str">
        <f t="shared" si="2"/>
        <v/>
      </c>
      <c r="O58" s="2109"/>
      <c r="P58" s="2110"/>
      <c r="Q58" s="2110"/>
      <c r="R58" s="2110"/>
      <c r="S58" s="2110"/>
      <c r="T58" s="2110"/>
      <c r="U58" s="2086"/>
      <c r="V58" s="2128"/>
      <c r="W58" s="2128"/>
      <c r="X58" s="2128"/>
      <c r="Y58" s="2128"/>
      <c r="Z58" s="2128"/>
      <c r="AA58" s="2128"/>
      <c r="AB58" s="2128"/>
      <c r="AC58" s="2129"/>
      <c r="AD58" s="2089"/>
      <c r="AE58" s="2143"/>
      <c r="AF58" s="2144"/>
      <c r="AG58" s="2145"/>
      <c r="AH58" s="2145"/>
      <c r="AI58" s="2151"/>
      <c r="AJ58" s="2129"/>
      <c r="AK58" s="2089"/>
      <c r="AL58" s="2143"/>
      <c r="AM58" s="2144"/>
      <c r="AN58" s="2145"/>
      <c r="AO58" s="2145"/>
      <c r="AP58" s="2151"/>
      <c r="AQ58" s="2183"/>
      <c r="AR58" s="2151" t="s">
        <v>1772</v>
      </c>
      <c r="AS58" s="2145"/>
      <c r="AT58" s="2145"/>
      <c r="AU58" s="2145"/>
      <c r="AV58" s="5337"/>
      <c r="AW58" s="5340"/>
      <c r="AX58" s="2194"/>
      <c r="AY58" s="2194"/>
      <c r="AZ58" s="2194"/>
      <c r="BA58" s="2194"/>
    </row>
    <row r="59" spans="1:53" s="2011" customFormat="1" ht="15">
      <c r="A59" s="2042">
        <v>8</v>
      </c>
      <c r="B59" s="2076" t="s">
        <v>1789</v>
      </c>
      <c r="C59" s="2044">
        <v>13.76</v>
      </c>
      <c r="D59" s="2044"/>
      <c r="E59" s="2044"/>
      <c r="F59" s="2044"/>
      <c r="G59" s="2077" t="str">
        <f t="shared" si="5"/>
        <v/>
      </c>
      <c r="H59" s="2078">
        <v>8</v>
      </c>
      <c r="I59" s="2076" t="s">
        <v>1789</v>
      </c>
      <c r="J59" s="2044">
        <v>13.76</v>
      </c>
      <c r="K59" s="2044">
        <v>13.76</v>
      </c>
      <c r="L59" s="2044">
        <f t="shared" si="6"/>
        <v>13.76</v>
      </c>
      <c r="M59" s="2044"/>
      <c r="N59" s="2089" t="str">
        <f t="shared" si="2"/>
        <v/>
      </c>
      <c r="O59" s="2109"/>
      <c r="P59" s="2110"/>
      <c r="Q59" s="2110"/>
      <c r="R59" s="2110"/>
      <c r="S59" s="2110"/>
      <c r="T59" s="2110"/>
      <c r="U59" s="2086"/>
      <c r="V59" s="2127"/>
      <c r="W59" s="2127"/>
      <c r="X59" s="2127"/>
      <c r="Y59" s="2127"/>
      <c r="Z59" s="2127"/>
      <c r="AA59" s="2127"/>
      <c r="AB59" s="2127"/>
      <c r="AC59" s="2129"/>
      <c r="AD59" s="2089"/>
      <c r="AE59" s="2143"/>
      <c r="AF59" s="2144"/>
      <c r="AG59" s="2145"/>
      <c r="AH59" s="2145"/>
      <c r="AI59" s="2151"/>
      <c r="AJ59" s="2129"/>
      <c r="AK59" s="2089"/>
      <c r="AL59" s="2143"/>
      <c r="AM59" s="2144"/>
      <c r="AN59" s="2145"/>
      <c r="AO59" s="2145"/>
      <c r="AP59" s="2151"/>
      <c r="AQ59" s="2183"/>
      <c r="AR59" s="2151" t="s">
        <v>1790</v>
      </c>
      <c r="AS59" s="2145"/>
      <c r="AT59" s="2145"/>
      <c r="AU59" s="2145"/>
      <c r="AV59" s="5338"/>
      <c r="AW59" s="5341"/>
      <c r="AX59" s="2194"/>
      <c r="AY59" s="2194"/>
      <c r="AZ59" s="2194"/>
      <c r="BA59" s="2194"/>
    </row>
    <row r="60" spans="1:53" s="2011" customFormat="1" ht="15">
      <c r="A60" s="2042">
        <v>9</v>
      </c>
      <c r="B60" s="2076" t="s">
        <v>1791</v>
      </c>
      <c r="C60" s="2044">
        <v>8.7899999999999991</v>
      </c>
      <c r="D60" s="2044"/>
      <c r="E60" s="2044"/>
      <c r="F60" s="2044"/>
      <c r="G60" s="2077" t="str">
        <f t="shared" si="5"/>
        <v/>
      </c>
      <c r="H60" s="2078">
        <v>9</v>
      </c>
      <c r="I60" s="2076" t="s">
        <v>1791</v>
      </c>
      <c r="J60" s="2044">
        <v>8.7899999999999991</v>
      </c>
      <c r="K60" s="2044">
        <v>8.7899999999999991</v>
      </c>
      <c r="L60" s="2044">
        <f t="shared" si="6"/>
        <v>8.7899999999999991</v>
      </c>
      <c r="M60" s="2044"/>
      <c r="N60" s="2089" t="str">
        <f t="shared" si="2"/>
        <v/>
      </c>
      <c r="O60" s="2109"/>
      <c r="P60" s="2110"/>
      <c r="Q60" s="2110"/>
      <c r="R60" s="2110"/>
      <c r="S60" s="2110"/>
      <c r="T60" s="2110"/>
      <c r="U60" s="2086"/>
      <c r="V60" s="2127"/>
      <c r="W60" s="2127"/>
      <c r="X60" s="2127"/>
      <c r="Y60" s="2127"/>
      <c r="Z60" s="2127"/>
      <c r="AA60" s="2127"/>
      <c r="AB60" s="2127"/>
      <c r="AC60" s="2129"/>
      <c r="AD60" s="2089"/>
      <c r="AE60" s="2143"/>
      <c r="AF60" s="2144"/>
      <c r="AG60" s="2145"/>
      <c r="AH60" s="2145"/>
      <c r="AI60" s="2151"/>
      <c r="AJ60" s="2129"/>
      <c r="AK60" s="2089"/>
      <c r="AL60" s="2143"/>
      <c r="AM60" s="2144"/>
      <c r="AN60" s="2145"/>
      <c r="AO60" s="2145"/>
      <c r="AP60" s="2151"/>
      <c r="AQ60" s="2151"/>
      <c r="AR60" s="2151"/>
      <c r="AS60" s="2145"/>
      <c r="AT60" s="2145"/>
      <c r="AU60" s="2145"/>
      <c r="AV60" s="2043"/>
      <c r="AW60" s="2203"/>
      <c r="AX60" s="2194"/>
      <c r="AY60" s="2194"/>
      <c r="AZ60" s="2194"/>
      <c r="BA60" s="2194"/>
    </row>
    <row r="61" spans="1:53" s="2011" customFormat="1" ht="15">
      <c r="A61" s="2042">
        <v>10</v>
      </c>
      <c r="B61" s="2076" t="s">
        <v>1792</v>
      </c>
      <c r="C61" s="2044">
        <v>6.87</v>
      </c>
      <c r="D61" s="2044"/>
      <c r="E61" s="2044"/>
      <c r="F61" s="2044"/>
      <c r="G61" s="2077" t="str">
        <f t="shared" si="5"/>
        <v/>
      </c>
      <c r="H61" s="2078">
        <v>10</v>
      </c>
      <c r="I61" s="2076" t="s">
        <v>1792</v>
      </c>
      <c r="J61" s="2044">
        <v>6.87</v>
      </c>
      <c r="K61" s="2044">
        <v>0</v>
      </c>
      <c r="L61" s="2044">
        <f t="shared" si="6"/>
        <v>0</v>
      </c>
      <c r="M61" s="2044"/>
      <c r="N61" s="2089" t="str">
        <f t="shared" si="2"/>
        <v/>
      </c>
      <c r="O61" s="2109"/>
      <c r="P61" s="2110"/>
      <c r="Q61" s="2110"/>
      <c r="R61" s="2110"/>
      <c r="S61" s="2110"/>
      <c r="T61" s="2110"/>
      <c r="U61" s="2086"/>
      <c r="V61" s="2127"/>
      <c r="W61" s="2127"/>
      <c r="X61" s="2127"/>
      <c r="Y61" s="2127"/>
      <c r="Z61" s="2127"/>
      <c r="AA61" s="2127"/>
      <c r="AB61" s="2127"/>
      <c r="AC61" s="2129"/>
      <c r="AD61" s="2089"/>
      <c r="AE61" s="2143"/>
      <c r="AF61" s="2144"/>
      <c r="AG61" s="2145"/>
      <c r="AH61" s="2145"/>
      <c r="AI61" s="2151"/>
      <c r="AJ61" s="2129"/>
      <c r="AK61" s="2089"/>
      <c r="AL61" s="2143"/>
      <c r="AM61" s="2144"/>
      <c r="AN61" s="2145"/>
      <c r="AO61" s="2145"/>
      <c r="AP61" s="2151"/>
      <c r="AQ61" s="2151"/>
      <c r="AR61" s="2151"/>
      <c r="AS61" s="2145"/>
      <c r="AT61" s="2145"/>
      <c r="AU61" s="2145"/>
      <c r="AV61" s="2043"/>
      <c r="AW61" s="2203"/>
      <c r="AX61" s="2194"/>
      <c r="AY61" s="2194"/>
      <c r="AZ61" s="2194"/>
      <c r="BA61" s="2194"/>
    </row>
    <row r="62" spans="1:53" s="2011" customFormat="1" ht="15">
      <c r="A62" s="2042">
        <v>11</v>
      </c>
      <c r="B62" s="2076" t="s">
        <v>1793</v>
      </c>
      <c r="C62" s="2044">
        <v>3.86</v>
      </c>
      <c r="D62" s="2044"/>
      <c r="E62" s="2044"/>
      <c r="F62" s="2044"/>
      <c r="G62" s="2077" t="str">
        <f t="shared" si="5"/>
        <v/>
      </c>
      <c r="H62" s="2078">
        <v>11</v>
      </c>
      <c r="I62" s="2076" t="s">
        <v>1793</v>
      </c>
      <c r="J62" s="2044">
        <v>3.86</v>
      </c>
      <c r="K62" s="2044">
        <v>3.86</v>
      </c>
      <c r="L62" s="2044">
        <f t="shared" si="6"/>
        <v>3.86</v>
      </c>
      <c r="M62" s="2044"/>
      <c r="N62" s="2089" t="str">
        <f t="shared" si="2"/>
        <v/>
      </c>
      <c r="O62" s="2108"/>
      <c r="P62" s="2107"/>
      <c r="Q62" s="1521"/>
      <c r="R62" s="1521"/>
      <c r="S62" s="1521"/>
      <c r="T62" s="1521"/>
      <c r="U62" s="2086"/>
      <c r="V62" s="2127"/>
      <c r="W62" s="2127"/>
      <c r="X62" s="2127"/>
      <c r="Y62" s="2127"/>
      <c r="Z62" s="2127"/>
      <c r="AA62" s="2127"/>
      <c r="AB62" s="2127"/>
      <c r="AC62" s="2129"/>
      <c r="AD62" s="2089"/>
      <c r="AE62" s="2143"/>
      <c r="AF62" s="2144"/>
      <c r="AG62" s="2145"/>
      <c r="AH62" s="2145"/>
      <c r="AI62" s="2151"/>
      <c r="AJ62" s="2129"/>
      <c r="AK62" s="2089"/>
      <c r="AL62" s="2143"/>
      <c r="AM62" s="2144"/>
      <c r="AN62" s="2145"/>
      <c r="AO62" s="2145"/>
      <c r="AP62" s="2151"/>
      <c r="AQ62" s="2151"/>
      <c r="AR62" s="2151"/>
      <c r="AS62" s="2145"/>
      <c r="AT62" s="2145"/>
      <c r="AU62" s="2145"/>
      <c r="AV62" s="2043"/>
      <c r="AW62" s="2203"/>
      <c r="AX62" s="2194"/>
      <c r="AY62" s="2194"/>
      <c r="AZ62" s="2194"/>
      <c r="BA62" s="2194"/>
    </row>
    <row r="63" spans="1:53" s="2011" customFormat="1" ht="15">
      <c r="A63" s="2042"/>
      <c r="B63" s="2076"/>
      <c r="C63" s="2044"/>
      <c r="D63" s="2044"/>
      <c r="E63" s="2044"/>
      <c r="F63" s="2044"/>
      <c r="G63" s="2077"/>
      <c r="H63" s="2078"/>
      <c r="I63" s="2076"/>
      <c r="J63" s="2044"/>
      <c r="K63" s="2044"/>
      <c r="L63" s="2044"/>
      <c r="M63" s="2044"/>
      <c r="N63" s="2089"/>
      <c r="O63" s="2111"/>
      <c r="P63" s="2112"/>
      <c r="Q63" s="2112"/>
      <c r="R63" s="2112"/>
      <c r="S63" s="2112"/>
      <c r="T63" s="2112"/>
      <c r="U63" s="2086"/>
      <c r="V63" s="2127"/>
      <c r="W63" s="2127"/>
      <c r="X63" s="2127"/>
      <c r="Y63" s="2127"/>
      <c r="Z63" s="2127"/>
      <c r="AA63" s="2127"/>
      <c r="AB63" s="2127"/>
      <c r="AC63" s="2129"/>
      <c r="AD63" s="2139"/>
      <c r="AE63" s="2145"/>
      <c r="AF63" s="2145"/>
      <c r="AG63" s="2145"/>
      <c r="AH63" s="2145"/>
      <c r="AI63" s="2151"/>
      <c r="AJ63" s="2129"/>
      <c r="AK63" s="2139"/>
      <c r="AL63" s="2145"/>
      <c r="AM63" s="2145"/>
      <c r="AN63" s="2145"/>
      <c r="AO63" s="2145"/>
      <c r="AP63" s="2151"/>
      <c r="AQ63" s="2151"/>
      <c r="AR63" s="2151"/>
      <c r="AS63" s="2145"/>
      <c r="AT63" s="2145"/>
      <c r="AU63" s="2145"/>
      <c r="AV63" s="2043"/>
      <c r="AW63" s="2203"/>
      <c r="AX63" s="2194"/>
      <c r="AY63" s="2194"/>
      <c r="AZ63" s="2194"/>
      <c r="BA63" s="2194"/>
    </row>
    <row r="64" spans="1:53" s="2009" customFormat="1" ht="15">
      <c r="A64" s="2074" t="s">
        <v>771</v>
      </c>
      <c r="B64" s="2053" t="s">
        <v>1769</v>
      </c>
      <c r="C64" s="2053">
        <f>SUM(C65:C75)</f>
        <v>134.98999999999998</v>
      </c>
      <c r="D64" s="2053">
        <f>SUM(D65:D75)</f>
        <v>66.239999999999995</v>
      </c>
      <c r="E64" s="2053">
        <f>SUM(E65:E75)</f>
        <v>66.239999999999995</v>
      </c>
      <c r="F64" s="2053">
        <f>SUM(F65:F75)</f>
        <v>7.1638999999999999</v>
      </c>
      <c r="G64" s="2075">
        <f>IF(F64=0,"",F64/E64)</f>
        <v>0.10815066425120774</v>
      </c>
      <c r="H64" s="2073" t="s">
        <v>767</v>
      </c>
      <c r="I64" s="1513" t="s">
        <v>1769</v>
      </c>
      <c r="J64" s="1521">
        <f>SUM(J65:J75)</f>
        <v>260.19</v>
      </c>
      <c r="K64" s="1521">
        <f>SUM(K65:K75)</f>
        <v>130.59</v>
      </c>
      <c r="L64" s="1521">
        <f>SUM(L65:L75)</f>
        <v>130.59</v>
      </c>
      <c r="M64" s="1521">
        <f>SUM(M65:M75)</f>
        <v>105.89</v>
      </c>
      <c r="N64" s="1513">
        <f t="shared" si="2"/>
        <v>0.81085841182326368</v>
      </c>
      <c r="O64" s="2111"/>
      <c r="P64" s="2112"/>
      <c r="Q64" s="2112"/>
      <c r="R64" s="2112"/>
      <c r="S64" s="2112"/>
      <c r="T64" s="2112"/>
      <c r="U64" s="2086"/>
      <c r="V64" s="2127"/>
      <c r="W64" s="2127"/>
      <c r="X64" s="2127"/>
      <c r="Y64" s="2127"/>
      <c r="Z64" s="2127"/>
      <c r="AA64" s="2127"/>
      <c r="AB64" s="2127"/>
      <c r="AC64" s="2138"/>
      <c r="AD64" s="2106"/>
      <c r="AE64" s="1525"/>
      <c r="AF64" s="1525"/>
      <c r="AG64" s="1525"/>
      <c r="AH64" s="1525"/>
      <c r="AI64" s="1526"/>
      <c r="AJ64" s="2138"/>
      <c r="AK64" s="2106"/>
      <c r="AL64" s="1525"/>
      <c r="AM64" s="1525"/>
      <c r="AN64" s="1525"/>
      <c r="AO64" s="1525"/>
      <c r="AP64" s="1526"/>
      <c r="AQ64" s="2174"/>
      <c r="AR64" s="2175" t="s">
        <v>1779</v>
      </c>
      <c r="AS64" s="2184"/>
      <c r="AT64" s="2184"/>
      <c r="AU64" s="2184"/>
      <c r="AV64" s="2185"/>
      <c r="AW64" s="2189"/>
      <c r="AX64" s="2190"/>
      <c r="AY64" s="2190"/>
      <c r="AZ64" s="2190"/>
      <c r="BA64" s="2190"/>
    </row>
    <row r="65" spans="1:53" s="2011" customFormat="1" ht="19.5" customHeight="1">
      <c r="A65" s="2204">
        <v>1</v>
      </c>
      <c r="B65" s="2205" t="s">
        <v>1794</v>
      </c>
      <c r="C65" s="2206">
        <v>2.5</v>
      </c>
      <c r="D65" s="2206">
        <f>C65</f>
        <v>2.5</v>
      </c>
      <c r="E65" s="2206">
        <v>2.5</v>
      </c>
      <c r="F65" s="2206"/>
      <c r="G65" s="2077" t="str">
        <f t="shared" ref="G65:G78" si="7">IF(F65=0,"",F65/E65)</f>
        <v/>
      </c>
      <c r="H65" s="2078">
        <v>1</v>
      </c>
      <c r="I65" s="2205" t="s">
        <v>1795</v>
      </c>
      <c r="J65" s="2123">
        <v>100</v>
      </c>
      <c r="K65" s="2123">
        <v>0</v>
      </c>
      <c r="L65" s="2123">
        <f>K65</f>
        <v>0</v>
      </c>
      <c r="M65" s="2123"/>
      <c r="N65" s="2139" t="str">
        <f t="shared" si="2"/>
        <v/>
      </c>
      <c r="O65" s="2111"/>
      <c r="P65" s="2112"/>
      <c r="Q65" s="2112"/>
      <c r="R65" s="2112"/>
      <c r="S65" s="2112"/>
      <c r="T65" s="2112"/>
      <c r="U65" s="2086"/>
      <c r="V65" s="2127"/>
      <c r="W65" s="2127"/>
      <c r="X65" s="2127"/>
      <c r="Y65" s="2127"/>
      <c r="Z65" s="2127"/>
      <c r="AA65" s="2127"/>
      <c r="AB65" s="2127"/>
      <c r="AC65" s="2137"/>
      <c r="AD65" s="2106"/>
      <c r="AE65" s="1525"/>
      <c r="AF65" s="1525"/>
      <c r="AG65" s="1525"/>
      <c r="AH65" s="1525"/>
      <c r="AI65" s="1526"/>
      <c r="AJ65" s="2137"/>
      <c r="AK65" s="2106"/>
      <c r="AL65" s="1525"/>
      <c r="AM65" s="1525"/>
      <c r="AN65" s="1525"/>
      <c r="AO65" s="1525"/>
      <c r="AP65" s="1526"/>
      <c r="AQ65" s="2170"/>
      <c r="AR65" s="2171" t="s">
        <v>245</v>
      </c>
      <c r="AS65" s="2172">
        <f>AS46+AS47+AS53+AS64</f>
        <v>0</v>
      </c>
      <c r="AT65" s="2172">
        <f>AT46+AT47+AT53+AT64</f>
        <v>0</v>
      </c>
      <c r="AU65" s="2172">
        <f>AU46+AU47+AU53+AU64</f>
        <v>0</v>
      </c>
      <c r="AV65" s="2222"/>
      <c r="AW65" s="2222"/>
      <c r="AX65" s="2223"/>
      <c r="AY65" s="2194"/>
      <c r="AZ65" s="2194"/>
      <c r="BA65" s="2194"/>
    </row>
    <row r="66" spans="1:53" s="2011" customFormat="1" ht="21" customHeight="1">
      <c r="A66" s="2204">
        <v>2</v>
      </c>
      <c r="B66" s="2205" t="s">
        <v>1796</v>
      </c>
      <c r="C66" s="2206">
        <v>54.6</v>
      </c>
      <c r="D66" s="2206">
        <v>25</v>
      </c>
      <c r="E66" s="2206">
        <v>25</v>
      </c>
      <c r="F66" s="2206"/>
      <c r="G66" s="2077" t="str">
        <f t="shared" si="7"/>
        <v/>
      </c>
      <c r="H66" s="2078">
        <v>2</v>
      </c>
      <c r="I66" s="2205" t="s">
        <v>1796</v>
      </c>
      <c r="J66" s="2123">
        <v>54.6</v>
      </c>
      <c r="K66" s="2123">
        <v>25</v>
      </c>
      <c r="L66" s="2123">
        <f>K66</f>
        <v>25</v>
      </c>
      <c r="M66" s="2123">
        <v>18.89</v>
      </c>
      <c r="N66" s="2139">
        <f t="shared" si="2"/>
        <v>0.75560000000000005</v>
      </c>
      <c r="O66" s="2111"/>
      <c r="P66" s="2112"/>
      <c r="Q66" s="2112"/>
      <c r="R66" s="2112"/>
      <c r="S66" s="2112"/>
      <c r="T66" s="2112"/>
      <c r="U66" s="2086"/>
      <c r="V66" s="2127"/>
      <c r="W66" s="2127"/>
      <c r="X66" s="2127"/>
      <c r="Y66" s="2127"/>
      <c r="Z66" s="2127"/>
      <c r="AA66" s="2127"/>
      <c r="AB66" s="2127"/>
      <c r="AC66" s="2137"/>
      <c r="AD66" s="2106"/>
      <c r="AE66" s="1525"/>
      <c r="AF66" s="1525"/>
      <c r="AG66" s="1525"/>
      <c r="AH66" s="1525"/>
      <c r="AI66" s="1526"/>
      <c r="AJ66" s="2137"/>
      <c r="AK66" s="2106"/>
      <c r="AL66" s="1525"/>
      <c r="AM66" s="1525"/>
      <c r="AN66" s="1525"/>
      <c r="AO66" s="1525"/>
      <c r="AP66" s="1526"/>
      <c r="AQ66" s="2170"/>
      <c r="AR66" s="2171" t="s">
        <v>1783</v>
      </c>
      <c r="AS66" s="2172">
        <f>AS46+AS64</f>
        <v>0</v>
      </c>
      <c r="AT66" s="2172">
        <f>AT46+AT64</f>
        <v>0</v>
      </c>
      <c r="AU66" s="2172">
        <f>AU46+AU64</f>
        <v>0</v>
      </c>
      <c r="AV66" s="2222"/>
      <c r="AW66" s="2222"/>
      <c r="AX66" s="2194"/>
      <c r="AY66" s="2194"/>
      <c r="AZ66" s="2194"/>
      <c r="BA66" s="2194"/>
    </row>
    <row r="67" spans="1:53" s="2011" customFormat="1" ht="15">
      <c r="A67" s="2204">
        <v>3</v>
      </c>
      <c r="B67" s="2205" t="s">
        <v>1797</v>
      </c>
      <c r="C67" s="2206">
        <v>2.2999999999999998</v>
      </c>
      <c r="D67" s="2206">
        <f>C67</f>
        <v>2.2999999999999998</v>
      </c>
      <c r="E67" s="2206">
        <v>2.2999999999999998</v>
      </c>
      <c r="F67" s="2206"/>
      <c r="G67" s="2077" t="str">
        <f t="shared" si="7"/>
        <v/>
      </c>
      <c r="H67" s="2078">
        <v>3</v>
      </c>
      <c r="I67" s="2205" t="s">
        <v>1798</v>
      </c>
      <c r="J67" s="2123">
        <v>30</v>
      </c>
      <c r="K67" s="2123">
        <v>30</v>
      </c>
      <c r="L67" s="2123">
        <f t="shared" ref="L67:L76" si="8">K67</f>
        <v>30</v>
      </c>
      <c r="M67" s="2123">
        <v>87</v>
      </c>
      <c r="N67" s="2139">
        <f t="shared" si="2"/>
        <v>2.9</v>
      </c>
      <c r="O67" s="2111">
        <v>6</v>
      </c>
      <c r="P67" s="2112" t="s">
        <v>1747</v>
      </c>
      <c r="Q67" s="2112">
        <v>20</v>
      </c>
      <c r="R67" s="2112">
        <v>20</v>
      </c>
      <c r="S67" s="2112"/>
      <c r="T67" s="2112"/>
      <c r="U67" s="2086" t="str">
        <f t="shared" ref="U7:U75" si="9">IF(T67=0,"",T67/S67)</f>
        <v/>
      </c>
      <c r="V67" s="2127"/>
      <c r="W67" s="2127"/>
      <c r="X67" s="2127"/>
      <c r="Y67" s="2127"/>
      <c r="Z67" s="2127"/>
      <c r="AA67" s="2127"/>
      <c r="AB67" s="2127"/>
      <c r="AC67" s="2128"/>
      <c r="AD67" s="2128"/>
      <c r="AE67" s="2128"/>
      <c r="AF67" s="2128"/>
      <c r="AG67" s="2128"/>
      <c r="AH67" s="2128"/>
      <c r="AI67" s="2128"/>
      <c r="AJ67" s="2128"/>
      <c r="AK67" s="2128"/>
      <c r="AL67" s="2128"/>
      <c r="AM67" s="2128"/>
      <c r="AN67" s="2128"/>
      <c r="AO67" s="2128"/>
      <c r="AP67" s="2128"/>
      <c r="AQ67" s="2128"/>
      <c r="AR67" s="2128"/>
      <c r="AS67" s="2128"/>
      <c r="AT67" s="2128"/>
      <c r="AU67" s="2128"/>
      <c r="AV67" s="2211"/>
      <c r="AW67" s="2211"/>
      <c r="AX67" s="2194"/>
      <c r="AY67" s="2194"/>
      <c r="AZ67" s="2194"/>
      <c r="BA67" s="2194"/>
    </row>
    <row r="68" spans="1:53" s="2011" customFormat="1" ht="22.5">
      <c r="A68" s="2204">
        <v>4</v>
      </c>
      <c r="B68" s="2205" t="s">
        <v>1799</v>
      </c>
      <c r="C68" s="2206">
        <v>23.95</v>
      </c>
      <c r="D68" s="2206">
        <v>15</v>
      </c>
      <c r="E68" s="2206">
        <v>15</v>
      </c>
      <c r="F68" s="2206">
        <v>7.1638999999999999</v>
      </c>
      <c r="G68" s="2077">
        <f t="shared" si="7"/>
        <v>0.47759333333333331</v>
      </c>
      <c r="H68" s="2078">
        <v>4</v>
      </c>
      <c r="I68" s="2205" t="s">
        <v>1799</v>
      </c>
      <c r="J68" s="2123">
        <v>23.95</v>
      </c>
      <c r="K68" s="2123">
        <v>23.95</v>
      </c>
      <c r="L68" s="2123">
        <f t="shared" si="8"/>
        <v>23.95</v>
      </c>
      <c r="M68" s="2123"/>
      <c r="N68" s="2139" t="str">
        <f t="shared" si="2"/>
        <v/>
      </c>
      <c r="O68" s="2111">
        <v>7</v>
      </c>
      <c r="P68" s="2112" t="s">
        <v>1800</v>
      </c>
      <c r="Q68" s="2112">
        <v>20</v>
      </c>
      <c r="R68" s="2112">
        <v>20</v>
      </c>
      <c r="S68" s="2112"/>
      <c r="T68" s="2112"/>
      <c r="U68" s="2086" t="str">
        <f t="shared" si="9"/>
        <v/>
      </c>
      <c r="V68" s="2127"/>
      <c r="W68" s="2127"/>
      <c r="X68" s="2127"/>
      <c r="Y68" s="2127"/>
      <c r="Z68" s="2127"/>
      <c r="AA68" s="2127"/>
      <c r="AB68" s="2127"/>
      <c r="AC68" s="2128"/>
      <c r="AD68" s="2128"/>
      <c r="AE68" s="2128"/>
      <c r="AF68" s="2128"/>
      <c r="AG68" s="2128"/>
      <c r="AH68" s="2128"/>
      <c r="AI68" s="2128"/>
      <c r="AJ68" s="2128"/>
      <c r="AK68" s="2128"/>
      <c r="AL68" s="2128"/>
      <c r="AM68" s="2128"/>
      <c r="AN68" s="2128"/>
      <c r="AO68" s="2128"/>
      <c r="AP68" s="2128"/>
      <c r="AQ68" s="2128"/>
      <c r="AR68" s="2128"/>
      <c r="AS68" s="2128"/>
      <c r="AT68" s="2128"/>
      <c r="AU68" s="2128"/>
      <c r="AV68" s="1933" t="s">
        <v>215</v>
      </c>
      <c r="AW68" s="2211"/>
      <c r="AX68" s="2194"/>
      <c r="AY68" s="2194"/>
      <c r="AZ68" s="2194"/>
      <c r="BA68" s="2194"/>
    </row>
    <row r="69" spans="1:53" s="2011" customFormat="1" ht="15">
      <c r="A69" s="2204">
        <v>5</v>
      </c>
      <c r="B69" s="2205" t="s">
        <v>1801</v>
      </c>
      <c r="C69" s="2206">
        <v>14.8</v>
      </c>
      <c r="D69" s="2206">
        <v>10</v>
      </c>
      <c r="E69" s="2206">
        <v>10</v>
      </c>
      <c r="F69" s="2206"/>
      <c r="G69" s="2077" t="str">
        <f t="shared" si="7"/>
        <v/>
      </c>
      <c r="H69" s="2078">
        <v>5</v>
      </c>
      <c r="I69" s="2205" t="s">
        <v>1801</v>
      </c>
      <c r="J69" s="2123">
        <v>14.8</v>
      </c>
      <c r="K69" s="2123">
        <v>14.8</v>
      </c>
      <c r="L69" s="2123">
        <f t="shared" si="8"/>
        <v>14.8</v>
      </c>
      <c r="M69" s="2123"/>
      <c r="N69" s="2139" t="str">
        <f t="shared" si="2"/>
        <v/>
      </c>
      <c r="O69" s="2111">
        <v>8</v>
      </c>
      <c r="P69" s="2112" t="s">
        <v>1802</v>
      </c>
      <c r="Q69" s="2112">
        <v>20</v>
      </c>
      <c r="R69" s="2112">
        <v>20</v>
      </c>
      <c r="S69" s="2112"/>
      <c r="T69" s="2112"/>
      <c r="U69" s="2086" t="str">
        <f t="shared" si="9"/>
        <v/>
      </c>
      <c r="V69" s="2127"/>
      <c r="W69" s="2127"/>
      <c r="X69" s="2127"/>
      <c r="Y69" s="2127"/>
      <c r="Z69" s="2127"/>
      <c r="AA69" s="2127"/>
      <c r="AB69" s="2127"/>
      <c r="AC69" s="2127"/>
      <c r="AD69" s="2127"/>
      <c r="AE69" s="2127"/>
      <c r="AF69" s="2127"/>
      <c r="AG69" s="2127"/>
      <c r="AH69" s="2127"/>
      <c r="AI69" s="2127"/>
      <c r="AJ69" s="2127"/>
      <c r="AK69" s="2127"/>
      <c r="AL69" s="2127"/>
      <c r="AM69" s="2127"/>
      <c r="AN69" s="2127"/>
      <c r="AO69" s="2127"/>
      <c r="AP69" s="2127"/>
      <c r="AQ69" s="2127"/>
      <c r="AR69" s="2127"/>
      <c r="AS69" s="2127"/>
      <c r="AT69" s="2127"/>
      <c r="AU69" s="2127"/>
      <c r="AV69" s="450"/>
      <c r="AW69" s="450"/>
      <c r="AX69" s="2194"/>
      <c r="AY69" s="2194"/>
      <c r="AZ69" s="2194"/>
      <c r="BA69" s="2194"/>
    </row>
    <row r="70" spans="1:53" s="2011" customFormat="1" ht="15">
      <c r="A70" s="2204">
        <v>6</v>
      </c>
      <c r="B70" s="2205" t="s">
        <v>1803</v>
      </c>
      <c r="C70" s="2206">
        <v>5.64</v>
      </c>
      <c r="D70" s="2206">
        <f>C70</f>
        <v>5.64</v>
      </c>
      <c r="E70" s="2206">
        <v>5.64</v>
      </c>
      <c r="F70" s="2206"/>
      <c r="G70" s="2077" t="str">
        <f t="shared" si="7"/>
        <v/>
      </c>
      <c r="H70" s="2078">
        <v>6</v>
      </c>
      <c r="I70" s="2205" t="s">
        <v>1803</v>
      </c>
      <c r="J70" s="2123">
        <v>5.64</v>
      </c>
      <c r="K70" s="2123">
        <v>5.64</v>
      </c>
      <c r="L70" s="2123">
        <f t="shared" si="8"/>
        <v>5.64</v>
      </c>
      <c r="M70" s="2123"/>
      <c r="N70" s="2139" t="str">
        <f t="shared" si="2"/>
        <v/>
      </c>
      <c r="O70" s="2111">
        <v>9</v>
      </c>
      <c r="P70" s="2112" t="s">
        <v>1804</v>
      </c>
      <c r="Q70" s="2112">
        <v>10</v>
      </c>
      <c r="R70" s="2112">
        <v>10</v>
      </c>
      <c r="S70" s="2112"/>
      <c r="T70" s="2112"/>
      <c r="U70" s="2086" t="str">
        <f t="shared" si="9"/>
        <v/>
      </c>
      <c r="V70" s="2127"/>
      <c r="W70" s="2127"/>
      <c r="X70" s="2127"/>
      <c r="Y70" s="2127"/>
      <c r="Z70" s="2127"/>
      <c r="AA70" s="2127"/>
      <c r="AB70" s="2127"/>
      <c r="AC70" s="2127"/>
      <c r="AD70" s="2127"/>
      <c r="AE70" s="2127"/>
      <c r="AF70" s="2127"/>
      <c r="AG70" s="2127"/>
      <c r="AH70" s="2127"/>
      <c r="AI70" s="2127"/>
      <c r="AJ70" s="2127"/>
      <c r="AK70" s="2127"/>
      <c r="AL70" s="2127"/>
      <c r="AM70" s="2127"/>
      <c r="AN70" s="2127"/>
      <c r="AO70" s="2127"/>
      <c r="AP70" s="2127"/>
      <c r="AQ70" s="2127"/>
      <c r="AR70" s="2127"/>
      <c r="AS70" s="2127"/>
      <c r="AT70" s="2127"/>
      <c r="AU70" s="2127"/>
      <c r="AV70" s="450"/>
      <c r="AW70" s="450"/>
      <c r="AX70" s="2194"/>
      <c r="AY70" s="2194"/>
      <c r="AZ70" s="2194"/>
      <c r="BA70" s="2194"/>
    </row>
    <row r="71" spans="1:53" s="2011" customFormat="1" ht="15">
      <c r="A71" s="2204">
        <v>7</v>
      </c>
      <c r="B71" s="2205" t="s">
        <v>1805</v>
      </c>
      <c r="C71" s="2206">
        <v>4</v>
      </c>
      <c r="D71" s="2206">
        <v>3</v>
      </c>
      <c r="E71" s="2206">
        <v>3</v>
      </c>
      <c r="F71" s="2206"/>
      <c r="G71" s="2077" t="str">
        <f t="shared" si="7"/>
        <v/>
      </c>
      <c r="H71" s="2078">
        <v>7</v>
      </c>
      <c r="I71" s="2205" t="s">
        <v>1805</v>
      </c>
      <c r="J71" s="2123">
        <v>4</v>
      </c>
      <c r="K71" s="2123">
        <v>4</v>
      </c>
      <c r="L71" s="2123">
        <f t="shared" si="8"/>
        <v>4</v>
      </c>
      <c r="M71" s="2123"/>
      <c r="N71" s="2139" t="str">
        <f t="shared" si="2"/>
        <v/>
      </c>
      <c r="O71" s="2111">
        <v>10</v>
      </c>
      <c r="P71" s="2112" t="s">
        <v>1806</v>
      </c>
      <c r="Q71" s="2112">
        <v>20</v>
      </c>
      <c r="R71" s="2112">
        <v>20</v>
      </c>
      <c r="S71" s="2112"/>
      <c r="T71" s="2112"/>
      <c r="U71" s="2086" t="str">
        <f t="shared" si="9"/>
        <v/>
      </c>
      <c r="V71" s="2127"/>
      <c r="W71" s="2127"/>
      <c r="X71" s="2127"/>
      <c r="Y71" s="2127"/>
      <c r="Z71" s="2127"/>
      <c r="AA71" s="2127"/>
      <c r="AB71" s="2127"/>
      <c r="AC71" s="2127"/>
      <c r="AD71" s="2127"/>
      <c r="AE71" s="2127"/>
      <c r="AF71" s="2127"/>
      <c r="AG71" s="2127"/>
      <c r="AH71" s="2127"/>
      <c r="AI71" s="2127"/>
      <c r="AJ71" s="2127"/>
      <c r="AK71" s="2127"/>
      <c r="AL71" s="2127"/>
      <c r="AM71" s="2127"/>
      <c r="AN71" s="2127"/>
      <c r="AO71" s="2127"/>
      <c r="AP71" s="2127"/>
      <c r="AQ71" s="2127"/>
      <c r="AR71" s="2127"/>
      <c r="AS71" s="2127"/>
      <c r="AT71" s="2127"/>
      <c r="AU71" s="2127"/>
      <c r="AV71" s="450"/>
      <c r="AW71" s="450"/>
      <c r="AX71" s="2194"/>
      <c r="AY71" s="2194"/>
      <c r="AZ71" s="2194"/>
      <c r="BA71" s="2194"/>
    </row>
    <row r="72" spans="1:53" s="2011" customFormat="1" ht="15">
      <c r="A72" s="2204">
        <v>8</v>
      </c>
      <c r="B72" s="2205" t="s">
        <v>1807</v>
      </c>
      <c r="C72" s="2206">
        <v>2.8</v>
      </c>
      <c r="D72" s="2206">
        <f>C72</f>
        <v>2.8</v>
      </c>
      <c r="E72" s="2206">
        <v>2.8</v>
      </c>
      <c r="F72" s="2206"/>
      <c r="G72" s="2077" t="str">
        <f t="shared" si="7"/>
        <v/>
      </c>
      <c r="H72" s="2078">
        <v>8</v>
      </c>
      <c r="I72" s="2205" t="s">
        <v>1807</v>
      </c>
      <c r="J72" s="2123">
        <v>2.8</v>
      </c>
      <c r="K72" s="2123">
        <v>2.8</v>
      </c>
      <c r="L72" s="2123">
        <f t="shared" si="8"/>
        <v>2.8</v>
      </c>
      <c r="M72" s="2123"/>
      <c r="N72" s="2139" t="str">
        <f t="shared" si="2"/>
        <v/>
      </c>
      <c r="O72" s="2111">
        <v>11</v>
      </c>
      <c r="P72" s="2112" t="s">
        <v>1808</v>
      </c>
      <c r="Q72" s="2112">
        <v>10</v>
      </c>
      <c r="R72" s="2112">
        <v>10</v>
      </c>
      <c r="S72" s="2112"/>
      <c r="T72" s="2112"/>
      <c r="U72" s="2086" t="str">
        <f t="shared" si="9"/>
        <v/>
      </c>
      <c r="V72" s="2127"/>
      <c r="W72" s="2127"/>
      <c r="X72" s="2127"/>
      <c r="Y72" s="2127"/>
      <c r="Z72" s="2127"/>
      <c r="AA72" s="2127"/>
      <c r="AB72" s="2127"/>
      <c r="AC72" s="2127"/>
      <c r="AD72" s="2127"/>
      <c r="AE72" s="2127"/>
      <c r="AF72" s="2127"/>
      <c r="AG72" s="2127"/>
      <c r="AH72" s="2127"/>
      <c r="AI72" s="2127"/>
      <c r="AJ72" s="2127"/>
      <c r="AK72" s="2127"/>
      <c r="AL72" s="2127"/>
      <c r="AM72" s="2127"/>
      <c r="AN72" s="2127"/>
      <c r="AO72" s="2127"/>
      <c r="AP72" s="2127"/>
      <c r="AQ72" s="2127"/>
      <c r="AR72" s="2127"/>
      <c r="AS72" s="2127"/>
      <c r="AT72" s="2127"/>
      <c r="AU72" s="2127"/>
      <c r="AV72" s="450"/>
      <c r="AW72" s="450"/>
      <c r="AX72" s="2194"/>
      <c r="AY72" s="2194"/>
      <c r="AZ72" s="2194"/>
      <c r="BA72" s="2194"/>
    </row>
    <row r="73" spans="1:53" s="2011" customFormat="1" ht="15">
      <c r="A73" s="2204">
        <v>9</v>
      </c>
      <c r="B73" s="2205" t="s">
        <v>1809</v>
      </c>
      <c r="C73" s="2206">
        <v>13</v>
      </c>
      <c r="D73" s="2206">
        <v>0</v>
      </c>
      <c r="E73" s="2206"/>
      <c r="F73" s="2206"/>
      <c r="G73" s="2077" t="str">
        <f t="shared" si="7"/>
        <v/>
      </c>
      <c r="H73" s="2078">
        <v>9</v>
      </c>
      <c r="I73" s="2205" t="s">
        <v>1809</v>
      </c>
      <c r="J73" s="2123">
        <v>13</v>
      </c>
      <c r="K73" s="2123">
        <v>13</v>
      </c>
      <c r="L73" s="2123">
        <f t="shared" si="8"/>
        <v>13</v>
      </c>
      <c r="M73" s="2123"/>
      <c r="N73" s="2139" t="str">
        <f t="shared" si="2"/>
        <v/>
      </c>
      <c r="O73" s="2125" t="s">
        <v>770</v>
      </c>
      <c r="P73" s="2107" t="s">
        <v>1779</v>
      </c>
      <c r="Q73" s="1521">
        <v>20</v>
      </c>
      <c r="R73" s="1521">
        <v>20</v>
      </c>
      <c r="S73" s="1521">
        <f>R73</f>
        <v>20</v>
      </c>
      <c r="T73" s="1521">
        <f>12.5101+3.273+2.4096</f>
        <v>18.192699999999999</v>
      </c>
      <c r="U73" s="2086">
        <f t="shared" si="9"/>
        <v>0.90963499999999997</v>
      </c>
      <c r="V73" s="2127"/>
      <c r="W73" s="2127"/>
      <c r="X73" s="2127"/>
      <c r="Y73" s="2127"/>
      <c r="Z73" s="2127"/>
      <c r="AA73" s="2127"/>
      <c r="AB73" s="2127"/>
      <c r="AC73" s="2127"/>
      <c r="AD73" s="2127"/>
      <c r="AE73" s="2127"/>
      <c r="AF73" s="2127"/>
      <c r="AG73" s="2127"/>
      <c r="AH73" s="2127"/>
      <c r="AI73" s="2127"/>
      <c r="AJ73" s="2127"/>
      <c r="AK73" s="2127"/>
      <c r="AL73" s="2127"/>
      <c r="AM73" s="2127"/>
      <c r="AN73" s="2127"/>
      <c r="AO73" s="2127"/>
      <c r="AP73" s="2127"/>
      <c r="AQ73" s="2127"/>
      <c r="AR73" s="2127"/>
      <c r="AS73" s="2127"/>
      <c r="AT73" s="2127"/>
      <c r="AU73" s="2127"/>
      <c r="AV73" s="450"/>
      <c r="AW73" s="450"/>
      <c r="AX73" s="2194"/>
      <c r="AY73" s="2194"/>
      <c r="AZ73" s="2194"/>
      <c r="BA73" s="2194"/>
    </row>
    <row r="74" spans="1:53" s="2011" customFormat="1" ht="22.5">
      <c r="A74" s="2204">
        <v>10</v>
      </c>
      <c r="B74" s="2205" t="s">
        <v>1810</v>
      </c>
      <c r="C74" s="2206">
        <v>8.6999999999999993</v>
      </c>
      <c r="D74" s="2206"/>
      <c r="E74" s="2206"/>
      <c r="F74" s="2206"/>
      <c r="G74" s="2077" t="str">
        <f t="shared" si="7"/>
        <v/>
      </c>
      <c r="H74" s="2078">
        <v>10</v>
      </c>
      <c r="I74" s="2205" t="s">
        <v>1810</v>
      </c>
      <c r="J74" s="2123">
        <v>8.6999999999999993</v>
      </c>
      <c r="K74" s="2123">
        <v>8.6999999999999993</v>
      </c>
      <c r="L74" s="2123">
        <f t="shared" si="8"/>
        <v>8.6999999999999993</v>
      </c>
      <c r="M74" s="2123"/>
      <c r="N74" s="2139" t="str">
        <f t="shared" si="2"/>
        <v/>
      </c>
      <c r="O74" s="2126"/>
      <c r="P74" s="2126" t="s">
        <v>245</v>
      </c>
      <c r="Q74" s="1521">
        <f>Q46+Q47+Q62+Q73</f>
        <v>20</v>
      </c>
      <c r="R74" s="1521">
        <f>R46+R47+R62+R73</f>
        <v>20</v>
      </c>
      <c r="S74" s="1521">
        <f>S46+S47+S62+S73</f>
        <v>20</v>
      </c>
      <c r="T74" s="1521">
        <f>T46+T47+T62+T73</f>
        <v>18.192699999999999</v>
      </c>
      <c r="U74" s="2086">
        <f t="shared" si="9"/>
        <v>0.90963499999999997</v>
      </c>
      <c r="V74" s="2127"/>
      <c r="W74" s="2127"/>
      <c r="X74" s="2127"/>
      <c r="Y74" s="2127"/>
      <c r="Z74" s="2127"/>
      <c r="AA74" s="2127"/>
      <c r="AB74" s="2127"/>
      <c r="AC74" s="2127"/>
      <c r="AD74" s="2127"/>
      <c r="AE74" s="2127"/>
      <c r="AF74" s="2127"/>
      <c r="AG74" s="2127"/>
      <c r="AH74" s="2127"/>
      <c r="AI74" s="2127"/>
      <c r="AJ74" s="2127"/>
      <c r="AK74" s="2127"/>
      <c r="AL74" s="2127"/>
      <c r="AM74" s="2127"/>
      <c r="AN74" s="2127"/>
      <c r="AO74" s="2127"/>
      <c r="AP74" s="2127"/>
      <c r="AQ74" s="2127"/>
      <c r="AR74" s="2127"/>
      <c r="AS74" s="2127"/>
      <c r="AT74" s="2127"/>
      <c r="AU74" s="2127"/>
      <c r="AV74" s="450"/>
      <c r="AW74" s="450"/>
      <c r="AX74" s="2194"/>
      <c r="AY74" s="2194"/>
      <c r="AZ74" s="2194"/>
      <c r="BA74" s="2194"/>
    </row>
    <row r="75" spans="1:53" s="2011" customFormat="1" ht="15">
      <c r="A75" s="2204">
        <v>11</v>
      </c>
      <c r="B75" s="2205" t="s">
        <v>1811</v>
      </c>
      <c r="C75" s="2206">
        <v>2.7</v>
      </c>
      <c r="D75" s="2206"/>
      <c r="E75" s="2206"/>
      <c r="F75" s="2206"/>
      <c r="G75" s="2077" t="str">
        <f t="shared" si="7"/>
        <v/>
      </c>
      <c r="H75" s="2078">
        <v>11</v>
      </c>
      <c r="I75" s="2205" t="s">
        <v>1811</v>
      </c>
      <c r="J75" s="2123">
        <v>2.7</v>
      </c>
      <c r="K75" s="2123">
        <v>2.7</v>
      </c>
      <c r="L75" s="2123">
        <f t="shared" si="8"/>
        <v>2.7</v>
      </c>
      <c r="M75" s="2123"/>
      <c r="N75" s="2139" t="str">
        <f t="shared" si="2"/>
        <v/>
      </c>
      <c r="O75" s="2126"/>
      <c r="P75" s="2126" t="s">
        <v>1783</v>
      </c>
      <c r="Q75" s="1521">
        <f>Q46+Q73</f>
        <v>20</v>
      </c>
      <c r="R75" s="1521">
        <f>R46+R73</f>
        <v>20</v>
      </c>
      <c r="S75" s="1521">
        <f>S46+S73</f>
        <v>20</v>
      </c>
      <c r="T75" s="1521">
        <f>T46+T73</f>
        <v>18.192699999999999</v>
      </c>
      <c r="U75" s="2086">
        <f t="shared" si="9"/>
        <v>0.90963499999999997</v>
      </c>
      <c r="V75" s="2127"/>
      <c r="W75" s="2127"/>
      <c r="X75" s="2127"/>
      <c r="Y75" s="2127"/>
      <c r="Z75" s="2127"/>
      <c r="AA75" s="2127"/>
      <c r="AB75" s="2127"/>
      <c r="AC75" s="2127"/>
      <c r="AD75" s="2127"/>
      <c r="AE75" s="2127"/>
      <c r="AF75" s="2127"/>
      <c r="AG75" s="2127"/>
      <c r="AH75" s="2127"/>
      <c r="AI75" s="2127"/>
      <c r="AJ75" s="2127"/>
      <c r="AK75" s="2127"/>
      <c r="AL75" s="2127"/>
      <c r="AM75" s="2127"/>
      <c r="AN75" s="2127"/>
      <c r="AO75" s="2127"/>
      <c r="AP75" s="2127"/>
      <c r="AQ75" s="2127"/>
      <c r="AR75" s="2127"/>
      <c r="AS75" s="2127"/>
      <c r="AT75" s="2127"/>
      <c r="AU75" s="2127"/>
      <c r="AV75" s="450"/>
      <c r="AW75" s="450"/>
      <c r="AX75" s="2194"/>
      <c r="AY75" s="2194"/>
      <c r="AZ75" s="2194"/>
      <c r="BA75" s="2194"/>
    </row>
    <row r="76" spans="1:53" s="2009" customFormat="1" ht="24.75" customHeight="1">
      <c r="A76" s="2074" t="s">
        <v>772</v>
      </c>
      <c r="B76" s="2207" t="s">
        <v>1779</v>
      </c>
      <c r="C76" s="2053">
        <v>20</v>
      </c>
      <c r="D76" s="2053">
        <v>20</v>
      </c>
      <c r="E76" s="2053">
        <f>D76</f>
        <v>20</v>
      </c>
      <c r="F76" s="2053">
        <v>19.063759000000001</v>
      </c>
      <c r="G76" s="2075">
        <f t="shared" si="7"/>
        <v>0.95318795000000001</v>
      </c>
      <c r="H76" s="2073" t="s">
        <v>770</v>
      </c>
      <c r="I76" s="1513" t="s">
        <v>1779</v>
      </c>
      <c r="J76" s="1521">
        <v>20</v>
      </c>
      <c r="K76" s="1521">
        <v>20</v>
      </c>
      <c r="L76" s="1521">
        <f t="shared" si="8"/>
        <v>20</v>
      </c>
      <c r="M76" s="2219">
        <v>19.430399999999999</v>
      </c>
      <c r="N76" s="1513">
        <f t="shared" si="2"/>
        <v>0.97151999999999994</v>
      </c>
      <c r="O76" s="2220"/>
      <c r="P76" s="2128"/>
      <c r="Q76" s="2128"/>
      <c r="R76" s="2128"/>
      <c r="S76" s="2128"/>
      <c r="T76" s="2128"/>
      <c r="U76" s="2128"/>
      <c r="V76" s="2127"/>
      <c r="W76" s="2127"/>
      <c r="X76" s="2127"/>
      <c r="Y76" s="2127"/>
      <c r="Z76" s="2127"/>
      <c r="AA76" s="2127"/>
      <c r="AB76" s="2127"/>
      <c r="AC76" s="2127"/>
      <c r="AD76" s="2127"/>
      <c r="AE76" s="2127"/>
      <c r="AF76" s="2127"/>
      <c r="AG76" s="2127"/>
      <c r="AH76" s="2127"/>
      <c r="AI76" s="2127"/>
      <c r="AJ76" s="2127"/>
      <c r="AK76" s="2127"/>
      <c r="AL76" s="2127"/>
      <c r="AM76" s="2127"/>
      <c r="AN76" s="2127"/>
      <c r="AO76" s="2127"/>
      <c r="AP76" s="2127"/>
      <c r="AQ76" s="2127"/>
      <c r="AR76" s="2127"/>
      <c r="AS76" s="2127"/>
      <c r="AT76" s="2127"/>
      <c r="AU76" s="2127"/>
      <c r="AV76" s="450"/>
      <c r="AW76" s="450"/>
      <c r="AX76" s="2190"/>
      <c r="AY76" s="2190"/>
      <c r="AZ76" s="2190"/>
      <c r="BA76" s="2190"/>
    </row>
    <row r="77" spans="1:53" s="2009" customFormat="1" ht="24.75" customHeight="1">
      <c r="A77" s="2208"/>
      <c r="B77" s="2209" t="s">
        <v>245</v>
      </c>
      <c r="C77" s="2071">
        <f>C49+C50+C64+C76</f>
        <v>431.40239999999994</v>
      </c>
      <c r="D77" s="2071">
        <f>D49+D50+D64+D76</f>
        <v>282.9024</v>
      </c>
      <c r="E77" s="2071">
        <f>E49+E50+E64+E76</f>
        <v>1297.5399580000001</v>
      </c>
      <c r="F77" s="2071">
        <f>F49+F50+F64+F76</f>
        <v>427.75661500000001</v>
      </c>
      <c r="G77" s="2072">
        <f t="shared" si="7"/>
        <v>0.32966739279407992</v>
      </c>
      <c r="H77" s="2073"/>
      <c r="I77" s="1513" t="s">
        <v>245</v>
      </c>
      <c r="J77" s="1521">
        <f>J49+J50+J64+J76</f>
        <v>551.29</v>
      </c>
      <c r="K77" s="1521">
        <f>K49+K50+K64+K76</f>
        <v>392.95</v>
      </c>
      <c r="L77" s="1521">
        <f>L49+L50+L64+L76</f>
        <v>683.81590000000006</v>
      </c>
      <c r="M77" s="1521">
        <f>M49+M50+M64+M76</f>
        <v>408.58383700000007</v>
      </c>
      <c r="N77" s="1513">
        <f t="shared" si="2"/>
        <v>0.59750561079378239</v>
      </c>
      <c r="O77" s="2220"/>
      <c r="P77" s="2128"/>
      <c r="Q77" s="2128"/>
      <c r="R77" s="2128"/>
      <c r="S77" s="2128"/>
      <c r="T77" s="2128"/>
      <c r="U77" s="2128"/>
      <c r="V77" s="2127"/>
      <c r="W77" s="2127"/>
      <c r="X77" s="2127"/>
      <c r="Y77" s="2127"/>
      <c r="Z77" s="2127"/>
      <c r="AA77" s="2127"/>
      <c r="AB77" s="2127"/>
      <c r="AC77" s="2127"/>
      <c r="AD77" s="2127"/>
      <c r="AE77" s="2127"/>
      <c r="AF77" s="2127"/>
      <c r="AG77" s="2127"/>
      <c r="AH77" s="2127"/>
      <c r="AI77" s="2127"/>
      <c r="AJ77" s="2127"/>
      <c r="AK77" s="2127"/>
      <c r="AL77" s="2127"/>
      <c r="AM77" s="2127"/>
      <c r="AN77" s="2127"/>
      <c r="AO77" s="2127"/>
      <c r="AP77" s="2127"/>
      <c r="AQ77" s="2127"/>
      <c r="AR77" s="2127"/>
      <c r="AS77" s="2127"/>
      <c r="AT77" s="2127"/>
      <c r="AU77" s="2127"/>
      <c r="AV77" s="450"/>
      <c r="AW77" s="450"/>
      <c r="AX77" s="2190"/>
      <c r="AY77" s="2190"/>
      <c r="AZ77" s="2190"/>
      <c r="BA77" s="2190"/>
    </row>
    <row r="78" spans="1:53" s="2009" customFormat="1" ht="24.75" customHeight="1">
      <c r="A78" s="2208"/>
      <c r="B78" s="2209" t="s">
        <v>1783</v>
      </c>
      <c r="C78" s="2071">
        <f>C49+C76</f>
        <v>178.72239999999999</v>
      </c>
      <c r="D78" s="2071">
        <f>D49+D76</f>
        <v>169.72239999999999</v>
      </c>
      <c r="E78" s="2071">
        <f>E49+E76</f>
        <v>1184.359958</v>
      </c>
      <c r="F78" s="2071">
        <f>F49+F76</f>
        <v>420.592715</v>
      </c>
      <c r="G78" s="2072">
        <f t="shared" si="7"/>
        <v>0.3551223698158833</v>
      </c>
      <c r="H78" s="2073"/>
      <c r="I78" s="1513" t="s">
        <v>1783</v>
      </c>
      <c r="J78" s="1521">
        <f>J49+J76</f>
        <v>174.81</v>
      </c>
      <c r="K78" s="1521">
        <f>K49+K76</f>
        <v>188.01</v>
      </c>
      <c r="L78" s="1521">
        <f>L49+L76</f>
        <v>478.8759</v>
      </c>
      <c r="M78" s="1521">
        <f>M49+M76</f>
        <v>300.21383700000007</v>
      </c>
      <c r="N78" s="1513">
        <f t="shared" si="2"/>
        <v>0.62691364714741349</v>
      </c>
      <c r="O78" s="2221"/>
      <c r="P78" s="2127"/>
      <c r="Q78" s="2127"/>
      <c r="R78" s="2127"/>
      <c r="S78" s="2127"/>
      <c r="T78" s="2127"/>
      <c r="U78" s="2127"/>
      <c r="V78" s="2127"/>
      <c r="W78" s="2127"/>
      <c r="X78" s="2127"/>
      <c r="Y78" s="2127"/>
      <c r="Z78" s="2127"/>
      <c r="AA78" s="2127"/>
      <c r="AB78" s="2127"/>
      <c r="AC78" s="2127"/>
      <c r="AD78" s="2127"/>
      <c r="AE78" s="2127"/>
      <c r="AF78" s="2127"/>
      <c r="AG78" s="2127"/>
      <c r="AH78" s="2127"/>
      <c r="AI78" s="2127"/>
      <c r="AJ78" s="2127"/>
      <c r="AK78" s="2127"/>
      <c r="AL78" s="2127"/>
      <c r="AM78" s="2127"/>
      <c r="AN78" s="2127"/>
      <c r="AO78" s="2127"/>
      <c r="AP78" s="2127"/>
      <c r="AQ78" s="2127"/>
      <c r="AR78" s="2127"/>
      <c r="AS78" s="2127"/>
      <c r="AT78" s="2127"/>
      <c r="AU78" s="2127"/>
      <c r="AV78" s="450"/>
      <c r="AW78" s="450"/>
      <c r="AX78" s="2190"/>
      <c r="AY78" s="2190"/>
      <c r="AZ78" s="2190"/>
      <c r="BA78" s="2190"/>
    </row>
    <row r="79" spans="1:53" ht="24.95" customHeight="1">
      <c r="A79" s="2210"/>
      <c r="B79" s="2211" t="s">
        <v>1812</v>
      </c>
      <c r="C79" s="2212"/>
      <c r="D79" s="2212"/>
      <c r="E79" s="2212"/>
      <c r="F79" s="2212"/>
      <c r="G79" s="2213"/>
      <c r="H79" s="2214"/>
      <c r="I79" s="2213"/>
      <c r="J79" s="2128"/>
      <c r="K79" s="2128"/>
      <c r="L79" s="2128"/>
      <c r="M79" s="2128"/>
      <c r="N79" s="2213"/>
      <c r="O79" s="2221"/>
      <c r="P79" s="2127"/>
      <c r="Q79" s="2127"/>
      <c r="R79" s="2127"/>
      <c r="S79" s="2127"/>
      <c r="T79" s="2127"/>
      <c r="U79" s="2127"/>
      <c r="V79" s="2127"/>
      <c r="W79" s="2127"/>
      <c r="X79" s="2127"/>
      <c r="Y79" s="2127"/>
      <c r="Z79" s="2127"/>
      <c r="AA79" s="2127"/>
      <c r="AB79" s="2127"/>
      <c r="AC79" s="2127"/>
      <c r="AD79" s="2127"/>
      <c r="AE79" s="2127"/>
      <c r="AF79" s="2127"/>
      <c r="AG79" s="2127"/>
      <c r="AH79" s="2127"/>
      <c r="AI79" s="2127"/>
      <c r="AJ79" s="2127"/>
      <c r="AK79" s="2127"/>
      <c r="AL79" s="2127"/>
      <c r="AM79" s="2127"/>
      <c r="AN79" s="2127"/>
      <c r="AO79" s="2127"/>
      <c r="AP79" s="2127"/>
      <c r="AQ79" s="2127"/>
      <c r="AR79" s="2127"/>
      <c r="AS79" s="2127"/>
      <c r="AT79" s="2127"/>
      <c r="AU79" s="2127"/>
      <c r="AV79" s="450"/>
      <c r="AW79" s="450"/>
    </row>
    <row r="80" spans="1:53" ht="24.95" customHeight="1">
      <c r="A80" s="2210"/>
      <c r="B80" s="2215"/>
      <c r="C80" s="2212"/>
      <c r="D80" s="2212"/>
      <c r="E80" s="2212"/>
      <c r="F80" s="2212"/>
      <c r="G80" s="2213"/>
      <c r="H80" s="2214"/>
      <c r="I80" s="2213"/>
      <c r="J80" s="2128"/>
      <c r="K80" s="2128"/>
      <c r="L80" s="2128"/>
      <c r="M80" s="2128"/>
      <c r="N80" s="2213"/>
      <c r="O80" s="2221"/>
      <c r="P80" s="2127"/>
      <c r="Q80" s="2127"/>
      <c r="R80" s="2127"/>
      <c r="S80" s="2127"/>
      <c r="T80" s="2127"/>
      <c r="U80" s="2127"/>
      <c r="V80" s="2127"/>
      <c r="W80" s="2127"/>
      <c r="X80" s="2127"/>
      <c r="Y80" s="2127"/>
      <c r="Z80" s="2127"/>
      <c r="AA80" s="2127"/>
      <c r="AB80" s="2127"/>
      <c r="AC80" s="2127"/>
      <c r="AD80" s="2127"/>
      <c r="AE80" s="2127"/>
      <c r="AF80" s="2127"/>
      <c r="AG80" s="2127"/>
      <c r="AH80" s="2127"/>
      <c r="AI80" s="2127"/>
      <c r="AJ80" s="2127"/>
      <c r="AK80" s="2127"/>
      <c r="AL80" s="2127"/>
      <c r="AM80" s="2127"/>
      <c r="AN80" s="2127"/>
      <c r="AO80" s="2127"/>
      <c r="AP80" s="2127"/>
      <c r="AQ80" s="2127"/>
      <c r="AR80" s="2127"/>
      <c r="AS80" s="2127"/>
      <c r="AT80" s="2127"/>
      <c r="AU80" s="2127"/>
      <c r="AV80" s="450"/>
      <c r="AW80" s="450"/>
    </row>
    <row r="81" spans="1:49" ht="24.95" customHeight="1">
      <c r="A81" s="446"/>
      <c r="B81" s="2015"/>
      <c r="C81" s="2216"/>
      <c r="D81" s="2216"/>
      <c r="E81" s="2216"/>
      <c r="F81" s="2216"/>
      <c r="G81" s="2217"/>
      <c r="H81" s="2218"/>
      <c r="I81" s="2217"/>
      <c r="J81" s="2127"/>
      <c r="K81" s="2127"/>
      <c r="L81" s="2127"/>
      <c r="M81" s="2127"/>
      <c r="N81" s="2217"/>
      <c r="O81" s="2221"/>
      <c r="P81" s="2127"/>
      <c r="Q81" s="2127"/>
      <c r="R81" s="2127"/>
      <c r="S81" s="2127"/>
      <c r="T81" s="2127"/>
      <c r="U81" s="2127"/>
      <c r="V81" s="2127"/>
      <c r="W81" s="2127"/>
      <c r="X81" s="2127"/>
      <c r="Y81" s="2127"/>
      <c r="Z81" s="2127"/>
      <c r="AA81" s="2127"/>
      <c r="AB81" s="2127"/>
      <c r="AC81" s="2127"/>
      <c r="AD81" s="2127"/>
      <c r="AE81" s="2127"/>
      <c r="AF81" s="2127"/>
      <c r="AG81" s="2127"/>
      <c r="AH81" s="2127"/>
      <c r="AI81" s="2127"/>
      <c r="AJ81" s="2127"/>
      <c r="AK81" s="2127"/>
      <c r="AL81" s="2127"/>
      <c r="AM81" s="2127"/>
      <c r="AN81" s="2127"/>
      <c r="AO81" s="2127"/>
      <c r="AP81" s="2127"/>
      <c r="AQ81" s="2127"/>
      <c r="AR81" s="2127"/>
      <c r="AS81" s="2127"/>
      <c r="AT81" s="2127"/>
      <c r="AU81" s="2127"/>
      <c r="AV81" s="450"/>
      <c r="AW81" s="450"/>
    </row>
    <row r="82" spans="1:49" ht="24.95" customHeight="1">
      <c r="A82" s="446"/>
      <c r="B82" s="2015"/>
      <c r="C82" s="2216"/>
      <c r="D82" s="2216"/>
      <c r="E82" s="2216"/>
      <c r="F82" s="2216"/>
      <c r="G82" s="2217"/>
      <c r="H82" s="2218"/>
      <c r="I82" s="2217"/>
      <c r="J82" s="2127"/>
      <c r="K82" s="2127"/>
      <c r="L82" s="2127"/>
      <c r="M82" s="2127"/>
      <c r="N82" s="2217"/>
      <c r="O82" s="2221"/>
      <c r="P82" s="2127"/>
      <c r="Q82" s="2127"/>
      <c r="R82" s="2127"/>
      <c r="S82" s="2127"/>
      <c r="T82" s="2127"/>
      <c r="U82" s="2127"/>
      <c r="V82" s="2127"/>
      <c r="W82" s="2127"/>
      <c r="X82" s="2127"/>
      <c r="Y82" s="2127"/>
      <c r="Z82" s="2127"/>
      <c r="AA82" s="2127"/>
      <c r="AB82" s="2127"/>
      <c r="AC82" s="2127"/>
      <c r="AD82" s="2127"/>
      <c r="AE82" s="2127"/>
      <c r="AF82" s="2127"/>
      <c r="AG82" s="2127"/>
      <c r="AH82" s="2127"/>
      <c r="AI82" s="2127"/>
      <c r="AJ82" s="2127"/>
      <c r="AK82" s="2127"/>
      <c r="AL82" s="2127"/>
      <c r="AM82" s="2127"/>
      <c r="AN82" s="2127"/>
      <c r="AO82" s="2127"/>
      <c r="AP82" s="2127"/>
      <c r="AQ82" s="2127"/>
      <c r="AR82" s="2127"/>
      <c r="AS82" s="2127"/>
      <c r="AT82" s="2127"/>
      <c r="AU82" s="2127"/>
      <c r="AV82" s="450"/>
      <c r="AW82" s="450"/>
    </row>
    <row r="83" spans="1:49" ht="24.95" customHeight="1">
      <c r="A83" s="446"/>
      <c r="B83" s="2015"/>
      <c r="C83" s="2216"/>
      <c r="D83" s="2216"/>
      <c r="E83" s="2216"/>
      <c r="F83" s="2216"/>
      <c r="G83" s="2217"/>
      <c r="H83" s="2218"/>
      <c r="I83" s="2217"/>
      <c r="J83" s="2127"/>
      <c r="K83" s="2127"/>
      <c r="L83" s="2127"/>
      <c r="M83" s="2127"/>
      <c r="N83" s="2217"/>
      <c r="O83" s="2221"/>
      <c r="P83" s="2127"/>
      <c r="Q83" s="2127"/>
      <c r="R83" s="2127"/>
      <c r="S83" s="2127"/>
      <c r="T83" s="2127"/>
      <c r="U83" s="2127"/>
      <c r="V83" s="2127"/>
      <c r="W83" s="2127"/>
      <c r="X83" s="2127"/>
      <c r="Y83" s="2127"/>
      <c r="Z83" s="2127"/>
      <c r="AA83" s="2127"/>
      <c r="AB83" s="2127"/>
      <c r="AC83" s="2127"/>
      <c r="AD83" s="2127"/>
      <c r="AE83" s="2127"/>
      <c r="AF83" s="2127"/>
      <c r="AG83" s="2127"/>
      <c r="AH83" s="2127"/>
      <c r="AI83" s="2127"/>
      <c r="AJ83" s="2127"/>
      <c r="AK83" s="2127"/>
      <c r="AL83" s="2127"/>
      <c r="AM83" s="2127"/>
      <c r="AN83" s="2127"/>
      <c r="AO83" s="2127"/>
      <c r="AP83" s="2127"/>
      <c r="AQ83" s="2127"/>
      <c r="AR83" s="2127"/>
      <c r="AS83" s="2127"/>
      <c r="AT83" s="2127"/>
      <c r="AU83" s="2127"/>
      <c r="AV83" s="450"/>
      <c r="AW83" s="450"/>
    </row>
    <row r="84" spans="1:49" ht="24.95" customHeight="1">
      <c r="A84" s="446"/>
      <c r="B84" s="2015"/>
      <c r="C84" s="2216"/>
      <c r="D84" s="2216"/>
      <c r="E84" s="2216"/>
      <c r="F84" s="2216"/>
      <c r="G84" s="2217"/>
      <c r="H84" s="2218"/>
      <c r="I84" s="2217"/>
      <c r="J84" s="2127"/>
      <c r="K84" s="2127"/>
      <c r="L84" s="2127"/>
      <c r="M84" s="2127"/>
      <c r="N84" s="2217"/>
      <c r="O84" s="2221"/>
      <c r="P84" s="2127"/>
      <c r="Q84" s="2127"/>
      <c r="R84" s="2127"/>
      <c r="S84" s="2127"/>
      <c r="T84" s="2127"/>
      <c r="U84" s="2127"/>
      <c r="V84" s="2127"/>
      <c r="W84" s="2127"/>
      <c r="X84" s="2127"/>
      <c r="Y84" s="2127"/>
      <c r="Z84" s="2127"/>
      <c r="AA84" s="2127"/>
      <c r="AB84" s="2127"/>
      <c r="AC84" s="2127"/>
      <c r="AD84" s="2127"/>
      <c r="AE84" s="2127"/>
      <c r="AF84" s="2127"/>
      <c r="AG84" s="2127"/>
      <c r="AH84" s="2127"/>
      <c r="AI84" s="2127"/>
      <c r="AJ84" s="2127"/>
      <c r="AK84" s="2127"/>
      <c r="AL84" s="2127"/>
      <c r="AM84" s="2127"/>
      <c r="AN84" s="2127"/>
      <c r="AO84" s="2127"/>
      <c r="AP84" s="2127"/>
      <c r="AQ84" s="2127"/>
      <c r="AR84" s="2127"/>
      <c r="AS84" s="2127"/>
      <c r="AT84" s="2127"/>
      <c r="AU84" s="2127"/>
      <c r="AV84" s="450"/>
      <c r="AW84" s="450"/>
    </row>
    <row r="85" spans="1:49" ht="24.95" customHeight="1">
      <c r="A85" s="446"/>
      <c r="B85" s="2015"/>
      <c r="C85" s="2216"/>
      <c r="D85" s="2216"/>
      <c r="E85" s="2216"/>
      <c r="F85" s="2216"/>
      <c r="G85" s="2217"/>
      <c r="H85" s="2218"/>
      <c r="I85" s="2217"/>
      <c r="J85" s="2127"/>
      <c r="K85" s="2127"/>
      <c r="L85" s="2127"/>
      <c r="M85" s="2127"/>
      <c r="N85" s="2217"/>
      <c r="O85" s="2221"/>
      <c r="P85" s="2127"/>
      <c r="Q85" s="2127"/>
      <c r="R85" s="2127"/>
      <c r="S85" s="2127"/>
      <c r="T85" s="2127"/>
      <c r="U85" s="2127"/>
      <c r="V85" s="2127"/>
      <c r="W85" s="2127"/>
      <c r="X85" s="2127"/>
      <c r="Y85" s="2127"/>
      <c r="Z85" s="2127"/>
      <c r="AA85" s="2127"/>
      <c r="AB85" s="2127"/>
      <c r="AC85" s="2127"/>
      <c r="AD85" s="2127"/>
      <c r="AE85" s="2127"/>
      <c r="AF85" s="2127"/>
      <c r="AG85" s="2127"/>
      <c r="AH85" s="2127"/>
      <c r="AI85" s="2127"/>
      <c r="AJ85" s="2127"/>
      <c r="AK85" s="2127"/>
      <c r="AL85" s="2127"/>
      <c r="AM85" s="2127"/>
      <c r="AN85" s="2127"/>
      <c r="AO85" s="2127"/>
      <c r="AP85" s="2127"/>
      <c r="AQ85" s="2127"/>
      <c r="AR85" s="2127"/>
      <c r="AS85" s="2127"/>
      <c r="AT85" s="2127"/>
      <c r="AU85" s="2127"/>
      <c r="AV85" s="450"/>
      <c r="AW85" s="450"/>
    </row>
    <row r="86" spans="1:49" ht="24.95" customHeight="1">
      <c r="A86" s="446"/>
      <c r="B86" s="2015"/>
      <c r="C86" s="2216"/>
      <c r="D86" s="2216"/>
      <c r="E86" s="2216"/>
      <c r="F86" s="2216"/>
      <c r="G86" s="2217"/>
      <c r="H86" s="2218"/>
      <c r="I86" s="2217"/>
      <c r="J86" s="2127"/>
      <c r="K86" s="2127"/>
      <c r="L86" s="2127"/>
      <c r="M86" s="2127"/>
      <c r="N86" s="2217"/>
      <c r="O86" s="2221"/>
      <c r="P86" s="2127"/>
      <c r="Q86" s="2127"/>
      <c r="R86" s="2127"/>
      <c r="S86" s="2127"/>
      <c r="T86" s="2127"/>
      <c r="U86" s="2127"/>
      <c r="V86" s="2127"/>
      <c r="W86" s="2127"/>
      <c r="X86" s="2127"/>
      <c r="Y86" s="2127"/>
      <c r="Z86" s="2127"/>
      <c r="AA86" s="2127"/>
      <c r="AB86" s="2127"/>
      <c r="AC86" s="2127"/>
      <c r="AD86" s="2127"/>
      <c r="AE86" s="2127"/>
      <c r="AF86" s="2127"/>
      <c r="AG86" s="2127"/>
      <c r="AH86" s="2127"/>
      <c r="AI86" s="2127"/>
      <c r="AJ86" s="2127"/>
      <c r="AK86" s="2127"/>
      <c r="AL86" s="2127"/>
      <c r="AM86" s="2127"/>
      <c r="AN86" s="2127"/>
      <c r="AO86" s="2127"/>
      <c r="AP86" s="2127"/>
      <c r="AQ86" s="2127"/>
      <c r="AR86" s="2127"/>
      <c r="AS86" s="2127"/>
      <c r="AT86" s="2127"/>
      <c r="AU86" s="2127"/>
      <c r="AV86" s="450"/>
      <c r="AW86" s="450"/>
    </row>
    <row r="87" spans="1:49" ht="24.95" customHeight="1">
      <c r="A87" s="446"/>
      <c r="B87" s="2015"/>
      <c r="C87" s="2216"/>
      <c r="D87" s="2216"/>
      <c r="E87" s="2216"/>
      <c r="F87" s="2216"/>
      <c r="G87" s="2217"/>
      <c r="H87" s="2218"/>
      <c r="I87" s="2217"/>
      <c r="J87" s="2127"/>
      <c r="K87" s="2127"/>
      <c r="L87" s="2127"/>
      <c r="M87" s="2127"/>
      <c r="N87" s="2217"/>
      <c r="O87" s="2221"/>
      <c r="P87" s="2127"/>
      <c r="Q87" s="2127"/>
      <c r="R87" s="2127"/>
      <c r="S87" s="2127"/>
      <c r="T87" s="2127"/>
      <c r="U87" s="2127"/>
      <c r="V87" s="2127"/>
      <c r="W87" s="2127"/>
      <c r="X87" s="2127"/>
      <c r="Y87" s="2127"/>
      <c r="Z87" s="2127"/>
      <c r="AA87" s="2127"/>
      <c r="AB87" s="2127"/>
      <c r="AC87" s="2127"/>
      <c r="AD87" s="2127"/>
      <c r="AE87" s="2127"/>
      <c r="AF87" s="2127"/>
      <c r="AG87" s="2127"/>
      <c r="AH87" s="2127"/>
      <c r="AI87" s="2127"/>
      <c r="AJ87" s="2127"/>
      <c r="AK87" s="2127"/>
      <c r="AL87" s="2127"/>
      <c r="AM87" s="2127"/>
      <c r="AN87" s="2127"/>
      <c r="AO87" s="2127"/>
      <c r="AP87" s="2127"/>
      <c r="AQ87" s="2127"/>
      <c r="AR87" s="2127"/>
      <c r="AS87" s="2127"/>
      <c r="AT87" s="2127"/>
      <c r="AU87" s="2127"/>
      <c r="AV87" s="450"/>
      <c r="AW87" s="450"/>
    </row>
    <row r="88" spans="1:49" ht="24.95" customHeight="1">
      <c r="A88" s="446"/>
      <c r="B88" s="2015"/>
      <c r="C88" s="2216"/>
      <c r="D88" s="2216"/>
      <c r="E88" s="2216"/>
      <c r="F88" s="2216"/>
      <c r="G88" s="2217"/>
      <c r="H88" s="2218"/>
      <c r="I88" s="2217"/>
      <c r="J88" s="2127"/>
      <c r="K88" s="2127"/>
      <c r="L88" s="2127"/>
      <c r="M88" s="2127"/>
      <c r="N88" s="2217"/>
      <c r="O88" s="2221"/>
      <c r="P88" s="2127"/>
      <c r="Q88" s="2127"/>
      <c r="R88" s="2127"/>
      <c r="S88" s="2127"/>
      <c r="T88" s="2127"/>
      <c r="U88" s="2127"/>
      <c r="V88" s="2127"/>
      <c r="W88" s="2127"/>
      <c r="X88" s="2127"/>
      <c r="Y88" s="2127"/>
      <c r="Z88" s="2127"/>
      <c r="AA88" s="2127"/>
      <c r="AB88" s="2127"/>
      <c r="AC88" s="2127"/>
      <c r="AD88" s="2127"/>
      <c r="AE88" s="2127"/>
      <c r="AF88" s="2127"/>
      <c r="AG88" s="2127"/>
      <c r="AH88" s="2127"/>
      <c r="AI88" s="2127"/>
      <c r="AJ88" s="2127"/>
      <c r="AK88" s="2127"/>
      <c r="AL88" s="2127"/>
      <c r="AM88" s="2127"/>
      <c r="AN88" s="2127"/>
      <c r="AO88" s="2127"/>
      <c r="AP88" s="2127"/>
      <c r="AQ88" s="2127"/>
      <c r="AR88" s="2127"/>
      <c r="AS88" s="2127"/>
      <c r="AT88" s="2127"/>
      <c r="AU88" s="2127"/>
      <c r="AV88" s="450"/>
      <c r="AW88" s="450"/>
    </row>
    <row r="89" spans="1:49" ht="24.95" customHeight="1">
      <c r="A89" s="446"/>
      <c r="B89" s="2015"/>
      <c r="C89" s="2216"/>
      <c r="D89" s="2216"/>
      <c r="E89" s="2216"/>
      <c r="F89" s="2216"/>
      <c r="G89" s="2217"/>
      <c r="H89" s="2218"/>
      <c r="I89" s="2217"/>
      <c r="J89" s="2127"/>
      <c r="K89" s="2127"/>
      <c r="L89" s="2127"/>
      <c r="M89" s="2127"/>
      <c r="N89" s="2217"/>
      <c r="O89" s="2221"/>
      <c r="P89" s="2127"/>
      <c r="Q89" s="2127"/>
      <c r="R89" s="2127"/>
      <c r="S89" s="2127"/>
      <c r="T89" s="2127"/>
      <c r="U89" s="2127"/>
      <c r="V89" s="2127"/>
      <c r="W89" s="2127"/>
      <c r="X89" s="2127"/>
      <c r="Y89" s="2127"/>
      <c r="Z89" s="2127"/>
      <c r="AA89" s="2127"/>
      <c r="AB89" s="2127"/>
      <c r="AC89" s="2127"/>
      <c r="AD89" s="2127"/>
      <c r="AE89" s="2127"/>
      <c r="AF89" s="2127"/>
      <c r="AG89" s="2127"/>
      <c r="AH89" s="2127"/>
      <c r="AI89" s="2127"/>
      <c r="AJ89" s="2127"/>
      <c r="AK89" s="2127"/>
      <c r="AL89" s="2127"/>
      <c r="AM89" s="2127"/>
      <c r="AN89" s="2127"/>
      <c r="AO89" s="2127"/>
      <c r="AP89" s="2127"/>
      <c r="AQ89" s="2127"/>
      <c r="AR89" s="2127"/>
      <c r="AS89" s="2127"/>
      <c r="AT89" s="2127"/>
      <c r="AU89" s="2127"/>
      <c r="AV89" s="450"/>
      <c r="AW89" s="450"/>
    </row>
    <row r="90" spans="1:49" ht="24.95" customHeight="1">
      <c r="A90" s="446"/>
      <c r="B90" s="2015"/>
      <c r="C90" s="2216"/>
      <c r="D90" s="2216"/>
      <c r="E90" s="2216"/>
      <c r="F90" s="2216"/>
      <c r="G90" s="2217"/>
      <c r="H90" s="2218"/>
      <c r="I90" s="2217"/>
      <c r="J90" s="2127"/>
      <c r="K90" s="2127"/>
      <c r="L90" s="2127"/>
      <c r="M90" s="2127"/>
      <c r="N90" s="2217"/>
      <c r="O90" s="2221"/>
      <c r="P90" s="2127"/>
      <c r="Q90" s="2127"/>
      <c r="R90" s="2127"/>
      <c r="S90" s="2127"/>
      <c r="T90" s="2127"/>
      <c r="U90" s="2127"/>
      <c r="V90" s="2127"/>
      <c r="W90" s="2127"/>
      <c r="X90" s="2127"/>
      <c r="Y90" s="2127"/>
      <c r="Z90" s="2127"/>
      <c r="AA90" s="2127"/>
      <c r="AB90" s="2127"/>
      <c r="AC90" s="2127"/>
      <c r="AD90" s="2127"/>
      <c r="AE90" s="2127"/>
      <c r="AF90" s="2127"/>
      <c r="AG90" s="2127"/>
      <c r="AH90" s="2127"/>
      <c r="AI90" s="2127"/>
      <c r="AJ90" s="2127"/>
      <c r="AK90" s="2127"/>
      <c r="AL90" s="2127"/>
      <c r="AM90" s="2127"/>
      <c r="AN90" s="2127"/>
      <c r="AO90" s="2127"/>
      <c r="AP90" s="2127"/>
      <c r="AQ90" s="2127"/>
      <c r="AR90" s="2127"/>
      <c r="AS90" s="2127"/>
      <c r="AT90" s="2127"/>
      <c r="AU90" s="2127"/>
      <c r="AV90" s="450"/>
      <c r="AW90" s="450"/>
    </row>
    <row r="91" spans="1:49" ht="24.95" customHeight="1">
      <c r="A91" s="446"/>
      <c r="B91" s="2015"/>
      <c r="C91" s="2216"/>
      <c r="D91" s="2216"/>
      <c r="E91" s="2216"/>
      <c r="F91" s="2216"/>
      <c r="G91" s="2217"/>
      <c r="H91" s="2218"/>
      <c r="I91" s="2217"/>
      <c r="J91" s="2127"/>
      <c r="K91" s="2127"/>
      <c r="L91" s="2127"/>
      <c r="M91" s="2127"/>
      <c r="N91" s="2217"/>
      <c r="O91" s="2221"/>
      <c r="P91" s="2127"/>
      <c r="Q91" s="2127"/>
      <c r="R91" s="2127"/>
      <c r="S91" s="2127"/>
      <c r="T91" s="2127"/>
      <c r="U91" s="2127"/>
      <c r="V91" s="2127"/>
      <c r="W91" s="2127"/>
      <c r="X91" s="2127"/>
      <c r="Y91" s="2127"/>
      <c r="Z91" s="2127"/>
      <c r="AA91" s="2127"/>
      <c r="AB91" s="2127"/>
      <c r="AC91" s="2127"/>
      <c r="AD91" s="2127"/>
      <c r="AE91" s="2127"/>
      <c r="AF91" s="2127"/>
      <c r="AG91" s="2127"/>
      <c r="AH91" s="2127"/>
      <c r="AI91" s="2127"/>
      <c r="AJ91" s="2127"/>
      <c r="AK91" s="2127"/>
      <c r="AL91" s="2127"/>
      <c r="AM91" s="2127"/>
      <c r="AN91" s="2127"/>
      <c r="AO91" s="2127"/>
      <c r="AP91" s="2127"/>
      <c r="AQ91" s="2127"/>
      <c r="AR91" s="2127"/>
      <c r="AS91" s="2127"/>
      <c r="AT91" s="2127"/>
      <c r="AU91" s="2127"/>
      <c r="AV91" s="450"/>
      <c r="AW91" s="450"/>
    </row>
    <row r="92" spans="1:49" ht="24.95" customHeight="1">
      <c r="A92" s="446"/>
      <c r="B92" s="2015"/>
      <c r="C92" s="2216"/>
      <c r="D92" s="2216"/>
      <c r="E92" s="2216"/>
      <c r="F92" s="2216"/>
      <c r="G92" s="2217"/>
      <c r="H92" s="2218"/>
      <c r="I92" s="2217"/>
      <c r="J92" s="2127"/>
      <c r="K92" s="2127"/>
      <c r="L92" s="2127"/>
      <c r="M92" s="2127"/>
      <c r="N92" s="2217"/>
      <c r="O92" s="2221"/>
      <c r="P92" s="2127"/>
      <c r="Q92" s="2127"/>
      <c r="R92" s="2127"/>
      <c r="S92" s="2127"/>
      <c r="T92" s="2127"/>
      <c r="U92" s="2127"/>
      <c r="V92" s="2127"/>
      <c r="W92" s="2127"/>
      <c r="X92" s="2127"/>
      <c r="Y92" s="2127"/>
      <c r="Z92" s="2127"/>
      <c r="AA92" s="2127"/>
      <c r="AB92" s="2127"/>
      <c r="AC92" s="2127"/>
      <c r="AD92" s="2127"/>
      <c r="AE92" s="2127"/>
      <c r="AF92" s="2127"/>
      <c r="AG92" s="2127"/>
      <c r="AH92" s="2127"/>
      <c r="AI92" s="2127"/>
      <c r="AJ92" s="2127"/>
      <c r="AK92" s="2127"/>
      <c r="AL92" s="2127"/>
      <c r="AM92" s="2127"/>
      <c r="AN92" s="2127"/>
      <c r="AO92" s="2127"/>
      <c r="AP92" s="2127"/>
      <c r="AQ92" s="2127"/>
      <c r="AR92" s="2127"/>
      <c r="AS92" s="2127"/>
      <c r="AT92" s="2127"/>
      <c r="AU92" s="2127"/>
      <c r="AV92" s="450"/>
      <c r="AW92" s="450"/>
    </row>
    <row r="93" spans="1:49" ht="24.95" customHeight="1">
      <c r="A93" s="446"/>
      <c r="B93" s="2015"/>
      <c r="C93" s="2216"/>
      <c r="D93" s="2216"/>
      <c r="E93" s="2216"/>
      <c r="F93" s="2216"/>
      <c r="G93" s="2217"/>
      <c r="H93" s="2218"/>
      <c r="I93" s="2217"/>
      <c r="J93" s="2127"/>
      <c r="K93" s="2127"/>
      <c r="L93" s="2127"/>
      <c r="M93" s="2127"/>
      <c r="N93" s="2217"/>
      <c r="O93" s="2221"/>
      <c r="P93" s="2127"/>
      <c r="Q93" s="2127"/>
      <c r="R93" s="2127"/>
      <c r="S93" s="2127"/>
      <c r="T93" s="2127"/>
      <c r="U93" s="2127"/>
      <c r="V93" s="2127"/>
      <c r="W93" s="2127"/>
      <c r="X93" s="2127"/>
      <c r="Y93" s="2127"/>
      <c r="Z93" s="2127"/>
      <c r="AA93" s="2127"/>
      <c r="AB93" s="2127"/>
      <c r="AC93" s="2127"/>
      <c r="AD93" s="2127"/>
      <c r="AE93" s="2127"/>
      <c r="AF93" s="2127"/>
      <c r="AG93" s="2127"/>
      <c r="AH93" s="2127"/>
      <c r="AI93" s="2127"/>
      <c r="AJ93" s="2127"/>
      <c r="AK93" s="2127"/>
      <c r="AL93" s="2127"/>
      <c r="AM93" s="2127"/>
      <c r="AN93" s="2127"/>
      <c r="AO93" s="2127"/>
      <c r="AP93" s="2127"/>
      <c r="AQ93" s="2127"/>
      <c r="AR93" s="2127"/>
      <c r="AS93" s="2127"/>
      <c r="AT93" s="2127"/>
      <c r="AU93" s="2127"/>
      <c r="AV93" s="450"/>
      <c r="AW93" s="450"/>
    </row>
    <row r="94" spans="1:49" ht="24.95" customHeight="1">
      <c r="A94" s="446"/>
      <c r="B94" s="2015"/>
      <c r="C94" s="2216"/>
      <c r="D94" s="2216"/>
      <c r="E94" s="2216"/>
      <c r="F94" s="2216"/>
      <c r="G94" s="2217"/>
      <c r="H94" s="2218"/>
      <c r="I94" s="2217"/>
      <c r="J94" s="2127"/>
      <c r="K94" s="2127"/>
      <c r="L94" s="2127"/>
      <c r="M94" s="2127"/>
      <c r="N94" s="2217"/>
      <c r="O94" s="2221"/>
      <c r="P94" s="2127"/>
      <c r="Q94" s="2127"/>
      <c r="R94" s="2127"/>
      <c r="S94" s="2127"/>
      <c r="T94" s="2127"/>
      <c r="U94" s="2127"/>
      <c r="V94" s="2127"/>
      <c r="W94" s="2127"/>
      <c r="X94" s="2127"/>
      <c r="Y94" s="2127"/>
      <c r="Z94" s="2127"/>
      <c r="AA94" s="2127"/>
      <c r="AB94" s="2127"/>
      <c r="AC94" s="2127"/>
      <c r="AD94" s="2127"/>
      <c r="AE94" s="2127"/>
      <c r="AF94" s="2127"/>
      <c r="AG94" s="2127"/>
      <c r="AH94" s="2127"/>
      <c r="AI94" s="2127"/>
      <c r="AJ94" s="2127"/>
      <c r="AK94" s="2127"/>
      <c r="AL94" s="2127"/>
      <c r="AM94" s="2127"/>
      <c r="AN94" s="2127"/>
      <c r="AO94" s="2127"/>
      <c r="AP94" s="2127"/>
      <c r="AQ94" s="2127"/>
      <c r="AR94" s="2127"/>
      <c r="AS94" s="2127"/>
      <c r="AT94" s="2127"/>
      <c r="AU94" s="2127"/>
      <c r="AV94" s="450"/>
      <c r="AW94" s="450"/>
    </row>
    <row r="95" spans="1:49" ht="24.95" customHeight="1">
      <c r="A95" s="446"/>
      <c r="B95" s="2015"/>
      <c r="C95" s="2216"/>
      <c r="D95" s="2216"/>
      <c r="E95" s="2216"/>
      <c r="F95" s="2216"/>
      <c r="G95" s="2217"/>
      <c r="H95" s="2218"/>
      <c r="I95" s="2217"/>
      <c r="J95" s="2127"/>
      <c r="K95" s="2127"/>
      <c r="L95" s="2127"/>
      <c r="M95" s="2127"/>
      <c r="N95" s="2217"/>
      <c r="O95" s="2221"/>
      <c r="P95" s="2127"/>
      <c r="Q95" s="2127"/>
      <c r="R95" s="2127"/>
      <c r="S95" s="2127"/>
      <c r="T95" s="2127"/>
      <c r="U95" s="2127"/>
      <c r="V95" s="2127"/>
      <c r="W95" s="2127"/>
      <c r="X95" s="2127"/>
      <c r="Y95" s="2127"/>
      <c r="Z95" s="2127"/>
      <c r="AA95" s="2127"/>
      <c r="AB95" s="2127"/>
      <c r="AC95" s="2127"/>
      <c r="AD95" s="2127"/>
      <c r="AE95" s="2127"/>
      <c r="AF95" s="2127"/>
      <c r="AG95" s="2127"/>
      <c r="AH95" s="2127"/>
      <c r="AI95" s="2127"/>
      <c r="AJ95" s="2127"/>
      <c r="AK95" s="2127"/>
      <c r="AL95" s="2127"/>
      <c r="AM95" s="2127"/>
      <c r="AN95" s="2127"/>
      <c r="AO95" s="2127"/>
      <c r="AP95" s="2127"/>
      <c r="AQ95" s="2127"/>
      <c r="AR95" s="2127"/>
      <c r="AS95" s="2127"/>
      <c r="AT95" s="2127"/>
      <c r="AU95" s="2127"/>
      <c r="AV95" s="450"/>
      <c r="AW95" s="450"/>
    </row>
    <row r="96" spans="1:49" ht="24.95" customHeight="1">
      <c r="A96" s="446"/>
      <c r="B96" s="2015"/>
      <c r="C96" s="2216"/>
      <c r="D96" s="2216"/>
      <c r="E96" s="2216"/>
      <c r="F96" s="2216"/>
      <c r="G96" s="2217"/>
      <c r="H96" s="2218"/>
      <c r="I96" s="2217"/>
      <c r="J96" s="2127"/>
      <c r="K96" s="2127"/>
      <c r="L96" s="2127"/>
      <c r="M96" s="2127"/>
      <c r="N96" s="2217"/>
      <c r="O96" s="2221"/>
      <c r="P96" s="2127"/>
      <c r="Q96" s="2127"/>
      <c r="R96" s="2127"/>
      <c r="S96" s="2127"/>
      <c r="T96" s="2127"/>
      <c r="U96" s="2127"/>
      <c r="V96" s="2127"/>
      <c r="W96" s="2127"/>
      <c r="X96" s="2127"/>
      <c r="Y96" s="2127"/>
      <c r="Z96" s="2127"/>
      <c r="AA96" s="2127"/>
      <c r="AB96" s="2127"/>
      <c r="AC96" s="2127"/>
      <c r="AD96" s="2127"/>
      <c r="AE96" s="2127"/>
      <c r="AF96" s="2127"/>
      <c r="AG96" s="2127"/>
      <c r="AH96" s="2127"/>
      <c r="AI96" s="2127"/>
      <c r="AJ96" s="2127"/>
      <c r="AK96" s="2127"/>
      <c r="AL96" s="2127"/>
      <c r="AM96" s="2127"/>
      <c r="AN96" s="2127"/>
      <c r="AO96" s="2127"/>
      <c r="AP96" s="2127"/>
      <c r="AQ96" s="2127"/>
      <c r="AR96" s="2127"/>
      <c r="AS96" s="2127"/>
      <c r="AT96" s="2127"/>
      <c r="AU96" s="2127"/>
      <c r="AV96" s="450"/>
      <c r="AW96" s="450"/>
    </row>
    <row r="97" spans="1:49" ht="24.95" customHeight="1">
      <c r="A97" s="446"/>
      <c r="B97" s="2015"/>
      <c r="C97" s="2216"/>
      <c r="D97" s="2216"/>
      <c r="E97" s="2216"/>
      <c r="F97" s="2216"/>
      <c r="G97" s="2217"/>
      <c r="H97" s="2218"/>
      <c r="I97" s="2217"/>
      <c r="J97" s="2127"/>
      <c r="K97" s="2127"/>
      <c r="L97" s="2127"/>
      <c r="M97" s="2127"/>
      <c r="N97" s="2217"/>
      <c r="O97" s="2221"/>
      <c r="P97" s="2127"/>
      <c r="Q97" s="2127"/>
      <c r="R97" s="2127"/>
      <c r="S97" s="2127"/>
      <c r="T97" s="2127"/>
      <c r="U97" s="2127"/>
      <c r="V97" s="2127"/>
      <c r="W97" s="2127"/>
      <c r="X97" s="2127"/>
      <c r="Y97" s="2127"/>
      <c r="Z97" s="2127"/>
      <c r="AA97" s="2127"/>
      <c r="AB97" s="2127"/>
      <c r="AC97" s="2127"/>
      <c r="AD97" s="2127"/>
      <c r="AE97" s="2127"/>
      <c r="AF97" s="2127"/>
      <c r="AG97" s="2127"/>
      <c r="AH97" s="2127"/>
      <c r="AI97" s="2127"/>
      <c r="AJ97" s="2127"/>
      <c r="AK97" s="2127"/>
      <c r="AL97" s="2127"/>
      <c r="AM97" s="2127"/>
      <c r="AN97" s="2127"/>
      <c r="AO97" s="2127"/>
      <c r="AP97" s="2127"/>
      <c r="AQ97" s="2127"/>
      <c r="AR97" s="2127"/>
      <c r="AS97" s="2127"/>
      <c r="AT97" s="2127"/>
      <c r="AU97" s="2127"/>
      <c r="AV97" s="450"/>
      <c r="AW97" s="450"/>
    </row>
    <row r="98" spans="1:49" ht="24.95" customHeight="1">
      <c r="A98" s="446"/>
      <c r="B98" s="2015"/>
      <c r="C98" s="2216"/>
      <c r="D98" s="2216"/>
      <c r="E98" s="2216"/>
      <c r="F98" s="2216"/>
      <c r="G98" s="2217"/>
      <c r="H98" s="2218"/>
      <c r="I98" s="2217"/>
      <c r="J98" s="2127"/>
      <c r="K98" s="2127"/>
      <c r="L98" s="2127"/>
      <c r="M98" s="2127"/>
      <c r="N98" s="2217"/>
      <c r="O98" s="2221"/>
      <c r="P98" s="2127"/>
      <c r="Q98" s="2127"/>
      <c r="R98" s="2127"/>
      <c r="S98" s="2127"/>
      <c r="T98" s="2127"/>
      <c r="U98" s="2127"/>
      <c r="V98" s="2127"/>
      <c r="W98" s="2127"/>
      <c r="X98" s="2127"/>
      <c r="Y98" s="2127"/>
      <c r="Z98" s="2127"/>
      <c r="AA98" s="2127"/>
      <c r="AB98" s="2127"/>
      <c r="AC98" s="2127"/>
      <c r="AD98" s="2127"/>
      <c r="AE98" s="2127"/>
      <c r="AF98" s="2127"/>
      <c r="AG98" s="2127"/>
      <c r="AH98" s="2127"/>
      <c r="AI98" s="2127"/>
      <c r="AJ98" s="2127"/>
      <c r="AK98" s="2127"/>
      <c r="AL98" s="2127"/>
      <c r="AM98" s="2127"/>
      <c r="AN98" s="2127"/>
      <c r="AO98" s="2127"/>
      <c r="AP98" s="2127"/>
      <c r="AQ98" s="2127"/>
      <c r="AR98" s="2127"/>
      <c r="AS98" s="2127"/>
      <c r="AT98" s="2127"/>
      <c r="AU98" s="2127"/>
      <c r="AV98" s="450"/>
      <c r="AW98" s="450"/>
    </row>
    <row r="99" spans="1:49" ht="24.95" customHeight="1">
      <c r="A99" s="446"/>
      <c r="B99" s="2015"/>
      <c r="C99" s="2216"/>
      <c r="D99" s="2216"/>
      <c r="E99" s="2216"/>
      <c r="F99" s="2216"/>
      <c r="G99" s="2217"/>
      <c r="H99" s="2218"/>
      <c r="I99" s="2217"/>
      <c r="J99" s="2127"/>
      <c r="K99" s="2127"/>
      <c r="L99" s="2127"/>
      <c r="M99" s="2127"/>
      <c r="N99" s="2217"/>
      <c r="O99" s="2221"/>
      <c r="P99" s="2127"/>
      <c r="Q99" s="2127"/>
      <c r="R99" s="2127"/>
      <c r="S99" s="2127"/>
      <c r="T99" s="2127"/>
      <c r="U99" s="2127"/>
      <c r="V99" s="2127"/>
      <c r="W99" s="2127"/>
      <c r="X99" s="2127"/>
      <c r="Y99" s="2127"/>
      <c r="Z99" s="2127"/>
      <c r="AA99" s="2127"/>
      <c r="AB99" s="2127"/>
      <c r="AC99" s="2127"/>
      <c r="AD99" s="2127"/>
      <c r="AE99" s="2127"/>
      <c r="AF99" s="2127"/>
      <c r="AG99" s="2127"/>
      <c r="AH99" s="2127"/>
      <c r="AI99" s="2127"/>
      <c r="AJ99" s="2127"/>
      <c r="AK99" s="2127"/>
      <c r="AL99" s="2127"/>
      <c r="AM99" s="2127"/>
      <c r="AN99" s="2127"/>
      <c r="AO99" s="2127"/>
      <c r="AP99" s="2127"/>
      <c r="AQ99" s="2127"/>
      <c r="AR99" s="2127"/>
      <c r="AS99" s="2127"/>
      <c r="AT99" s="2127"/>
      <c r="AU99" s="2127"/>
      <c r="AV99" s="450"/>
      <c r="AW99" s="450"/>
    </row>
    <row r="100" spans="1:49" s="2015" customFormat="1" ht="24.95" customHeight="1">
      <c r="A100" s="446"/>
      <c r="C100" s="2216"/>
      <c r="D100" s="2216"/>
      <c r="E100" s="2216"/>
      <c r="F100" s="2216"/>
      <c r="G100" s="2217"/>
      <c r="H100" s="2218"/>
      <c r="I100" s="2217"/>
      <c r="J100" s="2127"/>
      <c r="K100" s="2127"/>
      <c r="L100" s="2127"/>
      <c r="M100" s="2127"/>
      <c r="N100" s="2217"/>
      <c r="O100" s="2221"/>
      <c r="P100" s="2127"/>
      <c r="Q100" s="2127"/>
      <c r="R100" s="2127"/>
      <c r="S100" s="2127"/>
      <c r="T100" s="2127"/>
      <c r="U100" s="2127"/>
      <c r="V100" s="2127"/>
      <c r="W100" s="2127"/>
      <c r="X100" s="2127"/>
      <c r="Y100" s="2127"/>
      <c r="Z100" s="2127"/>
      <c r="AA100" s="2127"/>
      <c r="AB100" s="2127"/>
      <c r="AC100" s="2127"/>
      <c r="AD100" s="2127"/>
      <c r="AE100" s="2127"/>
      <c r="AF100" s="2127"/>
      <c r="AG100" s="2127"/>
      <c r="AH100" s="2127"/>
      <c r="AI100" s="2127"/>
      <c r="AJ100" s="2127"/>
      <c r="AK100" s="2127"/>
      <c r="AL100" s="2127"/>
      <c r="AM100" s="2127"/>
      <c r="AN100" s="2127"/>
      <c r="AO100" s="2127"/>
      <c r="AP100" s="2127"/>
      <c r="AQ100" s="2127"/>
      <c r="AR100" s="2127"/>
      <c r="AS100" s="2127"/>
      <c r="AT100" s="2127"/>
      <c r="AU100" s="2127"/>
      <c r="AV100" s="450"/>
      <c r="AW100" s="450"/>
    </row>
    <row r="101" spans="1:49" s="2015" customFormat="1" ht="24.95" customHeight="1">
      <c r="A101" s="446"/>
      <c r="C101" s="2216"/>
      <c r="D101" s="2216"/>
      <c r="E101" s="2216"/>
      <c r="F101" s="2216"/>
      <c r="G101" s="2217"/>
      <c r="H101" s="2218"/>
      <c r="I101" s="2217"/>
      <c r="J101" s="2127"/>
      <c r="K101" s="2127"/>
      <c r="L101" s="2127"/>
      <c r="M101" s="2127"/>
      <c r="N101" s="2217"/>
      <c r="O101" s="2221"/>
      <c r="P101" s="2127"/>
      <c r="Q101" s="2127"/>
      <c r="R101" s="2127"/>
      <c r="S101" s="2127"/>
      <c r="T101" s="2127"/>
      <c r="U101" s="2127"/>
      <c r="V101" s="2127"/>
      <c r="W101" s="2127"/>
      <c r="X101" s="2127"/>
      <c r="Y101" s="2127"/>
      <c r="Z101" s="2127"/>
      <c r="AA101" s="2127"/>
      <c r="AB101" s="2127"/>
      <c r="AC101" s="2127"/>
      <c r="AD101" s="2127"/>
      <c r="AE101" s="2127"/>
      <c r="AF101" s="2127"/>
      <c r="AG101" s="2127"/>
      <c r="AH101" s="2127"/>
      <c r="AI101" s="2127"/>
      <c r="AJ101" s="2127"/>
      <c r="AK101" s="2127"/>
      <c r="AL101" s="2127"/>
      <c r="AM101" s="2127"/>
      <c r="AN101" s="2127"/>
      <c r="AO101" s="2127"/>
      <c r="AP101" s="2127"/>
      <c r="AQ101" s="2127"/>
      <c r="AR101" s="2127"/>
      <c r="AS101" s="2127"/>
      <c r="AT101" s="2127"/>
      <c r="AU101" s="2127"/>
      <c r="AV101" s="450"/>
      <c r="AW101" s="450"/>
    </row>
    <row r="102" spans="1:49" s="2015" customFormat="1" ht="24.95" customHeight="1">
      <c r="A102" s="446"/>
      <c r="C102" s="2216"/>
      <c r="D102" s="2216"/>
      <c r="E102" s="2216"/>
      <c r="F102" s="2216"/>
      <c r="G102" s="2217"/>
      <c r="H102" s="2218"/>
      <c r="I102" s="2217"/>
      <c r="J102" s="2127"/>
      <c r="K102" s="2127"/>
      <c r="L102" s="2127"/>
      <c r="M102" s="2127"/>
      <c r="N102" s="2217"/>
      <c r="O102" s="2221"/>
      <c r="P102" s="2127"/>
      <c r="Q102" s="2127"/>
      <c r="R102" s="2127"/>
      <c r="S102" s="2127"/>
      <c r="T102" s="2127"/>
      <c r="U102" s="2127"/>
      <c r="V102" s="2127"/>
      <c r="W102" s="2127"/>
      <c r="X102" s="2127"/>
      <c r="Y102" s="2127"/>
      <c r="Z102" s="2127"/>
      <c r="AA102" s="2127"/>
      <c r="AB102" s="2127"/>
      <c r="AC102" s="2127"/>
      <c r="AD102" s="2127"/>
      <c r="AE102" s="2127"/>
      <c r="AF102" s="2127"/>
      <c r="AG102" s="2127"/>
      <c r="AH102" s="2127"/>
      <c r="AI102" s="2127"/>
      <c r="AJ102" s="2127"/>
      <c r="AK102" s="2127"/>
      <c r="AL102" s="2127"/>
      <c r="AM102" s="2127"/>
      <c r="AN102" s="2127"/>
      <c r="AO102" s="2127"/>
      <c r="AP102" s="2127"/>
      <c r="AQ102" s="2127"/>
      <c r="AR102" s="2127"/>
      <c r="AS102" s="2127"/>
      <c r="AT102" s="2127"/>
      <c r="AU102" s="2127"/>
      <c r="AV102" s="450"/>
      <c r="AW102" s="450"/>
    </row>
    <row r="103" spans="1:49" s="2015" customFormat="1" ht="13.5">
      <c r="A103" s="446"/>
      <c r="C103" s="2216"/>
      <c r="D103" s="2216"/>
      <c r="E103" s="2216"/>
      <c r="F103" s="2216"/>
      <c r="G103" s="2217"/>
      <c r="H103" s="2218"/>
      <c r="I103" s="2217"/>
      <c r="J103" s="2127"/>
      <c r="K103" s="2127"/>
      <c r="L103" s="2127"/>
      <c r="M103" s="2127"/>
      <c r="N103" s="2217"/>
      <c r="O103" s="2221"/>
      <c r="P103" s="2127"/>
      <c r="Q103" s="2127"/>
      <c r="R103" s="2127"/>
      <c r="S103" s="2127"/>
      <c r="T103" s="2127"/>
      <c r="U103" s="2127"/>
      <c r="V103" s="2127"/>
      <c r="W103" s="2127"/>
      <c r="X103" s="2127"/>
      <c r="Y103" s="2127"/>
      <c r="Z103" s="2127"/>
      <c r="AA103" s="2127"/>
      <c r="AB103" s="2127"/>
      <c r="AC103" s="2127"/>
      <c r="AD103" s="2127"/>
      <c r="AE103" s="2127"/>
      <c r="AF103" s="2127"/>
      <c r="AG103" s="2127"/>
      <c r="AH103" s="2127"/>
      <c r="AI103" s="2127"/>
      <c r="AJ103" s="2127"/>
      <c r="AK103" s="2127"/>
      <c r="AL103" s="2127"/>
      <c r="AM103" s="2127"/>
      <c r="AN103" s="2127"/>
      <c r="AO103" s="2127"/>
      <c r="AP103" s="2127"/>
      <c r="AQ103" s="2127"/>
      <c r="AR103" s="2127"/>
      <c r="AS103" s="2127"/>
      <c r="AT103" s="2127"/>
      <c r="AU103" s="2127"/>
      <c r="AV103" s="450"/>
      <c r="AW103" s="450"/>
    </row>
    <row r="104" spans="1:49" s="2015" customFormat="1" ht="13.5">
      <c r="A104" s="446"/>
      <c r="C104" s="2216"/>
      <c r="D104" s="2216"/>
      <c r="E104" s="2216"/>
      <c r="F104" s="2216"/>
      <c r="G104" s="2217"/>
      <c r="H104" s="2218"/>
      <c r="I104" s="2217"/>
      <c r="J104" s="2127"/>
      <c r="K104" s="2127"/>
      <c r="L104" s="2127"/>
      <c r="M104" s="2127"/>
      <c r="N104" s="2217"/>
      <c r="O104" s="2221"/>
      <c r="P104" s="2127"/>
      <c r="Q104" s="2127"/>
      <c r="R104" s="2127"/>
      <c r="S104" s="2127"/>
      <c r="T104" s="2127"/>
      <c r="U104" s="2127"/>
      <c r="V104" s="2127"/>
      <c r="W104" s="2127"/>
      <c r="X104" s="2127"/>
      <c r="Y104" s="2127"/>
      <c r="Z104" s="2127"/>
      <c r="AA104" s="2127"/>
      <c r="AB104" s="2127"/>
      <c r="AC104" s="2127"/>
      <c r="AD104" s="2127"/>
      <c r="AE104" s="2127"/>
      <c r="AF104" s="2127"/>
      <c r="AG104" s="2127"/>
      <c r="AH104" s="2127"/>
      <c r="AI104" s="2127"/>
      <c r="AJ104" s="2127"/>
      <c r="AK104" s="2127"/>
      <c r="AL104" s="2127"/>
      <c r="AM104" s="2127"/>
      <c r="AN104" s="2127"/>
      <c r="AO104" s="2127"/>
      <c r="AP104" s="2127"/>
      <c r="AQ104" s="2127"/>
      <c r="AR104" s="2127"/>
      <c r="AS104" s="2127"/>
      <c r="AT104" s="2127"/>
      <c r="AU104" s="2127"/>
      <c r="AV104" s="450"/>
      <c r="AW104" s="450"/>
    </row>
    <row r="105" spans="1:49" s="2015" customFormat="1" ht="13.5">
      <c r="A105" s="446"/>
      <c r="C105" s="2216"/>
      <c r="D105" s="2216"/>
      <c r="E105" s="2216"/>
      <c r="F105" s="2216"/>
      <c r="G105" s="2217"/>
      <c r="H105" s="2218"/>
      <c r="I105" s="2217"/>
      <c r="J105" s="2127"/>
      <c r="K105" s="2127"/>
      <c r="L105" s="2127"/>
      <c r="M105" s="2127"/>
      <c r="N105" s="2217"/>
      <c r="O105" s="2221"/>
      <c r="P105" s="2127"/>
      <c r="Q105" s="2127"/>
      <c r="R105" s="2127"/>
      <c r="S105" s="2127"/>
      <c r="T105" s="2127"/>
      <c r="U105" s="2127"/>
      <c r="V105" s="2127"/>
      <c r="W105" s="2127"/>
      <c r="X105" s="2127"/>
      <c r="Y105" s="2127"/>
      <c r="Z105" s="2127"/>
      <c r="AA105" s="2127"/>
      <c r="AB105" s="2127"/>
      <c r="AC105" s="2127"/>
      <c r="AD105" s="2127"/>
      <c r="AE105" s="2127"/>
      <c r="AF105" s="2127"/>
      <c r="AG105" s="2127"/>
      <c r="AH105" s="2127"/>
      <c r="AI105" s="2127"/>
      <c r="AJ105" s="2127"/>
      <c r="AK105" s="2127"/>
      <c r="AL105" s="2127"/>
      <c r="AM105" s="2127"/>
      <c r="AN105" s="2127"/>
      <c r="AO105" s="2127"/>
      <c r="AP105" s="2127"/>
      <c r="AQ105" s="2127"/>
      <c r="AR105" s="2127"/>
      <c r="AS105" s="2127"/>
      <c r="AT105" s="2127"/>
      <c r="AU105" s="2127"/>
      <c r="AV105" s="450"/>
      <c r="AW105" s="450"/>
    </row>
    <row r="106" spans="1:49" s="2015" customFormat="1" ht="13.5">
      <c r="A106" s="446"/>
      <c r="C106" s="2216"/>
      <c r="D106" s="2216"/>
      <c r="E106" s="2216"/>
      <c r="F106" s="2216"/>
      <c r="G106" s="2217"/>
      <c r="H106" s="2218"/>
      <c r="I106" s="2217"/>
      <c r="J106" s="2127"/>
      <c r="K106" s="2127"/>
      <c r="L106" s="2127"/>
      <c r="M106" s="2127"/>
      <c r="N106" s="2217"/>
      <c r="O106" s="2221"/>
      <c r="P106" s="2127"/>
      <c r="Q106" s="2127"/>
      <c r="R106" s="2127"/>
      <c r="S106" s="2127"/>
      <c r="T106" s="2127"/>
      <c r="U106" s="2127"/>
      <c r="V106" s="2127"/>
      <c r="W106" s="2127"/>
      <c r="X106" s="2127"/>
      <c r="Y106" s="2127"/>
      <c r="Z106" s="2127"/>
      <c r="AA106" s="2127"/>
      <c r="AB106" s="2127"/>
      <c r="AC106" s="2127"/>
      <c r="AD106" s="2127"/>
      <c r="AE106" s="2127"/>
      <c r="AF106" s="2127"/>
      <c r="AG106" s="2127"/>
      <c r="AH106" s="2127"/>
      <c r="AI106" s="2127"/>
      <c r="AJ106" s="2127"/>
      <c r="AK106" s="2127"/>
      <c r="AL106" s="2127"/>
      <c r="AM106" s="2127"/>
      <c r="AN106" s="2127"/>
      <c r="AO106" s="2127"/>
      <c r="AP106" s="2127"/>
      <c r="AQ106" s="2127"/>
      <c r="AR106" s="2127"/>
      <c r="AS106" s="2127"/>
      <c r="AT106" s="2127"/>
      <c r="AU106" s="2127"/>
      <c r="AV106" s="450"/>
      <c r="AW106" s="450"/>
    </row>
    <row r="107" spans="1:49" s="2015" customFormat="1" ht="13.5">
      <c r="A107" s="446"/>
      <c r="C107" s="2216"/>
      <c r="D107" s="2216"/>
      <c r="E107" s="2216"/>
      <c r="F107" s="2216"/>
      <c r="G107" s="2217"/>
      <c r="H107" s="2218"/>
      <c r="I107" s="2217"/>
      <c r="J107" s="2127"/>
      <c r="K107" s="2127"/>
      <c r="L107" s="2127"/>
      <c r="M107" s="2127"/>
      <c r="N107" s="2217"/>
      <c r="O107" s="2221"/>
      <c r="P107" s="2127"/>
      <c r="Q107" s="2127"/>
      <c r="R107" s="2127"/>
      <c r="S107" s="2127"/>
      <c r="T107" s="2127"/>
      <c r="U107" s="2127"/>
      <c r="V107" s="2127"/>
      <c r="W107" s="2127"/>
      <c r="X107" s="2127"/>
      <c r="Y107" s="2127"/>
      <c r="Z107" s="2127"/>
      <c r="AA107" s="2127"/>
      <c r="AB107" s="2127"/>
      <c r="AC107" s="2127"/>
      <c r="AD107" s="2127"/>
      <c r="AE107" s="2127"/>
      <c r="AF107" s="2127"/>
      <c r="AG107" s="2127"/>
      <c r="AH107" s="2127"/>
      <c r="AI107" s="2127"/>
      <c r="AJ107" s="2127"/>
      <c r="AK107" s="2127"/>
      <c r="AL107" s="2127"/>
      <c r="AM107" s="2127"/>
      <c r="AN107" s="2127"/>
      <c r="AO107" s="2127"/>
      <c r="AP107" s="2127"/>
      <c r="AQ107" s="2127"/>
      <c r="AR107" s="2127"/>
      <c r="AS107" s="2127"/>
      <c r="AT107" s="2127"/>
      <c r="AU107" s="2127"/>
      <c r="AV107" s="450"/>
      <c r="AW107" s="450"/>
    </row>
    <row r="108" spans="1:49" s="2015" customFormat="1" ht="13.5">
      <c r="A108" s="446"/>
      <c r="C108" s="2216"/>
      <c r="D108" s="2216"/>
      <c r="E108" s="2216"/>
      <c r="F108" s="2216"/>
      <c r="G108" s="2217"/>
      <c r="H108" s="2218"/>
      <c r="I108" s="2217"/>
      <c r="J108" s="2127"/>
      <c r="K108" s="2127"/>
      <c r="L108" s="2127"/>
      <c r="M108" s="2127"/>
      <c r="N108" s="2217"/>
      <c r="O108" s="2221"/>
      <c r="P108" s="2127"/>
      <c r="Q108" s="2127"/>
      <c r="R108" s="2127"/>
      <c r="S108" s="2127"/>
      <c r="T108" s="2127"/>
      <c r="U108" s="2127"/>
      <c r="V108" s="2127"/>
      <c r="W108" s="2127"/>
      <c r="X108" s="2127"/>
      <c r="Y108" s="2127"/>
      <c r="Z108" s="2127"/>
      <c r="AA108" s="2127"/>
      <c r="AB108" s="2127"/>
      <c r="AC108" s="2127"/>
      <c r="AD108" s="2127"/>
      <c r="AE108" s="2127"/>
      <c r="AF108" s="2127"/>
      <c r="AG108" s="2127"/>
      <c r="AH108" s="2127"/>
      <c r="AI108" s="2127"/>
      <c r="AJ108" s="2127"/>
      <c r="AK108" s="2127"/>
      <c r="AL108" s="2127"/>
      <c r="AM108" s="2127"/>
      <c r="AN108" s="2127"/>
      <c r="AO108" s="2127"/>
      <c r="AP108" s="2127"/>
      <c r="AQ108" s="2127"/>
      <c r="AR108" s="2127"/>
      <c r="AS108" s="2127"/>
      <c r="AT108" s="2127"/>
      <c r="AU108" s="2127"/>
      <c r="AV108" s="450"/>
      <c r="AW108" s="450"/>
    </row>
    <row r="109" spans="1:49" s="2015" customFormat="1" ht="13.5">
      <c r="A109" s="446"/>
      <c r="C109" s="2216"/>
      <c r="D109" s="2216"/>
      <c r="E109" s="2216"/>
      <c r="F109" s="2216"/>
      <c r="G109" s="2217"/>
      <c r="H109" s="2218"/>
      <c r="I109" s="2217"/>
      <c r="J109" s="2127"/>
      <c r="K109" s="2127"/>
      <c r="L109" s="2127"/>
      <c r="M109" s="2127"/>
      <c r="N109" s="2217"/>
      <c r="O109" s="2221"/>
      <c r="P109" s="2127"/>
      <c r="Q109" s="2127"/>
      <c r="R109" s="2127"/>
      <c r="S109" s="2127"/>
      <c r="T109" s="2127"/>
      <c r="U109" s="2127"/>
      <c r="V109" s="2127"/>
      <c r="W109" s="2127"/>
      <c r="X109" s="2127"/>
      <c r="Y109" s="2127"/>
      <c r="Z109" s="2127"/>
      <c r="AA109" s="2127"/>
      <c r="AB109" s="2127"/>
      <c r="AC109" s="2127"/>
      <c r="AD109" s="2127"/>
      <c r="AE109" s="2127"/>
      <c r="AF109" s="2127"/>
      <c r="AG109" s="2127"/>
      <c r="AH109" s="2127"/>
      <c r="AI109" s="2127"/>
      <c r="AJ109" s="2127"/>
      <c r="AK109" s="2127"/>
      <c r="AL109" s="2127"/>
      <c r="AM109" s="2127"/>
      <c r="AN109" s="2127"/>
      <c r="AO109" s="2127"/>
      <c r="AP109" s="2127"/>
      <c r="AQ109" s="2127"/>
      <c r="AR109" s="2127"/>
      <c r="AS109" s="2127"/>
      <c r="AT109" s="2127"/>
      <c r="AU109" s="2127"/>
      <c r="AV109" s="450"/>
      <c r="AW109" s="450"/>
    </row>
    <row r="110" spans="1:49" s="2015" customFormat="1" ht="13.5">
      <c r="A110" s="446"/>
      <c r="C110" s="2216"/>
      <c r="D110" s="2216"/>
      <c r="E110" s="2216"/>
      <c r="F110" s="2216"/>
      <c r="G110" s="2217"/>
      <c r="H110" s="2218"/>
      <c r="I110" s="2217"/>
      <c r="J110" s="2127"/>
      <c r="K110" s="2127"/>
      <c r="L110" s="2127"/>
      <c r="M110" s="2127"/>
      <c r="N110" s="2217"/>
      <c r="O110" s="2221"/>
      <c r="P110" s="2127"/>
      <c r="Q110" s="2127"/>
      <c r="R110" s="2127"/>
      <c r="S110" s="2127"/>
      <c r="T110" s="2127"/>
      <c r="U110" s="2127"/>
      <c r="V110" s="2127"/>
      <c r="W110" s="2127"/>
      <c r="X110" s="2127"/>
      <c r="Y110" s="2127"/>
      <c r="Z110" s="2127"/>
      <c r="AA110" s="2127"/>
      <c r="AB110" s="2127"/>
      <c r="AC110" s="2127"/>
      <c r="AD110" s="2127"/>
      <c r="AE110" s="2127"/>
      <c r="AF110" s="2127"/>
      <c r="AG110" s="2127"/>
      <c r="AH110" s="2127"/>
      <c r="AI110" s="2127"/>
      <c r="AJ110" s="2127"/>
      <c r="AK110" s="2127"/>
      <c r="AL110" s="2127"/>
      <c r="AM110" s="2127"/>
      <c r="AN110" s="2127"/>
      <c r="AO110" s="2127"/>
      <c r="AP110" s="2127"/>
      <c r="AQ110" s="2127"/>
      <c r="AR110" s="2127"/>
      <c r="AS110" s="2127"/>
      <c r="AT110" s="2127"/>
      <c r="AU110" s="2127"/>
      <c r="AV110" s="450"/>
      <c r="AW110" s="450"/>
    </row>
    <row r="111" spans="1:49" s="2015" customFormat="1" ht="13.5">
      <c r="A111" s="446"/>
      <c r="C111" s="2216"/>
      <c r="D111" s="2216"/>
      <c r="E111" s="2216"/>
      <c r="F111" s="2216"/>
      <c r="G111" s="2217"/>
      <c r="H111" s="2218"/>
      <c r="I111" s="2217"/>
      <c r="J111" s="2127"/>
      <c r="K111" s="2127"/>
      <c r="L111" s="2127"/>
      <c r="M111" s="2127"/>
      <c r="N111" s="2217"/>
      <c r="O111" s="2221"/>
      <c r="P111" s="2127"/>
      <c r="Q111" s="2127"/>
      <c r="R111" s="2127"/>
      <c r="S111" s="2127"/>
      <c r="T111" s="2127"/>
      <c r="U111" s="2127"/>
      <c r="V111" s="2127"/>
      <c r="W111" s="2127"/>
      <c r="X111" s="2127"/>
      <c r="Y111" s="2127"/>
      <c r="Z111" s="2127"/>
      <c r="AA111" s="2127"/>
      <c r="AB111" s="2127"/>
      <c r="AC111" s="2127"/>
      <c r="AD111" s="2127"/>
      <c r="AE111" s="2127"/>
      <c r="AF111" s="2127"/>
      <c r="AG111" s="2127"/>
      <c r="AH111" s="2127"/>
      <c r="AI111" s="2127"/>
      <c r="AJ111" s="2127"/>
      <c r="AK111" s="2127"/>
      <c r="AL111" s="2127"/>
      <c r="AM111" s="2127"/>
      <c r="AN111" s="2127"/>
      <c r="AO111" s="2127"/>
      <c r="AP111" s="2127"/>
      <c r="AQ111" s="2127"/>
      <c r="AR111" s="2127"/>
      <c r="AS111" s="2127"/>
      <c r="AT111" s="2127"/>
      <c r="AU111" s="2127"/>
      <c r="AV111" s="450"/>
      <c r="AW111" s="450"/>
    </row>
    <row r="112" spans="1:49" s="2015" customFormat="1" ht="13.5">
      <c r="A112" s="446"/>
      <c r="C112" s="2216"/>
      <c r="D112" s="2216"/>
      <c r="E112" s="2216"/>
      <c r="F112" s="2216"/>
      <c r="G112" s="2217"/>
      <c r="H112" s="2218"/>
      <c r="I112" s="2217"/>
      <c r="J112" s="2127"/>
      <c r="K112" s="2127"/>
      <c r="L112" s="2127"/>
      <c r="M112" s="2127"/>
      <c r="N112" s="2217"/>
      <c r="O112" s="2221"/>
      <c r="P112" s="2127"/>
      <c r="Q112" s="2127"/>
      <c r="R112" s="2127"/>
      <c r="S112" s="2127"/>
      <c r="T112" s="2127"/>
      <c r="U112" s="2127"/>
      <c r="V112" s="2127"/>
      <c r="W112" s="2127"/>
      <c r="X112" s="2127"/>
      <c r="Y112" s="2127"/>
      <c r="Z112" s="2127"/>
      <c r="AA112" s="2127"/>
      <c r="AB112" s="2127"/>
      <c r="AC112" s="2127"/>
      <c r="AD112" s="2127"/>
      <c r="AE112" s="2127"/>
      <c r="AF112" s="2127"/>
      <c r="AG112" s="2127"/>
      <c r="AH112" s="2127"/>
      <c r="AI112" s="2127"/>
      <c r="AJ112" s="2127"/>
      <c r="AK112" s="2127"/>
      <c r="AL112" s="2127"/>
      <c r="AM112" s="2127"/>
      <c r="AN112" s="2127"/>
      <c r="AO112" s="2127"/>
      <c r="AP112" s="2127"/>
      <c r="AQ112" s="2127"/>
      <c r="AR112" s="2127"/>
      <c r="AS112" s="2127"/>
      <c r="AT112" s="2127"/>
      <c r="AU112" s="2127"/>
      <c r="AV112" s="450"/>
      <c r="AW112" s="450"/>
    </row>
    <row r="113" spans="1:49" s="2015" customFormat="1" ht="13.5">
      <c r="A113" s="446"/>
      <c r="C113" s="2216"/>
      <c r="D113" s="2216"/>
      <c r="E113" s="2216"/>
      <c r="F113" s="2216"/>
      <c r="G113" s="2217"/>
      <c r="H113" s="2218"/>
      <c r="I113" s="2217"/>
      <c r="J113" s="2127"/>
      <c r="K113" s="2127"/>
      <c r="L113" s="2127"/>
      <c r="M113" s="2127"/>
      <c r="N113" s="2217"/>
      <c r="O113" s="2221"/>
      <c r="P113" s="2127"/>
      <c r="Q113" s="2127"/>
      <c r="R113" s="2127"/>
      <c r="S113" s="2127"/>
      <c r="T113" s="2127"/>
      <c r="U113" s="2127"/>
      <c r="V113" s="2127"/>
      <c r="W113" s="2127"/>
      <c r="X113" s="2127"/>
      <c r="Y113" s="2127"/>
      <c r="Z113" s="2127"/>
      <c r="AA113" s="2127"/>
      <c r="AB113" s="2127"/>
      <c r="AC113" s="2127"/>
      <c r="AD113" s="2127"/>
      <c r="AE113" s="2127"/>
      <c r="AF113" s="2127"/>
      <c r="AG113" s="2127"/>
      <c r="AH113" s="2127"/>
      <c r="AI113" s="2127"/>
      <c r="AJ113" s="2127"/>
      <c r="AK113" s="2127"/>
      <c r="AL113" s="2127"/>
      <c r="AM113" s="2127"/>
      <c r="AN113" s="2127"/>
      <c r="AO113" s="2127"/>
      <c r="AP113" s="2127"/>
      <c r="AQ113" s="2127"/>
      <c r="AR113" s="2127"/>
      <c r="AS113" s="2127"/>
      <c r="AT113" s="2127"/>
      <c r="AU113" s="2127"/>
      <c r="AV113" s="450"/>
      <c r="AW113" s="450"/>
    </row>
    <row r="114" spans="1:49" s="2015" customFormat="1" ht="13.5">
      <c r="A114" s="446"/>
      <c r="C114" s="2216"/>
      <c r="D114" s="2216"/>
      <c r="E114" s="2216"/>
      <c r="F114" s="2216"/>
      <c r="G114" s="2217"/>
      <c r="H114" s="2218"/>
      <c r="I114" s="2217"/>
      <c r="J114" s="2127"/>
      <c r="K114" s="2127"/>
      <c r="L114" s="2127"/>
      <c r="M114" s="2127"/>
      <c r="N114" s="2217"/>
      <c r="O114" s="2221"/>
      <c r="P114" s="2127"/>
      <c r="Q114" s="2127"/>
      <c r="R114" s="2127"/>
      <c r="S114" s="2127"/>
      <c r="T114" s="2127"/>
      <c r="U114" s="2127"/>
      <c r="V114" s="2127"/>
      <c r="W114" s="2127"/>
      <c r="X114" s="2127"/>
      <c r="Y114" s="2127"/>
      <c r="Z114" s="2127"/>
      <c r="AA114" s="2127"/>
      <c r="AB114" s="2127"/>
      <c r="AC114" s="2127"/>
      <c r="AD114" s="2127"/>
      <c r="AE114" s="2127"/>
      <c r="AF114" s="2127"/>
      <c r="AG114" s="2127"/>
      <c r="AH114" s="2127"/>
      <c r="AI114" s="2127"/>
      <c r="AJ114" s="2127"/>
      <c r="AK114" s="2127"/>
      <c r="AL114" s="2127"/>
      <c r="AM114" s="2127"/>
      <c r="AN114" s="2127"/>
      <c r="AO114" s="2127"/>
      <c r="AP114" s="2127"/>
      <c r="AQ114" s="2127"/>
      <c r="AR114" s="2127"/>
      <c r="AS114" s="2127"/>
      <c r="AT114" s="2127"/>
      <c r="AU114" s="2127"/>
      <c r="AV114" s="450"/>
      <c r="AW114" s="450"/>
    </row>
    <row r="115" spans="1:49" s="2015" customFormat="1" ht="13.5">
      <c r="A115" s="446"/>
      <c r="C115" s="2216"/>
      <c r="D115" s="2216"/>
      <c r="E115" s="2216"/>
      <c r="F115" s="2216"/>
      <c r="G115" s="2217"/>
      <c r="H115" s="2218"/>
      <c r="I115" s="2217"/>
      <c r="J115" s="2127"/>
      <c r="K115" s="2127"/>
      <c r="L115" s="2127"/>
      <c r="M115" s="2127"/>
      <c r="N115" s="2217"/>
      <c r="O115" s="2221"/>
      <c r="P115" s="2127"/>
      <c r="Q115" s="2127"/>
      <c r="R115" s="2127"/>
      <c r="S115" s="2127"/>
      <c r="T115" s="2127"/>
      <c r="U115" s="2127"/>
      <c r="V115" s="2127"/>
      <c r="W115" s="2127"/>
      <c r="X115" s="2127"/>
      <c r="Y115" s="2127"/>
      <c r="Z115" s="2127"/>
      <c r="AA115" s="2127"/>
      <c r="AB115" s="2127"/>
      <c r="AC115" s="2127"/>
      <c r="AD115" s="2127"/>
      <c r="AE115" s="2127"/>
      <c r="AF115" s="2127"/>
      <c r="AG115" s="2127"/>
      <c r="AH115" s="2127"/>
      <c r="AI115" s="2127"/>
      <c r="AJ115" s="2127"/>
      <c r="AK115" s="2127"/>
      <c r="AL115" s="2127"/>
      <c r="AM115" s="2127"/>
      <c r="AN115" s="2127"/>
      <c r="AO115" s="2127"/>
      <c r="AP115" s="2127"/>
      <c r="AQ115" s="2127"/>
      <c r="AR115" s="2127"/>
      <c r="AS115" s="2127"/>
      <c r="AT115" s="2127"/>
      <c r="AU115" s="2127"/>
      <c r="AV115" s="450"/>
      <c r="AW115" s="450"/>
    </row>
    <row r="116" spans="1:49" s="2015" customFormat="1" ht="13.5">
      <c r="A116" s="446"/>
      <c r="C116" s="2216"/>
      <c r="D116" s="2216"/>
      <c r="E116" s="2216"/>
      <c r="F116" s="2216"/>
      <c r="G116" s="2217"/>
      <c r="H116" s="2218"/>
      <c r="I116" s="2217"/>
      <c r="J116" s="2127"/>
      <c r="K116" s="2127"/>
      <c r="L116" s="2127"/>
      <c r="M116" s="2127"/>
      <c r="N116" s="2217"/>
      <c r="O116" s="2221"/>
      <c r="P116" s="2127"/>
      <c r="Q116" s="2127"/>
      <c r="R116" s="2127"/>
      <c r="S116" s="2127"/>
      <c r="T116" s="2127"/>
      <c r="U116" s="2127"/>
      <c r="V116" s="2127"/>
      <c r="W116" s="2127"/>
      <c r="X116" s="2127"/>
      <c r="Y116" s="2127"/>
      <c r="Z116" s="2127"/>
      <c r="AA116" s="2127"/>
      <c r="AB116" s="2127"/>
      <c r="AC116" s="2127"/>
      <c r="AD116" s="2127"/>
      <c r="AE116" s="2127"/>
      <c r="AF116" s="2127"/>
      <c r="AG116" s="2127"/>
      <c r="AH116" s="2127"/>
      <c r="AI116" s="2127"/>
      <c r="AJ116" s="2127"/>
      <c r="AK116" s="2127"/>
      <c r="AL116" s="2127"/>
      <c r="AM116" s="2127"/>
      <c r="AN116" s="2127"/>
      <c r="AO116" s="2127"/>
      <c r="AP116" s="2127"/>
      <c r="AQ116" s="2127"/>
      <c r="AR116" s="2127"/>
      <c r="AS116" s="2127"/>
      <c r="AT116" s="2127"/>
      <c r="AU116" s="2127"/>
      <c r="AV116" s="450"/>
      <c r="AW116" s="450"/>
    </row>
    <row r="117" spans="1:49" s="2015" customFormat="1" ht="13.5">
      <c r="A117" s="446"/>
      <c r="C117" s="2216"/>
      <c r="D117" s="2216"/>
      <c r="E117" s="2216"/>
      <c r="F117" s="2216"/>
      <c r="G117" s="2217"/>
      <c r="H117" s="2218"/>
      <c r="I117" s="2217"/>
      <c r="J117" s="2127"/>
      <c r="K117" s="2127"/>
      <c r="L117" s="2127"/>
      <c r="M117" s="2127"/>
      <c r="N117" s="2217"/>
      <c r="O117" s="2221"/>
      <c r="P117" s="2127"/>
      <c r="Q117" s="2127"/>
      <c r="R117" s="2127"/>
      <c r="S117" s="2127"/>
      <c r="T117" s="2127"/>
      <c r="U117" s="2127"/>
      <c r="V117" s="2127"/>
      <c r="W117" s="2127"/>
      <c r="X117" s="2127"/>
      <c r="Y117" s="2127"/>
      <c r="Z117" s="2127"/>
      <c r="AA117" s="2127"/>
      <c r="AB117" s="2127"/>
      <c r="AC117" s="2127"/>
      <c r="AD117" s="2127"/>
      <c r="AE117" s="2127"/>
      <c r="AF117" s="2127"/>
      <c r="AG117" s="2127"/>
      <c r="AH117" s="2127"/>
      <c r="AI117" s="2127"/>
      <c r="AJ117" s="2127"/>
      <c r="AK117" s="2127"/>
      <c r="AL117" s="2127"/>
      <c r="AM117" s="2127"/>
      <c r="AN117" s="2127"/>
      <c r="AO117" s="2127"/>
      <c r="AP117" s="2127"/>
      <c r="AQ117" s="2127"/>
      <c r="AR117" s="2127"/>
      <c r="AS117" s="2127"/>
      <c r="AT117" s="2127"/>
      <c r="AU117" s="2127"/>
      <c r="AV117" s="450"/>
      <c r="AW117" s="450"/>
    </row>
    <row r="118" spans="1:49" s="2015" customFormat="1" ht="13.5">
      <c r="A118" s="446"/>
      <c r="C118" s="2216"/>
      <c r="D118" s="2216"/>
      <c r="E118" s="2216"/>
      <c r="F118" s="2216"/>
      <c r="G118" s="2217"/>
      <c r="H118" s="2218"/>
      <c r="I118" s="2217"/>
      <c r="J118" s="2127"/>
      <c r="K118" s="2127"/>
      <c r="L118" s="2127"/>
      <c r="M118" s="2127"/>
      <c r="N118" s="2217"/>
      <c r="O118" s="2221"/>
      <c r="P118" s="2127"/>
      <c r="Q118" s="2127"/>
      <c r="R118" s="2127"/>
      <c r="S118" s="2127"/>
      <c r="T118" s="2127"/>
      <c r="U118" s="2127"/>
      <c r="V118" s="2127"/>
      <c r="W118" s="2127"/>
      <c r="X118" s="2127"/>
      <c r="Y118" s="2127"/>
      <c r="Z118" s="2127"/>
      <c r="AA118" s="2127"/>
      <c r="AB118" s="2127"/>
      <c r="AC118" s="2127"/>
      <c r="AD118" s="2127"/>
      <c r="AE118" s="2127"/>
      <c r="AF118" s="2127"/>
      <c r="AG118" s="2127"/>
      <c r="AH118" s="2127"/>
      <c r="AI118" s="2127"/>
      <c r="AJ118" s="2127"/>
      <c r="AK118" s="2127"/>
      <c r="AL118" s="2127"/>
      <c r="AM118" s="2127"/>
      <c r="AN118" s="2127"/>
      <c r="AO118" s="2127"/>
      <c r="AP118" s="2127"/>
      <c r="AQ118" s="2127"/>
      <c r="AR118" s="2127"/>
      <c r="AS118" s="2127"/>
      <c r="AT118" s="2127"/>
      <c r="AU118" s="2127"/>
      <c r="AV118" s="450"/>
      <c r="AW118" s="450"/>
    </row>
    <row r="119" spans="1:49" s="2015" customFormat="1" ht="13.5">
      <c r="A119" s="446"/>
      <c r="C119" s="2216"/>
      <c r="D119" s="2216"/>
      <c r="E119" s="2216"/>
      <c r="F119" s="2216"/>
      <c r="G119" s="2217"/>
      <c r="H119" s="2218"/>
      <c r="I119" s="2217"/>
      <c r="J119" s="2127"/>
      <c r="K119" s="2127"/>
      <c r="L119" s="2127"/>
      <c r="M119" s="2127"/>
      <c r="N119" s="2217"/>
      <c r="O119" s="2221"/>
      <c r="P119" s="2127"/>
      <c r="Q119" s="2127"/>
      <c r="R119" s="2127"/>
      <c r="S119" s="2127"/>
      <c r="T119" s="2127"/>
      <c r="U119" s="2127"/>
      <c r="V119" s="2127"/>
      <c r="W119" s="2127"/>
      <c r="X119" s="2127"/>
      <c r="Y119" s="2127"/>
      <c r="Z119" s="2127"/>
      <c r="AA119" s="2127"/>
      <c r="AB119" s="2127"/>
      <c r="AC119" s="2127"/>
      <c r="AD119" s="2127"/>
      <c r="AE119" s="2127"/>
      <c r="AF119" s="2127"/>
      <c r="AG119" s="2127"/>
      <c r="AH119" s="2127"/>
      <c r="AI119" s="2127"/>
      <c r="AJ119" s="2127"/>
      <c r="AK119" s="2127"/>
      <c r="AL119" s="2127"/>
      <c r="AM119" s="2127"/>
      <c r="AN119" s="2127"/>
      <c r="AO119" s="2127"/>
      <c r="AP119" s="2127"/>
      <c r="AQ119" s="2127"/>
      <c r="AR119" s="2127"/>
      <c r="AS119" s="2127"/>
      <c r="AT119" s="2127"/>
      <c r="AU119" s="2127"/>
      <c r="AV119" s="450"/>
      <c r="AW119" s="450"/>
    </row>
    <row r="120" spans="1:49" s="2015" customFormat="1" ht="13.5">
      <c r="A120" s="446"/>
      <c r="C120" s="2216"/>
      <c r="D120" s="2216"/>
      <c r="E120" s="2216"/>
      <c r="F120" s="2216"/>
      <c r="G120" s="2217"/>
      <c r="H120" s="2218"/>
      <c r="I120" s="2217"/>
      <c r="J120" s="2127"/>
      <c r="K120" s="2127"/>
      <c r="L120" s="2127"/>
      <c r="M120" s="2127"/>
      <c r="N120" s="2217"/>
      <c r="O120" s="2221"/>
      <c r="P120" s="2127"/>
      <c r="Q120" s="2127"/>
      <c r="R120" s="2127"/>
      <c r="S120" s="2127"/>
      <c r="T120" s="2127"/>
      <c r="U120" s="2127"/>
      <c r="V120" s="2127"/>
      <c r="W120" s="2127"/>
      <c r="X120" s="2127"/>
      <c r="Y120" s="2127"/>
      <c r="Z120" s="2127"/>
      <c r="AA120" s="2127"/>
      <c r="AB120" s="2127"/>
      <c r="AC120" s="2127"/>
      <c r="AD120" s="2127"/>
      <c r="AE120" s="2127"/>
      <c r="AF120" s="2127"/>
      <c r="AG120" s="2127"/>
      <c r="AH120" s="2127"/>
      <c r="AI120" s="2127"/>
      <c r="AJ120" s="2127"/>
      <c r="AK120" s="2127"/>
      <c r="AL120" s="2127"/>
      <c r="AM120" s="2127"/>
      <c r="AN120" s="2127"/>
      <c r="AO120" s="2127"/>
      <c r="AP120" s="2127"/>
      <c r="AQ120" s="2127"/>
      <c r="AR120" s="2127"/>
      <c r="AS120" s="2127"/>
      <c r="AT120" s="2127"/>
      <c r="AU120" s="2127"/>
      <c r="AV120" s="450"/>
      <c r="AW120" s="450"/>
    </row>
    <row r="121" spans="1:49" s="2015" customFormat="1" ht="13.5">
      <c r="A121" s="446"/>
      <c r="C121" s="2216"/>
      <c r="D121" s="2216"/>
      <c r="E121" s="2216"/>
      <c r="F121" s="2216"/>
      <c r="G121" s="2217"/>
      <c r="H121" s="2218"/>
      <c r="I121" s="2217"/>
      <c r="J121" s="2127"/>
      <c r="K121" s="2127"/>
      <c r="L121" s="2127"/>
      <c r="M121" s="2127"/>
      <c r="N121" s="2217"/>
      <c r="O121" s="2221"/>
      <c r="P121" s="2127"/>
      <c r="Q121" s="2127"/>
      <c r="R121" s="2127"/>
      <c r="S121" s="2127"/>
      <c r="T121" s="2127"/>
      <c r="U121" s="2127"/>
      <c r="V121" s="2127"/>
      <c r="W121" s="2127"/>
      <c r="X121" s="2127"/>
      <c r="Y121" s="2127"/>
      <c r="Z121" s="2127"/>
      <c r="AA121" s="2127"/>
      <c r="AB121" s="2127"/>
      <c r="AC121" s="2127"/>
      <c r="AD121" s="2127"/>
      <c r="AE121" s="2127"/>
      <c r="AF121" s="2127"/>
      <c r="AG121" s="2127"/>
      <c r="AH121" s="2127"/>
      <c r="AI121" s="2127"/>
      <c r="AJ121" s="2127"/>
      <c r="AK121" s="2127"/>
      <c r="AL121" s="2127"/>
      <c r="AM121" s="2127"/>
      <c r="AN121" s="2127"/>
      <c r="AO121" s="2127"/>
      <c r="AP121" s="2127"/>
      <c r="AQ121" s="2127"/>
      <c r="AR121" s="2127"/>
      <c r="AS121" s="2127"/>
      <c r="AT121" s="2127"/>
      <c r="AU121" s="2127"/>
      <c r="AV121" s="450"/>
      <c r="AW121" s="450"/>
    </row>
    <row r="122" spans="1:49" s="2015" customFormat="1" ht="13.5">
      <c r="A122" s="446"/>
      <c r="C122" s="2216"/>
      <c r="D122" s="2216"/>
      <c r="E122" s="2216"/>
      <c r="F122" s="2216"/>
      <c r="G122" s="2217"/>
      <c r="H122" s="2218"/>
      <c r="I122" s="2217"/>
      <c r="J122" s="2127"/>
      <c r="K122" s="2127"/>
      <c r="L122" s="2127"/>
      <c r="M122" s="2127"/>
      <c r="N122" s="2217"/>
      <c r="O122" s="2221"/>
      <c r="P122" s="2127"/>
      <c r="Q122" s="2127"/>
      <c r="R122" s="2127"/>
      <c r="S122" s="2127"/>
      <c r="T122" s="2127"/>
      <c r="U122" s="2127"/>
      <c r="V122" s="2127"/>
      <c r="W122" s="2127"/>
      <c r="X122" s="2127"/>
      <c r="Y122" s="2127"/>
      <c r="Z122" s="2127"/>
      <c r="AA122" s="2127"/>
      <c r="AB122" s="2127"/>
      <c r="AC122" s="2127"/>
      <c r="AD122" s="2127"/>
      <c r="AE122" s="2127"/>
      <c r="AF122" s="2127"/>
      <c r="AG122" s="2127"/>
      <c r="AH122" s="2127"/>
      <c r="AI122" s="2127"/>
      <c r="AJ122" s="2127"/>
      <c r="AK122" s="2127"/>
      <c r="AL122" s="2127"/>
      <c r="AM122" s="2127"/>
      <c r="AN122" s="2127"/>
      <c r="AO122" s="2127"/>
      <c r="AP122" s="2127"/>
      <c r="AQ122" s="2127"/>
      <c r="AR122" s="2127"/>
      <c r="AS122" s="2127"/>
      <c r="AT122" s="2127"/>
      <c r="AU122" s="2127"/>
      <c r="AV122" s="450"/>
      <c r="AW122" s="450"/>
    </row>
    <row r="123" spans="1:49" s="2015" customFormat="1" ht="13.5">
      <c r="A123" s="446"/>
      <c r="C123" s="2216"/>
      <c r="D123" s="2216"/>
      <c r="E123" s="2216"/>
      <c r="F123" s="2216"/>
      <c r="G123" s="2217"/>
      <c r="H123" s="2218"/>
      <c r="I123" s="2217"/>
      <c r="J123" s="2127"/>
      <c r="K123" s="2127"/>
      <c r="L123" s="2127"/>
      <c r="M123" s="2127"/>
      <c r="N123" s="2217"/>
      <c r="O123" s="2221"/>
      <c r="P123" s="2127"/>
      <c r="Q123" s="2127"/>
      <c r="R123" s="2127"/>
      <c r="S123" s="2127"/>
      <c r="T123" s="2127"/>
      <c r="U123" s="2127"/>
      <c r="V123" s="2127"/>
      <c r="W123" s="2127"/>
      <c r="X123" s="2127"/>
      <c r="Y123" s="2127"/>
      <c r="Z123" s="2127"/>
      <c r="AA123" s="2127"/>
      <c r="AB123" s="2127"/>
      <c r="AC123" s="2127"/>
      <c r="AD123" s="2127"/>
      <c r="AE123" s="2127"/>
      <c r="AF123" s="2127"/>
      <c r="AG123" s="2127"/>
      <c r="AH123" s="2127"/>
      <c r="AI123" s="2127"/>
      <c r="AJ123" s="2127"/>
      <c r="AK123" s="2127"/>
      <c r="AL123" s="2127"/>
      <c r="AM123" s="2127"/>
      <c r="AN123" s="2127"/>
      <c r="AO123" s="2127"/>
      <c r="AP123" s="2127"/>
      <c r="AQ123" s="2127"/>
      <c r="AR123" s="2127"/>
      <c r="AS123" s="2127"/>
      <c r="AT123" s="2127"/>
      <c r="AU123" s="2127"/>
      <c r="AV123" s="450"/>
      <c r="AW123" s="450"/>
    </row>
    <row r="124" spans="1:49" s="2015" customFormat="1" ht="13.5">
      <c r="A124" s="446"/>
      <c r="C124" s="2216"/>
      <c r="D124" s="2216"/>
      <c r="E124" s="2216"/>
      <c r="F124" s="2216"/>
      <c r="G124" s="2217"/>
      <c r="H124" s="2218"/>
      <c r="I124" s="2217"/>
      <c r="J124" s="2127"/>
      <c r="K124" s="2127"/>
      <c r="L124" s="2127"/>
      <c r="M124" s="2127"/>
      <c r="N124" s="2217"/>
      <c r="O124" s="2221"/>
      <c r="P124" s="2127"/>
      <c r="Q124" s="2127"/>
      <c r="R124" s="2127"/>
      <c r="S124" s="2127"/>
      <c r="T124" s="2127"/>
      <c r="U124" s="2127"/>
      <c r="V124" s="2127"/>
      <c r="W124" s="2127"/>
      <c r="X124" s="2127"/>
      <c r="Y124" s="2127"/>
      <c r="Z124" s="2127"/>
      <c r="AA124" s="2127"/>
      <c r="AB124" s="2127"/>
      <c r="AC124" s="2127"/>
      <c r="AD124" s="2127"/>
      <c r="AE124" s="2127"/>
      <c r="AF124" s="2127"/>
      <c r="AG124" s="2127"/>
      <c r="AH124" s="2127"/>
      <c r="AI124" s="2127"/>
      <c r="AJ124" s="2127"/>
      <c r="AK124" s="2127"/>
      <c r="AL124" s="2127"/>
      <c r="AM124" s="2127"/>
      <c r="AN124" s="2127"/>
      <c r="AO124" s="2127"/>
      <c r="AP124" s="2127"/>
      <c r="AQ124" s="2127"/>
      <c r="AR124" s="2127"/>
      <c r="AS124" s="2127"/>
      <c r="AT124" s="2127"/>
      <c r="AU124" s="2127"/>
      <c r="AV124" s="450"/>
      <c r="AW124" s="450"/>
    </row>
    <row r="125" spans="1:49" s="2015" customFormat="1" ht="13.5">
      <c r="A125" s="446"/>
      <c r="C125" s="2216"/>
      <c r="D125" s="2216"/>
      <c r="E125" s="2216"/>
      <c r="F125" s="2216"/>
      <c r="G125" s="2217"/>
      <c r="H125" s="2218"/>
      <c r="I125" s="2217"/>
      <c r="J125" s="2127"/>
      <c r="K125" s="2127"/>
      <c r="L125" s="2127"/>
      <c r="M125" s="2127"/>
      <c r="N125" s="2217"/>
      <c r="O125" s="2221"/>
      <c r="P125" s="2127"/>
      <c r="Q125" s="2127"/>
      <c r="R125" s="2127"/>
      <c r="S125" s="2127"/>
      <c r="T125" s="2127"/>
      <c r="U125" s="2127"/>
      <c r="V125" s="2127"/>
      <c r="W125" s="2127"/>
      <c r="X125" s="2127"/>
      <c r="Y125" s="2127"/>
      <c r="Z125" s="2127"/>
      <c r="AA125" s="2127"/>
      <c r="AB125" s="2127"/>
      <c r="AC125" s="2127"/>
      <c r="AD125" s="2127"/>
      <c r="AE125" s="2127"/>
      <c r="AF125" s="2127"/>
      <c r="AG125" s="2127"/>
      <c r="AH125" s="2127"/>
      <c r="AI125" s="2127"/>
      <c r="AJ125" s="2127"/>
      <c r="AK125" s="2127"/>
      <c r="AL125" s="2127"/>
      <c r="AM125" s="2127"/>
      <c r="AN125" s="2127"/>
      <c r="AO125" s="2127"/>
      <c r="AP125" s="2127"/>
      <c r="AQ125" s="2127"/>
      <c r="AR125" s="2127"/>
      <c r="AS125" s="2127"/>
      <c r="AT125" s="2127"/>
      <c r="AU125" s="2127"/>
      <c r="AV125" s="450"/>
      <c r="AW125" s="450"/>
    </row>
    <row r="126" spans="1:49" s="2015" customFormat="1" ht="13.5">
      <c r="A126" s="446"/>
      <c r="C126" s="2216"/>
      <c r="D126" s="2216"/>
      <c r="E126" s="2216"/>
      <c r="F126" s="2216"/>
      <c r="G126" s="2217"/>
      <c r="H126" s="2218"/>
      <c r="I126" s="2217"/>
      <c r="J126" s="2127"/>
      <c r="K126" s="2127"/>
      <c r="L126" s="2127"/>
      <c r="M126" s="2127"/>
      <c r="N126" s="2217"/>
      <c r="O126" s="2221"/>
      <c r="P126" s="2127"/>
      <c r="Q126" s="2127"/>
      <c r="R126" s="2127"/>
      <c r="S126" s="2127"/>
      <c r="T126" s="2127"/>
      <c r="U126" s="2127"/>
      <c r="V126" s="2127"/>
      <c r="W126" s="2127"/>
      <c r="X126" s="2127"/>
      <c r="Y126" s="2127"/>
      <c r="Z126" s="2127"/>
      <c r="AA126" s="2127"/>
      <c r="AB126" s="2127"/>
      <c r="AC126" s="2127"/>
      <c r="AD126" s="2127"/>
      <c r="AE126" s="2127"/>
      <c r="AF126" s="2127"/>
      <c r="AG126" s="2127"/>
      <c r="AH126" s="2127"/>
      <c r="AI126" s="2127"/>
      <c r="AJ126" s="2127"/>
      <c r="AK126" s="2127"/>
      <c r="AL126" s="2127"/>
      <c r="AM126" s="2127"/>
      <c r="AN126" s="2127"/>
      <c r="AO126" s="2127"/>
      <c r="AP126" s="2127"/>
      <c r="AQ126" s="2127"/>
      <c r="AR126" s="2127"/>
      <c r="AS126" s="2127"/>
      <c r="AT126" s="2127"/>
      <c r="AU126" s="2127"/>
      <c r="AV126" s="450"/>
      <c r="AW126" s="450"/>
    </row>
    <row r="127" spans="1:49" s="2015" customFormat="1" ht="13.5">
      <c r="A127" s="446"/>
      <c r="C127" s="2216"/>
      <c r="D127" s="2216"/>
      <c r="E127" s="2216"/>
      <c r="F127" s="2216"/>
      <c r="G127" s="2217"/>
      <c r="H127" s="2218"/>
      <c r="I127" s="2217"/>
      <c r="J127" s="2127"/>
      <c r="K127" s="2127"/>
      <c r="L127" s="2127"/>
      <c r="M127" s="2127"/>
      <c r="N127" s="2217"/>
      <c r="O127" s="2221"/>
      <c r="P127" s="2127"/>
      <c r="Q127" s="2127"/>
      <c r="R127" s="2127"/>
      <c r="S127" s="2127"/>
      <c r="T127" s="2127"/>
      <c r="U127" s="2127"/>
      <c r="V127" s="2127"/>
      <c r="W127" s="2127"/>
      <c r="X127" s="2127"/>
      <c r="Y127" s="2127"/>
      <c r="Z127" s="2127"/>
      <c r="AA127" s="2127"/>
      <c r="AB127" s="2127"/>
      <c r="AC127" s="2127"/>
      <c r="AD127" s="2127"/>
      <c r="AE127" s="2127"/>
      <c r="AF127" s="2127"/>
      <c r="AG127" s="2127"/>
      <c r="AH127" s="2127"/>
      <c r="AI127" s="2127"/>
      <c r="AJ127" s="2127"/>
      <c r="AK127" s="2127"/>
      <c r="AL127" s="2127"/>
      <c r="AM127" s="2127"/>
      <c r="AN127" s="2127"/>
      <c r="AO127" s="2127"/>
      <c r="AP127" s="2127"/>
      <c r="AQ127" s="2127"/>
      <c r="AR127" s="2127"/>
      <c r="AS127" s="2127"/>
      <c r="AT127" s="2127"/>
      <c r="AU127" s="2127"/>
      <c r="AV127" s="450"/>
      <c r="AW127" s="450"/>
    </row>
    <row r="128" spans="1:49" s="2015" customFormat="1" ht="13.5">
      <c r="A128" s="446"/>
      <c r="C128" s="2216"/>
      <c r="D128" s="2216"/>
      <c r="E128" s="2216"/>
      <c r="F128" s="2216"/>
      <c r="G128" s="2217"/>
      <c r="H128" s="2218"/>
      <c r="I128" s="2217"/>
      <c r="J128" s="2127"/>
      <c r="K128" s="2127"/>
      <c r="L128" s="2127"/>
      <c r="M128" s="2127"/>
      <c r="N128" s="2217"/>
      <c r="O128" s="2221"/>
      <c r="P128" s="2127"/>
      <c r="Q128" s="2127"/>
      <c r="R128" s="2127"/>
      <c r="S128" s="2127"/>
      <c r="T128" s="2127"/>
      <c r="U128" s="2127"/>
      <c r="V128" s="2127"/>
      <c r="W128" s="2127"/>
      <c r="X128" s="2127"/>
      <c r="Y128" s="2127"/>
      <c r="Z128" s="2127"/>
      <c r="AA128" s="2127"/>
      <c r="AB128" s="2127"/>
      <c r="AC128" s="2127"/>
      <c r="AD128" s="2127"/>
      <c r="AE128" s="2127"/>
      <c r="AF128" s="2127"/>
      <c r="AG128" s="2127"/>
      <c r="AH128" s="2127"/>
      <c r="AI128" s="2127"/>
      <c r="AJ128" s="2127"/>
      <c r="AK128" s="2127"/>
      <c r="AL128" s="2127"/>
      <c r="AM128" s="2127"/>
      <c r="AN128" s="2127"/>
      <c r="AO128" s="2127"/>
      <c r="AP128" s="2127"/>
      <c r="AQ128" s="2127"/>
      <c r="AR128" s="2127"/>
      <c r="AS128" s="2127"/>
      <c r="AT128" s="2127"/>
      <c r="AU128" s="2127"/>
      <c r="AV128" s="450"/>
      <c r="AW128" s="450"/>
    </row>
    <row r="129" spans="1:49" s="2015" customFormat="1" ht="13.5">
      <c r="A129" s="446"/>
      <c r="C129" s="2216"/>
      <c r="D129" s="2216"/>
      <c r="E129" s="2216"/>
      <c r="F129" s="2216"/>
      <c r="G129" s="2217"/>
      <c r="H129" s="2218"/>
      <c r="I129" s="2217"/>
      <c r="J129" s="2127"/>
      <c r="K129" s="2127"/>
      <c r="L129" s="2127"/>
      <c r="M129" s="2127"/>
      <c r="N129" s="2217"/>
      <c r="O129" s="2221"/>
      <c r="P129" s="2127"/>
      <c r="Q129" s="2127"/>
      <c r="R129" s="2127"/>
      <c r="S129" s="2127"/>
      <c r="T129" s="2127"/>
      <c r="U129" s="2127"/>
      <c r="V129" s="2127"/>
      <c r="W129" s="2127"/>
      <c r="X129" s="2127"/>
      <c r="Y129" s="2127"/>
      <c r="Z129" s="2127"/>
      <c r="AA129" s="2127"/>
      <c r="AB129" s="2127"/>
      <c r="AC129" s="2127"/>
      <c r="AD129" s="2127"/>
      <c r="AE129" s="2127"/>
      <c r="AF129" s="2127"/>
      <c r="AG129" s="2127"/>
      <c r="AH129" s="2127"/>
      <c r="AI129" s="2127"/>
      <c r="AJ129" s="2127"/>
      <c r="AK129" s="2127"/>
      <c r="AL129" s="2127"/>
      <c r="AM129" s="2127"/>
      <c r="AN129" s="2127"/>
      <c r="AO129" s="2127"/>
      <c r="AP129" s="2127"/>
      <c r="AQ129" s="2127"/>
      <c r="AR129" s="2127"/>
      <c r="AS129" s="2127"/>
      <c r="AT129" s="2127"/>
      <c r="AU129" s="2127"/>
      <c r="AV129" s="450"/>
      <c r="AW129" s="450"/>
    </row>
    <row r="130" spans="1:49" s="2015" customFormat="1" ht="13.5">
      <c r="A130" s="446"/>
      <c r="C130" s="2216"/>
      <c r="D130" s="2216"/>
      <c r="E130" s="2216"/>
      <c r="F130" s="2216"/>
      <c r="G130" s="2217"/>
      <c r="H130" s="2218"/>
      <c r="I130" s="2217"/>
      <c r="J130" s="2127"/>
      <c r="K130" s="2127"/>
      <c r="L130" s="2127"/>
      <c r="M130" s="2127"/>
      <c r="N130" s="2217"/>
      <c r="O130" s="2221"/>
      <c r="P130" s="2127"/>
      <c r="Q130" s="2127"/>
      <c r="R130" s="2127"/>
      <c r="S130" s="2127"/>
      <c r="T130" s="2127"/>
      <c r="U130" s="2127"/>
      <c r="V130" s="2127"/>
      <c r="W130" s="2127"/>
      <c r="X130" s="2127"/>
      <c r="Y130" s="2127"/>
      <c r="Z130" s="2127"/>
      <c r="AA130" s="2127"/>
      <c r="AB130" s="2127"/>
      <c r="AC130" s="2127"/>
      <c r="AD130" s="2127"/>
      <c r="AE130" s="2127"/>
      <c r="AF130" s="2127"/>
      <c r="AG130" s="2127"/>
      <c r="AH130" s="2127"/>
      <c r="AI130" s="2127"/>
      <c r="AJ130" s="2127"/>
      <c r="AK130" s="2127"/>
      <c r="AL130" s="2127"/>
      <c r="AM130" s="2127"/>
      <c r="AN130" s="2127"/>
      <c r="AO130" s="2127"/>
      <c r="AP130" s="2127"/>
      <c r="AQ130" s="2127"/>
      <c r="AR130" s="2127"/>
      <c r="AS130" s="2127"/>
      <c r="AT130" s="2127"/>
      <c r="AU130" s="2127"/>
      <c r="AV130" s="450"/>
      <c r="AW130" s="450"/>
    </row>
    <row r="131" spans="1:49" s="2015" customFormat="1" ht="13.5">
      <c r="A131" s="446"/>
      <c r="C131" s="2216"/>
      <c r="D131" s="2216"/>
      <c r="E131" s="2216"/>
      <c r="F131" s="2216"/>
      <c r="G131" s="2217"/>
      <c r="H131" s="2218"/>
      <c r="I131" s="2217"/>
      <c r="J131" s="2127"/>
      <c r="K131" s="2127"/>
      <c r="L131" s="2127"/>
      <c r="M131" s="2127"/>
      <c r="N131" s="2217"/>
      <c r="O131" s="2221"/>
      <c r="P131" s="2127"/>
      <c r="Q131" s="2127"/>
      <c r="R131" s="2127"/>
      <c r="S131" s="2127"/>
      <c r="T131" s="2127"/>
      <c r="U131" s="2127"/>
      <c r="V131" s="2127"/>
      <c r="W131" s="2127"/>
      <c r="X131" s="2127"/>
      <c r="Y131" s="2127"/>
      <c r="Z131" s="2127"/>
      <c r="AA131" s="2127"/>
      <c r="AB131" s="2127"/>
      <c r="AC131" s="2127"/>
      <c r="AD131" s="2127"/>
      <c r="AE131" s="2127"/>
      <c r="AF131" s="2127"/>
      <c r="AG131" s="2127"/>
      <c r="AH131" s="2127"/>
      <c r="AI131" s="2127"/>
      <c r="AJ131" s="2127"/>
      <c r="AK131" s="2127"/>
      <c r="AL131" s="2127"/>
      <c r="AM131" s="2127"/>
      <c r="AN131" s="2127"/>
      <c r="AO131" s="2127"/>
      <c r="AP131" s="2127"/>
      <c r="AQ131" s="2127"/>
      <c r="AR131" s="2127"/>
      <c r="AS131" s="2127"/>
      <c r="AT131" s="2127"/>
      <c r="AU131" s="2127"/>
      <c r="AV131" s="450"/>
      <c r="AW131" s="450"/>
    </row>
    <row r="132" spans="1:49" s="2015" customFormat="1" ht="13.5">
      <c r="A132" s="446"/>
      <c r="C132" s="2216"/>
      <c r="D132" s="2216"/>
      <c r="E132" s="2216"/>
      <c r="F132" s="2216"/>
      <c r="G132" s="2217"/>
      <c r="H132" s="2218"/>
      <c r="I132" s="2217"/>
      <c r="J132" s="2127"/>
      <c r="K132" s="2127"/>
      <c r="L132" s="2127"/>
      <c r="M132" s="2127"/>
      <c r="N132" s="2217"/>
      <c r="O132" s="2221"/>
      <c r="P132" s="2127"/>
      <c r="Q132" s="2127"/>
      <c r="R132" s="2127"/>
      <c r="S132" s="2127"/>
      <c r="T132" s="2127"/>
      <c r="U132" s="2127"/>
      <c r="V132" s="2127"/>
      <c r="W132" s="2127"/>
      <c r="X132" s="2127"/>
      <c r="Y132" s="2127"/>
      <c r="Z132" s="2127"/>
      <c r="AA132" s="2127"/>
      <c r="AB132" s="2127"/>
      <c r="AC132" s="2127"/>
      <c r="AD132" s="2127"/>
      <c r="AE132" s="2127"/>
      <c r="AF132" s="2127"/>
      <c r="AG132" s="2127"/>
      <c r="AH132" s="2127"/>
      <c r="AI132" s="2127"/>
      <c r="AJ132" s="2127"/>
      <c r="AK132" s="2127"/>
      <c r="AL132" s="2127"/>
      <c r="AM132" s="2127"/>
      <c r="AN132" s="2127"/>
      <c r="AO132" s="2127"/>
      <c r="AP132" s="2127"/>
      <c r="AQ132" s="2127"/>
      <c r="AR132" s="2127"/>
      <c r="AS132" s="2127"/>
      <c r="AT132" s="2127"/>
      <c r="AU132" s="2127"/>
      <c r="AV132" s="450"/>
      <c r="AW132" s="450"/>
    </row>
    <row r="133" spans="1:49" s="2015" customFormat="1" ht="13.5">
      <c r="A133" s="446"/>
      <c r="C133" s="2216"/>
      <c r="D133" s="2216"/>
      <c r="E133" s="2216"/>
      <c r="F133" s="2216"/>
      <c r="G133" s="2217"/>
      <c r="H133" s="2218"/>
      <c r="I133" s="2217"/>
      <c r="J133" s="2127"/>
      <c r="K133" s="2127"/>
      <c r="L133" s="2127"/>
      <c r="M133" s="2127"/>
      <c r="N133" s="2217"/>
      <c r="O133" s="2221"/>
      <c r="P133" s="2127"/>
      <c r="Q133" s="2127"/>
      <c r="R133" s="2127"/>
      <c r="S133" s="2127"/>
      <c r="T133" s="2127"/>
      <c r="U133" s="2127"/>
      <c r="V133" s="2127"/>
      <c r="W133" s="2127"/>
      <c r="X133" s="2127"/>
      <c r="Y133" s="2127"/>
      <c r="Z133" s="2127"/>
      <c r="AA133" s="2127"/>
      <c r="AB133" s="2127"/>
      <c r="AC133" s="2127"/>
      <c r="AD133" s="2127"/>
      <c r="AE133" s="2127"/>
      <c r="AF133" s="2127"/>
      <c r="AG133" s="2127"/>
      <c r="AH133" s="2127"/>
      <c r="AI133" s="2127"/>
      <c r="AJ133" s="2127"/>
      <c r="AK133" s="2127"/>
      <c r="AL133" s="2127"/>
      <c r="AM133" s="2127"/>
      <c r="AN133" s="2127"/>
      <c r="AO133" s="2127"/>
      <c r="AP133" s="2127"/>
      <c r="AQ133" s="2127"/>
      <c r="AR133" s="2127"/>
      <c r="AS133" s="2127"/>
      <c r="AT133" s="2127"/>
      <c r="AU133" s="2127"/>
      <c r="AV133" s="450"/>
      <c r="AW133" s="450"/>
    </row>
    <row r="134" spans="1:49" s="2015" customFormat="1" ht="13.5">
      <c r="A134" s="446"/>
      <c r="C134" s="2216"/>
      <c r="D134" s="2216"/>
      <c r="E134" s="2216"/>
      <c r="F134" s="2216"/>
      <c r="G134" s="2217"/>
      <c r="H134" s="2218"/>
      <c r="I134" s="2217"/>
      <c r="J134" s="2127"/>
      <c r="K134" s="2127"/>
      <c r="L134" s="2127"/>
      <c r="M134" s="2127"/>
      <c r="N134" s="2217"/>
      <c r="O134" s="2221"/>
      <c r="P134" s="2127"/>
      <c r="Q134" s="2127"/>
      <c r="R134" s="2127"/>
      <c r="S134" s="2127"/>
      <c r="T134" s="2127"/>
      <c r="U134" s="2127"/>
      <c r="V134" s="2127"/>
      <c r="W134" s="2127"/>
      <c r="X134" s="2127"/>
      <c r="Y134" s="2127"/>
      <c r="Z134" s="2127"/>
      <c r="AA134" s="2127"/>
      <c r="AB134" s="2127"/>
      <c r="AC134" s="2127"/>
      <c r="AD134" s="2127"/>
      <c r="AE134" s="2127"/>
      <c r="AF134" s="2127"/>
      <c r="AG134" s="2127"/>
      <c r="AH134" s="2127"/>
      <c r="AI134" s="2127"/>
      <c r="AJ134" s="2127"/>
      <c r="AK134" s="2127"/>
      <c r="AL134" s="2127"/>
      <c r="AM134" s="2127"/>
      <c r="AN134" s="2127"/>
      <c r="AO134" s="2127"/>
      <c r="AP134" s="2127"/>
      <c r="AQ134" s="2127"/>
      <c r="AR134" s="2127"/>
      <c r="AS134" s="2127"/>
      <c r="AT134" s="2127"/>
      <c r="AU134" s="2127"/>
      <c r="AV134" s="450"/>
      <c r="AW134" s="450"/>
    </row>
    <row r="135" spans="1:49" s="2015" customFormat="1" ht="13.5">
      <c r="A135" s="446"/>
      <c r="C135" s="2216"/>
      <c r="D135" s="2216"/>
      <c r="E135" s="2216"/>
      <c r="F135" s="2216"/>
      <c r="G135" s="2217"/>
      <c r="H135" s="2218"/>
      <c r="I135" s="2217"/>
      <c r="J135" s="2127"/>
      <c r="K135" s="2127"/>
      <c r="L135" s="2127"/>
      <c r="M135" s="2127"/>
      <c r="N135" s="2217"/>
      <c r="O135" s="2221"/>
      <c r="P135" s="2127"/>
      <c r="Q135" s="2127"/>
      <c r="R135" s="2127"/>
      <c r="S135" s="2127"/>
      <c r="T135" s="2127"/>
      <c r="U135" s="2127"/>
      <c r="V135" s="2127"/>
      <c r="W135" s="2127"/>
      <c r="X135" s="2127"/>
      <c r="Y135" s="2127"/>
      <c r="Z135" s="2127"/>
      <c r="AA135" s="2127"/>
      <c r="AB135" s="2127"/>
      <c r="AC135" s="2127"/>
      <c r="AD135" s="2127"/>
      <c r="AE135" s="2127"/>
      <c r="AF135" s="2127"/>
      <c r="AG135" s="2127"/>
      <c r="AH135" s="2127"/>
      <c r="AI135" s="2127"/>
      <c r="AJ135" s="2127"/>
      <c r="AK135" s="2127"/>
      <c r="AL135" s="2127"/>
      <c r="AM135" s="2127"/>
      <c r="AN135" s="2127"/>
      <c r="AO135" s="2127"/>
      <c r="AP135" s="2127"/>
      <c r="AQ135" s="2127"/>
      <c r="AR135" s="2127"/>
      <c r="AS135" s="2127"/>
      <c r="AT135" s="2127"/>
      <c r="AU135" s="2127"/>
      <c r="AV135" s="450"/>
      <c r="AW135" s="450"/>
    </row>
    <row r="136" spans="1:49" s="2015" customFormat="1" ht="13.5">
      <c r="A136" s="446"/>
      <c r="C136" s="2216"/>
      <c r="D136" s="2216"/>
      <c r="E136" s="2216"/>
      <c r="F136" s="2216"/>
      <c r="G136" s="2217"/>
      <c r="H136" s="2218"/>
      <c r="I136" s="2217"/>
      <c r="J136" s="2127"/>
      <c r="K136" s="2127"/>
      <c r="L136" s="2127"/>
      <c r="M136" s="2127"/>
      <c r="N136" s="2217"/>
      <c r="O136" s="2221"/>
      <c r="P136" s="2127"/>
      <c r="Q136" s="2127"/>
      <c r="R136" s="2127"/>
      <c r="S136" s="2127"/>
      <c r="T136" s="2127"/>
      <c r="U136" s="2127"/>
      <c r="V136" s="2127"/>
      <c r="W136" s="2127"/>
      <c r="X136" s="2127"/>
      <c r="Y136" s="2127"/>
      <c r="Z136" s="2127"/>
      <c r="AA136" s="2127"/>
      <c r="AB136" s="2127"/>
      <c r="AC136" s="2127"/>
      <c r="AD136" s="2127"/>
      <c r="AE136" s="2127"/>
      <c r="AF136" s="2127"/>
      <c r="AG136" s="2127"/>
      <c r="AH136" s="2127"/>
      <c r="AI136" s="2127"/>
      <c r="AJ136" s="2127"/>
      <c r="AK136" s="2127"/>
      <c r="AL136" s="2127"/>
      <c r="AM136" s="2127"/>
      <c r="AN136" s="2127"/>
      <c r="AO136" s="2127"/>
      <c r="AP136" s="2127"/>
      <c r="AQ136" s="2127"/>
      <c r="AR136" s="2127"/>
      <c r="AS136" s="2127"/>
      <c r="AT136" s="2127"/>
      <c r="AU136" s="2127"/>
      <c r="AV136" s="450"/>
      <c r="AW136" s="450"/>
    </row>
    <row r="137" spans="1:49" s="2015" customFormat="1" ht="13.5">
      <c r="A137" s="446"/>
      <c r="C137" s="2216"/>
      <c r="D137" s="2216"/>
      <c r="E137" s="2216"/>
      <c r="F137" s="2216"/>
      <c r="G137" s="2217"/>
      <c r="H137" s="2218"/>
      <c r="I137" s="2217"/>
      <c r="J137" s="2127"/>
      <c r="K137" s="2127"/>
      <c r="L137" s="2127"/>
      <c r="M137" s="2127"/>
      <c r="N137" s="2217"/>
      <c r="O137" s="2221"/>
      <c r="P137" s="2127"/>
      <c r="Q137" s="2127"/>
      <c r="R137" s="2127"/>
      <c r="S137" s="2127"/>
      <c r="T137" s="2127"/>
      <c r="U137" s="2127"/>
      <c r="V137" s="2127"/>
      <c r="W137" s="2127"/>
      <c r="X137" s="2127"/>
      <c r="Y137" s="2127"/>
      <c r="Z137" s="2127"/>
      <c r="AA137" s="2127"/>
      <c r="AB137" s="2127"/>
      <c r="AC137" s="2127"/>
      <c r="AD137" s="2127"/>
      <c r="AE137" s="2127"/>
      <c r="AF137" s="2127"/>
      <c r="AG137" s="2127"/>
      <c r="AH137" s="2127"/>
      <c r="AI137" s="2127"/>
      <c r="AJ137" s="2127"/>
      <c r="AK137" s="2127"/>
      <c r="AL137" s="2127"/>
      <c r="AM137" s="2127"/>
      <c r="AN137" s="2127"/>
      <c r="AO137" s="2127"/>
      <c r="AP137" s="2127"/>
      <c r="AQ137" s="2127"/>
      <c r="AR137" s="2127"/>
      <c r="AS137" s="2127"/>
      <c r="AT137" s="2127"/>
      <c r="AU137" s="2127"/>
      <c r="AV137" s="450"/>
      <c r="AW137" s="450"/>
    </row>
    <row r="138" spans="1:49" s="2015" customFormat="1" ht="13.5">
      <c r="A138" s="446"/>
      <c r="C138" s="2216"/>
      <c r="D138" s="2216"/>
      <c r="E138" s="2216"/>
      <c r="F138" s="2216"/>
      <c r="G138" s="2217"/>
      <c r="H138" s="2218"/>
      <c r="I138" s="2217"/>
      <c r="J138" s="2127"/>
      <c r="K138" s="2127"/>
      <c r="L138" s="2127"/>
      <c r="M138" s="2127"/>
      <c r="N138" s="2217"/>
      <c r="O138" s="2221"/>
      <c r="P138" s="2127"/>
      <c r="Q138" s="2127"/>
      <c r="R138" s="2127"/>
      <c r="S138" s="2127"/>
      <c r="T138" s="2127"/>
      <c r="U138" s="2127"/>
      <c r="V138" s="2127"/>
      <c r="W138" s="2127"/>
      <c r="X138" s="2127"/>
      <c r="Y138" s="2127"/>
      <c r="Z138" s="2127"/>
      <c r="AA138" s="2127"/>
      <c r="AB138" s="2127"/>
      <c r="AC138" s="2127"/>
      <c r="AD138" s="2127"/>
      <c r="AE138" s="2127"/>
      <c r="AF138" s="2127"/>
      <c r="AG138" s="2127"/>
      <c r="AH138" s="2127"/>
      <c r="AI138" s="2127"/>
      <c r="AJ138" s="2127"/>
      <c r="AK138" s="2127"/>
      <c r="AL138" s="2127"/>
      <c r="AM138" s="2127"/>
      <c r="AN138" s="2127"/>
      <c r="AO138" s="2127"/>
      <c r="AP138" s="2127"/>
      <c r="AQ138" s="2127"/>
      <c r="AR138" s="2127"/>
      <c r="AS138" s="2127"/>
      <c r="AT138" s="2127"/>
      <c r="AU138" s="2127"/>
      <c r="AV138" s="450"/>
      <c r="AW138" s="450"/>
    </row>
    <row r="139" spans="1:49" s="2015" customFormat="1" ht="13.5">
      <c r="A139" s="446"/>
      <c r="C139" s="2216"/>
      <c r="D139" s="2216"/>
      <c r="E139" s="2216"/>
      <c r="F139" s="2216"/>
      <c r="G139" s="2217"/>
      <c r="H139" s="2218"/>
      <c r="I139" s="2217"/>
      <c r="J139" s="2127"/>
      <c r="K139" s="2127"/>
      <c r="L139" s="2127"/>
      <c r="M139" s="2127"/>
      <c r="N139" s="2217"/>
      <c r="O139" s="2221"/>
      <c r="P139" s="2127"/>
      <c r="Q139" s="2127"/>
      <c r="R139" s="2127"/>
      <c r="S139" s="2127"/>
      <c r="T139" s="2127"/>
      <c r="U139" s="2127"/>
      <c r="V139" s="2127"/>
      <c r="W139" s="2127"/>
      <c r="X139" s="2127"/>
      <c r="Y139" s="2127"/>
      <c r="Z139" s="2127"/>
      <c r="AA139" s="2127"/>
      <c r="AB139" s="2127"/>
      <c r="AC139" s="2127"/>
      <c r="AD139" s="2127"/>
      <c r="AE139" s="2127"/>
      <c r="AF139" s="2127"/>
      <c r="AG139" s="2127"/>
      <c r="AH139" s="2127"/>
      <c r="AI139" s="2127"/>
      <c r="AJ139" s="2127"/>
      <c r="AK139" s="2127"/>
      <c r="AL139" s="2127"/>
      <c r="AM139" s="2127"/>
      <c r="AN139" s="2127"/>
      <c r="AO139" s="2127"/>
      <c r="AP139" s="2127"/>
      <c r="AQ139" s="2127"/>
      <c r="AR139" s="2127"/>
      <c r="AS139" s="2127"/>
      <c r="AT139" s="2127"/>
      <c r="AU139" s="2127"/>
      <c r="AV139" s="450"/>
      <c r="AW139" s="450"/>
    </row>
    <row r="140" spans="1:49" s="2015" customFormat="1" ht="13.5">
      <c r="A140" s="446"/>
      <c r="C140" s="2216"/>
      <c r="D140" s="2216"/>
      <c r="E140" s="2216"/>
      <c r="F140" s="2216"/>
      <c r="G140" s="2217"/>
      <c r="H140" s="2218"/>
      <c r="I140" s="2217"/>
      <c r="J140" s="2127"/>
      <c r="K140" s="2127"/>
      <c r="L140" s="2127"/>
      <c r="M140" s="2127"/>
      <c r="N140" s="2217"/>
      <c r="O140" s="2221"/>
      <c r="P140" s="2127"/>
      <c r="Q140" s="2127"/>
      <c r="R140" s="2127"/>
      <c r="S140" s="2127"/>
      <c r="T140" s="2127"/>
      <c r="U140" s="2127"/>
      <c r="V140" s="2127"/>
      <c r="W140" s="2127"/>
      <c r="X140" s="2127"/>
      <c r="Y140" s="2127"/>
      <c r="Z140" s="2127"/>
      <c r="AA140" s="2127"/>
      <c r="AB140" s="2127"/>
      <c r="AC140" s="2127"/>
      <c r="AD140" s="2127"/>
      <c r="AE140" s="2127"/>
      <c r="AF140" s="2127"/>
      <c r="AG140" s="2127"/>
      <c r="AH140" s="2127"/>
      <c r="AI140" s="2127"/>
      <c r="AJ140" s="2127"/>
      <c r="AK140" s="2127"/>
      <c r="AL140" s="2127"/>
      <c r="AM140" s="2127"/>
      <c r="AN140" s="2127"/>
      <c r="AO140" s="2127"/>
      <c r="AP140" s="2127"/>
      <c r="AQ140" s="2127"/>
      <c r="AR140" s="2127"/>
      <c r="AS140" s="2127"/>
      <c r="AT140" s="2127"/>
      <c r="AU140" s="2127"/>
      <c r="AV140" s="450"/>
      <c r="AW140" s="450"/>
    </row>
    <row r="141" spans="1:49" s="2015" customFormat="1" ht="13.5">
      <c r="A141" s="446"/>
      <c r="C141" s="2216"/>
      <c r="D141" s="2216"/>
      <c r="E141" s="2216"/>
      <c r="F141" s="2216"/>
      <c r="G141" s="2217"/>
      <c r="H141" s="2218"/>
      <c r="I141" s="2217"/>
      <c r="J141" s="2127"/>
      <c r="K141" s="2127"/>
      <c r="L141" s="2127"/>
      <c r="M141" s="2127"/>
      <c r="N141" s="2217"/>
      <c r="O141" s="2221"/>
      <c r="P141" s="2127"/>
      <c r="Q141" s="2127"/>
      <c r="R141" s="2127"/>
      <c r="S141" s="2127"/>
      <c r="T141" s="2127"/>
      <c r="U141" s="2127"/>
      <c r="V141" s="2127"/>
      <c r="W141" s="2127"/>
      <c r="X141" s="2127"/>
      <c r="Y141" s="2127"/>
      <c r="Z141" s="2127"/>
      <c r="AA141" s="2127"/>
      <c r="AB141" s="2127"/>
      <c r="AC141" s="2127"/>
      <c r="AD141" s="2127"/>
      <c r="AE141" s="2127"/>
      <c r="AF141" s="2127"/>
      <c r="AG141" s="2127"/>
      <c r="AH141" s="2127"/>
      <c r="AI141" s="2127"/>
      <c r="AJ141" s="2127"/>
      <c r="AK141" s="2127"/>
      <c r="AL141" s="2127"/>
      <c r="AM141" s="2127"/>
      <c r="AN141" s="2127"/>
      <c r="AO141" s="2127"/>
      <c r="AP141" s="2127"/>
      <c r="AQ141" s="2127"/>
      <c r="AR141" s="2127"/>
      <c r="AS141" s="2127"/>
      <c r="AT141" s="2127"/>
      <c r="AU141" s="2127"/>
      <c r="AV141" s="450"/>
      <c r="AW141" s="450"/>
    </row>
    <row r="142" spans="1:49" s="2015" customFormat="1" ht="13.5">
      <c r="A142" s="446"/>
      <c r="C142" s="2216"/>
      <c r="D142" s="2216"/>
      <c r="E142" s="2216"/>
      <c r="F142" s="2216"/>
      <c r="G142" s="2217"/>
      <c r="H142" s="2218"/>
      <c r="I142" s="2217"/>
      <c r="J142" s="2127"/>
      <c r="K142" s="2127"/>
      <c r="L142" s="2127"/>
      <c r="M142" s="2127"/>
      <c r="N142" s="2217"/>
      <c r="O142" s="2221"/>
      <c r="P142" s="2127"/>
      <c r="Q142" s="2127"/>
      <c r="R142" s="2127"/>
      <c r="S142" s="2127"/>
      <c r="T142" s="2127"/>
      <c r="U142" s="2127"/>
      <c r="V142" s="2127"/>
      <c r="W142" s="2127"/>
      <c r="X142" s="2127"/>
      <c r="Y142" s="2127"/>
      <c r="Z142" s="2127"/>
      <c r="AA142" s="2127"/>
      <c r="AB142" s="2127"/>
      <c r="AC142" s="2127"/>
      <c r="AD142" s="2127"/>
      <c r="AE142" s="2127"/>
      <c r="AF142" s="2127"/>
      <c r="AG142" s="2127"/>
      <c r="AH142" s="2127"/>
      <c r="AI142" s="2127"/>
      <c r="AJ142" s="2127"/>
      <c r="AK142" s="2127"/>
      <c r="AL142" s="2127"/>
      <c r="AM142" s="2127"/>
      <c r="AN142" s="2127"/>
      <c r="AO142" s="2127"/>
      <c r="AP142" s="2127"/>
      <c r="AQ142" s="2127"/>
      <c r="AR142" s="2127"/>
      <c r="AS142" s="2127"/>
      <c r="AT142" s="2127"/>
      <c r="AU142" s="2127"/>
      <c r="AV142" s="450"/>
      <c r="AW142" s="450"/>
    </row>
    <row r="143" spans="1:49" s="2015" customFormat="1" ht="13.5">
      <c r="A143" s="446"/>
      <c r="C143" s="2216"/>
      <c r="D143" s="2216"/>
      <c r="E143" s="2216"/>
      <c r="F143" s="2216"/>
      <c r="G143" s="2217"/>
      <c r="H143" s="2218"/>
      <c r="I143" s="2217"/>
      <c r="J143" s="2127"/>
      <c r="K143" s="2127"/>
      <c r="L143" s="2127"/>
      <c r="M143" s="2127"/>
      <c r="N143" s="2217"/>
      <c r="O143" s="2221"/>
      <c r="P143" s="2127"/>
      <c r="Q143" s="2127"/>
      <c r="R143" s="2127"/>
      <c r="S143" s="2127"/>
      <c r="T143" s="2127"/>
      <c r="U143" s="2127"/>
      <c r="V143" s="2127"/>
      <c r="W143" s="2127"/>
      <c r="X143" s="2127"/>
      <c r="Y143" s="2127"/>
      <c r="Z143" s="2127"/>
      <c r="AA143" s="2127"/>
      <c r="AB143" s="2127"/>
      <c r="AC143" s="2127"/>
      <c r="AD143" s="2127"/>
      <c r="AE143" s="2127"/>
      <c r="AF143" s="2127"/>
      <c r="AG143" s="2127"/>
      <c r="AH143" s="2127"/>
      <c r="AI143" s="2127"/>
      <c r="AJ143" s="2127"/>
      <c r="AK143" s="2127"/>
      <c r="AL143" s="2127"/>
      <c r="AM143" s="2127"/>
      <c r="AN143" s="2127"/>
      <c r="AO143" s="2127"/>
      <c r="AP143" s="2127"/>
      <c r="AQ143" s="2127"/>
      <c r="AR143" s="2127"/>
      <c r="AS143" s="2127"/>
      <c r="AT143" s="2127"/>
      <c r="AU143" s="2127"/>
      <c r="AV143" s="450"/>
      <c r="AW143" s="450"/>
    </row>
    <row r="144" spans="1:49" s="2015" customFormat="1" ht="13.5">
      <c r="A144" s="446"/>
      <c r="C144" s="2216"/>
      <c r="D144" s="2216"/>
      <c r="E144" s="2216"/>
      <c r="F144" s="2216"/>
      <c r="G144" s="2217"/>
      <c r="H144" s="2218"/>
      <c r="I144" s="2217"/>
      <c r="J144" s="2127"/>
      <c r="K144" s="2127"/>
      <c r="L144" s="2127"/>
      <c r="M144" s="2127"/>
      <c r="N144" s="2217"/>
      <c r="O144" s="2221"/>
      <c r="P144" s="2127"/>
      <c r="Q144" s="2127"/>
      <c r="R144" s="2127"/>
      <c r="S144" s="2127"/>
      <c r="T144" s="2127"/>
      <c r="U144" s="2127"/>
      <c r="V144" s="2127"/>
      <c r="W144" s="2127"/>
      <c r="X144" s="2127"/>
      <c r="Y144" s="2127"/>
      <c r="Z144" s="2127"/>
      <c r="AA144" s="2127"/>
      <c r="AB144" s="2127"/>
      <c r="AC144" s="2127"/>
      <c r="AD144" s="2127"/>
      <c r="AE144" s="2127"/>
      <c r="AF144" s="2127"/>
      <c r="AG144" s="2127"/>
      <c r="AH144" s="2127"/>
      <c r="AI144" s="2127"/>
      <c r="AJ144" s="2127"/>
      <c r="AK144" s="2127"/>
      <c r="AL144" s="2127"/>
      <c r="AM144" s="2127"/>
      <c r="AN144" s="2127"/>
      <c r="AO144" s="2127"/>
      <c r="AP144" s="2127"/>
      <c r="AQ144" s="2127"/>
      <c r="AR144" s="2127"/>
      <c r="AS144" s="2127"/>
      <c r="AT144" s="2127"/>
      <c r="AU144" s="2127"/>
      <c r="AV144" s="450"/>
      <c r="AW144" s="450"/>
    </row>
    <row r="145" spans="1:49" s="2015" customFormat="1" ht="13.5">
      <c r="A145" s="446"/>
      <c r="C145" s="2216"/>
      <c r="D145" s="2216"/>
      <c r="E145" s="2216"/>
      <c r="F145" s="2216"/>
      <c r="G145" s="2217"/>
      <c r="H145" s="2218"/>
      <c r="I145" s="2217"/>
      <c r="J145" s="2127"/>
      <c r="K145" s="2127"/>
      <c r="L145" s="2127"/>
      <c r="M145" s="2127"/>
      <c r="N145" s="2217"/>
      <c r="O145" s="2221"/>
      <c r="P145" s="2127"/>
      <c r="Q145" s="2127"/>
      <c r="R145" s="2127"/>
      <c r="S145" s="2127"/>
      <c r="T145" s="2127"/>
      <c r="U145" s="2127"/>
      <c r="V145" s="2127"/>
      <c r="W145" s="2127"/>
      <c r="X145" s="2127"/>
      <c r="Y145" s="2127"/>
      <c r="Z145" s="2127"/>
      <c r="AA145" s="2127"/>
      <c r="AB145" s="2127"/>
      <c r="AC145" s="2127"/>
      <c r="AD145" s="2127"/>
      <c r="AE145" s="2127"/>
      <c r="AF145" s="2127"/>
      <c r="AG145" s="2127"/>
      <c r="AH145" s="2127"/>
      <c r="AI145" s="2127"/>
      <c r="AJ145" s="2127"/>
      <c r="AK145" s="2127"/>
      <c r="AL145" s="2127"/>
      <c r="AM145" s="2127"/>
      <c r="AN145" s="2127"/>
      <c r="AO145" s="2127"/>
      <c r="AP145" s="2127"/>
      <c r="AQ145" s="2127"/>
      <c r="AR145" s="2127"/>
      <c r="AS145" s="2127"/>
      <c r="AT145" s="2127"/>
      <c r="AU145" s="2127"/>
      <c r="AV145" s="450"/>
      <c r="AW145" s="450"/>
    </row>
    <row r="146" spans="1:49" s="2015" customFormat="1" ht="13.5">
      <c r="A146" s="446"/>
      <c r="C146" s="2216"/>
      <c r="D146" s="2216"/>
      <c r="E146" s="2216"/>
      <c r="F146" s="2216"/>
      <c r="G146" s="2217"/>
      <c r="H146" s="2218"/>
      <c r="I146" s="2217"/>
      <c r="J146" s="2127"/>
      <c r="K146" s="2127"/>
      <c r="L146" s="2127"/>
      <c r="M146" s="2127"/>
      <c r="N146" s="2217"/>
      <c r="O146" s="2221"/>
      <c r="P146" s="2127"/>
      <c r="Q146" s="2127"/>
      <c r="R146" s="2127"/>
      <c r="S146" s="2127"/>
      <c r="T146" s="2127"/>
      <c r="U146" s="2127"/>
      <c r="V146" s="2127"/>
      <c r="W146" s="2127"/>
      <c r="X146" s="2127"/>
      <c r="Y146" s="2127"/>
      <c r="Z146" s="2127"/>
      <c r="AA146" s="2127"/>
      <c r="AB146" s="2127"/>
      <c r="AC146" s="2127"/>
      <c r="AD146" s="2127"/>
      <c r="AE146" s="2127"/>
      <c r="AF146" s="2127"/>
      <c r="AG146" s="2127"/>
      <c r="AH146" s="2127"/>
      <c r="AI146" s="2127"/>
      <c r="AJ146" s="2127"/>
      <c r="AK146" s="2127"/>
      <c r="AL146" s="2127"/>
      <c r="AM146" s="2127"/>
      <c r="AN146" s="2127"/>
      <c r="AO146" s="2127"/>
      <c r="AP146" s="2127"/>
      <c r="AQ146" s="2127"/>
      <c r="AR146" s="2127"/>
      <c r="AS146" s="2127"/>
      <c r="AT146" s="2127"/>
      <c r="AU146" s="2127"/>
      <c r="AV146" s="450"/>
      <c r="AW146" s="450"/>
    </row>
    <row r="147" spans="1:49" s="2015" customFormat="1" ht="13.5">
      <c r="A147" s="446"/>
      <c r="C147" s="2216"/>
      <c r="D147" s="2216"/>
      <c r="E147" s="2216"/>
      <c r="F147" s="2216"/>
      <c r="G147" s="2217"/>
      <c r="H147" s="2218"/>
      <c r="I147" s="2217"/>
      <c r="J147" s="2127"/>
      <c r="K147" s="2127"/>
      <c r="L147" s="2127"/>
      <c r="M147" s="2127"/>
      <c r="N147" s="2217"/>
      <c r="O147" s="2221"/>
      <c r="P147" s="2127"/>
      <c r="Q147" s="2127"/>
      <c r="R147" s="2127"/>
      <c r="S147" s="2127"/>
      <c r="T147" s="2127"/>
      <c r="U147" s="2127"/>
      <c r="V147" s="2127"/>
      <c r="W147" s="2127"/>
      <c r="X147" s="2127"/>
      <c r="Y147" s="2127"/>
      <c r="Z147" s="2127"/>
      <c r="AA147" s="2127"/>
      <c r="AB147" s="2127"/>
      <c r="AC147" s="2127"/>
      <c r="AD147" s="2127"/>
      <c r="AE147" s="2127"/>
      <c r="AF147" s="2127"/>
      <c r="AG147" s="2127"/>
      <c r="AH147" s="2127"/>
      <c r="AI147" s="2127"/>
      <c r="AJ147" s="2127"/>
      <c r="AK147" s="2127"/>
      <c r="AL147" s="2127"/>
      <c r="AM147" s="2127"/>
      <c r="AN147" s="2127"/>
      <c r="AO147" s="2127"/>
      <c r="AP147" s="2127"/>
      <c r="AQ147" s="2127"/>
      <c r="AR147" s="2127"/>
      <c r="AS147" s="2127"/>
      <c r="AT147" s="2127"/>
      <c r="AU147" s="2127"/>
      <c r="AV147" s="450"/>
      <c r="AW147" s="450"/>
    </row>
    <row r="148" spans="1:49" s="2015" customFormat="1" ht="13.5">
      <c r="A148" s="446"/>
      <c r="C148" s="2216"/>
      <c r="D148" s="2216"/>
      <c r="E148" s="2216"/>
      <c r="F148" s="2216"/>
      <c r="G148" s="2217"/>
      <c r="H148" s="2218"/>
      <c r="I148" s="2217"/>
      <c r="J148" s="2127"/>
      <c r="K148" s="2127"/>
      <c r="L148" s="2127"/>
      <c r="M148" s="2127"/>
      <c r="N148" s="2217"/>
      <c r="O148" s="2221"/>
      <c r="P148" s="2127"/>
      <c r="Q148" s="2127"/>
      <c r="R148" s="2127"/>
      <c r="S148" s="2127"/>
      <c r="T148" s="2127"/>
      <c r="U148" s="2127"/>
      <c r="V148" s="2127"/>
      <c r="W148" s="2127"/>
      <c r="X148" s="2127"/>
      <c r="Y148" s="2127"/>
      <c r="Z148" s="2127"/>
      <c r="AA148" s="2127"/>
      <c r="AB148" s="2127"/>
      <c r="AC148" s="2127"/>
      <c r="AD148" s="2127"/>
      <c r="AE148" s="2127"/>
      <c r="AF148" s="2127"/>
      <c r="AG148" s="2127"/>
      <c r="AH148" s="2127"/>
      <c r="AI148" s="2127"/>
      <c r="AJ148" s="2127"/>
      <c r="AK148" s="2127"/>
      <c r="AL148" s="2127"/>
      <c r="AM148" s="2127"/>
      <c r="AN148" s="2127"/>
      <c r="AO148" s="2127"/>
      <c r="AP148" s="2127"/>
      <c r="AQ148" s="2127"/>
      <c r="AR148" s="2127"/>
      <c r="AS148" s="2127"/>
      <c r="AT148" s="2127"/>
      <c r="AU148" s="2127"/>
      <c r="AV148" s="450"/>
      <c r="AW148" s="450"/>
    </row>
    <row r="149" spans="1:49" s="2015" customFormat="1" ht="13.5">
      <c r="A149" s="446"/>
      <c r="C149" s="2216"/>
      <c r="D149" s="2216"/>
      <c r="E149" s="2216"/>
      <c r="F149" s="2216"/>
      <c r="G149" s="2217"/>
      <c r="H149" s="2218"/>
      <c r="I149" s="2217"/>
      <c r="J149" s="2127"/>
      <c r="K149" s="2127"/>
      <c r="L149" s="2127"/>
      <c r="M149" s="2127"/>
      <c r="N149" s="2217"/>
      <c r="O149" s="2221"/>
      <c r="P149" s="2127"/>
      <c r="Q149" s="2127"/>
      <c r="R149" s="2127"/>
      <c r="S149" s="2127"/>
      <c r="T149" s="2127"/>
      <c r="U149" s="2127"/>
      <c r="V149" s="2127"/>
      <c r="W149" s="2127"/>
      <c r="X149" s="2127"/>
      <c r="Y149" s="2127"/>
      <c r="Z149" s="2127"/>
      <c r="AA149" s="2127"/>
      <c r="AB149" s="2127"/>
      <c r="AC149" s="2127"/>
      <c r="AD149" s="2127"/>
      <c r="AE149" s="2127"/>
      <c r="AF149" s="2127"/>
      <c r="AG149" s="2127"/>
      <c r="AH149" s="2127"/>
      <c r="AI149" s="2127"/>
      <c r="AJ149" s="2127"/>
      <c r="AK149" s="2127"/>
      <c r="AL149" s="2127"/>
      <c r="AM149" s="2127"/>
      <c r="AN149" s="2127"/>
      <c r="AO149" s="2127"/>
      <c r="AP149" s="2127"/>
      <c r="AQ149" s="2127"/>
      <c r="AR149" s="2127"/>
      <c r="AS149" s="2127"/>
      <c r="AT149" s="2127"/>
      <c r="AU149" s="2127"/>
      <c r="AV149" s="450"/>
      <c r="AW149" s="450"/>
    </row>
    <row r="150" spans="1:49" s="2015" customFormat="1" ht="13.5">
      <c r="A150" s="446"/>
      <c r="C150" s="2216"/>
      <c r="D150" s="2216"/>
      <c r="E150" s="2216"/>
      <c r="F150" s="2216"/>
      <c r="G150" s="2217"/>
      <c r="H150" s="2218"/>
      <c r="I150" s="2217"/>
      <c r="J150" s="2127"/>
      <c r="K150" s="2127"/>
      <c r="L150" s="2127"/>
      <c r="M150" s="2127"/>
      <c r="N150" s="2217"/>
      <c r="O150" s="2221"/>
      <c r="P150" s="2127"/>
      <c r="Q150" s="2127"/>
      <c r="R150" s="2127"/>
      <c r="S150" s="2127"/>
      <c r="T150" s="2127"/>
      <c r="U150" s="2127"/>
      <c r="V150" s="2127"/>
      <c r="W150" s="2127"/>
      <c r="X150" s="2127"/>
      <c r="Y150" s="2127"/>
      <c r="Z150" s="2127"/>
      <c r="AA150" s="2127"/>
      <c r="AB150" s="2127"/>
      <c r="AC150" s="2127"/>
      <c r="AD150" s="2127"/>
      <c r="AE150" s="2127"/>
      <c r="AF150" s="2127"/>
      <c r="AG150" s="2127"/>
      <c r="AH150" s="2127"/>
      <c r="AI150" s="2127"/>
      <c r="AJ150" s="2127"/>
      <c r="AK150" s="2127"/>
      <c r="AL150" s="2127"/>
      <c r="AM150" s="2127"/>
      <c r="AN150" s="2127"/>
      <c r="AO150" s="2127"/>
      <c r="AP150" s="2127"/>
      <c r="AQ150" s="2127"/>
      <c r="AR150" s="2127"/>
      <c r="AS150" s="2127"/>
      <c r="AT150" s="2127"/>
      <c r="AU150" s="2127"/>
      <c r="AV150" s="450"/>
      <c r="AW150" s="450"/>
    </row>
    <row r="151" spans="1:49" s="2015" customFormat="1" ht="13.5">
      <c r="A151" s="446"/>
      <c r="C151" s="2216"/>
      <c r="D151" s="2216"/>
      <c r="E151" s="2216"/>
      <c r="F151" s="2216"/>
      <c r="G151" s="2217"/>
      <c r="H151" s="2218"/>
      <c r="I151" s="2217"/>
      <c r="J151" s="2127"/>
      <c r="K151" s="2127"/>
      <c r="L151" s="2127"/>
      <c r="M151" s="2127"/>
      <c r="N151" s="2217"/>
      <c r="O151" s="2221"/>
      <c r="P151" s="2127"/>
      <c r="Q151" s="2127"/>
      <c r="R151" s="2127"/>
      <c r="S151" s="2127"/>
      <c r="T151" s="2127"/>
      <c r="U151" s="2127"/>
      <c r="V151" s="2127"/>
      <c r="W151" s="2127"/>
      <c r="X151" s="2127"/>
      <c r="Y151" s="2127"/>
      <c r="Z151" s="2127"/>
      <c r="AA151" s="2127"/>
      <c r="AB151" s="2127"/>
      <c r="AC151" s="2127"/>
      <c r="AD151" s="2127"/>
      <c r="AE151" s="2127"/>
      <c r="AF151" s="2127"/>
      <c r="AG151" s="2127"/>
      <c r="AH151" s="2127"/>
      <c r="AI151" s="2127"/>
      <c r="AJ151" s="2127"/>
      <c r="AK151" s="2127"/>
      <c r="AL151" s="2127"/>
      <c r="AM151" s="2127"/>
      <c r="AN151" s="2127"/>
      <c r="AO151" s="2127"/>
      <c r="AP151" s="2127"/>
      <c r="AQ151" s="2127"/>
      <c r="AR151" s="2127"/>
      <c r="AS151" s="2127"/>
      <c r="AT151" s="2127"/>
      <c r="AU151" s="2127"/>
      <c r="AV151" s="450"/>
      <c r="AW151" s="450"/>
    </row>
    <row r="152" spans="1:49" s="2015" customFormat="1" ht="13.5">
      <c r="A152" s="446"/>
      <c r="C152" s="2216"/>
      <c r="D152" s="2216"/>
      <c r="E152" s="2216"/>
      <c r="F152" s="2216"/>
      <c r="G152" s="2217"/>
      <c r="H152" s="2218"/>
      <c r="I152" s="2217"/>
      <c r="J152" s="2127"/>
      <c r="K152" s="2127"/>
      <c r="L152" s="2127"/>
      <c r="M152" s="2127"/>
      <c r="N152" s="2217"/>
      <c r="O152" s="2221"/>
      <c r="P152" s="2127"/>
      <c r="Q152" s="2127"/>
      <c r="R152" s="2127"/>
      <c r="S152" s="2127"/>
      <c r="T152" s="2127"/>
      <c r="U152" s="2127"/>
      <c r="V152" s="2127"/>
      <c r="W152" s="2127"/>
      <c r="X152" s="2127"/>
      <c r="Y152" s="2127"/>
      <c r="Z152" s="2127"/>
      <c r="AA152" s="2127"/>
      <c r="AB152" s="2127"/>
      <c r="AC152" s="2127"/>
      <c r="AD152" s="2127"/>
      <c r="AE152" s="2127"/>
      <c r="AF152" s="2127"/>
      <c r="AG152" s="2127"/>
      <c r="AH152" s="2127"/>
      <c r="AI152" s="2127"/>
      <c r="AJ152" s="2127"/>
      <c r="AK152" s="2127"/>
      <c r="AL152" s="2127"/>
      <c r="AM152" s="2127"/>
      <c r="AN152" s="2127"/>
      <c r="AO152" s="2127"/>
      <c r="AP152" s="2127"/>
      <c r="AQ152" s="2127"/>
      <c r="AR152" s="2127"/>
      <c r="AS152" s="2127"/>
      <c r="AT152" s="2127"/>
      <c r="AU152" s="2127"/>
      <c r="AV152" s="450"/>
      <c r="AW152" s="450"/>
    </row>
    <row r="153" spans="1:49" s="2015" customFormat="1" ht="13.5">
      <c r="A153" s="446"/>
      <c r="C153" s="2216"/>
      <c r="D153" s="2216"/>
      <c r="E153" s="2216"/>
      <c r="F153" s="2216"/>
      <c r="G153" s="2217"/>
      <c r="H153" s="2218"/>
      <c r="I153" s="2217"/>
      <c r="J153" s="2127"/>
      <c r="K153" s="2127"/>
      <c r="L153" s="2127"/>
      <c r="M153" s="2127"/>
      <c r="N153" s="2217"/>
      <c r="O153" s="2221"/>
      <c r="P153" s="2127"/>
      <c r="Q153" s="2127"/>
      <c r="R153" s="2127"/>
      <c r="S153" s="2127"/>
      <c r="T153" s="2127"/>
      <c r="U153" s="2127"/>
      <c r="V153" s="2127"/>
      <c r="W153" s="2127"/>
      <c r="X153" s="2127"/>
      <c r="Y153" s="2127"/>
      <c r="Z153" s="2127"/>
      <c r="AA153" s="2127"/>
      <c r="AB153" s="2127"/>
      <c r="AC153" s="2127"/>
      <c r="AD153" s="2127"/>
      <c r="AE153" s="2127"/>
      <c r="AF153" s="2127"/>
      <c r="AG153" s="2127"/>
      <c r="AH153" s="2127"/>
      <c r="AI153" s="2127"/>
      <c r="AJ153" s="2127"/>
      <c r="AK153" s="2127"/>
      <c r="AL153" s="2127"/>
      <c r="AM153" s="2127"/>
      <c r="AN153" s="2127"/>
      <c r="AO153" s="2127"/>
      <c r="AP153" s="2127"/>
      <c r="AQ153" s="2127"/>
      <c r="AR153" s="2127"/>
      <c r="AS153" s="2127"/>
      <c r="AT153" s="2127"/>
      <c r="AU153" s="2127"/>
      <c r="AV153" s="450"/>
      <c r="AW153" s="450"/>
    </row>
    <row r="154" spans="1:49" s="2015" customFormat="1" ht="13.5">
      <c r="A154" s="446"/>
      <c r="C154" s="2216"/>
      <c r="D154" s="2216"/>
      <c r="E154" s="2216"/>
      <c r="F154" s="2216"/>
      <c r="G154" s="2217"/>
      <c r="H154" s="2218"/>
      <c r="I154" s="2217"/>
      <c r="J154" s="2127"/>
      <c r="K154" s="2127"/>
      <c r="L154" s="2127"/>
      <c r="M154" s="2127"/>
      <c r="N154" s="2217"/>
      <c r="O154" s="2221"/>
      <c r="P154" s="2127"/>
      <c r="Q154" s="2127"/>
      <c r="R154" s="2127"/>
      <c r="S154" s="2127"/>
      <c r="T154" s="2127"/>
      <c r="U154" s="2127"/>
      <c r="V154" s="2127"/>
      <c r="W154" s="2127"/>
      <c r="X154" s="2127"/>
      <c r="Y154" s="2127"/>
      <c r="Z154" s="2127"/>
      <c r="AA154" s="2127"/>
      <c r="AB154" s="2127"/>
      <c r="AC154" s="2127"/>
      <c r="AD154" s="2127"/>
      <c r="AE154" s="2127"/>
      <c r="AF154" s="2127"/>
      <c r="AG154" s="2127"/>
      <c r="AH154" s="2127"/>
      <c r="AI154" s="2127"/>
      <c r="AJ154" s="2127"/>
      <c r="AK154" s="2127"/>
      <c r="AL154" s="2127"/>
      <c r="AM154" s="2127"/>
      <c r="AN154" s="2127"/>
      <c r="AO154" s="2127"/>
      <c r="AP154" s="2127"/>
      <c r="AQ154" s="2127"/>
      <c r="AR154" s="2127"/>
      <c r="AS154" s="2127"/>
      <c r="AT154" s="2127"/>
      <c r="AU154" s="2127"/>
      <c r="AV154" s="450"/>
      <c r="AW154" s="450"/>
    </row>
    <row r="155" spans="1:49" s="2015" customFormat="1" ht="13.5">
      <c r="A155" s="446"/>
      <c r="C155" s="2216"/>
      <c r="D155" s="2216"/>
      <c r="E155" s="2216"/>
      <c r="F155" s="2216"/>
      <c r="G155" s="2217"/>
      <c r="H155" s="2218"/>
      <c r="I155" s="2217"/>
      <c r="J155" s="2127"/>
      <c r="K155" s="2127"/>
      <c r="L155" s="2127"/>
      <c r="M155" s="2127"/>
      <c r="N155" s="2217"/>
      <c r="O155" s="2221"/>
      <c r="P155" s="2127"/>
      <c r="Q155" s="2127"/>
      <c r="R155" s="2127"/>
      <c r="S155" s="2127"/>
      <c r="T155" s="2127"/>
      <c r="U155" s="2127"/>
      <c r="V155" s="2127"/>
      <c r="W155" s="2127"/>
      <c r="X155" s="2127"/>
      <c r="Y155" s="2127"/>
      <c r="Z155" s="2127"/>
      <c r="AA155" s="2127"/>
      <c r="AB155" s="2127"/>
      <c r="AC155" s="2127"/>
      <c r="AD155" s="2127"/>
      <c r="AE155" s="2127"/>
      <c r="AF155" s="2127"/>
      <c r="AG155" s="2127"/>
      <c r="AH155" s="2127"/>
      <c r="AI155" s="2127"/>
      <c r="AJ155" s="2127"/>
      <c r="AK155" s="2127"/>
      <c r="AL155" s="2127"/>
      <c r="AM155" s="2127"/>
      <c r="AN155" s="2127"/>
      <c r="AO155" s="2127"/>
      <c r="AP155" s="2127"/>
      <c r="AQ155" s="2127"/>
      <c r="AR155" s="2127"/>
      <c r="AS155" s="2127"/>
      <c r="AT155" s="2127"/>
      <c r="AU155" s="2127"/>
      <c r="AV155" s="450"/>
      <c r="AW155" s="450"/>
    </row>
    <row r="156" spans="1:49" s="2015" customFormat="1" ht="13.5">
      <c r="A156" s="446"/>
      <c r="C156" s="2216"/>
      <c r="D156" s="2216"/>
      <c r="E156" s="2216"/>
      <c r="F156" s="2216"/>
      <c r="G156" s="2217"/>
      <c r="H156" s="2218"/>
      <c r="I156" s="2217"/>
      <c r="J156" s="2127"/>
      <c r="K156" s="2127"/>
      <c r="L156" s="2127"/>
      <c r="M156" s="2127"/>
      <c r="N156" s="2217"/>
      <c r="O156" s="2221"/>
      <c r="P156" s="2127"/>
      <c r="Q156" s="2127"/>
      <c r="R156" s="2127"/>
      <c r="S156" s="2127"/>
      <c r="T156" s="2127"/>
      <c r="U156" s="2127"/>
      <c r="V156" s="2127"/>
      <c r="W156" s="2127"/>
      <c r="X156" s="2127"/>
      <c r="Y156" s="2127"/>
      <c r="Z156" s="2127"/>
      <c r="AA156" s="2127"/>
      <c r="AB156" s="2127"/>
      <c r="AC156" s="2127"/>
      <c r="AD156" s="2127"/>
      <c r="AE156" s="2127"/>
      <c r="AF156" s="2127"/>
      <c r="AG156" s="2127"/>
      <c r="AH156" s="2127"/>
      <c r="AI156" s="2127"/>
      <c r="AJ156" s="2127"/>
      <c r="AK156" s="2127"/>
      <c r="AL156" s="2127"/>
      <c r="AM156" s="2127"/>
      <c r="AN156" s="2127"/>
      <c r="AO156" s="2127"/>
      <c r="AP156" s="2127"/>
      <c r="AQ156" s="2127"/>
      <c r="AR156" s="2127"/>
      <c r="AS156" s="2127"/>
      <c r="AT156" s="2127"/>
      <c r="AU156" s="2127"/>
      <c r="AV156" s="450"/>
      <c r="AW156" s="450"/>
    </row>
    <row r="157" spans="1:49" s="2015" customFormat="1" ht="13.5">
      <c r="A157" s="446"/>
      <c r="C157" s="2216"/>
      <c r="D157" s="2216"/>
      <c r="E157" s="2216"/>
      <c r="F157" s="2216"/>
      <c r="G157" s="2217"/>
      <c r="H157" s="2218"/>
      <c r="I157" s="2217"/>
      <c r="J157" s="2127"/>
      <c r="K157" s="2127"/>
      <c r="L157" s="2127"/>
      <c r="M157" s="2127"/>
      <c r="N157" s="2217"/>
      <c r="O157" s="2221"/>
      <c r="P157" s="2127"/>
      <c r="Q157" s="2127"/>
      <c r="R157" s="2127"/>
      <c r="S157" s="2127"/>
      <c r="T157" s="2127"/>
      <c r="U157" s="2127"/>
      <c r="V157" s="2127"/>
      <c r="W157" s="2127"/>
      <c r="X157" s="2127"/>
      <c r="Y157" s="2127"/>
      <c r="Z157" s="2127"/>
      <c r="AA157" s="2127"/>
      <c r="AB157" s="2127"/>
      <c r="AC157" s="2127"/>
      <c r="AD157" s="2127"/>
      <c r="AE157" s="2127"/>
      <c r="AF157" s="2127"/>
      <c r="AG157" s="2127"/>
      <c r="AH157" s="2127"/>
      <c r="AI157" s="2127"/>
      <c r="AJ157" s="2127"/>
      <c r="AK157" s="2127"/>
      <c r="AL157" s="2127"/>
      <c r="AM157" s="2127"/>
      <c r="AN157" s="2127"/>
      <c r="AO157" s="2127"/>
      <c r="AP157" s="2127"/>
      <c r="AQ157" s="2127"/>
      <c r="AR157" s="2127"/>
      <c r="AS157" s="2127"/>
      <c r="AT157" s="2127"/>
      <c r="AU157" s="2127"/>
      <c r="AV157" s="450"/>
      <c r="AW157" s="450"/>
    </row>
    <row r="158" spans="1:49" s="2015" customFormat="1" ht="13.5">
      <c r="A158" s="446"/>
      <c r="C158" s="2216"/>
      <c r="D158" s="2216"/>
      <c r="E158" s="2216"/>
      <c r="F158" s="2216"/>
      <c r="G158" s="2217"/>
      <c r="H158" s="2218"/>
      <c r="I158" s="2217"/>
      <c r="J158" s="2127"/>
      <c r="K158" s="2127"/>
      <c r="L158" s="2127"/>
      <c r="M158" s="2127"/>
      <c r="N158" s="2217"/>
      <c r="O158" s="2221"/>
      <c r="P158" s="2127"/>
      <c r="Q158" s="2127"/>
      <c r="R158" s="2127"/>
      <c r="S158" s="2127"/>
      <c r="T158" s="2127"/>
      <c r="U158" s="2127"/>
      <c r="V158" s="2127"/>
      <c r="W158" s="2127"/>
      <c r="X158" s="2127"/>
      <c r="Y158" s="2127"/>
      <c r="Z158" s="2127"/>
      <c r="AA158" s="2127"/>
      <c r="AB158" s="2127"/>
      <c r="AC158" s="2127"/>
      <c r="AD158" s="2127"/>
      <c r="AE158" s="2127"/>
      <c r="AF158" s="2127"/>
      <c r="AG158" s="2127"/>
      <c r="AH158" s="2127"/>
      <c r="AI158" s="2127"/>
      <c r="AJ158" s="2127"/>
      <c r="AK158" s="2127"/>
      <c r="AL158" s="2127"/>
      <c r="AM158" s="2127"/>
      <c r="AN158" s="2127"/>
      <c r="AO158" s="2127"/>
      <c r="AP158" s="2127"/>
      <c r="AQ158" s="2127"/>
      <c r="AR158" s="2127"/>
      <c r="AS158" s="2127"/>
      <c r="AT158" s="2127"/>
      <c r="AU158" s="2127"/>
      <c r="AV158" s="450"/>
      <c r="AW158" s="450"/>
    </row>
    <row r="159" spans="1:49" s="2015" customFormat="1" ht="13.5">
      <c r="A159" s="446"/>
      <c r="C159" s="2216"/>
      <c r="D159" s="2216"/>
      <c r="E159" s="2216"/>
      <c r="F159" s="2216"/>
      <c r="G159" s="2217"/>
      <c r="H159" s="2218"/>
      <c r="I159" s="2217"/>
      <c r="J159" s="2127"/>
      <c r="K159" s="2127"/>
      <c r="L159" s="2127"/>
      <c r="M159" s="2127"/>
      <c r="N159" s="2217"/>
      <c r="O159" s="2221"/>
      <c r="P159" s="2127"/>
      <c r="Q159" s="2127"/>
      <c r="R159" s="2127"/>
      <c r="S159" s="2127"/>
      <c r="T159" s="2127"/>
      <c r="U159" s="2127"/>
      <c r="V159" s="2127"/>
      <c r="W159" s="2127"/>
      <c r="X159" s="2127"/>
      <c r="Y159" s="2127"/>
      <c r="Z159" s="2127"/>
      <c r="AA159" s="2127"/>
      <c r="AB159" s="2127"/>
      <c r="AC159" s="2127"/>
      <c r="AD159" s="2127"/>
      <c r="AE159" s="2127"/>
      <c r="AF159" s="2127"/>
      <c r="AG159" s="2127"/>
      <c r="AH159" s="2127"/>
      <c r="AI159" s="2127"/>
      <c r="AJ159" s="2127"/>
      <c r="AK159" s="2127"/>
      <c r="AL159" s="2127"/>
      <c r="AM159" s="2127"/>
      <c r="AN159" s="2127"/>
      <c r="AO159" s="2127"/>
      <c r="AP159" s="2127"/>
      <c r="AQ159" s="2127"/>
      <c r="AR159" s="2127"/>
      <c r="AS159" s="2127"/>
      <c r="AT159" s="2127"/>
      <c r="AU159" s="2127"/>
      <c r="AV159" s="450"/>
      <c r="AW159" s="450"/>
    </row>
    <row r="160" spans="1:49" s="2015" customFormat="1" ht="13.5">
      <c r="A160" s="446"/>
      <c r="C160" s="2216"/>
      <c r="D160" s="2216"/>
      <c r="E160" s="2216"/>
      <c r="F160" s="2216"/>
      <c r="G160" s="2217"/>
      <c r="H160" s="2218"/>
      <c r="I160" s="2217"/>
      <c r="J160" s="2127"/>
      <c r="K160" s="2127"/>
      <c r="L160" s="2127"/>
      <c r="M160" s="2127"/>
      <c r="N160" s="2217"/>
      <c r="O160" s="2221"/>
      <c r="P160" s="2127"/>
      <c r="Q160" s="2127"/>
      <c r="R160" s="2127"/>
      <c r="S160" s="2127"/>
      <c r="T160" s="2127"/>
      <c r="U160" s="2127"/>
      <c r="V160" s="2127"/>
      <c r="W160" s="2127"/>
      <c r="X160" s="2127"/>
      <c r="Y160" s="2127"/>
      <c r="Z160" s="2127"/>
      <c r="AA160" s="2127"/>
      <c r="AB160" s="2127"/>
      <c r="AC160" s="2127"/>
      <c r="AD160" s="2127"/>
      <c r="AE160" s="2127"/>
      <c r="AF160" s="2127"/>
      <c r="AG160" s="2127"/>
      <c r="AH160" s="2127"/>
      <c r="AI160" s="2127"/>
      <c r="AJ160" s="2127"/>
      <c r="AK160" s="2127"/>
      <c r="AL160" s="2127"/>
      <c r="AM160" s="2127"/>
      <c r="AN160" s="2127"/>
      <c r="AO160" s="2127"/>
      <c r="AP160" s="2127"/>
      <c r="AQ160" s="2127"/>
      <c r="AR160" s="2127"/>
      <c r="AS160" s="2127"/>
      <c r="AT160" s="2127"/>
      <c r="AU160" s="2127"/>
      <c r="AV160" s="450"/>
      <c r="AW160" s="450"/>
    </row>
    <row r="161" spans="1:49" s="2015" customFormat="1" ht="13.5">
      <c r="A161" s="446"/>
      <c r="C161" s="2216"/>
      <c r="D161" s="2216"/>
      <c r="E161" s="2216"/>
      <c r="F161" s="2216"/>
      <c r="G161" s="2217"/>
      <c r="H161" s="2218"/>
      <c r="I161" s="2217"/>
      <c r="J161" s="2127"/>
      <c r="K161" s="2127"/>
      <c r="L161" s="2127"/>
      <c r="M161" s="2127"/>
      <c r="N161" s="2217"/>
      <c r="O161" s="2221"/>
      <c r="P161" s="2127"/>
      <c r="Q161" s="2127"/>
      <c r="R161" s="2127"/>
      <c r="S161" s="2127"/>
      <c r="T161" s="2127"/>
      <c r="U161" s="2127"/>
      <c r="V161" s="2127"/>
      <c r="W161" s="2127"/>
      <c r="X161" s="2127"/>
      <c r="Y161" s="2127"/>
      <c r="Z161" s="2127"/>
      <c r="AA161" s="2127"/>
      <c r="AB161" s="2127"/>
      <c r="AC161" s="2127"/>
      <c r="AD161" s="2127"/>
      <c r="AE161" s="2127"/>
      <c r="AF161" s="2127"/>
      <c r="AG161" s="2127"/>
      <c r="AH161" s="2127"/>
      <c r="AI161" s="2127"/>
      <c r="AJ161" s="2127"/>
      <c r="AK161" s="2127"/>
      <c r="AL161" s="2127"/>
      <c r="AM161" s="2127"/>
      <c r="AN161" s="2127"/>
      <c r="AO161" s="2127"/>
      <c r="AP161" s="2127"/>
      <c r="AQ161" s="2127"/>
      <c r="AR161" s="2127"/>
      <c r="AS161" s="2127"/>
      <c r="AT161" s="2127"/>
      <c r="AU161" s="2127"/>
      <c r="AV161" s="450"/>
      <c r="AW161" s="450"/>
    </row>
    <row r="162" spans="1:49" s="2015" customFormat="1" ht="13.5">
      <c r="A162" s="446"/>
      <c r="C162" s="2216"/>
      <c r="D162" s="2216"/>
      <c r="E162" s="2216"/>
      <c r="F162" s="2216"/>
      <c r="G162" s="2217"/>
      <c r="H162" s="2218"/>
      <c r="I162" s="2217"/>
      <c r="J162" s="2127"/>
      <c r="K162" s="2127"/>
      <c r="L162" s="2127"/>
      <c r="M162" s="2127"/>
      <c r="N162" s="2217"/>
      <c r="O162" s="2221"/>
      <c r="P162" s="2127"/>
      <c r="Q162" s="2127"/>
      <c r="R162" s="2127"/>
      <c r="S162" s="2127"/>
      <c r="T162" s="2127"/>
      <c r="U162" s="2127"/>
      <c r="V162" s="2127"/>
      <c r="W162" s="2127"/>
      <c r="X162" s="2127"/>
      <c r="Y162" s="2127"/>
      <c r="Z162" s="2127"/>
      <c r="AA162" s="2127"/>
      <c r="AB162" s="2127"/>
      <c r="AC162" s="2127"/>
      <c r="AD162" s="2127"/>
      <c r="AE162" s="2127"/>
      <c r="AF162" s="2127"/>
      <c r="AG162" s="2127"/>
      <c r="AH162" s="2127"/>
      <c r="AI162" s="2127"/>
      <c r="AJ162" s="2127"/>
      <c r="AK162" s="2127"/>
      <c r="AL162" s="2127"/>
      <c r="AM162" s="2127"/>
      <c r="AN162" s="2127"/>
      <c r="AO162" s="2127"/>
      <c r="AP162" s="2127"/>
      <c r="AQ162" s="2127"/>
      <c r="AR162" s="2127"/>
      <c r="AS162" s="2127"/>
      <c r="AT162" s="2127"/>
      <c r="AU162" s="2127"/>
      <c r="AV162" s="450"/>
      <c r="AW162" s="450"/>
    </row>
    <row r="163" spans="1:49" s="2015" customFormat="1" ht="13.5">
      <c r="A163" s="446"/>
      <c r="C163" s="2216"/>
      <c r="D163" s="2216"/>
      <c r="E163" s="2216"/>
      <c r="F163" s="2216"/>
      <c r="G163" s="2217"/>
      <c r="H163" s="2218"/>
      <c r="I163" s="2217"/>
      <c r="J163" s="2127"/>
      <c r="K163" s="2127"/>
      <c r="L163" s="2127"/>
      <c r="M163" s="2127"/>
      <c r="N163" s="2217"/>
      <c r="O163" s="2221"/>
      <c r="P163" s="2127"/>
      <c r="Q163" s="2127"/>
      <c r="R163" s="2127"/>
      <c r="S163" s="2127"/>
      <c r="T163" s="2127"/>
      <c r="U163" s="2127"/>
      <c r="V163" s="2127"/>
      <c r="W163" s="2127"/>
      <c r="X163" s="2127"/>
      <c r="Y163" s="2127"/>
      <c r="Z163" s="2127"/>
      <c r="AA163" s="2127"/>
      <c r="AB163" s="2127"/>
      <c r="AC163" s="2127"/>
      <c r="AD163" s="2127"/>
      <c r="AE163" s="2127"/>
      <c r="AF163" s="2127"/>
      <c r="AG163" s="2127"/>
      <c r="AH163" s="2127"/>
      <c r="AI163" s="2127"/>
      <c r="AJ163" s="2127"/>
      <c r="AK163" s="2127"/>
      <c r="AL163" s="2127"/>
      <c r="AM163" s="2127"/>
      <c r="AN163" s="2127"/>
      <c r="AO163" s="2127"/>
      <c r="AP163" s="2127"/>
      <c r="AQ163" s="2127"/>
      <c r="AR163" s="2127"/>
      <c r="AS163" s="2127"/>
      <c r="AT163" s="2127"/>
      <c r="AU163" s="2127"/>
      <c r="AV163" s="450"/>
      <c r="AW163" s="450"/>
    </row>
    <row r="164" spans="1:49" s="2015" customFormat="1" ht="13.5">
      <c r="A164" s="446"/>
      <c r="C164" s="2216"/>
      <c r="D164" s="2216"/>
      <c r="E164" s="2216"/>
      <c r="F164" s="2216"/>
      <c r="G164" s="2217"/>
      <c r="H164" s="2218"/>
      <c r="I164" s="2217"/>
      <c r="J164" s="2127"/>
      <c r="K164" s="2127"/>
      <c r="L164" s="2127"/>
      <c r="M164" s="2127"/>
      <c r="N164" s="2217"/>
      <c r="O164" s="2221"/>
      <c r="P164" s="2127"/>
      <c r="Q164" s="2127"/>
      <c r="R164" s="2127"/>
      <c r="S164" s="2127"/>
      <c r="T164" s="2127"/>
      <c r="U164" s="2127"/>
      <c r="V164" s="2127"/>
      <c r="W164" s="2127"/>
      <c r="X164" s="2127"/>
      <c r="Y164" s="2127"/>
      <c r="Z164" s="2127"/>
      <c r="AA164" s="2127"/>
      <c r="AB164" s="2127"/>
      <c r="AC164" s="2127"/>
      <c r="AD164" s="2127"/>
      <c r="AE164" s="2127"/>
      <c r="AF164" s="2127"/>
      <c r="AG164" s="2127"/>
      <c r="AH164" s="2127"/>
      <c r="AI164" s="2127"/>
      <c r="AJ164" s="2127"/>
      <c r="AK164" s="2127"/>
      <c r="AL164" s="2127"/>
      <c r="AM164" s="2127"/>
      <c r="AN164" s="2127"/>
      <c r="AO164" s="2127"/>
      <c r="AP164" s="2127"/>
      <c r="AQ164" s="2127"/>
      <c r="AR164" s="2127"/>
      <c r="AS164" s="2127"/>
      <c r="AT164" s="2127"/>
      <c r="AU164" s="2127"/>
      <c r="AV164" s="450"/>
      <c r="AW164" s="450"/>
    </row>
    <row r="165" spans="1:49" s="2015" customFormat="1" ht="13.5">
      <c r="A165" s="446"/>
      <c r="C165" s="2216"/>
      <c r="D165" s="2216"/>
      <c r="E165" s="2216"/>
      <c r="F165" s="2216"/>
      <c r="G165" s="2217"/>
      <c r="H165" s="2218"/>
      <c r="I165" s="2217"/>
      <c r="J165" s="2127"/>
      <c r="K165" s="2127"/>
      <c r="L165" s="2127"/>
      <c r="M165" s="2127"/>
      <c r="N165" s="2217"/>
      <c r="O165" s="2221"/>
      <c r="P165" s="2127"/>
      <c r="Q165" s="2127"/>
      <c r="R165" s="2127"/>
      <c r="S165" s="2127"/>
      <c r="T165" s="2127"/>
      <c r="U165" s="2127"/>
      <c r="V165" s="2127"/>
      <c r="W165" s="2127"/>
      <c r="X165" s="2127"/>
      <c r="Y165" s="2127"/>
      <c r="Z165" s="2127"/>
      <c r="AA165" s="2127"/>
      <c r="AB165" s="2127"/>
      <c r="AC165" s="2127"/>
      <c r="AD165" s="2127"/>
      <c r="AE165" s="2127"/>
      <c r="AF165" s="2127"/>
      <c r="AG165" s="2127"/>
      <c r="AH165" s="2127"/>
      <c r="AI165" s="2127"/>
      <c r="AJ165" s="2127"/>
      <c r="AK165" s="2127"/>
      <c r="AL165" s="2127"/>
      <c r="AM165" s="2127"/>
      <c r="AN165" s="2127"/>
      <c r="AO165" s="2127"/>
      <c r="AP165" s="2127"/>
      <c r="AQ165" s="2127"/>
      <c r="AR165" s="2127"/>
      <c r="AS165" s="2127"/>
      <c r="AT165" s="2127"/>
      <c r="AU165" s="2127"/>
      <c r="AV165" s="450"/>
      <c r="AW165" s="450"/>
    </row>
    <row r="166" spans="1:49" s="2015" customFormat="1" ht="13.5">
      <c r="A166" s="446"/>
      <c r="C166" s="2216"/>
      <c r="D166" s="2216"/>
      <c r="E166" s="2216"/>
      <c r="F166" s="2216"/>
      <c r="G166" s="2217"/>
      <c r="H166" s="2218"/>
      <c r="I166" s="2217"/>
      <c r="J166" s="2127"/>
      <c r="K166" s="2127"/>
      <c r="L166" s="2127"/>
      <c r="M166" s="2127"/>
      <c r="N166" s="2217"/>
      <c r="O166" s="2221"/>
      <c r="P166" s="2127"/>
      <c r="Q166" s="2127"/>
      <c r="R166" s="2127"/>
      <c r="S166" s="2127"/>
      <c r="T166" s="2127"/>
      <c r="U166" s="2127"/>
      <c r="V166" s="2127"/>
      <c r="W166" s="2127"/>
      <c r="X166" s="2127"/>
      <c r="Y166" s="2127"/>
      <c r="Z166" s="2127"/>
      <c r="AA166" s="2127"/>
      <c r="AB166" s="2127"/>
      <c r="AC166" s="2127"/>
      <c r="AD166" s="2127"/>
      <c r="AE166" s="2127"/>
      <c r="AF166" s="2127"/>
      <c r="AG166" s="2127"/>
      <c r="AH166" s="2127"/>
      <c r="AI166" s="2127"/>
      <c r="AJ166" s="2127"/>
      <c r="AK166" s="2127"/>
      <c r="AL166" s="2127"/>
      <c r="AM166" s="2127"/>
      <c r="AN166" s="2127"/>
      <c r="AO166" s="2127"/>
      <c r="AP166" s="2127"/>
      <c r="AQ166" s="2127"/>
      <c r="AR166" s="2127"/>
      <c r="AS166" s="2127"/>
      <c r="AT166" s="2127"/>
      <c r="AU166" s="2127"/>
      <c r="AV166" s="450"/>
      <c r="AW166" s="450"/>
    </row>
    <row r="167" spans="1:49" s="2015" customFormat="1" ht="13.5">
      <c r="A167" s="446"/>
      <c r="C167" s="2216"/>
      <c r="D167" s="2216"/>
      <c r="E167" s="2216"/>
      <c r="F167" s="2216"/>
      <c r="G167" s="2217"/>
      <c r="H167" s="2218"/>
      <c r="I167" s="2217"/>
      <c r="J167" s="2127"/>
      <c r="K167" s="2127"/>
      <c r="L167" s="2127"/>
      <c r="M167" s="2127"/>
      <c r="N167" s="2217"/>
      <c r="O167" s="2221"/>
      <c r="P167" s="2127"/>
      <c r="Q167" s="2127"/>
      <c r="R167" s="2127"/>
      <c r="S167" s="2127"/>
      <c r="T167" s="2127"/>
      <c r="U167" s="2127"/>
      <c r="V167" s="2127"/>
      <c r="W167" s="2127"/>
      <c r="X167" s="2127"/>
      <c r="Y167" s="2127"/>
      <c r="Z167" s="2127"/>
      <c r="AA167" s="2127"/>
      <c r="AB167" s="2127"/>
      <c r="AC167" s="2127"/>
      <c r="AD167" s="2127"/>
      <c r="AE167" s="2127"/>
      <c r="AF167" s="2127"/>
      <c r="AG167" s="2127"/>
      <c r="AH167" s="2127"/>
      <c r="AI167" s="2127"/>
      <c r="AJ167" s="2127"/>
      <c r="AK167" s="2127"/>
      <c r="AL167" s="2127"/>
      <c r="AM167" s="2127"/>
      <c r="AN167" s="2127"/>
      <c r="AO167" s="2127"/>
      <c r="AP167" s="2127"/>
      <c r="AQ167" s="2127"/>
      <c r="AR167" s="2127"/>
      <c r="AS167" s="2127"/>
      <c r="AT167" s="2127"/>
      <c r="AU167" s="2127"/>
      <c r="AV167" s="450"/>
      <c r="AW167" s="450"/>
    </row>
    <row r="168" spans="1:49" s="2015" customFormat="1" ht="13.5">
      <c r="A168" s="446"/>
      <c r="C168" s="2216"/>
      <c r="D168" s="2216"/>
      <c r="E168" s="2216"/>
      <c r="F168" s="2216"/>
      <c r="G168" s="2217"/>
      <c r="H168" s="2218"/>
      <c r="I168" s="2217"/>
      <c r="J168" s="2127"/>
      <c r="K168" s="2127"/>
      <c r="L168" s="2127"/>
      <c r="M168" s="2127"/>
      <c r="N168" s="2217"/>
      <c r="O168" s="2221"/>
      <c r="P168" s="2127"/>
      <c r="Q168" s="2127"/>
      <c r="R168" s="2127"/>
      <c r="S168" s="2127"/>
      <c r="T168" s="2127"/>
      <c r="U168" s="2127"/>
      <c r="V168" s="2127"/>
      <c r="W168" s="2127"/>
      <c r="X168" s="2127"/>
      <c r="Y168" s="2127"/>
      <c r="Z168" s="2127"/>
      <c r="AA168" s="2127"/>
      <c r="AB168" s="2127"/>
      <c r="AC168" s="2127"/>
      <c r="AD168" s="2127"/>
      <c r="AE168" s="2127"/>
      <c r="AF168" s="2127"/>
      <c r="AG168" s="2127"/>
      <c r="AH168" s="2127"/>
      <c r="AI168" s="2127"/>
      <c r="AJ168" s="2127"/>
      <c r="AK168" s="2127"/>
      <c r="AL168" s="2127"/>
      <c r="AM168" s="2127"/>
      <c r="AN168" s="2127"/>
      <c r="AO168" s="2127"/>
      <c r="AP168" s="2127"/>
      <c r="AQ168" s="2127"/>
      <c r="AR168" s="2127"/>
      <c r="AS168" s="2127"/>
      <c r="AT168" s="2127"/>
      <c r="AU168" s="2127"/>
      <c r="AV168" s="450"/>
      <c r="AW168" s="450"/>
    </row>
    <row r="169" spans="1:49" s="2015" customFormat="1" ht="13.5">
      <c r="A169" s="446"/>
      <c r="C169" s="2216"/>
      <c r="D169" s="2216"/>
      <c r="E169" s="2216"/>
      <c r="F169" s="2216"/>
      <c r="G169" s="2217"/>
      <c r="H169" s="2218"/>
      <c r="I169" s="2217"/>
      <c r="J169" s="2127"/>
      <c r="K169" s="2127"/>
      <c r="L169" s="2127"/>
      <c r="M169" s="2127"/>
      <c r="N169" s="2217"/>
      <c r="O169" s="2221"/>
      <c r="P169" s="2127"/>
      <c r="Q169" s="2127"/>
      <c r="R169" s="2127"/>
      <c r="S169" s="2127"/>
      <c r="T169" s="2127"/>
      <c r="U169" s="2127"/>
      <c r="V169" s="2127"/>
      <c r="W169" s="2127"/>
      <c r="X169" s="2127"/>
      <c r="Y169" s="2127"/>
      <c r="Z169" s="2127"/>
      <c r="AA169" s="2127"/>
      <c r="AB169" s="2127"/>
      <c r="AC169" s="2127"/>
      <c r="AD169" s="2127"/>
      <c r="AE169" s="2127"/>
      <c r="AF169" s="2127"/>
      <c r="AG169" s="2127"/>
      <c r="AH169" s="2127"/>
      <c r="AI169" s="2127"/>
      <c r="AJ169" s="2127"/>
      <c r="AK169" s="2127"/>
      <c r="AL169" s="2127"/>
      <c r="AM169" s="2127"/>
      <c r="AN169" s="2127"/>
      <c r="AO169" s="2127"/>
      <c r="AP169" s="2127"/>
      <c r="AQ169" s="2127"/>
      <c r="AR169" s="2127"/>
      <c r="AS169" s="2127"/>
      <c r="AT169" s="2127"/>
      <c r="AU169" s="2127"/>
      <c r="AV169" s="450"/>
      <c r="AW169" s="450"/>
    </row>
    <row r="170" spans="1:49" s="2015" customFormat="1" ht="13.5">
      <c r="A170" s="446"/>
      <c r="C170" s="2216"/>
      <c r="D170" s="2216"/>
      <c r="E170" s="2216"/>
      <c r="F170" s="2216"/>
      <c r="G170" s="2217"/>
      <c r="H170" s="2218"/>
      <c r="I170" s="2217"/>
      <c r="J170" s="2127"/>
      <c r="K170" s="2127"/>
      <c r="L170" s="2127"/>
      <c r="M170" s="2127"/>
      <c r="N170" s="2217"/>
      <c r="O170" s="2221"/>
      <c r="P170" s="2127"/>
      <c r="Q170" s="2127"/>
      <c r="R170" s="2127"/>
      <c r="S170" s="2127"/>
      <c r="T170" s="2127"/>
      <c r="U170" s="2127"/>
      <c r="V170" s="2127"/>
      <c r="W170" s="2127"/>
      <c r="X170" s="2127"/>
      <c r="Y170" s="2127"/>
      <c r="Z170" s="2127"/>
      <c r="AA170" s="2127"/>
      <c r="AB170" s="2127"/>
      <c r="AC170" s="2127"/>
      <c r="AD170" s="2127"/>
      <c r="AE170" s="2127"/>
      <c r="AF170" s="2127"/>
      <c r="AG170" s="2127"/>
      <c r="AH170" s="2127"/>
      <c r="AI170" s="2127"/>
      <c r="AJ170" s="2127"/>
      <c r="AK170" s="2127"/>
      <c r="AL170" s="2127"/>
      <c r="AM170" s="2127"/>
      <c r="AN170" s="2127"/>
      <c r="AO170" s="2127"/>
      <c r="AP170" s="2127"/>
      <c r="AQ170" s="2127"/>
      <c r="AR170" s="2127"/>
      <c r="AS170" s="2127"/>
      <c r="AT170" s="2127"/>
      <c r="AU170" s="2127"/>
      <c r="AV170" s="450"/>
      <c r="AW170" s="450"/>
    </row>
    <row r="171" spans="1:49" s="2015" customFormat="1" ht="13.5">
      <c r="A171" s="446"/>
      <c r="C171" s="2216"/>
      <c r="D171" s="2216"/>
      <c r="E171" s="2216"/>
      <c r="F171" s="2216"/>
      <c r="G171" s="2217"/>
      <c r="H171" s="2218"/>
      <c r="I171" s="2217"/>
      <c r="J171" s="2127"/>
      <c r="K171" s="2127"/>
      <c r="L171" s="2127"/>
      <c r="M171" s="2127"/>
      <c r="N171" s="2217"/>
      <c r="O171" s="2221"/>
      <c r="P171" s="2127"/>
      <c r="Q171" s="2127"/>
      <c r="R171" s="2127"/>
      <c r="S171" s="2127"/>
      <c r="T171" s="2127"/>
      <c r="U171" s="2127"/>
      <c r="V171" s="2127"/>
      <c r="W171" s="2127"/>
      <c r="X171" s="2127"/>
      <c r="Y171" s="2127"/>
      <c r="Z171" s="2127"/>
      <c r="AA171" s="2127"/>
      <c r="AB171" s="2127"/>
      <c r="AC171" s="2127"/>
      <c r="AD171" s="2127"/>
      <c r="AE171" s="2127"/>
      <c r="AF171" s="2127"/>
      <c r="AG171" s="2127"/>
      <c r="AH171" s="2127"/>
      <c r="AI171" s="2127"/>
      <c r="AJ171" s="2127"/>
      <c r="AK171" s="2127"/>
      <c r="AL171" s="2127"/>
      <c r="AM171" s="2127"/>
      <c r="AN171" s="2127"/>
      <c r="AO171" s="2127"/>
      <c r="AP171" s="2127"/>
      <c r="AQ171" s="2127"/>
      <c r="AR171" s="2127"/>
      <c r="AS171" s="2127"/>
      <c r="AT171" s="2127"/>
      <c r="AU171" s="2127"/>
      <c r="AV171" s="450"/>
      <c r="AW171" s="450"/>
    </row>
    <row r="172" spans="1:49" s="2015" customFormat="1" ht="13.5">
      <c r="A172" s="446"/>
      <c r="C172" s="2216"/>
      <c r="D172" s="2216"/>
      <c r="E172" s="2216"/>
      <c r="F172" s="2216"/>
      <c r="G172" s="2217"/>
      <c r="H172" s="2218"/>
      <c r="I172" s="2217"/>
      <c r="J172" s="2127"/>
      <c r="K172" s="2127"/>
      <c r="L172" s="2127"/>
      <c r="M172" s="2127"/>
      <c r="N172" s="2217"/>
      <c r="O172" s="2221"/>
      <c r="P172" s="2127"/>
      <c r="Q172" s="2127"/>
      <c r="R172" s="2127"/>
      <c r="S172" s="2127"/>
      <c r="T172" s="2127"/>
      <c r="U172" s="2127"/>
      <c r="V172" s="2127"/>
      <c r="W172" s="2127"/>
      <c r="X172" s="2127"/>
      <c r="Y172" s="2127"/>
      <c r="Z172" s="2127"/>
      <c r="AA172" s="2127"/>
      <c r="AB172" s="2127"/>
      <c r="AC172" s="2127"/>
      <c r="AD172" s="2127"/>
      <c r="AE172" s="2127"/>
      <c r="AF172" s="2127"/>
      <c r="AG172" s="2127"/>
      <c r="AH172" s="2127"/>
      <c r="AI172" s="2127"/>
      <c r="AJ172" s="2127"/>
      <c r="AK172" s="2127"/>
      <c r="AL172" s="2127"/>
      <c r="AM172" s="2127"/>
      <c r="AN172" s="2127"/>
      <c r="AO172" s="2127"/>
      <c r="AP172" s="2127"/>
      <c r="AQ172" s="2127"/>
      <c r="AR172" s="2127"/>
      <c r="AS172" s="2127"/>
      <c r="AT172" s="2127"/>
      <c r="AU172" s="2127"/>
      <c r="AV172" s="450"/>
      <c r="AW172" s="450"/>
    </row>
    <row r="173" spans="1:49" s="2015" customFormat="1" ht="13.5">
      <c r="A173" s="446"/>
      <c r="C173" s="2216"/>
      <c r="D173" s="2216"/>
      <c r="E173" s="2216"/>
      <c r="F173" s="2216"/>
      <c r="G173" s="2217"/>
      <c r="H173" s="2218"/>
      <c r="I173" s="2217"/>
      <c r="J173" s="2127"/>
      <c r="K173" s="2127"/>
      <c r="L173" s="2127"/>
      <c r="M173" s="2127"/>
      <c r="N173" s="2217"/>
      <c r="O173" s="2221"/>
      <c r="P173" s="2127"/>
      <c r="Q173" s="2127"/>
      <c r="R173" s="2127"/>
      <c r="S173" s="2127"/>
      <c r="T173" s="2127"/>
      <c r="U173" s="2127"/>
      <c r="V173" s="2127"/>
      <c r="W173" s="2127"/>
      <c r="X173" s="2127"/>
      <c r="Y173" s="2127"/>
      <c r="Z173" s="2127"/>
      <c r="AA173" s="2127"/>
      <c r="AB173" s="2127"/>
      <c r="AC173" s="2127"/>
      <c r="AD173" s="2127"/>
      <c r="AE173" s="2127"/>
      <c r="AF173" s="2127"/>
      <c r="AG173" s="2127"/>
      <c r="AH173" s="2127"/>
      <c r="AI173" s="2127"/>
      <c r="AJ173" s="2127"/>
      <c r="AK173" s="2127"/>
      <c r="AL173" s="2127"/>
      <c r="AM173" s="2127"/>
      <c r="AN173" s="2127"/>
      <c r="AO173" s="2127"/>
      <c r="AP173" s="2127"/>
      <c r="AQ173" s="2127"/>
      <c r="AR173" s="2127"/>
      <c r="AS173" s="2127"/>
      <c r="AT173" s="2127"/>
      <c r="AU173" s="2127"/>
      <c r="AV173" s="450"/>
      <c r="AW173" s="450"/>
    </row>
    <row r="174" spans="1:49" s="2015" customFormat="1" ht="13.5">
      <c r="A174" s="446"/>
      <c r="C174" s="2216"/>
      <c r="D174" s="2216"/>
      <c r="E174" s="2216"/>
      <c r="F174" s="2216"/>
      <c r="G174" s="2217"/>
      <c r="H174" s="2218"/>
      <c r="I174" s="2217"/>
      <c r="J174" s="2127"/>
      <c r="K174" s="2127"/>
      <c r="L174" s="2127"/>
      <c r="M174" s="2127"/>
      <c r="N174" s="2217"/>
      <c r="O174" s="2221"/>
      <c r="P174" s="2127"/>
      <c r="Q174" s="2127"/>
      <c r="R174" s="2127"/>
      <c r="S174" s="2127"/>
      <c r="T174" s="2127"/>
      <c r="U174" s="2127"/>
      <c r="V174" s="2127"/>
      <c r="W174" s="2127"/>
      <c r="X174" s="2127"/>
      <c r="Y174" s="2127"/>
      <c r="Z174" s="2127"/>
      <c r="AA174" s="2127"/>
      <c r="AB174" s="2127"/>
      <c r="AC174" s="2127"/>
      <c r="AD174" s="2127"/>
      <c r="AE174" s="2127"/>
      <c r="AF174" s="2127"/>
      <c r="AG174" s="2127"/>
      <c r="AH174" s="2127"/>
      <c r="AI174" s="2127"/>
      <c r="AJ174" s="2127"/>
      <c r="AK174" s="2127"/>
      <c r="AL174" s="2127"/>
      <c r="AM174" s="2127"/>
      <c r="AN174" s="2127"/>
      <c r="AO174" s="2127"/>
      <c r="AP174" s="2127"/>
      <c r="AQ174" s="2127"/>
      <c r="AR174" s="2127"/>
      <c r="AS174" s="2127"/>
      <c r="AT174" s="2127"/>
      <c r="AU174" s="2127"/>
      <c r="AV174" s="450"/>
      <c r="AW174" s="450"/>
    </row>
    <row r="175" spans="1:49" s="2015" customFormat="1" ht="13.5">
      <c r="A175" s="446"/>
      <c r="C175" s="2216"/>
      <c r="D175" s="2216"/>
      <c r="E175" s="2216"/>
      <c r="F175" s="2216"/>
      <c r="G175" s="2217"/>
      <c r="H175" s="2218"/>
      <c r="I175" s="2217"/>
      <c r="J175" s="2127"/>
      <c r="K175" s="2127"/>
      <c r="L175" s="2127"/>
      <c r="M175" s="2127"/>
      <c r="N175" s="2217"/>
      <c r="O175" s="2221"/>
      <c r="P175" s="2127"/>
      <c r="Q175" s="2127"/>
      <c r="R175" s="2127"/>
      <c r="S175" s="2127"/>
      <c r="T175" s="2127"/>
      <c r="U175" s="2127"/>
      <c r="V175" s="2127"/>
      <c r="W175" s="2127"/>
      <c r="X175" s="2127"/>
      <c r="Y175" s="2127"/>
      <c r="Z175" s="2127"/>
      <c r="AA175" s="2127"/>
      <c r="AB175" s="2127"/>
      <c r="AC175" s="2127"/>
      <c r="AD175" s="2127"/>
      <c r="AE175" s="2127"/>
      <c r="AF175" s="2127"/>
      <c r="AG175" s="2127"/>
      <c r="AH175" s="2127"/>
      <c r="AI175" s="2127"/>
      <c r="AJ175" s="2127"/>
      <c r="AK175" s="2127"/>
      <c r="AL175" s="2127"/>
      <c r="AM175" s="2127"/>
      <c r="AN175" s="2127"/>
      <c r="AO175" s="2127"/>
      <c r="AP175" s="2127"/>
      <c r="AQ175" s="2127"/>
      <c r="AR175" s="2127"/>
      <c r="AS175" s="2127"/>
      <c r="AT175" s="2127"/>
      <c r="AU175" s="2127"/>
      <c r="AV175" s="450"/>
      <c r="AW175" s="450"/>
    </row>
    <row r="176" spans="1:49" s="2015" customFormat="1" ht="13.5">
      <c r="A176" s="446"/>
      <c r="C176" s="2216"/>
      <c r="D176" s="2216"/>
      <c r="E176" s="2216"/>
      <c r="F176" s="2216"/>
      <c r="G176" s="2217"/>
      <c r="H176" s="2218"/>
      <c r="I176" s="2217"/>
      <c r="J176" s="2127"/>
      <c r="K176" s="2127"/>
      <c r="L176" s="2127"/>
      <c r="M176" s="2127"/>
      <c r="N176" s="2217"/>
      <c r="O176" s="2221"/>
      <c r="P176" s="2127"/>
      <c r="Q176" s="2127"/>
      <c r="R176" s="2127"/>
      <c r="S176" s="2127"/>
      <c r="T176" s="2127"/>
      <c r="U176" s="2127"/>
      <c r="V176" s="2127"/>
      <c r="W176" s="2127"/>
      <c r="X176" s="2127"/>
      <c r="Y176" s="2127"/>
      <c r="Z176" s="2127"/>
      <c r="AA176" s="2127"/>
      <c r="AB176" s="2127"/>
      <c r="AC176" s="2127"/>
      <c r="AD176" s="2127"/>
      <c r="AE176" s="2127"/>
      <c r="AF176" s="2127"/>
      <c r="AG176" s="2127"/>
      <c r="AH176" s="2127"/>
      <c r="AI176" s="2127"/>
      <c r="AJ176" s="2127"/>
      <c r="AK176" s="2127"/>
      <c r="AL176" s="2127"/>
      <c r="AM176" s="2127"/>
      <c r="AN176" s="2127"/>
      <c r="AO176" s="2127"/>
      <c r="AP176" s="2127"/>
      <c r="AQ176" s="2127"/>
      <c r="AR176" s="2127"/>
      <c r="AS176" s="2127"/>
      <c r="AT176" s="2127"/>
      <c r="AU176" s="2127"/>
      <c r="AV176" s="450"/>
      <c r="AW176" s="450"/>
    </row>
    <row r="177" spans="1:49" s="2015" customFormat="1" ht="13.5">
      <c r="A177" s="446"/>
      <c r="C177" s="2216"/>
      <c r="D177" s="2216"/>
      <c r="E177" s="2216"/>
      <c r="F177" s="2216"/>
      <c r="G177" s="2217"/>
      <c r="H177" s="2218"/>
      <c r="I177" s="2217"/>
      <c r="J177" s="2127"/>
      <c r="K177" s="2127"/>
      <c r="L177" s="2127"/>
      <c r="M177" s="2127"/>
      <c r="N177" s="2217"/>
      <c r="O177" s="2221"/>
      <c r="P177" s="2127"/>
      <c r="Q177" s="2127"/>
      <c r="R177" s="2127"/>
      <c r="S177" s="2127"/>
      <c r="T177" s="2127"/>
      <c r="U177" s="2127"/>
      <c r="V177" s="2127"/>
      <c r="W177" s="2127"/>
      <c r="X177" s="2127"/>
      <c r="Y177" s="2127"/>
      <c r="Z177" s="2127"/>
      <c r="AA177" s="2127"/>
      <c r="AB177" s="2127"/>
      <c r="AC177" s="2127"/>
      <c r="AD177" s="2127"/>
      <c r="AE177" s="2127"/>
      <c r="AF177" s="2127"/>
      <c r="AG177" s="2127"/>
      <c r="AH177" s="2127"/>
      <c r="AI177" s="2127"/>
      <c r="AJ177" s="2127"/>
      <c r="AK177" s="2127"/>
      <c r="AL177" s="2127"/>
      <c r="AM177" s="2127"/>
      <c r="AN177" s="2127"/>
      <c r="AO177" s="2127"/>
      <c r="AP177" s="2127"/>
      <c r="AQ177" s="2127"/>
      <c r="AR177" s="2127"/>
      <c r="AS177" s="2127"/>
      <c r="AT177" s="2127"/>
      <c r="AU177" s="2127"/>
      <c r="AV177" s="450"/>
      <c r="AW177" s="450"/>
    </row>
    <row r="178" spans="1:49" s="2015" customFormat="1" ht="13.5">
      <c r="A178" s="446"/>
      <c r="C178" s="2216"/>
      <c r="D178" s="2216"/>
      <c r="E178" s="2216"/>
      <c r="F178" s="2216"/>
      <c r="G178" s="2217"/>
      <c r="H178" s="2218"/>
      <c r="I178" s="2217"/>
      <c r="J178" s="2127"/>
      <c r="K178" s="2127"/>
      <c r="L178" s="2127"/>
      <c r="M178" s="2127"/>
      <c r="N178" s="2217"/>
      <c r="O178" s="2221"/>
      <c r="P178" s="2127"/>
      <c r="Q178" s="2127"/>
      <c r="R178" s="2127"/>
      <c r="S178" s="2127"/>
      <c r="T178" s="2127"/>
      <c r="U178" s="2127"/>
      <c r="V178" s="2127"/>
      <c r="W178" s="2127"/>
      <c r="X178" s="2127"/>
      <c r="Y178" s="2127"/>
      <c r="Z178" s="2127"/>
      <c r="AA178" s="2127"/>
      <c r="AB178" s="2127"/>
      <c r="AC178" s="2127"/>
      <c r="AD178" s="2127"/>
      <c r="AE178" s="2127"/>
      <c r="AF178" s="2127"/>
      <c r="AG178" s="2127"/>
      <c r="AH178" s="2127"/>
      <c r="AI178" s="2127"/>
      <c r="AJ178" s="2127"/>
      <c r="AK178" s="2127"/>
      <c r="AL178" s="2127"/>
      <c r="AM178" s="2127"/>
      <c r="AN178" s="2127"/>
      <c r="AO178" s="2127"/>
      <c r="AP178" s="2127"/>
      <c r="AQ178" s="2127"/>
      <c r="AR178" s="2127"/>
      <c r="AS178" s="2127"/>
      <c r="AT178" s="2127"/>
      <c r="AU178" s="2127"/>
      <c r="AV178" s="450"/>
      <c r="AW178" s="450"/>
    </row>
    <row r="179" spans="1:49" s="2015" customFormat="1" ht="13.5">
      <c r="A179" s="446"/>
      <c r="C179" s="2216"/>
      <c r="D179" s="2216"/>
      <c r="E179" s="2216"/>
      <c r="F179" s="2216"/>
      <c r="G179" s="2217"/>
      <c r="H179" s="2218"/>
      <c r="I179" s="2217"/>
      <c r="J179" s="2127"/>
      <c r="K179" s="2127"/>
      <c r="L179" s="2127"/>
      <c r="M179" s="2127"/>
      <c r="N179" s="2217"/>
      <c r="O179" s="2221"/>
      <c r="P179" s="2127"/>
      <c r="Q179" s="2127"/>
      <c r="R179" s="2127"/>
      <c r="S179" s="2127"/>
      <c r="T179" s="2127"/>
      <c r="U179" s="2127"/>
      <c r="V179" s="2127"/>
      <c r="W179" s="2127"/>
      <c r="X179" s="2127"/>
      <c r="Y179" s="2127"/>
      <c r="Z179" s="2127"/>
      <c r="AA179" s="2127"/>
      <c r="AB179" s="2127"/>
      <c r="AC179" s="2127"/>
      <c r="AD179" s="2127"/>
      <c r="AE179" s="2127"/>
      <c r="AF179" s="2127"/>
      <c r="AG179" s="2127"/>
      <c r="AH179" s="2127"/>
      <c r="AI179" s="2127"/>
      <c r="AJ179" s="2127"/>
      <c r="AK179" s="2127"/>
      <c r="AL179" s="2127"/>
      <c r="AM179" s="2127"/>
      <c r="AN179" s="2127"/>
      <c r="AO179" s="2127"/>
      <c r="AP179" s="2127"/>
      <c r="AQ179" s="2127"/>
      <c r="AR179" s="2127"/>
      <c r="AS179" s="2127"/>
      <c r="AT179" s="2127"/>
      <c r="AU179" s="2127"/>
      <c r="AV179" s="450"/>
      <c r="AW179" s="450"/>
    </row>
    <row r="180" spans="1:49" s="2015" customFormat="1" ht="13.5">
      <c r="A180" s="446"/>
      <c r="C180" s="2216"/>
      <c r="D180" s="2216"/>
      <c r="E180" s="2216"/>
      <c r="F180" s="2216"/>
      <c r="G180" s="2217"/>
      <c r="H180" s="2218"/>
      <c r="I180" s="2217"/>
      <c r="J180" s="2127"/>
      <c r="K180" s="2127"/>
      <c r="L180" s="2127"/>
      <c r="M180" s="2127"/>
      <c r="N180" s="2217"/>
      <c r="O180" s="2221"/>
      <c r="P180" s="2127"/>
      <c r="Q180" s="2127"/>
      <c r="R180" s="2127"/>
      <c r="S180" s="2127"/>
      <c r="T180" s="2127"/>
      <c r="U180" s="2127"/>
      <c r="V180" s="2127"/>
      <c r="W180" s="2127"/>
      <c r="X180" s="2127"/>
      <c r="Y180" s="2127"/>
      <c r="Z180" s="2127"/>
      <c r="AA180" s="2127"/>
      <c r="AB180" s="2127"/>
      <c r="AC180" s="2127"/>
      <c r="AD180" s="2127"/>
      <c r="AE180" s="2127"/>
      <c r="AF180" s="2127"/>
      <c r="AG180" s="2127"/>
      <c r="AH180" s="2127"/>
      <c r="AI180" s="2127"/>
      <c r="AJ180" s="2127"/>
      <c r="AK180" s="2127"/>
      <c r="AL180" s="2127"/>
      <c r="AM180" s="2127"/>
      <c r="AN180" s="2127"/>
      <c r="AO180" s="2127"/>
      <c r="AP180" s="2127"/>
      <c r="AQ180" s="2127"/>
      <c r="AR180" s="2127"/>
      <c r="AS180" s="2127"/>
      <c r="AT180" s="2127"/>
      <c r="AU180" s="2127"/>
      <c r="AV180" s="450"/>
      <c r="AW180" s="450"/>
    </row>
    <row r="181" spans="1:49" s="2015" customFormat="1" ht="13.5">
      <c r="A181" s="446"/>
      <c r="C181" s="2216"/>
      <c r="D181" s="2216"/>
      <c r="E181" s="2216"/>
      <c r="F181" s="2216"/>
      <c r="G181" s="2217"/>
      <c r="H181" s="2218"/>
      <c r="I181" s="2217"/>
      <c r="J181" s="2127"/>
      <c r="K181" s="2127"/>
      <c r="L181" s="2127"/>
      <c r="M181" s="2127"/>
      <c r="N181" s="2217"/>
      <c r="O181" s="2221"/>
      <c r="P181" s="2127"/>
      <c r="Q181" s="2127"/>
      <c r="R181" s="2127"/>
      <c r="S181" s="2127"/>
      <c r="T181" s="2127"/>
      <c r="U181" s="2127"/>
      <c r="V181" s="2127"/>
      <c r="W181" s="2127"/>
      <c r="X181" s="2127"/>
      <c r="Y181" s="2127"/>
      <c r="Z181" s="2127"/>
      <c r="AA181" s="2127"/>
      <c r="AB181" s="2127"/>
      <c r="AC181" s="2127"/>
      <c r="AD181" s="2127"/>
      <c r="AE181" s="2127"/>
      <c r="AF181" s="2127"/>
      <c r="AG181" s="2127"/>
      <c r="AH181" s="2127"/>
      <c r="AI181" s="2127"/>
      <c r="AJ181" s="2127"/>
      <c r="AK181" s="2127"/>
      <c r="AL181" s="2127"/>
      <c r="AM181" s="2127"/>
      <c r="AN181" s="2127"/>
      <c r="AO181" s="2127"/>
      <c r="AP181" s="2127"/>
      <c r="AQ181" s="2127"/>
      <c r="AR181" s="2127"/>
      <c r="AS181" s="2127"/>
      <c r="AT181" s="2127"/>
      <c r="AU181" s="2127"/>
      <c r="AV181" s="450"/>
      <c r="AW181" s="450"/>
    </row>
    <row r="182" spans="1:49" s="2015" customFormat="1" ht="13.5">
      <c r="A182" s="446"/>
      <c r="C182" s="2216"/>
      <c r="D182" s="2216"/>
      <c r="E182" s="2216"/>
      <c r="F182" s="2216"/>
      <c r="G182" s="2217"/>
      <c r="H182" s="2218"/>
      <c r="I182" s="2217"/>
      <c r="J182" s="2127"/>
      <c r="K182" s="2127"/>
      <c r="L182" s="2127"/>
      <c r="M182" s="2127"/>
      <c r="N182" s="2217"/>
      <c r="O182" s="2221"/>
      <c r="P182" s="2127"/>
      <c r="Q182" s="2127"/>
      <c r="R182" s="2127"/>
      <c r="S182" s="2127"/>
      <c r="T182" s="2127"/>
      <c r="U182" s="2127"/>
      <c r="V182" s="2127"/>
      <c r="W182" s="2127"/>
      <c r="X182" s="2127"/>
      <c r="Y182" s="2127"/>
      <c r="Z182" s="2127"/>
      <c r="AA182" s="2127"/>
      <c r="AB182" s="2127"/>
      <c r="AC182" s="2127"/>
      <c r="AD182" s="2127"/>
      <c r="AE182" s="2127"/>
      <c r="AF182" s="2127"/>
      <c r="AG182" s="2127"/>
      <c r="AH182" s="2127"/>
      <c r="AI182" s="2127"/>
      <c r="AJ182" s="2127"/>
      <c r="AK182" s="2127"/>
      <c r="AL182" s="2127"/>
      <c r="AM182" s="2127"/>
      <c r="AN182" s="2127"/>
      <c r="AO182" s="2127"/>
      <c r="AP182" s="2127"/>
      <c r="AQ182" s="2127"/>
      <c r="AR182" s="2127"/>
      <c r="AS182" s="2127"/>
      <c r="AT182" s="2127"/>
      <c r="AU182" s="2127"/>
      <c r="AV182" s="450"/>
      <c r="AW182" s="450"/>
    </row>
    <row r="183" spans="1:49" s="2015" customFormat="1" ht="13.5">
      <c r="A183" s="446"/>
      <c r="C183" s="2216"/>
      <c r="D183" s="2216"/>
      <c r="E183" s="2216"/>
      <c r="F183" s="2216"/>
      <c r="G183" s="2217"/>
      <c r="H183" s="2218"/>
      <c r="I183" s="2217"/>
      <c r="J183" s="2127"/>
      <c r="K183" s="2127"/>
      <c r="L183" s="2127"/>
      <c r="M183" s="2127"/>
      <c r="N183" s="2217"/>
      <c r="O183" s="2221"/>
      <c r="P183" s="2127"/>
      <c r="Q183" s="2127"/>
      <c r="R183" s="2127"/>
      <c r="S183" s="2127"/>
      <c r="T183" s="2127"/>
      <c r="U183" s="2127"/>
      <c r="V183" s="2127"/>
      <c r="W183" s="2127"/>
      <c r="X183" s="2127"/>
      <c r="Y183" s="2127"/>
      <c r="Z183" s="2127"/>
      <c r="AA183" s="2127"/>
      <c r="AB183" s="2127"/>
      <c r="AC183" s="2127"/>
      <c r="AD183" s="2127"/>
      <c r="AE183" s="2127"/>
      <c r="AF183" s="2127"/>
      <c r="AG183" s="2127"/>
      <c r="AH183" s="2127"/>
      <c r="AI183" s="2127"/>
      <c r="AJ183" s="2127"/>
      <c r="AK183" s="2127"/>
      <c r="AL183" s="2127"/>
      <c r="AM183" s="2127"/>
      <c r="AN183" s="2127"/>
      <c r="AO183" s="2127"/>
      <c r="AP183" s="2127"/>
      <c r="AQ183" s="2127"/>
      <c r="AR183" s="2127"/>
      <c r="AS183" s="2127"/>
      <c r="AT183" s="2127"/>
      <c r="AU183" s="2127"/>
      <c r="AV183" s="450"/>
      <c r="AW183" s="450"/>
    </row>
    <row r="184" spans="1:49" s="2015" customFormat="1" ht="13.5">
      <c r="A184" s="446"/>
      <c r="C184" s="2216"/>
      <c r="D184" s="2216"/>
      <c r="E184" s="2216"/>
      <c r="F184" s="2216"/>
      <c r="G184" s="2217"/>
      <c r="H184" s="2218"/>
      <c r="I184" s="2217"/>
      <c r="J184" s="2127"/>
      <c r="K184" s="2127"/>
      <c r="L184" s="2127"/>
      <c r="M184" s="2127"/>
      <c r="N184" s="2217"/>
      <c r="O184" s="2221"/>
      <c r="P184" s="2127"/>
      <c r="Q184" s="2127"/>
      <c r="R184" s="2127"/>
      <c r="S184" s="2127"/>
      <c r="T184" s="2127"/>
      <c r="U184" s="2127"/>
      <c r="V184" s="2127"/>
      <c r="W184" s="2127"/>
      <c r="X184" s="2127"/>
      <c r="Y184" s="2127"/>
      <c r="Z184" s="2127"/>
      <c r="AA184" s="2127"/>
      <c r="AB184" s="2127"/>
      <c r="AC184" s="2127"/>
      <c r="AD184" s="2127"/>
      <c r="AE184" s="2127"/>
      <c r="AF184" s="2127"/>
      <c r="AG184" s="2127"/>
      <c r="AH184" s="2127"/>
      <c r="AI184" s="2127"/>
      <c r="AJ184" s="2127"/>
      <c r="AK184" s="2127"/>
      <c r="AL184" s="2127"/>
      <c r="AM184" s="2127"/>
      <c r="AN184" s="2127"/>
      <c r="AO184" s="2127"/>
      <c r="AP184" s="2127"/>
      <c r="AQ184" s="2127"/>
      <c r="AR184" s="2127"/>
      <c r="AS184" s="2127"/>
      <c r="AT184" s="2127"/>
      <c r="AU184" s="2127"/>
      <c r="AV184" s="450"/>
      <c r="AW184" s="450"/>
    </row>
    <row r="185" spans="1:49" s="2015" customFormat="1" ht="13.5">
      <c r="A185" s="446"/>
      <c r="C185" s="2216"/>
      <c r="D185" s="2216"/>
      <c r="E185" s="2216"/>
      <c r="F185" s="2216"/>
      <c r="G185" s="2217"/>
      <c r="H185" s="2218"/>
      <c r="I185" s="2217"/>
      <c r="J185" s="2127"/>
      <c r="K185" s="2127"/>
      <c r="L185" s="2127"/>
      <c r="M185" s="2127"/>
      <c r="N185" s="2217"/>
      <c r="O185" s="2221"/>
      <c r="P185" s="2127"/>
      <c r="Q185" s="2127"/>
      <c r="R185" s="2127"/>
      <c r="S185" s="2127"/>
      <c r="T185" s="2127"/>
      <c r="U185" s="2127"/>
      <c r="V185" s="2127"/>
      <c r="W185" s="2127"/>
      <c r="X185" s="2127"/>
      <c r="Y185" s="2127"/>
      <c r="Z185" s="2127"/>
      <c r="AA185" s="2127"/>
      <c r="AB185" s="2127"/>
      <c r="AC185" s="2127"/>
      <c r="AD185" s="2127"/>
      <c r="AE185" s="2127"/>
      <c r="AF185" s="2127"/>
      <c r="AG185" s="2127"/>
      <c r="AH185" s="2127"/>
      <c r="AI185" s="2127"/>
      <c r="AJ185" s="2127"/>
      <c r="AK185" s="2127"/>
      <c r="AL185" s="2127"/>
      <c r="AM185" s="2127"/>
      <c r="AN185" s="2127"/>
      <c r="AO185" s="2127"/>
      <c r="AP185" s="2127"/>
      <c r="AQ185" s="2127"/>
      <c r="AR185" s="2127"/>
      <c r="AS185" s="2127"/>
      <c r="AT185" s="2127"/>
      <c r="AU185" s="2127"/>
      <c r="AV185" s="450"/>
      <c r="AW185" s="450"/>
    </row>
    <row r="186" spans="1:49" s="2015" customFormat="1" ht="13.5">
      <c r="A186" s="446"/>
      <c r="C186" s="2216"/>
      <c r="D186" s="2216"/>
      <c r="E186" s="2216"/>
      <c r="F186" s="2216"/>
      <c r="G186" s="2217"/>
      <c r="H186" s="2218"/>
      <c r="I186" s="2217"/>
      <c r="J186" s="2127"/>
      <c r="K186" s="2127"/>
      <c r="L186" s="2127"/>
      <c r="M186" s="2127"/>
      <c r="N186" s="2217"/>
      <c r="O186" s="2221"/>
      <c r="P186" s="2127"/>
      <c r="Q186" s="2127"/>
      <c r="R186" s="2127"/>
      <c r="S186" s="2127"/>
      <c r="T186" s="2127"/>
      <c r="U186" s="2127"/>
      <c r="V186" s="2127"/>
      <c r="W186" s="2127"/>
      <c r="X186" s="2127"/>
      <c r="Y186" s="2127"/>
      <c r="Z186" s="2127"/>
      <c r="AA186" s="2127"/>
      <c r="AB186" s="2127"/>
      <c r="AC186" s="2127"/>
      <c r="AD186" s="2127"/>
      <c r="AE186" s="2127"/>
      <c r="AF186" s="2127"/>
      <c r="AG186" s="2127"/>
      <c r="AH186" s="2127"/>
      <c r="AI186" s="2127"/>
      <c r="AJ186" s="2127"/>
      <c r="AK186" s="2127"/>
      <c r="AL186" s="2127"/>
      <c r="AM186" s="2127"/>
      <c r="AN186" s="2127"/>
      <c r="AO186" s="2127"/>
      <c r="AP186" s="2127"/>
      <c r="AQ186" s="2127"/>
      <c r="AR186" s="2127"/>
      <c r="AS186" s="2127"/>
      <c r="AT186" s="2127"/>
      <c r="AU186" s="2127"/>
      <c r="AV186" s="450"/>
      <c r="AW186" s="450"/>
    </row>
    <row r="187" spans="1:49" s="2015" customFormat="1" ht="13.5">
      <c r="A187" s="446"/>
      <c r="C187" s="2216"/>
      <c r="D187" s="2216"/>
      <c r="E187" s="2216"/>
      <c r="F187" s="2216"/>
      <c r="G187" s="2217"/>
      <c r="H187" s="2218"/>
      <c r="I187" s="2217"/>
      <c r="J187" s="2127"/>
      <c r="K187" s="2127"/>
      <c r="L187" s="2127"/>
      <c r="M187" s="2127"/>
      <c r="N187" s="2217"/>
      <c r="O187" s="2221"/>
      <c r="P187" s="2127"/>
      <c r="Q187" s="2127"/>
      <c r="R187" s="2127"/>
      <c r="S187" s="2127"/>
      <c r="T187" s="2127"/>
      <c r="U187" s="2127"/>
      <c r="V187" s="2127"/>
      <c r="W187" s="2127"/>
      <c r="X187" s="2127"/>
      <c r="Y187" s="2127"/>
      <c r="Z187" s="2127"/>
      <c r="AA187" s="2127"/>
      <c r="AB187" s="2127"/>
      <c r="AC187" s="2127"/>
      <c r="AD187" s="2127"/>
      <c r="AE187" s="2127"/>
      <c r="AF187" s="2127"/>
      <c r="AG187" s="2127"/>
      <c r="AH187" s="2127"/>
      <c r="AI187" s="2127"/>
      <c r="AJ187" s="2127"/>
      <c r="AK187" s="2127"/>
      <c r="AL187" s="2127"/>
      <c r="AM187" s="2127"/>
      <c r="AN187" s="2127"/>
      <c r="AO187" s="2127"/>
      <c r="AP187" s="2127"/>
      <c r="AQ187" s="2127"/>
      <c r="AR187" s="2127"/>
      <c r="AS187" s="2127"/>
      <c r="AT187" s="2127"/>
      <c r="AU187" s="2127"/>
      <c r="AV187" s="450"/>
      <c r="AW187" s="450"/>
    </row>
    <row r="188" spans="1:49" s="2015" customFormat="1" ht="13.5">
      <c r="A188" s="446"/>
      <c r="C188" s="2216"/>
      <c r="D188" s="2216"/>
      <c r="E188" s="2216"/>
      <c r="F188" s="2216"/>
      <c r="G188" s="2217"/>
      <c r="H188" s="2218"/>
      <c r="I188" s="2217"/>
      <c r="J188" s="2127"/>
      <c r="K188" s="2127"/>
      <c r="L188" s="2127"/>
      <c r="M188" s="2127"/>
      <c r="N188" s="2217"/>
      <c r="O188" s="2221"/>
      <c r="P188" s="2127"/>
      <c r="Q188" s="2127"/>
      <c r="R188" s="2127"/>
      <c r="S188" s="2127"/>
      <c r="T188" s="2127"/>
      <c r="U188" s="2127"/>
      <c r="V188" s="2127"/>
      <c r="W188" s="2127"/>
      <c r="X188" s="2127"/>
      <c r="Y188" s="2127"/>
      <c r="Z188" s="2127"/>
      <c r="AA188" s="2127"/>
      <c r="AB188" s="2127"/>
      <c r="AC188" s="2127"/>
      <c r="AD188" s="2127"/>
      <c r="AE188" s="2127"/>
      <c r="AF188" s="2127"/>
      <c r="AG188" s="2127"/>
      <c r="AH188" s="2127"/>
      <c r="AI188" s="2127"/>
      <c r="AJ188" s="2127"/>
      <c r="AK188" s="2127"/>
      <c r="AL188" s="2127"/>
      <c r="AM188" s="2127"/>
      <c r="AN188" s="2127"/>
      <c r="AO188" s="2127"/>
      <c r="AP188" s="2127"/>
      <c r="AQ188" s="2127"/>
      <c r="AR188" s="2127"/>
      <c r="AS188" s="2127"/>
      <c r="AT188" s="2127"/>
      <c r="AU188" s="2127"/>
      <c r="AV188" s="450"/>
      <c r="AW188" s="450"/>
    </row>
    <row r="189" spans="1:49" s="2015" customFormat="1" ht="13.5">
      <c r="A189" s="446"/>
      <c r="C189" s="2216"/>
      <c r="D189" s="2216"/>
      <c r="E189" s="2216"/>
      <c r="F189" s="2216"/>
      <c r="G189" s="2217"/>
      <c r="H189" s="2218"/>
      <c r="I189" s="2217"/>
      <c r="J189" s="2127"/>
      <c r="K189" s="2127"/>
      <c r="L189" s="2127"/>
      <c r="M189" s="2127"/>
      <c r="N189" s="2217"/>
      <c r="O189" s="2221"/>
      <c r="P189" s="2127"/>
      <c r="Q189" s="2127"/>
      <c r="R189" s="2127"/>
      <c r="S189" s="2127"/>
      <c r="T189" s="2127"/>
      <c r="U189" s="2127"/>
      <c r="V189" s="2127"/>
      <c r="W189" s="2127"/>
      <c r="X189" s="2127"/>
      <c r="Y189" s="2127"/>
      <c r="Z189" s="2127"/>
      <c r="AA189" s="2127"/>
      <c r="AB189" s="2127"/>
      <c r="AC189" s="2127"/>
      <c r="AD189" s="2127"/>
      <c r="AE189" s="2127"/>
      <c r="AF189" s="2127"/>
      <c r="AG189" s="2127"/>
      <c r="AH189" s="2127"/>
      <c r="AI189" s="2127"/>
      <c r="AJ189" s="2127"/>
      <c r="AK189" s="2127"/>
      <c r="AL189" s="2127"/>
      <c r="AM189" s="2127"/>
      <c r="AN189" s="2127"/>
      <c r="AO189" s="2127"/>
      <c r="AP189" s="2127"/>
      <c r="AQ189" s="2127"/>
      <c r="AR189" s="2127"/>
      <c r="AS189" s="2127"/>
      <c r="AT189" s="2127"/>
      <c r="AU189" s="2127"/>
      <c r="AV189" s="450"/>
      <c r="AW189" s="450"/>
    </row>
    <row r="190" spans="1:49" s="2015" customFormat="1" ht="13.5">
      <c r="A190" s="446"/>
      <c r="C190" s="2216"/>
      <c r="D190" s="2216"/>
      <c r="E190" s="2216"/>
      <c r="F190" s="2216"/>
      <c r="G190" s="2217"/>
      <c r="H190" s="2218"/>
      <c r="I190" s="2217"/>
      <c r="J190" s="2127"/>
      <c r="K190" s="2127"/>
      <c r="L190" s="2127"/>
      <c r="M190" s="2127"/>
      <c r="N190" s="2217"/>
      <c r="O190" s="2221"/>
      <c r="P190" s="2127"/>
      <c r="Q190" s="2127"/>
      <c r="R190" s="2127"/>
      <c r="S190" s="2127"/>
      <c r="T190" s="2127"/>
      <c r="U190" s="2127"/>
      <c r="V190" s="2127"/>
      <c r="W190" s="2127"/>
      <c r="X190" s="2127"/>
      <c r="Y190" s="2127"/>
      <c r="Z190" s="2127"/>
      <c r="AA190" s="2127"/>
      <c r="AB190" s="2127"/>
      <c r="AC190" s="2127"/>
      <c r="AD190" s="2127"/>
      <c r="AE190" s="2127"/>
      <c r="AF190" s="2127"/>
      <c r="AG190" s="2127"/>
      <c r="AH190" s="2127"/>
      <c r="AI190" s="2127"/>
      <c r="AJ190" s="2127"/>
      <c r="AK190" s="2127"/>
      <c r="AL190" s="2127"/>
      <c r="AM190" s="2127"/>
      <c r="AN190" s="2127"/>
      <c r="AO190" s="2127"/>
      <c r="AP190" s="2127"/>
      <c r="AQ190" s="2127"/>
      <c r="AR190" s="2127"/>
      <c r="AS190" s="2127"/>
      <c r="AT190" s="2127"/>
      <c r="AU190" s="2127"/>
      <c r="AV190" s="450"/>
      <c r="AW190" s="450"/>
    </row>
    <row r="191" spans="1:49" s="2015" customFormat="1" ht="13.5">
      <c r="A191" s="446"/>
      <c r="C191" s="2216"/>
      <c r="D191" s="2216"/>
      <c r="E191" s="2216"/>
      <c r="F191" s="2216"/>
      <c r="G191" s="2217"/>
      <c r="H191" s="2218"/>
      <c r="I191" s="2217"/>
      <c r="J191" s="2127"/>
      <c r="K191" s="2127"/>
      <c r="L191" s="2127"/>
      <c r="M191" s="2127"/>
      <c r="N191" s="2217"/>
      <c r="O191" s="2221"/>
      <c r="P191" s="2127"/>
      <c r="Q191" s="2127"/>
      <c r="R191" s="2127"/>
      <c r="S191" s="2127"/>
      <c r="T191" s="2127"/>
      <c r="U191" s="2127"/>
      <c r="V191" s="2127"/>
      <c r="W191" s="2127"/>
      <c r="X191" s="2127"/>
      <c r="Y191" s="2127"/>
      <c r="Z191" s="2127"/>
      <c r="AA191" s="2127"/>
      <c r="AB191" s="2127"/>
      <c r="AC191" s="2127"/>
      <c r="AD191" s="2127"/>
      <c r="AE191" s="2127"/>
      <c r="AF191" s="2127"/>
      <c r="AG191" s="2127"/>
      <c r="AH191" s="2127"/>
      <c r="AI191" s="2127"/>
      <c r="AJ191" s="2127"/>
      <c r="AK191" s="2127"/>
      <c r="AL191" s="2127"/>
      <c r="AM191" s="2127"/>
      <c r="AN191" s="2127"/>
      <c r="AO191" s="2127"/>
      <c r="AP191" s="2127"/>
      <c r="AQ191" s="2127"/>
      <c r="AR191" s="2127"/>
      <c r="AS191" s="2127"/>
      <c r="AT191" s="2127"/>
      <c r="AU191" s="2127"/>
      <c r="AV191" s="450"/>
      <c r="AW191" s="450"/>
    </row>
    <row r="192" spans="1:49" s="2015" customFormat="1" ht="13.5">
      <c r="A192" s="446"/>
      <c r="C192" s="2216"/>
      <c r="D192" s="2216"/>
      <c r="E192" s="2216"/>
      <c r="F192" s="2216"/>
      <c r="G192" s="2217"/>
      <c r="H192" s="2218"/>
      <c r="I192" s="2217"/>
      <c r="J192" s="2127"/>
      <c r="K192" s="2127"/>
      <c r="L192" s="2127"/>
      <c r="M192" s="2127"/>
      <c r="N192" s="2217"/>
      <c r="O192" s="2221"/>
      <c r="P192" s="2127"/>
      <c r="Q192" s="2127"/>
      <c r="R192" s="2127"/>
      <c r="S192" s="2127"/>
      <c r="T192" s="2127"/>
      <c r="U192" s="2127"/>
      <c r="V192" s="2127"/>
      <c r="W192" s="2127"/>
      <c r="X192" s="2127"/>
      <c r="Y192" s="2127"/>
      <c r="Z192" s="2127"/>
      <c r="AA192" s="2127"/>
      <c r="AB192" s="2127"/>
      <c r="AC192" s="2127"/>
      <c r="AD192" s="2127"/>
      <c r="AE192" s="2127"/>
      <c r="AF192" s="2127"/>
      <c r="AG192" s="2127"/>
      <c r="AH192" s="2127"/>
      <c r="AI192" s="2127"/>
      <c r="AJ192" s="2127"/>
      <c r="AK192" s="2127"/>
      <c r="AL192" s="2127"/>
      <c r="AM192" s="2127"/>
      <c r="AN192" s="2127"/>
      <c r="AO192" s="2127"/>
      <c r="AP192" s="2127"/>
      <c r="AQ192" s="2127"/>
      <c r="AR192" s="2127"/>
      <c r="AS192" s="2127"/>
      <c r="AT192" s="2127"/>
      <c r="AU192" s="2127"/>
      <c r="AV192" s="450"/>
      <c r="AW192" s="450"/>
    </row>
    <row r="193" spans="1:49" s="2015" customFormat="1" ht="13.5">
      <c r="A193" s="446"/>
      <c r="C193" s="2216"/>
      <c r="D193" s="2216"/>
      <c r="E193" s="2216"/>
      <c r="F193" s="2216"/>
      <c r="G193" s="2217"/>
      <c r="H193" s="2218"/>
      <c r="I193" s="2217"/>
      <c r="J193" s="2127"/>
      <c r="K193" s="2127"/>
      <c r="L193" s="2127"/>
      <c r="M193" s="2127"/>
      <c r="N193" s="2217"/>
      <c r="O193" s="2221"/>
      <c r="P193" s="2127"/>
      <c r="Q193" s="2127"/>
      <c r="R193" s="2127"/>
      <c r="S193" s="2127"/>
      <c r="T193" s="2127"/>
      <c r="U193" s="2127"/>
      <c r="V193" s="2127"/>
      <c r="W193" s="2127"/>
      <c r="X193" s="2127"/>
      <c r="Y193" s="2127"/>
      <c r="Z193" s="2127"/>
      <c r="AA193" s="2127"/>
      <c r="AB193" s="2127"/>
      <c r="AC193" s="2127"/>
      <c r="AD193" s="2127"/>
      <c r="AE193" s="2127"/>
      <c r="AF193" s="2127"/>
      <c r="AG193" s="2127"/>
      <c r="AH193" s="2127"/>
      <c r="AI193" s="2127"/>
      <c r="AJ193" s="2127"/>
      <c r="AK193" s="2127"/>
      <c r="AL193" s="2127"/>
      <c r="AM193" s="2127"/>
      <c r="AN193" s="2127"/>
      <c r="AO193" s="2127"/>
      <c r="AP193" s="2127"/>
      <c r="AQ193" s="2127"/>
      <c r="AR193" s="2127"/>
      <c r="AS193" s="2127"/>
      <c r="AT193" s="2127"/>
      <c r="AU193" s="2127"/>
      <c r="AV193" s="450"/>
      <c r="AW193" s="450"/>
    </row>
    <row r="194" spans="1:49" s="2015" customFormat="1" ht="13.5">
      <c r="A194" s="446"/>
      <c r="C194" s="2216"/>
      <c r="D194" s="2216"/>
      <c r="E194" s="2216"/>
      <c r="F194" s="2216"/>
      <c r="G194" s="2217"/>
      <c r="H194" s="2218"/>
      <c r="I194" s="2217"/>
      <c r="J194" s="2127"/>
      <c r="K194" s="2127"/>
      <c r="L194" s="2127"/>
      <c r="M194" s="2127"/>
      <c r="N194" s="2217"/>
      <c r="O194" s="2221"/>
      <c r="P194" s="2127"/>
      <c r="Q194" s="2127"/>
      <c r="R194" s="2127"/>
      <c r="S194" s="2127"/>
      <c r="T194" s="2127"/>
      <c r="U194" s="2127"/>
      <c r="V194" s="2127"/>
      <c r="W194" s="2127"/>
      <c r="X194" s="2127"/>
      <c r="Y194" s="2127"/>
      <c r="Z194" s="2127"/>
      <c r="AA194" s="2127"/>
      <c r="AB194" s="2127"/>
      <c r="AC194" s="2127"/>
      <c r="AD194" s="2127"/>
      <c r="AE194" s="2127"/>
      <c r="AF194" s="2127"/>
      <c r="AG194" s="2127"/>
      <c r="AH194" s="2127"/>
      <c r="AI194" s="2127"/>
      <c r="AJ194" s="2127"/>
      <c r="AK194" s="2127"/>
      <c r="AL194" s="2127"/>
      <c r="AM194" s="2127"/>
      <c r="AN194" s="2127"/>
      <c r="AO194" s="2127"/>
      <c r="AP194" s="2127"/>
      <c r="AQ194" s="2127"/>
      <c r="AR194" s="2127"/>
      <c r="AS194" s="2127"/>
      <c r="AT194" s="2127"/>
      <c r="AU194" s="2127"/>
      <c r="AV194" s="450"/>
      <c r="AW194" s="450"/>
    </row>
    <row r="195" spans="1:49" s="2015" customFormat="1" ht="13.5">
      <c r="A195" s="446"/>
      <c r="C195" s="2216"/>
      <c r="D195" s="2216"/>
      <c r="E195" s="2216"/>
      <c r="F195" s="2216"/>
      <c r="G195" s="2217"/>
      <c r="H195" s="2218"/>
      <c r="I195" s="2217"/>
      <c r="J195" s="2127"/>
      <c r="K195" s="2127"/>
      <c r="L195" s="2127"/>
      <c r="M195" s="2127"/>
      <c r="N195" s="2217"/>
      <c r="O195" s="2221"/>
      <c r="P195" s="2127"/>
      <c r="Q195" s="2127"/>
      <c r="R195" s="2127"/>
      <c r="S195" s="2127"/>
      <c r="T195" s="2127"/>
      <c r="U195" s="2127"/>
      <c r="V195" s="2127"/>
      <c r="W195" s="2127"/>
      <c r="X195" s="2127"/>
      <c r="Y195" s="2127"/>
      <c r="Z195" s="2127"/>
      <c r="AA195" s="2127"/>
      <c r="AB195" s="2127"/>
      <c r="AC195" s="2127"/>
      <c r="AD195" s="2127"/>
      <c r="AE195" s="2127"/>
      <c r="AF195" s="2127"/>
      <c r="AG195" s="2127"/>
      <c r="AH195" s="2127"/>
      <c r="AI195" s="2127"/>
      <c r="AJ195" s="2127"/>
      <c r="AK195" s="2127"/>
      <c r="AL195" s="2127"/>
      <c r="AM195" s="2127"/>
      <c r="AN195" s="2127"/>
      <c r="AO195" s="2127"/>
      <c r="AP195" s="2127"/>
      <c r="AQ195" s="2127"/>
      <c r="AR195" s="2127"/>
      <c r="AS195" s="2127"/>
      <c r="AT195" s="2127"/>
      <c r="AU195" s="2127"/>
      <c r="AV195" s="450"/>
      <c r="AW195" s="450"/>
    </row>
    <row r="196" spans="1:49" s="2015" customFormat="1" ht="13.5">
      <c r="A196" s="446"/>
      <c r="C196" s="2216"/>
      <c r="D196" s="2216"/>
      <c r="E196" s="2216"/>
      <c r="F196" s="2216"/>
      <c r="G196" s="2217"/>
      <c r="H196" s="2218"/>
      <c r="I196" s="2217"/>
      <c r="J196" s="2127"/>
      <c r="K196" s="2127"/>
      <c r="L196" s="2127"/>
      <c r="M196" s="2127"/>
      <c r="N196" s="2217"/>
      <c r="O196" s="2221"/>
      <c r="P196" s="2127"/>
      <c r="Q196" s="2127"/>
      <c r="R196" s="2127"/>
      <c r="S196" s="2127"/>
      <c r="T196" s="2127"/>
      <c r="U196" s="2127"/>
      <c r="V196" s="2127"/>
      <c r="W196" s="2127"/>
      <c r="X196" s="2127"/>
      <c r="Y196" s="2127"/>
      <c r="Z196" s="2127"/>
      <c r="AA196" s="2127"/>
      <c r="AB196" s="2127"/>
      <c r="AC196" s="2127"/>
      <c r="AD196" s="2127"/>
      <c r="AE196" s="2127"/>
      <c r="AF196" s="2127"/>
      <c r="AG196" s="2127"/>
      <c r="AH196" s="2127"/>
      <c r="AI196" s="2127"/>
      <c r="AJ196" s="2127"/>
      <c r="AK196" s="2127"/>
      <c r="AL196" s="2127"/>
      <c r="AM196" s="2127"/>
      <c r="AN196" s="2127"/>
      <c r="AO196" s="2127"/>
      <c r="AP196" s="2127"/>
      <c r="AQ196" s="2127"/>
      <c r="AR196" s="2127"/>
      <c r="AS196" s="2127"/>
      <c r="AT196" s="2127"/>
      <c r="AU196" s="2127"/>
      <c r="AV196" s="450"/>
      <c r="AW196" s="450"/>
    </row>
    <row r="197" spans="1:49" s="2015" customFormat="1" ht="13.5">
      <c r="A197" s="446"/>
      <c r="C197" s="2216"/>
      <c r="D197" s="2216"/>
      <c r="E197" s="2216"/>
      <c r="F197" s="2216"/>
      <c r="G197" s="2217"/>
      <c r="H197" s="2218"/>
      <c r="I197" s="2217"/>
      <c r="J197" s="2127"/>
      <c r="K197" s="2127"/>
      <c r="L197" s="2127"/>
      <c r="M197" s="2127"/>
      <c r="N197" s="2217"/>
      <c r="O197" s="2221"/>
      <c r="P197" s="2127"/>
      <c r="Q197" s="2127"/>
      <c r="R197" s="2127"/>
      <c r="S197" s="2127"/>
      <c r="T197" s="2127"/>
      <c r="U197" s="2127"/>
      <c r="V197" s="2127"/>
      <c r="W197" s="2127"/>
      <c r="X197" s="2127"/>
      <c r="Y197" s="2127"/>
      <c r="Z197" s="2127"/>
      <c r="AA197" s="2127"/>
      <c r="AB197" s="2127"/>
      <c r="AC197" s="2127"/>
      <c r="AD197" s="2127"/>
      <c r="AE197" s="2127"/>
      <c r="AF197" s="2127"/>
      <c r="AG197" s="2127"/>
      <c r="AH197" s="2127"/>
      <c r="AI197" s="2127"/>
      <c r="AJ197" s="2127"/>
      <c r="AK197" s="2127"/>
      <c r="AL197" s="2127"/>
      <c r="AM197" s="2127"/>
      <c r="AN197" s="2127"/>
      <c r="AO197" s="2127"/>
      <c r="AP197" s="2127"/>
      <c r="AQ197" s="2127"/>
      <c r="AR197" s="2127"/>
      <c r="AS197" s="2127"/>
      <c r="AT197" s="2127"/>
      <c r="AU197" s="2127"/>
      <c r="AV197" s="450"/>
      <c r="AW197" s="450"/>
    </row>
    <row r="198" spans="1:49" s="2015" customFormat="1" ht="13.5">
      <c r="A198" s="446"/>
      <c r="C198" s="2216"/>
      <c r="D198" s="2216"/>
      <c r="E198" s="2216"/>
      <c r="F198" s="2216"/>
      <c r="G198" s="2217"/>
      <c r="H198" s="2218"/>
      <c r="I198" s="2217"/>
      <c r="J198" s="2127"/>
      <c r="K198" s="2127"/>
      <c r="L198" s="2127"/>
      <c r="M198" s="2127"/>
      <c r="N198" s="2217"/>
      <c r="O198" s="2221"/>
      <c r="P198" s="2127"/>
      <c r="Q198" s="2127"/>
      <c r="R198" s="2127"/>
      <c r="S198" s="2127"/>
      <c r="T198" s="2127"/>
      <c r="U198" s="2127"/>
      <c r="V198" s="2127"/>
      <c r="W198" s="2127"/>
      <c r="X198" s="2127"/>
      <c r="Y198" s="2127"/>
      <c r="Z198" s="2127"/>
      <c r="AA198" s="2127"/>
      <c r="AB198" s="2127"/>
      <c r="AC198" s="2127"/>
      <c r="AD198" s="2127"/>
      <c r="AE198" s="2127"/>
      <c r="AF198" s="2127"/>
      <c r="AG198" s="2127"/>
      <c r="AH198" s="2127"/>
      <c r="AI198" s="2127"/>
      <c r="AJ198" s="2127"/>
      <c r="AK198" s="2127"/>
      <c r="AL198" s="2127"/>
      <c r="AM198" s="2127"/>
      <c r="AN198" s="2127"/>
      <c r="AO198" s="2127"/>
      <c r="AP198" s="2127"/>
      <c r="AQ198" s="2127"/>
      <c r="AR198" s="2127"/>
      <c r="AS198" s="2127"/>
      <c r="AT198" s="2127"/>
      <c r="AU198" s="2127"/>
      <c r="AV198" s="450"/>
      <c r="AW198" s="450"/>
    </row>
    <row r="199" spans="1:49" s="2015" customFormat="1" ht="13.5">
      <c r="A199" s="446"/>
      <c r="C199" s="2216"/>
      <c r="D199" s="2216"/>
      <c r="E199" s="2216"/>
      <c r="F199" s="2216"/>
      <c r="G199" s="2217"/>
      <c r="H199" s="2218"/>
      <c r="I199" s="2217"/>
      <c r="J199" s="2127"/>
      <c r="K199" s="2127"/>
      <c r="L199" s="2127"/>
      <c r="M199" s="2127"/>
      <c r="N199" s="2217"/>
      <c r="O199" s="2221"/>
      <c r="P199" s="2127"/>
      <c r="Q199" s="2127"/>
      <c r="R199" s="2127"/>
      <c r="S199" s="2127"/>
      <c r="T199" s="2127"/>
      <c r="U199" s="2127"/>
      <c r="V199" s="2127"/>
      <c r="W199" s="2127"/>
      <c r="X199" s="2127"/>
      <c r="Y199" s="2127"/>
      <c r="Z199" s="2127"/>
      <c r="AA199" s="2127"/>
      <c r="AB199" s="2127"/>
      <c r="AC199" s="2127"/>
      <c r="AD199" s="2127"/>
      <c r="AE199" s="2127"/>
      <c r="AF199" s="2127"/>
      <c r="AG199" s="2127"/>
      <c r="AH199" s="2127"/>
      <c r="AI199" s="2127"/>
      <c r="AJ199" s="2127"/>
      <c r="AK199" s="2127"/>
      <c r="AL199" s="2127"/>
      <c r="AM199" s="2127"/>
      <c r="AN199" s="2127"/>
      <c r="AO199" s="2127"/>
      <c r="AP199" s="2127"/>
      <c r="AQ199" s="2127"/>
      <c r="AR199" s="2127"/>
      <c r="AS199" s="2127"/>
      <c r="AT199" s="2127"/>
      <c r="AU199" s="2127"/>
      <c r="AV199" s="450"/>
      <c r="AW199" s="450"/>
    </row>
    <row r="200" spans="1:49" s="2015" customFormat="1" ht="13.5">
      <c r="A200" s="446"/>
      <c r="C200" s="2216"/>
      <c r="D200" s="2216"/>
      <c r="E200" s="2216"/>
      <c r="F200" s="2216"/>
      <c r="G200" s="2217"/>
      <c r="H200" s="2218"/>
      <c r="I200" s="2217"/>
      <c r="J200" s="2127"/>
      <c r="K200" s="2127"/>
      <c r="L200" s="2127"/>
      <c r="M200" s="2127"/>
      <c r="N200" s="2217"/>
      <c r="O200" s="2221"/>
      <c r="P200" s="2127"/>
      <c r="Q200" s="2127"/>
      <c r="R200" s="2127"/>
      <c r="S200" s="2127"/>
      <c r="T200" s="2127"/>
      <c r="U200" s="2127"/>
      <c r="V200" s="2127"/>
      <c r="W200" s="2127"/>
      <c r="X200" s="2127"/>
      <c r="Y200" s="2127"/>
      <c r="Z200" s="2127"/>
      <c r="AA200" s="2127"/>
      <c r="AB200" s="2127"/>
      <c r="AC200" s="2127"/>
      <c r="AD200" s="2127"/>
      <c r="AE200" s="2127"/>
      <c r="AF200" s="2127"/>
      <c r="AG200" s="2127"/>
      <c r="AH200" s="2127"/>
      <c r="AI200" s="2127"/>
      <c r="AJ200" s="2127"/>
      <c r="AK200" s="2127"/>
      <c r="AL200" s="2127"/>
      <c r="AM200" s="2127"/>
      <c r="AN200" s="2127"/>
      <c r="AO200" s="2127"/>
      <c r="AP200" s="2127"/>
      <c r="AQ200" s="2127"/>
      <c r="AR200" s="2127"/>
      <c r="AS200" s="2127"/>
      <c r="AT200" s="2127"/>
      <c r="AU200" s="2127"/>
      <c r="AV200" s="450"/>
      <c r="AW200" s="450"/>
    </row>
    <row r="201" spans="1:49" s="2015" customFormat="1" ht="13.5">
      <c r="A201" s="446"/>
      <c r="C201" s="2216"/>
      <c r="D201" s="2216"/>
      <c r="E201" s="2216"/>
      <c r="F201" s="2216"/>
      <c r="G201" s="2217"/>
      <c r="H201" s="2218"/>
      <c r="I201" s="2217"/>
      <c r="J201" s="2127"/>
      <c r="K201" s="2127"/>
      <c r="L201" s="2127"/>
      <c r="M201" s="2127"/>
      <c r="N201" s="2217"/>
      <c r="O201" s="2221"/>
      <c r="P201" s="2127"/>
      <c r="Q201" s="2127"/>
      <c r="R201" s="2127"/>
      <c r="S201" s="2127"/>
      <c r="T201" s="2127"/>
      <c r="U201" s="2127"/>
      <c r="V201" s="2127"/>
      <c r="W201" s="2127"/>
      <c r="X201" s="2127"/>
      <c r="Y201" s="2127"/>
      <c r="Z201" s="2127"/>
      <c r="AA201" s="2127"/>
      <c r="AB201" s="2127"/>
      <c r="AC201" s="2127"/>
      <c r="AD201" s="2127"/>
      <c r="AE201" s="2127"/>
      <c r="AF201" s="2127"/>
      <c r="AG201" s="2127"/>
      <c r="AH201" s="2127"/>
      <c r="AI201" s="2127"/>
      <c r="AJ201" s="2127"/>
      <c r="AK201" s="2127"/>
      <c r="AL201" s="2127"/>
      <c r="AM201" s="2127"/>
      <c r="AN201" s="2127"/>
      <c r="AO201" s="2127"/>
      <c r="AP201" s="2127"/>
      <c r="AQ201" s="2127"/>
      <c r="AR201" s="2127"/>
      <c r="AS201" s="2127"/>
      <c r="AT201" s="2127"/>
      <c r="AU201" s="2127"/>
      <c r="AV201" s="450"/>
      <c r="AW201" s="450"/>
    </row>
    <row r="202" spans="1:49" s="2015" customFormat="1" ht="13.5">
      <c r="A202" s="446"/>
      <c r="C202" s="2216"/>
      <c r="D202" s="2216"/>
      <c r="E202" s="2216"/>
      <c r="F202" s="2216"/>
      <c r="G202" s="2217"/>
      <c r="H202" s="2218"/>
      <c r="I202" s="2217"/>
      <c r="J202" s="2127"/>
      <c r="K202" s="2127"/>
      <c r="L202" s="2127"/>
      <c r="M202" s="2127"/>
      <c r="N202" s="2217"/>
      <c r="O202" s="2221"/>
      <c r="P202" s="2127"/>
      <c r="Q202" s="2127"/>
      <c r="R202" s="2127"/>
      <c r="S202" s="2127"/>
      <c r="T202" s="2127"/>
      <c r="U202" s="2127"/>
      <c r="V202" s="2127"/>
      <c r="W202" s="2127"/>
      <c r="X202" s="2127"/>
      <c r="Y202" s="2127"/>
      <c r="Z202" s="2127"/>
      <c r="AA202" s="2127"/>
      <c r="AB202" s="2127"/>
      <c r="AC202" s="2127"/>
      <c r="AD202" s="2127"/>
      <c r="AE202" s="2127"/>
      <c r="AF202" s="2127"/>
      <c r="AG202" s="2127"/>
      <c r="AH202" s="2127"/>
      <c r="AI202" s="2127"/>
      <c r="AJ202" s="2127"/>
      <c r="AK202" s="2127"/>
      <c r="AL202" s="2127"/>
      <c r="AM202" s="2127"/>
      <c r="AN202" s="2127"/>
      <c r="AO202" s="2127"/>
      <c r="AP202" s="2127"/>
      <c r="AQ202" s="2127"/>
      <c r="AR202" s="2127"/>
      <c r="AS202" s="2127"/>
      <c r="AT202" s="2127"/>
      <c r="AU202" s="2127"/>
      <c r="AV202" s="450"/>
      <c r="AW202" s="450"/>
    </row>
    <row r="203" spans="1:49" s="2015" customFormat="1" ht="13.5">
      <c r="A203" s="446"/>
      <c r="C203" s="2216"/>
      <c r="D203" s="2216"/>
      <c r="E203" s="2216"/>
      <c r="F203" s="2216"/>
      <c r="G203" s="2217"/>
      <c r="H203" s="2218"/>
      <c r="I203" s="2217"/>
      <c r="J203" s="2127"/>
      <c r="K203" s="2127"/>
      <c r="L203" s="2127"/>
      <c r="M203" s="2127"/>
      <c r="N203" s="2217"/>
      <c r="O203" s="2221"/>
      <c r="P203" s="2127"/>
      <c r="Q203" s="2127"/>
      <c r="R203" s="2127"/>
      <c r="S203" s="2127"/>
      <c r="T203" s="2127"/>
      <c r="U203" s="2127"/>
      <c r="V203" s="2127"/>
      <c r="W203" s="2127"/>
      <c r="X203" s="2127"/>
      <c r="Y203" s="2127"/>
      <c r="Z203" s="2127"/>
      <c r="AA203" s="2127"/>
      <c r="AB203" s="2127"/>
      <c r="AC203" s="2127"/>
      <c r="AD203" s="2127"/>
      <c r="AE203" s="2127"/>
      <c r="AF203" s="2127"/>
      <c r="AG203" s="2127"/>
      <c r="AH203" s="2127"/>
      <c r="AI203" s="2127"/>
      <c r="AJ203" s="2127"/>
      <c r="AK203" s="2127"/>
      <c r="AL203" s="2127"/>
      <c r="AM203" s="2127"/>
      <c r="AN203" s="2127"/>
      <c r="AO203" s="2127"/>
      <c r="AP203" s="2127"/>
      <c r="AQ203" s="2127"/>
      <c r="AR203" s="2127"/>
      <c r="AS203" s="2127"/>
      <c r="AT203" s="2127"/>
      <c r="AU203" s="2127"/>
      <c r="AV203" s="450"/>
      <c r="AW203" s="450"/>
    </row>
    <row r="204" spans="1:49" s="2015" customFormat="1" ht="13.5">
      <c r="A204" s="446"/>
      <c r="C204" s="2216"/>
      <c r="D204" s="2216"/>
      <c r="E204" s="2216"/>
      <c r="F204" s="2216"/>
      <c r="G204" s="2217"/>
      <c r="H204" s="2218"/>
      <c r="I204" s="2217"/>
      <c r="J204" s="2127"/>
      <c r="K204" s="2127"/>
      <c r="L204" s="2127"/>
      <c r="M204" s="2127"/>
      <c r="N204" s="2217"/>
      <c r="O204" s="2221"/>
      <c r="P204" s="2127"/>
      <c r="Q204" s="2127"/>
      <c r="R204" s="2127"/>
      <c r="S204" s="2127"/>
      <c r="T204" s="2127"/>
      <c r="U204" s="2127"/>
      <c r="V204" s="2127"/>
      <c r="W204" s="2127"/>
      <c r="X204" s="2127"/>
      <c r="Y204" s="2127"/>
      <c r="Z204" s="2127"/>
      <c r="AA204" s="2127"/>
      <c r="AB204" s="2127"/>
      <c r="AC204" s="2127"/>
      <c r="AD204" s="2127"/>
      <c r="AE204" s="2127"/>
      <c r="AF204" s="2127"/>
      <c r="AG204" s="2127"/>
      <c r="AH204" s="2127"/>
      <c r="AI204" s="2127"/>
      <c r="AJ204" s="2127"/>
      <c r="AK204" s="2127"/>
      <c r="AL204" s="2127"/>
      <c r="AM204" s="2127"/>
      <c r="AN204" s="2127"/>
      <c r="AO204" s="2127"/>
      <c r="AP204" s="2127"/>
      <c r="AQ204" s="2127"/>
      <c r="AR204" s="2127"/>
      <c r="AS204" s="2127"/>
      <c r="AT204" s="2127"/>
      <c r="AU204" s="2127"/>
      <c r="AV204" s="450"/>
      <c r="AW204" s="450"/>
    </row>
    <row r="205" spans="1:49" s="2015" customFormat="1" ht="13.5">
      <c r="A205" s="446"/>
      <c r="C205" s="2216"/>
      <c r="D205" s="2216"/>
      <c r="E205" s="2216"/>
      <c r="F205" s="2216"/>
      <c r="G205" s="2217"/>
      <c r="H205" s="2218"/>
      <c r="I205" s="2217"/>
      <c r="J205" s="2127"/>
      <c r="K205" s="2127"/>
      <c r="L205" s="2127"/>
      <c r="M205" s="2127"/>
      <c r="N205" s="2217"/>
      <c r="O205" s="2221"/>
      <c r="P205" s="2127"/>
      <c r="Q205" s="2127"/>
      <c r="R205" s="2127"/>
      <c r="S205" s="2127"/>
      <c r="T205" s="2127"/>
      <c r="U205" s="2127"/>
      <c r="V205" s="2127"/>
      <c r="W205" s="2127"/>
      <c r="X205" s="2127"/>
      <c r="Y205" s="2127"/>
      <c r="Z205" s="2127"/>
      <c r="AA205" s="2127"/>
      <c r="AB205" s="2127"/>
      <c r="AC205" s="2127"/>
      <c r="AD205" s="2127"/>
      <c r="AE205" s="2127"/>
      <c r="AF205" s="2127"/>
      <c r="AG205" s="2127"/>
      <c r="AH205" s="2127"/>
      <c r="AI205" s="2127"/>
      <c r="AJ205" s="2127"/>
      <c r="AK205" s="2127"/>
      <c r="AL205" s="2127"/>
      <c r="AM205" s="2127"/>
      <c r="AN205" s="2127"/>
      <c r="AO205" s="2127"/>
      <c r="AP205" s="2127"/>
      <c r="AQ205" s="2127"/>
      <c r="AR205" s="2127"/>
      <c r="AS205" s="2127"/>
      <c r="AT205" s="2127"/>
      <c r="AU205" s="2127"/>
      <c r="AV205" s="450"/>
      <c r="AW205" s="450"/>
    </row>
    <row r="206" spans="1:49" s="2015" customFormat="1" ht="13.5">
      <c r="A206" s="446"/>
      <c r="C206" s="2216"/>
      <c r="D206" s="2216"/>
      <c r="E206" s="2216"/>
      <c r="F206" s="2216"/>
      <c r="G206" s="2217"/>
      <c r="H206" s="2218"/>
      <c r="I206" s="2217"/>
      <c r="J206" s="2127"/>
      <c r="K206" s="2127"/>
      <c r="L206" s="2127"/>
      <c r="M206" s="2127"/>
      <c r="N206" s="2217"/>
      <c r="O206" s="2221"/>
      <c r="P206" s="2127"/>
      <c r="Q206" s="2127"/>
      <c r="R206" s="2127"/>
      <c r="S206" s="2127"/>
      <c r="T206" s="2127"/>
      <c r="U206" s="2127"/>
      <c r="V206" s="2127"/>
      <c r="W206" s="2127"/>
      <c r="X206" s="2127"/>
      <c r="Y206" s="2127"/>
      <c r="Z206" s="2127"/>
      <c r="AA206" s="2127"/>
      <c r="AB206" s="2127"/>
      <c r="AC206" s="2127"/>
      <c r="AD206" s="2127"/>
      <c r="AE206" s="2127"/>
      <c r="AF206" s="2127"/>
      <c r="AG206" s="2127"/>
      <c r="AH206" s="2127"/>
      <c r="AI206" s="2127"/>
      <c r="AJ206" s="2127"/>
      <c r="AK206" s="2127"/>
      <c r="AL206" s="2127"/>
      <c r="AM206" s="2127"/>
      <c r="AN206" s="2127"/>
      <c r="AO206" s="2127"/>
      <c r="AP206" s="2127"/>
      <c r="AQ206" s="2127"/>
      <c r="AR206" s="2127"/>
      <c r="AS206" s="2127"/>
      <c r="AT206" s="2127"/>
      <c r="AU206" s="2127"/>
      <c r="AV206" s="450"/>
      <c r="AW206" s="450"/>
    </row>
    <row r="207" spans="1:49" s="2015" customFormat="1" ht="13.5">
      <c r="A207" s="446"/>
      <c r="C207" s="2216"/>
      <c r="D207" s="2216"/>
      <c r="E207" s="2216"/>
      <c r="F207" s="2216"/>
      <c r="G207" s="2217"/>
      <c r="H207" s="2218"/>
      <c r="I207" s="2217"/>
      <c r="J207" s="2127"/>
      <c r="K207" s="2127"/>
      <c r="L207" s="2127"/>
      <c r="M207" s="2127"/>
      <c r="N207" s="2217"/>
      <c r="O207" s="2221"/>
      <c r="P207" s="2127"/>
      <c r="Q207" s="2127"/>
      <c r="R207" s="2127"/>
      <c r="S207" s="2127"/>
      <c r="T207" s="2127"/>
      <c r="U207" s="2127"/>
      <c r="V207" s="2127"/>
      <c r="W207" s="2127"/>
      <c r="X207" s="2127"/>
      <c r="Y207" s="2127"/>
      <c r="Z207" s="2127"/>
      <c r="AA207" s="2127"/>
      <c r="AB207" s="2127"/>
      <c r="AC207" s="2127"/>
      <c r="AD207" s="2127"/>
      <c r="AE207" s="2127"/>
      <c r="AF207" s="2127"/>
      <c r="AG207" s="2127"/>
      <c r="AH207" s="2127"/>
      <c r="AI207" s="2127"/>
      <c r="AJ207" s="2127"/>
      <c r="AK207" s="2127"/>
      <c r="AL207" s="2127"/>
      <c r="AM207" s="2127"/>
      <c r="AN207" s="2127"/>
      <c r="AO207" s="2127"/>
      <c r="AP207" s="2127"/>
      <c r="AQ207" s="2127"/>
      <c r="AR207" s="2127"/>
      <c r="AS207" s="2127"/>
      <c r="AT207" s="2127"/>
      <c r="AU207" s="2127"/>
      <c r="AV207" s="450"/>
      <c r="AW207" s="450"/>
    </row>
    <row r="208" spans="1:49" s="2015" customFormat="1" ht="13.5">
      <c r="A208" s="446"/>
      <c r="C208" s="2216"/>
      <c r="D208" s="2216"/>
      <c r="E208" s="2216"/>
      <c r="F208" s="2216"/>
      <c r="G208" s="2217"/>
      <c r="H208" s="2218"/>
      <c r="I208" s="2217"/>
      <c r="J208" s="2127"/>
      <c r="K208" s="2127"/>
      <c r="L208" s="2127"/>
      <c r="M208" s="2127"/>
      <c r="N208" s="2217"/>
      <c r="O208" s="2221"/>
      <c r="P208" s="2127"/>
      <c r="Q208" s="2127"/>
      <c r="R208" s="2127"/>
      <c r="S208" s="2127"/>
      <c r="T208" s="2127"/>
      <c r="U208" s="2127"/>
      <c r="V208" s="2127"/>
      <c r="W208" s="2127"/>
      <c r="X208" s="2127"/>
      <c r="Y208" s="2127"/>
      <c r="Z208" s="2127"/>
      <c r="AA208" s="2127"/>
      <c r="AB208" s="2127"/>
      <c r="AC208" s="2127"/>
      <c r="AD208" s="2127"/>
      <c r="AE208" s="2127"/>
      <c r="AF208" s="2127"/>
      <c r="AG208" s="2127"/>
      <c r="AH208" s="2127"/>
      <c r="AI208" s="2127"/>
      <c r="AJ208" s="2127"/>
      <c r="AK208" s="2127"/>
      <c r="AL208" s="2127"/>
      <c r="AM208" s="2127"/>
      <c r="AN208" s="2127"/>
      <c r="AO208" s="2127"/>
      <c r="AP208" s="2127"/>
      <c r="AQ208" s="2127"/>
      <c r="AR208" s="2127"/>
      <c r="AS208" s="2127"/>
      <c r="AT208" s="2127"/>
      <c r="AU208" s="2127"/>
      <c r="AV208" s="450"/>
      <c r="AW208" s="450"/>
    </row>
    <row r="209" spans="1:49" s="2015" customFormat="1" ht="13.5">
      <c r="A209" s="446"/>
      <c r="C209" s="2216"/>
      <c r="D209" s="2216"/>
      <c r="E209" s="2216"/>
      <c r="F209" s="2216"/>
      <c r="G209" s="2217"/>
      <c r="H209" s="2218"/>
      <c r="I209" s="2217"/>
      <c r="J209" s="2127"/>
      <c r="K209" s="2127"/>
      <c r="L209" s="2127"/>
      <c r="M209" s="2127"/>
      <c r="N209" s="2217"/>
      <c r="O209" s="2221"/>
      <c r="P209" s="2127"/>
      <c r="Q209" s="2127"/>
      <c r="R209" s="2127"/>
      <c r="S209" s="2127"/>
      <c r="T209" s="2127"/>
      <c r="U209" s="2127"/>
      <c r="V209" s="2127"/>
      <c r="W209" s="2127"/>
      <c r="X209" s="2127"/>
      <c r="Y209" s="2127"/>
      <c r="Z209" s="2127"/>
      <c r="AA209" s="2127"/>
      <c r="AB209" s="2127"/>
      <c r="AC209" s="2127"/>
      <c r="AD209" s="2127"/>
      <c r="AE209" s="2127"/>
      <c r="AF209" s="2127"/>
      <c r="AG209" s="2127"/>
      <c r="AH209" s="2127"/>
      <c r="AI209" s="2127"/>
      <c r="AJ209" s="2127"/>
      <c r="AK209" s="2127"/>
      <c r="AL209" s="2127"/>
      <c r="AM209" s="2127"/>
      <c r="AN209" s="2127"/>
      <c r="AO209" s="2127"/>
      <c r="AP209" s="2127"/>
      <c r="AQ209" s="2127"/>
      <c r="AR209" s="2127"/>
      <c r="AS209" s="2127"/>
      <c r="AT209" s="2127"/>
      <c r="AU209" s="2127"/>
      <c r="AV209" s="450"/>
      <c r="AW209" s="450"/>
    </row>
    <row r="210" spans="1:49" s="2015" customFormat="1" ht="13.5">
      <c r="A210" s="446"/>
      <c r="C210" s="2216"/>
      <c r="D210" s="2216"/>
      <c r="E210" s="2216"/>
      <c r="F210" s="2216"/>
      <c r="G210" s="2217"/>
      <c r="H210" s="2218"/>
      <c r="I210" s="2217"/>
      <c r="J210" s="2127"/>
      <c r="K210" s="2127"/>
      <c r="L210" s="2127"/>
      <c r="M210" s="2127"/>
      <c r="N210" s="2217"/>
      <c r="O210" s="2221"/>
      <c r="P210" s="2127"/>
      <c r="Q210" s="2127"/>
      <c r="R210" s="2127"/>
      <c r="S210" s="2127"/>
      <c r="T210" s="2127"/>
      <c r="U210" s="2127"/>
      <c r="V210" s="2127"/>
      <c r="W210" s="2127"/>
      <c r="X210" s="2127"/>
      <c r="Y210" s="2127"/>
      <c r="Z210" s="2127"/>
      <c r="AA210" s="2127"/>
      <c r="AB210" s="2127"/>
      <c r="AC210" s="2127"/>
      <c r="AD210" s="2127"/>
      <c r="AE210" s="2127"/>
      <c r="AF210" s="2127"/>
      <c r="AG210" s="2127"/>
      <c r="AH210" s="2127"/>
      <c r="AI210" s="2127"/>
      <c r="AJ210" s="2127"/>
      <c r="AK210" s="2127"/>
      <c r="AL210" s="2127"/>
      <c r="AM210" s="2127"/>
      <c r="AN210" s="2127"/>
      <c r="AO210" s="2127"/>
      <c r="AP210" s="2127"/>
      <c r="AQ210" s="2127"/>
      <c r="AR210" s="2127"/>
      <c r="AS210" s="2127"/>
      <c r="AT210" s="2127"/>
      <c r="AU210" s="2127"/>
      <c r="AV210" s="450"/>
      <c r="AW210" s="450"/>
    </row>
    <row r="211" spans="1:49" s="2015" customFormat="1" ht="13.5">
      <c r="A211" s="446"/>
      <c r="C211" s="2216"/>
      <c r="D211" s="2216"/>
      <c r="E211" s="2216"/>
      <c r="F211" s="2216"/>
      <c r="G211" s="2217"/>
      <c r="H211" s="2218"/>
      <c r="I211" s="2217"/>
      <c r="J211" s="2127"/>
      <c r="K211" s="2127"/>
      <c r="L211" s="2127"/>
      <c r="M211" s="2127"/>
      <c r="N211" s="2217"/>
      <c r="O211" s="2221"/>
      <c r="P211" s="2127"/>
      <c r="Q211" s="2127"/>
      <c r="R211" s="2127"/>
      <c r="S211" s="2127"/>
      <c r="T211" s="2127"/>
      <c r="U211" s="2127"/>
      <c r="V211" s="2127"/>
      <c r="W211" s="2127"/>
      <c r="X211" s="2127"/>
      <c r="Y211" s="2127"/>
      <c r="Z211" s="2127"/>
      <c r="AA211" s="2127"/>
      <c r="AB211" s="2127"/>
      <c r="AC211" s="2127"/>
      <c r="AD211" s="2127"/>
      <c r="AE211" s="2127"/>
      <c r="AF211" s="2127"/>
      <c r="AG211" s="2127"/>
      <c r="AH211" s="2127"/>
      <c r="AI211" s="2127"/>
      <c r="AJ211" s="2127"/>
      <c r="AK211" s="2127"/>
      <c r="AL211" s="2127"/>
      <c r="AM211" s="2127"/>
      <c r="AN211" s="2127"/>
      <c r="AO211" s="2127"/>
      <c r="AP211" s="2127"/>
      <c r="AQ211" s="2127"/>
      <c r="AR211" s="2127"/>
      <c r="AS211" s="2127"/>
      <c r="AT211" s="2127"/>
      <c r="AU211" s="2127"/>
      <c r="AV211" s="450"/>
      <c r="AW211" s="450"/>
    </row>
    <row r="212" spans="1:49" s="2015" customFormat="1" ht="13.5">
      <c r="A212" s="446"/>
      <c r="C212" s="2216"/>
      <c r="D212" s="2216"/>
      <c r="E212" s="2216"/>
      <c r="F212" s="2216"/>
      <c r="G212" s="2217"/>
      <c r="H212" s="2218"/>
      <c r="I212" s="2217"/>
      <c r="J212" s="2127"/>
      <c r="K212" s="2127"/>
      <c r="L212" s="2127"/>
      <c r="M212" s="2127"/>
      <c r="N212" s="2217"/>
      <c r="O212" s="2221"/>
      <c r="P212" s="2127"/>
      <c r="Q212" s="2127"/>
      <c r="R212" s="2127"/>
      <c r="S212" s="2127"/>
      <c r="T212" s="2127"/>
      <c r="U212" s="2127"/>
      <c r="V212" s="2127"/>
      <c r="W212" s="2127"/>
      <c r="X212" s="2127"/>
      <c r="Y212" s="2127"/>
      <c r="Z212" s="2127"/>
      <c r="AA212" s="2127"/>
      <c r="AB212" s="2127"/>
      <c r="AC212" s="2127"/>
      <c r="AD212" s="2127"/>
      <c r="AE212" s="2127"/>
      <c r="AF212" s="2127"/>
      <c r="AG212" s="2127"/>
      <c r="AH212" s="2127"/>
      <c r="AI212" s="2127"/>
      <c r="AJ212" s="2127"/>
      <c r="AK212" s="2127"/>
      <c r="AL212" s="2127"/>
      <c r="AM212" s="2127"/>
      <c r="AN212" s="2127"/>
      <c r="AO212" s="2127"/>
      <c r="AP212" s="2127"/>
      <c r="AQ212" s="2127"/>
      <c r="AR212" s="2127"/>
      <c r="AS212" s="2127"/>
      <c r="AT212" s="2127"/>
      <c r="AU212" s="2127"/>
      <c r="AV212" s="450"/>
      <c r="AW212" s="450"/>
    </row>
    <row r="213" spans="1:49" s="2015" customFormat="1" ht="13.5">
      <c r="A213" s="446"/>
      <c r="C213" s="2216"/>
      <c r="D213" s="2216"/>
      <c r="E213" s="2216"/>
      <c r="F213" s="2216"/>
      <c r="G213" s="2217"/>
      <c r="H213" s="2218"/>
      <c r="I213" s="2217"/>
      <c r="J213" s="2127"/>
      <c r="K213" s="2127"/>
      <c r="L213" s="2127"/>
      <c r="M213" s="2127"/>
      <c r="N213" s="2217"/>
      <c r="O213" s="2221"/>
      <c r="P213" s="2127"/>
      <c r="Q213" s="2127"/>
      <c r="R213" s="2127"/>
      <c r="S213" s="2127"/>
      <c r="T213" s="2127"/>
      <c r="U213" s="2127"/>
      <c r="V213" s="2127"/>
      <c r="W213" s="2127"/>
      <c r="X213" s="2127"/>
      <c r="Y213" s="2127"/>
      <c r="Z213" s="2127"/>
      <c r="AA213" s="2127"/>
      <c r="AB213" s="2127"/>
      <c r="AC213" s="2127"/>
      <c r="AD213" s="2127"/>
      <c r="AE213" s="2127"/>
      <c r="AF213" s="2127"/>
      <c r="AG213" s="2127"/>
      <c r="AH213" s="2127"/>
      <c r="AI213" s="2127"/>
      <c r="AJ213" s="2127"/>
      <c r="AK213" s="2127"/>
      <c r="AL213" s="2127"/>
      <c r="AM213" s="2127"/>
      <c r="AN213" s="2127"/>
      <c r="AO213" s="2127"/>
      <c r="AP213" s="2127"/>
      <c r="AQ213" s="2127"/>
      <c r="AR213" s="2127"/>
      <c r="AS213" s="2127"/>
      <c r="AT213" s="2127"/>
      <c r="AU213" s="2127"/>
      <c r="AV213" s="450"/>
      <c r="AW213" s="450"/>
    </row>
    <row r="214" spans="1:49" s="2015" customFormat="1" ht="13.5">
      <c r="A214" s="446"/>
      <c r="C214" s="2216"/>
      <c r="D214" s="2216"/>
      <c r="E214" s="2216"/>
      <c r="F214" s="2216"/>
      <c r="G214" s="2217"/>
      <c r="H214" s="2218"/>
      <c r="I214" s="2217"/>
      <c r="J214" s="2127"/>
      <c r="K214" s="2127"/>
      <c r="L214" s="2127"/>
      <c r="M214" s="2127"/>
      <c r="N214" s="2217"/>
      <c r="O214" s="2221"/>
      <c r="P214" s="2127"/>
      <c r="Q214" s="2127"/>
      <c r="R214" s="2127"/>
      <c r="S214" s="2127"/>
      <c r="T214" s="2127"/>
      <c r="U214" s="2127"/>
      <c r="V214" s="2127"/>
      <c r="W214" s="2127"/>
      <c r="X214" s="2127"/>
      <c r="Y214" s="2127"/>
      <c r="Z214" s="2127"/>
      <c r="AA214" s="2127"/>
      <c r="AB214" s="2127"/>
      <c r="AC214" s="2127"/>
      <c r="AD214" s="2127"/>
      <c r="AE214" s="2127"/>
      <c r="AF214" s="2127"/>
      <c r="AG214" s="2127"/>
      <c r="AH214" s="2127"/>
      <c r="AI214" s="2127"/>
      <c r="AJ214" s="2127"/>
      <c r="AK214" s="2127"/>
      <c r="AL214" s="2127"/>
      <c r="AM214" s="2127"/>
      <c r="AN214" s="2127"/>
      <c r="AO214" s="2127"/>
      <c r="AP214" s="2127"/>
      <c r="AQ214" s="2127"/>
      <c r="AR214" s="2127"/>
      <c r="AS214" s="2127"/>
      <c r="AT214" s="2127"/>
      <c r="AU214" s="2127"/>
      <c r="AV214" s="450"/>
      <c r="AW214" s="450"/>
    </row>
    <row r="215" spans="1:49" s="2015" customFormat="1" ht="13.5">
      <c r="A215" s="446"/>
      <c r="C215" s="2216"/>
      <c r="D215" s="2216"/>
      <c r="E215" s="2216"/>
      <c r="F215" s="2216"/>
      <c r="G215" s="2217"/>
      <c r="H215" s="2218"/>
      <c r="I215" s="2217"/>
      <c r="J215" s="2127"/>
      <c r="K215" s="2127"/>
      <c r="L215" s="2127"/>
      <c r="M215" s="2127"/>
      <c r="N215" s="2217"/>
      <c r="O215" s="2221"/>
      <c r="P215" s="2127"/>
      <c r="Q215" s="2127"/>
      <c r="R215" s="2127"/>
      <c r="S215" s="2127"/>
      <c r="T215" s="2127"/>
      <c r="U215" s="2127"/>
      <c r="V215" s="2127"/>
      <c r="W215" s="2127"/>
      <c r="X215" s="2127"/>
      <c r="Y215" s="2127"/>
      <c r="Z215" s="2127"/>
      <c r="AA215" s="2127"/>
      <c r="AB215" s="2127"/>
      <c r="AC215" s="2127"/>
      <c r="AD215" s="2127"/>
      <c r="AE215" s="2127"/>
      <c r="AF215" s="2127"/>
      <c r="AG215" s="2127"/>
      <c r="AH215" s="2127"/>
      <c r="AI215" s="2127"/>
      <c r="AJ215" s="2127"/>
      <c r="AK215" s="2127"/>
      <c r="AL215" s="2127"/>
      <c r="AM215" s="2127"/>
      <c r="AN215" s="2127"/>
      <c r="AO215" s="2127"/>
      <c r="AP215" s="2127"/>
      <c r="AQ215" s="2127"/>
      <c r="AR215" s="2127"/>
      <c r="AS215" s="2127"/>
      <c r="AT215" s="2127"/>
      <c r="AU215" s="2127"/>
      <c r="AV215" s="450"/>
      <c r="AW215" s="450"/>
    </row>
    <row r="216" spans="1:49" s="2015" customFormat="1" ht="13.5">
      <c r="A216" s="446"/>
      <c r="C216" s="2216"/>
      <c r="D216" s="2216"/>
      <c r="E216" s="2216"/>
      <c r="F216" s="2216"/>
      <c r="G216" s="2217"/>
      <c r="H216" s="2218"/>
      <c r="I216" s="2217"/>
      <c r="J216" s="2127"/>
      <c r="K216" s="2127"/>
      <c r="L216" s="2127"/>
      <c r="M216" s="2127"/>
      <c r="N216" s="2217"/>
      <c r="O216" s="2221"/>
      <c r="P216" s="2127"/>
      <c r="Q216" s="2127"/>
      <c r="R216" s="2127"/>
      <c r="S216" s="2127"/>
      <c r="T216" s="2127"/>
      <c r="U216" s="2127"/>
      <c r="V216" s="2127"/>
      <c r="W216" s="2127"/>
      <c r="X216" s="2127"/>
      <c r="Y216" s="2127"/>
      <c r="Z216" s="2127"/>
      <c r="AA216" s="2127"/>
      <c r="AB216" s="2127"/>
      <c r="AC216" s="2127"/>
      <c r="AD216" s="2127"/>
      <c r="AE216" s="2127"/>
      <c r="AF216" s="2127"/>
      <c r="AG216" s="2127"/>
      <c r="AH216" s="2127"/>
      <c r="AI216" s="2127"/>
      <c r="AJ216" s="2127"/>
      <c r="AK216" s="2127"/>
      <c r="AL216" s="2127"/>
      <c r="AM216" s="2127"/>
      <c r="AN216" s="2127"/>
      <c r="AO216" s="2127"/>
      <c r="AP216" s="2127"/>
      <c r="AQ216" s="2127"/>
      <c r="AR216" s="2127"/>
      <c r="AS216" s="2127"/>
      <c r="AT216" s="2127"/>
      <c r="AU216" s="2127"/>
      <c r="AV216" s="450"/>
      <c r="AW216" s="450"/>
    </row>
    <row r="217" spans="1:49" s="2015" customFormat="1" ht="13.5">
      <c r="A217" s="446"/>
      <c r="C217" s="2216"/>
      <c r="D217" s="2216"/>
      <c r="E217" s="2216"/>
      <c r="F217" s="2216"/>
      <c r="G217" s="2217"/>
      <c r="H217" s="2218"/>
      <c r="I217" s="2217"/>
      <c r="J217" s="2127"/>
      <c r="K217" s="2127"/>
      <c r="L217" s="2127"/>
      <c r="M217" s="2127"/>
      <c r="N217" s="2217"/>
      <c r="O217" s="2221"/>
      <c r="P217" s="2127"/>
      <c r="Q217" s="2127"/>
      <c r="R217" s="2127"/>
      <c r="S217" s="2127"/>
      <c r="T217" s="2127"/>
      <c r="U217" s="2127"/>
      <c r="V217" s="2127"/>
      <c r="W217" s="2127"/>
      <c r="X217" s="2127"/>
      <c r="Y217" s="2127"/>
      <c r="Z217" s="2127"/>
      <c r="AA217" s="2127"/>
      <c r="AB217" s="2127"/>
      <c r="AC217" s="2127"/>
      <c r="AD217" s="2127"/>
      <c r="AE217" s="2127"/>
      <c r="AF217" s="2127"/>
      <c r="AG217" s="2127"/>
      <c r="AH217" s="2127"/>
      <c r="AI217" s="2127"/>
      <c r="AJ217" s="2127"/>
      <c r="AK217" s="2127"/>
      <c r="AL217" s="2127"/>
      <c r="AM217" s="2127"/>
      <c r="AN217" s="2127"/>
      <c r="AO217" s="2127"/>
      <c r="AP217" s="2127"/>
      <c r="AQ217" s="2127"/>
      <c r="AR217" s="2127"/>
      <c r="AS217" s="2127"/>
      <c r="AT217" s="2127"/>
      <c r="AU217" s="2127"/>
      <c r="AV217" s="450"/>
      <c r="AW217" s="450"/>
    </row>
    <row r="218" spans="1:49" s="2015" customFormat="1" ht="13.5">
      <c r="A218" s="446"/>
      <c r="C218" s="2216"/>
      <c r="D218" s="2216"/>
      <c r="E218" s="2216"/>
      <c r="F218" s="2216"/>
      <c r="G218" s="2217"/>
      <c r="H218" s="2218"/>
      <c r="I218" s="2217"/>
      <c r="J218" s="2127"/>
      <c r="K218" s="2127"/>
      <c r="L218" s="2127"/>
      <c r="M218" s="2127"/>
      <c r="N218" s="2217"/>
      <c r="O218" s="2221"/>
      <c r="P218" s="2127"/>
      <c r="Q218" s="2127"/>
      <c r="R218" s="2127"/>
      <c r="S218" s="2127"/>
      <c r="T218" s="2127"/>
      <c r="U218" s="2127"/>
      <c r="V218" s="2127"/>
      <c r="W218" s="2127"/>
      <c r="X218" s="2127"/>
      <c r="Y218" s="2127"/>
      <c r="Z218" s="2127"/>
      <c r="AA218" s="2127"/>
      <c r="AB218" s="2127"/>
      <c r="AC218" s="2127"/>
      <c r="AD218" s="2127"/>
      <c r="AE218" s="2127"/>
      <c r="AF218" s="2127"/>
      <c r="AG218" s="2127"/>
      <c r="AH218" s="2127"/>
      <c r="AI218" s="2127"/>
      <c r="AJ218" s="2127"/>
      <c r="AK218" s="2127"/>
      <c r="AL218" s="2127"/>
      <c r="AM218" s="2127"/>
      <c r="AN218" s="2127"/>
      <c r="AO218" s="2127"/>
      <c r="AP218" s="2127"/>
      <c r="AQ218" s="2127"/>
      <c r="AR218" s="2127"/>
      <c r="AS218" s="2127"/>
      <c r="AT218" s="2127"/>
      <c r="AU218" s="2127"/>
      <c r="AV218" s="450"/>
      <c r="AW218" s="450"/>
    </row>
    <row r="219" spans="1:49" s="2015" customFormat="1" ht="13.5">
      <c r="A219" s="446"/>
      <c r="C219" s="2216"/>
      <c r="D219" s="2216"/>
      <c r="E219" s="2216"/>
      <c r="F219" s="2216"/>
      <c r="G219" s="2217"/>
      <c r="H219" s="2218"/>
      <c r="I219" s="2217"/>
      <c r="J219" s="2127"/>
      <c r="K219" s="2127"/>
      <c r="L219" s="2127"/>
      <c r="M219" s="2127"/>
      <c r="N219" s="2217"/>
      <c r="O219" s="2221"/>
      <c r="P219" s="2127"/>
      <c r="Q219" s="2127"/>
      <c r="R219" s="2127"/>
      <c r="S219" s="2127"/>
      <c r="T219" s="2127"/>
      <c r="U219" s="2127"/>
      <c r="V219" s="2127"/>
      <c r="W219" s="2127"/>
      <c r="X219" s="2127"/>
      <c r="Y219" s="2127"/>
      <c r="Z219" s="2127"/>
      <c r="AA219" s="2127"/>
      <c r="AB219" s="2127"/>
      <c r="AC219" s="2127"/>
      <c r="AD219" s="2127"/>
      <c r="AE219" s="2127"/>
      <c r="AF219" s="2127"/>
      <c r="AG219" s="2127"/>
      <c r="AH219" s="2127"/>
      <c r="AI219" s="2127"/>
      <c r="AJ219" s="2127"/>
      <c r="AK219" s="2127"/>
      <c r="AL219" s="2127"/>
      <c r="AM219" s="2127"/>
      <c r="AN219" s="2127"/>
      <c r="AO219" s="2127"/>
      <c r="AP219" s="2127"/>
      <c r="AQ219" s="2127"/>
      <c r="AR219" s="2127"/>
      <c r="AS219" s="2127"/>
      <c r="AT219" s="2127"/>
      <c r="AU219" s="2127"/>
      <c r="AV219" s="450"/>
      <c r="AW219" s="450"/>
    </row>
    <row r="220" spans="1:49" s="2015" customFormat="1" ht="13.5">
      <c r="A220" s="446"/>
      <c r="C220" s="2216"/>
      <c r="D220" s="2216"/>
      <c r="E220" s="2216"/>
      <c r="F220" s="2216"/>
      <c r="G220" s="2217"/>
      <c r="H220" s="2218"/>
      <c r="I220" s="2217"/>
      <c r="J220" s="2127"/>
      <c r="K220" s="2127"/>
      <c r="L220" s="2127"/>
      <c r="M220" s="2127"/>
      <c r="N220" s="2217"/>
      <c r="O220" s="2221"/>
      <c r="P220" s="2127"/>
      <c r="Q220" s="2127"/>
      <c r="R220" s="2127"/>
      <c r="S220" s="2127"/>
      <c r="T220" s="2127"/>
      <c r="U220" s="2127"/>
      <c r="V220" s="2127"/>
      <c r="W220" s="2127"/>
      <c r="X220" s="2127"/>
      <c r="Y220" s="2127"/>
      <c r="Z220" s="2127"/>
      <c r="AA220" s="2127"/>
      <c r="AB220" s="2127"/>
      <c r="AC220" s="2127"/>
      <c r="AD220" s="2127"/>
      <c r="AE220" s="2127"/>
      <c r="AF220" s="2127"/>
      <c r="AG220" s="2127"/>
      <c r="AH220" s="2127"/>
      <c r="AI220" s="2127"/>
      <c r="AJ220" s="2127"/>
      <c r="AK220" s="2127"/>
      <c r="AL220" s="2127"/>
      <c r="AM220" s="2127"/>
      <c r="AN220" s="2127"/>
      <c r="AO220" s="2127"/>
      <c r="AP220" s="2127"/>
      <c r="AQ220" s="2127"/>
      <c r="AR220" s="2127"/>
      <c r="AS220" s="2127"/>
      <c r="AT220" s="2127"/>
      <c r="AU220" s="2127"/>
      <c r="AV220" s="450"/>
      <c r="AW220" s="450"/>
    </row>
    <row r="221" spans="1:49" s="2015" customFormat="1" ht="13.5">
      <c r="A221" s="446"/>
      <c r="C221" s="2216"/>
      <c r="D221" s="2216"/>
      <c r="E221" s="2216"/>
      <c r="F221" s="2216"/>
      <c r="G221" s="2217"/>
      <c r="H221" s="2218"/>
      <c r="I221" s="2217"/>
      <c r="J221" s="2127"/>
      <c r="K221" s="2127"/>
      <c r="L221" s="2127"/>
      <c r="M221" s="2127"/>
      <c r="N221" s="2217"/>
      <c r="O221" s="2221"/>
      <c r="P221" s="2127"/>
      <c r="Q221" s="2127"/>
      <c r="R221" s="2127"/>
      <c r="S221" s="2127"/>
      <c r="T221" s="2127"/>
      <c r="U221" s="2127"/>
      <c r="V221" s="2127"/>
      <c r="W221" s="2127"/>
      <c r="X221" s="2127"/>
      <c r="Y221" s="2127"/>
      <c r="Z221" s="2127"/>
      <c r="AA221" s="2127"/>
      <c r="AB221" s="2127"/>
      <c r="AC221" s="2127"/>
      <c r="AD221" s="2127"/>
      <c r="AE221" s="2127"/>
      <c r="AF221" s="2127"/>
      <c r="AG221" s="2127"/>
      <c r="AH221" s="2127"/>
      <c r="AI221" s="2127"/>
      <c r="AJ221" s="2127"/>
      <c r="AK221" s="2127"/>
      <c r="AL221" s="2127"/>
      <c r="AM221" s="2127"/>
      <c r="AN221" s="2127"/>
      <c r="AO221" s="2127"/>
      <c r="AP221" s="2127"/>
      <c r="AQ221" s="2127"/>
      <c r="AR221" s="2127"/>
      <c r="AS221" s="2127"/>
      <c r="AT221" s="2127"/>
      <c r="AU221" s="2127"/>
      <c r="AV221" s="450"/>
      <c r="AW221" s="450"/>
    </row>
    <row r="222" spans="1:49" s="2015" customFormat="1" ht="13.5">
      <c r="A222" s="446"/>
      <c r="C222" s="2216"/>
      <c r="D222" s="2216"/>
      <c r="E222" s="2216"/>
      <c r="F222" s="2216"/>
      <c r="G222" s="2217"/>
      <c r="H222" s="2218"/>
      <c r="I222" s="2217"/>
      <c r="J222" s="2127"/>
      <c r="K222" s="2127"/>
      <c r="L222" s="2127"/>
      <c r="M222" s="2127"/>
      <c r="N222" s="2217"/>
      <c r="O222" s="2221"/>
      <c r="P222" s="2127"/>
      <c r="Q222" s="2127"/>
      <c r="R222" s="2127"/>
      <c r="S222" s="2127"/>
      <c r="T222" s="2127"/>
      <c r="U222" s="2127"/>
      <c r="V222" s="2127"/>
      <c r="W222" s="2127"/>
      <c r="X222" s="2127"/>
      <c r="Y222" s="2127"/>
      <c r="Z222" s="2127"/>
      <c r="AA222" s="2127"/>
      <c r="AB222" s="2127"/>
      <c r="AC222" s="2127"/>
      <c r="AD222" s="2127"/>
      <c r="AE222" s="2127"/>
      <c r="AF222" s="2127"/>
      <c r="AG222" s="2127"/>
      <c r="AH222" s="2127"/>
      <c r="AI222" s="2127"/>
      <c r="AJ222" s="2127"/>
      <c r="AK222" s="2127"/>
      <c r="AL222" s="2127"/>
      <c r="AM222" s="2127"/>
      <c r="AN222" s="2127"/>
      <c r="AO222" s="2127"/>
      <c r="AP222" s="2127"/>
      <c r="AQ222" s="2127"/>
      <c r="AR222" s="2127"/>
      <c r="AS222" s="2127"/>
      <c r="AT222" s="2127"/>
      <c r="AU222" s="2127"/>
      <c r="AV222" s="450"/>
      <c r="AW222" s="450"/>
    </row>
    <row r="223" spans="1:49" s="2015" customFormat="1" ht="13.5">
      <c r="A223" s="446"/>
      <c r="C223" s="2216"/>
      <c r="D223" s="2216"/>
      <c r="E223" s="2216"/>
      <c r="F223" s="2216"/>
      <c r="G223" s="2217"/>
      <c r="H223" s="2218"/>
      <c r="I223" s="2217"/>
      <c r="J223" s="2127"/>
      <c r="K223" s="2127"/>
      <c r="L223" s="2127"/>
      <c r="M223" s="2127"/>
      <c r="N223" s="2217"/>
      <c r="O223" s="2221"/>
      <c r="P223" s="2127"/>
      <c r="Q223" s="2127"/>
      <c r="R223" s="2127"/>
      <c r="S223" s="2127"/>
      <c r="T223" s="2127"/>
      <c r="U223" s="2127"/>
      <c r="V223" s="2127"/>
      <c r="W223" s="2127"/>
      <c r="X223" s="2127"/>
      <c r="Y223" s="2127"/>
      <c r="Z223" s="2127"/>
      <c r="AA223" s="2127"/>
      <c r="AB223" s="2127"/>
      <c r="AC223" s="2127"/>
      <c r="AD223" s="2127"/>
      <c r="AE223" s="2127"/>
      <c r="AF223" s="2127"/>
      <c r="AG223" s="2127"/>
      <c r="AH223" s="2127"/>
      <c r="AI223" s="2127"/>
      <c r="AJ223" s="2127"/>
      <c r="AK223" s="2127"/>
      <c r="AL223" s="2127"/>
      <c r="AM223" s="2127"/>
      <c r="AN223" s="2127"/>
      <c r="AO223" s="2127"/>
      <c r="AP223" s="2127"/>
      <c r="AQ223" s="2127"/>
      <c r="AR223" s="2127"/>
      <c r="AS223" s="2127"/>
      <c r="AT223" s="2127"/>
      <c r="AU223" s="2127"/>
      <c r="AV223" s="450"/>
      <c r="AW223" s="450"/>
    </row>
    <row r="224" spans="1:49" s="2015" customFormat="1" ht="13.5">
      <c r="A224" s="446"/>
      <c r="C224" s="2216"/>
      <c r="D224" s="2216"/>
      <c r="E224" s="2216"/>
      <c r="F224" s="2216"/>
      <c r="G224" s="2217"/>
      <c r="H224" s="2218"/>
      <c r="I224" s="2217"/>
      <c r="J224" s="2127"/>
      <c r="K224" s="2127"/>
      <c r="L224" s="2127"/>
      <c r="M224" s="2127"/>
      <c r="N224" s="2217"/>
      <c r="O224" s="2221"/>
      <c r="P224" s="2127"/>
      <c r="Q224" s="2127"/>
      <c r="R224" s="2127"/>
      <c r="S224" s="2127"/>
      <c r="T224" s="2127"/>
      <c r="U224" s="2127"/>
      <c r="V224" s="2127"/>
      <c r="W224" s="2127"/>
      <c r="X224" s="2127"/>
      <c r="Y224" s="2127"/>
      <c r="Z224" s="2127"/>
      <c r="AA224" s="2127"/>
      <c r="AB224" s="2127"/>
      <c r="AC224" s="2127"/>
      <c r="AD224" s="2127"/>
      <c r="AE224" s="2127"/>
      <c r="AF224" s="2127"/>
      <c r="AG224" s="2127"/>
      <c r="AH224" s="2127"/>
      <c r="AI224" s="2127"/>
      <c r="AJ224" s="2127"/>
      <c r="AK224" s="2127"/>
      <c r="AL224" s="2127"/>
      <c r="AM224" s="2127"/>
      <c r="AN224" s="2127"/>
      <c r="AO224" s="2127"/>
      <c r="AP224" s="2127"/>
      <c r="AQ224" s="2127"/>
      <c r="AR224" s="2127"/>
      <c r="AS224" s="2127"/>
      <c r="AT224" s="2127"/>
      <c r="AU224" s="2127"/>
      <c r="AV224" s="450"/>
      <c r="AW224" s="450"/>
    </row>
    <row r="225" spans="1:49" s="2015" customFormat="1" ht="13.5">
      <c r="A225" s="446"/>
      <c r="C225" s="2216"/>
      <c r="D225" s="2216"/>
      <c r="E225" s="2216"/>
      <c r="F225" s="2216"/>
      <c r="G225" s="2217"/>
      <c r="H225" s="2218"/>
      <c r="I225" s="2217"/>
      <c r="J225" s="2127"/>
      <c r="K225" s="2127"/>
      <c r="L225" s="2127"/>
      <c r="M225" s="2127"/>
      <c r="N225" s="2217"/>
      <c r="O225" s="2221"/>
      <c r="P225" s="2127"/>
      <c r="Q225" s="2127"/>
      <c r="R225" s="2127"/>
      <c r="S225" s="2127"/>
      <c r="T225" s="2127"/>
      <c r="U225" s="2127"/>
      <c r="V225" s="2127"/>
      <c r="W225" s="2127"/>
      <c r="X225" s="2127"/>
      <c r="Y225" s="2127"/>
      <c r="Z225" s="2127"/>
      <c r="AA225" s="2127"/>
      <c r="AB225" s="2127"/>
      <c r="AC225" s="2127"/>
      <c r="AD225" s="2127"/>
      <c r="AE225" s="2127"/>
      <c r="AF225" s="2127"/>
      <c r="AG225" s="2127"/>
      <c r="AH225" s="2127"/>
      <c r="AI225" s="2127"/>
      <c r="AJ225" s="2127"/>
      <c r="AK225" s="2127"/>
      <c r="AL225" s="2127"/>
      <c r="AM225" s="2127"/>
      <c r="AN225" s="2127"/>
      <c r="AO225" s="2127"/>
      <c r="AP225" s="2127"/>
      <c r="AQ225" s="2127"/>
      <c r="AR225" s="2127"/>
      <c r="AS225" s="2127"/>
      <c r="AT225" s="2127"/>
      <c r="AU225" s="2127"/>
      <c r="AV225" s="450"/>
      <c r="AW225" s="450"/>
    </row>
    <row r="226" spans="1:49" s="2015" customFormat="1" ht="13.5">
      <c r="A226" s="446"/>
      <c r="C226" s="2216"/>
      <c r="D226" s="2216"/>
      <c r="E226" s="2216"/>
      <c r="F226" s="2216"/>
      <c r="G226" s="2217"/>
      <c r="H226" s="2218"/>
      <c r="I226" s="2217"/>
      <c r="J226" s="2127"/>
      <c r="K226" s="2127"/>
      <c r="L226" s="2127"/>
      <c r="M226" s="2127"/>
      <c r="N226" s="2217"/>
      <c r="O226" s="2221"/>
      <c r="P226" s="2127"/>
      <c r="Q226" s="2127"/>
      <c r="R226" s="2127"/>
      <c r="S226" s="2127"/>
      <c r="T226" s="2127"/>
      <c r="U226" s="2127"/>
      <c r="V226" s="2127"/>
      <c r="W226" s="2127"/>
      <c r="X226" s="2127"/>
      <c r="Y226" s="2127"/>
      <c r="Z226" s="2127"/>
      <c r="AA226" s="2127"/>
      <c r="AB226" s="2127"/>
      <c r="AC226" s="2127"/>
      <c r="AD226" s="2127"/>
      <c r="AE226" s="2127"/>
      <c r="AF226" s="2127"/>
      <c r="AG226" s="2127"/>
      <c r="AH226" s="2127"/>
      <c r="AI226" s="2127"/>
      <c r="AJ226" s="2127"/>
      <c r="AK226" s="2127"/>
      <c r="AL226" s="2127"/>
      <c r="AM226" s="2127"/>
      <c r="AN226" s="2127"/>
      <c r="AO226" s="2127"/>
      <c r="AP226" s="2127"/>
      <c r="AQ226" s="2127"/>
      <c r="AR226" s="2127"/>
      <c r="AS226" s="2127"/>
      <c r="AT226" s="2127"/>
      <c r="AU226" s="2127"/>
      <c r="AV226" s="450"/>
      <c r="AW226" s="450"/>
    </row>
    <row r="227" spans="1:49" s="2015" customFormat="1" ht="13.5">
      <c r="A227" s="446"/>
      <c r="C227" s="2216"/>
      <c r="D227" s="2216"/>
      <c r="E227" s="2216"/>
      <c r="F227" s="2216"/>
      <c r="G227" s="2217"/>
      <c r="H227" s="2218"/>
      <c r="I227" s="2217"/>
      <c r="J227" s="2127"/>
      <c r="K227" s="2127"/>
      <c r="L227" s="2127"/>
      <c r="M227" s="2127"/>
      <c r="N227" s="2217"/>
      <c r="O227" s="2221"/>
      <c r="P227" s="2127"/>
      <c r="Q227" s="2127"/>
      <c r="R227" s="2127"/>
      <c r="S227" s="2127"/>
      <c r="T227" s="2127"/>
      <c r="U227" s="2127"/>
      <c r="V227" s="2127"/>
      <c r="W227" s="2127"/>
      <c r="X227" s="2127"/>
      <c r="Y227" s="2127"/>
      <c r="Z227" s="2127"/>
      <c r="AA227" s="2127"/>
      <c r="AB227" s="2127"/>
      <c r="AC227" s="2127"/>
      <c r="AD227" s="2127"/>
      <c r="AE227" s="2127"/>
      <c r="AF227" s="2127"/>
      <c r="AG227" s="2127"/>
      <c r="AH227" s="2127"/>
      <c r="AI227" s="2127"/>
      <c r="AJ227" s="2127"/>
      <c r="AK227" s="2127"/>
      <c r="AL227" s="2127"/>
      <c r="AM227" s="2127"/>
      <c r="AN227" s="2127"/>
      <c r="AO227" s="2127"/>
      <c r="AP227" s="2127"/>
      <c r="AQ227" s="2127"/>
      <c r="AR227" s="2127"/>
      <c r="AS227" s="2127"/>
      <c r="AT227" s="2127"/>
      <c r="AU227" s="2127"/>
      <c r="AV227" s="450"/>
      <c r="AW227" s="450"/>
    </row>
    <row r="228" spans="1:49" s="2015" customFormat="1" ht="13.5">
      <c r="A228" s="446"/>
      <c r="C228" s="2216"/>
      <c r="D228" s="2216"/>
      <c r="E228" s="2216"/>
      <c r="F228" s="2216"/>
      <c r="G228" s="2217"/>
      <c r="H228" s="2218"/>
      <c r="I228" s="2217"/>
      <c r="J228" s="2127"/>
      <c r="K228" s="2127"/>
      <c r="L228" s="2127"/>
      <c r="M228" s="2127"/>
      <c r="N228" s="2217"/>
      <c r="O228" s="2221"/>
      <c r="P228" s="2127"/>
      <c r="Q228" s="2127"/>
      <c r="R228" s="2127"/>
      <c r="S228" s="2127"/>
      <c r="T228" s="2127"/>
      <c r="U228" s="2127"/>
      <c r="V228" s="2127"/>
      <c r="W228" s="2127"/>
      <c r="X228" s="2127"/>
      <c r="Y228" s="2127"/>
      <c r="Z228" s="2127"/>
      <c r="AA228" s="2127"/>
      <c r="AB228" s="2127"/>
      <c r="AC228" s="2127"/>
      <c r="AD228" s="2127"/>
      <c r="AE228" s="2127"/>
      <c r="AF228" s="2127"/>
      <c r="AG228" s="2127"/>
      <c r="AH228" s="2127"/>
      <c r="AI228" s="2127"/>
      <c r="AJ228" s="2127"/>
      <c r="AK228" s="2127"/>
      <c r="AL228" s="2127"/>
      <c r="AM228" s="2127"/>
      <c r="AN228" s="2127"/>
      <c r="AO228" s="2127"/>
      <c r="AP228" s="2127"/>
      <c r="AQ228" s="2127"/>
      <c r="AR228" s="2127"/>
      <c r="AS228" s="2127"/>
      <c r="AT228" s="2127"/>
      <c r="AU228" s="2127"/>
      <c r="AV228" s="450"/>
      <c r="AW228" s="450"/>
    </row>
    <row r="229" spans="1:49" s="2015" customFormat="1" ht="13.5">
      <c r="A229" s="446"/>
      <c r="C229" s="2216"/>
      <c r="D229" s="2216"/>
      <c r="E229" s="2216"/>
      <c r="F229" s="2216"/>
      <c r="G229" s="2217"/>
      <c r="H229" s="2218"/>
      <c r="I229" s="2217"/>
      <c r="J229" s="2127"/>
      <c r="K229" s="2127"/>
      <c r="L229" s="2127"/>
      <c r="M229" s="2127"/>
      <c r="N229" s="2217"/>
      <c r="O229" s="2221"/>
      <c r="P229" s="2127"/>
      <c r="Q229" s="2127"/>
      <c r="R229" s="2127"/>
      <c r="S229" s="2127"/>
      <c r="T229" s="2127"/>
      <c r="U229" s="2127"/>
      <c r="V229" s="2127"/>
      <c r="W229" s="2127"/>
      <c r="X229" s="2127"/>
      <c r="Y229" s="2127"/>
      <c r="Z229" s="2127"/>
      <c r="AA229" s="2127"/>
      <c r="AB229" s="2127"/>
      <c r="AC229" s="2127"/>
      <c r="AD229" s="2127"/>
      <c r="AE229" s="2127"/>
      <c r="AF229" s="2127"/>
      <c r="AG229" s="2127"/>
      <c r="AH229" s="2127"/>
      <c r="AI229" s="2127"/>
      <c r="AJ229" s="2127"/>
      <c r="AK229" s="2127"/>
      <c r="AL229" s="2127"/>
      <c r="AM229" s="2127"/>
      <c r="AN229" s="2127"/>
      <c r="AO229" s="2127"/>
      <c r="AP229" s="2127"/>
      <c r="AQ229" s="2127"/>
      <c r="AR229" s="2127"/>
      <c r="AS229" s="2127"/>
      <c r="AT229" s="2127"/>
      <c r="AU229" s="2127"/>
      <c r="AV229" s="450"/>
      <c r="AW229" s="450"/>
    </row>
    <row r="230" spans="1:49" s="2015" customFormat="1" ht="13.5">
      <c r="A230" s="446"/>
      <c r="C230" s="2216"/>
      <c r="D230" s="2216"/>
      <c r="E230" s="2216"/>
      <c r="F230" s="2216"/>
      <c r="G230" s="2217"/>
      <c r="H230" s="2218"/>
      <c r="I230" s="2217"/>
      <c r="J230" s="2127"/>
      <c r="K230" s="2127"/>
      <c r="L230" s="2127"/>
      <c r="M230" s="2127"/>
      <c r="N230" s="2217"/>
      <c r="O230" s="2221"/>
      <c r="P230" s="2127"/>
      <c r="Q230" s="2127"/>
      <c r="R230" s="2127"/>
      <c r="S230" s="2127"/>
      <c r="T230" s="2127"/>
      <c r="U230" s="2127"/>
      <c r="V230" s="2127"/>
      <c r="W230" s="2127"/>
      <c r="X230" s="2127"/>
      <c r="Y230" s="2127"/>
      <c r="Z230" s="2127"/>
      <c r="AA230" s="2127"/>
      <c r="AB230" s="2127"/>
      <c r="AC230" s="2127"/>
      <c r="AD230" s="2127"/>
      <c r="AE230" s="2127"/>
      <c r="AF230" s="2127"/>
      <c r="AG230" s="2127"/>
      <c r="AH230" s="2127"/>
      <c r="AI230" s="2127"/>
      <c r="AJ230" s="2127"/>
      <c r="AK230" s="2127"/>
      <c r="AL230" s="2127"/>
      <c r="AM230" s="2127"/>
      <c r="AN230" s="2127"/>
      <c r="AO230" s="2127"/>
      <c r="AP230" s="2127"/>
      <c r="AQ230" s="2127"/>
      <c r="AR230" s="2127"/>
      <c r="AS230" s="2127"/>
      <c r="AT230" s="2127"/>
      <c r="AU230" s="2127"/>
      <c r="AV230" s="450"/>
      <c r="AW230" s="450"/>
    </row>
    <row r="231" spans="1:49" s="2015" customFormat="1" ht="13.5">
      <c r="A231" s="446"/>
      <c r="C231" s="2216"/>
      <c r="D231" s="2216"/>
      <c r="E231" s="2216"/>
      <c r="F231" s="2216"/>
      <c r="G231" s="2217"/>
      <c r="H231" s="2218"/>
      <c r="I231" s="2217"/>
      <c r="J231" s="2127"/>
      <c r="K231" s="2127"/>
      <c r="L231" s="2127"/>
      <c r="M231" s="2127"/>
      <c r="N231" s="2217"/>
      <c r="O231" s="2221"/>
      <c r="P231" s="2127"/>
      <c r="Q231" s="2127"/>
      <c r="R231" s="2127"/>
      <c r="S231" s="2127"/>
      <c r="T231" s="2127"/>
      <c r="U231" s="2127"/>
      <c r="V231" s="2127"/>
      <c r="W231" s="2127"/>
      <c r="X231" s="2127"/>
      <c r="Y231" s="2127"/>
      <c r="Z231" s="2127"/>
      <c r="AA231" s="2127"/>
      <c r="AB231" s="2127"/>
      <c r="AC231" s="2127"/>
      <c r="AD231" s="2127"/>
      <c r="AE231" s="2127"/>
      <c r="AF231" s="2127"/>
      <c r="AG231" s="2127"/>
      <c r="AH231" s="2127"/>
      <c r="AI231" s="2127"/>
      <c r="AJ231" s="2127"/>
      <c r="AK231" s="2127"/>
      <c r="AL231" s="2127"/>
      <c r="AM231" s="2127"/>
      <c r="AN231" s="2127"/>
      <c r="AO231" s="2127"/>
      <c r="AP231" s="2127"/>
      <c r="AQ231" s="2127"/>
      <c r="AR231" s="2127"/>
      <c r="AS231" s="2127"/>
      <c r="AT231" s="2127"/>
      <c r="AU231" s="2127"/>
      <c r="AV231" s="450"/>
      <c r="AW231" s="450"/>
    </row>
    <row r="232" spans="1:49" s="2015" customFormat="1" ht="13.5">
      <c r="A232" s="446"/>
      <c r="C232" s="2216"/>
      <c r="D232" s="2216"/>
      <c r="E232" s="2216"/>
      <c r="F232" s="2216"/>
      <c r="G232" s="2217"/>
      <c r="H232" s="2218"/>
      <c r="I232" s="2217"/>
      <c r="J232" s="2127"/>
      <c r="K232" s="2127"/>
      <c r="L232" s="2127"/>
      <c r="M232" s="2127"/>
      <c r="N232" s="2217"/>
      <c r="O232" s="2221"/>
      <c r="P232" s="2127"/>
      <c r="Q232" s="2127"/>
      <c r="R232" s="2127"/>
      <c r="S232" s="2127"/>
      <c r="T232" s="2127"/>
      <c r="U232" s="2127"/>
      <c r="V232" s="2127"/>
      <c r="W232" s="2127"/>
      <c r="X232" s="2127"/>
      <c r="Y232" s="2127"/>
      <c r="Z232" s="2127"/>
      <c r="AA232" s="2127"/>
      <c r="AB232" s="2127"/>
      <c r="AC232" s="2127"/>
      <c r="AD232" s="2127"/>
      <c r="AE232" s="2127"/>
      <c r="AF232" s="2127"/>
      <c r="AG232" s="2127"/>
      <c r="AH232" s="2127"/>
      <c r="AI232" s="2127"/>
      <c r="AJ232" s="2127"/>
      <c r="AK232" s="2127"/>
      <c r="AL232" s="2127"/>
      <c r="AM232" s="2127"/>
      <c r="AN232" s="2127"/>
      <c r="AO232" s="2127"/>
      <c r="AP232" s="2127"/>
      <c r="AQ232" s="2127"/>
      <c r="AR232" s="2127"/>
      <c r="AS232" s="2127"/>
      <c r="AT232" s="2127"/>
      <c r="AU232" s="2127"/>
      <c r="AV232" s="450"/>
      <c r="AW232" s="450"/>
    </row>
    <row r="233" spans="1:49" s="2015" customFormat="1" ht="13.5">
      <c r="A233" s="446"/>
      <c r="C233" s="2216"/>
      <c r="D233" s="2216"/>
      <c r="E233" s="2216"/>
      <c r="F233" s="2216"/>
      <c r="G233" s="2217"/>
      <c r="H233" s="2218"/>
      <c r="I233" s="2217"/>
      <c r="J233" s="2127"/>
      <c r="K233" s="2127"/>
      <c r="L233" s="2127"/>
      <c r="M233" s="2127"/>
      <c r="N233" s="2217"/>
      <c r="O233" s="2221"/>
      <c r="P233" s="2127"/>
      <c r="Q233" s="2127"/>
      <c r="R233" s="2127"/>
      <c r="S233" s="2127"/>
      <c r="T233" s="2127"/>
      <c r="U233" s="2127"/>
      <c r="V233" s="2127"/>
      <c r="W233" s="2127"/>
      <c r="X233" s="2127"/>
      <c r="Y233" s="2127"/>
      <c r="Z233" s="2127"/>
      <c r="AA233" s="2127"/>
      <c r="AB233" s="2127"/>
      <c r="AC233" s="2127"/>
      <c r="AD233" s="2127"/>
      <c r="AE233" s="2127"/>
      <c r="AF233" s="2127"/>
      <c r="AG233" s="2127"/>
      <c r="AH233" s="2127"/>
      <c r="AI233" s="2127"/>
      <c r="AJ233" s="2127"/>
      <c r="AK233" s="2127"/>
      <c r="AL233" s="2127"/>
      <c r="AM233" s="2127"/>
      <c r="AN233" s="2127"/>
      <c r="AO233" s="2127"/>
      <c r="AP233" s="2127"/>
      <c r="AQ233" s="2127"/>
      <c r="AR233" s="2127"/>
      <c r="AS233" s="2127"/>
      <c r="AT233" s="2127"/>
      <c r="AU233" s="2127"/>
      <c r="AV233" s="450"/>
      <c r="AW233" s="450"/>
    </row>
    <row r="234" spans="1:49" s="2015" customFormat="1" ht="13.5">
      <c r="A234" s="446"/>
      <c r="C234" s="2216"/>
      <c r="D234" s="2216"/>
      <c r="E234" s="2216"/>
      <c r="F234" s="2216"/>
      <c r="G234" s="2217"/>
      <c r="H234" s="2218"/>
      <c r="I234" s="2217"/>
      <c r="J234" s="2127"/>
      <c r="K234" s="2127"/>
      <c r="L234" s="2127"/>
      <c r="M234" s="2127"/>
      <c r="N234" s="2217"/>
      <c r="O234" s="2221"/>
      <c r="P234" s="2127"/>
      <c r="Q234" s="2127"/>
      <c r="R234" s="2127"/>
      <c r="S234" s="2127"/>
      <c r="T234" s="2127"/>
      <c r="U234" s="2127"/>
      <c r="V234" s="2127"/>
      <c r="W234" s="2127"/>
      <c r="X234" s="2127"/>
      <c r="Y234" s="2127"/>
      <c r="Z234" s="2127"/>
      <c r="AA234" s="2127"/>
      <c r="AB234" s="2127"/>
      <c r="AC234" s="2127"/>
      <c r="AD234" s="2127"/>
      <c r="AE234" s="2127"/>
      <c r="AF234" s="2127"/>
      <c r="AG234" s="2127"/>
      <c r="AH234" s="2127"/>
      <c r="AI234" s="2127"/>
      <c r="AJ234" s="2127"/>
      <c r="AK234" s="2127"/>
      <c r="AL234" s="2127"/>
      <c r="AM234" s="2127"/>
      <c r="AN234" s="2127"/>
      <c r="AO234" s="2127"/>
      <c r="AP234" s="2127"/>
      <c r="AQ234" s="2127"/>
      <c r="AR234" s="2127"/>
      <c r="AS234" s="2127"/>
      <c r="AT234" s="2127"/>
      <c r="AU234" s="2127"/>
      <c r="AV234" s="450"/>
      <c r="AW234" s="450"/>
    </row>
    <row r="235" spans="1:49" s="2015" customFormat="1" ht="13.5">
      <c r="A235" s="446"/>
      <c r="C235" s="2216"/>
      <c r="D235" s="2216"/>
      <c r="E235" s="2216"/>
      <c r="F235" s="2216"/>
      <c r="G235" s="2217"/>
      <c r="H235" s="2218"/>
      <c r="I235" s="2217"/>
      <c r="J235" s="2127"/>
      <c r="K235" s="2127"/>
      <c r="L235" s="2127"/>
      <c r="M235" s="2127"/>
      <c r="N235" s="2217"/>
      <c r="O235" s="2221"/>
      <c r="P235" s="2127"/>
      <c r="Q235" s="2127"/>
      <c r="R235" s="2127"/>
      <c r="S235" s="2127"/>
      <c r="T235" s="2127"/>
      <c r="U235" s="2127"/>
      <c r="V235" s="2127"/>
      <c r="W235" s="2127"/>
      <c r="X235" s="2127"/>
      <c r="Y235" s="2127"/>
      <c r="Z235" s="2127"/>
      <c r="AA235" s="2127"/>
      <c r="AB235" s="2127"/>
      <c r="AC235" s="2127"/>
      <c r="AD235" s="2127"/>
      <c r="AE235" s="2127"/>
      <c r="AF235" s="2127"/>
      <c r="AG235" s="2127"/>
      <c r="AH235" s="2127"/>
      <c r="AI235" s="2127"/>
      <c r="AJ235" s="2127"/>
      <c r="AK235" s="2127"/>
      <c r="AL235" s="2127"/>
      <c r="AM235" s="2127"/>
      <c r="AN235" s="2127"/>
      <c r="AO235" s="2127"/>
      <c r="AP235" s="2127"/>
      <c r="AQ235" s="2127"/>
      <c r="AR235" s="2127"/>
      <c r="AS235" s="2127"/>
      <c r="AT235" s="2127"/>
      <c r="AU235" s="2127"/>
      <c r="AV235" s="450"/>
      <c r="AW235" s="450"/>
    </row>
    <row r="236" spans="1:49" s="2015" customFormat="1" ht="13.5">
      <c r="A236" s="446"/>
      <c r="C236" s="2216"/>
      <c r="D236" s="2216"/>
      <c r="E236" s="2216"/>
      <c r="F236" s="2216"/>
      <c r="G236" s="2217"/>
      <c r="H236" s="2218"/>
      <c r="I236" s="2217"/>
      <c r="J236" s="2127"/>
      <c r="K236" s="2127"/>
      <c r="L236" s="2127"/>
      <c r="M236" s="2127"/>
      <c r="N236" s="2217"/>
      <c r="O236" s="2221"/>
      <c r="P236" s="2127"/>
      <c r="Q236" s="2127"/>
      <c r="R236" s="2127"/>
      <c r="S236" s="2127"/>
      <c r="T236" s="2127"/>
      <c r="U236" s="2127"/>
      <c r="V236" s="2127"/>
      <c r="W236" s="2127"/>
      <c r="X236" s="2127"/>
      <c r="Y236" s="2127"/>
      <c r="Z236" s="2127"/>
      <c r="AA236" s="2127"/>
      <c r="AB236" s="2127"/>
      <c r="AC236" s="2127"/>
      <c r="AD236" s="2127"/>
      <c r="AE236" s="2127"/>
      <c r="AF236" s="2127"/>
      <c r="AG236" s="2127"/>
      <c r="AH236" s="2127"/>
      <c r="AI236" s="2127"/>
      <c r="AJ236" s="2127"/>
      <c r="AK236" s="2127"/>
      <c r="AL236" s="2127"/>
      <c r="AM236" s="2127"/>
      <c r="AN236" s="2127"/>
      <c r="AO236" s="2127"/>
      <c r="AP236" s="2127"/>
      <c r="AQ236" s="2127"/>
      <c r="AR236" s="2127"/>
      <c r="AS236" s="2127"/>
      <c r="AT236" s="2127"/>
      <c r="AU236" s="2127"/>
      <c r="AV236" s="450"/>
      <c r="AW236" s="450"/>
    </row>
    <row r="237" spans="1:49" s="2015" customFormat="1" ht="13.5">
      <c r="A237" s="446"/>
      <c r="C237" s="2216"/>
      <c r="D237" s="2216"/>
      <c r="E237" s="2216"/>
      <c r="F237" s="2216"/>
      <c r="G237" s="2217"/>
      <c r="H237" s="2218"/>
      <c r="I237" s="2217"/>
      <c r="J237" s="2127"/>
      <c r="K237" s="2127"/>
      <c r="L237" s="2127"/>
      <c r="M237" s="2127"/>
      <c r="N237" s="2217"/>
      <c r="O237" s="2221"/>
      <c r="P237" s="2127"/>
      <c r="Q237" s="2127"/>
      <c r="R237" s="2127"/>
      <c r="S237" s="2127"/>
      <c r="T237" s="2127"/>
      <c r="U237" s="2127"/>
      <c r="V237" s="2127"/>
      <c r="W237" s="2127"/>
      <c r="X237" s="2127"/>
      <c r="Y237" s="2127"/>
      <c r="Z237" s="2127"/>
      <c r="AA237" s="2127"/>
      <c r="AB237" s="2127"/>
      <c r="AC237" s="2127"/>
      <c r="AD237" s="2127"/>
      <c r="AE237" s="2127"/>
      <c r="AF237" s="2127"/>
      <c r="AG237" s="2127"/>
      <c r="AH237" s="2127"/>
      <c r="AI237" s="2127"/>
      <c r="AJ237" s="2127"/>
      <c r="AK237" s="2127"/>
      <c r="AL237" s="2127"/>
      <c r="AM237" s="2127"/>
      <c r="AN237" s="2127"/>
      <c r="AO237" s="2127"/>
      <c r="AP237" s="2127"/>
      <c r="AQ237" s="2127"/>
      <c r="AR237" s="2127"/>
      <c r="AS237" s="2127"/>
      <c r="AT237" s="2127"/>
      <c r="AU237" s="2127"/>
      <c r="AV237" s="450"/>
      <c r="AW237" s="450"/>
    </row>
    <row r="238" spans="1:49" s="2015" customFormat="1" ht="13.5">
      <c r="A238" s="446"/>
      <c r="C238" s="2216"/>
      <c r="D238" s="2216"/>
      <c r="E238" s="2216"/>
      <c r="F238" s="2216"/>
      <c r="G238" s="2217"/>
      <c r="H238" s="2218"/>
      <c r="I238" s="2217"/>
      <c r="J238" s="2127"/>
      <c r="K238" s="2127"/>
      <c r="L238" s="2127"/>
      <c r="M238" s="2127"/>
      <c r="N238" s="2217"/>
      <c r="O238" s="2221"/>
      <c r="P238" s="2127"/>
      <c r="Q238" s="2127"/>
      <c r="R238" s="2127"/>
      <c r="S238" s="2127"/>
      <c r="T238" s="2127"/>
      <c r="U238" s="2127"/>
      <c r="V238" s="2127"/>
      <c r="W238" s="2127"/>
      <c r="X238" s="2127"/>
      <c r="Y238" s="2127"/>
      <c r="Z238" s="2127"/>
      <c r="AA238" s="2127"/>
      <c r="AB238" s="2127"/>
      <c r="AC238" s="2127"/>
      <c r="AD238" s="2127"/>
      <c r="AE238" s="2127"/>
      <c r="AF238" s="2127"/>
      <c r="AG238" s="2127"/>
      <c r="AH238" s="2127"/>
      <c r="AI238" s="2127"/>
      <c r="AJ238" s="2127"/>
      <c r="AK238" s="2127"/>
      <c r="AL238" s="2127"/>
      <c r="AM238" s="2127"/>
      <c r="AN238" s="2127"/>
      <c r="AO238" s="2127"/>
      <c r="AP238" s="2127"/>
      <c r="AQ238" s="2127"/>
      <c r="AR238" s="2127"/>
      <c r="AS238" s="2127"/>
      <c r="AT238" s="2127"/>
      <c r="AU238" s="2127"/>
      <c r="AV238" s="450"/>
      <c r="AW238" s="450"/>
    </row>
    <row r="239" spans="1:49" s="2015" customFormat="1" ht="13.5">
      <c r="A239" s="446"/>
      <c r="C239" s="2216"/>
      <c r="D239" s="2216"/>
      <c r="E239" s="2216"/>
      <c r="F239" s="2216"/>
      <c r="G239" s="2217"/>
      <c r="H239" s="2218"/>
      <c r="I239" s="2217"/>
      <c r="J239" s="2127"/>
      <c r="K239" s="2127"/>
      <c r="L239" s="2127"/>
      <c r="M239" s="2127"/>
      <c r="N239" s="2217"/>
      <c r="O239" s="2221"/>
      <c r="P239" s="2127"/>
      <c r="Q239" s="2127"/>
      <c r="R239" s="2127"/>
      <c r="S239" s="2127"/>
      <c r="T239" s="2127"/>
      <c r="U239" s="2127"/>
      <c r="V239" s="2127"/>
      <c r="W239" s="2127"/>
      <c r="X239" s="2127"/>
      <c r="Y239" s="2127"/>
      <c r="Z239" s="2127"/>
      <c r="AA239" s="2127"/>
      <c r="AB239" s="2127"/>
      <c r="AC239" s="2127"/>
      <c r="AD239" s="2127"/>
      <c r="AE239" s="2127"/>
      <c r="AF239" s="2127"/>
      <c r="AG239" s="2127"/>
      <c r="AH239" s="2127"/>
      <c r="AI239" s="2127"/>
      <c r="AJ239" s="2127"/>
      <c r="AK239" s="2127"/>
      <c r="AL239" s="2127"/>
      <c r="AM239" s="2127"/>
      <c r="AN239" s="2127"/>
      <c r="AO239" s="2127"/>
      <c r="AP239" s="2127"/>
      <c r="AQ239" s="2127"/>
      <c r="AR239" s="2127"/>
      <c r="AS239" s="2127"/>
      <c r="AT239" s="2127"/>
      <c r="AU239" s="2127"/>
      <c r="AV239" s="450"/>
      <c r="AW239" s="450"/>
    </row>
    <row r="240" spans="1:49" s="2015" customFormat="1" ht="13.5">
      <c r="A240" s="446"/>
      <c r="C240" s="2216"/>
      <c r="D240" s="2216"/>
      <c r="E240" s="2216"/>
      <c r="F240" s="2216"/>
      <c r="G240" s="2217"/>
      <c r="H240" s="2218"/>
      <c r="I240" s="2217"/>
      <c r="J240" s="2127"/>
      <c r="K240" s="2127"/>
      <c r="L240" s="2127"/>
      <c r="M240" s="2127"/>
      <c r="N240" s="2217"/>
      <c r="O240" s="2221"/>
      <c r="P240" s="2127"/>
      <c r="Q240" s="2127"/>
      <c r="R240" s="2127"/>
      <c r="S240" s="2127"/>
      <c r="T240" s="2127"/>
      <c r="U240" s="2127"/>
      <c r="V240" s="2127"/>
      <c r="W240" s="2127"/>
      <c r="X240" s="2127"/>
      <c r="Y240" s="2127"/>
      <c r="Z240" s="2127"/>
      <c r="AA240" s="2127"/>
      <c r="AB240" s="2127"/>
      <c r="AC240" s="2127"/>
      <c r="AD240" s="2127"/>
      <c r="AE240" s="2127"/>
      <c r="AF240" s="2127"/>
      <c r="AG240" s="2127"/>
      <c r="AH240" s="2127"/>
      <c r="AI240" s="2127"/>
      <c r="AJ240" s="2127"/>
      <c r="AK240" s="2127"/>
      <c r="AL240" s="2127"/>
      <c r="AM240" s="2127"/>
      <c r="AN240" s="2127"/>
      <c r="AO240" s="2127"/>
      <c r="AP240" s="2127"/>
      <c r="AQ240" s="2127"/>
      <c r="AR240" s="2127"/>
      <c r="AS240" s="2127"/>
      <c r="AT240" s="2127"/>
      <c r="AU240" s="2127"/>
      <c r="AV240" s="450"/>
      <c r="AW240" s="450"/>
    </row>
    <row r="241" spans="1:49" s="2015" customFormat="1" ht="13.5">
      <c r="A241" s="446"/>
      <c r="C241" s="2216"/>
      <c r="D241" s="2216"/>
      <c r="E241" s="2216"/>
      <c r="F241" s="2216"/>
      <c r="G241" s="2217"/>
      <c r="H241" s="2218"/>
      <c r="I241" s="2217"/>
      <c r="J241" s="2127"/>
      <c r="K241" s="2127"/>
      <c r="L241" s="2127"/>
      <c r="M241" s="2127"/>
      <c r="N241" s="2217"/>
      <c r="O241" s="2221"/>
      <c r="P241" s="2127"/>
      <c r="Q241" s="2127"/>
      <c r="R241" s="2127"/>
      <c r="S241" s="2127"/>
      <c r="T241" s="2127"/>
      <c r="U241" s="2127"/>
      <c r="V241" s="2127"/>
      <c r="W241" s="2127"/>
      <c r="X241" s="2127"/>
      <c r="Y241" s="2127"/>
      <c r="Z241" s="2127"/>
      <c r="AA241" s="2127"/>
      <c r="AB241" s="2127"/>
      <c r="AC241" s="2127"/>
      <c r="AD241" s="2127"/>
      <c r="AE241" s="2127"/>
      <c r="AF241" s="2127"/>
      <c r="AG241" s="2127"/>
      <c r="AH241" s="2127"/>
      <c r="AI241" s="2127"/>
      <c r="AJ241" s="2127"/>
      <c r="AK241" s="2127"/>
      <c r="AL241" s="2127"/>
      <c r="AM241" s="2127"/>
      <c r="AN241" s="2127"/>
      <c r="AO241" s="2127"/>
      <c r="AP241" s="2127"/>
      <c r="AQ241" s="2127"/>
      <c r="AR241" s="2127"/>
      <c r="AS241" s="2127"/>
      <c r="AT241" s="2127"/>
      <c r="AU241" s="2127"/>
      <c r="AV241" s="450"/>
      <c r="AW241" s="450"/>
    </row>
    <row r="242" spans="1:49" s="2015" customFormat="1" ht="13.5">
      <c r="A242" s="446"/>
      <c r="C242" s="2216"/>
      <c r="D242" s="2216"/>
      <c r="E242" s="2216"/>
      <c r="F242" s="2216"/>
      <c r="G242" s="2217"/>
      <c r="H242" s="2218"/>
      <c r="I242" s="2217"/>
      <c r="J242" s="2127"/>
      <c r="K242" s="2127"/>
      <c r="L242" s="2127"/>
      <c r="M242" s="2127"/>
      <c r="N242" s="2217"/>
      <c r="O242" s="2221"/>
      <c r="P242" s="2127"/>
      <c r="Q242" s="2127"/>
      <c r="R242" s="2127"/>
      <c r="S242" s="2127"/>
      <c r="T242" s="2127"/>
      <c r="U242" s="2127"/>
      <c r="V242" s="2127"/>
      <c r="W242" s="2127"/>
      <c r="X242" s="2127"/>
      <c r="Y242" s="2127"/>
      <c r="Z242" s="2127"/>
      <c r="AA242" s="2127"/>
      <c r="AB242" s="2127"/>
      <c r="AC242" s="2127"/>
      <c r="AD242" s="2127"/>
      <c r="AE242" s="2127"/>
      <c r="AF242" s="2127"/>
      <c r="AG242" s="2127"/>
      <c r="AH242" s="2127"/>
      <c r="AI242" s="2127"/>
      <c r="AJ242" s="2127"/>
      <c r="AK242" s="2127"/>
      <c r="AL242" s="2127"/>
      <c r="AM242" s="2127"/>
      <c r="AN242" s="2127"/>
      <c r="AO242" s="2127"/>
      <c r="AP242" s="2127"/>
      <c r="AQ242" s="2127"/>
      <c r="AR242" s="2127"/>
      <c r="AS242" s="2127"/>
      <c r="AT242" s="2127"/>
      <c r="AU242" s="2127"/>
      <c r="AV242" s="450"/>
      <c r="AW242" s="450"/>
    </row>
    <row r="243" spans="1:49" s="2015" customFormat="1" ht="13.5">
      <c r="A243" s="446"/>
      <c r="C243" s="2216"/>
      <c r="D243" s="2216"/>
      <c r="E243" s="2216"/>
      <c r="F243" s="2216"/>
      <c r="G243" s="2217"/>
      <c r="H243" s="2218"/>
      <c r="I243" s="2217"/>
      <c r="J243" s="2127"/>
      <c r="K243" s="2127"/>
      <c r="L243" s="2127"/>
      <c r="M243" s="2127"/>
      <c r="N243" s="2217"/>
      <c r="O243" s="2221"/>
      <c r="P243" s="2127"/>
      <c r="Q243" s="2127"/>
      <c r="R243" s="2127"/>
      <c r="S243" s="2127"/>
      <c r="T243" s="2127"/>
      <c r="U243" s="2127"/>
      <c r="V243" s="2127"/>
      <c r="W243" s="2127"/>
      <c r="X243" s="2127"/>
      <c r="Y243" s="2127"/>
      <c r="Z243" s="2127"/>
      <c r="AA243" s="2127"/>
      <c r="AB243" s="2127"/>
      <c r="AC243" s="2127"/>
      <c r="AD243" s="2127"/>
      <c r="AE243" s="2127"/>
      <c r="AF243" s="2127"/>
      <c r="AG243" s="2127"/>
      <c r="AH243" s="2127"/>
      <c r="AI243" s="2127"/>
      <c r="AJ243" s="2127"/>
      <c r="AK243" s="2127"/>
      <c r="AL243" s="2127"/>
      <c r="AM243" s="2127"/>
      <c r="AN243" s="2127"/>
      <c r="AO243" s="2127"/>
      <c r="AP243" s="2127"/>
      <c r="AQ243" s="2127"/>
      <c r="AR243" s="2127"/>
      <c r="AS243" s="2127"/>
      <c r="AT243" s="2127"/>
      <c r="AU243" s="2127"/>
      <c r="AV243" s="450"/>
      <c r="AW243" s="450"/>
    </row>
    <row r="244" spans="1:49" s="2015" customFormat="1" ht="13.5">
      <c r="A244" s="446"/>
      <c r="C244" s="2216"/>
      <c r="D244" s="2216"/>
      <c r="E244" s="2216"/>
      <c r="F244" s="2216"/>
      <c r="G244" s="2217"/>
      <c r="H244" s="2218"/>
      <c r="I244" s="2217"/>
      <c r="J244" s="2127"/>
      <c r="K244" s="2127"/>
      <c r="L244" s="2127"/>
      <c r="M244" s="2127"/>
      <c r="N244" s="2217"/>
      <c r="O244" s="2221"/>
      <c r="P244" s="2127"/>
      <c r="Q244" s="2127"/>
      <c r="R244" s="2127"/>
      <c r="S244" s="2127"/>
      <c r="T244" s="2127"/>
      <c r="U244" s="2127"/>
      <c r="V244" s="2127"/>
      <c r="W244" s="2127"/>
      <c r="X244" s="2127"/>
      <c r="Y244" s="2127"/>
      <c r="Z244" s="2127"/>
      <c r="AA244" s="2127"/>
      <c r="AB244" s="2127"/>
      <c r="AC244" s="2127"/>
      <c r="AD244" s="2127"/>
      <c r="AE244" s="2127"/>
      <c r="AF244" s="2127"/>
      <c r="AG244" s="2127"/>
      <c r="AH244" s="2127"/>
      <c r="AI244" s="2127"/>
      <c r="AJ244" s="2127"/>
      <c r="AK244" s="2127"/>
      <c r="AL244" s="2127"/>
      <c r="AM244" s="2127"/>
      <c r="AN244" s="2127"/>
      <c r="AO244" s="2127"/>
      <c r="AP244" s="2127"/>
      <c r="AQ244" s="2127"/>
      <c r="AR244" s="2127"/>
      <c r="AS244" s="2127"/>
      <c r="AT244" s="2127"/>
      <c r="AU244" s="2127"/>
      <c r="AV244" s="450"/>
      <c r="AW244" s="450"/>
    </row>
    <row r="245" spans="1:49" s="2015" customFormat="1" ht="13.5">
      <c r="A245" s="446"/>
      <c r="C245" s="2216"/>
      <c r="D245" s="2216"/>
      <c r="E245" s="2216"/>
      <c r="F245" s="2216"/>
      <c r="G245" s="2217"/>
      <c r="H245" s="2218"/>
      <c r="I245" s="2217"/>
      <c r="J245" s="2127"/>
      <c r="K245" s="2127"/>
      <c r="L245" s="2127"/>
      <c r="M245" s="2127"/>
      <c r="N245" s="2217"/>
      <c r="O245" s="2221"/>
      <c r="P245" s="2127"/>
      <c r="Q245" s="2127"/>
      <c r="R245" s="2127"/>
      <c r="S245" s="2127"/>
      <c r="T245" s="2127"/>
      <c r="U245" s="2127"/>
      <c r="V245" s="2127"/>
      <c r="W245" s="2127"/>
      <c r="X245" s="2127"/>
      <c r="Y245" s="2127"/>
      <c r="Z245" s="2127"/>
      <c r="AA245" s="2127"/>
      <c r="AB245" s="2127"/>
      <c r="AC245" s="2127"/>
      <c r="AD245" s="2127"/>
      <c r="AE245" s="2127"/>
      <c r="AF245" s="2127"/>
      <c r="AG245" s="2127"/>
      <c r="AH245" s="2127"/>
      <c r="AI245" s="2127"/>
      <c r="AJ245" s="2127"/>
      <c r="AK245" s="2127"/>
      <c r="AL245" s="2127"/>
      <c r="AM245" s="2127"/>
      <c r="AN245" s="2127"/>
      <c r="AO245" s="2127"/>
      <c r="AP245" s="2127"/>
      <c r="AQ245" s="2127"/>
      <c r="AR245" s="2127"/>
      <c r="AS245" s="2127"/>
      <c r="AT245" s="2127"/>
      <c r="AU245" s="2127"/>
      <c r="AV245" s="450"/>
      <c r="AW245" s="450"/>
    </row>
    <row r="246" spans="1:49" s="2015" customFormat="1" ht="13.5">
      <c r="A246" s="446"/>
      <c r="C246" s="2216"/>
      <c r="D246" s="2216"/>
      <c r="E246" s="2216"/>
      <c r="F246" s="2216"/>
      <c r="G246" s="2217"/>
      <c r="H246" s="2218"/>
      <c r="I246" s="2217"/>
      <c r="J246" s="2127"/>
      <c r="K246" s="2127"/>
      <c r="L246" s="2127"/>
      <c r="M246" s="2127"/>
      <c r="N246" s="2217"/>
      <c r="O246" s="2221"/>
      <c r="P246" s="2127"/>
      <c r="Q246" s="2127"/>
      <c r="R246" s="2127"/>
      <c r="S246" s="2127"/>
      <c r="T246" s="2127"/>
      <c r="U246" s="2127"/>
      <c r="V246" s="2127"/>
      <c r="W246" s="2127"/>
      <c r="X246" s="2127"/>
      <c r="Y246" s="2127"/>
      <c r="Z246" s="2127"/>
      <c r="AA246" s="2127"/>
      <c r="AB246" s="2127"/>
      <c r="AC246" s="2127"/>
      <c r="AD246" s="2127"/>
      <c r="AE246" s="2127"/>
      <c r="AF246" s="2127"/>
      <c r="AG246" s="2127"/>
      <c r="AH246" s="2127"/>
      <c r="AI246" s="2127"/>
      <c r="AJ246" s="2127"/>
      <c r="AK246" s="2127"/>
      <c r="AL246" s="2127"/>
      <c r="AM246" s="2127"/>
      <c r="AN246" s="2127"/>
      <c r="AO246" s="2127"/>
      <c r="AP246" s="2127"/>
      <c r="AQ246" s="2127"/>
      <c r="AR246" s="2127"/>
      <c r="AS246" s="2127"/>
      <c r="AT246" s="2127"/>
      <c r="AU246" s="2127"/>
      <c r="AV246" s="450"/>
      <c r="AW246" s="450"/>
    </row>
    <row r="247" spans="1:49" s="2015" customFormat="1" ht="13.5">
      <c r="A247" s="446"/>
      <c r="C247" s="2216"/>
      <c r="D247" s="2216"/>
      <c r="E247" s="2216"/>
      <c r="F247" s="2216"/>
      <c r="G247" s="2217"/>
      <c r="H247" s="2218"/>
      <c r="I247" s="2217"/>
      <c r="J247" s="2127"/>
      <c r="K247" s="2127"/>
      <c r="L247" s="2127"/>
      <c r="M247" s="2127"/>
      <c r="N247" s="2217"/>
      <c r="O247" s="2221"/>
      <c r="P247" s="2127"/>
      <c r="Q247" s="2127"/>
      <c r="R247" s="2127"/>
      <c r="S247" s="2127"/>
      <c r="T247" s="2127"/>
      <c r="U247" s="2127"/>
      <c r="V247" s="2127"/>
      <c r="W247" s="2127"/>
      <c r="X247" s="2127"/>
      <c r="Y247" s="2127"/>
      <c r="Z247" s="2127"/>
      <c r="AA247" s="2127"/>
      <c r="AB247" s="2127"/>
      <c r="AC247" s="2127"/>
      <c r="AD247" s="2127"/>
      <c r="AE247" s="2127"/>
      <c r="AF247" s="2127"/>
      <c r="AG247" s="2127"/>
      <c r="AH247" s="2127"/>
      <c r="AI247" s="2127"/>
      <c r="AJ247" s="2127"/>
      <c r="AK247" s="2127"/>
      <c r="AL247" s="2127"/>
      <c r="AM247" s="2127"/>
      <c r="AN247" s="2127"/>
      <c r="AO247" s="2127"/>
      <c r="AP247" s="2127"/>
      <c r="AQ247" s="2127"/>
      <c r="AR247" s="2127"/>
      <c r="AS247" s="2127"/>
      <c r="AT247" s="2127"/>
      <c r="AU247" s="2127"/>
      <c r="AV247" s="450"/>
      <c r="AW247" s="450"/>
    </row>
    <row r="248" spans="1:49" s="2015" customFormat="1" ht="13.5">
      <c r="A248" s="446"/>
      <c r="C248" s="2216"/>
      <c r="D248" s="2216"/>
      <c r="E248" s="2216"/>
      <c r="F248" s="2216"/>
      <c r="G248" s="2217"/>
      <c r="H248" s="2218"/>
      <c r="I248" s="2217"/>
      <c r="J248" s="2127"/>
      <c r="K248" s="2127"/>
      <c r="L248" s="2127"/>
      <c r="M248" s="2127"/>
      <c r="N248" s="2217"/>
      <c r="O248" s="2221"/>
      <c r="P248" s="2127"/>
      <c r="Q248" s="2127"/>
      <c r="R248" s="2127"/>
      <c r="S248" s="2127"/>
      <c r="T248" s="2127"/>
      <c r="U248" s="2127"/>
      <c r="V248" s="2127"/>
      <c r="W248" s="2127"/>
      <c r="X248" s="2127"/>
      <c r="Y248" s="2127"/>
      <c r="Z248" s="2127"/>
      <c r="AA248" s="2127"/>
      <c r="AB248" s="2127"/>
      <c r="AC248" s="2127"/>
      <c r="AD248" s="2127"/>
      <c r="AE248" s="2127"/>
      <c r="AF248" s="2127"/>
      <c r="AG248" s="2127"/>
      <c r="AH248" s="2127"/>
      <c r="AI248" s="2127"/>
      <c r="AJ248" s="2127"/>
      <c r="AK248" s="2127"/>
      <c r="AL248" s="2127"/>
      <c r="AM248" s="2127"/>
      <c r="AN248" s="2127"/>
      <c r="AO248" s="2127"/>
      <c r="AP248" s="2127"/>
      <c r="AQ248" s="2127"/>
      <c r="AR248" s="2127"/>
      <c r="AS248" s="2127"/>
      <c r="AT248" s="2127"/>
      <c r="AU248" s="2127"/>
      <c r="AV248" s="450"/>
      <c r="AW248" s="450"/>
    </row>
    <row r="249" spans="1:49" s="2015" customFormat="1" ht="13.5">
      <c r="A249" s="446"/>
      <c r="C249" s="2216"/>
      <c r="D249" s="2216"/>
      <c r="E249" s="2216"/>
      <c r="F249" s="2216"/>
      <c r="G249" s="2217"/>
      <c r="H249" s="2218"/>
      <c r="I249" s="2217"/>
      <c r="J249" s="2127"/>
      <c r="K249" s="2127"/>
      <c r="L249" s="2127"/>
      <c r="M249" s="2127"/>
      <c r="N249" s="2217"/>
      <c r="O249" s="2221"/>
      <c r="P249" s="2127"/>
      <c r="Q249" s="2127"/>
      <c r="R249" s="2127"/>
      <c r="S249" s="2127"/>
      <c r="T249" s="2127"/>
      <c r="U249" s="2127"/>
      <c r="V249" s="2127"/>
      <c r="W249" s="2127"/>
      <c r="X249" s="2127"/>
      <c r="Y249" s="2127"/>
      <c r="Z249" s="2127"/>
      <c r="AA249" s="2127"/>
      <c r="AB249" s="2127"/>
      <c r="AC249" s="2127"/>
      <c r="AD249" s="2127"/>
      <c r="AE249" s="2127"/>
      <c r="AF249" s="2127"/>
      <c r="AG249" s="2127"/>
      <c r="AH249" s="2127"/>
      <c r="AI249" s="2127"/>
      <c r="AJ249" s="2127"/>
      <c r="AK249" s="2127"/>
      <c r="AL249" s="2127"/>
      <c r="AM249" s="2127"/>
      <c r="AN249" s="2127"/>
      <c r="AO249" s="2127"/>
      <c r="AP249" s="2127"/>
      <c r="AQ249" s="2127"/>
      <c r="AR249" s="2127"/>
      <c r="AS249" s="2127"/>
      <c r="AT249" s="2127"/>
      <c r="AU249" s="2127"/>
      <c r="AV249" s="450"/>
      <c r="AW249" s="450"/>
    </row>
    <row r="250" spans="1:49" s="2015" customFormat="1" ht="13.5">
      <c r="A250" s="446"/>
      <c r="C250" s="2216"/>
      <c r="D250" s="2216"/>
      <c r="E250" s="2216"/>
      <c r="F250" s="2216"/>
      <c r="G250" s="2217"/>
      <c r="H250" s="2218"/>
      <c r="I250" s="2217"/>
      <c r="J250" s="2127"/>
      <c r="K250" s="2127"/>
      <c r="L250" s="2127"/>
      <c r="M250" s="2127"/>
      <c r="N250" s="2217"/>
      <c r="O250" s="2221"/>
      <c r="P250" s="2127"/>
      <c r="Q250" s="2127"/>
      <c r="R250" s="2127"/>
      <c r="S250" s="2127"/>
      <c r="T250" s="2127"/>
      <c r="U250" s="2127"/>
      <c r="V250" s="2127"/>
      <c r="W250" s="2127"/>
      <c r="X250" s="2127"/>
      <c r="Y250" s="2127"/>
      <c r="Z250" s="2127"/>
      <c r="AA250" s="2127"/>
      <c r="AB250" s="2127"/>
      <c r="AC250" s="2127"/>
      <c r="AD250" s="2127"/>
      <c r="AE250" s="2127"/>
      <c r="AF250" s="2127"/>
      <c r="AG250" s="2127"/>
      <c r="AH250" s="2127"/>
      <c r="AI250" s="2127"/>
      <c r="AJ250" s="2127"/>
      <c r="AK250" s="2127"/>
      <c r="AL250" s="2127"/>
      <c r="AM250" s="2127"/>
      <c r="AN250" s="2127"/>
      <c r="AO250" s="2127"/>
      <c r="AP250" s="2127"/>
      <c r="AQ250" s="2127"/>
      <c r="AR250" s="2127"/>
      <c r="AS250" s="2127"/>
      <c r="AT250" s="2127"/>
      <c r="AU250" s="2127"/>
      <c r="AV250" s="450"/>
      <c r="AW250" s="450"/>
    </row>
    <row r="251" spans="1:49" s="2015" customFormat="1" ht="13.5">
      <c r="A251" s="446"/>
      <c r="C251" s="2216"/>
      <c r="D251" s="2216"/>
      <c r="E251" s="2216"/>
      <c r="F251" s="2216"/>
      <c r="G251" s="2217"/>
      <c r="H251" s="2218"/>
      <c r="I251" s="2217"/>
      <c r="J251" s="2127"/>
      <c r="K251" s="2127"/>
      <c r="L251" s="2127"/>
      <c r="M251" s="2127"/>
      <c r="N251" s="2217"/>
      <c r="O251" s="2221"/>
      <c r="P251" s="2127"/>
      <c r="Q251" s="2127"/>
      <c r="R251" s="2127"/>
      <c r="S251" s="2127"/>
      <c r="T251" s="2127"/>
      <c r="U251" s="2127"/>
      <c r="V251" s="2127"/>
      <c r="W251" s="2127"/>
      <c r="X251" s="2127"/>
      <c r="Y251" s="2127"/>
      <c r="Z251" s="2127"/>
      <c r="AA251" s="2127"/>
      <c r="AB251" s="2127"/>
      <c r="AC251" s="2127"/>
      <c r="AD251" s="2127"/>
      <c r="AE251" s="2127"/>
      <c r="AF251" s="2127"/>
      <c r="AG251" s="2127"/>
      <c r="AH251" s="2127"/>
      <c r="AI251" s="2127"/>
      <c r="AJ251" s="2127"/>
      <c r="AK251" s="2127"/>
      <c r="AL251" s="2127"/>
      <c r="AM251" s="2127"/>
      <c r="AN251" s="2127"/>
      <c r="AO251" s="2127"/>
      <c r="AP251" s="2127"/>
      <c r="AQ251" s="2127"/>
      <c r="AR251" s="2127"/>
      <c r="AS251" s="2127"/>
      <c r="AT251" s="2127"/>
      <c r="AU251" s="2127"/>
      <c r="AV251" s="450"/>
      <c r="AW251" s="450"/>
    </row>
    <row r="252" spans="1:49" s="2015" customFormat="1" ht="13.5">
      <c r="A252" s="446"/>
      <c r="C252" s="2216"/>
      <c r="D252" s="2216"/>
      <c r="E252" s="2216"/>
      <c r="F252" s="2216"/>
      <c r="G252" s="2217"/>
      <c r="H252" s="2218"/>
      <c r="I252" s="2217"/>
      <c r="J252" s="2127"/>
      <c r="K252" s="2127"/>
      <c r="L252" s="2127"/>
      <c r="M252" s="2127"/>
      <c r="N252" s="2217"/>
      <c r="O252" s="2221"/>
      <c r="P252" s="2127"/>
      <c r="Q252" s="2127"/>
      <c r="R252" s="2127"/>
      <c r="S252" s="2127"/>
      <c r="T252" s="2127"/>
      <c r="U252" s="2127"/>
      <c r="V252" s="2127"/>
      <c r="W252" s="2127"/>
      <c r="X252" s="2127"/>
      <c r="Y252" s="2127"/>
      <c r="Z252" s="2127"/>
      <c r="AA252" s="2127"/>
      <c r="AB252" s="2127"/>
      <c r="AC252" s="2127"/>
      <c r="AD252" s="2127"/>
      <c r="AE252" s="2127"/>
      <c r="AF252" s="2127"/>
      <c r="AG252" s="2127"/>
      <c r="AH252" s="2127"/>
      <c r="AI252" s="2127"/>
      <c r="AJ252" s="2127"/>
      <c r="AK252" s="2127"/>
      <c r="AL252" s="2127"/>
      <c r="AM252" s="2127"/>
      <c r="AN252" s="2127"/>
      <c r="AO252" s="2127"/>
      <c r="AP252" s="2127"/>
      <c r="AQ252" s="2127"/>
      <c r="AR252" s="2127"/>
      <c r="AS252" s="2127"/>
      <c r="AT252" s="2127"/>
      <c r="AU252" s="2127"/>
      <c r="AV252" s="450"/>
      <c r="AW252" s="450"/>
    </row>
    <row r="253" spans="1:49" s="2015" customFormat="1" ht="13.5">
      <c r="A253" s="446"/>
      <c r="C253" s="2216"/>
      <c r="D253" s="2216"/>
      <c r="E253" s="2216"/>
      <c r="F253" s="2216"/>
      <c r="G253" s="2217"/>
      <c r="H253" s="2218"/>
      <c r="I253" s="2217"/>
      <c r="J253" s="2127"/>
      <c r="K253" s="2127"/>
      <c r="L253" s="2127"/>
      <c r="M253" s="2127"/>
      <c r="N253" s="2217"/>
      <c r="O253" s="2221"/>
      <c r="P253" s="2127"/>
      <c r="Q253" s="2127"/>
      <c r="R253" s="2127"/>
      <c r="S253" s="2127"/>
      <c r="T253" s="2127"/>
      <c r="U253" s="2127"/>
      <c r="V253" s="2127"/>
      <c r="W253" s="2127"/>
      <c r="X253" s="2127"/>
      <c r="Y253" s="2127"/>
      <c r="Z253" s="2127"/>
      <c r="AA253" s="2127"/>
      <c r="AB253" s="2127"/>
      <c r="AC253" s="2127"/>
      <c r="AD253" s="2127"/>
      <c r="AE253" s="2127"/>
      <c r="AF253" s="2127"/>
      <c r="AG253" s="2127"/>
      <c r="AH253" s="2127"/>
      <c r="AI253" s="2127"/>
      <c r="AJ253" s="2127"/>
      <c r="AK253" s="2127"/>
      <c r="AL253" s="2127"/>
      <c r="AM253" s="2127"/>
      <c r="AN253" s="2127"/>
      <c r="AO253" s="2127"/>
      <c r="AP253" s="2127"/>
      <c r="AQ253" s="2127"/>
      <c r="AR253" s="2127"/>
      <c r="AS253" s="2127"/>
      <c r="AT253" s="2127"/>
      <c r="AU253" s="2127"/>
      <c r="AV253" s="450"/>
      <c r="AW253" s="450"/>
    </row>
    <row r="254" spans="1:49" s="2015" customFormat="1" ht="13.5">
      <c r="A254" s="446"/>
      <c r="C254" s="2216"/>
      <c r="D254" s="2216"/>
      <c r="E254" s="2216"/>
      <c r="F254" s="2216"/>
      <c r="G254" s="2217"/>
      <c r="H254" s="2218"/>
      <c r="I254" s="2217"/>
      <c r="J254" s="2127"/>
      <c r="K254" s="2127"/>
      <c r="L254" s="2127"/>
      <c r="M254" s="2127"/>
      <c r="N254" s="2217"/>
      <c r="O254" s="2221"/>
      <c r="P254" s="2127"/>
      <c r="Q254" s="2127"/>
      <c r="R254" s="2127"/>
      <c r="S254" s="2127"/>
      <c r="T254" s="2127"/>
      <c r="U254" s="2127"/>
      <c r="V254" s="2127"/>
      <c r="W254" s="2127"/>
      <c r="X254" s="2127"/>
      <c r="Y254" s="2127"/>
      <c r="Z254" s="2127"/>
      <c r="AA254" s="2127"/>
      <c r="AB254" s="2127"/>
      <c r="AC254" s="2127"/>
      <c r="AD254" s="2127"/>
      <c r="AE254" s="2127"/>
      <c r="AF254" s="2127"/>
      <c r="AG254" s="2127"/>
      <c r="AH254" s="2127"/>
      <c r="AI254" s="2127"/>
      <c r="AJ254" s="2127"/>
      <c r="AK254" s="2127"/>
      <c r="AL254" s="2127"/>
      <c r="AM254" s="2127"/>
      <c r="AN254" s="2127"/>
      <c r="AO254" s="2127"/>
      <c r="AP254" s="2127"/>
      <c r="AQ254" s="2127"/>
      <c r="AR254" s="2127"/>
      <c r="AS254" s="2127"/>
      <c r="AT254" s="2127"/>
      <c r="AU254" s="2127"/>
      <c r="AV254" s="450"/>
      <c r="AW254" s="450"/>
    </row>
    <row r="255" spans="1:49" s="2015" customFormat="1" ht="13.5">
      <c r="A255" s="446"/>
      <c r="C255" s="2216"/>
      <c r="D255" s="2216"/>
      <c r="E255" s="2216"/>
      <c r="F255" s="2216"/>
      <c r="G255" s="2217"/>
      <c r="H255" s="2218"/>
      <c r="I255" s="2217"/>
      <c r="J255" s="2127"/>
      <c r="K255" s="2127"/>
      <c r="L255" s="2127"/>
      <c r="M255" s="2127"/>
      <c r="N255" s="2217"/>
      <c r="O255" s="2221"/>
      <c r="P255" s="2127"/>
      <c r="Q255" s="2127"/>
      <c r="R255" s="2127"/>
      <c r="S255" s="2127"/>
      <c r="T255" s="2127"/>
      <c r="U255" s="2127"/>
      <c r="V255" s="2127"/>
      <c r="W255" s="2127"/>
      <c r="X255" s="2127"/>
      <c r="Y255" s="2127"/>
      <c r="Z255" s="2127"/>
      <c r="AA255" s="2127"/>
      <c r="AB255" s="2127"/>
      <c r="AC255" s="2127"/>
      <c r="AD255" s="2127"/>
      <c r="AE255" s="2127"/>
      <c r="AF255" s="2127"/>
      <c r="AG255" s="2127"/>
      <c r="AH255" s="2127"/>
      <c r="AI255" s="2127"/>
      <c r="AJ255" s="2127"/>
      <c r="AK255" s="2127"/>
      <c r="AL255" s="2127"/>
      <c r="AM255" s="2127"/>
      <c r="AN255" s="2127"/>
      <c r="AO255" s="2127"/>
      <c r="AP255" s="2127"/>
      <c r="AQ255" s="2127"/>
      <c r="AR255" s="2127"/>
      <c r="AS255" s="2127"/>
      <c r="AT255" s="2127"/>
      <c r="AU255" s="2127"/>
      <c r="AV255" s="450"/>
      <c r="AW255" s="450"/>
    </row>
    <row r="256" spans="1:49" s="2015" customFormat="1" ht="13.5">
      <c r="A256" s="446"/>
      <c r="C256" s="2216"/>
      <c r="D256" s="2216"/>
      <c r="E256" s="2216"/>
      <c r="F256" s="2216"/>
      <c r="G256" s="2217"/>
      <c r="H256" s="2218"/>
      <c r="I256" s="2217"/>
      <c r="J256" s="2127"/>
      <c r="K256" s="2127"/>
      <c r="L256" s="2127"/>
      <c r="M256" s="2127"/>
      <c r="N256" s="2217"/>
      <c r="O256" s="2221"/>
      <c r="P256" s="2127"/>
      <c r="Q256" s="2127"/>
      <c r="R256" s="2127"/>
      <c r="S256" s="2127"/>
      <c r="T256" s="2127"/>
      <c r="U256" s="2127"/>
      <c r="V256" s="2127"/>
      <c r="W256" s="2127"/>
      <c r="X256" s="2127"/>
      <c r="Y256" s="2127"/>
      <c r="Z256" s="2127"/>
      <c r="AA256" s="2127"/>
      <c r="AB256" s="2127"/>
      <c r="AC256" s="2127"/>
      <c r="AD256" s="2127"/>
      <c r="AE256" s="2127"/>
      <c r="AF256" s="2127"/>
      <c r="AG256" s="2127"/>
      <c r="AH256" s="2127"/>
      <c r="AI256" s="2127"/>
      <c r="AJ256" s="2127"/>
      <c r="AK256" s="2127"/>
      <c r="AL256" s="2127"/>
      <c r="AM256" s="2127"/>
      <c r="AN256" s="2127"/>
      <c r="AO256" s="2127"/>
      <c r="AP256" s="2127"/>
      <c r="AQ256" s="2127"/>
      <c r="AR256" s="2127"/>
      <c r="AS256" s="2127"/>
      <c r="AT256" s="2127"/>
      <c r="AU256" s="2127"/>
      <c r="AV256" s="450"/>
      <c r="AW256" s="450"/>
    </row>
    <row r="257" spans="1:49" s="2015" customFormat="1" ht="13.5">
      <c r="A257" s="446"/>
      <c r="C257" s="2216"/>
      <c r="D257" s="2216"/>
      <c r="E257" s="2216"/>
      <c r="F257" s="2216"/>
      <c r="G257" s="2217"/>
      <c r="H257" s="2218"/>
      <c r="I257" s="2217"/>
      <c r="J257" s="2127"/>
      <c r="K257" s="2127"/>
      <c r="L257" s="2127"/>
      <c r="M257" s="2127"/>
      <c r="N257" s="2217"/>
      <c r="O257" s="2221"/>
      <c r="P257" s="2127"/>
      <c r="Q257" s="2127"/>
      <c r="R257" s="2127"/>
      <c r="S257" s="2127"/>
      <c r="T257" s="2127"/>
      <c r="U257" s="2127"/>
      <c r="V257" s="2127"/>
      <c r="W257" s="2127"/>
      <c r="X257" s="2127"/>
      <c r="Y257" s="2127"/>
      <c r="Z257" s="2127"/>
      <c r="AA257" s="2127"/>
      <c r="AB257" s="2127"/>
      <c r="AC257" s="2127"/>
      <c r="AD257" s="2127"/>
      <c r="AE257" s="2127"/>
      <c r="AF257" s="2127"/>
      <c r="AG257" s="2127"/>
      <c r="AH257" s="2127"/>
      <c r="AI257" s="2127"/>
      <c r="AJ257" s="2127"/>
      <c r="AK257" s="2127"/>
      <c r="AL257" s="2127"/>
      <c r="AM257" s="2127"/>
      <c r="AN257" s="2127"/>
      <c r="AO257" s="2127"/>
      <c r="AP257" s="2127"/>
      <c r="AQ257" s="2127"/>
      <c r="AR257" s="2127"/>
      <c r="AS257" s="2127"/>
      <c r="AT257" s="2127"/>
      <c r="AU257" s="2127"/>
      <c r="AV257" s="450"/>
      <c r="AW257" s="450"/>
    </row>
    <row r="258" spans="1:49" s="2015" customFormat="1" ht="13.5">
      <c r="A258" s="446"/>
      <c r="C258" s="2216"/>
      <c r="D258" s="2216"/>
      <c r="E258" s="2216"/>
      <c r="F258" s="2216"/>
      <c r="G258" s="2217"/>
      <c r="H258" s="2218"/>
      <c r="I258" s="2217"/>
      <c r="J258" s="2127"/>
      <c r="K258" s="2127"/>
      <c r="L258" s="2127"/>
      <c r="M258" s="2127"/>
      <c r="N258" s="2217"/>
      <c r="O258" s="2221"/>
      <c r="P258" s="2127"/>
      <c r="Q258" s="2127"/>
      <c r="R258" s="2127"/>
      <c r="S258" s="2127"/>
      <c r="T258" s="2127"/>
      <c r="U258" s="2127"/>
      <c r="V258" s="2020"/>
      <c r="W258" s="2020"/>
      <c r="X258" s="2020"/>
      <c r="Y258" s="2020"/>
      <c r="Z258" s="2020"/>
      <c r="AA258" s="2020"/>
      <c r="AB258" s="2020"/>
      <c r="AC258" s="2127"/>
      <c r="AD258" s="2127"/>
      <c r="AE258" s="2127"/>
      <c r="AF258" s="2127"/>
      <c r="AG258" s="2127"/>
      <c r="AH258" s="2127"/>
      <c r="AI258" s="2127"/>
      <c r="AJ258" s="2127"/>
      <c r="AK258" s="2127"/>
      <c r="AL258" s="2127"/>
      <c r="AM258" s="2127"/>
      <c r="AN258" s="2127"/>
      <c r="AO258" s="2127"/>
      <c r="AP258" s="2127"/>
      <c r="AQ258" s="2127"/>
      <c r="AR258" s="2127"/>
      <c r="AS258" s="2127"/>
      <c r="AT258" s="2127"/>
      <c r="AU258" s="2127"/>
      <c r="AV258" s="450"/>
      <c r="AW258" s="450"/>
    </row>
    <row r="259" spans="1:49" s="2015" customFormat="1" ht="13.5">
      <c r="A259" s="446"/>
      <c r="C259" s="2216"/>
      <c r="D259" s="2216"/>
      <c r="E259" s="2216"/>
      <c r="F259" s="2216"/>
      <c r="G259" s="2217"/>
      <c r="H259" s="2218"/>
      <c r="I259" s="2217"/>
      <c r="J259" s="2127"/>
      <c r="K259" s="2127"/>
      <c r="L259" s="2127"/>
      <c r="M259" s="2127"/>
      <c r="N259" s="2217"/>
      <c r="O259" s="2221"/>
      <c r="P259" s="2127"/>
      <c r="Q259" s="2127"/>
      <c r="R259" s="2127"/>
      <c r="S259" s="2127"/>
      <c r="T259" s="2127"/>
      <c r="U259" s="2127"/>
      <c r="V259" s="2020"/>
      <c r="W259" s="2020"/>
      <c r="X259" s="2020"/>
      <c r="Y259" s="2020"/>
      <c r="Z259" s="2020"/>
      <c r="AA259" s="2020"/>
      <c r="AB259" s="2020"/>
      <c r="AC259" s="2127"/>
      <c r="AD259" s="2127"/>
      <c r="AE259" s="2127"/>
      <c r="AF259" s="2127"/>
      <c r="AG259" s="2127"/>
      <c r="AH259" s="2127"/>
      <c r="AI259" s="2127"/>
      <c r="AJ259" s="2127"/>
      <c r="AK259" s="2127"/>
      <c r="AL259" s="2127"/>
      <c r="AM259" s="2127"/>
      <c r="AN259" s="2127"/>
      <c r="AO259" s="2127"/>
      <c r="AP259" s="2127"/>
      <c r="AQ259" s="2127"/>
      <c r="AR259" s="2127"/>
      <c r="AS259" s="2127"/>
      <c r="AT259" s="2127"/>
      <c r="AU259" s="2127"/>
      <c r="AV259" s="450"/>
      <c r="AW259" s="450"/>
    </row>
    <row r="260" spans="1:49" s="2015" customFormat="1" ht="13.5">
      <c r="A260" s="446"/>
      <c r="C260" s="2216"/>
      <c r="D260" s="2216"/>
      <c r="E260" s="2216"/>
      <c r="F260" s="2216"/>
      <c r="G260" s="2217"/>
      <c r="H260" s="2218"/>
      <c r="I260" s="2217"/>
      <c r="J260" s="2127"/>
      <c r="K260" s="2127"/>
      <c r="L260" s="2127"/>
      <c r="M260" s="2127"/>
      <c r="N260" s="2217"/>
      <c r="O260" s="2221"/>
      <c r="P260" s="2127"/>
      <c r="Q260" s="2127"/>
      <c r="R260" s="2127"/>
      <c r="S260" s="2127"/>
      <c r="T260" s="2127"/>
      <c r="U260" s="2127"/>
      <c r="V260" s="2020"/>
      <c r="W260" s="2020"/>
      <c r="X260" s="2020"/>
      <c r="Y260" s="2020"/>
      <c r="Z260" s="2020"/>
      <c r="AA260" s="2020"/>
      <c r="AB260" s="2020"/>
      <c r="AC260" s="2127"/>
      <c r="AD260" s="2127"/>
      <c r="AE260" s="2127"/>
      <c r="AF260" s="2127"/>
      <c r="AG260" s="2127"/>
      <c r="AH260" s="2127"/>
      <c r="AI260" s="2127"/>
      <c r="AJ260" s="2127"/>
      <c r="AK260" s="2127"/>
      <c r="AL260" s="2127"/>
      <c r="AM260" s="2127"/>
      <c r="AN260" s="2127"/>
      <c r="AO260" s="2127"/>
      <c r="AP260" s="2127"/>
      <c r="AQ260" s="2127"/>
      <c r="AR260" s="2127"/>
      <c r="AS260" s="2127"/>
      <c r="AT260" s="2127"/>
      <c r="AU260" s="2127"/>
      <c r="AV260" s="450"/>
      <c r="AW260" s="450"/>
    </row>
    <row r="261" spans="1:49" s="2015" customFormat="1" ht="13.5">
      <c r="A261" s="446"/>
      <c r="C261" s="2216"/>
      <c r="D261" s="2216"/>
      <c r="E261" s="2216"/>
      <c r="F261" s="2216"/>
      <c r="G261" s="2217"/>
      <c r="H261" s="2218"/>
      <c r="I261" s="2217"/>
      <c r="J261" s="2127"/>
      <c r="K261" s="2127"/>
      <c r="L261" s="2127"/>
      <c r="M261" s="2127"/>
      <c r="N261" s="2217"/>
      <c r="O261" s="2221"/>
      <c r="P261" s="2127"/>
      <c r="Q261" s="2127"/>
      <c r="R261" s="2127"/>
      <c r="S261" s="2127"/>
      <c r="T261" s="2127"/>
      <c r="U261" s="2127"/>
      <c r="V261" s="2020"/>
      <c r="W261" s="2020"/>
      <c r="X261" s="2020"/>
      <c r="Y261" s="2020"/>
      <c r="Z261" s="2020"/>
      <c r="AA261" s="2020"/>
      <c r="AB261" s="2020"/>
      <c r="AC261" s="2127"/>
      <c r="AD261" s="2127"/>
      <c r="AE261" s="2127"/>
      <c r="AF261" s="2127"/>
      <c r="AG261" s="2127"/>
      <c r="AH261" s="2127"/>
      <c r="AI261" s="2127"/>
      <c r="AJ261" s="2127"/>
      <c r="AK261" s="2127"/>
      <c r="AL261" s="2127"/>
      <c r="AM261" s="2127"/>
      <c r="AN261" s="2127"/>
      <c r="AO261" s="2127"/>
      <c r="AP261" s="2127"/>
      <c r="AQ261" s="2127"/>
      <c r="AR261" s="2127"/>
      <c r="AS261" s="2127"/>
      <c r="AT261" s="2127"/>
      <c r="AU261" s="2127"/>
      <c r="AV261" s="450"/>
      <c r="AW261" s="450"/>
    </row>
    <row r="262" spans="1:49" s="2015" customFormat="1" ht="13.5">
      <c r="A262" s="446"/>
      <c r="C262" s="2216"/>
      <c r="D262" s="2216"/>
      <c r="E262" s="2216"/>
      <c r="F262" s="2216"/>
      <c r="G262" s="2217"/>
      <c r="H262" s="2218"/>
      <c r="I262" s="2217"/>
      <c r="J262" s="2127"/>
      <c r="K262" s="2127"/>
      <c r="L262" s="2127"/>
      <c r="M262" s="2127"/>
      <c r="N262" s="2217"/>
      <c r="O262" s="2221"/>
      <c r="P262" s="2127"/>
      <c r="Q262" s="2127"/>
      <c r="R262" s="2127"/>
      <c r="S262" s="2127"/>
      <c r="T262" s="2127"/>
      <c r="U262" s="2127"/>
      <c r="V262" s="2020"/>
      <c r="W262" s="2020"/>
      <c r="X262" s="2020"/>
      <c r="Y262" s="2020"/>
      <c r="Z262" s="2020"/>
      <c r="AA262" s="2020"/>
      <c r="AB262" s="2020"/>
      <c r="AC262" s="2127"/>
      <c r="AD262" s="2127"/>
      <c r="AE262" s="2127"/>
      <c r="AF262" s="2127"/>
      <c r="AG262" s="2127"/>
      <c r="AH262" s="2127"/>
      <c r="AI262" s="2127"/>
      <c r="AJ262" s="2127"/>
      <c r="AK262" s="2127"/>
      <c r="AL262" s="2127"/>
      <c r="AM262" s="2127"/>
      <c r="AN262" s="2127"/>
      <c r="AO262" s="2127"/>
      <c r="AP262" s="2127"/>
      <c r="AQ262" s="2127"/>
      <c r="AR262" s="2127"/>
      <c r="AS262" s="2127"/>
      <c r="AT262" s="2127"/>
      <c r="AU262" s="2127"/>
      <c r="AV262" s="450"/>
      <c r="AW262" s="450"/>
    </row>
    <row r="263" spans="1:49" s="2015" customFormat="1" ht="13.5">
      <c r="A263" s="446"/>
      <c r="C263" s="2216"/>
      <c r="D263" s="2216"/>
      <c r="E263" s="2216"/>
      <c r="F263" s="2216"/>
      <c r="G263" s="2217"/>
      <c r="H263" s="2218"/>
      <c r="I263" s="2217"/>
      <c r="J263" s="2127"/>
      <c r="K263" s="2127"/>
      <c r="L263" s="2127"/>
      <c r="M263" s="2127"/>
      <c r="N263" s="2217"/>
      <c r="O263" s="2221"/>
      <c r="P263" s="2127"/>
      <c r="Q263" s="2127"/>
      <c r="R263" s="2127"/>
      <c r="S263" s="2127"/>
      <c r="T263" s="2127"/>
      <c r="U263" s="2127"/>
      <c r="V263" s="2020"/>
      <c r="W263" s="2020"/>
      <c r="X263" s="2020"/>
      <c r="Y263" s="2020"/>
      <c r="Z263" s="2020"/>
      <c r="AA263" s="2020"/>
      <c r="AB263" s="2020"/>
      <c r="AC263" s="2127"/>
      <c r="AD263" s="2127"/>
      <c r="AE263" s="2127"/>
      <c r="AF263" s="2127"/>
      <c r="AG263" s="2127"/>
      <c r="AH263" s="2127"/>
      <c r="AI263" s="2127"/>
      <c r="AJ263" s="2127"/>
      <c r="AK263" s="2127"/>
      <c r="AL263" s="2127"/>
      <c r="AM263" s="2127"/>
      <c r="AN263" s="2127"/>
      <c r="AO263" s="2127"/>
      <c r="AP263" s="2127"/>
      <c r="AQ263" s="2127"/>
      <c r="AR263" s="2127"/>
      <c r="AS263" s="2127"/>
      <c r="AT263" s="2127"/>
      <c r="AU263" s="2127"/>
      <c r="AV263" s="450"/>
      <c r="AW263" s="450"/>
    </row>
    <row r="264" spans="1:49" s="2015" customFormat="1" ht="13.5">
      <c r="A264" s="446"/>
      <c r="C264" s="2216"/>
      <c r="D264" s="2216"/>
      <c r="E264" s="2216"/>
      <c r="F264" s="2216"/>
      <c r="G264" s="2217"/>
      <c r="H264" s="2218"/>
      <c r="I264" s="2217"/>
      <c r="J264" s="2127"/>
      <c r="K264" s="2127"/>
      <c r="L264" s="2127"/>
      <c r="M264" s="2127"/>
      <c r="N264" s="2217"/>
      <c r="O264" s="2221"/>
      <c r="P264" s="2127"/>
      <c r="Q264" s="2127"/>
      <c r="R264" s="2127"/>
      <c r="S264" s="2127"/>
      <c r="T264" s="2127"/>
      <c r="U264" s="2127"/>
      <c r="V264" s="2020"/>
      <c r="W264" s="2020"/>
      <c r="X264" s="2020"/>
      <c r="Y264" s="2020"/>
      <c r="Z264" s="2020"/>
      <c r="AA264" s="2020"/>
      <c r="AB264" s="2020"/>
      <c r="AC264" s="2127"/>
      <c r="AD264" s="2127"/>
      <c r="AE264" s="2127"/>
      <c r="AF264" s="2127"/>
      <c r="AG264" s="2127"/>
      <c r="AH264" s="2127"/>
      <c r="AI264" s="2127"/>
      <c r="AJ264" s="2127"/>
      <c r="AK264" s="2127"/>
      <c r="AL264" s="2127"/>
      <c r="AM264" s="2127"/>
      <c r="AN264" s="2127"/>
      <c r="AO264" s="2127"/>
      <c r="AP264" s="2127"/>
      <c r="AQ264" s="2127"/>
      <c r="AR264" s="2127"/>
      <c r="AS264" s="2127"/>
      <c r="AT264" s="2127"/>
      <c r="AU264" s="2127"/>
      <c r="AV264" s="450"/>
      <c r="AW264" s="450"/>
    </row>
    <row r="265" spans="1:49" s="2015" customFormat="1" ht="13.5">
      <c r="A265" s="446"/>
      <c r="C265" s="2216"/>
      <c r="D265" s="2216"/>
      <c r="E265" s="2216"/>
      <c r="F265" s="2216"/>
      <c r="G265" s="2217"/>
      <c r="H265" s="2218"/>
      <c r="I265" s="2217"/>
      <c r="J265" s="2127"/>
      <c r="K265" s="2127"/>
      <c r="L265" s="2127"/>
      <c r="M265" s="2127"/>
      <c r="N265" s="2217"/>
      <c r="O265" s="2221"/>
      <c r="P265" s="2127"/>
      <c r="Q265" s="2127"/>
      <c r="R265" s="2127"/>
      <c r="S265" s="2127"/>
      <c r="T265" s="2127"/>
      <c r="U265" s="2127"/>
      <c r="V265" s="2020"/>
      <c r="W265" s="2020"/>
      <c r="X265" s="2020"/>
      <c r="Y265" s="2020"/>
      <c r="Z265" s="2020"/>
      <c r="AA265" s="2020"/>
      <c r="AB265" s="2020"/>
      <c r="AC265" s="2127"/>
      <c r="AD265" s="2127"/>
      <c r="AE265" s="2127"/>
      <c r="AF265" s="2127"/>
      <c r="AG265" s="2127"/>
      <c r="AH265" s="2127"/>
      <c r="AI265" s="2127"/>
      <c r="AJ265" s="2127"/>
      <c r="AK265" s="2127"/>
      <c r="AL265" s="2127"/>
      <c r="AM265" s="2127"/>
      <c r="AN265" s="2127"/>
      <c r="AO265" s="2127"/>
      <c r="AP265" s="2127"/>
      <c r="AQ265" s="2127"/>
      <c r="AR265" s="2127"/>
      <c r="AS265" s="2127"/>
      <c r="AT265" s="2127"/>
      <c r="AU265" s="2127"/>
      <c r="AV265" s="450"/>
      <c r="AW265" s="450"/>
    </row>
    <row r="266" spans="1:49" s="2015" customFormat="1" ht="13.5">
      <c r="A266" s="446"/>
      <c r="C266" s="2216"/>
      <c r="D266" s="2216"/>
      <c r="E266" s="2216"/>
      <c r="F266" s="2216"/>
      <c r="G266" s="2217"/>
      <c r="H266" s="2218"/>
      <c r="I266" s="2217"/>
      <c r="J266" s="2127"/>
      <c r="K266" s="2127"/>
      <c r="L266" s="2127"/>
      <c r="M266" s="2127"/>
      <c r="N266" s="2217"/>
      <c r="O266" s="2221"/>
      <c r="P266" s="2127"/>
      <c r="Q266" s="2127"/>
      <c r="R266" s="2127"/>
      <c r="S266" s="2127"/>
      <c r="T266" s="2127"/>
      <c r="U266" s="2127"/>
      <c r="V266" s="2020"/>
      <c r="W266" s="2020"/>
      <c r="X266" s="2020"/>
      <c r="Y266" s="2020"/>
      <c r="Z266" s="2020"/>
      <c r="AA266" s="2020"/>
      <c r="AB266" s="2020"/>
      <c r="AC266" s="2127"/>
      <c r="AD266" s="2127"/>
      <c r="AE266" s="2127"/>
      <c r="AF266" s="2127"/>
      <c r="AG266" s="2127"/>
      <c r="AH266" s="2127"/>
      <c r="AI266" s="2127"/>
      <c r="AJ266" s="2127"/>
      <c r="AK266" s="2127"/>
      <c r="AL266" s="2127"/>
      <c r="AM266" s="2127"/>
      <c r="AN266" s="2127"/>
      <c r="AO266" s="2127"/>
      <c r="AP266" s="2127"/>
      <c r="AQ266" s="2127"/>
      <c r="AR266" s="2127"/>
      <c r="AS266" s="2127"/>
      <c r="AT266" s="2127"/>
      <c r="AU266" s="2127"/>
      <c r="AV266" s="450"/>
      <c r="AW266" s="450"/>
    </row>
    <row r="267" spans="1:49" s="2015" customFormat="1" ht="13.5">
      <c r="A267" s="446"/>
      <c r="C267" s="2216"/>
      <c r="D267" s="2216"/>
      <c r="E267" s="2216"/>
      <c r="F267" s="2216"/>
      <c r="G267" s="2217"/>
      <c r="H267" s="2218"/>
      <c r="I267" s="2217"/>
      <c r="J267" s="2127"/>
      <c r="K267" s="2127"/>
      <c r="L267" s="2127"/>
      <c r="M267" s="2127"/>
      <c r="N267" s="2217"/>
      <c r="O267" s="2221"/>
      <c r="P267" s="2127"/>
      <c r="Q267" s="2127"/>
      <c r="R267" s="2127"/>
      <c r="S267" s="2127"/>
      <c r="T267" s="2127"/>
      <c r="U267" s="2127"/>
      <c r="V267" s="2020"/>
      <c r="W267" s="2020"/>
      <c r="X267" s="2020"/>
      <c r="Y267" s="2020"/>
      <c r="Z267" s="2020"/>
      <c r="AA267" s="2020"/>
      <c r="AB267" s="2020"/>
      <c r="AC267" s="2127"/>
      <c r="AD267" s="2127"/>
      <c r="AE267" s="2127"/>
      <c r="AF267" s="2127"/>
      <c r="AG267" s="2127"/>
      <c r="AH267" s="2127"/>
      <c r="AI267" s="2127"/>
      <c r="AJ267" s="2127"/>
      <c r="AK267" s="2127"/>
      <c r="AL267" s="2127"/>
      <c r="AM267" s="2127"/>
      <c r="AN267" s="2127"/>
      <c r="AO267" s="2127"/>
      <c r="AP267" s="2127"/>
      <c r="AQ267" s="2127"/>
      <c r="AR267" s="2127"/>
      <c r="AS267" s="2127"/>
      <c r="AT267" s="2127"/>
      <c r="AU267" s="2127"/>
      <c r="AV267" s="450"/>
      <c r="AW267" s="450"/>
    </row>
    <row r="268" spans="1:49" s="2015" customFormat="1" ht="13.5">
      <c r="A268" s="446"/>
      <c r="C268" s="2216"/>
      <c r="D268" s="2216"/>
      <c r="E268" s="2216"/>
      <c r="F268" s="2216"/>
      <c r="G268" s="2217"/>
      <c r="H268" s="2218"/>
      <c r="I268" s="2217"/>
      <c r="J268" s="2127"/>
      <c r="K268" s="2127"/>
      <c r="L268" s="2127"/>
      <c r="M268" s="2127"/>
      <c r="N268" s="2217"/>
      <c r="O268" s="2221"/>
      <c r="P268" s="2127"/>
      <c r="Q268" s="2127"/>
      <c r="R268" s="2127"/>
      <c r="S268" s="2127"/>
      <c r="T268" s="2127"/>
      <c r="U268" s="2127"/>
      <c r="V268" s="2020"/>
      <c r="W268" s="2020"/>
      <c r="X268" s="2020"/>
      <c r="Y268" s="2020"/>
      <c r="Z268" s="2020"/>
      <c r="AA268" s="2020"/>
      <c r="AB268" s="2020"/>
      <c r="AC268" s="2127"/>
      <c r="AD268" s="2127"/>
      <c r="AE268" s="2127"/>
      <c r="AF268" s="2127"/>
      <c r="AG268" s="2127"/>
      <c r="AH268" s="2127"/>
      <c r="AI268" s="2127"/>
      <c r="AJ268" s="2127"/>
      <c r="AK268" s="2127"/>
      <c r="AL268" s="2127"/>
      <c r="AM268" s="2127"/>
      <c r="AN268" s="2127"/>
      <c r="AO268" s="2127"/>
      <c r="AP268" s="2127"/>
      <c r="AQ268" s="2127"/>
      <c r="AR268" s="2127"/>
      <c r="AS268" s="2127"/>
      <c r="AT268" s="2127"/>
      <c r="AU268" s="2127"/>
      <c r="AV268" s="450"/>
      <c r="AW268" s="450"/>
    </row>
    <row r="269" spans="1:49" s="2015" customFormat="1" ht="13.5">
      <c r="A269" s="446"/>
      <c r="C269" s="2216"/>
      <c r="D269" s="2216"/>
      <c r="E269" s="2216"/>
      <c r="F269" s="2216"/>
      <c r="G269" s="2217"/>
      <c r="H269" s="2218"/>
      <c r="I269" s="2217"/>
      <c r="J269" s="2127"/>
      <c r="K269" s="2127"/>
      <c r="L269" s="2127"/>
      <c r="M269" s="2127"/>
      <c r="N269" s="2217"/>
      <c r="O269" s="2221"/>
      <c r="P269" s="2127"/>
      <c r="Q269" s="2127"/>
      <c r="R269" s="2127"/>
      <c r="S269" s="2127"/>
      <c r="T269" s="2127"/>
      <c r="U269" s="2127"/>
      <c r="V269" s="2020"/>
      <c r="W269" s="2020"/>
      <c r="X269" s="2020"/>
      <c r="Y269" s="2020"/>
      <c r="Z269" s="2020"/>
      <c r="AA269" s="2020"/>
      <c r="AB269" s="2020"/>
      <c r="AC269" s="2020"/>
      <c r="AD269" s="2020"/>
      <c r="AE269" s="2020"/>
      <c r="AF269" s="2020"/>
      <c r="AG269" s="2020"/>
      <c r="AH269" s="2020"/>
      <c r="AI269" s="2020"/>
      <c r="AJ269" s="2020"/>
      <c r="AK269" s="2020"/>
      <c r="AL269" s="2020"/>
      <c r="AM269" s="2020"/>
      <c r="AN269" s="2020"/>
      <c r="AO269" s="2020"/>
      <c r="AP269" s="2020"/>
      <c r="AQ269" s="2020"/>
      <c r="AR269" s="2020"/>
      <c r="AS269" s="2020"/>
      <c r="AT269" s="2020"/>
      <c r="AU269" s="2020"/>
      <c r="AV269" s="115"/>
      <c r="AW269" s="115"/>
    </row>
    <row r="270" spans="1:49" s="2015" customFormat="1" ht="13.5">
      <c r="A270" s="446"/>
      <c r="C270" s="2216"/>
      <c r="D270" s="2216"/>
      <c r="E270" s="2216"/>
      <c r="F270" s="2216"/>
      <c r="G270" s="2217"/>
      <c r="H270" s="2218"/>
      <c r="I270" s="2217"/>
      <c r="J270" s="2127"/>
      <c r="K270" s="2127"/>
      <c r="L270" s="2127"/>
      <c r="M270" s="2127"/>
      <c r="N270" s="2217"/>
      <c r="O270" s="2221"/>
      <c r="P270" s="2127"/>
      <c r="Q270" s="2127"/>
      <c r="R270" s="2127"/>
      <c r="S270" s="2127"/>
      <c r="T270" s="2127"/>
      <c r="U270" s="2127"/>
      <c r="V270" s="2020"/>
      <c r="W270" s="2020"/>
      <c r="X270" s="2020"/>
      <c r="Y270" s="2020"/>
      <c r="Z270" s="2020"/>
      <c r="AA270" s="2020"/>
      <c r="AB270" s="2020"/>
      <c r="AC270" s="2020"/>
      <c r="AD270" s="2020"/>
      <c r="AE270" s="2020"/>
      <c r="AF270" s="2020"/>
      <c r="AG270" s="2020"/>
      <c r="AH270" s="2020"/>
      <c r="AI270" s="2020"/>
      <c r="AJ270" s="2020"/>
      <c r="AK270" s="2020"/>
      <c r="AL270" s="2020"/>
      <c r="AM270" s="2020"/>
      <c r="AN270" s="2020"/>
      <c r="AO270" s="2020"/>
      <c r="AP270" s="2020"/>
      <c r="AQ270" s="2020"/>
      <c r="AR270" s="2020"/>
      <c r="AS270" s="2020"/>
      <c r="AT270" s="2020"/>
      <c r="AU270" s="2020"/>
      <c r="AV270" s="115"/>
      <c r="AW270" s="115"/>
    </row>
    <row r="271" spans="1:49" s="2015" customFormat="1" ht="13.5">
      <c r="A271" s="446"/>
      <c r="C271" s="2216"/>
      <c r="D271" s="2216"/>
      <c r="E271" s="2216"/>
      <c r="F271" s="2216"/>
      <c r="G271" s="2217"/>
      <c r="H271" s="2218"/>
      <c r="I271" s="2217"/>
      <c r="J271" s="2127"/>
      <c r="K271" s="2127"/>
      <c r="L271" s="2127"/>
      <c r="M271" s="2127"/>
      <c r="N271" s="2217"/>
      <c r="O271" s="2221"/>
      <c r="P271" s="2127"/>
      <c r="Q271" s="2127"/>
      <c r="R271" s="2127"/>
      <c r="S271" s="2127"/>
      <c r="T271" s="2127"/>
      <c r="U271" s="2127"/>
      <c r="V271" s="2020"/>
      <c r="W271" s="2020"/>
      <c r="X271" s="2020"/>
      <c r="Y271" s="2020"/>
      <c r="Z271" s="2020"/>
      <c r="AA271" s="2020"/>
      <c r="AB271" s="2020"/>
      <c r="AC271" s="2020"/>
      <c r="AD271" s="2020"/>
      <c r="AE271" s="2020"/>
      <c r="AF271" s="2020"/>
      <c r="AG271" s="2020"/>
      <c r="AH271" s="2020"/>
      <c r="AI271" s="2020"/>
      <c r="AJ271" s="2020"/>
      <c r="AK271" s="2020"/>
      <c r="AL271" s="2020"/>
      <c r="AM271" s="2020"/>
      <c r="AN271" s="2020"/>
      <c r="AO271" s="2020"/>
      <c r="AP271" s="2020"/>
      <c r="AQ271" s="2020"/>
      <c r="AR271" s="2020"/>
      <c r="AS271" s="2020"/>
      <c r="AT271" s="2020"/>
      <c r="AU271" s="2020"/>
      <c r="AV271" s="115"/>
      <c r="AW271" s="115"/>
    </row>
    <row r="272" spans="1:49" s="2015" customFormat="1" ht="13.5">
      <c r="A272" s="446"/>
      <c r="C272" s="2216"/>
      <c r="D272" s="2216"/>
      <c r="E272" s="2216"/>
      <c r="F272" s="2216"/>
      <c r="G272" s="2217"/>
      <c r="H272" s="2218"/>
      <c r="I272" s="2217"/>
      <c r="J272" s="2127"/>
      <c r="K272" s="2127"/>
      <c r="L272" s="2127"/>
      <c r="M272" s="2127"/>
      <c r="N272" s="2217"/>
      <c r="O272" s="2221"/>
      <c r="P272" s="2127"/>
      <c r="Q272" s="2127"/>
      <c r="R272" s="2127"/>
      <c r="S272" s="2127"/>
      <c r="T272" s="2127"/>
      <c r="U272" s="2127"/>
      <c r="V272" s="2020"/>
      <c r="W272" s="2020"/>
      <c r="X272" s="2020"/>
      <c r="Y272" s="2020"/>
      <c r="Z272" s="2020"/>
      <c r="AA272" s="2020"/>
      <c r="AB272" s="2020"/>
      <c r="AC272" s="2020"/>
      <c r="AD272" s="2020"/>
      <c r="AE272" s="2020"/>
      <c r="AF272" s="2020"/>
      <c r="AG272" s="2020"/>
      <c r="AH272" s="2020"/>
      <c r="AI272" s="2020"/>
      <c r="AJ272" s="2020"/>
      <c r="AK272" s="2020"/>
      <c r="AL272" s="2020"/>
      <c r="AM272" s="2020"/>
      <c r="AN272" s="2020"/>
      <c r="AO272" s="2020"/>
      <c r="AP272" s="2020"/>
      <c r="AQ272" s="2020"/>
      <c r="AR272" s="2020"/>
      <c r="AS272" s="2020"/>
      <c r="AT272" s="2020"/>
      <c r="AU272" s="2020"/>
      <c r="AV272" s="115"/>
      <c r="AW272" s="115"/>
    </row>
    <row r="273" spans="1:49" s="2015" customFormat="1" ht="13.5">
      <c r="A273" s="446"/>
      <c r="C273" s="2216"/>
      <c r="D273" s="2216"/>
      <c r="E273" s="2216"/>
      <c r="F273" s="2216"/>
      <c r="G273" s="2217"/>
      <c r="H273" s="2218"/>
      <c r="I273" s="2217"/>
      <c r="J273" s="2127"/>
      <c r="K273" s="2127"/>
      <c r="L273" s="2127"/>
      <c r="M273" s="2127"/>
      <c r="N273" s="2217"/>
      <c r="O273" s="2221"/>
      <c r="P273" s="2127"/>
      <c r="Q273" s="2127"/>
      <c r="R273" s="2127"/>
      <c r="S273" s="2127"/>
      <c r="T273" s="2127"/>
      <c r="U273" s="2127"/>
      <c r="V273" s="2020"/>
      <c r="W273" s="2020"/>
      <c r="X273" s="2020"/>
      <c r="Y273" s="2020"/>
      <c r="Z273" s="2020"/>
      <c r="AA273" s="2020"/>
      <c r="AB273" s="2020"/>
      <c r="AC273" s="2020"/>
      <c r="AD273" s="2020"/>
      <c r="AE273" s="2020"/>
      <c r="AF273" s="2020"/>
      <c r="AG273" s="2020"/>
      <c r="AH273" s="2020"/>
      <c r="AI273" s="2020"/>
      <c r="AJ273" s="2020"/>
      <c r="AK273" s="2020"/>
      <c r="AL273" s="2020"/>
      <c r="AM273" s="2020"/>
      <c r="AN273" s="2020"/>
      <c r="AO273" s="2020"/>
      <c r="AP273" s="2020"/>
      <c r="AQ273" s="2020"/>
      <c r="AR273" s="2020"/>
      <c r="AS273" s="2020"/>
      <c r="AT273" s="2020"/>
      <c r="AU273" s="2020"/>
      <c r="AV273" s="115"/>
      <c r="AW273" s="115"/>
    </row>
    <row r="274" spans="1:49" s="2015" customFormat="1" ht="13.5">
      <c r="A274" s="446"/>
      <c r="C274" s="2216"/>
      <c r="D274" s="2216"/>
      <c r="E274" s="2216"/>
      <c r="F274" s="2216"/>
      <c r="G274" s="2217"/>
      <c r="H274" s="2218"/>
      <c r="I274" s="2217"/>
      <c r="J274" s="2127"/>
      <c r="K274" s="2127"/>
      <c r="L274" s="2127"/>
      <c r="M274" s="2127"/>
      <c r="N274" s="2217"/>
      <c r="O274" s="2221"/>
      <c r="P274" s="2127"/>
      <c r="Q274" s="2127"/>
      <c r="R274" s="2127"/>
      <c r="S274" s="2127"/>
      <c r="T274" s="2127"/>
      <c r="U274" s="2127"/>
      <c r="V274" s="2020"/>
      <c r="W274" s="2020"/>
      <c r="X274" s="2020"/>
      <c r="Y274" s="2020"/>
      <c r="Z274" s="2020"/>
      <c r="AA274" s="2020"/>
      <c r="AB274" s="2020"/>
      <c r="AC274" s="2020"/>
      <c r="AD274" s="2020"/>
      <c r="AE274" s="2020"/>
      <c r="AF274" s="2020"/>
      <c r="AG274" s="2020"/>
      <c r="AH274" s="2020"/>
      <c r="AI274" s="2020"/>
      <c r="AJ274" s="2020"/>
      <c r="AK274" s="2020"/>
      <c r="AL274" s="2020"/>
      <c r="AM274" s="2020"/>
      <c r="AN274" s="2020"/>
      <c r="AO274" s="2020"/>
      <c r="AP274" s="2020"/>
      <c r="AQ274" s="2020"/>
      <c r="AR274" s="2020"/>
      <c r="AS274" s="2020"/>
      <c r="AT274" s="2020"/>
      <c r="AU274" s="2020"/>
      <c r="AV274" s="115"/>
      <c r="AW274" s="115"/>
    </row>
    <row r="275" spans="1:49" s="2015" customFormat="1" ht="13.5">
      <c r="A275" s="446"/>
      <c r="C275" s="2216"/>
      <c r="D275" s="2216"/>
      <c r="E275" s="2216"/>
      <c r="F275" s="2216"/>
      <c r="G275" s="2217"/>
      <c r="H275" s="2218"/>
      <c r="I275" s="2217"/>
      <c r="J275" s="2127"/>
      <c r="K275" s="2127"/>
      <c r="L275" s="2127"/>
      <c r="M275" s="2127"/>
      <c r="N275" s="2217"/>
      <c r="O275" s="2221"/>
      <c r="P275" s="2127"/>
      <c r="Q275" s="2127"/>
      <c r="R275" s="2127"/>
      <c r="S275" s="2127"/>
      <c r="T275" s="2127"/>
      <c r="U275" s="2127"/>
      <c r="V275" s="2020"/>
      <c r="W275" s="2020"/>
      <c r="X275" s="2020"/>
      <c r="Y275" s="2020"/>
      <c r="Z275" s="2020"/>
      <c r="AA275" s="2020"/>
      <c r="AB275" s="2020"/>
      <c r="AC275" s="2020"/>
      <c r="AD275" s="2020"/>
      <c r="AE275" s="2020"/>
      <c r="AF275" s="2020"/>
      <c r="AG275" s="2020"/>
      <c r="AH275" s="2020"/>
      <c r="AI275" s="2020"/>
      <c r="AJ275" s="2020"/>
      <c r="AK275" s="2020"/>
      <c r="AL275" s="2020"/>
      <c r="AM275" s="2020"/>
      <c r="AN275" s="2020"/>
      <c r="AO275" s="2020"/>
      <c r="AP275" s="2020"/>
      <c r="AQ275" s="2020"/>
      <c r="AR275" s="2020"/>
      <c r="AS275" s="2020"/>
      <c r="AT275" s="2020"/>
      <c r="AU275" s="2020"/>
      <c r="AV275" s="115"/>
      <c r="AW275" s="115"/>
    </row>
    <row r="276" spans="1:49" s="2015" customFormat="1" ht="13.5">
      <c r="A276" s="446"/>
      <c r="C276" s="2216"/>
      <c r="D276" s="2216"/>
      <c r="E276" s="2216"/>
      <c r="F276" s="2216"/>
      <c r="G276" s="2217"/>
      <c r="H276" s="2218"/>
      <c r="I276" s="2217"/>
      <c r="J276" s="2127"/>
      <c r="K276" s="2127"/>
      <c r="L276" s="2127"/>
      <c r="M276" s="2127"/>
      <c r="N276" s="2217"/>
      <c r="O276" s="2221"/>
      <c r="P276" s="2127"/>
      <c r="Q276" s="2127"/>
      <c r="R276" s="2127"/>
      <c r="S276" s="2127"/>
      <c r="T276" s="2127"/>
      <c r="U276" s="2127"/>
      <c r="V276" s="2020"/>
      <c r="W276" s="2020"/>
      <c r="X276" s="2020"/>
      <c r="Y276" s="2020"/>
      <c r="Z276" s="2020"/>
      <c r="AA276" s="2020"/>
      <c r="AB276" s="2020"/>
      <c r="AC276" s="2020"/>
      <c r="AD276" s="2020"/>
      <c r="AE276" s="2020"/>
      <c r="AF276" s="2020"/>
      <c r="AG276" s="2020"/>
      <c r="AH276" s="2020"/>
      <c r="AI276" s="2020"/>
      <c r="AJ276" s="2020"/>
      <c r="AK276" s="2020"/>
      <c r="AL276" s="2020"/>
      <c r="AM276" s="2020"/>
      <c r="AN276" s="2020"/>
      <c r="AO276" s="2020"/>
      <c r="AP276" s="2020"/>
      <c r="AQ276" s="2020"/>
      <c r="AR276" s="2020"/>
      <c r="AS276" s="2020"/>
      <c r="AT276" s="2020"/>
      <c r="AU276" s="2020"/>
      <c r="AV276" s="115"/>
      <c r="AW276" s="115"/>
    </row>
    <row r="277" spans="1:49" s="2015" customFormat="1" ht="13.5">
      <c r="A277" s="446"/>
      <c r="C277" s="2216"/>
      <c r="D277" s="2216"/>
      <c r="E277" s="2216"/>
      <c r="F277" s="2216"/>
      <c r="G277" s="2217"/>
      <c r="H277" s="2218"/>
      <c r="I277" s="2217"/>
      <c r="J277" s="2127"/>
      <c r="K277" s="2127"/>
      <c r="L277" s="2127"/>
      <c r="M277" s="2127"/>
      <c r="N277" s="2217"/>
      <c r="O277" s="2221"/>
      <c r="P277" s="2127"/>
      <c r="Q277" s="2127"/>
      <c r="R277" s="2127"/>
      <c r="S277" s="2127"/>
      <c r="T277" s="2127"/>
      <c r="U277" s="2127"/>
      <c r="V277" s="2020"/>
      <c r="W277" s="2020"/>
      <c r="X277" s="2020"/>
      <c r="Y277" s="2020"/>
      <c r="Z277" s="2020"/>
      <c r="AA277" s="2020"/>
      <c r="AB277" s="2020"/>
      <c r="AC277" s="2020"/>
      <c r="AD277" s="2020"/>
      <c r="AE277" s="2020"/>
      <c r="AF277" s="2020"/>
      <c r="AG277" s="2020"/>
      <c r="AH277" s="2020"/>
      <c r="AI277" s="2020"/>
      <c r="AJ277" s="2020"/>
      <c r="AK277" s="2020"/>
      <c r="AL277" s="2020"/>
      <c r="AM277" s="2020"/>
      <c r="AN277" s="2020"/>
      <c r="AO277" s="2020"/>
      <c r="AP277" s="2020"/>
      <c r="AQ277" s="2020"/>
      <c r="AR277" s="2020"/>
      <c r="AS277" s="2020"/>
      <c r="AT277" s="2020"/>
      <c r="AU277" s="2020"/>
      <c r="AV277" s="115"/>
      <c r="AW277" s="115"/>
    </row>
    <row r="278" spans="1:49" s="2015" customFormat="1" ht="13.5">
      <c r="A278" s="446"/>
      <c r="C278" s="2216"/>
      <c r="D278" s="2216"/>
      <c r="E278" s="2216"/>
      <c r="F278" s="2216"/>
      <c r="G278" s="2217"/>
      <c r="H278" s="2218"/>
      <c r="I278" s="2217"/>
      <c r="J278" s="2127"/>
      <c r="K278" s="2127"/>
      <c r="L278" s="2127"/>
      <c r="M278" s="2127"/>
      <c r="N278" s="2217"/>
      <c r="O278" s="2021"/>
      <c r="P278" s="2020"/>
      <c r="Q278" s="2020"/>
      <c r="R278" s="2020"/>
      <c r="S278" s="2020"/>
      <c r="T278" s="2020"/>
      <c r="U278" s="2020"/>
      <c r="V278" s="2020"/>
      <c r="W278" s="2020"/>
      <c r="X278" s="2020"/>
      <c r="Y278" s="2020"/>
      <c r="Z278" s="2020"/>
      <c r="AA278" s="2020"/>
      <c r="AB278" s="2020"/>
      <c r="AC278" s="2020"/>
      <c r="AD278" s="2020"/>
      <c r="AE278" s="2020"/>
      <c r="AF278" s="2020"/>
      <c r="AG278" s="2020"/>
      <c r="AH278" s="2020"/>
      <c r="AI278" s="2020"/>
      <c r="AJ278" s="2020"/>
      <c r="AK278" s="2020"/>
      <c r="AL278" s="2020"/>
      <c r="AM278" s="2020"/>
      <c r="AN278" s="2020"/>
      <c r="AO278" s="2020"/>
      <c r="AP278" s="2020"/>
      <c r="AQ278" s="2020"/>
      <c r="AR278" s="2020"/>
      <c r="AS278" s="2020"/>
      <c r="AT278" s="2020"/>
      <c r="AU278" s="2020"/>
      <c r="AV278" s="115"/>
      <c r="AW278" s="115"/>
    </row>
    <row r="279" spans="1:49" s="2015" customFormat="1" ht="13.5">
      <c r="A279" s="446"/>
      <c r="C279" s="2216"/>
      <c r="D279" s="2216"/>
      <c r="E279" s="2216"/>
      <c r="F279" s="2216"/>
      <c r="G279" s="2217"/>
      <c r="H279" s="2218"/>
      <c r="I279" s="2217"/>
      <c r="J279" s="2127"/>
      <c r="K279" s="2127"/>
      <c r="L279" s="2127"/>
      <c r="M279" s="2127"/>
      <c r="N279" s="2217"/>
      <c r="O279" s="2021"/>
      <c r="P279" s="2020"/>
      <c r="Q279" s="2020"/>
      <c r="R279" s="2020"/>
      <c r="S279" s="2020"/>
      <c r="T279" s="2020"/>
      <c r="U279" s="2020"/>
      <c r="V279" s="2020"/>
      <c r="W279" s="2020"/>
      <c r="X279" s="2020"/>
      <c r="Y279" s="2020"/>
      <c r="Z279" s="2020"/>
      <c r="AA279" s="2020"/>
      <c r="AB279" s="2020"/>
      <c r="AC279" s="2020"/>
      <c r="AD279" s="2020"/>
      <c r="AE279" s="2020"/>
      <c r="AF279" s="2020"/>
      <c r="AG279" s="2020"/>
      <c r="AH279" s="2020"/>
      <c r="AI279" s="2020"/>
      <c r="AJ279" s="2020"/>
      <c r="AK279" s="2020"/>
      <c r="AL279" s="2020"/>
      <c r="AM279" s="2020"/>
      <c r="AN279" s="2020"/>
      <c r="AO279" s="2020"/>
      <c r="AP279" s="2020"/>
      <c r="AQ279" s="2020"/>
      <c r="AR279" s="2020"/>
      <c r="AS279" s="2020"/>
      <c r="AT279" s="2020"/>
      <c r="AU279" s="2020"/>
      <c r="AV279" s="115"/>
      <c r="AW279" s="115"/>
    </row>
    <row r="280" spans="1:49" s="2015" customFormat="1" ht="13.5">
      <c r="A280" s="446"/>
      <c r="C280" s="2216"/>
      <c r="D280" s="2216"/>
      <c r="E280" s="2216"/>
      <c r="F280" s="2216"/>
      <c r="G280" s="2217"/>
      <c r="H280" s="2218"/>
      <c r="I280" s="2217"/>
      <c r="J280" s="2127"/>
      <c r="K280" s="2127"/>
      <c r="L280" s="2127"/>
      <c r="M280" s="2127"/>
      <c r="N280" s="2217"/>
      <c r="O280" s="2021"/>
      <c r="P280" s="2020"/>
      <c r="Q280" s="2020"/>
      <c r="R280" s="2020"/>
      <c r="S280" s="2020"/>
      <c r="T280" s="2020"/>
      <c r="U280" s="2020"/>
      <c r="V280" s="2020"/>
      <c r="W280" s="2020"/>
      <c r="X280" s="2020"/>
      <c r="Y280" s="2020"/>
      <c r="Z280" s="2020"/>
      <c r="AA280" s="2020"/>
      <c r="AB280" s="2020"/>
      <c r="AC280" s="2020"/>
      <c r="AD280" s="2020"/>
      <c r="AE280" s="2020"/>
      <c r="AF280" s="2020"/>
      <c r="AG280" s="2020"/>
      <c r="AH280" s="2020"/>
      <c r="AI280" s="2020"/>
      <c r="AJ280" s="2020"/>
      <c r="AK280" s="2020"/>
      <c r="AL280" s="2020"/>
      <c r="AM280" s="2020"/>
      <c r="AN280" s="2020"/>
      <c r="AO280" s="2020"/>
      <c r="AP280" s="2020"/>
      <c r="AQ280" s="2020"/>
      <c r="AR280" s="2020"/>
      <c r="AS280" s="2020"/>
      <c r="AT280" s="2020"/>
      <c r="AU280" s="2020"/>
      <c r="AV280" s="115"/>
      <c r="AW280" s="115"/>
    </row>
  </sheetData>
  <sortState ref="A48:T58">
    <sortCondition descending="1" ref="K48:K58"/>
  </sortState>
  <mergeCells count="10">
    <mergeCell ref="AV54:AV59"/>
    <mergeCell ref="AW54:AW59"/>
    <mergeCell ref="A2:AW2"/>
    <mergeCell ref="A4:G4"/>
    <mergeCell ref="H4:N4"/>
    <mergeCell ref="O4:U4"/>
    <mergeCell ref="V4:AB4"/>
    <mergeCell ref="AC4:AI4"/>
    <mergeCell ref="AJ4:AP4"/>
    <mergeCell ref="AS4:AU4"/>
  </mergeCells>
  <phoneticPr fontId="169" type="noConversion"/>
  <hyperlinks>
    <hyperlink ref="AV68" location="总部管理费!A1" display="返回"/>
  </hyperlinks>
  <printOptions horizontalCentered="1"/>
  <pageMargins left="1.5748031496063" right="0" top="0" bottom="0" header="0.31496062992126" footer="0.31496062992126"/>
  <pageSetup paperSize="9" scale="67" fitToHeight="0" orientation="landscape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51"/>
  <sheetViews>
    <sheetView topLeftCell="AD1" zoomScale="70" zoomScaleNormal="70" workbookViewId="0">
      <selection activeCell="O9" sqref="O9"/>
    </sheetView>
  </sheetViews>
  <sheetFormatPr defaultColWidth="9" defaultRowHeight="24.95" customHeight="1" outlineLevelRow="1" outlineLevelCol="1"/>
  <cols>
    <col min="1" max="1" width="5.125" style="1036" customWidth="1"/>
    <col min="2" max="2" width="15.875" style="1036" customWidth="1"/>
    <col min="3" max="4" width="10.375" style="1036" hidden="1" customWidth="1" outlineLevel="1"/>
    <col min="5" max="6" width="11.375" style="1036" hidden="1" customWidth="1" outlineLevel="1"/>
    <col min="7" max="7" width="11.375" style="1940" hidden="1" customWidth="1" outlineLevel="1"/>
    <col min="8" max="9" width="11.375" style="1941" hidden="1" customWidth="1" outlineLevel="1"/>
    <col min="10" max="11" width="10.625" style="1941" hidden="1" customWidth="1" outlineLevel="1"/>
    <col min="12" max="12" width="10.625" style="1942" hidden="1" customWidth="1" outlineLevel="1"/>
    <col min="13" max="13" width="10.625" style="1941" hidden="1" customWidth="1" outlineLevel="1"/>
    <col min="14" max="14" width="13" style="1941" hidden="1" customWidth="1" outlineLevel="1"/>
    <col min="15" max="16" width="10.625" style="1941" hidden="1" customWidth="1" outlineLevel="1"/>
    <col min="17" max="17" width="13.125" style="1941" hidden="1" customWidth="1" outlineLevel="1"/>
    <col min="18" max="18" width="11.25" style="1941" hidden="1" customWidth="1" outlineLevel="1"/>
    <col min="19" max="19" width="11.5" style="1941" hidden="1" customWidth="1" outlineLevel="1"/>
    <col min="20" max="21" width="10.625" style="1941" hidden="1" customWidth="1" outlineLevel="1"/>
    <col min="22" max="29" width="13.5" style="1941" hidden="1" customWidth="1" outlineLevel="1"/>
    <col min="30" max="30" width="11.25" style="1941" customWidth="1" collapsed="1"/>
    <col min="31" max="31" width="11.25" style="1941" customWidth="1"/>
    <col min="32" max="35" width="13.125" style="1941" customWidth="1"/>
    <col min="36" max="36" width="70.125" style="1036" customWidth="1"/>
    <col min="37" max="37" width="40.25" style="1036" customWidth="1"/>
    <col min="38" max="16384" width="9" style="1036"/>
  </cols>
  <sheetData>
    <row r="1" spans="1:37" ht="16.5" customHeight="1">
      <c r="AK1" s="580" t="s">
        <v>1813</v>
      </c>
    </row>
    <row r="2" spans="1:37" ht="21" customHeight="1">
      <c r="A2" s="5073" t="s">
        <v>1814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ht="3" customHeight="1">
      <c r="A3" s="5124"/>
      <c r="B3" s="5124"/>
      <c r="C3" s="5124"/>
      <c r="D3" s="5124"/>
      <c r="E3" s="5124"/>
      <c r="F3" s="5124"/>
      <c r="G3" s="5124"/>
      <c r="H3" s="5124"/>
      <c r="I3" s="5124"/>
      <c r="J3" s="5124"/>
      <c r="K3" s="5124"/>
      <c r="L3" s="5124"/>
      <c r="M3" s="5124"/>
      <c r="N3" s="5124"/>
      <c r="O3" s="5124"/>
      <c r="P3" s="5124"/>
      <c r="Q3" s="5124"/>
      <c r="R3" s="5124"/>
      <c r="S3" s="5124"/>
      <c r="T3" s="5124"/>
      <c r="U3" s="5124"/>
      <c r="V3" s="5124"/>
      <c r="W3" s="5124"/>
      <c r="X3" s="5124"/>
      <c r="Y3" s="5124"/>
      <c r="Z3" s="5124"/>
      <c r="AA3" s="5124"/>
      <c r="AB3" s="5124"/>
      <c r="AC3" s="5124"/>
      <c r="AD3" s="5124"/>
      <c r="AE3" s="5124"/>
      <c r="AF3" s="5124"/>
      <c r="AG3" s="5124"/>
      <c r="AH3" s="5124"/>
      <c r="AI3" s="5124"/>
      <c r="AJ3" s="5124"/>
      <c r="AK3" s="5124"/>
    </row>
    <row r="4" spans="1:37" ht="21" customHeight="1">
      <c r="A4" s="1216" t="s">
        <v>1815</v>
      </c>
      <c r="B4" s="1218"/>
      <c r="C4" s="1218"/>
      <c r="D4" s="1218"/>
      <c r="E4" s="1218"/>
      <c r="F4" s="1218"/>
      <c r="G4" s="1943"/>
      <c r="H4" s="1944"/>
      <c r="I4" s="1944"/>
      <c r="J4" s="1944"/>
      <c r="K4" s="1944"/>
      <c r="L4" s="1943"/>
      <c r="M4" s="1944"/>
      <c r="N4" s="1944"/>
      <c r="O4" s="1944"/>
      <c r="P4" s="1944"/>
      <c r="Q4" s="1944"/>
      <c r="R4" s="1944"/>
      <c r="S4" s="1944"/>
      <c r="T4" s="1944"/>
      <c r="U4" s="1944"/>
      <c r="V4" s="1944"/>
      <c r="W4" s="1944"/>
      <c r="X4" s="1944"/>
      <c r="Y4" s="1944"/>
      <c r="Z4" s="1944"/>
      <c r="AA4" s="1944"/>
      <c r="AB4" s="1944"/>
      <c r="AC4" s="1944"/>
      <c r="AD4" s="1944"/>
      <c r="AE4" s="1944"/>
      <c r="AF4" s="1944"/>
      <c r="AG4" s="1944"/>
      <c r="AH4" s="1944"/>
      <c r="AI4" s="1944"/>
      <c r="AJ4" s="1218"/>
      <c r="AK4" s="1131" t="s">
        <v>1816</v>
      </c>
    </row>
    <row r="5" spans="1:37" s="1934" customFormat="1" ht="21" customHeight="1">
      <c r="A5" s="5134" t="s">
        <v>13</v>
      </c>
      <c r="B5" s="5134" t="s">
        <v>875</v>
      </c>
      <c r="C5" s="5120" t="s">
        <v>155</v>
      </c>
      <c r="D5" s="5121"/>
      <c r="E5" s="5121"/>
      <c r="F5" s="5121"/>
      <c r="G5" s="5122"/>
      <c r="H5" s="5157" t="s">
        <v>1217</v>
      </c>
      <c r="I5" s="5158"/>
      <c r="J5" s="5158"/>
      <c r="K5" s="5158"/>
      <c r="L5" s="5159"/>
      <c r="M5" s="5157" t="s">
        <v>1218</v>
      </c>
      <c r="N5" s="5158"/>
      <c r="O5" s="5158"/>
      <c r="P5" s="5158"/>
      <c r="Q5" s="5159"/>
      <c r="R5" s="5157" t="s">
        <v>158</v>
      </c>
      <c r="S5" s="5158"/>
      <c r="T5" s="5158"/>
      <c r="U5" s="5158"/>
      <c r="V5" s="5159"/>
      <c r="W5" s="5157" t="s">
        <v>220</v>
      </c>
      <c r="X5" s="5158"/>
      <c r="Y5" s="5158"/>
      <c r="Z5" s="5158"/>
      <c r="AA5" s="5159"/>
      <c r="AB5" s="5157" t="s">
        <v>221</v>
      </c>
      <c r="AC5" s="5158"/>
      <c r="AD5" s="5158"/>
      <c r="AE5" s="5158"/>
      <c r="AF5" s="5159"/>
      <c r="AG5" s="5160" t="s">
        <v>161</v>
      </c>
      <c r="AH5" s="5161"/>
      <c r="AI5" s="5162"/>
      <c r="AJ5" s="1986"/>
      <c r="AK5" s="1987"/>
    </row>
    <row r="6" spans="1:37" ht="24.75" customHeight="1">
      <c r="A6" s="5134"/>
      <c r="B6" s="5134"/>
      <c r="C6" s="464" t="s">
        <v>788</v>
      </c>
      <c r="D6" s="464" t="s">
        <v>854</v>
      </c>
      <c r="E6" s="464" t="s">
        <v>786</v>
      </c>
      <c r="F6" s="464" t="s">
        <v>855</v>
      </c>
      <c r="G6" s="465" t="s">
        <v>170</v>
      </c>
      <c r="H6" s="466" t="s">
        <v>788</v>
      </c>
      <c r="I6" s="466" t="s">
        <v>789</v>
      </c>
      <c r="J6" s="466" t="s">
        <v>786</v>
      </c>
      <c r="K6" s="466" t="s">
        <v>855</v>
      </c>
      <c r="L6" s="465" t="s">
        <v>170</v>
      </c>
      <c r="M6" s="466" t="s">
        <v>788</v>
      </c>
      <c r="N6" s="466" t="s">
        <v>789</v>
      </c>
      <c r="O6" s="466" t="s">
        <v>786</v>
      </c>
      <c r="P6" s="466" t="s">
        <v>855</v>
      </c>
      <c r="Q6" s="466" t="s">
        <v>170</v>
      </c>
      <c r="R6" s="466" t="s">
        <v>788</v>
      </c>
      <c r="S6" s="466" t="s">
        <v>789</v>
      </c>
      <c r="T6" s="466" t="s">
        <v>786</v>
      </c>
      <c r="U6" s="466" t="s">
        <v>855</v>
      </c>
      <c r="V6" s="466" t="s">
        <v>170</v>
      </c>
      <c r="W6" s="466" t="s">
        <v>788</v>
      </c>
      <c r="X6" s="466" t="s">
        <v>789</v>
      </c>
      <c r="Y6" s="466" t="s">
        <v>786</v>
      </c>
      <c r="Z6" s="466" t="s">
        <v>855</v>
      </c>
      <c r="AA6" s="466" t="s">
        <v>170</v>
      </c>
      <c r="AB6" s="466" t="s">
        <v>788</v>
      </c>
      <c r="AC6" s="466" t="s">
        <v>789</v>
      </c>
      <c r="AD6" s="466" t="s">
        <v>786</v>
      </c>
      <c r="AE6" s="466" t="s">
        <v>855</v>
      </c>
      <c r="AF6" s="466" t="s">
        <v>170</v>
      </c>
      <c r="AG6" s="510" t="s">
        <v>788</v>
      </c>
      <c r="AH6" s="510" t="s">
        <v>789</v>
      </c>
      <c r="AI6" s="510" t="s">
        <v>786</v>
      </c>
      <c r="AJ6" s="1988" t="s">
        <v>960</v>
      </c>
      <c r="AK6" s="1989" t="s">
        <v>791</v>
      </c>
    </row>
    <row r="7" spans="1:37" s="1935" customFormat="1" ht="24.75" customHeight="1">
      <c r="A7" s="1945" t="s">
        <v>16</v>
      </c>
      <c r="B7" s="1945" t="s">
        <v>1302</v>
      </c>
      <c r="C7" s="1946"/>
      <c r="D7" s="1946"/>
      <c r="E7" s="1946"/>
      <c r="F7" s="1946"/>
      <c r="G7" s="1947"/>
      <c r="H7" s="1948"/>
      <c r="I7" s="1948"/>
      <c r="J7" s="1948"/>
      <c r="K7" s="1948"/>
      <c r="L7" s="1964"/>
      <c r="M7" s="1948"/>
      <c r="N7" s="1948"/>
      <c r="O7" s="1948"/>
      <c r="P7" s="1948"/>
      <c r="Q7" s="1947"/>
      <c r="R7" s="1948"/>
      <c r="S7" s="1948"/>
      <c r="T7" s="1967"/>
      <c r="U7" s="1967"/>
      <c r="V7" s="1968"/>
      <c r="W7" s="1969"/>
      <c r="X7" s="1969"/>
      <c r="Y7" s="1978"/>
      <c r="Z7" s="1978"/>
      <c r="AA7" s="1979"/>
      <c r="AB7" s="1978"/>
      <c r="AC7" s="1978"/>
      <c r="AD7" s="1978"/>
      <c r="AE7" s="1978"/>
      <c r="AF7" s="1979"/>
      <c r="AG7" s="1990"/>
      <c r="AH7" s="1990"/>
      <c r="AI7" s="1990"/>
      <c r="AJ7" s="1991"/>
      <c r="AK7" s="1991"/>
    </row>
    <row r="8" spans="1:37" ht="38.25" customHeight="1">
      <c r="A8" s="1949" t="s">
        <v>394</v>
      </c>
      <c r="B8" s="1950" t="s">
        <v>1817</v>
      </c>
      <c r="C8" s="1951"/>
      <c r="D8" s="1951"/>
      <c r="E8" s="1951"/>
      <c r="F8" s="1951"/>
      <c r="G8" s="1952"/>
      <c r="H8" s="1953"/>
      <c r="I8" s="1953"/>
      <c r="J8" s="1953"/>
      <c r="K8" s="1953"/>
      <c r="L8" s="1965"/>
      <c r="M8" s="1953"/>
      <c r="N8" s="1953"/>
      <c r="O8" s="1953"/>
      <c r="P8" s="1953"/>
      <c r="Q8" s="1970"/>
      <c r="R8" s="1971"/>
      <c r="S8" s="1953"/>
      <c r="T8" s="1972"/>
      <c r="U8" s="1972"/>
      <c r="V8" s="1973"/>
      <c r="W8" s="1974"/>
      <c r="X8" s="1975"/>
      <c r="Y8" s="1974"/>
      <c r="Z8" s="1974"/>
      <c r="AA8" s="1973"/>
      <c r="AB8" s="1974"/>
      <c r="AC8" s="1975"/>
      <c r="AD8" s="1974"/>
      <c r="AE8" s="1974"/>
      <c r="AF8" s="1973"/>
      <c r="AG8" s="1977"/>
      <c r="AH8" s="1977"/>
      <c r="AI8" s="1977"/>
      <c r="AJ8" s="1992"/>
      <c r="AK8" s="958"/>
    </row>
    <row r="9" spans="1:37" ht="54.75" customHeight="1">
      <c r="A9" s="1949" t="s">
        <v>401</v>
      </c>
      <c r="B9" s="860" t="s">
        <v>1643</v>
      </c>
      <c r="C9" s="1951"/>
      <c r="D9" s="1951"/>
      <c r="E9" s="1951"/>
      <c r="F9" s="1951"/>
      <c r="G9" s="1952"/>
      <c r="H9" s="1953"/>
      <c r="I9" s="1953"/>
      <c r="J9" s="1953"/>
      <c r="K9" s="1953"/>
      <c r="L9" s="1965"/>
      <c r="M9" s="1953"/>
      <c r="N9" s="1953"/>
      <c r="O9" s="1953"/>
      <c r="P9" s="1953"/>
      <c r="Q9" s="1970"/>
      <c r="R9" s="1971"/>
      <c r="S9" s="1953"/>
      <c r="T9" s="1972"/>
      <c r="U9" s="1972"/>
      <c r="V9" s="1973"/>
      <c r="W9" s="1975"/>
      <c r="X9" s="1975"/>
      <c r="Y9" s="1974"/>
      <c r="Z9" s="1974"/>
      <c r="AA9" s="1973"/>
      <c r="AB9" s="1975"/>
      <c r="AC9" s="1975"/>
      <c r="AD9" s="1974"/>
      <c r="AE9" s="1974"/>
      <c r="AF9" s="1973"/>
      <c r="AG9" s="1977"/>
      <c r="AH9" s="1977"/>
      <c r="AI9" s="1977"/>
      <c r="AJ9" s="1993"/>
      <c r="AK9" s="958"/>
    </row>
    <row r="10" spans="1:37" ht="36.75" customHeight="1">
      <c r="A10" s="1949" t="s">
        <v>402</v>
      </c>
      <c r="B10" s="1950" t="s">
        <v>1818</v>
      </c>
      <c r="C10" s="1951"/>
      <c r="D10" s="1951"/>
      <c r="E10" s="1951"/>
      <c r="F10" s="1951"/>
      <c r="G10" s="1952"/>
      <c r="H10" s="1953"/>
      <c r="I10" s="1953"/>
      <c r="J10" s="1953"/>
      <c r="K10" s="1953"/>
      <c r="L10" s="1965"/>
      <c r="M10" s="1953"/>
      <c r="N10" s="1953"/>
      <c r="O10" s="1953"/>
      <c r="P10" s="1953"/>
      <c r="Q10" s="1970"/>
      <c r="R10" s="1971"/>
      <c r="S10" s="1953"/>
      <c r="T10" s="1972"/>
      <c r="U10" s="1972"/>
      <c r="V10" s="1973"/>
      <c r="W10" s="1974"/>
      <c r="X10" s="1975"/>
      <c r="Y10" s="1974"/>
      <c r="Z10" s="1974"/>
      <c r="AA10" s="1973"/>
      <c r="AB10" s="1974"/>
      <c r="AC10" s="1975"/>
      <c r="AD10" s="1974"/>
      <c r="AE10" s="1974"/>
      <c r="AF10" s="1973"/>
      <c r="AG10" s="1977"/>
      <c r="AH10" s="1977"/>
      <c r="AI10" s="1977"/>
      <c r="AJ10" s="1992"/>
      <c r="AK10" s="967"/>
    </row>
    <row r="11" spans="1:37" ht="38.25" customHeight="1">
      <c r="A11" s="1949" t="s">
        <v>403</v>
      </c>
      <c r="B11" s="1950" t="s">
        <v>1819</v>
      </c>
      <c r="C11" s="1951"/>
      <c r="D11" s="1951"/>
      <c r="E11" s="1951"/>
      <c r="F11" s="1951"/>
      <c r="G11" s="1952"/>
      <c r="H11" s="1953"/>
      <c r="I11" s="1953"/>
      <c r="J11" s="1953"/>
      <c r="K11" s="1953"/>
      <c r="L11" s="1965"/>
      <c r="M11" s="1953"/>
      <c r="N11" s="1953"/>
      <c r="O11" s="1953"/>
      <c r="P11" s="1953"/>
      <c r="Q11" s="1970"/>
      <c r="R11" s="1971"/>
      <c r="S11" s="1953"/>
      <c r="T11" s="1972"/>
      <c r="U11" s="1972"/>
      <c r="V11" s="1973"/>
      <c r="W11" s="1974"/>
      <c r="X11" s="1975"/>
      <c r="Y11" s="1974"/>
      <c r="Z11" s="1974"/>
      <c r="AA11" s="1973"/>
      <c r="AB11" s="1974"/>
      <c r="AC11" s="1975"/>
      <c r="AD11" s="1974"/>
      <c r="AE11" s="1974"/>
      <c r="AF11" s="1973"/>
      <c r="AG11" s="1977"/>
      <c r="AH11" s="1977"/>
      <c r="AI11" s="1977"/>
      <c r="AJ11" s="1994"/>
      <c r="AK11" s="958"/>
    </row>
    <row r="12" spans="1:37" ht="60" customHeight="1">
      <c r="A12" s="1949" t="s">
        <v>404</v>
      </c>
      <c r="B12" s="1950" t="s">
        <v>1820</v>
      </c>
      <c r="C12" s="1951"/>
      <c r="D12" s="1951"/>
      <c r="E12" s="1951"/>
      <c r="F12" s="1951"/>
      <c r="G12" s="1952"/>
      <c r="H12" s="1953"/>
      <c r="I12" s="1953"/>
      <c r="J12" s="1953"/>
      <c r="K12" s="1953"/>
      <c r="L12" s="1965"/>
      <c r="M12" s="1953"/>
      <c r="N12" s="1953"/>
      <c r="O12" s="1953"/>
      <c r="P12" s="1953"/>
      <c r="Q12" s="1970"/>
      <c r="R12" s="1971"/>
      <c r="S12" s="1953"/>
      <c r="T12" s="1972"/>
      <c r="U12" s="1972"/>
      <c r="V12" s="1973"/>
      <c r="W12" s="1974"/>
      <c r="X12" s="1975"/>
      <c r="Y12" s="1974"/>
      <c r="Z12" s="1974"/>
      <c r="AA12" s="1973"/>
      <c r="AB12" s="1974"/>
      <c r="AC12" s="1975"/>
      <c r="AD12" s="1974"/>
      <c r="AE12" s="1974"/>
      <c r="AF12" s="1973"/>
      <c r="AG12" s="1977"/>
      <c r="AH12" s="1977"/>
      <c r="AI12" s="1977"/>
      <c r="AJ12" s="1992"/>
      <c r="AK12" s="967"/>
    </row>
    <row r="13" spans="1:37" ht="36.75" customHeight="1">
      <c r="A13" s="1949" t="s">
        <v>405</v>
      </c>
      <c r="B13" s="1950" t="s">
        <v>1821</v>
      </c>
      <c r="C13" s="1951"/>
      <c r="D13" s="1954"/>
      <c r="E13" s="1951"/>
      <c r="F13" s="1951"/>
      <c r="G13" s="1952"/>
      <c r="H13" s="1953"/>
      <c r="I13" s="1953"/>
      <c r="J13" s="1953"/>
      <c r="K13" s="1953"/>
      <c r="L13" s="1965"/>
      <c r="M13" s="1953"/>
      <c r="N13" s="1953"/>
      <c r="O13" s="1953"/>
      <c r="P13" s="1953"/>
      <c r="Q13" s="1970"/>
      <c r="R13" s="1971"/>
      <c r="S13" s="1953"/>
      <c r="T13" s="1972"/>
      <c r="U13" s="1972"/>
      <c r="V13" s="1973"/>
      <c r="W13" s="1975"/>
      <c r="X13" s="1975"/>
      <c r="Y13" s="1974"/>
      <c r="Z13" s="1977"/>
      <c r="AA13" s="1973"/>
      <c r="AB13" s="1975"/>
      <c r="AC13" s="1975"/>
      <c r="AD13" s="1974"/>
      <c r="AE13" s="1977"/>
      <c r="AF13" s="1973"/>
      <c r="AG13" s="1977"/>
      <c r="AH13" s="1977"/>
      <c r="AI13" s="1977"/>
      <c r="AJ13" s="1992"/>
      <c r="AK13" s="967"/>
    </row>
    <row r="14" spans="1:37" ht="50.25" customHeight="1">
      <c r="A14" s="1949" t="s">
        <v>406</v>
      </c>
      <c r="B14" s="1950" t="s">
        <v>1822</v>
      </c>
      <c r="C14" s="1951"/>
      <c r="D14" s="1951"/>
      <c r="E14" s="1951"/>
      <c r="F14" s="1951"/>
      <c r="G14" s="1952"/>
      <c r="H14" s="1953"/>
      <c r="I14" s="1953"/>
      <c r="J14" s="1953"/>
      <c r="K14" s="1953"/>
      <c r="L14" s="1965"/>
      <c r="M14" s="1953"/>
      <c r="N14" s="1953"/>
      <c r="O14" s="1953"/>
      <c r="P14" s="1953"/>
      <c r="Q14" s="1970"/>
      <c r="R14" s="1971"/>
      <c r="S14" s="1953"/>
      <c r="T14" s="1972"/>
      <c r="U14" s="1972"/>
      <c r="V14" s="1973"/>
      <c r="W14" s="1974"/>
      <c r="X14" s="1975"/>
      <c r="Y14" s="1974"/>
      <c r="Z14" s="1977"/>
      <c r="AA14" s="1973"/>
      <c r="AB14" s="1974"/>
      <c r="AC14" s="1975"/>
      <c r="AD14" s="1974"/>
      <c r="AE14" s="1977"/>
      <c r="AF14" s="1973"/>
      <c r="AG14" s="1977"/>
      <c r="AH14" s="1977"/>
      <c r="AI14" s="1977"/>
      <c r="AJ14" s="1992"/>
      <c r="AK14" s="956"/>
    </row>
    <row r="15" spans="1:37" ht="57.75" customHeight="1">
      <c r="A15" s="1949" t="s">
        <v>909</v>
      </c>
      <c r="B15" s="1950" t="s">
        <v>1823</v>
      </c>
      <c r="C15" s="1951"/>
      <c r="D15" s="1954"/>
      <c r="E15" s="1951"/>
      <c r="F15" s="1951"/>
      <c r="G15" s="1952"/>
      <c r="H15" s="1953"/>
      <c r="I15" s="1953"/>
      <c r="J15" s="1953"/>
      <c r="K15" s="1953"/>
      <c r="L15" s="1965"/>
      <c r="M15" s="1953"/>
      <c r="N15" s="1953"/>
      <c r="O15" s="1953"/>
      <c r="P15" s="1953"/>
      <c r="Q15" s="1970"/>
      <c r="R15" s="1971"/>
      <c r="S15" s="1953"/>
      <c r="T15" s="1972"/>
      <c r="U15" s="1972"/>
      <c r="V15" s="1973"/>
      <c r="W15" s="1975"/>
      <c r="X15" s="1975"/>
      <c r="Y15" s="1974"/>
      <c r="Z15" s="1977"/>
      <c r="AA15" s="1973"/>
      <c r="AB15" s="1975"/>
      <c r="AC15" s="1975"/>
      <c r="AD15" s="1974"/>
      <c r="AE15" s="1977"/>
      <c r="AF15" s="1973"/>
      <c r="AG15" s="1977"/>
      <c r="AH15" s="1977"/>
      <c r="AI15" s="1977"/>
      <c r="AJ15" s="1995"/>
      <c r="AK15" s="967"/>
    </row>
    <row r="16" spans="1:37" ht="52.5" customHeight="1">
      <c r="A16" s="1949" t="s">
        <v>911</v>
      </c>
      <c r="B16" s="860" t="s">
        <v>1824</v>
      </c>
      <c r="C16" s="1951"/>
      <c r="D16" s="1951"/>
      <c r="E16" s="1951"/>
      <c r="F16" s="1951"/>
      <c r="G16" s="1952"/>
      <c r="H16" s="1953"/>
      <c r="I16" s="1953"/>
      <c r="J16" s="1953"/>
      <c r="K16" s="1953"/>
      <c r="L16" s="1965"/>
      <c r="M16" s="1953"/>
      <c r="N16" s="1953"/>
      <c r="O16" s="1953"/>
      <c r="P16" s="1953"/>
      <c r="Q16" s="1970"/>
      <c r="R16" s="1953"/>
      <c r="S16" s="1953"/>
      <c r="T16" s="1972"/>
      <c r="U16" s="1972"/>
      <c r="V16" s="1973"/>
      <c r="W16" s="1974"/>
      <c r="X16" s="1974"/>
      <c r="Y16" s="1980"/>
      <c r="Z16" s="1980"/>
      <c r="AA16" s="1981"/>
      <c r="AB16" s="1974"/>
      <c r="AC16" s="1974"/>
      <c r="AD16" s="1974"/>
      <c r="AE16" s="1980"/>
      <c r="AF16" s="1973"/>
      <c r="AG16" s="1977"/>
      <c r="AH16" s="1977"/>
      <c r="AI16" s="1977"/>
      <c r="AJ16" s="1994"/>
      <c r="AK16" s="1994"/>
    </row>
    <row r="17" spans="1:45" ht="55.5" customHeight="1">
      <c r="A17" s="1949" t="s">
        <v>913</v>
      </c>
      <c r="B17" s="1950" t="s">
        <v>1825</v>
      </c>
      <c r="C17" s="1951"/>
      <c r="D17" s="1951"/>
      <c r="E17" s="1951"/>
      <c r="F17" s="1951"/>
      <c r="G17" s="1952"/>
      <c r="H17" s="1953"/>
      <c r="I17" s="1953"/>
      <c r="J17" s="1953"/>
      <c r="K17" s="1953"/>
      <c r="L17" s="1965"/>
      <c r="M17" s="1953"/>
      <c r="N17" s="1953"/>
      <c r="O17" s="1953"/>
      <c r="P17" s="1953"/>
      <c r="Q17" s="1970"/>
      <c r="R17" s="1971"/>
      <c r="S17" s="1953"/>
      <c r="T17" s="1972"/>
      <c r="U17" s="1972"/>
      <c r="V17" s="1973"/>
      <c r="W17" s="1974"/>
      <c r="X17" s="1975"/>
      <c r="Y17" s="1974"/>
      <c r="Z17" s="1977"/>
      <c r="AA17" s="1973"/>
      <c r="AB17" s="1974"/>
      <c r="AC17" s="1982"/>
      <c r="AD17" s="1974"/>
      <c r="AE17" s="1977"/>
      <c r="AF17" s="1973"/>
      <c r="AG17" s="1977"/>
      <c r="AH17" s="1977"/>
      <c r="AI17" s="1977"/>
      <c r="AJ17" s="1992"/>
      <c r="AK17" s="956"/>
    </row>
    <row r="18" spans="1:45" ht="15">
      <c r="A18" s="1949" t="s">
        <v>915</v>
      </c>
      <c r="B18" s="1950" t="s">
        <v>1826</v>
      </c>
      <c r="C18" s="1951"/>
      <c r="D18" s="1951"/>
      <c r="E18" s="1951"/>
      <c r="F18" s="1951"/>
      <c r="G18" s="1952"/>
      <c r="H18" s="1953"/>
      <c r="I18" s="1953"/>
      <c r="J18" s="1953"/>
      <c r="K18" s="1953"/>
      <c r="L18" s="1965"/>
      <c r="M18" s="1953"/>
      <c r="N18" s="1953"/>
      <c r="O18" s="1953"/>
      <c r="P18" s="1953"/>
      <c r="Q18" s="1970"/>
      <c r="R18" s="1971"/>
      <c r="S18" s="1953"/>
      <c r="T18" s="1972"/>
      <c r="U18" s="1972"/>
      <c r="V18" s="1973"/>
      <c r="W18" s="1974"/>
      <c r="X18" s="1975"/>
      <c r="Y18" s="1974"/>
      <c r="Z18" s="1977"/>
      <c r="AA18" s="1973"/>
      <c r="AB18" s="1974"/>
      <c r="AC18" s="1982"/>
      <c r="AD18" s="1974"/>
      <c r="AE18" s="1977"/>
      <c r="AF18" s="1973"/>
      <c r="AG18" s="1977"/>
      <c r="AH18" s="1977"/>
      <c r="AI18" s="1977"/>
      <c r="AJ18" s="1992"/>
      <c r="AK18" s="956"/>
    </row>
    <row r="19" spans="1:45" ht="15">
      <c r="A19" s="1949" t="s">
        <v>917</v>
      </c>
      <c r="B19" s="1950" t="s">
        <v>1827</v>
      </c>
      <c r="C19" s="1951"/>
      <c r="D19" s="1951"/>
      <c r="E19" s="1951"/>
      <c r="F19" s="1951"/>
      <c r="G19" s="1952"/>
      <c r="H19" s="1953"/>
      <c r="I19" s="1953"/>
      <c r="J19" s="1953"/>
      <c r="K19" s="1953"/>
      <c r="L19" s="1965"/>
      <c r="M19" s="1953"/>
      <c r="N19" s="1953"/>
      <c r="O19" s="1953"/>
      <c r="P19" s="1953"/>
      <c r="Q19" s="1970"/>
      <c r="R19" s="1971"/>
      <c r="S19" s="1953"/>
      <c r="T19" s="1972"/>
      <c r="U19" s="1972"/>
      <c r="V19" s="1973"/>
      <c r="W19" s="1974"/>
      <c r="X19" s="1975"/>
      <c r="Y19" s="1974"/>
      <c r="Z19" s="1977"/>
      <c r="AA19" s="1973"/>
      <c r="AB19" s="1974"/>
      <c r="AC19" s="1982"/>
      <c r="AD19" s="1974"/>
      <c r="AE19" s="1977"/>
      <c r="AF19" s="1973"/>
      <c r="AG19" s="1977"/>
      <c r="AH19" s="1977"/>
      <c r="AI19" s="1977"/>
      <c r="AJ19" s="1992"/>
      <c r="AK19" s="956"/>
    </row>
    <row r="20" spans="1:45" ht="43.5" customHeight="1">
      <c r="A20" s="1949" t="s">
        <v>919</v>
      </c>
      <c r="B20" s="1950" t="s">
        <v>1828</v>
      </c>
      <c r="C20" s="1951"/>
      <c r="D20" s="1951"/>
      <c r="E20" s="1951"/>
      <c r="F20" s="1951"/>
      <c r="G20" s="1952"/>
      <c r="H20" s="1953"/>
      <c r="I20" s="1953"/>
      <c r="J20" s="1953"/>
      <c r="K20" s="1953"/>
      <c r="L20" s="1965"/>
      <c r="M20" s="1953"/>
      <c r="N20" s="1953"/>
      <c r="O20" s="1953"/>
      <c r="P20" s="1953"/>
      <c r="Q20" s="1970"/>
      <c r="R20" s="1971"/>
      <c r="S20" s="1953"/>
      <c r="T20" s="1972"/>
      <c r="U20" s="1972"/>
      <c r="V20" s="1973"/>
      <c r="W20" s="1974"/>
      <c r="X20" s="1975"/>
      <c r="Y20" s="1974"/>
      <c r="Z20" s="1977"/>
      <c r="AA20" s="1973"/>
      <c r="AB20" s="1974"/>
      <c r="AC20" s="1982"/>
      <c r="AD20" s="1974"/>
      <c r="AE20" s="1977"/>
      <c r="AF20" s="1973"/>
      <c r="AG20" s="1977"/>
      <c r="AH20" s="1996"/>
      <c r="AI20" s="1977"/>
      <c r="AJ20" s="1992"/>
      <c r="AK20" s="956"/>
    </row>
    <row r="21" spans="1:45" ht="27.75" customHeight="1">
      <c r="A21" s="1949" t="s">
        <v>921</v>
      </c>
      <c r="B21" s="1950" t="s">
        <v>1829</v>
      </c>
      <c r="C21" s="1951"/>
      <c r="D21" s="1951"/>
      <c r="E21" s="1951"/>
      <c r="F21" s="1951"/>
      <c r="G21" s="1952"/>
      <c r="H21" s="1953"/>
      <c r="I21" s="1953"/>
      <c r="J21" s="1953"/>
      <c r="K21" s="1953"/>
      <c r="L21" s="1965"/>
      <c r="M21" s="1953"/>
      <c r="N21" s="1953"/>
      <c r="O21" s="1953"/>
      <c r="P21" s="1953"/>
      <c r="Q21" s="1970"/>
      <c r="R21" s="1971"/>
      <c r="S21" s="1953"/>
      <c r="T21" s="1972"/>
      <c r="U21" s="1972"/>
      <c r="V21" s="1973"/>
      <c r="W21" s="1974"/>
      <c r="X21" s="1975"/>
      <c r="Y21" s="1974"/>
      <c r="Z21" s="1977"/>
      <c r="AA21" s="1973"/>
      <c r="AB21" s="1974"/>
      <c r="AC21" s="1982"/>
      <c r="AD21" s="1974"/>
      <c r="AE21" s="1977"/>
      <c r="AF21" s="1973"/>
      <c r="AG21" s="1977"/>
      <c r="AH21" s="1996"/>
      <c r="AI21" s="1977"/>
      <c r="AJ21" s="1992"/>
      <c r="AK21" s="956"/>
    </row>
    <row r="22" spans="1:45" ht="27" customHeight="1">
      <c r="A22" s="1949" t="s">
        <v>923</v>
      </c>
      <c r="B22" s="1950" t="s">
        <v>1830</v>
      </c>
      <c r="C22" s="1951"/>
      <c r="D22" s="1951"/>
      <c r="E22" s="1951"/>
      <c r="F22" s="1951"/>
      <c r="G22" s="1952"/>
      <c r="H22" s="1953"/>
      <c r="I22" s="1953"/>
      <c r="J22" s="1953"/>
      <c r="K22" s="1953"/>
      <c r="L22" s="1965"/>
      <c r="M22" s="1953"/>
      <c r="N22" s="1953"/>
      <c r="O22" s="1953"/>
      <c r="P22" s="1953"/>
      <c r="Q22" s="1970"/>
      <c r="R22" s="1971"/>
      <c r="S22" s="1953"/>
      <c r="T22" s="1972"/>
      <c r="U22" s="1972"/>
      <c r="V22" s="1973"/>
      <c r="W22" s="1976"/>
      <c r="X22" s="1976"/>
      <c r="Y22" s="1977"/>
      <c r="Z22" s="1977"/>
      <c r="AA22" s="1973"/>
      <c r="AB22" s="1976"/>
      <c r="AC22" s="1976"/>
      <c r="AD22" s="1974"/>
      <c r="AE22" s="1977"/>
      <c r="AF22" s="1973"/>
      <c r="AG22" s="1977"/>
      <c r="AH22" s="1977"/>
      <c r="AI22" s="1977"/>
      <c r="AJ22" s="1992"/>
      <c r="AK22" s="956"/>
    </row>
    <row r="23" spans="1:45" ht="24">
      <c r="A23" s="1949" t="s">
        <v>925</v>
      </c>
      <c r="B23" s="1950" t="s">
        <v>1831</v>
      </c>
      <c r="C23" s="1951"/>
      <c r="D23" s="1951"/>
      <c r="E23" s="1951"/>
      <c r="F23" s="1951"/>
      <c r="G23" s="1952"/>
      <c r="H23" s="1953"/>
      <c r="I23" s="1953"/>
      <c r="J23" s="1953"/>
      <c r="K23" s="1953"/>
      <c r="L23" s="1965"/>
      <c r="M23" s="1953"/>
      <c r="N23" s="1953"/>
      <c r="O23" s="1953"/>
      <c r="P23" s="1953"/>
      <c r="Q23" s="1970"/>
      <c r="R23" s="1971"/>
      <c r="S23" s="1953"/>
      <c r="T23" s="1972"/>
      <c r="U23" s="1972"/>
      <c r="V23" s="1973"/>
      <c r="W23" s="1976"/>
      <c r="X23" s="1975"/>
      <c r="Y23" s="1974"/>
      <c r="Z23" s="1977"/>
      <c r="AA23" s="1973"/>
      <c r="AB23" s="1976"/>
      <c r="AC23" s="1975"/>
      <c r="AD23" s="1974"/>
      <c r="AE23" s="1977"/>
      <c r="AF23" s="1973"/>
      <c r="AG23" s="1977"/>
      <c r="AH23" s="1977"/>
      <c r="AI23" s="1977"/>
      <c r="AJ23" s="1992"/>
      <c r="AK23" s="956"/>
    </row>
    <row r="24" spans="1:45" ht="15" hidden="1" outlineLevel="1">
      <c r="A24" s="1949" t="s">
        <v>921</v>
      </c>
      <c r="B24" s="860" t="s">
        <v>1832</v>
      </c>
      <c r="C24" s="1951"/>
      <c r="D24" s="1951"/>
      <c r="E24" s="1951"/>
      <c r="F24" s="1951"/>
      <c r="G24" s="1952"/>
      <c r="H24" s="1953"/>
      <c r="I24" s="1953"/>
      <c r="J24" s="1953"/>
      <c r="K24" s="1953"/>
      <c r="L24" s="1965"/>
      <c r="M24" s="1953"/>
      <c r="N24" s="1953"/>
      <c r="O24" s="1953"/>
      <c r="P24" s="1953"/>
      <c r="Q24" s="1970"/>
      <c r="R24" s="1971"/>
      <c r="S24" s="1953"/>
      <c r="T24" s="1972"/>
      <c r="U24" s="1972"/>
      <c r="V24" s="1973"/>
      <c r="W24" s="1977"/>
      <c r="X24" s="1976"/>
      <c r="Y24" s="1974"/>
      <c r="Z24" s="1974"/>
      <c r="AA24" s="1973"/>
      <c r="AB24" s="1977"/>
      <c r="AC24" s="1976"/>
      <c r="AD24" s="1974"/>
      <c r="AE24" s="1974"/>
      <c r="AF24" s="1973"/>
      <c r="AG24" s="1977"/>
      <c r="AH24" s="1977"/>
      <c r="AI24" s="1977"/>
      <c r="AJ24" s="1992"/>
      <c r="AK24" s="958"/>
    </row>
    <row r="25" spans="1:45" ht="15" hidden="1" outlineLevel="1">
      <c r="A25" s="1949" t="s">
        <v>923</v>
      </c>
      <c r="B25" s="1950" t="s">
        <v>1833</v>
      </c>
      <c r="C25" s="1951"/>
      <c r="D25" s="1951"/>
      <c r="E25" s="1951"/>
      <c r="F25" s="1951"/>
      <c r="G25" s="1952"/>
      <c r="H25" s="1953"/>
      <c r="I25" s="1953"/>
      <c r="J25" s="1953"/>
      <c r="K25" s="1953"/>
      <c r="L25" s="1965"/>
      <c r="M25" s="1953"/>
      <c r="N25" s="1953"/>
      <c r="O25" s="1953"/>
      <c r="P25" s="1953"/>
      <c r="Q25" s="1970"/>
      <c r="R25" s="1971"/>
      <c r="S25" s="1953"/>
      <c r="T25" s="1972"/>
      <c r="U25" s="1972"/>
      <c r="V25" s="1973"/>
      <c r="W25" s="1977"/>
      <c r="X25" s="1974"/>
      <c r="Y25" s="1974"/>
      <c r="Z25" s="1974"/>
      <c r="AA25" s="1973"/>
      <c r="AB25" s="1977"/>
      <c r="AC25" s="1974"/>
      <c r="AD25" s="1974"/>
      <c r="AE25" s="1974"/>
      <c r="AF25" s="1973"/>
      <c r="AG25" s="1977"/>
      <c r="AH25" s="1977"/>
      <c r="AI25" s="1977"/>
      <c r="AJ25" s="1992"/>
      <c r="AK25" s="958"/>
    </row>
    <row r="26" spans="1:45" ht="15" hidden="1" outlineLevel="1">
      <c r="A26" s="1949" t="s">
        <v>925</v>
      </c>
      <c r="B26" s="1950" t="s">
        <v>1834</v>
      </c>
      <c r="C26" s="1951"/>
      <c r="D26" s="1951"/>
      <c r="E26" s="1951"/>
      <c r="F26" s="1951"/>
      <c r="G26" s="1952"/>
      <c r="H26" s="1953"/>
      <c r="I26" s="1953"/>
      <c r="J26" s="1953"/>
      <c r="K26" s="1953"/>
      <c r="L26" s="1965"/>
      <c r="M26" s="1953"/>
      <c r="N26" s="1953"/>
      <c r="O26" s="1953"/>
      <c r="P26" s="1953"/>
      <c r="Q26" s="1970"/>
      <c r="R26" s="1971"/>
      <c r="S26" s="1953"/>
      <c r="T26" s="1972"/>
      <c r="U26" s="1972"/>
      <c r="V26" s="1973"/>
      <c r="W26" s="1977"/>
      <c r="X26" s="1974"/>
      <c r="Y26" s="1974"/>
      <c r="Z26" s="1974"/>
      <c r="AA26" s="1973"/>
      <c r="AB26" s="1977"/>
      <c r="AC26" s="1974"/>
      <c r="AD26" s="1974"/>
      <c r="AE26" s="1974"/>
      <c r="AF26" s="1973"/>
      <c r="AG26" s="1977"/>
      <c r="AH26" s="1977"/>
      <c r="AI26" s="1977"/>
      <c r="AJ26" s="1992"/>
      <c r="AK26" s="956"/>
    </row>
    <row r="27" spans="1:45" ht="24" hidden="1" outlineLevel="1">
      <c r="A27" s="1949" t="s">
        <v>927</v>
      </c>
      <c r="B27" s="1950" t="s">
        <v>1835</v>
      </c>
      <c r="C27" s="1951"/>
      <c r="D27" s="1951"/>
      <c r="E27" s="1951"/>
      <c r="F27" s="1951"/>
      <c r="G27" s="1952"/>
      <c r="H27" s="1953"/>
      <c r="I27" s="1953"/>
      <c r="J27" s="1953"/>
      <c r="K27" s="1953"/>
      <c r="L27" s="1965"/>
      <c r="M27" s="1953"/>
      <c r="N27" s="1953"/>
      <c r="O27" s="1953"/>
      <c r="P27" s="1953"/>
      <c r="Q27" s="1970"/>
      <c r="R27" s="1971"/>
      <c r="S27" s="1953"/>
      <c r="T27" s="1972"/>
      <c r="U27" s="1972"/>
      <c r="V27" s="1973"/>
      <c r="W27" s="1977"/>
      <c r="X27" s="1974"/>
      <c r="Y27" s="1974"/>
      <c r="Z27" s="1974"/>
      <c r="AA27" s="1973"/>
      <c r="AB27" s="1977"/>
      <c r="AC27" s="1974"/>
      <c r="AD27" s="1974"/>
      <c r="AE27" s="1974"/>
      <c r="AF27" s="1973"/>
      <c r="AG27" s="1977"/>
      <c r="AH27" s="1977"/>
      <c r="AI27" s="1977"/>
      <c r="AJ27" s="1994"/>
      <c r="AK27" s="958"/>
    </row>
    <row r="28" spans="1:45" ht="24" hidden="1" outlineLevel="1">
      <c r="A28" s="1949" t="s">
        <v>929</v>
      </c>
      <c r="B28" s="860" t="s">
        <v>1836</v>
      </c>
      <c r="C28" s="1951"/>
      <c r="D28" s="1954"/>
      <c r="E28" s="1951"/>
      <c r="F28" s="1951"/>
      <c r="G28" s="1952"/>
      <c r="H28" s="1953"/>
      <c r="I28" s="1953"/>
      <c r="J28" s="1953"/>
      <c r="K28" s="1953"/>
      <c r="L28" s="1965"/>
      <c r="M28" s="1953"/>
      <c r="N28" s="1953"/>
      <c r="O28" s="1953"/>
      <c r="P28" s="1953"/>
      <c r="Q28" s="1970"/>
      <c r="R28" s="1953"/>
      <c r="S28" s="1953"/>
      <c r="T28" s="1972"/>
      <c r="U28" s="1972"/>
      <c r="V28" s="1973"/>
      <c r="W28" s="1974"/>
      <c r="X28" s="1974"/>
      <c r="Y28" s="1974"/>
      <c r="Z28" s="1974"/>
      <c r="AA28" s="1973"/>
      <c r="AB28" s="1974"/>
      <c r="AC28" s="1974"/>
      <c r="AD28" s="1974"/>
      <c r="AE28" s="1974"/>
      <c r="AF28" s="1973"/>
      <c r="AG28" s="1977"/>
      <c r="AH28" s="1977"/>
      <c r="AI28" s="1977"/>
      <c r="AJ28" s="1992"/>
      <c r="AK28" s="1997"/>
    </row>
    <row r="29" spans="1:45" ht="15" hidden="1" outlineLevel="1">
      <c r="A29" s="1949" t="s">
        <v>1093</v>
      </c>
      <c r="B29" s="860" t="s">
        <v>1837</v>
      </c>
      <c r="C29" s="1954"/>
      <c r="D29" s="1954"/>
      <c r="E29" s="1951"/>
      <c r="F29" s="1951"/>
      <c r="G29" s="1952"/>
      <c r="H29" s="1953"/>
      <c r="I29" s="1953"/>
      <c r="J29" s="1953"/>
      <c r="K29" s="1953"/>
      <c r="L29" s="1965"/>
      <c r="M29" s="1953"/>
      <c r="N29" s="1953"/>
      <c r="O29" s="1953"/>
      <c r="P29" s="1953"/>
      <c r="Q29" s="1970"/>
      <c r="R29" s="1953"/>
      <c r="S29" s="1953"/>
      <c r="T29" s="1972"/>
      <c r="U29" s="1972"/>
      <c r="V29" s="1973"/>
      <c r="W29" s="1974"/>
      <c r="X29" s="1974"/>
      <c r="Y29" s="1974"/>
      <c r="Z29" s="1974"/>
      <c r="AA29" s="1973"/>
      <c r="AB29" s="1974"/>
      <c r="AC29" s="1974"/>
      <c r="AD29" s="1974"/>
      <c r="AE29" s="1974"/>
      <c r="AF29" s="1973"/>
      <c r="AG29" s="1977"/>
      <c r="AH29" s="1977"/>
      <c r="AI29" s="1977"/>
      <c r="AJ29" s="1992"/>
      <c r="AK29" s="1998"/>
    </row>
    <row r="30" spans="1:45" ht="24" hidden="1" outlineLevel="1">
      <c r="A30" s="1949" t="s">
        <v>1111</v>
      </c>
      <c r="B30" s="860" t="s">
        <v>1838</v>
      </c>
      <c r="C30" s="1954"/>
      <c r="D30" s="1954"/>
      <c r="E30" s="1951"/>
      <c r="F30" s="1951"/>
      <c r="G30" s="1952"/>
      <c r="H30" s="1953"/>
      <c r="I30" s="1953"/>
      <c r="J30" s="1953"/>
      <c r="K30" s="1953"/>
      <c r="L30" s="1965"/>
      <c r="M30" s="1953"/>
      <c r="N30" s="1953"/>
      <c r="O30" s="1953"/>
      <c r="P30" s="1953"/>
      <c r="Q30" s="1970"/>
      <c r="R30" s="1953"/>
      <c r="S30" s="1953"/>
      <c r="T30" s="1972"/>
      <c r="U30" s="1972"/>
      <c r="V30" s="1973"/>
      <c r="W30" s="1974"/>
      <c r="X30" s="1974"/>
      <c r="Y30" s="1974"/>
      <c r="Z30" s="1974"/>
      <c r="AA30" s="1973"/>
      <c r="AB30" s="1974"/>
      <c r="AC30" s="1974"/>
      <c r="AD30" s="1974"/>
      <c r="AE30" s="1974"/>
      <c r="AF30" s="1973"/>
      <c r="AG30" s="1977"/>
      <c r="AH30" s="1977"/>
      <c r="AI30" s="1977"/>
      <c r="AJ30" s="1992"/>
      <c r="AK30" s="1992"/>
      <c r="AL30"/>
      <c r="AM30"/>
      <c r="AN30"/>
      <c r="AO30"/>
      <c r="AP30"/>
      <c r="AQ30"/>
      <c r="AR30"/>
      <c r="AS30"/>
    </row>
    <row r="31" spans="1:45" ht="15" hidden="1" outlineLevel="1">
      <c r="A31" s="1949" t="s">
        <v>1113</v>
      </c>
      <c r="B31" s="860" t="s">
        <v>1839</v>
      </c>
      <c r="C31" s="1951"/>
      <c r="D31" s="1951"/>
      <c r="E31" s="1951"/>
      <c r="F31" s="1951"/>
      <c r="G31" s="1952"/>
      <c r="H31" s="1953"/>
      <c r="I31" s="1953"/>
      <c r="J31" s="1953"/>
      <c r="K31" s="1953"/>
      <c r="L31" s="1965"/>
      <c r="M31" s="1953"/>
      <c r="N31" s="1953"/>
      <c r="O31" s="1953"/>
      <c r="P31" s="1953"/>
      <c r="Q31" s="1970"/>
      <c r="R31" s="1953"/>
      <c r="S31" s="1953"/>
      <c r="T31" s="1972"/>
      <c r="U31" s="1972"/>
      <c r="V31" s="1973"/>
      <c r="W31" s="1974"/>
      <c r="X31" s="1974"/>
      <c r="Y31" s="1974"/>
      <c r="Z31" s="1974"/>
      <c r="AA31" s="1973"/>
      <c r="AB31" s="1974"/>
      <c r="AC31" s="1974"/>
      <c r="AD31" s="1974"/>
      <c r="AE31" s="1974"/>
      <c r="AF31" s="1973"/>
      <c r="AG31" s="1977"/>
      <c r="AH31" s="1977"/>
      <c r="AI31" s="1977"/>
      <c r="AJ31" s="1992"/>
      <c r="AK31" s="1999"/>
    </row>
    <row r="32" spans="1:45" ht="15" hidden="1" outlineLevel="1">
      <c r="A32" s="1949" t="s">
        <v>1114</v>
      </c>
      <c r="B32" s="860" t="s">
        <v>1840</v>
      </c>
      <c r="C32" s="1954"/>
      <c r="D32" s="1954"/>
      <c r="E32" s="1951"/>
      <c r="F32" s="1951"/>
      <c r="G32" s="1952"/>
      <c r="H32" s="1953"/>
      <c r="I32" s="1953"/>
      <c r="J32" s="1953"/>
      <c r="K32" s="1953"/>
      <c r="L32" s="1965"/>
      <c r="M32" s="1953"/>
      <c r="N32" s="1953"/>
      <c r="O32" s="1953"/>
      <c r="P32" s="1953"/>
      <c r="Q32" s="1970"/>
      <c r="R32" s="1953"/>
      <c r="S32" s="1953"/>
      <c r="T32" s="1972"/>
      <c r="U32" s="1972"/>
      <c r="V32" s="1973"/>
      <c r="W32" s="1974"/>
      <c r="X32" s="1974"/>
      <c r="Y32" s="1974"/>
      <c r="Z32" s="1974"/>
      <c r="AA32" s="1973"/>
      <c r="AB32" s="1974"/>
      <c r="AC32" s="1974"/>
      <c r="AD32" s="1974"/>
      <c r="AE32" s="1974"/>
      <c r="AF32" s="1973"/>
      <c r="AG32" s="1977"/>
      <c r="AH32" s="1977"/>
      <c r="AI32" s="1977"/>
      <c r="AJ32" s="2000"/>
      <c r="AK32" s="1998"/>
    </row>
    <row r="33" spans="1:37" ht="15" hidden="1" outlineLevel="1">
      <c r="A33" s="1949" t="s">
        <v>1164</v>
      </c>
      <c r="B33" s="860" t="s">
        <v>1841</v>
      </c>
      <c r="C33" s="1951"/>
      <c r="D33" s="1951"/>
      <c r="E33" s="1951"/>
      <c r="F33" s="1951"/>
      <c r="G33" s="1952"/>
      <c r="H33" s="1953"/>
      <c r="I33" s="1953"/>
      <c r="J33" s="1953"/>
      <c r="K33" s="1953"/>
      <c r="L33" s="1965"/>
      <c r="M33" s="1953"/>
      <c r="N33" s="1953"/>
      <c r="O33" s="1953"/>
      <c r="P33" s="1953"/>
      <c r="Q33" s="1970"/>
      <c r="R33" s="1953"/>
      <c r="S33" s="1953"/>
      <c r="T33" s="1972"/>
      <c r="U33" s="1972"/>
      <c r="V33" s="1973"/>
      <c r="W33" s="1974"/>
      <c r="X33" s="1974"/>
      <c r="Y33" s="1974"/>
      <c r="Z33" s="1974"/>
      <c r="AA33" s="1973"/>
      <c r="AB33" s="1974"/>
      <c r="AC33" s="1974"/>
      <c r="AD33" s="1974"/>
      <c r="AE33" s="1974"/>
      <c r="AF33" s="1973"/>
      <c r="AG33" s="1977"/>
      <c r="AH33" s="1977"/>
      <c r="AI33" s="1977"/>
      <c r="AJ33" s="1997"/>
      <c r="AK33" s="1997"/>
    </row>
    <row r="34" spans="1:37" ht="15" hidden="1" outlineLevel="1">
      <c r="A34" s="1949" t="s">
        <v>1165</v>
      </c>
      <c r="B34" s="860" t="s">
        <v>1842</v>
      </c>
      <c r="C34" s="1951"/>
      <c r="D34" s="1951"/>
      <c r="E34" s="1951"/>
      <c r="F34" s="1951"/>
      <c r="G34" s="1952"/>
      <c r="H34" s="1953"/>
      <c r="I34" s="1953"/>
      <c r="J34" s="1953"/>
      <c r="K34" s="1953"/>
      <c r="L34" s="1965"/>
      <c r="M34" s="1953"/>
      <c r="N34" s="1953"/>
      <c r="O34" s="1953"/>
      <c r="P34" s="1953"/>
      <c r="Q34" s="1970"/>
      <c r="R34" s="1953"/>
      <c r="S34" s="1953"/>
      <c r="T34" s="1972"/>
      <c r="U34" s="1972"/>
      <c r="V34" s="1973"/>
      <c r="W34" s="1974"/>
      <c r="X34" s="1974"/>
      <c r="Y34" s="1974"/>
      <c r="Z34" s="1974"/>
      <c r="AA34" s="1973"/>
      <c r="AB34" s="1974"/>
      <c r="AC34" s="1974"/>
      <c r="AD34" s="1974"/>
      <c r="AE34" s="1974"/>
      <c r="AF34" s="1973"/>
      <c r="AG34" s="1977"/>
      <c r="AH34" s="1977"/>
      <c r="AI34" s="1977"/>
      <c r="AJ34" s="1992"/>
      <c r="AK34" s="1992"/>
    </row>
    <row r="35" spans="1:37" s="1936" customFormat="1" ht="14.25" collapsed="1">
      <c r="A35" s="1955" t="s">
        <v>138</v>
      </c>
      <c r="B35" s="1956" t="s">
        <v>1310</v>
      </c>
      <c r="C35" s="1957"/>
      <c r="D35" s="1957"/>
      <c r="E35" s="1957"/>
      <c r="F35" s="1957"/>
      <c r="G35" s="1947"/>
      <c r="H35" s="1948"/>
      <c r="I35" s="1948"/>
      <c r="J35" s="1948"/>
      <c r="K35" s="1948"/>
      <c r="L35" s="1964"/>
      <c r="M35" s="1948"/>
      <c r="N35" s="1948"/>
      <c r="O35" s="1948"/>
      <c r="P35" s="1948"/>
      <c r="Q35" s="1947"/>
      <c r="R35" s="1948"/>
      <c r="S35" s="1948"/>
      <c r="T35" s="1967"/>
      <c r="U35" s="1967"/>
      <c r="V35" s="1968"/>
      <c r="W35" s="1969"/>
      <c r="X35" s="1969"/>
      <c r="Y35" s="1978"/>
      <c r="Z35" s="1978"/>
      <c r="AA35" s="1979"/>
      <c r="AB35" s="1969"/>
      <c r="AC35" s="1969"/>
      <c r="AD35" s="1969"/>
      <c r="AE35" s="1969"/>
      <c r="AF35" s="1979"/>
      <c r="AG35" s="1990"/>
      <c r="AH35" s="1990"/>
      <c r="AI35" s="1990"/>
      <c r="AJ35" s="2001"/>
      <c r="AK35" s="2002"/>
    </row>
    <row r="36" spans="1:37" s="1937" customFormat="1" ht="57" customHeight="1">
      <c r="A36" s="1958" t="s">
        <v>394</v>
      </c>
      <c r="B36" s="860" t="s">
        <v>1832</v>
      </c>
      <c r="C36" s="1959"/>
      <c r="D36" s="1959"/>
      <c r="E36" s="1959"/>
      <c r="F36" s="1960"/>
      <c r="G36" s="1952"/>
      <c r="H36" s="1953"/>
      <c r="I36" s="1966"/>
      <c r="J36" s="1953"/>
      <c r="K36" s="1953"/>
      <c r="L36" s="1965"/>
      <c r="M36" s="1953"/>
      <c r="N36" s="1953"/>
      <c r="O36" s="1953"/>
      <c r="P36" s="1953"/>
      <c r="Q36" s="1970"/>
      <c r="R36" s="1971"/>
      <c r="S36" s="1953"/>
      <c r="T36" s="1972"/>
      <c r="U36" s="1972"/>
      <c r="V36" s="1973"/>
      <c r="W36" s="1974"/>
      <c r="X36" s="1974"/>
      <c r="Y36" s="1977"/>
      <c r="Z36" s="1977"/>
      <c r="AA36" s="1983"/>
      <c r="AB36" s="1974"/>
      <c r="AC36" s="1984"/>
      <c r="AD36" s="1977"/>
      <c r="AE36" s="1977"/>
      <c r="AF36" s="1983"/>
      <c r="AG36" s="1977"/>
      <c r="AH36" s="1977"/>
      <c r="AI36" s="1977"/>
      <c r="AJ36" s="1992"/>
      <c r="AK36" s="2003"/>
    </row>
    <row r="37" spans="1:37" s="1937" customFormat="1" ht="15">
      <c r="A37" s="1958" t="s">
        <v>401</v>
      </c>
      <c r="B37" s="860" t="s">
        <v>1643</v>
      </c>
      <c r="C37" s="1959"/>
      <c r="D37" s="1959"/>
      <c r="E37" s="1959"/>
      <c r="F37" s="1960"/>
      <c r="G37" s="1952"/>
      <c r="H37" s="1953"/>
      <c r="I37" s="1953"/>
      <c r="J37" s="1953"/>
      <c r="K37" s="1953"/>
      <c r="L37" s="1965"/>
      <c r="M37" s="1953"/>
      <c r="N37" s="1953"/>
      <c r="O37" s="1953"/>
      <c r="P37" s="1953"/>
      <c r="Q37" s="1970"/>
      <c r="R37" s="1971"/>
      <c r="S37" s="1953"/>
      <c r="T37" s="1972"/>
      <c r="U37" s="1972"/>
      <c r="V37" s="1973"/>
      <c r="W37" s="1974"/>
      <c r="X37" s="1977"/>
      <c r="Y37" s="1977"/>
      <c r="Z37" s="1977"/>
      <c r="AA37" s="1983"/>
      <c r="AB37" s="1974"/>
      <c r="AC37" s="1985"/>
      <c r="AD37" s="1977"/>
      <c r="AE37" s="1977"/>
      <c r="AF37" s="1983"/>
      <c r="AG37" s="1977"/>
      <c r="AH37" s="1977"/>
      <c r="AI37" s="1977"/>
      <c r="AJ37" s="1992"/>
      <c r="AK37" s="1992"/>
    </row>
    <row r="38" spans="1:37" s="1937" customFormat="1" ht="24">
      <c r="A38" s="1958" t="s">
        <v>402</v>
      </c>
      <c r="B38" s="860" t="s">
        <v>1821</v>
      </c>
      <c r="C38" s="1959"/>
      <c r="D38" s="1959"/>
      <c r="E38" s="1959"/>
      <c r="F38" s="1960"/>
      <c r="G38" s="1952"/>
      <c r="H38" s="1953"/>
      <c r="I38" s="1953"/>
      <c r="J38" s="1953"/>
      <c r="K38" s="1953"/>
      <c r="L38" s="1965"/>
      <c r="M38" s="1953"/>
      <c r="N38" s="1953"/>
      <c r="O38" s="1953"/>
      <c r="P38" s="1953"/>
      <c r="Q38" s="1970"/>
      <c r="R38" s="1971"/>
      <c r="S38" s="1953"/>
      <c r="T38" s="1972"/>
      <c r="U38" s="1972"/>
      <c r="V38" s="1973"/>
      <c r="W38" s="1974"/>
      <c r="X38" s="1977"/>
      <c r="Y38" s="1977"/>
      <c r="Z38" s="1977"/>
      <c r="AA38" s="1983"/>
      <c r="AB38" s="1974"/>
      <c r="AC38" s="1985"/>
      <c r="AD38" s="1977"/>
      <c r="AE38" s="1977"/>
      <c r="AF38" s="1983"/>
      <c r="AG38" s="1977"/>
      <c r="AH38" s="1977"/>
      <c r="AI38" s="1977"/>
      <c r="AJ38" s="1992"/>
      <c r="AK38" s="1992"/>
    </row>
    <row r="39" spans="1:37" s="1937" customFormat="1" ht="15" hidden="1" outlineLevel="1">
      <c r="A39" s="1958" t="s">
        <v>402</v>
      </c>
      <c r="B39" s="860" t="s">
        <v>1843</v>
      </c>
      <c r="C39" s="1959"/>
      <c r="D39" s="1959"/>
      <c r="E39" s="1959"/>
      <c r="F39" s="1960"/>
      <c r="G39" s="1952"/>
      <c r="H39" s="1953"/>
      <c r="I39" s="1953"/>
      <c r="J39" s="1953"/>
      <c r="K39" s="1953"/>
      <c r="L39" s="1965"/>
      <c r="M39" s="1953"/>
      <c r="N39" s="1953"/>
      <c r="O39" s="1953"/>
      <c r="P39" s="1953"/>
      <c r="Q39" s="1970"/>
      <c r="R39" s="1971"/>
      <c r="S39" s="1953"/>
      <c r="T39" s="1972"/>
      <c r="U39" s="1972"/>
      <c r="V39" s="1973"/>
      <c r="W39" s="1974"/>
      <c r="X39" s="1977"/>
      <c r="Y39" s="1977"/>
      <c r="Z39" s="1977"/>
      <c r="AA39" s="1983"/>
      <c r="AB39" s="1974"/>
      <c r="AC39" s="1977"/>
      <c r="AD39" s="1977"/>
      <c r="AE39" s="1977"/>
      <c r="AF39" s="1983"/>
      <c r="AG39" s="1977"/>
      <c r="AH39" s="1977"/>
      <c r="AI39" s="1977"/>
      <c r="AJ39" s="1992"/>
      <c r="AK39" s="1992"/>
    </row>
    <row r="40" spans="1:37" s="1937" customFormat="1" ht="15" hidden="1" outlineLevel="1">
      <c r="A40" s="1958" t="s">
        <v>403</v>
      </c>
      <c r="B40" s="860" t="s">
        <v>1844</v>
      </c>
      <c r="C40" s="1959"/>
      <c r="D40" s="1959"/>
      <c r="E40" s="1959"/>
      <c r="F40" s="1960"/>
      <c r="G40" s="1952"/>
      <c r="H40" s="1953"/>
      <c r="I40" s="1953"/>
      <c r="J40" s="1953"/>
      <c r="K40" s="1953"/>
      <c r="L40" s="1965"/>
      <c r="M40" s="1953"/>
      <c r="N40" s="1953"/>
      <c r="O40" s="1953"/>
      <c r="P40" s="1953"/>
      <c r="Q40" s="1970"/>
      <c r="R40" s="1971"/>
      <c r="S40" s="1953"/>
      <c r="T40" s="1972"/>
      <c r="U40" s="1972"/>
      <c r="V40" s="1973"/>
      <c r="W40" s="1974"/>
      <c r="X40" s="1977"/>
      <c r="Y40" s="1977"/>
      <c r="Z40" s="1977"/>
      <c r="AA40" s="1983"/>
      <c r="AB40" s="1974"/>
      <c r="AC40" s="1977"/>
      <c r="AD40" s="1977"/>
      <c r="AE40" s="1977"/>
      <c r="AF40" s="1983"/>
      <c r="AG40" s="1977"/>
      <c r="AH40" s="1977"/>
      <c r="AI40" s="1977"/>
      <c r="AJ40" s="1992"/>
      <c r="AK40" s="1992"/>
    </row>
    <row r="41" spans="1:37" s="1937" customFormat="1" ht="15" hidden="1" outlineLevel="1">
      <c r="A41" s="1958" t="s">
        <v>404</v>
      </c>
      <c r="B41" s="860" t="s">
        <v>1845</v>
      </c>
      <c r="C41" s="1959"/>
      <c r="D41" s="1959"/>
      <c r="E41" s="1959"/>
      <c r="F41" s="1960"/>
      <c r="G41" s="1952"/>
      <c r="H41" s="1953"/>
      <c r="I41" s="1953"/>
      <c r="J41" s="1953"/>
      <c r="K41" s="1953"/>
      <c r="L41" s="1965"/>
      <c r="M41" s="1953"/>
      <c r="N41" s="1953"/>
      <c r="O41" s="1953"/>
      <c r="P41" s="1953"/>
      <c r="Q41" s="1970"/>
      <c r="R41" s="1971"/>
      <c r="S41" s="1953"/>
      <c r="T41" s="1972"/>
      <c r="U41" s="1972"/>
      <c r="V41" s="1973"/>
      <c r="W41" s="1977"/>
      <c r="X41" s="1977"/>
      <c r="Y41" s="1974"/>
      <c r="Z41" s="1974"/>
      <c r="AA41" s="1973"/>
      <c r="AB41" s="1977"/>
      <c r="AC41" s="1977"/>
      <c r="AD41" s="1974"/>
      <c r="AE41" s="1974"/>
      <c r="AF41" s="1973"/>
      <c r="AG41" s="1977"/>
      <c r="AH41" s="1977"/>
      <c r="AI41" s="1977"/>
      <c r="AJ41" s="1992"/>
      <c r="AK41" s="2004"/>
    </row>
    <row r="42" spans="1:37" ht="15" hidden="1" outlineLevel="1">
      <c r="A42" s="1958" t="s">
        <v>405</v>
      </c>
      <c r="B42" s="860" t="s">
        <v>1647</v>
      </c>
      <c r="C42" s="1951"/>
      <c r="D42" s="1954"/>
      <c r="E42" s="1951"/>
      <c r="F42" s="1951"/>
      <c r="G42" s="1952"/>
      <c r="H42" s="1953"/>
      <c r="I42" s="1953"/>
      <c r="J42" s="1953"/>
      <c r="K42" s="1953"/>
      <c r="L42" s="1965"/>
      <c r="M42" s="1953"/>
      <c r="N42" s="1953"/>
      <c r="O42" s="1953"/>
      <c r="P42" s="1953"/>
      <c r="Q42" s="1970"/>
      <c r="R42" s="1953"/>
      <c r="S42" s="1953"/>
      <c r="T42" s="1972"/>
      <c r="U42" s="1972"/>
      <c r="V42" s="1973"/>
      <c r="W42" s="1974"/>
      <c r="X42" s="1974"/>
      <c r="Y42" s="1974"/>
      <c r="Z42" s="1974"/>
      <c r="AA42" s="1973"/>
      <c r="AB42" s="1974"/>
      <c r="AC42" s="1974"/>
      <c r="AD42" s="1974"/>
      <c r="AE42" s="1974"/>
      <c r="AF42" s="1973"/>
      <c r="AG42" s="1977"/>
      <c r="AH42" s="1977"/>
      <c r="AI42" s="1977"/>
      <c r="AJ42" s="1992"/>
      <c r="AK42" s="2004"/>
    </row>
    <row r="43" spans="1:37" s="1937" customFormat="1" ht="15" hidden="1" outlineLevel="1">
      <c r="A43" s="1958" t="s">
        <v>406</v>
      </c>
      <c r="B43" s="860" t="s">
        <v>1841</v>
      </c>
      <c r="C43" s="1959"/>
      <c r="D43" s="1959"/>
      <c r="E43" s="1959"/>
      <c r="F43" s="1960"/>
      <c r="G43" s="1952"/>
      <c r="H43" s="1953"/>
      <c r="I43" s="1953"/>
      <c r="J43" s="1953"/>
      <c r="K43" s="1953"/>
      <c r="L43" s="1965"/>
      <c r="M43" s="1953"/>
      <c r="N43" s="1953"/>
      <c r="O43" s="1953"/>
      <c r="P43" s="1953"/>
      <c r="Q43" s="1970"/>
      <c r="R43" s="1953"/>
      <c r="S43" s="1953"/>
      <c r="T43" s="1972"/>
      <c r="U43" s="1972"/>
      <c r="V43" s="1973"/>
      <c r="W43" s="1974"/>
      <c r="X43" s="1974"/>
      <c r="Y43" s="1974"/>
      <c r="Z43" s="1974"/>
      <c r="AA43" s="1973"/>
      <c r="AB43" s="1974"/>
      <c r="AC43" s="1974"/>
      <c r="AD43" s="1974"/>
      <c r="AE43" s="1974"/>
      <c r="AF43" s="1973"/>
      <c r="AG43" s="1977"/>
      <c r="AH43" s="1977"/>
      <c r="AI43" s="1977"/>
      <c r="AJ43" s="1992"/>
      <c r="AK43" s="2005"/>
    </row>
    <row r="44" spans="1:37" s="1937" customFormat="1" ht="14.25" collapsed="1">
      <c r="A44" s="1955" t="s">
        <v>108</v>
      </c>
      <c r="B44" s="1956" t="s">
        <v>1308</v>
      </c>
      <c r="C44" s="1957"/>
      <c r="D44" s="1957"/>
      <c r="E44" s="1957"/>
      <c r="F44" s="1957"/>
      <c r="G44" s="1947"/>
      <c r="H44" s="1948"/>
      <c r="I44" s="1948"/>
      <c r="J44" s="1948"/>
      <c r="K44" s="1948"/>
      <c r="L44" s="1964"/>
      <c r="M44" s="1948"/>
      <c r="N44" s="1948"/>
      <c r="O44" s="1948"/>
      <c r="P44" s="1948"/>
      <c r="Q44" s="1947"/>
      <c r="R44" s="1948"/>
      <c r="S44" s="1948"/>
      <c r="T44" s="1967"/>
      <c r="U44" s="1967"/>
      <c r="V44" s="1968"/>
      <c r="W44" s="1969"/>
      <c r="X44" s="1969"/>
      <c r="Y44" s="1978"/>
      <c r="Z44" s="1978"/>
      <c r="AA44" s="1979"/>
      <c r="AB44" s="1969"/>
      <c r="AC44" s="1969"/>
      <c r="AD44" s="1969"/>
      <c r="AE44" s="1978"/>
      <c r="AF44" s="1979"/>
      <c r="AG44" s="1990"/>
      <c r="AH44" s="1990"/>
      <c r="AI44" s="1990"/>
      <c r="AJ44" s="2001"/>
      <c r="AK44" s="2002"/>
    </row>
    <row r="45" spans="1:37" s="1938" customFormat="1" ht="26.25" customHeight="1">
      <c r="A45" s="1958" t="s">
        <v>394</v>
      </c>
      <c r="B45" s="860" t="s">
        <v>1643</v>
      </c>
      <c r="C45" s="1959"/>
      <c r="D45" s="1959"/>
      <c r="E45" s="1959"/>
      <c r="F45" s="1960"/>
      <c r="G45" s="1952"/>
      <c r="H45" s="1953"/>
      <c r="I45" s="1966"/>
      <c r="J45" s="1953"/>
      <c r="K45" s="1953"/>
      <c r="L45" s="1965"/>
      <c r="M45" s="1953"/>
      <c r="N45" s="1953"/>
      <c r="O45" s="1953"/>
      <c r="P45" s="1953"/>
      <c r="Q45" s="1970"/>
      <c r="R45" s="1971"/>
      <c r="S45" s="1953"/>
      <c r="T45" s="1972"/>
      <c r="U45" s="1972"/>
      <c r="V45" s="1973"/>
      <c r="W45" s="1974"/>
      <c r="X45" s="1974"/>
      <c r="Y45" s="1977"/>
      <c r="Z45" s="1977"/>
      <c r="AA45" s="1983"/>
      <c r="AB45" s="1974"/>
      <c r="AC45" s="1974"/>
      <c r="AD45" s="1977"/>
      <c r="AE45" s="1977"/>
      <c r="AF45" s="1983"/>
      <c r="AG45" s="1977"/>
      <c r="AH45" s="1977"/>
      <c r="AI45" s="1977"/>
      <c r="AJ45" s="1992"/>
      <c r="AK45" s="2003"/>
    </row>
    <row r="46" spans="1:37" s="1937" customFormat="1" ht="14.25">
      <c r="A46" s="1955" t="s">
        <v>326</v>
      </c>
      <c r="B46" s="1956" t="s">
        <v>1307</v>
      </c>
      <c r="C46" s="1957"/>
      <c r="D46" s="1957"/>
      <c r="E46" s="1957"/>
      <c r="F46" s="1957"/>
      <c r="G46" s="1947"/>
      <c r="H46" s="1948"/>
      <c r="I46" s="1948"/>
      <c r="J46" s="1948"/>
      <c r="K46" s="1948"/>
      <c r="L46" s="1964"/>
      <c r="M46" s="1948"/>
      <c r="N46" s="1948"/>
      <c r="O46" s="1948"/>
      <c r="P46" s="1948"/>
      <c r="Q46" s="1947"/>
      <c r="R46" s="1948"/>
      <c r="S46" s="1948"/>
      <c r="T46" s="1967"/>
      <c r="U46" s="1967"/>
      <c r="V46" s="1968"/>
      <c r="W46" s="1969"/>
      <c r="X46" s="1969"/>
      <c r="Y46" s="1978"/>
      <c r="Z46" s="1978"/>
      <c r="AA46" s="1979"/>
      <c r="AB46" s="1969"/>
      <c r="AC46" s="1969"/>
      <c r="AD46" s="1969"/>
      <c r="AE46" s="1978"/>
      <c r="AF46" s="1979"/>
      <c r="AG46" s="2006"/>
      <c r="AH46" s="2006"/>
      <c r="AI46" s="2006"/>
      <c r="AJ46" s="2001"/>
      <c r="AK46" s="2002"/>
    </row>
    <row r="47" spans="1:37" s="1937" customFormat="1" ht="15">
      <c r="A47" s="1958" t="s">
        <v>394</v>
      </c>
      <c r="B47" s="860" t="s">
        <v>1643</v>
      </c>
      <c r="C47" s="1959"/>
      <c r="D47" s="1959"/>
      <c r="E47" s="1959"/>
      <c r="F47" s="1960"/>
      <c r="G47" s="1952"/>
      <c r="H47" s="1953"/>
      <c r="I47" s="1966"/>
      <c r="J47" s="1953"/>
      <c r="K47" s="1953"/>
      <c r="L47" s="1965"/>
      <c r="M47" s="1953"/>
      <c r="N47" s="1953"/>
      <c r="O47" s="1953"/>
      <c r="P47" s="1953"/>
      <c r="Q47" s="1970"/>
      <c r="R47" s="1971"/>
      <c r="S47" s="1953"/>
      <c r="T47" s="1972"/>
      <c r="U47" s="1972"/>
      <c r="V47" s="1973"/>
      <c r="W47" s="1974"/>
      <c r="X47" s="1974"/>
      <c r="Y47" s="1977"/>
      <c r="Z47" s="1977"/>
      <c r="AA47" s="1983"/>
      <c r="AB47" s="1974"/>
      <c r="AC47" s="1974"/>
      <c r="AD47" s="1977"/>
      <c r="AE47" s="1977"/>
      <c r="AF47" s="1983"/>
      <c r="AG47" s="1977"/>
      <c r="AH47" s="1977"/>
      <c r="AI47" s="1983"/>
      <c r="AJ47" s="1992"/>
      <c r="AK47" s="2003"/>
    </row>
    <row r="48" spans="1:37" s="1937" customFormat="1" ht="22.5" customHeight="1">
      <c r="A48" s="1955" t="s">
        <v>767</v>
      </c>
      <c r="B48" s="1956" t="s">
        <v>1305</v>
      </c>
      <c r="C48" s="1957"/>
      <c r="D48" s="1957"/>
      <c r="E48" s="1957"/>
      <c r="F48" s="1957"/>
      <c r="G48" s="1947"/>
      <c r="H48" s="1948"/>
      <c r="I48" s="1948"/>
      <c r="J48" s="1948"/>
      <c r="K48" s="1948"/>
      <c r="L48" s="1964"/>
      <c r="M48" s="1948"/>
      <c r="N48" s="1948"/>
      <c r="O48" s="1948"/>
      <c r="P48" s="1948"/>
      <c r="Q48" s="1947"/>
      <c r="R48" s="1948"/>
      <c r="S48" s="1948"/>
      <c r="T48" s="1967"/>
      <c r="U48" s="1967"/>
      <c r="V48" s="1968"/>
      <c r="W48" s="1969"/>
      <c r="X48" s="1969"/>
      <c r="Y48" s="1978"/>
      <c r="Z48" s="1978"/>
      <c r="AA48" s="1979"/>
      <c r="AB48" s="1969"/>
      <c r="AC48" s="1969"/>
      <c r="AD48" s="1969"/>
      <c r="AE48" s="1978"/>
      <c r="AF48" s="1979"/>
      <c r="AG48" s="2006"/>
      <c r="AH48" s="2006"/>
      <c r="AI48" s="2006"/>
      <c r="AJ48" s="2001"/>
      <c r="AK48" s="2002"/>
    </row>
    <row r="49" spans="1:37" s="1937" customFormat="1" ht="15">
      <c r="A49" s="1958" t="s">
        <v>394</v>
      </c>
      <c r="B49" s="860" t="s">
        <v>1643</v>
      </c>
      <c r="C49" s="1959"/>
      <c r="D49" s="1959"/>
      <c r="E49" s="1959"/>
      <c r="F49" s="1960"/>
      <c r="G49" s="1952"/>
      <c r="H49" s="1953"/>
      <c r="I49" s="1966"/>
      <c r="J49" s="1953"/>
      <c r="K49" s="1953"/>
      <c r="L49" s="1965"/>
      <c r="M49" s="1953"/>
      <c r="N49" s="1953"/>
      <c r="O49" s="1953"/>
      <c r="P49" s="1953"/>
      <c r="Q49" s="1970"/>
      <c r="R49" s="1971"/>
      <c r="S49" s="1953"/>
      <c r="T49" s="1972"/>
      <c r="U49" s="1972"/>
      <c r="V49" s="1973"/>
      <c r="W49" s="1974"/>
      <c r="X49" s="1974"/>
      <c r="Y49" s="1977"/>
      <c r="Z49" s="1977"/>
      <c r="AA49" s="1983"/>
      <c r="AB49" s="1974"/>
      <c r="AC49" s="1974"/>
      <c r="AD49" s="1977"/>
      <c r="AE49" s="1977"/>
      <c r="AF49" s="1983"/>
      <c r="AG49" s="1977"/>
      <c r="AH49" s="1977"/>
      <c r="AI49" s="1983"/>
      <c r="AJ49" s="1992"/>
      <c r="AK49" s="2003"/>
    </row>
    <row r="50" spans="1:37" s="1939" customFormat="1" ht="24.95" customHeight="1">
      <c r="A50" s="1961"/>
      <c r="B50" s="1961" t="s">
        <v>245</v>
      </c>
      <c r="C50" s="1962"/>
      <c r="D50" s="1962"/>
      <c r="E50" s="1962"/>
      <c r="F50" s="1962"/>
      <c r="G50" s="1947"/>
      <c r="H50" s="1948"/>
      <c r="I50" s="1948"/>
      <c r="J50" s="1948"/>
      <c r="K50" s="1948"/>
      <c r="L50" s="1964"/>
      <c r="M50" s="1948"/>
      <c r="N50" s="1948"/>
      <c r="O50" s="1948"/>
      <c r="P50" s="1948"/>
      <c r="Q50" s="1947"/>
      <c r="R50" s="1948"/>
      <c r="S50" s="1948"/>
      <c r="T50" s="1967"/>
      <c r="U50" s="1967"/>
      <c r="V50" s="1968"/>
      <c r="W50" s="1969"/>
      <c r="X50" s="1969"/>
      <c r="Y50" s="1969"/>
      <c r="Z50" s="1969"/>
      <c r="AA50" s="1979"/>
      <c r="AB50" s="1969"/>
      <c r="AC50" s="1969"/>
      <c r="AD50" s="1969"/>
      <c r="AE50" s="1969"/>
      <c r="AF50" s="1979"/>
      <c r="AG50" s="2006"/>
      <c r="AH50" s="2006"/>
      <c r="AI50" s="2006"/>
      <c r="AJ50" s="2007"/>
      <c r="AK50" s="2008"/>
    </row>
    <row r="51" spans="1:37" ht="24.95" customHeight="1">
      <c r="F51" s="1963"/>
      <c r="AJ51" s="1124" t="s">
        <v>215</v>
      </c>
    </row>
  </sheetData>
  <sortState ref="A8:T21">
    <sortCondition descending="1" ref="I8:I21"/>
  </sortState>
  <mergeCells count="11">
    <mergeCell ref="A2:AK2"/>
    <mergeCell ref="A3:AK3"/>
    <mergeCell ref="C5:G5"/>
    <mergeCell ref="H5:L5"/>
    <mergeCell ref="M5:Q5"/>
    <mergeCell ref="R5:V5"/>
    <mergeCell ref="W5:AA5"/>
    <mergeCell ref="AB5:AF5"/>
    <mergeCell ref="AG5:AI5"/>
    <mergeCell ref="A5:A6"/>
    <mergeCell ref="B5:B6"/>
  </mergeCells>
  <phoneticPr fontId="169" type="noConversion"/>
  <hyperlinks>
    <hyperlink ref="AJ51" location="总部管理费!Print_Titles" display="返回"/>
  </hyperlinks>
  <printOptions horizontalCentered="1"/>
  <pageMargins left="0.39370078740157499" right="0" top="0" bottom="0" header="0.31496062992126" footer="0.31496062992126"/>
  <pageSetup paperSize="9" scale="51" orientation="landscape"/>
  <headerFooter alignWithMargins="0"/>
  <customProperties>
    <customPr name="BudgetSheetCodeName" r:id="rId1"/>
  </customPropertie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122"/>
  <sheetViews>
    <sheetView topLeftCell="AD1" workbookViewId="0">
      <selection activeCell="AJ14" sqref="AJ14"/>
    </sheetView>
  </sheetViews>
  <sheetFormatPr defaultColWidth="9" defaultRowHeight="24.95" customHeight="1" outlineLevelRow="1" outlineLevelCol="1"/>
  <cols>
    <col min="1" max="1" width="7" style="1708" customWidth="1"/>
    <col min="2" max="2" width="19.625" style="300" customWidth="1"/>
    <col min="3" max="4" width="9.625" style="300" hidden="1" customWidth="1" outlineLevel="1"/>
    <col min="5" max="6" width="11.125" style="300" hidden="1" customWidth="1" outlineLevel="1"/>
    <col min="7" max="7" width="11.125" style="458" hidden="1" customWidth="1" outlineLevel="1"/>
    <col min="8" max="9" width="11" style="1713" hidden="1" customWidth="1" outlineLevel="1"/>
    <col min="10" max="11" width="9.875" style="1713" hidden="1" customWidth="1" outlineLevel="1"/>
    <col min="12" max="12" width="9.875" style="458" hidden="1" customWidth="1" outlineLevel="1"/>
    <col min="13" max="14" width="9.875" style="1713" hidden="1" customWidth="1" outlineLevel="1"/>
    <col min="15" max="17" width="12" style="1713" hidden="1" customWidth="1" outlineLevel="1"/>
    <col min="18" max="21" width="11.75" style="1713" hidden="1" customWidth="1" outlineLevel="1"/>
    <col min="22" max="22" width="13.125" style="1713" hidden="1" customWidth="1" outlineLevel="1"/>
    <col min="23" max="26" width="11.75" style="1713" hidden="1" customWidth="1" outlineLevel="1"/>
    <col min="27" max="27" width="10.25" style="1713" hidden="1" customWidth="1" outlineLevel="1"/>
    <col min="28" max="29" width="11.125" style="1713" hidden="1" customWidth="1" outlineLevel="1"/>
    <col min="30" max="30" width="12.125" style="1713" customWidth="1" collapsed="1"/>
    <col min="31" max="31" width="12.125" style="1713" customWidth="1"/>
    <col min="32" max="35" width="12.625" style="1713" customWidth="1"/>
    <col min="36" max="36" width="51.5" style="300" customWidth="1"/>
    <col min="37" max="37" width="43.625" style="300" customWidth="1"/>
    <col min="38" max="38" width="21.625" style="300" hidden="1" customWidth="1"/>
    <col min="39" max="16384" width="9" style="300"/>
  </cols>
  <sheetData>
    <row r="1" spans="1:38" ht="15" customHeight="1">
      <c r="A1" s="1714"/>
      <c r="B1" s="1714"/>
      <c r="C1" s="792"/>
      <c r="D1" s="792"/>
      <c r="E1" s="792"/>
      <c r="F1" s="792"/>
      <c r="G1" s="791"/>
      <c r="H1" s="1715"/>
      <c r="I1" s="1715"/>
      <c r="J1" s="1715"/>
      <c r="K1" s="1715"/>
      <c r="L1" s="791"/>
      <c r="M1" s="1715"/>
      <c r="N1" s="1715"/>
      <c r="O1" s="1715"/>
      <c r="P1" s="1715"/>
      <c r="Q1" s="1715"/>
      <c r="R1" s="1715"/>
      <c r="S1" s="1715"/>
      <c r="T1" s="1715"/>
      <c r="U1" s="1715"/>
      <c r="V1" s="1715"/>
      <c r="W1" s="1715"/>
      <c r="X1" s="1715"/>
      <c r="Y1" s="1715"/>
      <c r="Z1" s="1715"/>
      <c r="AA1" s="1715"/>
      <c r="AB1" s="1715"/>
      <c r="AC1" s="1715"/>
      <c r="AD1" s="1715"/>
      <c r="AE1" s="1715"/>
      <c r="AF1" s="1715"/>
      <c r="AG1" s="1715"/>
      <c r="AH1" s="1715"/>
      <c r="AI1" s="1715"/>
      <c r="AK1" s="1775" t="s">
        <v>63</v>
      </c>
    </row>
    <row r="2" spans="1:38" s="115" customFormat="1" ht="21" customHeight="1">
      <c r="A2" s="5073" t="s">
        <v>1848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  <c r="AL2" s="5073"/>
    </row>
    <row r="3" spans="1:38" ht="11.25" customHeight="1">
      <c r="A3" s="1716"/>
      <c r="B3" s="1717"/>
      <c r="C3" s="792"/>
      <c r="D3" s="792"/>
      <c r="E3" s="792"/>
      <c r="F3" s="792"/>
      <c r="G3" s="791"/>
      <c r="H3" s="1715"/>
      <c r="I3" s="1715"/>
      <c r="J3" s="1715"/>
      <c r="K3" s="1715"/>
      <c r="L3" s="791"/>
      <c r="M3" s="1715"/>
      <c r="N3" s="1715"/>
      <c r="O3" s="1715"/>
      <c r="P3" s="1715"/>
      <c r="Q3" s="1715"/>
      <c r="R3" s="1715"/>
      <c r="S3" s="1715"/>
      <c r="T3" s="1715"/>
      <c r="U3" s="1715"/>
      <c r="V3" s="1715"/>
      <c r="W3" s="1715"/>
      <c r="X3" s="1715"/>
      <c r="Y3" s="1715"/>
      <c r="Z3" s="1715"/>
      <c r="AA3" s="1715"/>
      <c r="AB3" s="1715"/>
      <c r="AC3" s="1715"/>
      <c r="AD3" s="1715"/>
      <c r="AE3" s="1715"/>
      <c r="AF3" s="1715"/>
      <c r="AG3" s="1715"/>
      <c r="AH3" s="1715"/>
      <c r="AI3" s="1715"/>
      <c r="AK3" s="1775" t="s">
        <v>1849</v>
      </c>
    </row>
    <row r="4" spans="1:38" s="1425" customFormat="1" ht="18" customHeight="1">
      <c r="A4" s="5114" t="s">
        <v>217</v>
      </c>
      <c r="B4" s="5114" t="s">
        <v>1606</v>
      </c>
      <c r="C4" s="5249" t="s">
        <v>155</v>
      </c>
      <c r="D4" s="5249"/>
      <c r="E4" s="5249"/>
      <c r="F4" s="5249"/>
      <c r="G4" s="5249"/>
      <c r="H4" s="5245" t="s">
        <v>156</v>
      </c>
      <c r="I4" s="5245"/>
      <c r="J4" s="5245"/>
      <c r="K4" s="5245"/>
      <c r="L4" s="5245"/>
      <c r="M4" s="5353" t="s">
        <v>157</v>
      </c>
      <c r="N4" s="5354"/>
      <c r="O4" s="5354"/>
      <c r="P4" s="5354"/>
      <c r="Q4" s="5355"/>
      <c r="R4" s="5245" t="s">
        <v>158</v>
      </c>
      <c r="S4" s="5245"/>
      <c r="T4" s="5245"/>
      <c r="U4" s="5245"/>
      <c r="V4" s="5245"/>
      <c r="W4" s="5245" t="s">
        <v>220</v>
      </c>
      <c r="X4" s="5245"/>
      <c r="Y4" s="5245"/>
      <c r="Z4" s="5245"/>
      <c r="AA4" s="5245"/>
      <c r="AB4" s="5245" t="s">
        <v>1850</v>
      </c>
      <c r="AC4" s="5245"/>
      <c r="AD4" s="5245"/>
      <c r="AE4" s="5245"/>
      <c r="AF4" s="5245"/>
      <c r="AG4" s="5356" t="s">
        <v>161</v>
      </c>
      <c r="AH4" s="5356"/>
      <c r="AI4" s="5356"/>
      <c r="AJ4" s="5357" t="s">
        <v>960</v>
      </c>
      <c r="AK4" s="5357" t="s">
        <v>791</v>
      </c>
      <c r="AL4" s="5357" t="s">
        <v>162</v>
      </c>
    </row>
    <row r="5" spans="1:38" s="1551" customFormat="1" ht="18" customHeight="1">
      <c r="A5" s="5114"/>
      <c r="B5" s="5114"/>
      <c r="C5" s="1718" t="s">
        <v>788</v>
      </c>
      <c r="D5" s="1718" t="s">
        <v>854</v>
      </c>
      <c r="E5" s="1718" t="s">
        <v>786</v>
      </c>
      <c r="F5" s="1718" t="s">
        <v>855</v>
      </c>
      <c r="G5" s="1719" t="s">
        <v>170</v>
      </c>
      <c r="H5" s="1718" t="s">
        <v>788</v>
      </c>
      <c r="I5" s="1718" t="s">
        <v>789</v>
      </c>
      <c r="J5" s="1718" t="s">
        <v>786</v>
      </c>
      <c r="K5" s="1718" t="s">
        <v>855</v>
      </c>
      <c r="L5" s="1719" t="s">
        <v>170</v>
      </c>
      <c r="M5" s="1373" t="s">
        <v>788</v>
      </c>
      <c r="N5" s="1373" t="s">
        <v>789</v>
      </c>
      <c r="O5" s="1373" t="s">
        <v>786</v>
      </c>
      <c r="P5" s="1373" t="s">
        <v>855</v>
      </c>
      <c r="Q5" s="1373" t="s">
        <v>170</v>
      </c>
      <c r="R5" s="1575" t="s">
        <v>788</v>
      </c>
      <c r="S5" s="1575" t="s">
        <v>789</v>
      </c>
      <c r="T5" s="1575" t="s">
        <v>786</v>
      </c>
      <c r="U5" s="1575" t="s">
        <v>855</v>
      </c>
      <c r="V5" s="1373" t="s">
        <v>170</v>
      </c>
      <c r="W5" s="1575" t="s">
        <v>788</v>
      </c>
      <c r="X5" s="1575" t="s">
        <v>789</v>
      </c>
      <c r="Y5" s="1575" t="s">
        <v>786</v>
      </c>
      <c r="Z5" s="1575" t="s">
        <v>855</v>
      </c>
      <c r="AA5" s="1575" t="s">
        <v>170</v>
      </c>
      <c r="AB5" s="1575" t="s">
        <v>788</v>
      </c>
      <c r="AC5" s="1575" t="s">
        <v>789</v>
      </c>
      <c r="AD5" s="1575" t="s">
        <v>786</v>
      </c>
      <c r="AE5" s="1575" t="s">
        <v>855</v>
      </c>
      <c r="AF5" s="1575" t="s">
        <v>170</v>
      </c>
      <c r="AG5" s="1595" t="s">
        <v>788</v>
      </c>
      <c r="AH5" s="1595" t="s">
        <v>789</v>
      </c>
      <c r="AI5" s="1595" t="s">
        <v>786</v>
      </c>
      <c r="AJ5" s="5358"/>
      <c r="AK5" s="5358"/>
      <c r="AL5" s="5358"/>
    </row>
    <row r="6" spans="1:38" s="1708" customFormat="1" ht="24">
      <c r="A6" s="1720" t="s">
        <v>16</v>
      </c>
      <c r="B6" s="1721" t="s">
        <v>1309</v>
      </c>
      <c r="C6" s="1722"/>
      <c r="D6" s="1722"/>
      <c r="E6" s="1722"/>
      <c r="F6" s="1722"/>
      <c r="G6" s="1723"/>
      <c r="H6" s="1722"/>
      <c r="I6" s="1745"/>
      <c r="J6" s="1745"/>
      <c r="K6" s="1745"/>
      <c r="L6" s="1746"/>
      <c r="M6" s="1745"/>
      <c r="N6" s="1745"/>
      <c r="O6" s="1745"/>
      <c r="P6" s="1745"/>
      <c r="Q6" s="1723"/>
      <c r="R6" s="1751"/>
      <c r="S6" s="1751"/>
      <c r="T6" s="1752"/>
      <c r="U6" s="1752"/>
      <c r="V6" s="1753"/>
      <c r="W6" s="1754"/>
      <c r="X6" s="1754"/>
      <c r="Y6" s="1767"/>
      <c r="Z6" s="1767"/>
      <c r="AA6" s="1768"/>
      <c r="AB6" s="1767"/>
      <c r="AC6" s="1767"/>
      <c r="AD6" s="1767"/>
      <c r="AE6" s="1767"/>
      <c r="AF6" s="1769"/>
      <c r="AG6" s="1777"/>
      <c r="AH6" s="1777"/>
      <c r="AI6" s="1777"/>
      <c r="AJ6" s="1778"/>
      <c r="AK6" s="1779"/>
      <c r="AL6" s="1778"/>
    </row>
    <row r="7" spans="1:38" ht="13.5">
      <c r="A7" s="1724" t="s">
        <v>1187</v>
      </c>
      <c r="B7" s="1230" t="s">
        <v>1851</v>
      </c>
      <c r="C7" s="1725"/>
      <c r="D7" s="1725"/>
      <c r="E7" s="1725"/>
      <c r="F7" s="1725"/>
      <c r="G7" s="1726"/>
      <c r="H7" s="1725"/>
      <c r="I7" s="1747"/>
      <c r="J7" s="1747"/>
      <c r="K7" s="1747"/>
      <c r="L7" s="1726"/>
      <c r="M7" s="1747"/>
      <c r="N7" s="1747"/>
      <c r="O7" s="1747"/>
      <c r="P7" s="1747"/>
      <c r="Q7" s="1755"/>
      <c r="R7" s="1747"/>
      <c r="S7" s="1747"/>
      <c r="T7" s="1756"/>
      <c r="U7" s="1756"/>
      <c r="V7" s="190"/>
      <c r="W7" s="1757"/>
      <c r="X7" s="128"/>
      <c r="Y7" s="128"/>
      <c r="Z7" s="128"/>
      <c r="AA7" s="190"/>
      <c r="AB7" s="128"/>
      <c r="AC7" s="1770"/>
      <c r="AD7" s="1679"/>
      <c r="AE7" s="1679"/>
      <c r="AF7" s="1869"/>
      <c r="AG7" s="128"/>
      <c r="AH7" s="128"/>
      <c r="AI7" s="128"/>
      <c r="AJ7" s="1780"/>
      <c r="AK7" s="1781"/>
      <c r="AL7" s="1781"/>
    </row>
    <row r="8" spans="1:38" ht="44.25" customHeight="1">
      <c r="A8" s="1724">
        <v>1</v>
      </c>
      <c r="B8" s="1225" t="s">
        <v>1852</v>
      </c>
      <c r="C8" s="1725"/>
      <c r="D8" s="1725"/>
      <c r="E8" s="1725"/>
      <c r="F8" s="1725"/>
      <c r="G8" s="1726"/>
      <c r="H8" s="1725"/>
      <c r="I8" s="1747"/>
      <c r="J8" s="1747"/>
      <c r="K8" s="1747"/>
      <c r="L8" s="1726"/>
      <c r="M8" s="1747"/>
      <c r="N8" s="1747"/>
      <c r="O8" s="1747"/>
      <c r="P8" s="1747"/>
      <c r="Q8" s="1755"/>
      <c r="R8" s="1747"/>
      <c r="S8" s="1747"/>
      <c r="T8" s="1756"/>
      <c r="U8" s="1756"/>
      <c r="V8" s="190"/>
      <c r="W8" s="1758"/>
      <c r="X8" s="1759"/>
      <c r="Y8" s="128"/>
      <c r="Z8" s="128"/>
      <c r="AA8" s="190"/>
      <c r="AB8" s="1758"/>
      <c r="AC8" s="1759"/>
      <c r="AD8" s="5359"/>
      <c r="AE8" s="5359"/>
      <c r="AF8" s="5362"/>
      <c r="AG8" s="128"/>
      <c r="AH8" s="128"/>
      <c r="AI8" s="128"/>
      <c r="AJ8" s="546"/>
      <c r="AK8" s="1434"/>
      <c r="AL8" s="1781"/>
    </row>
    <row r="9" spans="1:38" ht="45" hidden="1" customHeight="1">
      <c r="A9" s="1724">
        <v>2</v>
      </c>
      <c r="B9" s="1225" t="s">
        <v>1853</v>
      </c>
      <c r="C9" s="1725"/>
      <c r="D9" s="1725"/>
      <c r="E9" s="1725"/>
      <c r="F9" s="1725"/>
      <c r="G9" s="1726"/>
      <c r="H9" s="1725"/>
      <c r="I9" s="1747"/>
      <c r="J9" s="1747"/>
      <c r="K9" s="1747"/>
      <c r="L9" s="1726"/>
      <c r="M9" s="1747"/>
      <c r="N9" s="1747"/>
      <c r="O9" s="1747"/>
      <c r="P9" s="1747"/>
      <c r="Q9" s="1755"/>
      <c r="R9" s="1747"/>
      <c r="S9" s="1747"/>
      <c r="T9" s="1756"/>
      <c r="U9" s="1756"/>
      <c r="V9" s="190"/>
      <c r="W9" s="1757"/>
      <c r="X9" s="1759"/>
      <c r="Y9" s="128"/>
      <c r="Z9" s="128"/>
      <c r="AA9" s="190"/>
      <c r="AB9" s="1757"/>
      <c r="AC9" s="1759"/>
      <c r="AD9" s="5360"/>
      <c r="AE9" s="5360"/>
      <c r="AF9" s="5363"/>
      <c r="AG9" s="128"/>
      <c r="AH9" s="128"/>
      <c r="AI9" s="128"/>
      <c r="AJ9" s="1435"/>
      <c r="AK9" s="1325"/>
      <c r="AL9" s="1781"/>
    </row>
    <row r="10" spans="1:38" ht="33.75" hidden="1" customHeight="1">
      <c r="A10" s="1724">
        <v>3</v>
      </c>
      <c r="B10" s="1225" t="s">
        <v>1854</v>
      </c>
      <c r="C10" s="1725"/>
      <c r="D10" s="1725"/>
      <c r="E10" s="1725"/>
      <c r="F10" s="1725"/>
      <c r="G10" s="1726"/>
      <c r="H10" s="1725"/>
      <c r="I10" s="1747"/>
      <c r="J10" s="1747"/>
      <c r="K10" s="1747"/>
      <c r="L10" s="1726"/>
      <c r="M10" s="1747"/>
      <c r="N10" s="1747"/>
      <c r="O10" s="1747"/>
      <c r="P10" s="1747"/>
      <c r="Q10" s="1755"/>
      <c r="R10" s="1747"/>
      <c r="S10" s="1747"/>
      <c r="T10" s="1756"/>
      <c r="U10" s="1756"/>
      <c r="V10" s="190"/>
      <c r="W10" s="1757"/>
      <c r="X10" s="1759"/>
      <c r="Y10" s="128"/>
      <c r="Z10" s="128"/>
      <c r="AA10" s="190"/>
      <c r="AB10" s="1757"/>
      <c r="AC10" s="1759"/>
      <c r="AD10" s="5360"/>
      <c r="AE10" s="5360"/>
      <c r="AF10" s="5363"/>
      <c r="AG10" s="128"/>
      <c r="AH10" s="128"/>
      <c r="AI10" s="128"/>
      <c r="AJ10" s="1435"/>
      <c r="AK10" s="1325"/>
      <c r="AL10" s="1781"/>
    </row>
    <row r="11" spans="1:38" ht="13.5" hidden="1" customHeight="1">
      <c r="A11" s="1724">
        <v>4</v>
      </c>
      <c r="B11" s="1225" t="s">
        <v>1855</v>
      </c>
      <c r="C11" s="1725"/>
      <c r="D11" s="1725"/>
      <c r="E11" s="1725"/>
      <c r="F11" s="1725"/>
      <c r="G11" s="1726"/>
      <c r="H11" s="1725"/>
      <c r="I11" s="1747"/>
      <c r="J11" s="1747"/>
      <c r="K11" s="1747"/>
      <c r="L11" s="1726"/>
      <c r="M11" s="1747"/>
      <c r="N11" s="1747"/>
      <c r="O11" s="1747"/>
      <c r="P11" s="1747"/>
      <c r="Q11" s="1755"/>
      <c r="R11" s="1747"/>
      <c r="S11" s="1748"/>
      <c r="T11" s="1756"/>
      <c r="U11" s="1756"/>
      <c r="V11" s="190"/>
      <c r="W11" s="1757"/>
      <c r="X11" s="1759"/>
      <c r="Y11" s="128"/>
      <c r="Z11" s="128"/>
      <c r="AA11" s="190"/>
      <c r="AB11" s="1757"/>
      <c r="AC11" s="1759"/>
      <c r="AD11" s="5360"/>
      <c r="AE11" s="5360"/>
      <c r="AF11" s="5363"/>
      <c r="AG11" s="128"/>
      <c r="AH11" s="128"/>
      <c r="AI11" s="128"/>
      <c r="AJ11" s="1782"/>
      <c r="AK11" s="1435"/>
      <c r="AL11" s="1781"/>
    </row>
    <row r="12" spans="1:38" ht="13.5" hidden="1" customHeight="1">
      <c r="A12" s="1724">
        <v>5</v>
      </c>
      <c r="B12" s="1225" t="s">
        <v>1856</v>
      </c>
      <c r="C12" s="1725"/>
      <c r="D12" s="1725"/>
      <c r="E12" s="1725"/>
      <c r="F12" s="1725"/>
      <c r="G12" s="1726"/>
      <c r="H12" s="1725"/>
      <c r="I12" s="1747"/>
      <c r="J12" s="1747"/>
      <c r="K12" s="1747"/>
      <c r="L12" s="1726"/>
      <c r="M12" s="1747"/>
      <c r="N12" s="1747"/>
      <c r="O12" s="1747"/>
      <c r="P12" s="1747"/>
      <c r="Q12" s="1755"/>
      <c r="R12" s="1747"/>
      <c r="S12" s="1748"/>
      <c r="T12" s="1756"/>
      <c r="U12" s="1756"/>
      <c r="V12" s="190"/>
      <c r="W12" s="1757"/>
      <c r="X12" s="1759"/>
      <c r="Y12" s="128"/>
      <c r="Z12" s="128"/>
      <c r="AA12" s="190"/>
      <c r="AB12" s="1757"/>
      <c r="AC12" s="1759"/>
      <c r="AD12" s="5360"/>
      <c r="AE12" s="5360"/>
      <c r="AF12" s="5363"/>
      <c r="AG12" s="128"/>
      <c r="AH12" s="128"/>
      <c r="AI12" s="128"/>
      <c r="AJ12" s="1782"/>
      <c r="AK12" s="1435"/>
      <c r="AL12" s="1781"/>
    </row>
    <row r="13" spans="1:38" ht="22.5" hidden="1" customHeight="1">
      <c r="A13" s="1724">
        <v>6</v>
      </c>
      <c r="B13" s="1225" t="s">
        <v>1857</v>
      </c>
      <c r="C13" s="1725"/>
      <c r="D13" s="1725"/>
      <c r="E13" s="1725"/>
      <c r="F13" s="1725"/>
      <c r="G13" s="1726"/>
      <c r="H13" s="1725"/>
      <c r="I13" s="1747"/>
      <c r="J13" s="1747"/>
      <c r="K13" s="1747"/>
      <c r="L13" s="1726"/>
      <c r="M13" s="1747"/>
      <c r="N13" s="1747"/>
      <c r="O13" s="1747"/>
      <c r="P13" s="1747"/>
      <c r="Q13" s="1755"/>
      <c r="R13" s="1747"/>
      <c r="S13" s="1748"/>
      <c r="T13" s="1756"/>
      <c r="U13" s="1756"/>
      <c r="V13" s="190"/>
      <c r="W13" s="1757"/>
      <c r="X13" s="1759"/>
      <c r="Y13" s="128"/>
      <c r="Z13" s="128"/>
      <c r="AA13" s="190"/>
      <c r="AB13" s="1757"/>
      <c r="AC13" s="1759"/>
      <c r="AD13" s="5360"/>
      <c r="AE13" s="5360"/>
      <c r="AF13" s="5363"/>
      <c r="AG13" s="128"/>
      <c r="AH13" s="128"/>
      <c r="AI13" s="128"/>
      <c r="AJ13" s="1782"/>
      <c r="AK13" s="1435"/>
      <c r="AL13" s="1781"/>
    </row>
    <row r="14" spans="1:38" ht="81" customHeight="1">
      <c r="A14" s="1724">
        <v>2</v>
      </c>
      <c r="B14" s="1225" t="s">
        <v>1858</v>
      </c>
      <c r="C14" s="1725"/>
      <c r="D14" s="1725"/>
      <c r="E14" s="1725"/>
      <c r="F14" s="1725"/>
      <c r="G14" s="1726"/>
      <c r="H14" s="1725"/>
      <c r="I14" s="1747"/>
      <c r="J14" s="1747"/>
      <c r="K14" s="1747"/>
      <c r="L14" s="1726"/>
      <c r="M14" s="1747"/>
      <c r="N14" s="1747"/>
      <c r="O14" s="1747"/>
      <c r="P14" s="1747"/>
      <c r="Q14" s="1755"/>
      <c r="R14" s="1747"/>
      <c r="S14" s="1748"/>
      <c r="T14" s="1756"/>
      <c r="U14" s="1756"/>
      <c r="V14" s="190"/>
      <c r="W14" s="1757"/>
      <c r="X14" s="1759"/>
      <c r="Y14" s="128"/>
      <c r="Z14" s="128"/>
      <c r="AA14" s="190"/>
      <c r="AB14" s="1757"/>
      <c r="AC14" s="1759"/>
      <c r="AD14" s="5361"/>
      <c r="AE14" s="5361"/>
      <c r="AF14" s="5364"/>
      <c r="AG14" s="128"/>
      <c r="AH14" s="128"/>
      <c r="AI14" s="128"/>
      <c r="AJ14" s="1434"/>
      <c r="AK14" s="1434"/>
      <c r="AL14" s="1781"/>
    </row>
    <row r="15" spans="1:38" ht="60.75" customHeight="1">
      <c r="A15" s="1724">
        <v>3</v>
      </c>
      <c r="B15" s="1225" t="s">
        <v>1859</v>
      </c>
      <c r="C15" s="1725"/>
      <c r="D15" s="1725"/>
      <c r="E15" s="1725"/>
      <c r="F15" s="1725"/>
      <c r="G15" s="1726"/>
      <c r="H15" s="1725"/>
      <c r="I15" s="1747"/>
      <c r="J15" s="1747"/>
      <c r="K15" s="1747"/>
      <c r="L15" s="1726"/>
      <c r="M15" s="1747"/>
      <c r="N15" s="1747"/>
      <c r="O15" s="1747"/>
      <c r="P15" s="1747"/>
      <c r="Q15" s="1755"/>
      <c r="R15" s="1747"/>
      <c r="S15" s="1748"/>
      <c r="T15" s="1756"/>
      <c r="U15" s="1756"/>
      <c r="V15" s="190"/>
      <c r="W15" s="1758"/>
      <c r="X15" s="1759"/>
      <c r="Y15" s="128"/>
      <c r="Z15" s="128"/>
      <c r="AA15" s="190"/>
      <c r="AB15" s="1758"/>
      <c r="AC15" s="1759"/>
      <c r="AD15" s="128"/>
      <c r="AE15" s="128"/>
      <c r="AF15" s="190"/>
      <c r="AG15" s="128"/>
      <c r="AH15" s="128"/>
      <c r="AI15" s="128"/>
      <c r="AJ15" s="1434"/>
      <c r="AK15" s="1434"/>
      <c r="AL15" s="1781"/>
    </row>
    <row r="16" spans="1:38" ht="13.5" hidden="1">
      <c r="A16" s="1724">
        <v>9</v>
      </c>
      <c r="B16" s="1225" t="s">
        <v>1860</v>
      </c>
      <c r="C16" s="1725"/>
      <c r="D16" s="1725"/>
      <c r="E16" s="1725"/>
      <c r="F16" s="1725"/>
      <c r="G16" s="1726"/>
      <c r="H16" s="1725"/>
      <c r="I16" s="1747"/>
      <c r="J16" s="1747"/>
      <c r="K16" s="1747"/>
      <c r="L16" s="1726"/>
      <c r="M16" s="1747"/>
      <c r="N16" s="1747"/>
      <c r="O16" s="1747"/>
      <c r="P16" s="1747"/>
      <c r="Q16" s="1755"/>
      <c r="R16" s="1747"/>
      <c r="S16" s="1747"/>
      <c r="T16" s="1756"/>
      <c r="U16" s="1756"/>
      <c r="V16" s="190"/>
      <c r="W16" s="1757"/>
      <c r="X16" s="128"/>
      <c r="Y16" s="128"/>
      <c r="Z16" s="128"/>
      <c r="AA16" s="190"/>
      <c r="AB16" s="1757"/>
      <c r="AC16" s="128"/>
      <c r="AD16" s="128"/>
      <c r="AE16" s="128"/>
      <c r="AF16" s="190"/>
      <c r="AG16" s="128"/>
      <c r="AH16" s="128"/>
      <c r="AI16" s="128"/>
      <c r="AJ16" s="1434"/>
      <c r="AK16" s="1434"/>
      <c r="AL16" s="1781"/>
    </row>
    <row r="17" spans="1:38" ht="24" hidden="1">
      <c r="A17" s="1724">
        <v>10</v>
      </c>
      <c r="B17" s="1225" t="s">
        <v>1861</v>
      </c>
      <c r="C17" s="1725"/>
      <c r="D17" s="1725"/>
      <c r="E17" s="1725"/>
      <c r="F17" s="1725"/>
      <c r="G17" s="1726"/>
      <c r="H17" s="1725"/>
      <c r="I17" s="1747"/>
      <c r="J17" s="1747"/>
      <c r="K17" s="1747"/>
      <c r="L17" s="1726"/>
      <c r="M17" s="1747"/>
      <c r="N17" s="1747"/>
      <c r="O17" s="1747"/>
      <c r="P17" s="1747"/>
      <c r="Q17" s="1755"/>
      <c r="R17" s="1747"/>
      <c r="S17" s="1747"/>
      <c r="T17" s="1756"/>
      <c r="U17" s="1756"/>
      <c r="V17" s="190"/>
      <c r="W17" s="1757"/>
      <c r="X17" s="128"/>
      <c r="Y17" s="128"/>
      <c r="Z17" s="128"/>
      <c r="AA17" s="190"/>
      <c r="AB17" s="1757"/>
      <c r="AC17" s="128"/>
      <c r="AD17" s="128"/>
      <c r="AE17" s="128"/>
      <c r="AF17" s="190"/>
      <c r="AG17" s="128"/>
      <c r="AH17" s="128"/>
      <c r="AI17" s="128"/>
      <c r="AJ17" s="1434"/>
      <c r="AK17" s="1434"/>
      <c r="AL17" s="1781"/>
    </row>
    <row r="18" spans="1:38" ht="24" hidden="1" outlineLevel="1">
      <c r="A18" s="1724">
        <v>11</v>
      </c>
      <c r="B18" s="1225" t="s">
        <v>1862</v>
      </c>
      <c r="C18" s="1725"/>
      <c r="D18" s="1725"/>
      <c r="E18" s="1725"/>
      <c r="F18" s="1725"/>
      <c r="G18" s="1726"/>
      <c r="H18" s="1725"/>
      <c r="I18" s="1747"/>
      <c r="J18" s="1747"/>
      <c r="K18" s="1747"/>
      <c r="L18" s="1726"/>
      <c r="M18" s="1747"/>
      <c r="N18" s="1747"/>
      <c r="O18" s="1747"/>
      <c r="P18" s="1747"/>
      <c r="Q18" s="1755"/>
      <c r="R18" s="1747"/>
      <c r="S18" s="1747"/>
      <c r="T18" s="1756"/>
      <c r="U18" s="1756"/>
      <c r="V18" s="190"/>
      <c r="W18" s="128"/>
      <c r="X18" s="128"/>
      <c r="Y18" s="128"/>
      <c r="Z18" s="128"/>
      <c r="AA18" s="190"/>
      <c r="AB18" s="128"/>
      <c r="AC18" s="128"/>
      <c r="AD18" s="128"/>
      <c r="AE18" s="128"/>
      <c r="AF18" s="190"/>
      <c r="AG18" s="128"/>
      <c r="AH18" s="128"/>
      <c r="AI18" s="128"/>
      <c r="AJ18" s="1434"/>
      <c r="AK18" s="1783"/>
      <c r="AL18" s="1781"/>
    </row>
    <row r="19" spans="1:38" ht="13.5" hidden="1" outlineLevel="1">
      <c r="A19" s="1724">
        <v>12</v>
      </c>
      <c r="B19" s="1225" t="s">
        <v>1863</v>
      </c>
      <c r="C19" s="1725"/>
      <c r="D19" s="1725"/>
      <c r="E19" s="1725"/>
      <c r="F19" s="1725"/>
      <c r="G19" s="1726"/>
      <c r="H19" s="1725"/>
      <c r="I19" s="1747"/>
      <c r="J19" s="1747"/>
      <c r="K19" s="1747"/>
      <c r="L19" s="1726"/>
      <c r="M19" s="1747"/>
      <c r="N19" s="1747"/>
      <c r="O19" s="1747"/>
      <c r="P19" s="1747"/>
      <c r="Q19" s="1755"/>
      <c r="R19" s="1747"/>
      <c r="S19" s="1747"/>
      <c r="T19" s="1756"/>
      <c r="U19" s="1756"/>
      <c r="V19" s="190"/>
      <c r="W19" s="128"/>
      <c r="X19" s="128"/>
      <c r="Y19" s="128"/>
      <c r="Z19" s="128"/>
      <c r="AA19" s="190"/>
      <c r="AB19" s="128"/>
      <c r="AC19" s="128"/>
      <c r="AD19" s="128"/>
      <c r="AE19" s="128"/>
      <c r="AF19" s="190"/>
      <c r="AG19" s="128"/>
      <c r="AH19" s="128"/>
      <c r="AI19" s="128"/>
      <c r="AJ19" s="1434"/>
      <c r="AK19" s="1783"/>
      <c r="AL19" s="1781"/>
    </row>
    <row r="20" spans="1:38" ht="13.5" hidden="1" outlineLevel="1">
      <c r="A20" s="1724">
        <v>13</v>
      </c>
      <c r="B20" s="1225" t="s">
        <v>1864</v>
      </c>
      <c r="C20" s="1725"/>
      <c r="D20" s="1725"/>
      <c r="E20" s="1725"/>
      <c r="F20" s="1725"/>
      <c r="G20" s="1726"/>
      <c r="H20" s="1725"/>
      <c r="I20" s="1747"/>
      <c r="J20" s="1747"/>
      <c r="K20" s="1747"/>
      <c r="L20" s="1726"/>
      <c r="M20" s="1747"/>
      <c r="N20" s="1747"/>
      <c r="O20" s="1747"/>
      <c r="P20" s="1747"/>
      <c r="Q20" s="1755"/>
      <c r="R20" s="1747"/>
      <c r="S20" s="1747"/>
      <c r="T20" s="1756"/>
      <c r="U20" s="1756"/>
      <c r="V20" s="190"/>
      <c r="W20" s="128"/>
      <c r="X20" s="128"/>
      <c r="Y20" s="128"/>
      <c r="Z20" s="128"/>
      <c r="AA20" s="190"/>
      <c r="AB20" s="128"/>
      <c r="AC20" s="128"/>
      <c r="AD20" s="128"/>
      <c r="AE20" s="128"/>
      <c r="AF20" s="190"/>
      <c r="AG20" s="128"/>
      <c r="AH20" s="128"/>
      <c r="AI20" s="128"/>
      <c r="AJ20" s="1434"/>
      <c r="AK20" s="1783"/>
      <c r="AL20" s="1781"/>
    </row>
    <row r="21" spans="1:38" ht="13.5" hidden="1" outlineLevel="1">
      <c r="A21" s="1724">
        <v>14</v>
      </c>
      <c r="B21" s="1225" t="s">
        <v>1865</v>
      </c>
      <c r="C21" s="1725"/>
      <c r="D21" s="1725"/>
      <c r="E21" s="1725"/>
      <c r="F21" s="1725"/>
      <c r="G21" s="1726"/>
      <c r="H21" s="1725"/>
      <c r="I21" s="1747"/>
      <c r="J21" s="1747"/>
      <c r="K21" s="1747"/>
      <c r="L21" s="1726"/>
      <c r="M21" s="1747"/>
      <c r="N21" s="1747"/>
      <c r="O21" s="1747"/>
      <c r="P21" s="1747"/>
      <c r="Q21" s="1755"/>
      <c r="R21" s="1747"/>
      <c r="S21" s="1747"/>
      <c r="T21" s="1756"/>
      <c r="U21" s="1756"/>
      <c r="V21" s="190"/>
      <c r="W21" s="128"/>
      <c r="X21" s="128"/>
      <c r="Y21" s="128"/>
      <c r="Z21" s="128"/>
      <c r="AA21" s="190"/>
      <c r="AB21" s="128"/>
      <c r="AC21" s="128"/>
      <c r="AD21" s="128"/>
      <c r="AE21" s="128"/>
      <c r="AF21" s="190"/>
      <c r="AG21" s="128"/>
      <c r="AH21" s="128"/>
      <c r="AI21" s="128"/>
      <c r="AJ21" s="1434"/>
      <c r="AK21" s="1783"/>
      <c r="AL21" s="1781"/>
    </row>
    <row r="22" spans="1:38" ht="13.5" hidden="1" outlineLevel="1">
      <c r="A22" s="1724">
        <v>15</v>
      </c>
      <c r="B22" s="1225" t="s">
        <v>1866</v>
      </c>
      <c r="C22" s="1725"/>
      <c r="D22" s="1725"/>
      <c r="E22" s="1725"/>
      <c r="F22" s="1725"/>
      <c r="G22" s="1726"/>
      <c r="H22" s="1725"/>
      <c r="I22" s="1747"/>
      <c r="J22" s="1747"/>
      <c r="K22" s="1747"/>
      <c r="L22" s="1726"/>
      <c r="M22" s="1747"/>
      <c r="N22" s="1747"/>
      <c r="O22" s="1747"/>
      <c r="P22" s="1747"/>
      <c r="Q22" s="1755"/>
      <c r="R22" s="1747"/>
      <c r="S22" s="1747"/>
      <c r="T22" s="1756"/>
      <c r="U22" s="1756"/>
      <c r="V22" s="190"/>
      <c r="W22" s="128"/>
      <c r="X22" s="128"/>
      <c r="Y22" s="128"/>
      <c r="Z22" s="128"/>
      <c r="AA22" s="190"/>
      <c r="AB22" s="128"/>
      <c r="AC22" s="128"/>
      <c r="AD22" s="128"/>
      <c r="AE22" s="128"/>
      <c r="AF22" s="190"/>
      <c r="AG22" s="128"/>
      <c r="AH22" s="128"/>
      <c r="AI22" s="128"/>
      <c r="AJ22" s="1434"/>
      <c r="AK22" s="1783"/>
      <c r="AL22" s="1781"/>
    </row>
    <row r="23" spans="1:38" ht="13.5" hidden="1" outlineLevel="1">
      <c r="A23" s="1724">
        <v>16</v>
      </c>
      <c r="B23" s="1225" t="s">
        <v>1867</v>
      </c>
      <c r="C23" s="1725"/>
      <c r="D23" s="1725"/>
      <c r="E23" s="1725"/>
      <c r="F23" s="1725"/>
      <c r="G23" s="1726"/>
      <c r="H23" s="1725"/>
      <c r="I23" s="1747"/>
      <c r="J23" s="1747"/>
      <c r="K23" s="1747"/>
      <c r="L23" s="1726"/>
      <c r="M23" s="1747"/>
      <c r="N23" s="1747"/>
      <c r="O23" s="1748"/>
      <c r="P23" s="1748"/>
      <c r="Q23" s="1755"/>
      <c r="R23" s="1748"/>
      <c r="S23" s="1748"/>
      <c r="T23" s="1756"/>
      <c r="U23" s="1760"/>
      <c r="V23" s="1761"/>
      <c r="W23" s="1758"/>
      <c r="X23" s="1759"/>
      <c r="Y23" s="1759"/>
      <c r="Z23" s="1759"/>
      <c r="AA23" s="1761"/>
      <c r="AB23" s="1758"/>
      <c r="AC23" s="1759"/>
      <c r="AD23" s="1759"/>
      <c r="AE23" s="1759"/>
      <c r="AF23" s="1761"/>
      <c r="AG23" s="1759"/>
      <c r="AH23" s="1759"/>
      <c r="AI23" s="1759"/>
      <c r="AJ23" s="546"/>
      <c r="AK23" s="1783"/>
      <c r="AL23" s="1781"/>
    </row>
    <row r="24" spans="1:38" ht="13.5" hidden="1" outlineLevel="1">
      <c r="A24" s="1724">
        <v>17</v>
      </c>
      <c r="B24" s="1225" t="s">
        <v>1868</v>
      </c>
      <c r="C24" s="1725"/>
      <c r="D24" s="1725"/>
      <c r="E24" s="1725"/>
      <c r="F24" s="1725"/>
      <c r="G24" s="1726"/>
      <c r="H24" s="1725"/>
      <c r="I24" s="1747"/>
      <c r="J24" s="1747"/>
      <c r="K24" s="1747"/>
      <c r="L24" s="1726"/>
      <c r="M24" s="1747"/>
      <c r="N24" s="1747"/>
      <c r="O24" s="1747"/>
      <c r="P24" s="1747"/>
      <c r="Q24" s="1755"/>
      <c r="R24" s="1747"/>
      <c r="S24" s="1747"/>
      <c r="T24" s="1756"/>
      <c r="U24" s="1756"/>
      <c r="V24" s="190"/>
      <c r="W24" s="1757"/>
      <c r="X24" s="128"/>
      <c r="Y24" s="128"/>
      <c r="Z24" s="128"/>
      <c r="AA24" s="190"/>
      <c r="AB24" s="1757"/>
      <c r="AC24" s="128"/>
      <c r="AD24" s="128"/>
      <c r="AE24" s="128"/>
      <c r="AF24" s="190"/>
      <c r="AG24" s="128"/>
      <c r="AH24" s="128"/>
      <c r="AI24" s="128"/>
      <c r="AJ24" s="1434"/>
      <c r="AK24" s="1783"/>
      <c r="AL24" s="1781"/>
    </row>
    <row r="25" spans="1:38" ht="13.5" hidden="1" outlineLevel="1">
      <c r="A25" s="1724">
        <v>18</v>
      </c>
      <c r="B25" s="1225" t="s">
        <v>1869</v>
      </c>
      <c r="C25" s="1725"/>
      <c r="D25" s="1725"/>
      <c r="E25" s="1725"/>
      <c r="F25" s="1725"/>
      <c r="G25" s="1726"/>
      <c r="H25" s="1725"/>
      <c r="I25" s="1747"/>
      <c r="J25" s="1747"/>
      <c r="K25" s="1747"/>
      <c r="L25" s="1726"/>
      <c r="M25" s="1747"/>
      <c r="N25" s="1747"/>
      <c r="O25" s="1747"/>
      <c r="P25" s="1747"/>
      <c r="Q25" s="1755"/>
      <c r="R25" s="1747"/>
      <c r="S25" s="1747"/>
      <c r="T25" s="1756"/>
      <c r="U25" s="1756"/>
      <c r="V25" s="190"/>
      <c r="W25" s="1757"/>
      <c r="X25" s="128"/>
      <c r="Y25" s="128"/>
      <c r="Z25" s="128"/>
      <c r="AA25" s="190"/>
      <c r="AB25" s="1757"/>
      <c r="AC25" s="128"/>
      <c r="AD25" s="128"/>
      <c r="AE25" s="128"/>
      <c r="AF25" s="190"/>
      <c r="AG25" s="128"/>
      <c r="AH25" s="128"/>
      <c r="AI25" s="128"/>
      <c r="AJ25" s="1434"/>
      <c r="AK25" s="1783"/>
      <c r="AL25" s="1781"/>
    </row>
    <row r="26" spans="1:38" ht="13.5" hidden="1" outlineLevel="1">
      <c r="A26" s="1724">
        <v>19</v>
      </c>
      <c r="B26" s="1225" t="s">
        <v>1870</v>
      </c>
      <c r="C26" s="1725"/>
      <c r="D26" s="1725"/>
      <c r="E26" s="1725"/>
      <c r="F26" s="1725"/>
      <c r="G26" s="1726"/>
      <c r="H26" s="1725"/>
      <c r="I26" s="1747"/>
      <c r="J26" s="1747"/>
      <c r="K26" s="1747"/>
      <c r="L26" s="1726"/>
      <c r="M26" s="1747"/>
      <c r="N26" s="1747"/>
      <c r="O26" s="1747"/>
      <c r="P26" s="1747"/>
      <c r="Q26" s="1755"/>
      <c r="R26" s="1747"/>
      <c r="S26" s="1747"/>
      <c r="T26" s="1756"/>
      <c r="U26" s="1756"/>
      <c r="V26" s="190"/>
      <c r="W26" s="1757"/>
      <c r="X26" s="128"/>
      <c r="Y26" s="128"/>
      <c r="Z26" s="128"/>
      <c r="AA26" s="190"/>
      <c r="AB26" s="1757"/>
      <c r="AC26" s="128"/>
      <c r="AD26" s="128"/>
      <c r="AE26" s="128"/>
      <c r="AF26" s="190"/>
      <c r="AG26" s="128"/>
      <c r="AH26" s="128"/>
      <c r="AI26" s="128"/>
      <c r="AJ26" s="1434"/>
      <c r="AK26" s="1783"/>
      <c r="AL26" s="1781"/>
    </row>
    <row r="27" spans="1:38" ht="13.5" hidden="1" outlineLevel="1">
      <c r="A27" s="1724">
        <v>20</v>
      </c>
      <c r="B27" s="1225" t="s">
        <v>1871</v>
      </c>
      <c r="C27" s="1725"/>
      <c r="D27" s="1725"/>
      <c r="E27" s="1725"/>
      <c r="F27" s="1725"/>
      <c r="G27" s="1726"/>
      <c r="H27" s="1725"/>
      <c r="I27" s="1747"/>
      <c r="J27" s="1747"/>
      <c r="K27" s="1747"/>
      <c r="L27" s="1726"/>
      <c r="M27" s="1747"/>
      <c r="N27" s="1747"/>
      <c r="O27" s="1747"/>
      <c r="P27" s="1747"/>
      <c r="Q27" s="1755"/>
      <c r="R27" s="1747"/>
      <c r="S27" s="1747"/>
      <c r="T27" s="1756"/>
      <c r="U27" s="1756"/>
      <c r="V27" s="190"/>
      <c r="W27" s="1757"/>
      <c r="X27" s="128"/>
      <c r="Y27" s="128"/>
      <c r="Z27" s="128"/>
      <c r="AA27" s="190"/>
      <c r="AB27" s="1757"/>
      <c r="AC27" s="128"/>
      <c r="AD27" s="128"/>
      <c r="AE27" s="128"/>
      <c r="AF27" s="190"/>
      <c r="AG27" s="128"/>
      <c r="AH27" s="128"/>
      <c r="AI27" s="128"/>
      <c r="AJ27" s="1434"/>
      <c r="AK27" s="1783"/>
      <c r="AL27" s="1781"/>
    </row>
    <row r="28" spans="1:38" ht="24" hidden="1" outlineLevel="1">
      <c r="A28" s="1724">
        <v>13</v>
      </c>
      <c r="B28" s="1225" t="s">
        <v>1872</v>
      </c>
      <c r="C28" s="1725"/>
      <c r="D28" s="1725"/>
      <c r="E28" s="1725"/>
      <c r="F28" s="1725"/>
      <c r="G28" s="1726"/>
      <c r="H28" s="1725"/>
      <c r="I28" s="1747"/>
      <c r="J28" s="1747"/>
      <c r="K28" s="1747"/>
      <c r="L28" s="1726"/>
      <c r="M28" s="1747"/>
      <c r="N28" s="1747"/>
      <c r="O28" s="1747"/>
      <c r="P28" s="1747"/>
      <c r="Q28" s="1755"/>
      <c r="R28" s="1747"/>
      <c r="S28" s="1747"/>
      <c r="T28" s="1756"/>
      <c r="U28" s="1756"/>
      <c r="V28" s="190"/>
      <c r="W28" s="1757"/>
      <c r="X28" s="128"/>
      <c r="Y28" s="128"/>
      <c r="Z28" s="128"/>
      <c r="AA28" s="190"/>
      <c r="AB28" s="1757"/>
      <c r="AC28" s="128"/>
      <c r="AD28" s="128"/>
      <c r="AE28" s="128"/>
      <c r="AF28" s="190"/>
      <c r="AG28" s="128"/>
      <c r="AH28" s="128"/>
      <c r="AI28" s="128"/>
      <c r="AJ28" s="1434"/>
      <c r="AK28" s="1783"/>
      <c r="AL28" s="1781"/>
    </row>
    <row r="29" spans="1:38" ht="13.5" hidden="1" outlineLevel="1">
      <c r="A29" s="1724">
        <v>14</v>
      </c>
      <c r="B29" s="1225" t="s">
        <v>1873</v>
      </c>
      <c r="C29" s="1725"/>
      <c r="D29" s="1725"/>
      <c r="E29" s="1725"/>
      <c r="F29" s="1725"/>
      <c r="G29" s="1726"/>
      <c r="H29" s="1725"/>
      <c r="I29" s="1747"/>
      <c r="J29" s="1747"/>
      <c r="K29" s="1747"/>
      <c r="L29" s="1726"/>
      <c r="M29" s="1747"/>
      <c r="N29" s="1747"/>
      <c r="O29" s="1747"/>
      <c r="P29" s="1747"/>
      <c r="Q29" s="1755"/>
      <c r="R29" s="1747"/>
      <c r="S29" s="1747"/>
      <c r="T29" s="1756"/>
      <c r="U29" s="1756"/>
      <c r="V29" s="190"/>
      <c r="W29" s="1757"/>
      <c r="X29" s="128"/>
      <c r="Y29" s="128"/>
      <c r="Z29" s="128"/>
      <c r="AA29" s="190"/>
      <c r="AB29" s="1757"/>
      <c r="AC29" s="128"/>
      <c r="AD29" s="128"/>
      <c r="AE29" s="128"/>
      <c r="AF29" s="190"/>
      <c r="AG29" s="128"/>
      <c r="AH29" s="128"/>
      <c r="AI29" s="128"/>
      <c r="AJ29" s="1434"/>
      <c r="AK29" s="1783"/>
      <c r="AL29" s="1781"/>
    </row>
    <row r="30" spans="1:38" ht="13.5" hidden="1" outlineLevel="1">
      <c r="A30" s="1724">
        <v>15</v>
      </c>
      <c r="B30" s="1225" t="s">
        <v>1874</v>
      </c>
      <c r="C30" s="1725"/>
      <c r="D30" s="1725"/>
      <c r="E30" s="1725"/>
      <c r="F30" s="1725"/>
      <c r="G30" s="1726"/>
      <c r="H30" s="1725"/>
      <c r="I30" s="1747"/>
      <c r="J30" s="1747"/>
      <c r="K30" s="1747"/>
      <c r="L30" s="1726"/>
      <c r="M30" s="1747"/>
      <c r="N30" s="1747"/>
      <c r="O30" s="1747"/>
      <c r="P30" s="1747"/>
      <c r="Q30" s="1755"/>
      <c r="R30" s="1747"/>
      <c r="S30" s="1747"/>
      <c r="T30" s="1756"/>
      <c r="U30" s="1756"/>
      <c r="V30" s="190"/>
      <c r="W30" s="1757"/>
      <c r="X30" s="128"/>
      <c r="Y30" s="128"/>
      <c r="Z30" s="128"/>
      <c r="AA30" s="190"/>
      <c r="AB30" s="1757"/>
      <c r="AC30" s="128"/>
      <c r="AD30" s="128"/>
      <c r="AE30" s="128"/>
      <c r="AF30" s="190"/>
      <c r="AG30" s="128"/>
      <c r="AH30" s="128"/>
      <c r="AI30" s="128"/>
      <c r="AJ30" s="1434"/>
      <c r="AK30" s="1783"/>
      <c r="AL30" s="1781"/>
    </row>
    <row r="31" spans="1:38" ht="13.5" hidden="1" outlineLevel="1">
      <c r="A31" s="1724">
        <v>16</v>
      </c>
      <c r="B31" s="1225" t="s">
        <v>1875</v>
      </c>
      <c r="C31" s="1725"/>
      <c r="D31" s="1725"/>
      <c r="E31" s="1725"/>
      <c r="F31" s="1725"/>
      <c r="G31" s="1726"/>
      <c r="H31" s="1725"/>
      <c r="I31" s="1747"/>
      <c r="J31" s="1747"/>
      <c r="K31" s="1747"/>
      <c r="L31" s="1726"/>
      <c r="M31" s="1747"/>
      <c r="N31" s="1747"/>
      <c r="O31" s="1747"/>
      <c r="P31" s="1747"/>
      <c r="Q31" s="1755"/>
      <c r="R31" s="1747"/>
      <c r="S31" s="1747"/>
      <c r="T31" s="1756"/>
      <c r="U31" s="1756"/>
      <c r="V31" s="190"/>
      <c r="W31" s="1757"/>
      <c r="X31" s="128"/>
      <c r="Y31" s="128"/>
      <c r="Z31" s="128"/>
      <c r="AA31" s="190"/>
      <c r="AB31" s="1757"/>
      <c r="AC31" s="128"/>
      <c r="AD31" s="128"/>
      <c r="AE31" s="128"/>
      <c r="AF31" s="190"/>
      <c r="AG31" s="128"/>
      <c r="AH31" s="128"/>
      <c r="AI31" s="128"/>
      <c r="AJ31" s="1434"/>
      <c r="AK31" s="1783"/>
      <c r="AL31" s="1781"/>
    </row>
    <row r="32" spans="1:38" ht="13.5" hidden="1" outlineLevel="1">
      <c r="A32" s="1724">
        <v>17</v>
      </c>
      <c r="B32" s="1232" t="s">
        <v>1876</v>
      </c>
      <c r="C32" s="1727"/>
      <c r="D32" s="1727"/>
      <c r="E32" s="1727"/>
      <c r="F32" s="1727"/>
      <c r="G32" s="1728"/>
      <c r="H32" s="1727"/>
      <c r="I32" s="1747"/>
      <c r="J32" s="1747"/>
      <c r="K32" s="1747"/>
      <c r="L32" s="1726"/>
      <c r="M32" s="1747"/>
      <c r="N32" s="1747"/>
      <c r="O32" s="1747"/>
      <c r="P32" s="1747"/>
      <c r="Q32" s="1755"/>
      <c r="R32" s="1747"/>
      <c r="S32" s="1747"/>
      <c r="T32" s="1756"/>
      <c r="U32" s="1756"/>
      <c r="V32" s="190"/>
      <c r="W32" s="1757"/>
      <c r="X32" s="128"/>
      <c r="Y32" s="128"/>
      <c r="Z32" s="128"/>
      <c r="AA32" s="190"/>
      <c r="AB32" s="1757"/>
      <c r="AC32" s="128"/>
      <c r="AD32" s="128"/>
      <c r="AE32" s="128"/>
      <c r="AF32" s="190"/>
      <c r="AG32" s="128"/>
      <c r="AH32" s="128"/>
      <c r="AI32" s="128"/>
      <c r="AJ32" s="1434"/>
      <c r="AK32" s="533"/>
      <c r="AL32" s="1781"/>
    </row>
    <row r="33" spans="1:38" ht="13.5" hidden="1" outlineLevel="1">
      <c r="A33" s="1724">
        <v>18</v>
      </c>
      <c r="B33" s="1232" t="s">
        <v>1877</v>
      </c>
      <c r="C33" s="1729"/>
      <c r="D33" s="1729"/>
      <c r="E33" s="1729"/>
      <c r="F33" s="1729"/>
      <c r="G33" s="1730"/>
      <c r="H33" s="1729"/>
      <c r="I33" s="1747"/>
      <c r="J33" s="1747"/>
      <c r="K33" s="1747"/>
      <c r="L33" s="1726"/>
      <c r="M33" s="1747"/>
      <c r="N33" s="1747"/>
      <c r="O33" s="1747"/>
      <c r="P33" s="1747"/>
      <c r="Q33" s="1755"/>
      <c r="R33" s="1747"/>
      <c r="S33" s="1747"/>
      <c r="T33" s="1756"/>
      <c r="U33" s="1756"/>
      <c r="V33" s="190"/>
      <c r="W33" s="1757"/>
      <c r="X33" s="128"/>
      <c r="Y33" s="128"/>
      <c r="Z33" s="128"/>
      <c r="AA33" s="190"/>
      <c r="AB33" s="1757"/>
      <c r="AC33" s="128"/>
      <c r="AD33" s="128"/>
      <c r="AE33" s="128"/>
      <c r="AF33" s="190"/>
      <c r="AG33" s="128"/>
      <c r="AH33" s="128"/>
      <c r="AI33" s="128"/>
      <c r="AJ33" s="1434"/>
      <c r="AK33" s="1783"/>
      <c r="AL33" s="1781"/>
    </row>
    <row r="34" spans="1:38" ht="13.5" hidden="1" outlineLevel="1">
      <c r="A34" s="1724">
        <v>19</v>
      </c>
      <c r="B34" s="1232" t="s">
        <v>1878</v>
      </c>
      <c r="C34" s="1729"/>
      <c r="D34" s="1729"/>
      <c r="E34" s="1729"/>
      <c r="F34" s="1729"/>
      <c r="G34" s="1730"/>
      <c r="H34" s="1729"/>
      <c r="I34" s="1747"/>
      <c r="J34" s="1747"/>
      <c r="K34" s="1747"/>
      <c r="L34" s="1726"/>
      <c r="M34" s="1747"/>
      <c r="N34" s="1747"/>
      <c r="O34" s="1747"/>
      <c r="P34" s="1747"/>
      <c r="Q34" s="1755"/>
      <c r="R34" s="1747"/>
      <c r="S34" s="1747"/>
      <c r="T34" s="1756"/>
      <c r="U34" s="1756"/>
      <c r="V34" s="190"/>
      <c r="W34" s="1757"/>
      <c r="X34" s="128"/>
      <c r="Y34" s="128"/>
      <c r="Z34" s="128"/>
      <c r="AA34" s="190"/>
      <c r="AB34" s="1757"/>
      <c r="AC34" s="128"/>
      <c r="AD34" s="128"/>
      <c r="AE34" s="128"/>
      <c r="AF34" s="190"/>
      <c r="AG34" s="128"/>
      <c r="AH34" s="128"/>
      <c r="AI34" s="128"/>
      <c r="AJ34" s="1434"/>
      <c r="AK34" s="1783"/>
      <c r="AL34" s="1781"/>
    </row>
    <row r="35" spans="1:38" ht="13.5" hidden="1" outlineLevel="1">
      <c r="A35" s="1724">
        <v>20</v>
      </c>
      <c r="B35" s="1225" t="s">
        <v>1879</v>
      </c>
      <c r="C35" s="1729"/>
      <c r="D35" s="1729"/>
      <c r="E35" s="1729"/>
      <c r="F35" s="1729"/>
      <c r="G35" s="1730"/>
      <c r="H35" s="1729"/>
      <c r="I35" s="1747"/>
      <c r="J35" s="1747"/>
      <c r="K35" s="1747"/>
      <c r="L35" s="1726"/>
      <c r="M35" s="1747"/>
      <c r="N35" s="1747"/>
      <c r="O35" s="1747"/>
      <c r="P35" s="1747"/>
      <c r="Q35" s="1755"/>
      <c r="R35" s="1747"/>
      <c r="S35" s="1747"/>
      <c r="T35" s="1756"/>
      <c r="U35" s="1756"/>
      <c r="V35" s="190"/>
      <c r="W35" s="1757"/>
      <c r="X35" s="128"/>
      <c r="Y35" s="128"/>
      <c r="Z35" s="128"/>
      <c r="AA35" s="190"/>
      <c r="AB35" s="1757"/>
      <c r="AC35" s="128"/>
      <c r="AD35" s="128"/>
      <c r="AE35" s="128"/>
      <c r="AF35" s="190"/>
      <c r="AG35" s="128"/>
      <c r="AH35" s="128"/>
      <c r="AI35" s="128"/>
      <c r="AJ35" s="1434"/>
      <c r="AK35" s="1783"/>
      <c r="AL35" s="1781"/>
    </row>
    <row r="36" spans="1:38" ht="13.5" hidden="1" outlineLevel="1">
      <c r="A36" s="1724"/>
      <c r="B36" s="1225"/>
      <c r="C36" s="1729"/>
      <c r="D36" s="1729"/>
      <c r="E36" s="1729"/>
      <c r="F36" s="1729"/>
      <c r="G36" s="1730"/>
      <c r="H36" s="1729"/>
      <c r="I36" s="1747"/>
      <c r="J36" s="1747"/>
      <c r="K36" s="1747"/>
      <c r="L36" s="1726"/>
      <c r="M36" s="1747"/>
      <c r="N36" s="1747"/>
      <c r="O36" s="1747"/>
      <c r="P36" s="1747"/>
      <c r="Q36" s="1755"/>
      <c r="R36" s="1747"/>
      <c r="S36" s="1747"/>
      <c r="T36" s="1756"/>
      <c r="U36" s="1756"/>
      <c r="V36" s="190"/>
      <c r="W36" s="1757"/>
      <c r="X36" s="128"/>
      <c r="Y36" s="128"/>
      <c r="Z36" s="128"/>
      <c r="AA36" s="190"/>
      <c r="AB36" s="1757"/>
      <c r="AC36" s="128"/>
      <c r="AD36" s="128"/>
      <c r="AE36" s="128"/>
      <c r="AF36" s="190"/>
      <c r="AG36" s="128"/>
      <c r="AH36" s="128"/>
      <c r="AI36" s="128"/>
      <c r="AJ36" s="1434"/>
      <c r="AK36" s="1783"/>
      <c r="AL36" s="1781"/>
    </row>
    <row r="37" spans="1:38" ht="13.5" hidden="1" outlineLevel="1">
      <c r="A37" s="1724"/>
      <c r="B37" s="1225"/>
      <c r="C37" s="1729"/>
      <c r="D37" s="1729"/>
      <c r="E37" s="1729"/>
      <c r="F37" s="1729"/>
      <c r="G37" s="1730"/>
      <c r="H37" s="1729"/>
      <c r="I37" s="1747"/>
      <c r="J37" s="1747"/>
      <c r="K37" s="1747"/>
      <c r="L37" s="1726"/>
      <c r="M37" s="1747"/>
      <c r="N37" s="1747"/>
      <c r="O37" s="1747"/>
      <c r="P37" s="1747"/>
      <c r="Q37" s="1755"/>
      <c r="R37" s="1747"/>
      <c r="S37" s="1747"/>
      <c r="T37" s="1756"/>
      <c r="U37" s="1756"/>
      <c r="V37" s="190"/>
      <c r="W37" s="1757"/>
      <c r="X37" s="128"/>
      <c r="Y37" s="128"/>
      <c r="Z37" s="128"/>
      <c r="AA37" s="190"/>
      <c r="AB37" s="1757"/>
      <c r="AC37" s="128"/>
      <c r="AD37" s="128"/>
      <c r="AE37" s="128"/>
      <c r="AF37" s="190"/>
      <c r="AG37" s="128"/>
      <c r="AH37" s="128"/>
      <c r="AI37" s="128"/>
      <c r="AJ37" s="1434"/>
      <c r="AK37" s="1783"/>
      <c r="AL37" s="1781"/>
    </row>
    <row r="38" spans="1:38" ht="73.5" customHeight="1" collapsed="1">
      <c r="A38" s="1724" t="s">
        <v>1188</v>
      </c>
      <c r="B38" s="1225" t="s">
        <v>1880</v>
      </c>
      <c r="C38" s="1725"/>
      <c r="D38" s="1725"/>
      <c r="E38" s="1725"/>
      <c r="F38" s="1725"/>
      <c r="G38" s="1726"/>
      <c r="H38" s="1725"/>
      <c r="I38" s="1747"/>
      <c r="J38" s="1747"/>
      <c r="K38" s="1747"/>
      <c r="L38" s="1726"/>
      <c r="M38" s="1747"/>
      <c r="N38" s="1747"/>
      <c r="O38" s="1747"/>
      <c r="P38" s="1747"/>
      <c r="Q38" s="1755"/>
      <c r="R38" s="1747"/>
      <c r="S38" s="1747"/>
      <c r="T38" s="1756"/>
      <c r="U38" s="1756"/>
      <c r="V38" s="190"/>
      <c r="W38" s="1757"/>
      <c r="X38" s="128"/>
      <c r="Y38" s="128"/>
      <c r="Z38" s="128"/>
      <c r="AA38" s="190"/>
      <c r="AB38" s="1757"/>
      <c r="AC38" s="128"/>
      <c r="AD38" s="128"/>
      <c r="AE38" s="128"/>
      <c r="AF38" s="190"/>
      <c r="AG38" s="128"/>
      <c r="AH38" s="128"/>
      <c r="AI38" s="128"/>
      <c r="AJ38" s="1434"/>
      <c r="AK38" s="1434"/>
      <c r="AL38" s="1781"/>
    </row>
    <row r="39" spans="1:38" s="1709" customFormat="1" ht="81" customHeight="1">
      <c r="A39" s="1731" t="s">
        <v>1881</v>
      </c>
      <c r="B39" s="1232" t="s">
        <v>1882</v>
      </c>
      <c r="C39" s="1732"/>
      <c r="D39" s="1732"/>
      <c r="E39" s="1732"/>
      <c r="F39" s="1732"/>
      <c r="G39" s="1733"/>
      <c r="H39" s="1732"/>
      <c r="I39" s="1748"/>
      <c r="J39" s="1748"/>
      <c r="K39" s="1748"/>
      <c r="L39" s="1733"/>
      <c r="M39" s="1748"/>
      <c r="N39" s="1748"/>
      <c r="O39" s="1748"/>
      <c r="P39" s="1748"/>
      <c r="Q39" s="1755"/>
      <c r="R39" s="1748"/>
      <c r="S39" s="1748"/>
      <c r="T39" s="1760"/>
      <c r="U39" s="1760"/>
      <c r="V39" s="190"/>
      <c r="W39" s="1758"/>
      <c r="X39" s="1759"/>
      <c r="Y39" s="1759"/>
      <c r="Z39" s="1759"/>
      <c r="AA39" s="1761"/>
      <c r="AB39" s="1758"/>
      <c r="AC39" s="1759"/>
      <c r="AD39" s="1759"/>
      <c r="AE39" s="1759"/>
      <c r="AF39" s="1761"/>
      <c r="AG39" s="1759"/>
      <c r="AH39" s="1759"/>
      <c r="AI39" s="1759"/>
      <c r="AJ39" s="1784"/>
      <c r="AK39" s="1784"/>
      <c r="AL39" s="1333"/>
    </row>
    <row r="40" spans="1:38" ht="59.25" customHeight="1">
      <c r="A40" s="1724" t="s">
        <v>1883</v>
      </c>
      <c r="B40" s="158" t="s">
        <v>1884</v>
      </c>
      <c r="C40" s="1725"/>
      <c r="D40" s="1725"/>
      <c r="E40" s="1725"/>
      <c r="F40" s="1725"/>
      <c r="G40" s="1726"/>
      <c r="H40" s="1725"/>
      <c r="I40" s="1747"/>
      <c r="J40" s="1747"/>
      <c r="K40" s="1747"/>
      <c r="L40" s="1726"/>
      <c r="M40" s="1747"/>
      <c r="N40" s="1747"/>
      <c r="O40" s="1747"/>
      <c r="P40" s="1747"/>
      <c r="Q40" s="1755"/>
      <c r="R40" s="1747"/>
      <c r="S40" s="1747"/>
      <c r="T40" s="1756"/>
      <c r="U40" s="1756"/>
      <c r="V40" s="190"/>
      <c r="W40" s="1757"/>
      <c r="X40" s="128"/>
      <c r="Y40" s="128"/>
      <c r="Z40" s="128"/>
      <c r="AA40" s="190"/>
      <c r="AB40" s="1757"/>
      <c r="AC40" s="1757"/>
      <c r="AD40" s="128"/>
      <c r="AE40" s="128"/>
      <c r="AF40" s="190"/>
      <c r="AG40" s="128"/>
      <c r="AH40" s="128"/>
      <c r="AI40" s="128"/>
      <c r="AJ40" s="1435"/>
      <c r="AK40" s="1325"/>
      <c r="AL40" s="1781"/>
    </row>
    <row r="41" spans="1:38" ht="24" hidden="1" outlineLevel="1">
      <c r="A41" s="1724">
        <v>1</v>
      </c>
      <c r="B41" s="1230" t="s">
        <v>1885</v>
      </c>
      <c r="C41" s="1725"/>
      <c r="D41" s="1725"/>
      <c r="E41" s="1725"/>
      <c r="F41" s="1725"/>
      <c r="G41" s="1725"/>
      <c r="H41" s="1725"/>
      <c r="I41" s="1725"/>
      <c r="J41" s="1747"/>
      <c r="K41" s="1747"/>
      <c r="L41" s="1726"/>
      <c r="M41" s="1747"/>
      <c r="N41" s="1747"/>
      <c r="O41" s="1747"/>
      <c r="P41" s="1747"/>
      <c r="Q41" s="1755"/>
      <c r="R41" s="1747"/>
      <c r="S41" s="1747"/>
      <c r="T41" s="1760"/>
      <c r="U41" s="1756"/>
      <c r="V41" s="190"/>
      <c r="W41" s="1757"/>
      <c r="X41" s="128"/>
      <c r="Y41" s="128"/>
      <c r="Z41" s="128"/>
      <c r="AA41" s="190"/>
      <c r="AB41" s="1757"/>
      <c r="AC41" s="128"/>
      <c r="AD41" s="128"/>
      <c r="AE41" s="128"/>
      <c r="AF41" s="190"/>
      <c r="AG41" s="128"/>
      <c r="AH41" s="128"/>
      <c r="AI41" s="128"/>
      <c r="AJ41" s="1785"/>
      <c r="AK41" s="1781"/>
      <c r="AL41" s="1781"/>
    </row>
    <row r="42" spans="1:38" ht="13.5" hidden="1" outlineLevel="1">
      <c r="A42" s="1724">
        <v>2</v>
      </c>
      <c r="B42" s="1230" t="s">
        <v>1886</v>
      </c>
      <c r="C42" s="1725"/>
      <c r="D42" s="1725"/>
      <c r="E42" s="1725"/>
      <c r="F42" s="1725"/>
      <c r="G42" s="1725"/>
      <c r="H42" s="1725"/>
      <c r="I42" s="1725"/>
      <c r="J42" s="1747"/>
      <c r="K42" s="1747"/>
      <c r="L42" s="1726"/>
      <c r="M42" s="1747"/>
      <c r="N42" s="1747"/>
      <c r="O42" s="1747"/>
      <c r="P42" s="1747"/>
      <c r="Q42" s="1755"/>
      <c r="R42" s="1747"/>
      <c r="S42" s="1747"/>
      <c r="T42" s="1760"/>
      <c r="U42" s="1756"/>
      <c r="V42" s="190"/>
      <c r="W42" s="1757"/>
      <c r="X42" s="128"/>
      <c r="Y42" s="1771"/>
      <c r="Z42" s="1771"/>
      <c r="AA42" s="1772"/>
      <c r="AB42" s="1757"/>
      <c r="AC42" s="128"/>
      <c r="AD42" s="1771"/>
      <c r="AE42" s="1771"/>
      <c r="AF42" s="1772"/>
      <c r="AG42" s="1771"/>
      <c r="AH42" s="1771"/>
      <c r="AI42" s="1771"/>
      <c r="AJ42" s="537"/>
      <c r="AK42" s="541"/>
      <c r="AL42" s="1781"/>
    </row>
    <row r="43" spans="1:38" ht="13.5" hidden="1" outlineLevel="1">
      <c r="A43" s="1724">
        <v>3</v>
      </c>
      <c r="B43" s="1225" t="s">
        <v>1887</v>
      </c>
      <c r="C43" s="1725"/>
      <c r="D43" s="1725"/>
      <c r="E43" s="1725"/>
      <c r="F43" s="1725"/>
      <c r="G43" s="1726"/>
      <c r="H43" s="1725"/>
      <c r="I43" s="1747"/>
      <c r="J43" s="1747"/>
      <c r="K43" s="1747"/>
      <c r="L43" s="1726"/>
      <c r="M43" s="1747"/>
      <c r="N43" s="1747"/>
      <c r="O43" s="1747"/>
      <c r="P43" s="1747"/>
      <c r="Q43" s="1755"/>
      <c r="R43" s="1748"/>
      <c r="S43" s="1748"/>
      <c r="T43" s="1760"/>
      <c r="U43" s="1760"/>
      <c r="V43" s="190"/>
      <c r="W43" s="128"/>
      <c r="X43" s="128"/>
      <c r="Y43" s="1771"/>
      <c r="Z43" s="1771"/>
      <c r="AA43" s="1772"/>
      <c r="AB43" s="128"/>
      <c r="AC43" s="128"/>
      <c r="AD43" s="1771"/>
      <c r="AE43" s="1771"/>
      <c r="AF43" s="1772"/>
      <c r="AG43" s="1771"/>
      <c r="AH43" s="1771"/>
      <c r="AI43" s="1771"/>
      <c r="AJ43" s="537"/>
      <c r="AK43" s="533"/>
      <c r="AL43" s="1781"/>
    </row>
    <row r="44" spans="1:38" ht="13.5" hidden="1" outlineLevel="1">
      <c r="A44" s="1724">
        <v>4</v>
      </c>
      <c r="B44" s="1230" t="s">
        <v>1888</v>
      </c>
      <c r="C44" s="1725"/>
      <c r="D44" s="1725"/>
      <c r="E44" s="1725"/>
      <c r="F44" s="1725"/>
      <c r="G44" s="1726"/>
      <c r="H44" s="1725"/>
      <c r="I44" s="1747"/>
      <c r="J44" s="1747"/>
      <c r="K44" s="1747"/>
      <c r="L44" s="1726"/>
      <c r="M44" s="1747"/>
      <c r="N44" s="1747"/>
      <c r="O44" s="1747"/>
      <c r="P44" s="1747"/>
      <c r="Q44" s="1755"/>
      <c r="R44" s="1747"/>
      <c r="S44" s="1747"/>
      <c r="T44" s="1760"/>
      <c r="U44" s="1756"/>
      <c r="V44" s="190"/>
      <c r="W44" s="1757"/>
      <c r="X44" s="128"/>
      <c r="Y44" s="128"/>
      <c r="Z44" s="128"/>
      <c r="AA44" s="190"/>
      <c r="AB44" s="1757"/>
      <c r="AC44" s="128"/>
      <c r="AD44" s="128"/>
      <c r="AE44" s="128"/>
      <c r="AF44" s="190"/>
      <c r="AG44" s="128"/>
      <c r="AH44" s="128"/>
      <c r="AI44" s="128"/>
      <c r="AJ44" s="1785"/>
      <c r="AK44" s="1325"/>
      <c r="AL44" s="1781"/>
    </row>
    <row r="45" spans="1:38" ht="13.5" hidden="1" outlineLevel="1">
      <c r="A45" s="1724">
        <v>5</v>
      </c>
      <c r="B45" s="1230" t="s">
        <v>1889</v>
      </c>
      <c r="C45" s="1725"/>
      <c r="D45" s="1725"/>
      <c r="E45" s="1725"/>
      <c r="F45" s="1725"/>
      <c r="G45" s="1725"/>
      <c r="H45" s="1725"/>
      <c r="I45" s="1725"/>
      <c r="J45" s="1747"/>
      <c r="K45" s="1747"/>
      <c r="L45" s="1726"/>
      <c r="M45" s="1747"/>
      <c r="N45" s="1747"/>
      <c r="O45" s="1747"/>
      <c r="P45" s="1747"/>
      <c r="Q45" s="1755"/>
      <c r="R45" s="1747"/>
      <c r="S45" s="1747"/>
      <c r="T45" s="1760"/>
      <c r="U45" s="1756"/>
      <c r="V45" s="190"/>
      <c r="W45" s="1757"/>
      <c r="X45" s="128"/>
      <c r="Y45" s="128"/>
      <c r="Z45" s="128"/>
      <c r="AA45" s="190"/>
      <c r="AB45" s="1757"/>
      <c r="AC45" s="128"/>
      <c r="AD45" s="128"/>
      <c r="AE45" s="128"/>
      <c r="AF45" s="190"/>
      <c r="AG45" s="128"/>
      <c r="AH45" s="128"/>
      <c r="AI45" s="128"/>
      <c r="AJ45" s="1785"/>
      <c r="AK45" s="1781"/>
      <c r="AL45" s="1781"/>
    </row>
    <row r="46" spans="1:38" ht="13.5" hidden="1" outlineLevel="1">
      <c r="A46" s="1724">
        <v>6</v>
      </c>
      <c r="B46" s="1230" t="s">
        <v>1890</v>
      </c>
      <c r="C46" s="1725"/>
      <c r="D46" s="1725"/>
      <c r="E46" s="1725"/>
      <c r="F46" s="1725"/>
      <c r="G46" s="1725"/>
      <c r="H46" s="1725"/>
      <c r="I46" s="1725"/>
      <c r="J46" s="1747"/>
      <c r="K46" s="1747"/>
      <c r="L46" s="1726"/>
      <c r="M46" s="1747"/>
      <c r="N46" s="1747"/>
      <c r="O46" s="1747"/>
      <c r="P46" s="1747"/>
      <c r="Q46" s="1755"/>
      <c r="R46" s="1747"/>
      <c r="S46" s="1747"/>
      <c r="T46" s="1760"/>
      <c r="U46" s="1756"/>
      <c r="V46" s="190"/>
      <c r="W46" s="128"/>
      <c r="X46" s="128"/>
      <c r="Y46" s="128"/>
      <c r="Z46" s="128"/>
      <c r="AA46" s="190"/>
      <c r="AB46" s="128"/>
      <c r="AC46" s="128"/>
      <c r="AD46" s="128"/>
      <c r="AE46" s="128"/>
      <c r="AF46" s="190"/>
      <c r="AG46" s="128"/>
      <c r="AH46" s="128"/>
      <c r="AI46" s="128"/>
      <c r="AJ46" s="1785"/>
      <c r="AK46" s="1435"/>
      <c r="AL46" s="1781"/>
    </row>
    <row r="47" spans="1:38" ht="13.5" hidden="1" outlineLevel="1">
      <c r="A47" s="1724">
        <v>7</v>
      </c>
      <c r="B47" s="1225" t="s">
        <v>1891</v>
      </c>
      <c r="C47" s="1725"/>
      <c r="D47" s="1725"/>
      <c r="E47" s="1725"/>
      <c r="F47" s="1725"/>
      <c r="G47" s="1726"/>
      <c r="H47" s="1725"/>
      <c r="I47" s="1747"/>
      <c r="J47" s="1747"/>
      <c r="K47" s="1747"/>
      <c r="L47" s="1726"/>
      <c r="M47" s="1747"/>
      <c r="N47" s="1747"/>
      <c r="O47" s="1747"/>
      <c r="P47" s="1747"/>
      <c r="Q47" s="1755"/>
      <c r="R47" s="1747"/>
      <c r="S47" s="1747"/>
      <c r="T47" s="1760"/>
      <c r="U47" s="1756"/>
      <c r="V47" s="190"/>
      <c r="W47" s="1757"/>
      <c r="X47" s="128"/>
      <c r="Y47" s="128"/>
      <c r="Z47" s="128"/>
      <c r="AA47" s="190"/>
      <c r="AB47" s="1757"/>
      <c r="AC47" s="128"/>
      <c r="AD47" s="128"/>
      <c r="AE47" s="128"/>
      <c r="AF47" s="190"/>
      <c r="AG47" s="128"/>
      <c r="AH47" s="128"/>
      <c r="AI47" s="128"/>
      <c r="AJ47" s="1785"/>
      <c r="AK47" s="1435"/>
      <c r="AL47" s="1781"/>
    </row>
    <row r="48" spans="1:38" ht="13.5" hidden="1" outlineLevel="1">
      <c r="A48" s="1724">
        <v>8</v>
      </c>
      <c r="B48" s="1230" t="s">
        <v>1892</v>
      </c>
      <c r="C48" s="1725"/>
      <c r="D48" s="1725"/>
      <c r="E48" s="1725"/>
      <c r="F48" s="1725"/>
      <c r="G48" s="1725"/>
      <c r="H48" s="1725"/>
      <c r="I48" s="1725"/>
      <c r="J48" s="1747"/>
      <c r="K48" s="1747"/>
      <c r="L48" s="1726"/>
      <c r="M48" s="1747"/>
      <c r="N48" s="1747"/>
      <c r="O48" s="1747"/>
      <c r="P48" s="1747"/>
      <c r="Q48" s="1755"/>
      <c r="R48" s="1747"/>
      <c r="S48" s="1747"/>
      <c r="T48" s="1760"/>
      <c r="U48" s="1756"/>
      <c r="V48" s="190"/>
      <c r="W48" s="1757"/>
      <c r="X48" s="128"/>
      <c r="Y48" s="128"/>
      <c r="Z48" s="128"/>
      <c r="AA48" s="190"/>
      <c r="AB48" s="1757"/>
      <c r="AC48" s="128"/>
      <c r="AD48" s="128"/>
      <c r="AE48" s="128"/>
      <c r="AF48" s="190"/>
      <c r="AG48" s="128"/>
      <c r="AH48" s="128"/>
      <c r="AI48" s="128"/>
      <c r="AJ48" s="1785"/>
      <c r="AK48" s="1781"/>
      <c r="AL48" s="1781"/>
    </row>
    <row r="49" spans="1:38" ht="13.5" hidden="1" outlineLevel="1">
      <c r="A49" s="1724">
        <v>9</v>
      </c>
      <c r="B49" s="1230" t="s">
        <v>1893</v>
      </c>
      <c r="C49" s="1725"/>
      <c r="D49" s="1725"/>
      <c r="E49" s="1725"/>
      <c r="F49" s="1725"/>
      <c r="G49" s="1725"/>
      <c r="H49" s="1725"/>
      <c r="I49" s="1725"/>
      <c r="J49" s="1747"/>
      <c r="K49" s="1747"/>
      <c r="L49" s="1726"/>
      <c r="M49" s="1747"/>
      <c r="N49" s="1747"/>
      <c r="O49" s="1747"/>
      <c r="P49" s="1747"/>
      <c r="Q49" s="1755"/>
      <c r="R49" s="1747"/>
      <c r="S49" s="1747"/>
      <c r="T49" s="1756"/>
      <c r="U49" s="1756"/>
      <c r="V49" s="190"/>
      <c r="W49" s="1757"/>
      <c r="X49" s="128"/>
      <c r="Y49" s="128"/>
      <c r="Z49" s="128"/>
      <c r="AA49" s="190"/>
      <c r="AB49" s="1757"/>
      <c r="AC49" s="128"/>
      <c r="AD49" s="128"/>
      <c r="AE49" s="128"/>
      <c r="AF49" s="190"/>
      <c r="AG49" s="128"/>
      <c r="AH49" s="128"/>
      <c r="AI49" s="128"/>
      <c r="AJ49" s="1785"/>
      <c r="AK49" s="1781"/>
      <c r="AL49" s="1781"/>
    </row>
    <row r="50" spans="1:38" ht="24" hidden="1" outlineLevel="1">
      <c r="A50" s="1724">
        <v>10</v>
      </c>
      <c r="B50" s="1225" t="s">
        <v>1894</v>
      </c>
      <c r="C50" s="1725"/>
      <c r="D50" s="1725"/>
      <c r="E50" s="1725"/>
      <c r="F50" s="1725"/>
      <c r="G50" s="1726"/>
      <c r="H50" s="1725"/>
      <c r="I50" s="1747"/>
      <c r="J50" s="1747"/>
      <c r="K50" s="1747"/>
      <c r="L50" s="1726"/>
      <c r="M50" s="1747"/>
      <c r="N50" s="1747"/>
      <c r="O50" s="1747"/>
      <c r="P50" s="1747"/>
      <c r="Q50" s="1755"/>
      <c r="R50" s="1747"/>
      <c r="S50" s="1747"/>
      <c r="T50" s="1756"/>
      <c r="U50" s="1756"/>
      <c r="V50" s="190"/>
      <c r="W50" s="1757"/>
      <c r="X50" s="128"/>
      <c r="Y50" s="128"/>
      <c r="Z50" s="128"/>
      <c r="AA50" s="190"/>
      <c r="AB50" s="1757"/>
      <c r="AC50" s="128"/>
      <c r="AD50" s="128"/>
      <c r="AE50" s="128"/>
      <c r="AF50" s="190"/>
      <c r="AG50" s="128"/>
      <c r="AH50" s="128"/>
      <c r="AI50" s="128"/>
      <c r="AJ50" s="1785"/>
      <c r="AK50" s="1325"/>
      <c r="AL50" s="1781"/>
    </row>
    <row r="51" spans="1:38" ht="13.5" hidden="1" outlineLevel="1">
      <c r="A51" s="1724">
        <v>11</v>
      </c>
      <c r="B51" s="158" t="s">
        <v>1895</v>
      </c>
      <c r="C51" s="1725"/>
      <c r="D51" s="1725"/>
      <c r="E51" s="1725"/>
      <c r="F51" s="1725"/>
      <c r="G51" s="1726"/>
      <c r="H51" s="1725"/>
      <c r="I51" s="1747"/>
      <c r="J51" s="1747"/>
      <c r="K51" s="1747"/>
      <c r="L51" s="1726"/>
      <c r="M51" s="1747"/>
      <c r="N51" s="1747"/>
      <c r="O51" s="1747"/>
      <c r="P51" s="1747"/>
      <c r="Q51" s="1762"/>
      <c r="R51" s="1747"/>
      <c r="S51" s="1747"/>
      <c r="T51" s="1756"/>
      <c r="U51" s="1756"/>
      <c r="V51" s="190"/>
      <c r="W51" s="1757"/>
      <c r="X51" s="128"/>
      <c r="Y51" s="128"/>
      <c r="Z51" s="128"/>
      <c r="AA51" s="190"/>
      <c r="AB51" s="1757"/>
      <c r="AC51" s="128"/>
      <c r="AD51" s="128"/>
      <c r="AE51" s="128"/>
      <c r="AF51" s="190"/>
      <c r="AG51" s="128"/>
      <c r="AH51" s="128"/>
      <c r="AI51" s="128"/>
      <c r="AJ51" s="1785"/>
      <c r="AK51" s="1785"/>
      <c r="AL51" s="1781"/>
    </row>
    <row r="52" spans="1:38" ht="13.5" hidden="1" outlineLevel="1">
      <c r="A52" s="1724">
        <v>12</v>
      </c>
      <c r="B52" s="1225" t="s">
        <v>1896</v>
      </c>
      <c r="C52" s="1725"/>
      <c r="D52" s="1725"/>
      <c r="E52" s="1725"/>
      <c r="F52" s="1725"/>
      <c r="G52" s="1726"/>
      <c r="H52" s="1725"/>
      <c r="I52" s="1747"/>
      <c r="J52" s="1747"/>
      <c r="K52" s="1747"/>
      <c r="L52" s="1726"/>
      <c r="M52" s="1747"/>
      <c r="N52" s="1747"/>
      <c r="O52" s="1747"/>
      <c r="P52" s="1747"/>
      <c r="Q52" s="1762"/>
      <c r="R52" s="1747"/>
      <c r="S52" s="1747"/>
      <c r="T52" s="1756"/>
      <c r="U52" s="1756"/>
      <c r="V52" s="190"/>
      <c r="W52" s="1757"/>
      <c r="X52" s="128"/>
      <c r="Y52" s="128"/>
      <c r="Z52" s="128"/>
      <c r="AA52" s="190"/>
      <c r="AB52" s="1757"/>
      <c r="AC52" s="128"/>
      <c r="AD52" s="128"/>
      <c r="AE52" s="128"/>
      <c r="AF52" s="190"/>
      <c r="AG52" s="128"/>
      <c r="AH52" s="128"/>
      <c r="AI52" s="128"/>
      <c r="AJ52" s="1785"/>
      <c r="AK52" s="1325"/>
      <c r="AL52" s="1781"/>
    </row>
    <row r="53" spans="1:38" s="448" customFormat="1" ht="13.5" hidden="1" outlineLevel="1">
      <c r="A53" s="1724">
        <v>13</v>
      </c>
      <c r="B53" s="1225" t="s">
        <v>1897</v>
      </c>
      <c r="C53" s="1725"/>
      <c r="D53" s="1725"/>
      <c r="E53" s="1725"/>
      <c r="F53" s="1725"/>
      <c r="G53" s="1726"/>
      <c r="H53" s="1725"/>
      <c r="I53" s="1747"/>
      <c r="J53" s="1747"/>
      <c r="K53" s="1747"/>
      <c r="L53" s="1726"/>
      <c r="M53" s="1747"/>
      <c r="N53" s="1747"/>
      <c r="O53" s="1747"/>
      <c r="P53" s="1747"/>
      <c r="Q53" s="1762"/>
      <c r="R53" s="1747"/>
      <c r="S53" s="1747"/>
      <c r="T53" s="1756"/>
      <c r="U53" s="1756"/>
      <c r="V53" s="190"/>
      <c r="W53" s="1757"/>
      <c r="X53" s="128"/>
      <c r="Y53" s="128"/>
      <c r="Z53" s="128"/>
      <c r="AA53" s="190"/>
      <c r="AB53" s="1757"/>
      <c r="AC53" s="128"/>
      <c r="AD53" s="128"/>
      <c r="AE53" s="128"/>
      <c r="AF53" s="190"/>
      <c r="AG53" s="128"/>
      <c r="AH53" s="128"/>
      <c r="AI53" s="128"/>
      <c r="AJ53" s="1786"/>
      <c r="AK53" s="1787"/>
      <c r="AL53" s="1788"/>
    </row>
    <row r="54" spans="1:38" s="448" customFormat="1" ht="36.75" customHeight="1" collapsed="1">
      <c r="A54" s="1734" t="s">
        <v>1898</v>
      </c>
      <c r="B54" s="1225" t="s">
        <v>1899</v>
      </c>
      <c r="C54" s="1725"/>
      <c r="D54" s="1725"/>
      <c r="E54" s="1725"/>
      <c r="F54" s="1725"/>
      <c r="G54" s="1726"/>
      <c r="H54" s="1725"/>
      <c r="I54" s="1747"/>
      <c r="J54" s="1747"/>
      <c r="K54" s="1747"/>
      <c r="L54" s="1726"/>
      <c r="M54" s="1747"/>
      <c r="N54" s="1747"/>
      <c r="O54" s="1747"/>
      <c r="P54" s="1747"/>
      <c r="Q54" s="1762"/>
      <c r="R54" s="1747"/>
      <c r="S54" s="1747"/>
      <c r="T54" s="1756"/>
      <c r="U54" s="1756"/>
      <c r="V54" s="190"/>
      <c r="W54" s="1759"/>
      <c r="X54" s="128"/>
      <c r="Y54" s="128"/>
      <c r="Z54" s="128"/>
      <c r="AA54" s="190"/>
      <c r="AB54" s="1759"/>
      <c r="AC54" s="128"/>
      <c r="AD54" s="128"/>
      <c r="AE54" s="128"/>
      <c r="AF54" s="190"/>
      <c r="AG54" s="128"/>
      <c r="AH54" s="128"/>
      <c r="AI54" s="128"/>
      <c r="AJ54" s="1786"/>
      <c r="AK54" s="1787"/>
      <c r="AL54" s="1788"/>
    </row>
    <row r="55" spans="1:38" s="448" customFormat="1" ht="13.5">
      <c r="A55" s="1734" t="s">
        <v>1187</v>
      </c>
      <c r="B55" s="1225" t="s">
        <v>1900</v>
      </c>
      <c r="C55" s="1725"/>
      <c r="D55" s="1725"/>
      <c r="E55" s="1725"/>
      <c r="F55" s="1725"/>
      <c r="G55" s="1726"/>
      <c r="H55" s="1725"/>
      <c r="I55" s="1747"/>
      <c r="J55" s="1747"/>
      <c r="K55" s="1747"/>
      <c r="L55" s="1726"/>
      <c r="M55" s="1747"/>
      <c r="N55" s="1747"/>
      <c r="O55" s="1747"/>
      <c r="P55" s="1747"/>
      <c r="Q55" s="1762"/>
      <c r="R55" s="1747"/>
      <c r="S55" s="1747"/>
      <c r="T55" s="1756"/>
      <c r="U55" s="1756"/>
      <c r="V55" s="190"/>
      <c r="W55" s="1759"/>
      <c r="X55" s="128"/>
      <c r="Y55" s="128"/>
      <c r="Z55" s="128"/>
      <c r="AA55" s="190"/>
      <c r="AB55" s="1759"/>
      <c r="AC55" s="1773"/>
      <c r="AD55" s="1759"/>
      <c r="AE55" s="1759"/>
      <c r="AF55" s="190"/>
      <c r="AG55" s="1759"/>
      <c r="AH55" s="1759"/>
      <c r="AI55" s="1759"/>
      <c r="AJ55" s="1786"/>
      <c r="AK55" s="1787"/>
      <c r="AL55" s="1788"/>
    </row>
    <row r="56" spans="1:38" ht="13.5">
      <c r="A56" s="1724">
        <v>1</v>
      </c>
      <c r="B56" s="1735" t="s">
        <v>1901</v>
      </c>
      <c r="C56" s="1736"/>
      <c r="D56" s="1736"/>
      <c r="E56" s="1736"/>
      <c r="F56" s="1736"/>
      <c r="G56" s="1737"/>
      <c r="H56" s="1736"/>
      <c r="I56" s="1749"/>
      <c r="J56" s="1749"/>
      <c r="K56" s="1749"/>
      <c r="L56" s="1737"/>
      <c r="M56" s="1749"/>
      <c r="N56" s="1749"/>
      <c r="O56" s="1749"/>
      <c r="P56" s="1749"/>
      <c r="Q56" s="1755"/>
      <c r="R56" s="1750"/>
      <c r="S56" s="1749"/>
      <c r="T56" s="1763"/>
      <c r="U56" s="1763"/>
      <c r="V56" s="1764"/>
      <c r="W56" s="1765"/>
      <c r="X56" s="1765"/>
      <c r="Y56" s="1766"/>
      <c r="Z56" s="1766"/>
      <c r="AA56" s="1764"/>
      <c r="AB56" s="1765"/>
      <c r="AC56" s="1774"/>
      <c r="AD56" s="1766"/>
      <c r="AE56" s="1766"/>
      <c r="AF56" s="190"/>
      <c r="AG56" s="128"/>
      <c r="AH56" s="128"/>
      <c r="AI56" s="128"/>
      <c r="AJ56" s="1435"/>
      <c r="AK56" s="544"/>
      <c r="AL56" s="1781"/>
    </row>
    <row r="57" spans="1:38" ht="13.5">
      <c r="A57" s="1738">
        <v>2</v>
      </c>
      <c r="B57" s="1739" t="s">
        <v>1902</v>
      </c>
      <c r="C57" s="1740"/>
      <c r="D57" s="1740"/>
      <c r="E57" s="1740"/>
      <c r="F57" s="1740"/>
      <c r="G57" s="1741"/>
      <c r="H57" s="1740"/>
      <c r="I57" s="1750"/>
      <c r="J57" s="1750"/>
      <c r="K57" s="1750"/>
      <c r="L57" s="1741"/>
      <c r="M57" s="1750"/>
      <c r="N57" s="1750"/>
      <c r="O57" s="1749"/>
      <c r="P57" s="1749"/>
      <c r="Q57" s="1755"/>
      <c r="R57" s="1750"/>
      <c r="S57" s="1750"/>
      <c r="T57" s="1763"/>
      <c r="U57" s="1763"/>
      <c r="V57" s="1764"/>
      <c r="W57" s="1765"/>
      <c r="X57" s="1765"/>
      <c r="Y57" s="1766"/>
      <c r="Z57" s="1766"/>
      <c r="AA57" s="1764"/>
      <c r="AB57" s="1765"/>
      <c r="AC57" s="1774"/>
      <c r="AD57" s="1766"/>
      <c r="AE57" s="1766"/>
      <c r="AF57" s="190"/>
      <c r="AG57" s="1759"/>
      <c r="AH57" s="1759"/>
      <c r="AI57" s="128"/>
      <c r="AJ57" s="1435"/>
      <c r="AK57" s="544"/>
      <c r="AL57" s="1781"/>
    </row>
    <row r="58" spans="1:38" ht="13.5">
      <c r="A58" s="1724">
        <v>3</v>
      </c>
      <c r="B58" s="1739" t="s">
        <v>1903</v>
      </c>
      <c r="C58" s="1740"/>
      <c r="D58" s="1740"/>
      <c r="E58" s="1740"/>
      <c r="F58" s="1740"/>
      <c r="G58" s="1741"/>
      <c r="H58" s="1740"/>
      <c r="I58" s="1750"/>
      <c r="J58" s="1750"/>
      <c r="K58" s="1750"/>
      <c r="L58" s="1741"/>
      <c r="M58" s="1750"/>
      <c r="N58" s="1750"/>
      <c r="O58" s="1749"/>
      <c r="P58" s="1749"/>
      <c r="Q58" s="1755"/>
      <c r="R58" s="1750"/>
      <c r="S58" s="1750"/>
      <c r="T58" s="1763"/>
      <c r="U58" s="1763"/>
      <c r="V58" s="1764"/>
      <c r="W58" s="1765"/>
      <c r="X58" s="1765"/>
      <c r="Y58" s="1766"/>
      <c r="Z58" s="1766"/>
      <c r="AA58" s="1764"/>
      <c r="AB58" s="1765"/>
      <c r="AC58" s="1774"/>
      <c r="AD58" s="1766"/>
      <c r="AE58" s="1766"/>
      <c r="AF58" s="190"/>
      <c r="AG58" s="128"/>
      <c r="AH58" s="128"/>
      <c r="AI58" s="128"/>
      <c r="AJ58" s="1434"/>
      <c r="AK58" s="544"/>
      <c r="AL58" s="1781"/>
    </row>
    <row r="59" spans="1:38" ht="13.5">
      <c r="A59" s="1738">
        <v>4</v>
      </c>
      <c r="B59" s="1739" t="s">
        <v>1904</v>
      </c>
      <c r="C59" s="1740"/>
      <c r="D59" s="1740"/>
      <c r="E59" s="1740"/>
      <c r="F59" s="1740"/>
      <c r="G59" s="1741"/>
      <c r="H59" s="1740"/>
      <c r="I59" s="1750"/>
      <c r="J59" s="1750"/>
      <c r="K59" s="1750"/>
      <c r="L59" s="1741"/>
      <c r="M59" s="1750"/>
      <c r="N59" s="1750"/>
      <c r="O59" s="1749"/>
      <c r="P59" s="1749"/>
      <c r="Q59" s="1755"/>
      <c r="R59" s="1750"/>
      <c r="S59" s="1750"/>
      <c r="T59" s="1763"/>
      <c r="U59" s="1763"/>
      <c r="V59" s="1764"/>
      <c r="W59" s="1765"/>
      <c r="X59" s="1765"/>
      <c r="Y59" s="1766"/>
      <c r="Z59" s="1766"/>
      <c r="AA59" s="1764"/>
      <c r="AB59" s="1765"/>
      <c r="AC59" s="1774"/>
      <c r="AD59" s="1766"/>
      <c r="AE59" s="1766"/>
      <c r="AF59" s="190"/>
      <c r="AG59" s="128"/>
      <c r="AH59" s="128"/>
      <c r="AI59" s="128"/>
      <c r="AJ59" s="1434"/>
      <c r="AK59" s="544"/>
      <c r="AL59" s="1781"/>
    </row>
    <row r="60" spans="1:38" ht="13.5">
      <c r="A60" s="1724">
        <v>5</v>
      </c>
      <c r="B60" s="1739" t="s">
        <v>2607</v>
      </c>
      <c r="C60" s="1740"/>
      <c r="D60" s="1740"/>
      <c r="E60" s="1740"/>
      <c r="F60" s="1740"/>
      <c r="G60" s="1741"/>
      <c r="H60" s="1740"/>
      <c r="I60" s="1750"/>
      <c r="J60" s="1750"/>
      <c r="K60" s="1750"/>
      <c r="L60" s="1741"/>
      <c r="M60" s="1750"/>
      <c r="N60" s="1750"/>
      <c r="O60" s="1749"/>
      <c r="P60" s="1749"/>
      <c r="Q60" s="1755"/>
      <c r="R60" s="1750"/>
      <c r="S60" s="1750"/>
      <c r="T60" s="1763"/>
      <c r="U60" s="1763"/>
      <c r="V60" s="1764"/>
      <c r="W60" s="1765"/>
      <c r="X60" s="1765"/>
      <c r="Y60" s="1766"/>
      <c r="Z60" s="1766"/>
      <c r="AA60" s="1764"/>
      <c r="AB60" s="1765"/>
      <c r="AC60" s="1774"/>
      <c r="AD60" s="1766"/>
      <c r="AE60" s="1766"/>
      <c r="AF60" s="190"/>
      <c r="AG60" s="128"/>
      <c r="AH60" s="128"/>
      <c r="AI60" s="128"/>
      <c r="AJ60" s="1434"/>
      <c r="AK60" s="544"/>
      <c r="AL60" s="1781"/>
    </row>
    <row r="61" spans="1:38" ht="13.5">
      <c r="A61" s="1738">
        <v>6</v>
      </c>
      <c r="B61" s="1739" t="s">
        <v>2608</v>
      </c>
      <c r="C61" s="1740"/>
      <c r="D61" s="1740"/>
      <c r="E61" s="1740"/>
      <c r="F61" s="1740"/>
      <c r="G61" s="1741"/>
      <c r="H61" s="1740"/>
      <c r="I61" s="1750"/>
      <c r="J61" s="1750"/>
      <c r="K61" s="1750"/>
      <c r="L61" s="1741"/>
      <c r="M61" s="1750"/>
      <c r="N61" s="1750"/>
      <c r="O61" s="1749"/>
      <c r="P61" s="1749"/>
      <c r="Q61" s="1755"/>
      <c r="R61" s="1750"/>
      <c r="S61" s="1750"/>
      <c r="T61" s="1763"/>
      <c r="U61" s="1763"/>
      <c r="V61" s="1764"/>
      <c r="W61" s="1765"/>
      <c r="X61" s="1765"/>
      <c r="Y61" s="1766"/>
      <c r="Z61" s="1766"/>
      <c r="AA61" s="1764"/>
      <c r="AB61" s="1765"/>
      <c r="AC61" s="1774"/>
      <c r="AD61" s="1766"/>
      <c r="AE61" s="1766"/>
      <c r="AF61" s="190"/>
      <c r="AG61" s="128"/>
      <c r="AH61" s="128"/>
      <c r="AI61" s="128"/>
      <c r="AJ61" s="1434"/>
      <c r="AK61" s="544"/>
      <c r="AL61" s="1781"/>
    </row>
    <row r="62" spans="1:38" ht="13.5">
      <c r="A62" s="1724">
        <v>7</v>
      </c>
      <c r="B62" s="1739" t="s">
        <v>2609</v>
      </c>
      <c r="C62" s="1740"/>
      <c r="D62" s="1740"/>
      <c r="E62" s="1740"/>
      <c r="F62" s="1740"/>
      <c r="G62" s="1741"/>
      <c r="H62" s="1740"/>
      <c r="I62" s="1750"/>
      <c r="J62" s="1750"/>
      <c r="K62" s="1750"/>
      <c r="L62" s="1741"/>
      <c r="M62" s="1750"/>
      <c r="N62" s="1750"/>
      <c r="O62" s="1749"/>
      <c r="P62" s="1749"/>
      <c r="Q62" s="1755"/>
      <c r="R62" s="1750"/>
      <c r="S62" s="1750"/>
      <c r="T62" s="1763"/>
      <c r="U62" s="1763"/>
      <c r="V62" s="1764"/>
      <c r="W62" s="1765"/>
      <c r="X62" s="1765"/>
      <c r="Y62" s="1766"/>
      <c r="Z62" s="1766"/>
      <c r="AA62" s="1764"/>
      <c r="AB62" s="1765"/>
      <c r="AC62" s="1774"/>
      <c r="AD62" s="1766"/>
      <c r="AE62" s="1766"/>
      <c r="AF62" s="190"/>
      <c r="AG62" s="128"/>
      <c r="AH62" s="128"/>
      <c r="AI62" s="128"/>
      <c r="AJ62" s="1434"/>
      <c r="AK62" s="1919"/>
      <c r="AL62" s="1781"/>
    </row>
    <row r="63" spans="1:38" ht="13.5">
      <c r="A63" s="1738">
        <v>8</v>
      </c>
      <c r="B63" s="1739" t="s">
        <v>2610</v>
      </c>
      <c r="C63" s="1740"/>
      <c r="D63" s="1740"/>
      <c r="E63" s="1740"/>
      <c r="F63" s="1740"/>
      <c r="G63" s="1741"/>
      <c r="H63" s="1740"/>
      <c r="I63" s="1750"/>
      <c r="J63" s="1750"/>
      <c r="K63" s="1750"/>
      <c r="L63" s="1741"/>
      <c r="M63" s="1750"/>
      <c r="N63" s="1750"/>
      <c r="O63" s="1749"/>
      <c r="P63" s="1749"/>
      <c r="Q63" s="1755"/>
      <c r="R63" s="1750"/>
      <c r="S63" s="1750"/>
      <c r="T63" s="1763"/>
      <c r="U63" s="1763"/>
      <c r="V63" s="1764"/>
      <c r="W63" s="1765"/>
      <c r="X63" s="1765"/>
      <c r="Y63" s="1766"/>
      <c r="Z63" s="1766"/>
      <c r="AA63" s="1764"/>
      <c r="AB63" s="1765"/>
      <c r="AC63" s="1774"/>
      <c r="AD63" s="1766"/>
      <c r="AE63" s="1766"/>
      <c r="AF63" s="190"/>
      <c r="AG63" s="128"/>
      <c r="AH63" s="128"/>
      <c r="AI63" s="128"/>
      <c r="AJ63" s="1434"/>
      <c r="AK63" s="533"/>
      <c r="AL63" s="1781"/>
    </row>
    <row r="64" spans="1:38" ht="13.5">
      <c r="A64" s="1724">
        <v>9</v>
      </c>
      <c r="B64" s="1742" t="s">
        <v>1905</v>
      </c>
      <c r="C64" s="1736"/>
      <c r="D64" s="1736"/>
      <c r="E64" s="1736"/>
      <c r="F64" s="1736"/>
      <c r="G64" s="1737"/>
      <c r="H64" s="1736"/>
      <c r="I64" s="1749"/>
      <c r="J64" s="1749"/>
      <c r="K64" s="1749"/>
      <c r="L64" s="1737"/>
      <c r="M64" s="1749"/>
      <c r="N64" s="1749"/>
      <c r="O64" s="1749"/>
      <c r="P64" s="1749"/>
      <c r="Q64" s="1755"/>
      <c r="R64" s="1750"/>
      <c r="S64" s="1749"/>
      <c r="T64" s="1763"/>
      <c r="U64" s="1763"/>
      <c r="V64" s="1764"/>
      <c r="W64" s="1760"/>
      <c r="X64" s="1766"/>
      <c r="Y64" s="1766"/>
      <c r="Z64" s="1766"/>
      <c r="AA64" s="1764"/>
      <c r="AB64" s="1760"/>
      <c r="AC64" s="1766"/>
      <c r="AD64" s="1766"/>
      <c r="AE64" s="1766"/>
      <c r="AF64" s="190"/>
      <c r="AG64" s="128"/>
      <c r="AH64" s="128"/>
      <c r="AI64" s="128"/>
      <c r="AJ64" s="1789"/>
      <c r="AK64" s="1435"/>
      <c r="AL64" s="1435"/>
    </row>
    <row r="65" spans="1:38" ht="13.5" outlineLevel="1">
      <c r="A65" s="1738">
        <v>10</v>
      </c>
      <c r="B65" s="1743" t="s">
        <v>1902</v>
      </c>
      <c r="C65" s="1725"/>
      <c r="D65" s="1725"/>
      <c r="E65" s="1725"/>
      <c r="F65" s="1725"/>
      <c r="G65" s="1726"/>
      <c r="H65" s="1725"/>
      <c r="I65" s="1747"/>
      <c r="J65" s="1749"/>
      <c r="K65" s="1749"/>
      <c r="L65" s="1737"/>
      <c r="M65" s="1749"/>
      <c r="N65" s="1749"/>
      <c r="O65" s="1749"/>
      <c r="P65" s="1749"/>
      <c r="Q65" s="1762"/>
      <c r="R65" s="1749"/>
      <c r="S65" s="1749"/>
      <c r="T65" s="1763"/>
      <c r="U65" s="1763"/>
      <c r="V65" s="1764"/>
      <c r="W65" s="1765"/>
      <c r="X65" s="1765"/>
      <c r="Y65" s="1766"/>
      <c r="Z65" s="1766"/>
      <c r="AA65" s="1764"/>
      <c r="AB65" s="1765"/>
      <c r="AC65" s="1765"/>
      <c r="AD65" s="1766"/>
      <c r="AE65" s="1766"/>
      <c r="AF65" s="1764"/>
      <c r="AG65" s="1764"/>
      <c r="AH65" s="1764"/>
      <c r="AI65" s="1764"/>
      <c r="AJ65" s="1435"/>
      <c r="AK65" s="1435"/>
      <c r="AL65" s="1435"/>
    </row>
    <row r="66" spans="1:38" ht="13.5" outlineLevel="1">
      <c r="A66" s="1724">
        <v>11</v>
      </c>
      <c r="B66" s="1743" t="s">
        <v>1906</v>
      </c>
      <c r="C66" s="1736"/>
      <c r="D66" s="1736"/>
      <c r="E66" s="1736"/>
      <c r="F66" s="1736"/>
      <c r="G66" s="1737"/>
      <c r="H66" s="1736"/>
      <c r="I66" s="1749"/>
      <c r="J66" s="1749"/>
      <c r="K66" s="1749"/>
      <c r="L66" s="1737"/>
      <c r="M66" s="1749"/>
      <c r="N66" s="1749"/>
      <c r="O66" s="1749"/>
      <c r="P66" s="1749"/>
      <c r="Q66" s="1762"/>
      <c r="R66" s="1749"/>
      <c r="S66" s="1749"/>
      <c r="T66" s="1763"/>
      <c r="U66" s="1763"/>
      <c r="V66" s="1764"/>
      <c r="W66" s="1765"/>
      <c r="X66" s="1765"/>
      <c r="Y66" s="1766"/>
      <c r="Z66" s="1766"/>
      <c r="AA66" s="1764"/>
      <c r="AB66" s="1765"/>
      <c r="AC66" s="1765"/>
      <c r="AD66" s="1766"/>
      <c r="AE66" s="1766"/>
      <c r="AF66" s="1764"/>
      <c r="AG66" s="1764"/>
      <c r="AH66" s="1764"/>
      <c r="AI66" s="1764"/>
      <c r="AJ66" s="1435"/>
      <c r="AK66" s="1435"/>
      <c r="AL66" s="1435"/>
    </row>
    <row r="67" spans="1:38" ht="13.5" outlineLevel="1">
      <c r="A67" s="1738">
        <v>12</v>
      </c>
      <c r="B67" s="807" t="s">
        <v>1907</v>
      </c>
      <c r="C67" s="1736"/>
      <c r="D67" s="1736"/>
      <c r="E67" s="1736"/>
      <c r="F67" s="1736"/>
      <c r="G67" s="1737"/>
      <c r="H67" s="1736"/>
      <c r="I67" s="1749"/>
      <c r="J67" s="1749"/>
      <c r="K67" s="1749"/>
      <c r="L67" s="1737"/>
      <c r="M67" s="1749"/>
      <c r="N67" s="1749"/>
      <c r="O67" s="1749"/>
      <c r="P67" s="1749"/>
      <c r="Q67" s="1762"/>
      <c r="R67" s="1749"/>
      <c r="S67" s="1749"/>
      <c r="T67" s="1763"/>
      <c r="U67" s="1763"/>
      <c r="V67" s="1764"/>
      <c r="W67" s="1765"/>
      <c r="X67" s="1765"/>
      <c r="Y67" s="1766"/>
      <c r="Z67" s="1766"/>
      <c r="AA67" s="1764"/>
      <c r="AB67" s="1765"/>
      <c r="AC67" s="1765"/>
      <c r="AD67" s="1766"/>
      <c r="AE67" s="1766"/>
      <c r="AF67" s="1764"/>
      <c r="AG67" s="1764"/>
      <c r="AH67" s="1764"/>
      <c r="AI67" s="1764"/>
      <c r="AJ67" s="1435"/>
      <c r="AK67" s="1787"/>
      <c r="AL67" s="1781"/>
    </row>
    <row r="68" spans="1:38" ht="13.5" outlineLevel="1">
      <c r="A68" s="1724">
        <v>13</v>
      </c>
      <c r="B68" s="1744" t="s">
        <v>1908</v>
      </c>
      <c r="C68" s="1736"/>
      <c r="D68" s="1736"/>
      <c r="E68" s="1736"/>
      <c r="F68" s="1736"/>
      <c r="G68" s="1737"/>
      <c r="H68" s="1736"/>
      <c r="I68" s="1749"/>
      <c r="J68" s="1749"/>
      <c r="K68" s="1749"/>
      <c r="L68" s="1737"/>
      <c r="M68" s="1749"/>
      <c r="N68" s="1749"/>
      <c r="O68" s="1749"/>
      <c r="P68" s="1749"/>
      <c r="Q68" s="1762"/>
      <c r="R68" s="1749"/>
      <c r="S68" s="1749"/>
      <c r="T68" s="1763"/>
      <c r="U68" s="1763"/>
      <c r="V68" s="1764"/>
      <c r="W68" s="1765"/>
      <c r="X68" s="1765"/>
      <c r="Y68" s="1766"/>
      <c r="Z68" s="1766"/>
      <c r="AA68" s="1764"/>
      <c r="AB68" s="1765"/>
      <c r="AC68" s="1765"/>
      <c r="AD68" s="1766"/>
      <c r="AE68" s="1766"/>
      <c r="AF68" s="1764"/>
      <c r="AG68" s="1764"/>
      <c r="AH68" s="1764"/>
      <c r="AI68" s="1764"/>
      <c r="AJ68" s="1435"/>
      <c r="AK68" s="1435"/>
      <c r="AL68" s="1435"/>
    </row>
    <row r="69" spans="1:38" ht="13.5" outlineLevel="1">
      <c r="A69" s="1734" t="s">
        <v>1909</v>
      </c>
      <c r="B69" s="1230" t="s">
        <v>1910</v>
      </c>
      <c r="C69" s="1725"/>
      <c r="D69" s="1725"/>
      <c r="E69" s="1725"/>
      <c r="F69" s="1725"/>
      <c r="G69" s="1726"/>
      <c r="H69" s="1725"/>
      <c r="I69" s="1747"/>
      <c r="J69" s="1747"/>
      <c r="K69" s="1747"/>
      <c r="L69" s="1726"/>
      <c r="M69" s="1747"/>
      <c r="N69" s="1747"/>
      <c r="O69" s="1747"/>
      <c r="P69" s="1747"/>
      <c r="Q69" s="1762"/>
      <c r="R69" s="1747"/>
      <c r="S69" s="1747"/>
      <c r="T69" s="1756"/>
      <c r="U69" s="1756"/>
      <c r="V69" s="190"/>
      <c r="W69" s="1757"/>
      <c r="X69" s="1757"/>
      <c r="Y69" s="128"/>
      <c r="Z69" s="128"/>
      <c r="AA69" s="190"/>
      <c r="AB69" s="1757"/>
      <c r="AC69" s="1757"/>
      <c r="AD69" s="128"/>
      <c r="AE69" s="128"/>
      <c r="AF69" s="190"/>
      <c r="AG69" s="190"/>
      <c r="AH69" s="190"/>
      <c r="AI69" s="190"/>
      <c r="AJ69" s="1785"/>
      <c r="AK69" s="1785"/>
      <c r="AL69" s="1781"/>
    </row>
    <row r="70" spans="1:38" ht="13.5">
      <c r="A70" s="796" t="s">
        <v>138</v>
      </c>
      <c r="B70" s="1790" t="s">
        <v>1304</v>
      </c>
      <c r="C70" s="1791"/>
      <c r="D70" s="1791"/>
      <c r="E70" s="1791"/>
      <c r="F70" s="1791"/>
      <c r="G70" s="1792"/>
      <c r="H70" s="1791"/>
      <c r="I70" s="1844"/>
      <c r="J70" s="1844"/>
      <c r="K70" s="1844"/>
      <c r="L70" s="1792"/>
      <c r="M70" s="1844"/>
      <c r="N70" s="1844"/>
      <c r="O70" s="1845"/>
      <c r="P70" s="1845"/>
      <c r="Q70" s="1862"/>
      <c r="R70" s="1845"/>
      <c r="S70" s="1845"/>
      <c r="T70" s="1861"/>
      <c r="U70" s="1861"/>
      <c r="V70" s="191"/>
      <c r="W70" s="1863"/>
      <c r="X70" s="1863"/>
      <c r="Y70" s="132"/>
      <c r="Z70" s="132"/>
      <c r="AA70" s="191"/>
      <c r="AB70" s="1863"/>
      <c r="AC70" s="1863"/>
      <c r="AD70" s="132"/>
      <c r="AE70" s="132"/>
      <c r="AF70" s="191"/>
      <c r="AG70" s="149"/>
      <c r="AH70" s="149"/>
      <c r="AI70" s="149"/>
      <c r="AJ70" s="548"/>
      <c r="AK70" s="548"/>
      <c r="AL70" s="548"/>
    </row>
    <row r="71" spans="1:38" s="451" customFormat="1" ht="22.5" customHeight="1">
      <c r="A71" s="1793">
        <v>1</v>
      </c>
      <c r="B71" s="1794" t="s">
        <v>1649</v>
      </c>
      <c r="C71" s="1795"/>
      <c r="D71" s="1795"/>
      <c r="E71" s="1736"/>
      <c r="F71" s="1736"/>
      <c r="G71" s="1737"/>
      <c r="H71" s="1736"/>
      <c r="I71" s="1749"/>
      <c r="J71" s="1749"/>
      <c r="K71" s="1749"/>
      <c r="L71" s="1737"/>
      <c r="M71" s="1749"/>
      <c r="N71" s="1749"/>
      <c r="O71" s="1749"/>
      <c r="P71" s="1749"/>
      <c r="Q71" s="1755"/>
      <c r="R71" s="1750"/>
      <c r="S71" s="1749"/>
      <c r="T71" s="1763"/>
      <c r="U71" s="1763"/>
      <c r="V71" s="1764"/>
      <c r="W71" s="1765"/>
      <c r="X71" s="1765"/>
      <c r="Y71" s="1766"/>
      <c r="Z71" s="1766"/>
      <c r="AA71" s="1764"/>
      <c r="AB71" s="1765"/>
      <c r="AC71" s="1765"/>
      <c r="AD71" s="1766"/>
      <c r="AE71" s="1766"/>
      <c r="AF71" s="1764"/>
      <c r="AG71" s="1766"/>
      <c r="AH71" s="1902"/>
      <c r="AI71" s="1764"/>
      <c r="AJ71" s="1435"/>
      <c r="AK71" s="1787"/>
      <c r="AL71" s="1907"/>
    </row>
    <row r="72" spans="1:38" ht="18" customHeight="1">
      <c r="A72" s="796" t="s">
        <v>108</v>
      </c>
      <c r="B72" s="1790" t="s">
        <v>1306</v>
      </c>
      <c r="C72" s="1791"/>
      <c r="D72" s="1791"/>
      <c r="E72" s="1791"/>
      <c r="F72" s="1791"/>
      <c r="G72" s="1792"/>
      <c r="H72" s="1791"/>
      <c r="I72" s="1844"/>
      <c r="J72" s="1844"/>
      <c r="K72" s="1844"/>
      <c r="L72" s="1792"/>
      <c r="M72" s="1844"/>
      <c r="N72" s="1844"/>
      <c r="O72" s="1845"/>
      <c r="P72" s="1845"/>
      <c r="Q72" s="1862"/>
      <c r="R72" s="1845"/>
      <c r="S72" s="1845"/>
      <c r="T72" s="1861"/>
      <c r="U72" s="1861"/>
      <c r="V72" s="191"/>
      <c r="W72" s="1863"/>
      <c r="X72" s="1863"/>
      <c r="Y72" s="132"/>
      <c r="Z72" s="132"/>
      <c r="AA72" s="191"/>
      <c r="AB72" s="1863"/>
      <c r="AC72" s="1863"/>
      <c r="AD72" s="132"/>
      <c r="AE72" s="132"/>
      <c r="AF72" s="191"/>
      <c r="AG72" s="149"/>
      <c r="AH72" s="149"/>
      <c r="AI72" s="149"/>
      <c r="AJ72" s="548"/>
      <c r="AK72" s="548"/>
      <c r="AL72" s="548"/>
    </row>
    <row r="73" spans="1:38" s="451" customFormat="1" ht="23.25" customHeight="1">
      <c r="A73" s="1793">
        <v>1</v>
      </c>
      <c r="B73" s="1794" t="s">
        <v>1911</v>
      </c>
      <c r="C73" s="1795"/>
      <c r="D73" s="1795"/>
      <c r="E73" s="1736"/>
      <c r="F73" s="1736"/>
      <c r="G73" s="1737"/>
      <c r="H73" s="1736"/>
      <c r="I73" s="1749"/>
      <c r="J73" s="1749"/>
      <c r="K73" s="1749"/>
      <c r="L73" s="1737"/>
      <c r="M73" s="1749"/>
      <c r="N73" s="1749"/>
      <c r="O73" s="1749"/>
      <c r="P73" s="1749"/>
      <c r="Q73" s="1755"/>
      <c r="R73" s="1750"/>
      <c r="S73" s="1749"/>
      <c r="T73" s="1763"/>
      <c r="U73" s="1763"/>
      <c r="V73" s="1764"/>
      <c r="W73" s="1765"/>
      <c r="X73" s="1765"/>
      <c r="Y73" s="1766"/>
      <c r="Z73" s="1766"/>
      <c r="AA73" s="1764"/>
      <c r="AB73" s="1765"/>
      <c r="AC73" s="1765"/>
      <c r="AD73" s="1766"/>
      <c r="AE73" s="1766"/>
      <c r="AF73" s="1764"/>
      <c r="AG73" s="1764"/>
      <c r="AH73" s="1764"/>
      <c r="AI73" s="1764"/>
      <c r="AJ73" s="1435"/>
      <c r="AK73" s="1787"/>
      <c r="AL73" s="1908"/>
    </row>
    <row r="74" spans="1:38" s="1710" customFormat="1" ht="18" customHeight="1">
      <c r="A74" s="1796" t="s">
        <v>326</v>
      </c>
      <c r="B74" s="1790" t="s">
        <v>1308</v>
      </c>
      <c r="C74" s="1797"/>
      <c r="D74" s="1797"/>
      <c r="E74" s="1797"/>
      <c r="F74" s="1797"/>
      <c r="G74" s="1798"/>
      <c r="H74" s="1797"/>
      <c r="I74" s="1846"/>
      <c r="J74" s="1846"/>
      <c r="K74" s="1846"/>
      <c r="L74" s="1798"/>
      <c r="M74" s="1846"/>
      <c r="N74" s="1846"/>
      <c r="O74" s="1846"/>
      <c r="P74" s="1846"/>
      <c r="Q74" s="1723"/>
      <c r="R74" s="1846"/>
      <c r="S74" s="1846"/>
      <c r="T74" s="1864"/>
      <c r="U74" s="1864"/>
      <c r="V74" s="1865"/>
      <c r="W74" s="1866"/>
      <c r="X74" s="1866"/>
      <c r="Y74" s="1897"/>
      <c r="Z74" s="1897"/>
      <c r="AA74" s="1898"/>
      <c r="AB74" s="1866"/>
      <c r="AC74" s="1866"/>
      <c r="AD74" s="1866"/>
      <c r="AE74" s="1866"/>
      <c r="AF74" s="1898"/>
      <c r="AG74" s="1909"/>
      <c r="AH74" s="1909"/>
      <c r="AI74" s="1909"/>
      <c r="AJ74" s="1910"/>
      <c r="AK74" s="1910"/>
      <c r="AL74" s="1910"/>
    </row>
    <row r="75" spans="1:38" ht="13.5">
      <c r="A75" s="801">
        <v>1</v>
      </c>
      <c r="B75" s="1799" t="s">
        <v>1642</v>
      </c>
      <c r="C75" s="1729"/>
      <c r="D75" s="1729"/>
      <c r="E75" s="1729"/>
      <c r="F75" s="1729"/>
      <c r="G75" s="1730"/>
      <c r="H75" s="1729"/>
      <c r="I75" s="1847"/>
      <c r="J75" s="1847"/>
      <c r="K75" s="1847"/>
      <c r="L75" s="1730"/>
      <c r="M75" s="1847"/>
      <c r="N75" s="1847"/>
      <c r="O75" s="1847"/>
      <c r="P75" s="1847"/>
      <c r="Q75" s="1755"/>
      <c r="R75" s="1867"/>
      <c r="S75" s="1847"/>
      <c r="T75" s="1868"/>
      <c r="U75" s="1868"/>
      <c r="V75" s="1869"/>
      <c r="W75" s="1870"/>
      <c r="X75" s="1870"/>
      <c r="Y75" s="128"/>
      <c r="Z75" s="128"/>
      <c r="AA75" s="190"/>
      <c r="AB75" s="1870"/>
      <c r="AC75" s="1870"/>
      <c r="AD75" s="128"/>
      <c r="AE75" s="128"/>
      <c r="AF75" s="190"/>
      <c r="AG75" s="128"/>
      <c r="AH75" s="128"/>
      <c r="AI75" s="190"/>
      <c r="AJ75" s="1911"/>
      <c r="AK75" s="1787"/>
      <c r="AL75" s="1781"/>
    </row>
    <row r="76" spans="1:38" ht="13.5">
      <c r="A76" s="801">
        <v>2</v>
      </c>
      <c r="B76" s="1799" t="s">
        <v>2604</v>
      </c>
      <c r="C76" s="1800"/>
      <c r="D76" s="1800"/>
      <c r="E76" s="1800"/>
      <c r="F76" s="1800"/>
      <c r="G76" s="1802"/>
      <c r="H76" s="1800"/>
      <c r="I76" s="1848"/>
      <c r="J76" s="1847"/>
      <c r="K76" s="1847"/>
      <c r="L76" s="1730"/>
      <c r="M76" s="1847"/>
      <c r="N76" s="1847"/>
      <c r="O76" s="1847"/>
      <c r="P76" s="1847"/>
      <c r="Q76" s="1755"/>
      <c r="R76" s="1867"/>
      <c r="S76" s="1847"/>
      <c r="T76" s="1868"/>
      <c r="U76" s="1868"/>
      <c r="V76" s="1869"/>
      <c r="W76" s="1870"/>
      <c r="X76" s="1870"/>
      <c r="Y76" s="128"/>
      <c r="Z76" s="128"/>
      <c r="AA76" s="190"/>
      <c r="AB76" s="1870"/>
      <c r="AC76" s="1870"/>
      <c r="AD76" s="128"/>
      <c r="AE76" s="128"/>
      <c r="AF76" s="190"/>
      <c r="AG76" s="128"/>
      <c r="AH76" s="128"/>
      <c r="AI76" s="190"/>
      <c r="AJ76" s="1911"/>
      <c r="AK76" s="1787"/>
      <c r="AL76" s="1781"/>
    </row>
    <row r="77" spans="1:38" ht="13.5" hidden="1">
      <c r="A77" s="801">
        <v>2</v>
      </c>
      <c r="B77" s="1799" t="s">
        <v>1912</v>
      </c>
      <c r="C77" s="1800"/>
      <c r="D77" s="1801"/>
      <c r="E77" s="1800"/>
      <c r="F77" s="1800"/>
      <c r="G77" s="1802"/>
      <c r="H77" s="1800"/>
      <c r="I77" s="1848"/>
      <c r="J77" s="1847"/>
      <c r="K77" s="1847"/>
      <c r="L77" s="1730"/>
      <c r="M77" s="1847"/>
      <c r="N77" s="1847"/>
      <c r="O77" s="1847"/>
      <c r="P77" s="1847"/>
      <c r="Q77" s="1762"/>
      <c r="R77" s="1867"/>
      <c r="S77" s="1847"/>
      <c r="T77" s="1868"/>
      <c r="U77" s="1868"/>
      <c r="V77" s="1869"/>
      <c r="W77" s="1870"/>
      <c r="X77" s="1870"/>
      <c r="Y77" s="128"/>
      <c r="Z77" s="128"/>
      <c r="AA77" s="190"/>
      <c r="AB77" s="1870"/>
      <c r="AC77" s="1870"/>
      <c r="AD77" s="128"/>
      <c r="AE77" s="128"/>
      <c r="AF77" s="190"/>
      <c r="AG77" s="190"/>
      <c r="AH77" s="190"/>
      <c r="AI77" s="190"/>
      <c r="AJ77" s="1911"/>
      <c r="AK77" s="1787"/>
      <c r="AL77" s="1781"/>
    </row>
    <row r="78" spans="1:38" ht="13.5" hidden="1">
      <c r="A78" s="801">
        <v>3</v>
      </c>
      <c r="B78" s="1799" t="s">
        <v>1913</v>
      </c>
      <c r="C78" s="1800"/>
      <c r="D78" s="1801"/>
      <c r="E78" s="1800"/>
      <c r="F78" s="1800"/>
      <c r="G78" s="1802"/>
      <c r="H78" s="1800"/>
      <c r="I78" s="1848"/>
      <c r="J78" s="1847"/>
      <c r="K78" s="1847"/>
      <c r="L78" s="1730"/>
      <c r="M78" s="1847"/>
      <c r="N78" s="1847"/>
      <c r="O78" s="1847"/>
      <c r="P78" s="1847"/>
      <c r="Q78" s="1762"/>
      <c r="R78" s="1847"/>
      <c r="S78" s="1847"/>
      <c r="T78" s="1868"/>
      <c r="U78" s="1868"/>
      <c r="V78" s="1869"/>
      <c r="W78" s="1870"/>
      <c r="X78" s="1870"/>
      <c r="Y78" s="128"/>
      <c r="Z78" s="128"/>
      <c r="AA78" s="190"/>
      <c r="AB78" s="1870"/>
      <c r="AC78" s="1870"/>
      <c r="AD78" s="128"/>
      <c r="AE78" s="128"/>
      <c r="AF78" s="190"/>
      <c r="AG78" s="190"/>
      <c r="AH78" s="190"/>
      <c r="AI78" s="190"/>
      <c r="AJ78" s="1785"/>
      <c r="AK78" s="1787"/>
      <c r="AL78" s="1781"/>
    </row>
    <row r="79" spans="1:38" ht="13.5">
      <c r="A79" s="1796" t="s">
        <v>767</v>
      </c>
      <c r="B79" s="1790" t="s">
        <v>1303</v>
      </c>
      <c r="C79" s="1803"/>
      <c r="D79" s="1803"/>
      <c r="E79" s="1803"/>
      <c r="F79" s="1803"/>
      <c r="G79" s="1792"/>
      <c r="H79" s="1803"/>
      <c r="I79" s="1844"/>
      <c r="J79" s="1844"/>
      <c r="K79" s="1844"/>
      <c r="L79" s="1792"/>
      <c r="M79" s="1844"/>
      <c r="N79" s="1844"/>
      <c r="O79" s="1844"/>
      <c r="P79" s="1844"/>
      <c r="Q79" s="1723"/>
      <c r="R79" s="1844"/>
      <c r="S79" s="1844"/>
      <c r="T79" s="1871"/>
      <c r="U79" s="1871"/>
      <c r="V79" s="1872"/>
      <c r="W79" s="1873"/>
      <c r="X79" s="1873"/>
      <c r="Y79" s="1899"/>
      <c r="Z79" s="1899"/>
      <c r="AA79" s="1872"/>
      <c r="AB79" s="1873"/>
      <c r="AC79" s="1873"/>
      <c r="AD79" s="1899"/>
      <c r="AE79" s="1899"/>
      <c r="AF79" s="1872"/>
      <c r="AG79" s="1912"/>
      <c r="AH79" s="1912"/>
      <c r="AI79" s="1912"/>
      <c r="AJ79" s="548"/>
      <c r="AK79" s="548"/>
      <c r="AL79" s="548"/>
    </row>
    <row r="80" spans="1:38" s="448" customFormat="1" ht="75.75" customHeight="1">
      <c r="A80" s="506">
        <v>1</v>
      </c>
      <c r="B80" s="1799" t="s">
        <v>1914</v>
      </c>
      <c r="C80" s="1804"/>
      <c r="D80" s="1804"/>
      <c r="E80" s="1804"/>
      <c r="F80" s="1804"/>
      <c r="G80" s="1805"/>
      <c r="H80" s="1804"/>
      <c r="I80" s="1849"/>
      <c r="J80" s="1849"/>
      <c r="K80" s="1849"/>
      <c r="L80" s="1805"/>
      <c r="M80" s="1849"/>
      <c r="N80" s="1850"/>
      <c r="O80" s="1849"/>
      <c r="P80" s="1849"/>
      <c r="Q80" s="1755"/>
      <c r="R80" s="1849"/>
      <c r="S80" s="1849"/>
      <c r="T80" s="1874"/>
      <c r="U80" s="1874"/>
      <c r="V80" s="1875"/>
      <c r="W80" s="1876"/>
      <c r="X80" s="1876"/>
      <c r="Y80" s="1771"/>
      <c r="Z80" s="1771"/>
      <c r="AA80" s="1772"/>
      <c r="AB80" s="1876"/>
      <c r="AC80" s="1900"/>
      <c r="AD80" s="1771"/>
      <c r="AE80" s="1771"/>
      <c r="AF80" s="1772"/>
      <c r="AG80" s="1771"/>
      <c r="AH80" s="1771"/>
      <c r="AI80" s="1771"/>
      <c r="AJ80" s="1911"/>
      <c r="AK80" s="1787"/>
      <c r="AL80" s="1788"/>
    </row>
    <row r="81" spans="1:38" s="448" customFormat="1" ht="69" customHeight="1">
      <c r="A81" s="1806">
        <v>2</v>
      </c>
      <c r="B81" s="1807" t="s">
        <v>1915</v>
      </c>
      <c r="C81" s="1808"/>
      <c r="D81" s="1808"/>
      <c r="E81" s="1808"/>
      <c r="F81" s="1808"/>
      <c r="G81" s="1809"/>
      <c r="H81" s="1810"/>
      <c r="I81" s="1851"/>
      <c r="J81" s="1810"/>
      <c r="K81" s="1810"/>
      <c r="L81" s="1809"/>
      <c r="M81" s="1810"/>
      <c r="N81" s="1852"/>
      <c r="O81" s="1810"/>
      <c r="P81" s="1810"/>
      <c r="Q81" s="825"/>
      <c r="R81" s="1810"/>
      <c r="S81" s="1810"/>
      <c r="T81" s="1877"/>
      <c r="U81" s="1877"/>
      <c r="V81" s="828"/>
      <c r="W81" s="844"/>
      <c r="X81" s="829"/>
      <c r="Y81" s="829"/>
      <c r="Z81" s="848"/>
      <c r="AA81" s="828"/>
      <c r="AB81" s="844"/>
      <c r="AC81" s="845"/>
      <c r="AD81" s="829"/>
      <c r="AE81" s="829"/>
      <c r="AF81" s="1772"/>
      <c r="AG81" s="1771"/>
      <c r="AH81" s="1771"/>
      <c r="AI81" s="1771"/>
      <c r="AJ81" s="1913"/>
      <c r="AK81" s="1914"/>
      <c r="AL81" s="1788"/>
    </row>
    <row r="82" spans="1:38" s="448" customFormat="1" ht="15">
      <c r="A82" s="1806">
        <v>3</v>
      </c>
      <c r="B82" s="1807" t="s">
        <v>1916</v>
      </c>
      <c r="C82" s="1808"/>
      <c r="D82" s="1808"/>
      <c r="E82" s="1808"/>
      <c r="F82" s="1808"/>
      <c r="G82" s="1809"/>
      <c r="H82" s="1810"/>
      <c r="I82" s="1851"/>
      <c r="J82" s="1810"/>
      <c r="K82" s="1810"/>
      <c r="L82" s="1809"/>
      <c r="M82" s="1810"/>
      <c r="N82" s="1852"/>
      <c r="O82" s="1810"/>
      <c r="P82" s="1810"/>
      <c r="Q82" s="1878"/>
      <c r="R82" s="1810"/>
      <c r="S82" s="1810"/>
      <c r="T82" s="1877"/>
      <c r="U82" s="1877"/>
      <c r="V82" s="828"/>
      <c r="W82" s="844"/>
      <c r="X82" s="829"/>
      <c r="Y82" s="829"/>
      <c r="Z82" s="848"/>
      <c r="AA82" s="828"/>
      <c r="AB82" s="844"/>
      <c r="AC82" s="845"/>
      <c r="AD82" s="829"/>
      <c r="AE82" s="829"/>
      <c r="AF82" s="1772"/>
      <c r="AG82" s="1771"/>
      <c r="AH82" s="1771"/>
      <c r="AI82" s="1771"/>
      <c r="AJ82" s="1913"/>
      <c r="AK82" s="1914"/>
      <c r="AL82" s="1788"/>
    </row>
    <row r="83" spans="1:38" s="448" customFormat="1" ht="24">
      <c r="A83" s="506">
        <v>4</v>
      </c>
      <c r="B83" s="1807" t="s">
        <v>1917</v>
      </c>
      <c r="C83" s="1808"/>
      <c r="D83" s="1808"/>
      <c r="E83" s="1808"/>
      <c r="F83" s="1808"/>
      <c r="G83" s="1809"/>
      <c r="H83" s="1810"/>
      <c r="I83" s="1851"/>
      <c r="J83" s="1810"/>
      <c r="K83" s="1810"/>
      <c r="L83" s="1809"/>
      <c r="M83" s="1810"/>
      <c r="N83" s="1852"/>
      <c r="O83" s="1810"/>
      <c r="P83" s="1810"/>
      <c r="Q83" s="1878"/>
      <c r="R83" s="1810"/>
      <c r="S83" s="1810"/>
      <c r="T83" s="1877"/>
      <c r="U83" s="1877"/>
      <c r="V83" s="828"/>
      <c r="W83" s="844"/>
      <c r="X83" s="829"/>
      <c r="Y83" s="829"/>
      <c r="Z83" s="848"/>
      <c r="AA83" s="828"/>
      <c r="AB83" s="844"/>
      <c r="AC83" s="845"/>
      <c r="AD83" s="829"/>
      <c r="AE83" s="829"/>
      <c r="AF83" s="1772"/>
      <c r="AG83" s="1771"/>
      <c r="AH83" s="1771"/>
      <c r="AI83" s="1771"/>
      <c r="AJ83" s="1913"/>
      <c r="AK83" s="1914"/>
      <c r="AL83" s="1788"/>
    </row>
    <row r="84" spans="1:38" s="448" customFormat="1" ht="13.5">
      <c r="A84" s="506">
        <v>5</v>
      </c>
      <c r="B84" s="1799" t="s">
        <v>1918</v>
      </c>
      <c r="C84" s="1795"/>
      <c r="D84" s="1795"/>
      <c r="E84" s="1795"/>
      <c r="F84" s="1795"/>
      <c r="G84" s="1811"/>
      <c r="H84" s="1795"/>
      <c r="I84" s="1853"/>
      <c r="J84" s="1853"/>
      <c r="K84" s="1853"/>
      <c r="L84" s="1811"/>
      <c r="M84" s="1853"/>
      <c r="N84" s="1853"/>
      <c r="O84" s="1849"/>
      <c r="P84" s="1849"/>
      <c r="Q84" s="1762"/>
      <c r="R84" s="1879"/>
      <c r="S84" s="1849"/>
      <c r="T84" s="1874"/>
      <c r="U84" s="1874"/>
      <c r="V84" s="1875"/>
      <c r="W84" s="1876"/>
      <c r="X84" s="1880"/>
      <c r="Y84" s="1771"/>
      <c r="Z84" s="1771"/>
      <c r="AA84" s="1772"/>
      <c r="AB84" s="1876"/>
      <c r="AC84" s="1901"/>
      <c r="AD84" s="1771"/>
      <c r="AE84" s="1771"/>
      <c r="AF84" s="1772"/>
      <c r="AG84" s="1771"/>
      <c r="AH84" s="1771"/>
      <c r="AI84" s="1771"/>
      <c r="AJ84" s="1434"/>
      <c r="AK84" s="1783"/>
      <c r="AL84" s="1788"/>
    </row>
    <row r="85" spans="1:38" ht="15" hidden="1">
      <c r="A85" s="1806">
        <v>4</v>
      </c>
      <c r="B85" s="1807" t="s">
        <v>1919</v>
      </c>
      <c r="C85" s="1808"/>
      <c r="D85" s="1808"/>
      <c r="E85" s="1808"/>
      <c r="F85" s="1808"/>
      <c r="G85" s="1809"/>
      <c r="H85" s="1810"/>
      <c r="I85" s="1851"/>
      <c r="J85" s="1810"/>
      <c r="K85" s="1810"/>
      <c r="L85" s="1809"/>
      <c r="M85" s="1810"/>
      <c r="N85" s="1810"/>
      <c r="O85" s="1810"/>
      <c r="P85" s="1810"/>
      <c r="Q85" s="825"/>
      <c r="R85" s="1810"/>
      <c r="S85" s="1810"/>
      <c r="T85" s="1877"/>
      <c r="U85" s="1877"/>
      <c r="V85" s="828"/>
      <c r="W85" s="844"/>
      <c r="X85" s="844"/>
      <c r="Y85" s="829"/>
      <c r="Z85" s="829"/>
      <c r="AA85" s="828"/>
      <c r="AB85" s="844"/>
      <c r="AC85" s="844"/>
      <c r="AD85" s="829"/>
      <c r="AE85" s="829"/>
      <c r="AF85" s="828"/>
      <c r="AG85" s="828"/>
      <c r="AH85" s="828"/>
      <c r="AI85" s="828"/>
      <c r="AJ85" s="1807"/>
      <c r="AK85" s="1915"/>
      <c r="AL85" s="1781"/>
    </row>
    <row r="86" spans="1:38" ht="13.5" hidden="1">
      <c r="A86" s="506">
        <v>5</v>
      </c>
      <c r="B86" s="1812" t="s">
        <v>1920</v>
      </c>
      <c r="C86" s="1801"/>
      <c r="D86" s="1801"/>
      <c r="E86" s="1801"/>
      <c r="F86" s="1801"/>
      <c r="G86" s="1813"/>
      <c r="H86" s="1801"/>
      <c r="I86" s="1854"/>
      <c r="J86" s="1854"/>
      <c r="K86" s="1854"/>
      <c r="L86" s="1813"/>
      <c r="M86" s="1854"/>
      <c r="N86" s="1854"/>
      <c r="O86" s="1849"/>
      <c r="P86" s="1849"/>
      <c r="Q86" s="1762"/>
      <c r="R86" s="1849"/>
      <c r="S86" s="1849"/>
      <c r="T86" s="1874"/>
      <c r="U86" s="1874"/>
      <c r="V86" s="1875"/>
      <c r="W86" s="1876"/>
      <c r="X86" s="1876"/>
      <c r="Y86" s="1771"/>
      <c r="Z86" s="1771"/>
      <c r="AA86" s="1772"/>
      <c r="AB86" s="1876"/>
      <c r="AC86" s="1876"/>
      <c r="AD86" s="1771"/>
      <c r="AE86" s="1771"/>
      <c r="AF86" s="1772"/>
      <c r="AG86" s="1772"/>
      <c r="AH86" s="1772"/>
      <c r="AI86" s="1772"/>
      <c r="AJ86" s="1913"/>
      <c r="AK86" s="1913"/>
      <c r="AL86" s="1781"/>
    </row>
    <row r="87" spans="1:38" ht="13.5" hidden="1">
      <c r="A87" s="1806">
        <v>6</v>
      </c>
      <c r="B87" s="1814" t="s">
        <v>1921</v>
      </c>
      <c r="C87" s="1736"/>
      <c r="D87" s="1736"/>
      <c r="E87" s="1736"/>
      <c r="F87" s="1736"/>
      <c r="G87" s="1737"/>
      <c r="H87" s="1736"/>
      <c r="I87" s="1749"/>
      <c r="J87" s="1749"/>
      <c r="K87" s="1749"/>
      <c r="L87" s="1737"/>
      <c r="M87" s="1749"/>
      <c r="N87" s="1749"/>
      <c r="O87" s="1749"/>
      <c r="P87" s="1749"/>
      <c r="Q87" s="1762"/>
      <c r="R87" s="1750"/>
      <c r="S87" s="1749"/>
      <c r="T87" s="1763"/>
      <c r="U87" s="1763"/>
      <c r="V87" s="1764"/>
      <c r="W87" s="1766"/>
      <c r="X87" s="1766"/>
      <c r="Y87" s="1766"/>
      <c r="Z87" s="1766"/>
      <c r="AA87" s="1764"/>
      <c r="AB87" s="1766"/>
      <c r="AC87" s="1766"/>
      <c r="AD87" s="1766"/>
      <c r="AE87" s="1766"/>
      <c r="AF87" s="1764"/>
      <c r="AG87" s="1764"/>
      <c r="AH87" s="1764"/>
      <c r="AI87" s="1764"/>
      <c r="AJ87" s="1435"/>
      <c r="AK87" s="1787"/>
      <c r="AL87" s="1781"/>
    </row>
    <row r="88" spans="1:38" ht="13.5" hidden="1">
      <c r="A88" s="506">
        <v>7</v>
      </c>
      <c r="B88" s="1814" t="s">
        <v>1922</v>
      </c>
      <c r="C88" s="1736"/>
      <c r="D88" s="1736"/>
      <c r="E88" s="1736"/>
      <c r="F88" s="1736"/>
      <c r="G88" s="1737"/>
      <c r="H88" s="1736"/>
      <c r="I88" s="1749"/>
      <c r="J88" s="1749"/>
      <c r="K88" s="1749"/>
      <c r="L88" s="1737"/>
      <c r="M88" s="1749"/>
      <c r="N88" s="1749"/>
      <c r="O88" s="1749"/>
      <c r="P88" s="1749"/>
      <c r="Q88" s="1762"/>
      <c r="R88" s="1749"/>
      <c r="S88" s="1749"/>
      <c r="T88" s="1763"/>
      <c r="U88" s="1763"/>
      <c r="V88" s="1764"/>
      <c r="W88" s="1765"/>
      <c r="X88" s="1765"/>
      <c r="Y88" s="1766"/>
      <c r="Z88" s="1766"/>
      <c r="AA88" s="1764"/>
      <c r="AB88" s="1765"/>
      <c r="AC88" s="1765"/>
      <c r="AD88" s="1766"/>
      <c r="AE88" s="1766"/>
      <c r="AF88" s="1764"/>
      <c r="AG88" s="1764"/>
      <c r="AH88" s="1764"/>
      <c r="AI88" s="1764"/>
      <c r="AJ88" s="1435"/>
      <c r="AK88" s="1787"/>
      <c r="AL88" s="1781"/>
    </row>
    <row r="89" spans="1:38" ht="13.5" hidden="1">
      <c r="A89" s="1806">
        <v>8</v>
      </c>
      <c r="B89" s="1814" t="s">
        <v>1923</v>
      </c>
      <c r="C89" s="1736"/>
      <c r="D89" s="1736"/>
      <c r="E89" s="1736"/>
      <c r="F89" s="1736"/>
      <c r="G89" s="1737"/>
      <c r="H89" s="1736"/>
      <c r="I89" s="1749"/>
      <c r="J89" s="1749"/>
      <c r="K89" s="1749"/>
      <c r="L89" s="1737"/>
      <c r="M89" s="1749"/>
      <c r="N89" s="1749"/>
      <c r="O89" s="1749"/>
      <c r="P89" s="1749"/>
      <c r="Q89" s="1762"/>
      <c r="R89" s="1749"/>
      <c r="S89" s="1749"/>
      <c r="T89" s="1763"/>
      <c r="U89" s="1763"/>
      <c r="V89" s="1764"/>
      <c r="W89" s="1765"/>
      <c r="X89" s="1765"/>
      <c r="Y89" s="1766"/>
      <c r="Z89" s="1766"/>
      <c r="AA89" s="1764"/>
      <c r="AB89" s="1765"/>
      <c r="AC89" s="1765"/>
      <c r="AD89" s="1766"/>
      <c r="AE89" s="1766"/>
      <c r="AF89" s="1764"/>
      <c r="AG89" s="1764"/>
      <c r="AH89" s="1764"/>
      <c r="AI89" s="1764"/>
      <c r="AJ89" s="1325"/>
      <c r="AK89" s="1787"/>
      <c r="AL89" s="1781"/>
    </row>
    <row r="90" spans="1:38" s="1710" customFormat="1" ht="13.5" hidden="1">
      <c r="A90" s="506">
        <v>9</v>
      </c>
      <c r="B90" s="1814" t="s">
        <v>1924</v>
      </c>
      <c r="C90" s="1795"/>
      <c r="D90" s="1795"/>
      <c r="E90" s="1736"/>
      <c r="F90" s="1736"/>
      <c r="G90" s="1737"/>
      <c r="H90" s="1736"/>
      <c r="I90" s="1749"/>
      <c r="J90" s="1749"/>
      <c r="K90" s="1749"/>
      <c r="L90" s="1737"/>
      <c r="M90" s="1749"/>
      <c r="N90" s="1749"/>
      <c r="O90" s="1749"/>
      <c r="P90" s="1749"/>
      <c r="Q90" s="1762"/>
      <c r="R90" s="1749"/>
      <c r="S90" s="1749"/>
      <c r="T90" s="1763"/>
      <c r="U90" s="1763"/>
      <c r="V90" s="1764"/>
      <c r="W90" s="1765"/>
      <c r="X90" s="1765"/>
      <c r="Y90" s="1766"/>
      <c r="Z90" s="1766"/>
      <c r="AA90" s="1764"/>
      <c r="AB90" s="1765"/>
      <c r="AC90" s="1765"/>
      <c r="AD90" s="1766"/>
      <c r="AE90" s="1766"/>
      <c r="AF90" s="1764"/>
      <c r="AG90" s="1764"/>
      <c r="AH90" s="1764"/>
      <c r="AI90" s="1764"/>
      <c r="AJ90" s="1325"/>
      <c r="AK90" s="1787"/>
      <c r="AL90" s="1910"/>
    </row>
    <row r="91" spans="1:38" ht="13.5" hidden="1">
      <c r="A91" s="1806">
        <v>10</v>
      </c>
      <c r="B91" s="1814" t="s">
        <v>1925</v>
      </c>
      <c r="C91" s="1736"/>
      <c r="D91" s="1736"/>
      <c r="E91" s="1736"/>
      <c r="F91" s="1736"/>
      <c r="G91" s="1737"/>
      <c r="H91" s="1736"/>
      <c r="I91" s="1749"/>
      <c r="J91" s="1749"/>
      <c r="K91" s="1749"/>
      <c r="L91" s="1737"/>
      <c r="M91" s="1749"/>
      <c r="N91" s="1749"/>
      <c r="O91" s="1749"/>
      <c r="P91" s="1749"/>
      <c r="Q91" s="1762"/>
      <c r="R91" s="1749"/>
      <c r="S91" s="1749"/>
      <c r="T91" s="1763"/>
      <c r="U91" s="1763"/>
      <c r="V91" s="1764"/>
      <c r="W91" s="1765"/>
      <c r="X91" s="1765"/>
      <c r="Y91" s="1766"/>
      <c r="Z91" s="1766"/>
      <c r="AA91" s="1764"/>
      <c r="AB91" s="1765"/>
      <c r="AC91" s="1765"/>
      <c r="AD91" s="1766"/>
      <c r="AE91" s="1766"/>
      <c r="AF91" s="1764"/>
      <c r="AG91" s="1764"/>
      <c r="AH91" s="1764"/>
      <c r="AI91" s="1764"/>
      <c r="AJ91" s="1325"/>
      <c r="AK91" s="1787"/>
      <c r="AL91" s="1781"/>
    </row>
    <row r="92" spans="1:38" s="1711" customFormat="1" ht="18.75" customHeight="1">
      <c r="A92" s="796" t="s">
        <v>770</v>
      </c>
      <c r="B92" s="1790" t="s">
        <v>1305</v>
      </c>
      <c r="C92" s="1791"/>
      <c r="D92" s="1791"/>
      <c r="E92" s="1791"/>
      <c r="F92" s="1791"/>
      <c r="G92" s="1792"/>
      <c r="H92" s="1791"/>
      <c r="I92" s="1844"/>
      <c r="J92" s="1844"/>
      <c r="K92" s="1844"/>
      <c r="L92" s="1792"/>
      <c r="M92" s="1844"/>
      <c r="N92" s="1844"/>
      <c r="O92" s="1844"/>
      <c r="P92" s="1844"/>
      <c r="Q92" s="1723"/>
      <c r="R92" s="1844"/>
      <c r="S92" s="1844"/>
      <c r="T92" s="1871"/>
      <c r="U92" s="1871"/>
      <c r="V92" s="1872"/>
      <c r="W92" s="1873"/>
      <c r="X92" s="1873"/>
      <c r="Y92" s="1899"/>
      <c r="Z92" s="1899"/>
      <c r="AA92" s="1872"/>
      <c r="AB92" s="1873"/>
      <c r="AC92" s="1873"/>
      <c r="AD92" s="1873"/>
      <c r="AE92" s="1873"/>
      <c r="AF92" s="1872"/>
      <c r="AG92" s="1916"/>
      <c r="AH92" s="1916"/>
      <c r="AI92" s="1916"/>
      <c r="AJ92" s="1910"/>
      <c r="AK92" s="1910"/>
    </row>
    <row r="93" spans="1:38" s="451" customFormat="1" ht="27" customHeight="1">
      <c r="A93" s="801">
        <v>1</v>
      </c>
      <c r="B93" s="1799" t="s">
        <v>1926</v>
      </c>
      <c r="C93" s="1736"/>
      <c r="D93" s="1736"/>
      <c r="E93" s="1736"/>
      <c r="F93" s="1736"/>
      <c r="G93" s="1737"/>
      <c r="H93" s="1736"/>
      <c r="I93" s="1749"/>
      <c r="J93" s="1749"/>
      <c r="K93" s="1749"/>
      <c r="L93" s="1737"/>
      <c r="M93" s="1749"/>
      <c r="N93" s="1749"/>
      <c r="O93" s="1749"/>
      <c r="P93" s="1749"/>
      <c r="Q93" s="1755"/>
      <c r="R93" s="1750"/>
      <c r="S93" s="1749"/>
      <c r="T93" s="1763"/>
      <c r="U93" s="1763"/>
      <c r="V93" s="1764"/>
      <c r="W93" s="1765"/>
      <c r="X93" s="1765"/>
      <c r="Y93" s="1766"/>
      <c r="Z93" s="1766"/>
      <c r="AA93" s="1764"/>
      <c r="AB93" s="1765"/>
      <c r="AC93" s="1765"/>
      <c r="AD93" s="1766"/>
      <c r="AE93" s="1766"/>
      <c r="AF93" s="1902"/>
      <c r="AG93" s="1902"/>
      <c r="AH93" s="1902"/>
      <c r="AI93" s="1902"/>
      <c r="AJ93" s="1435"/>
      <c r="AK93" s="1787"/>
      <c r="AL93" s="1917"/>
    </row>
    <row r="94" spans="1:38" s="451" customFormat="1" ht="27" customHeight="1">
      <c r="A94" s="1815">
        <v>2</v>
      </c>
      <c r="B94" s="1816" t="s">
        <v>1911</v>
      </c>
      <c r="C94" s="1736"/>
      <c r="D94" s="1736"/>
      <c r="E94" s="1736"/>
      <c r="F94" s="1736"/>
      <c r="G94" s="1737"/>
      <c r="H94" s="1736"/>
      <c r="I94" s="1749"/>
      <c r="J94" s="1749"/>
      <c r="K94" s="1749"/>
      <c r="L94" s="1737"/>
      <c r="M94" s="1749"/>
      <c r="N94" s="1749"/>
      <c r="O94" s="1749"/>
      <c r="P94" s="1749"/>
      <c r="Q94" s="1755"/>
      <c r="R94" s="1750"/>
      <c r="S94" s="1749"/>
      <c r="T94" s="1763"/>
      <c r="U94" s="1763"/>
      <c r="V94" s="1764"/>
      <c r="W94" s="1765"/>
      <c r="X94" s="1765"/>
      <c r="Y94" s="1766"/>
      <c r="Z94" s="1766"/>
      <c r="AA94" s="1764"/>
      <c r="AB94" s="1765"/>
      <c r="AC94" s="1765"/>
      <c r="AD94" s="1766"/>
      <c r="AE94" s="1766"/>
      <c r="AF94" s="1902"/>
      <c r="AG94" s="1902"/>
      <c r="AH94" s="1902"/>
      <c r="AI94" s="1902"/>
      <c r="AJ94" s="1918"/>
      <c r="AK94" s="1787"/>
      <c r="AL94" s="1204"/>
    </row>
    <row r="95" spans="1:38" s="1711" customFormat="1" ht="16.5" customHeight="1">
      <c r="A95" s="1817" t="s">
        <v>771</v>
      </c>
      <c r="B95" s="1818" t="s">
        <v>1311</v>
      </c>
      <c r="C95" s="1791"/>
      <c r="D95" s="1791"/>
      <c r="E95" s="1791"/>
      <c r="F95" s="1791"/>
      <c r="G95" s="1792"/>
      <c r="H95" s="1791"/>
      <c r="I95" s="1844"/>
      <c r="J95" s="1844"/>
      <c r="K95" s="1844"/>
      <c r="L95" s="1792"/>
      <c r="M95" s="1844"/>
      <c r="N95" s="1844"/>
      <c r="O95" s="1844"/>
      <c r="P95" s="1844"/>
      <c r="Q95" s="1723"/>
      <c r="R95" s="1844"/>
      <c r="S95" s="1844"/>
      <c r="T95" s="1871"/>
      <c r="U95" s="1871"/>
      <c r="V95" s="1872"/>
      <c r="W95" s="1873"/>
      <c r="X95" s="1873"/>
      <c r="Y95" s="1899"/>
      <c r="Z95" s="1899"/>
      <c r="AA95" s="1872"/>
      <c r="AB95" s="1873"/>
      <c r="AC95" s="1873"/>
      <c r="AD95" s="1899"/>
      <c r="AE95" s="1899"/>
      <c r="AF95" s="1872"/>
      <c r="AG95" s="1920"/>
      <c r="AH95" s="1920"/>
      <c r="AI95" s="1920"/>
      <c r="AJ95" s="1818"/>
      <c r="AK95" s="1818"/>
    </row>
    <row r="96" spans="1:38" s="451" customFormat="1" ht="35.25" customHeight="1">
      <c r="A96" s="1793">
        <v>1</v>
      </c>
      <c r="B96" s="1794" t="s">
        <v>1926</v>
      </c>
      <c r="C96" s="1725"/>
      <c r="D96" s="1725"/>
      <c r="E96" s="1725"/>
      <c r="F96" s="1725"/>
      <c r="G96" s="1726"/>
      <c r="H96" s="1725"/>
      <c r="I96" s="1747"/>
      <c r="J96" s="1747"/>
      <c r="K96" s="1747"/>
      <c r="L96" s="1726"/>
      <c r="M96" s="1747"/>
      <c r="N96" s="1747"/>
      <c r="O96" s="1747"/>
      <c r="P96" s="1747"/>
      <c r="Q96" s="1881"/>
      <c r="R96" s="1748"/>
      <c r="S96" s="1747"/>
      <c r="T96" s="1756"/>
      <c r="U96" s="1756"/>
      <c r="V96" s="190"/>
      <c r="W96" s="1757"/>
      <c r="X96" s="1757"/>
      <c r="Y96" s="128"/>
      <c r="Z96" s="128"/>
      <c r="AA96" s="190"/>
      <c r="AB96" s="1757"/>
      <c r="AC96" s="1757"/>
      <c r="AD96" s="128"/>
      <c r="AE96" s="128"/>
      <c r="AF96" s="190"/>
      <c r="AG96" s="190"/>
      <c r="AH96" s="190"/>
      <c r="AI96" s="190"/>
      <c r="AJ96" s="1921"/>
      <c r="AK96" s="1787"/>
      <c r="AL96" s="1922"/>
    </row>
    <row r="97" spans="1:38" s="451" customFormat="1" ht="35.25" customHeight="1">
      <c r="A97" s="1819">
        <v>2</v>
      </c>
      <c r="B97" s="1820" t="s">
        <v>1657</v>
      </c>
      <c r="C97" s="1821"/>
      <c r="D97" s="1821"/>
      <c r="E97" s="1821"/>
      <c r="F97" s="1821"/>
      <c r="G97" s="1822"/>
      <c r="H97" s="1821"/>
      <c r="I97" s="1855"/>
      <c r="J97" s="1855"/>
      <c r="K97" s="1855"/>
      <c r="L97" s="1822"/>
      <c r="M97" s="1855"/>
      <c r="N97" s="1855"/>
      <c r="O97" s="1855"/>
      <c r="P97" s="1855"/>
      <c r="Q97" s="1882"/>
      <c r="R97" s="1883"/>
      <c r="S97" s="1855"/>
      <c r="T97" s="1884"/>
      <c r="U97" s="1884"/>
      <c r="V97" s="1885"/>
      <c r="W97" s="1886"/>
      <c r="X97" s="1886"/>
      <c r="Y97" s="1903"/>
      <c r="Z97" s="1903"/>
      <c r="AA97" s="1885"/>
      <c r="AB97" s="1886"/>
      <c r="AC97" s="1886"/>
      <c r="AD97" s="1903"/>
      <c r="AE97" s="1903"/>
      <c r="AF97" s="1885"/>
      <c r="AG97" s="1885"/>
      <c r="AH97" s="1885"/>
      <c r="AI97" s="1885"/>
      <c r="AJ97" s="1923"/>
      <c r="AK97" s="1787"/>
      <c r="AL97" s="1204"/>
    </row>
    <row r="98" spans="1:38" s="1711" customFormat="1" ht="16.5" customHeight="1">
      <c r="A98" s="1823" t="s">
        <v>772</v>
      </c>
      <c r="B98" s="1824" t="s">
        <v>1298</v>
      </c>
      <c r="C98" s="1825"/>
      <c r="D98" s="1825"/>
      <c r="E98" s="1825"/>
      <c r="F98" s="1825"/>
      <c r="G98" s="1826"/>
      <c r="H98" s="1825"/>
      <c r="I98" s="1845"/>
      <c r="J98" s="1845"/>
      <c r="K98" s="1845"/>
      <c r="L98" s="1826"/>
      <c r="M98" s="1845"/>
      <c r="N98" s="1845"/>
      <c r="O98" s="1845"/>
      <c r="P98" s="1845"/>
      <c r="Q98" s="1723"/>
      <c r="R98" s="1845"/>
      <c r="S98" s="1845"/>
      <c r="T98" s="1861"/>
      <c r="U98" s="1861"/>
      <c r="V98" s="191"/>
      <c r="W98" s="1863"/>
      <c r="X98" s="1863"/>
      <c r="Y98" s="132"/>
      <c r="Z98" s="132"/>
      <c r="AA98" s="191"/>
      <c r="AB98" s="1863"/>
      <c r="AC98" s="1863"/>
      <c r="AD98" s="132"/>
      <c r="AE98" s="132"/>
      <c r="AF98" s="191"/>
      <c r="AG98" s="1924"/>
      <c r="AH98" s="1924"/>
      <c r="AI98" s="1924"/>
      <c r="AJ98" s="1824"/>
      <c r="AK98" s="1824"/>
    </row>
    <row r="99" spans="1:38" s="451" customFormat="1" ht="13.5">
      <c r="A99" s="1827">
        <v>1</v>
      </c>
      <c r="B99" s="1828" t="s">
        <v>1651</v>
      </c>
      <c r="C99" s="1736"/>
      <c r="D99" s="1736"/>
      <c r="E99" s="1736"/>
      <c r="F99" s="1736"/>
      <c r="G99" s="1737"/>
      <c r="H99" s="1736"/>
      <c r="I99" s="1749"/>
      <c r="J99" s="1749"/>
      <c r="K99" s="1749"/>
      <c r="L99" s="1737"/>
      <c r="M99" s="1749"/>
      <c r="N99" s="1749"/>
      <c r="O99" s="1749"/>
      <c r="P99" s="1749"/>
      <c r="Q99" s="1755"/>
      <c r="R99" s="1750"/>
      <c r="S99" s="1750"/>
      <c r="T99" s="1763"/>
      <c r="U99" s="1763"/>
      <c r="V99" s="1764"/>
      <c r="W99" s="1765"/>
      <c r="X99" s="1766"/>
      <c r="Y99" s="1766"/>
      <c r="Z99" s="1766"/>
      <c r="AA99" s="1764"/>
      <c r="AB99" s="1765"/>
      <c r="AC99" s="1766"/>
      <c r="AD99" s="1766"/>
      <c r="AE99" s="1766"/>
      <c r="AF99" s="1764"/>
      <c r="AG99" s="1766"/>
      <c r="AH99" s="1766"/>
      <c r="AI99" s="1764"/>
      <c r="AJ99" s="1918"/>
      <c r="AK99" s="1787"/>
      <c r="AL99" s="1922"/>
    </row>
    <row r="100" spans="1:38" s="451" customFormat="1" ht="16.5" customHeight="1">
      <c r="A100" s="1823" t="s">
        <v>773</v>
      </c>
      <c r="B100" s="1824" t="s">
        <v>1314</v>
      </c>
      <c r="C100" s="1825"/>
      <c r="D100" s="1825"/>
      <c r="E100" s="1825"/>
      <c r="F100" s="1825"/>
      <c r="G100" s="1826"/>
      <c r="H100" s="1825"/>
      <c r="I100" s="1845"/>
      <c r="J100" s="1845"/>
      <c r="K100" s="1845"/>
      <c r="L100" s="1826"/>
      <c r="M100" s="1845"/>
      <c r="N100" s="1845"/>
      <c r="O100" s="1845"/>
      <c r="P100" s="1845"/>
      <c r="Q100" s="1723"/>
      <c r="R100" s="1845"/>
      <c r="S100" s="1845"/>
      <c r="T100" s="1861"/>
      <c r="U100" s="1861"/>
      <c r="V100" s="191"/>
      <c r="W100" s="1863"/>
      <c r="X100" s="1863"/>
      <c r="Y100" s="132"/>
      <c r="Z100" s="132"/>
      <c r="AA100" s="191"/>
      <c r="AB100" s="1863"/>
      <c r="AC100" s="1863"/>
      <c r="AD100" s="132"/>
      <c r="AE100" s="132"/>
      <c r="AF100" s="191"/>
      <c r="AG100" s="1924"/>
      <c r="AH100" s="1924"/>
      <c r="AI100" s="1924"/>
      <c r="AJ100" s="1824"/>
      <c r="AK100" s="1824"/>
      <c r="AL100" s="1925"/>
    </row>
    <row r="101" spans="1:38" s="1712" customFormat="1" ht="13.5">
      <c r="A101" s="1827">
        <v>1</v>
      </c>
      <c r="B101" s="1828" t="s">
        <v>1927</v>
      </c>
      <c r="C101" s="1736"/>
      <c r="D101" s="1736"/>
      <c r="E101" s="1736"/>
      <c r="F101" s="1736"/>
      <c r="G101" s="1737"/>
      <c r="H101" s="1736"/>
      <c r="I101" s="1749"/>
      <c r="J101" s="1749"/>
      <c r="K101" s="1749"/>
      <c r="L101" s="1737"/>
      <c r="M101" s="1749"/>
      <c r="N101" s="1749"/>
      <c r="O101" s="1749"/>
      <c r="P101" s="1749"/>
      <c r="Q101" s="1762"/>
      <c r="R101" s="1750"/>
      <c r="S101" s="1750"/>
      <c r="T101" s="1763"/>
      <c r="U101" s="1763"/>
      <c r="V101" s="1764"/>
      <c r="W101" s="1766"/>
      <c r="X101" s="1766"/>
      <c r="Y101" s="1766"/>
      <c r="Z101" s="1766"/>
      <c r="AA101" s="1764"/>
      <c r="AB101" s="1766"/>
      <c r="AC101" s="1766"/>
      <c r="AD101" s="1766"/>
      <c r="AE101" s="1766"/>
      <c r="AF101" s="1764"/>
      <c r="AG101" s="1766"/>
      <c r="AH101" s="1902"/>
      <c r="AI101" s="1764"/>
      <c r="AJ101" s="1926"/>
      <c r="AK101" s="1787"/>
    </row>
    <row r="102" spans="1:38" s="1204" customFormat="1" ht="13.5">
      <c r="A102" s="1829" t="s">
        <v>774</v>
      </c>
      <c r="B102" s="1830" t="s">
        <v>1315</v>
      </c>
      <c r="C102" s="1831"/>
      <c r="D102" s="1831"/>
      <c r="E102" s="1831"/>
      <c r="F102" s="1831"/>
      <c r="G102" s="1832"/>
      <c r="H102" s="1831"/>
      <c r="I102" s="1856"/>
      <c r="J102" s="1856"/>
      <c r="K102" s="1856"/>
      <c r="L102" s="1857"/>
      <c r="M102" s="1856"/>
      <c r="N102" s="1856"/>
      <c r="O102" s="1856"/>
      <c r="P102" s="1856"/>
      <c r="Q102" s="1723"/>
      <c r="R102" s="1856"/>
      <c r="S102" s="1856"/>
      <c r="T102" s="1856"/>
      <c r="U102" s="1856"/>
      <c r="V102" s="1887"/>
      <c r="W102" s="1888"/>
      <c r="X102" s="1888"/>
      <c r="Y102" s="1888"/>
      <c r="Z102" s="1888"/>
      <c r="AA102" s="1887"/>
      <c r="AB102" s="1888"/>
      <c r="AC102" s="1888"/>
      <c r="AD102" s="1888"/>
      <c r="AE102" s="1888"/>
      <c r="AF102" s="1887"/>
      <c r="AG102" s="1927"/>
      <c r="AH102" s="1927"/>
      <c r="AI102" s="1927"/>
      <c r="AJ102" s="1928"/>
      <c r="AK102" s="1925"/>
    </row>
    <row r="103" spans="1:38" ht="46.5" customHeight="1">
      <c r="A103" s="1833">
        <v>1</v>
      </c>
      <c r="B103" s="1834" t="s">
        <v>1928</v>
      </c>
      <c r="C103" s="1835"/>
      <c r="D103" s="1835"/>
      <c r="E103" s="1835"/>
      <c r="F103" s="1835"/>
      <c r="G103" s="1836"/>
      <c r="H103" s="1835"/>
      <c r="I103" s="1858"/>
      <c r="J103" s="1858"/>
      <c r="K103" s="1858"/>
      <c r="L103" s="1836"/>
      <c r="M103" s="1858"/>
      <c r="N103" s="1858"/>
      <c r="O103" s="1858"/>
      <c r="P103" s="1858"/>
      <c r="Q103" s="1755"/>
      <c r="R103" s="1889"/>
      <c r="S103" s="1858"/>
      <c r="T103" s="1890"/>
      <c r="U103" s="1890"/>
      <c r="V103" s="1891"/>
      <c r="W103" s="1892"/>
      <c r="X103" s="1892"/>
      <c r="Y103" s="128"/>
      <c r="Z103" s="128"/>
      <c r="AA103" s="190"/>
      <c r="AB103" s="128"/>
      <c r="AC103" s="1770"/>
      <c r="AD103" s="128"/>
      <c r="AE103" s="128"/>
      <c r="AF103" s="190"/>
      <c r="AG103" s="1892"/>
      <c r="AH103" s="1892"/>
      <c r="AI103" s="1891"/>
      <c r="AJ103" s="1929"/>
      <c r="AK103" s="1929"/>
      <c r="AL103" s="1781"/>
    </row>
    <row r="104" spans="1:38" ht="13.5">
      <c r="A104" s="506">
        <v>2</v>
      </c>
      <c r="B104" s="807" t="s">
        <v>1929</v>
      </c>
      <c r="C104" s="1795"/>
      <c r="D104" s="1795"/>
      <c r="E104" s="1736"/>
      <c r="F104" s="1736"/>
      <c r="G104" s="1737"/>
      <c r="H104" s="1736"/>
      <c r="I104" s="1749"/>
      <c r="J104" s="1749"/>
      <c r="K104" s="1749"/>
      <c r="L104" s="1737"/>
      <c r="M104" s="1749"/>
      <c r="N104" s="1749"/>
      <c r="O104" s="1749"/>
      <c r="P104" s="1750"/>
      <c r="Q104" s="1762"/>
      <c r="R104" s="1750"/>
      <c r="S104" s="1749"/>
      <c r="T104" s="1763"/>
      <c r="U104" s="1763"/>
      <c r="V104" s="1764"/>
      <c r="W104" s="1765"/>
      <c r="X104" s="1765"/>
      <c r="Y104" s="128"/>
      <c r="Z104" s="128"/>
      <c r="AA104" s="190"/>
      <c r="AB104" s="1757"/>
      <c r="AC104" s="1757"/>
      <c r="AD104" s="128"/>
      <c r="AE104" s="128"/>
      <c r="AF104" s="190"/>
      <c r="AG104" s="190"/>
      <c r="AH104" s="190"/>
      <c r="AI104" s="190"/>
      <c r="AJ104" s="1435"/>
      <c r="AK104" s="1787"/>
      <c r="AL104" s="1781"/>
    </row>
    <row r="105" spans="1:38" ht="13.5">
      <c r="A105" s="506">
        <v>3</v>
      </c>
      <c r="B105" s="807" t="s">
        <v>1930</v>
      </c>
      <c r="C105" s="1736"/>
      <c r="D105" s="1736"/>
      <c r="E105" s="1736"/>
      <c r="F105" s="1736"/>
      <c r="G105" s="1737"/>
      <c r="H105" s="1736"/>
      <c r="I105" s="1749"/>
      <c r="J105" s="1749"/>
      <c r="K105" s="1749"/>
      <c r="L105" s="1737"/>
      <c r="M105" s="1749"/>
      <c r="N105" s="1749"/>
      <c r="O105" s="1749"/>
      <c r="P105" s="1749"/>
      <c r="Q105" s="1762"/>
      <c r="R105" s="1750"/>
      <c r="S105" s="1749"/>
      <c r="T105" s="1763"/>
      <c r="U105" s="1763"/>
      <c r="V105" s="1764"/>
      <c r="W105" s="1765"/>
      <c r="X105" s="1765"/>
      <c r="Y105" s="1766"/>
      <c r="Z105" s="1766"/>
      <c r="AA105" s="1764"/>
      <c r="AB105" s="1765"/>
      <c r="AC105" s="1765"/>
      <c r="AD105" s="1766"/>
      <c r="AE105" s="1766"/>
      <c r="AF105" s="190"/>
      <c r="AG105" s="190"/>
      <c r="AH105" s="190"/>
      <c r="AI105" s="190"/>
      <c r="AJ105" s="1435"/>
      <c r="AK105" s="1787"/>
      <c r="AL105" s="1781"/>
    </row>
    <row r="106" spans="1:38" s="1710" customFormat="1" ht="13.5" hidden="1">
      <c r="A106" s="506">
        <v>4</v>
      </c>
      <c r="B106" s="807" t="s">
        <v>1931</v>
      </c>
      <c r="C106" s="1736"/>
      <c r="D106" s="1736"/>
      <c r="E106" s="1736"/>
      <c r="F106" s="1736"/>
      <c r="G106" s="1737"/>
      <c r="H106" s="1736"/>
      <c r="I106" s="1749"/>
      <c r="J106" s="1749"/>
      <c r="K106" s="1749"/>
      <c r="L106" s="1737"/>
      <c r="M106" s="1749"/>
      <c r="N106" s="1749"/>
      <c r="O106" s="1749"/>
      <c r="P106" s="1749"/>
      <c r="Q106" s="1762"/>
      <c r="R106" s="1749"/>
      <c r="S106" s="1749"/>
      <c r="T106" s="1763"/>
      <c r="U106" s="1763"/>
      <c r="V106" s="1764"/>
      <c r="W106" s="1765"/>
      <c r="X106" s="1765"/>
      <c r="Y106" s="1766"/>
      <c r="Z106" s="1766"/>
      <c r="AA106" s="1764"/>
      <c r="AB106" s="1765"/>
      <c r="AC106" s="1765"/>
      <c r="AD106" s="1766"/>
      <c r="AE106" s="1766"/>
      <c r="AF106" s="1764"/>
      <c r="AG106" s="1764"/>
      <c r="AH106" s="1764"/>
      <c r="AI106" s="1764"/>
      <c r="AJ106" s="1435"/>
      <c r="AK106" s="1325"/>
      <c r="AL106" s="1910"/>
    </row>
    <row r="107" spans="1:38" ht="24.75" hidden="1" customHeight="1">
      <c r="A107" s="1833">
        <v>5</v>
      </c>
      <c r="B107" s="1794" t="s">
        <v>1932</v>
      </c>
      <c r="C107" s="1725"/>
      <c r="D107" s="1725"/>
      <c r="E107" s="1725"/>
      <c r="F107" s="1725"/>
      <c r="G107" s="1726"/>
      <c r="H107" s="1725"/>
      <c r="I107" s="1747"/>
      <c r="J107" s="1747"/>
      <c r="K107" s="1747"/>
      <c r="L107" s="1726"/>
      <c r="M107" s="1747"/>
      <c r="N107" s="1747"/>
      <c r="O107" s="1747"/>
      <c r="P107" s="1747"/>
      <c r="Q107" s="1762"/>
      <c r="R107" s="1748"/>
      <c r="S107" s="1748"/>
      <c r="T107" s="1760"/>
      <c r="U107" s="1760"/>
      <c r="V107" s="1761"/>
      <c r="W107" s="1758"/>
      <c r="X107" s="1758"/>
      <c r="Y107" s="1759"/>
      <c r="Z107" s="1759"/>
      <c r="AA107" s="1761"/>
      <c r="AB107" s="1758"/>
      <c r="AC107" s="1758"/>
      <c r="AD107" s="1759"/>
      <c r="AE107" s="1759"/>
      <c r="AF107" s="1761"/>
      <c r="AG107" s="1761"/>
      <c r="AH107" s="1761"/>
      <c r="AI107" s="1761"/>
      <c r="AJ107" s="1784"/>
      <c r="AK107" s="1435"/>
      <c r="AL107" s="1781"/>
    </row>
    <row r="108" spans="1:38" s="1710" customFormat="1" ht="13.5">
      <c r="A108" s="1796" t="s">
        <v>930</v>
      </c>
      <c r="B108" s="1790" t="s">
        <v>1316</v>
      </c>
      <c r="C108" s="1837"/>
      <c r="D108" s="1837"/>
      <c r="E108" s="1837"/>
      <c r="F108" s="1837"/>
      <c r="G108" s="1838"/>
      <c r="H108" s="1837"/>
      <c r="I108" s="1859"/>
      <c r="J108" s="1859"/>
      <c r="K108" s="1859"/>
      <c r="L108" s="1838"/>
      <c r="M108" s="1859"/>
      <c r="N108" s="1859"/>
      <c r="O108" s="1860"/>
      <c r="P108" s="1860"/>
      <c r="Q108" s="1862"/>
      <c r="R108" s="1860"/>
      <c r="S108" s="1860"/>
      <c r="T108" s="1893"/>
      <c r="U108" s="1893"/>
      <c r="V108" s="1894"/>
      <c r="W108" s="1895"/>
      <c r="X108" s="1895"/>
      <c r="Y108" s="1682"/>
      <c r="Z108" s="1682"/>
      <c r="AA108" s="1904"/>
      <c r="AB108" s="1895"/>
      <c r="AC108" s="1895"/>
      <c r="AD108" s="1682"/>
      <c r="AE108" s="1682"/>
      <c r="AF108" s="1904"/>
      <c r="AG108" s="1930"/>
      <c r="AH108" s="1930"/>
      <c r="AI108" s="1930"/>
      <c r="AJ108" s="1910"/>
      <c r="AK108" s="1910"/>
      <c r="AL108" s="904"/>
    </row>
    <row r="109" spans="1:38" s="450" customFormat="1" ht="24.95" customHeight="1">
      <c r="A109" s="506">
        <v>1</v>
      </c>
      <c r="B109" s="807" t="s">
        <v>1652</v>
      </c>
      <c r="C109" s="1795"/>
      <c r="D109" s="1795"/>
      <c r="E109" s="1736"/>
      <c r="F109" s="1736"/>
      <c r="G109" s="1737"/>
      <c r="H109" s="1736"/>
      <c r="I109" s="1749"/>
      <c r="J109" s="1749"/>
      <c r="K109" s="1749"/>
      <c r="L109" s="1737"/>
      <c r="M109" s="1749"/>
      <c r="N109" s="1749"/>
      <c r="O109" s="1749"/>
      <c r="P109" s="1750"/>
      <c r="Q109" s="1762"/>
      <c r="R109" s="1750"/>
      <c r="S109" s="1749"/>
      <c r="T109" s="1763"/>
      <c r="U109" s="1763"/>
      <c r="V109" s="1764"/>
      <c r="W109" s="1765"/>
      <c r="X109" s="1765"/>
      <c r="Y109" s="1766"/>
      <c r="Z109" s="1766"/>
      <c r="AA109" s="1764"/>
      <c r="AB109" s="1765"/>
      <c r="AC109" s="1765"/>
      <c r="AD109" s="1766"/>
      <c r="AE109" s="1766"/>
      <c r="AF109" s="1764"/>
      <c r="AG109" s="1766"/>
      <c r="AH109" s="1766"/>
      <c r="AI109" s="1764"/>
      <c r="AJ109" s="1435"/>
      <c r="AK109" s="1787"/>
    </row>
    <row r="110" spans="1:38" s="450" customFormat="1" ht="24.95" customHeight="1">
      <c r="A110" s="1796" t="s">
        <v>931</v>
      </c>
      <c r="B110" s="1790" t="s">
        <v>1302</v>
      </c>
      <c r="C110" s="1837"/>
      <c r="D110" s="1837"/>
      <c r="E110" s="1837"/>
      <c r="F110" s="1837"/>
      <c r="G110" s="1838"/>
      <c r="H110" s="1837"/>
      <c r="I110" s="1859"/>
      <c r="J110" s="1859"/>
      <c r="K110" s="1859"/>
      <c r="L110" s="1838"/>
      <c r="M110" s="1859"/>
      <c r="N110" s="1859"/>
      <c r="O110" s="1860"/>
      <c r="P110" s="1860"/>
      <c r="Q110" s="1862"/>
      <c r="R110" s="1860"/>
      <c r="S110" s="1860"/>
      <c r="T110" s="1893"/>
      <c r="U110" s="1893"/>
      <c r="V110" s="1894"/>
      <c r="W110" s="1895"/>
      <c r="X110" s="1895"/>
      <c r="Y110" s="1682"/>
      <c r="Z110" s="1682"/>
      <c r="AA110" s="1904"/>
      <c r="AB110" s="1905"/>
      <c r="AC110" s="1905"/>
      <c r="AD110" s="843"/>
      <c r="AE110" s="843"/>
      <c r="AF110" s="823"/>
      <c r="AG110" s="1930"/>
      <c r="AH110" s="1930"/>
      <c r="AI110" s="1930"/>
      <c r="AJ110" s="1910"/>
      <c r="AK110" s="1910"/>
    </row>
    <row r="111" spans="1:38" s="450" customFormat="1" ht="24.95" customHeight="1">
      <c r="A111" s="506">
        <v>1</v>
      </c>
      <c r="B111" s="807" t="s">
        <v>1933</v>
      </c>
      <c r="C111" s="1795"/>
      <c r="D111" s="1795"/>
      <c r="E111" s="1736"/>
      <c r="F111" s="1736"/>
      <c r="G111" s="1737"/>
      <c r="H111" s="1736"/>
      <c r="I111" s="1749"/>
      <c r="J111" s="1749"/>
      <c r="K111" s="1749"/>
      <c r="L111" s="1737"/>
      <c r="M111" s="1749"/>
      <c r="N111" s="1749"/>
      <c r="O111" s="1749"/>
      <c r="P111" s="1750"/>
      <c r="Q111" s="1762"/>
      <c r="R111" s="1750"/>
      <c r="S111" s="1749"/>
      <c r="T111" s="1763"/>
      <c r="U111" s="1763"/>
      <c r="V111" s="1764"/>
      <c r="W111" s="1765"/>
      <c r="X111" s="1765"/>
      <c r="Y111" s="1766"/>
      <c r="Z111" s="1766"/>
      <c r="AA111" s="1764"/>
      <c r="AB111" s="1765"/>
      <c r="AC111" s="1765"/>
      <c r="AD111" s="1766"/>
      <c r="AE111" s="1766"/>
      <c r="AF111" s="1764"/>
      <c r="AG111" s="1764"/>
      <c r="AH111" s="1764"/>
      <c r="AI111" s="1764"/>
      <c r="AJ111" s="1435"/>
      <c r="AK111" s="533"/>
    </row>
    <row r="112" spans="1:38" s="450" customFormat="1" ht="24.95" customHeight="1">
      <c r="A112" s="1796" t="s">
        <v>931</v>
      </c>
      <c r="B112" s="1790" t="s">
        <v>1296</v>
      </c>
      <c r="C112" s="1837"/>
      <c r="D112" s="1837"/>
      <c r="E112" s="1837"/>
      <c r="F112" s="1837"/>
      <c r="G112" s="1838"/>
      <c r="H112" s="1837"/>
      <c r="I112" s="1859"/>
      <c r="J112" s="1859"/>
      <c r="K112" s="1859"/>
      <c r="L112" s="1838"/>
      <c r="M112" s="1859"/>
      <c r="N112" s="1859"/>
      <c r="O112" s="1860"/>
      <c r="P112" s="1860"/>
      <c r="Q112" s="1862"/>
      <c r="R112" s="1860"/>
      <c r="S112" s="1860"/>
      <c r="T112" s="1893"/>
      <c r="U112" s="1893"/>
      <c r="V112" s="1894"/>
      <c r="W112" s="1895"/>
      <c r="X112" s="1895"/>
      <c r="Y112" s="1682"/>
      <c r="Z112" s="1682"/>
      <c r="AA112" s="1904"/>
      <c r="AB112" s="1895"/>
      <c r="AC112" s="1895"/>
      <c r="AD112" s="1682"/>
      <c r="AE112" s="1682"/>
      <c r="AF112" s="1904"/>
      <c r="AG112" s="1930"/>
      <c r="AH112" s="1930"/>
      <c r="AI112" s="1930"/>
      <c r="AJ112" s="1910"/>
      <c r="AK112" s="1910"/>
    </row>
    <row r="113" spans="1:37" s="450" customFormat="1" ht="24.95" customHeight="1">
      <c r="A113" s="506">
        <v>1</v>
      </c>
      <c r="B113" s="807" t="s">
        <v>1934</v>
      </c>
      <c r="C113" s="1795"/>
      <c r="D113" s="1795"/>
      <c r="E113" s="1736"/>
      <c r="F113" s="1736"/>
      <c r="G113" s="1737"/>
      <c r="H113" s="1736"/>
      <c r="I113" s="1749"/>
      <c r="J113" s="1749"/>
      <c r="K113" s="1749"/>
      <c r="L113" s="1737"/>
      <c r="M113" s="1749"/>
      <c r="N113" s="1749"/>
      <c r="O113" s="1749"/>
      <c r="P113" s="1750"/>
      <c r="Q113" s="1762"/>
      <c r="R113" s="1750"/>
      <c r="S113" s="1749"/>
      <c r="T113" s="1763"/>
      <c r="U113" s="1763"/>
      <c r="V113" s="1764"/>
      <c r="W113" s="1765"/>
      <c r="X113" s="1765"/>
      <c r="Y113" s="1766"/>
      <c r="Z113" s="1766"/>
      <c r="AA113" s="1764"/>
      <c r="AB113" s="1765"/>
      <c r="AC113" s="1765"/>
      <c r="AD113" s="1766"/>
      <c r="AE113" s="1766"/>
      <c r="AF113" s="1764"/>
      <c r="AG113" s="1766"/>
      <c r="AH113" s="1902"/>
      <c r="AI113" s="1764"/>
      <c r="AJ113" s="1435"/>
      <c r="AK113" s="533"/>
    </row>
    <row r="114" spans="1:37" s="450" customFormat="1" ht="24.95" customHeight="1">
      <c r="A114" s="1796" t="s">
        <v>932</v>
      </c>
      <c r="B114" s="1790" t="s">
        <v>1297</v>
      </c>
      <c r="C114" s="1795"/>
      <c r="D114" s="1795"/>
      <c r="E114" s="1736"/>
      <c r="F114" s="1736"/>
      <c r="G114" s="1737"/>
      <c r="H114" s="1736"/>
      <c r="I114" s="1749"/>
      <c r="J114" s="1749"/>
      <c r="K114" s="1749"/>
      <c r="L114" s="1737"/>
      <c r="M114" s="1749"/>
      <c r="N114" s="1749"/>
      <c r="O114" s="1749"/>
      <c r="P114" s="1750"/>
      <c r="Q114" s="1762"/>
      <c r="R114" s="1750"/>
      <c r="S114" s="1749"/>
      <c r="T114" s="1763"/>
      <c r="U114" s="1763"/>
      <c r="V114" s="1764"/>
      <c r="W114" s="1765"/>
      <c r="X114" s="1765"/>
      <c r="Y114" s="1766"/>
      <c r="Z114" s="1766"/>
      <c r="AA114" s="1764"/>
      <c r="AB114" s="1765"/>
      <c r="AC114" s="1765"/>
      <c r="AD114" s="1906"/>
      <c r="AE114" s="1906"/>
      <c r="AF114" s="1906"/>
      <c r="AG114" s="1931"/>
      <c r="AH114" s="1931"/>
      <c r="AI114" s="1790"/>
      <c r="AJ114" s="1790"/>
      <c r="AK114" s="1790"/>
    </row>
    <row r="115" spans="1:37" s="450" customFormat="1" ht="24.95" customHeight="1">
      <c r="A115" s="506">
        <v>1</v>
      </c>
      <c r="B115" s="807" t="s">
        <v>1935</v>
      </c>
      <c r="C115" s="1795"/>
      <c r="D115" s="1795"/>
      <c r="E115" s="1736"/>
      <c r="F115" s="1736"/>
      <c r="G115" s="1737"/>
      <c r="H115" s="1736"/>
      <c r="I115" s="1749"/>
      <c r="J115" s="1749"/>
      <c r="K115" s="1749"/>
      <c r="L115" s="1737"/>
      <c r="M115" s="1749"/>
      <c r="N115" s="1749"/>
      <c r="O115" s="1749"/>
      <c r="P115" s="1750"/>
      <c r="Q115" s="1762"/>
      <c r="R115" s="1750"/>
      <c r="S115" s="1749"/>
      <c r="T115" s="1763"/>
      <c r="U115" s="1763"/>
      <c r="V115" s="1764"/>
      <c r="W115" s="1765"/>
      <c r="X115" s="1765"/>
      <c r="Y115" s="1766"/>
      <c r="Z115" s="1766"/>
      <c r="AA115" s="1764"/>
      <c r="AB115" s="1765"/>
      <c r="AC115" s="1765"/>
      <c r="AD115" s="1766"/>
      <c r="AE115" s="1766"/>
      <c r="AF115" s="1764"/>
      <c r="AG115" s="1766"/>
      <c r="AH115" s="1902"/>
      <c r="AI115" s="1764"/>
      <c r="AJ115" s="1435"/>
      <c r="AK115" s="533"/>
    </row>
    <row r="116" spans="1:37" ht="24.95" customHeight="1">
      <c r="A116" s="1839"/>
      <c r="B116" s="1840" t="s">
        <v>1936</v>
      </c>
      <c r="C116" s="1841"/>
      <c r="D116" s="1841"/>
      <c r="E116" s="1841"/>
      <c r="F116" s="1841"/>
      <c r="G116" s="191"/>
      <c r="H116" s="1841"/>
      <c r="I116" s="1841"/>
      <c r="J116" s="1841"/>
      <c r="K116" s="1841"/>
      <c r="L116" s="191"/>
      <c r="M116" s="1861"/>
      <c r="N116" s="1861"/>
      <c r="O116" s="1861"/>
      <c r="P116" s="1861"/>
      <c r="Q116" s="1723"/>
      <c r="R116" s="1861"/>
      <c r="S116" s="1861"/>
      <c r="T116" s="1861"/>
      <c r="U116" s="1861"/>
      <c r="V116" s="191"/>
      <c r="W116" s="1863"/>
      <c r="X116" s="1863"/>
      <c r="Y116" s="132"/>
      <c r="Z116" s="132"/>
      <c r="AA116" s="191"/>
      <c r="AB116" s="1863"/>
      <c r="AC116" s="1863"/>
      <c r="AD116" s="1863"/>
      <c r="AE116" s="1863"/>
      <c r="AF116" s="191"/>
      <c r="AG116" s="1932"/>
      <c r="AH116" s="1932"/>
      <c r="AI116" s="1932"/>
      <c r="AJ116" s="904"/>
      <c r="AK116" s="904"/>
    </row>
    <row r="117" spans="1:37" ht="24.95" customHeight="1">
      <c r="A117" s="5165"/>
      <c r="B117" s="5165"/>
      <c r="C117" s="5165"/>
      <c r="D117" s="5165"/>
      <c r="E117" s="5165"/>
      <c r="F117" s="5165"/>
      <c r="G117" s="5165"/>
      <c r="H117" s="5165"/>
      <c r="I117" s="5165"/>
      <c r="J117" s="5165"/>
      <c r="K117" s="5165"/>
      <c r="L117" s="5165"/>
      <c r="M117" s="5165"/>
      <c r="N117" s="5165"/>
      <c r="O117" s="5165"/>
      <c r="P117" s="5165"/>
      <c r="Q117" s="5165"/>
      <c r="R117" s="5165"/>
      <c r="S117" s="5165"/>
      <c r="T117" s="5165"/>
      <c r="U117" s="5165"/>
      <c r="V117" s="5165"/>
      <c r="W117" s="5165"/>
      <c r="X117" s="5165"/>
      <c r="Y117" s="5165"/>
      <c r="Z117" s="5165"/>
      <c r="AA117" s="5165"/>
      <c r="AB117" s="5165"/>
      <c r="AC117" s="5165"/>
      <c r="AD117" s="5165"/>
      <c r="AE117" s="5165"/>
      <c r="AF117" s="5165"/>
      <c r="AG117" s="5165"/>
      <c r="AH117" s="5165"/>
      <c r="AI117" s="5165"/>
      <c r="AJ117" s="5165"/>
      <c r="AK117" s="5165"/>
    </row>
    <row r="118" spans="1:37" ht="24.95" customHeight="1">
      <c r="F118" s="1842"/>
      <c r="AJ118" s="1933" t="s">
        <v>215</v>
      </c>
    </row>
    <row r="119" spans="1:37" ht="24.95" customHeight="1">
      <c r="C119" s="1842"/>
      <c r="D119" s="1842"/>
      <c r="E119" s="1842"/>
      <c r="F119" s="1842"/>
    </row>
    <row r="121" spans="1:37" ht="24.95" customHeight="1">
      <c r="U121" s="1896"/>
    </row>
    <row r="122" spans="1:37" ht="24.95" customHeight="1">
      <c r="B122" s="1843"/>
    </row>
  </sheetData>
  <sortState ref="A52:U55">
    <sortCondition descending="1" ref="I52:I55"/>
  </sortState>
  <mergeCells count="17">
    <mergeCell ref="A117:AK117"/>
    <mergeCell ref="A4:A5"/>
    <mergeCell ref="B4:B5"/>
    <mergeCell ref="AJ4:AJ5"/>
    <mergeCell ref="AK4:AK5"/>
    <mergeCell ref="AD8:AD14"/>
    <mergeCell ref="AE8:AE14"/>
    <mergeCell ref="AF8:AF14"/>
    <mergeCell ref="A2:AL2"/>
    <mergeCell ref="C4:G4"/>
    <mergeCell ref="H4:L4"/>
    <mergeCell ref="M4:Q4"/>
    <mergeCell ref="R4:V4"/>
    <mergeCell ref="W4:AA4"/>
    <mergeCell ref="AB4:AF4"/>
    <mergeCell ref="AG4:AI4"/>
    <mergeCell ref="AL4:AL5"/>
  </mergeCells>
  <phoneticPr fontId="169" type="noConversion"/>
  <hyperlinks>
    <hyperlink ref="AJ118" location="总部管理费!Print_Titles" display="返回"/>
  </hyperlinks>
  <printOptions horizontalCentered="1"/>
  <pageMargins left="0.78740157480314998" right="0" top="0.39370078740157499" bottom="0" header="0.31496062992126" footer="0.31496062992126"/>
  <pageSetup paperSize="9" scale="71" fitToHeight="0" orientation="landscape"/>
  <headerFooter alignWithMargins="0"/>
  <customProperties>
    <customPr name="BudgetSheetCodeName" r:id="rId1"/>
  </customProperties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48"/>
  <sheetViews>
    <sheetView topLeftCell="AD1" workbookViewId="0">
      <selection activeCell="C6" sqref="C6:AK42"/>
    </sheetView>
  </sheetViews>
  <sheetFormatPr defaultColWidth="9" defaultRowHeight="13.5" outlineLevelRow="1" outlineLevelCol="1"/>
  <cols>
    <col min="1" max="1" width="8" style="1616" customWidth="1"/>
    <col min="2" max="2" width="18.25" style="1617" customWidth="1"/>
    <col min="3" max="6" width="10.75" style="1616" hidden="1" customWidth="1" outlineLevel="1"/>
    <col min="7" max="7" width="12" style="1618" hidden="1" customWidth="1" outlineLevel="1"/>
    <col min="8" max="9" width="12" style="1619" hidden="1" customWidth="1" outlineLevel="1"/>
    <col min="10" max="11" width="11" style="1619" hidden="1" customWidth="1" outlineLevel="1"/>
    <col min="12" max="12" width="11" style="1618" hidden="1" customWidth="1" outlineLevel="1"/>
    <col min="13" max="21" width="11" style="1619" hidden="1" customWidth="1" outlineLevel="1"/>
    <col min="22" max="24" width="12.625" style="1619" hidden="1" customWidth="1" outlineLevel="1"/>
    <col min="25" max="25" width="10.25" style="1619" hidden="1" customWidth="1" outlineLevel="1"/>
    <col min="26" max="26" width="10.875" style="1619" hidden="1" customWidth="1" outlineLevel="1"/>
    <col min="27" max="27" width="9.75" style="1619" hidden="1" customWidth="1" outlineLevel="1"/>
    <col min="28" max="28" width="10.875" style="1619" hidden="1" customWidth="1" outlineLevel="1"/>
    <col min="29" max="29" width="10" style="1619" hidden="1" customWidth="1" outlineLevel="1"/>
    <col min="30" max="30" width="10.875" style="1619" customWidth="1" collapsed="1"/>
    <col min="31" max="31" width="10.875" style="1619" customWidth="1"/>
    <col min="32" max="35" width="12.25" style="1619" customWidth="1"/>
    <col min="36" max="36" width="76.375" style="1617" customWidth="1"/>
    <col min="37" max="37" width="24.875" style="1617" customWidth="1"/>
    <col min="38" max="16384" width="9" style="1617"/>
  </cols>
  <sheetData>
    <row r="1" spans="1:38" ht="11.25" customHeight="1">
      <c r="AJ1" s="1685"/>
      <c r="AK1" s="1686" t="s">
        <v>67</v>
      </c>
    </row>
    <row r="2" spans="1:38" s="1613" customFormat="1" ht="21" customHeight="1">
      <c r="A2" s="5119" t="s">
        <v>1939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5119"/>
      <c r="AE2" s="5119"/>
      <c r="AF2" s="5119"/>
      <c r="AG2" s="5119"/>
      <c r="AH2" s="5119"/>
      <c r="AI2" s="5119"/>
      <c r="AJ2" s="5119"/>
      <c r="AK2" s="5119"/>
    </row>
    <row r="3" spans="1:38" ht="21.75" customHeight="1">
      <c r="A3" s="1620" t="s">
        <v>1940</v>
      </c>
      <c r="B3" s="1621"/>
      <c r="C3" s="1622"/>
      <c r="D3" s="1622"/>
      <c r="E3" s="1622"/>
      <c r="F3" s="1622"/>
      <c r="G3" s="1623"/>
      <c r="H3" s="1624"/>
      <c r="I3" s="1624"/>
      <c r="J3" s="1624"/>
      <c r="K3" s="1624"/>
      <c r="L3" s="1623"/>
      <c r="M3" s="1624"/>
      <c r="N3" s="1624"/>
      <c r="O3" s="1624"/>
      <c r="P3" s="1624"/>
      <c r="Q3" s="1624"/>
      <c r="R3" s="1624"/>
      <c r="S3" s="1624"/>
      <c r="T3" s="1624"/>
      <c r="U3" s="1624"/>
      <c r="V3" s="1624"/>
      <c r="W3" s="1624"/>
      <c r="X3" s="1624"/>
      <c r="Y3" s="1624"/>
      <c r="Z3" s="1624"/>
      <c r="AA3" s="1624"/>
      <c r="AB3" s="1624"/>
      <c r="AC3" s="1624"/>
      <c r="AD3" s="1624"/>
      <c r="AE3" s="1624"/>
      <c r="AF3" s="1624"/>
      <c r="AG3" s="1624"/>
      <c r="AH3" s="1624"/>
      <c r="AI3" s="1624"/>
      <c r="AJ3" s="1687"/>
      <c r="AK3" s="1688" t="s">
        <v>361</v>
      </c>
    </row>
    <row r="4" spans="1:38" s="1614" customFormat="1" ht="26.25" customHeight="1">
      <c r="A4" s="5368" t="s">
        <v>13</v>
      </c>
      <c r="B4" s="5368" t="s">
        <v>785</v>
      </c>
      <c r="C4" s="5227" t="s">
        <v>155</v>
      </c>
      <c r="D4" s="5228"/>
      <c r="E4" s="5228"/>
      <c r="F4" s="5228"/>
      <c r="G4" s="5229"/>
      <c r="H4" s="5230" t="s">
        <v>156</v>
      </c>
      <c r="I4" s="5231"/>
      <c r="J4" s="5231"/>
      <c r="K4" s="5231"/>
      <c r="L4" s="5232"/>
      <c r="M4" s="5230" t="s">
        <v>157</v>
      </c>
      <c r="N4" s="5231"/>
      <c r="O4" s="5231"/>
      <c r="P4" s="5231"/>
      <c r="Q4" s="5232"/>
      <c r="R4" s="5230" t="s">
        <v>158</v>
      </c>
      <c r="S4" s="5231"/>
      <c r="T4" s="5231"/>
      <c r="U4" s="5231"/>
      <c r="V4" s="5232"/>
      <c r="W4" s="5230" t="s">
        <v>220</v>
      </c>
      <c r="X4" s="5231"/>
      <c r="Y4" s="5231"/>
      <c r="Z4" s="5231"/>
      <c r="AA4" s="5232"/>
      <c r="AB4" s="5230" t="s">
        <v>221</v>
      </c>
      <c r="AC4" s="5231"/>
      <c r="AD4" s="5231"/>
      <c r="AE4" s="5231"/>
      <c r="AF4" s="5232"/>
      <c r="AG4" s="5365" t="s">
        <v>161</v>
      </c>
      <c r="AH4" s="5366"/>
      <c r="AI4" s="5367"/>
      <c r="AJ4" s="1689"/>
      <c r="AK4" s="1689"/>
    </row>
    <row r="5" spans="1:38" s="1614" customFormat="1" ht="19.5" customHeight="1">
      <c r="A5" s="5369"/>
      <c r="B5" s="5369"/>
      <c r="C5" s="794" t="s">
        <v>788</v>
      </c>
      <c r="D5" s="794" t="s">
        <v>854</v>
      </c>
      <c r="E5" s="794" t="s">
        <v>1448</v>
      </c>
      <c r="F5" s="794" t="s">
        <v>855</v>
      </c>
      <c r="G5" s="375" t="s">
        <v>170</v>
      </c>
      <c r="H5" s="374" t="s">
        <v>788</v>
      </c>
      <c r="I5" s="374" t="s">
        <v>789</v>
      </c>
      <c r="J5" s="374" t="s">
        <v>786</v>
      </c>
      <c r="K5" s="374" t="s">
        <v>855</v>
      </c>
      <c r="L5" s="375" t="s">
        <v>170</v>
      </c>
      <c r="M5" s="374" t="s">
        <v>788</v>
      </c>
      <c r="N5" s="374" t="s">
        <v>789</v>
      </c>
      <c r="O5" s="374" t="s">
        <v>786</v>
      </c>
      <c r="P5" s="374" t="s">
        <v>855</v>
      </c>
      <c r="Q5" s="375" t="s">
        <v>170</v>
      </c>
      <c r="R5" s="374" t="s">
        <v>788</v>
      </c>
      <c r="S5" s="374" t="s">
        <v>789</v>
      </c>
      <c r="T5" s="374" t="s">
        <v>786</v>
      </c>
      <c r="U5" s="374" t="s">
        <v>855</v>
      </c>
      <c r="V5" s="374" t="s">
        <v>170</v>
      </c>
      <c r="W5" s="374" t="s">
        <v>788</v>
      </c>
      <c r="X5" s="374" t="s">
        <v>789</v>
      </c>
      <c r="Y5" s="374" t="s">
        <v>786</v>
      </c>
      <c r="Z5" s="374" t="s">
        <v>855</v>
      </c>
      <c r="AA5" s="374" t="s">
        <v>170</v>
      </c>
      <c r="AB5" s="374" t="s">
        <v>788</v>
      </c>
      <c r="AC5" s="374" t="s">
        <v>789</v>
      </c>
      <c r="AD5" s="374" t="s">
        <v>786</v>
      </c>
      <c r="AE5" s="374" t="s">
        <v>855</v>
      </c>
      <c r="AF5" s="374" t="s">
        <v>170</v>
      </c>
      <c r="AG5" s="1690" t="s">
        <v>788</v>
      </c>
      <c r="AH5" s="1690" t="s">
        <v>789</v>
      </c>
      <c r="AI5" s="1690" t="s">
        <v>786</v>
      </c>
      <c r="AJ5" s="1559" t="s">
        <v>960</v>
      </c>
      <c r="AK5" s="1691" t="s">
        <v>791</v>
      </c>
    </row>
    <row r="6" spans="1:38" ht="23.25" customHeight="1">
      <c r="A6" s="1625" t="s">
        <v>16</v>
      </c>
      <c r="B6" s="1625" t="s">
        <v>1941</v>
      </c>
      <c r="C6" s="1626"/>
      <c r="D6" s="1626"/>
      <c r="E6" s="1626"/>
      <c r="F6" s="1626"/>
      <c r="G6" s="1627"/>
      <c r="H6" s="1626"/>
      <c r="I6" s="1626"/>
      <c r="J6" s="1626"/>
      <c r="K6" s="1626"/>
      <c r="L6" s="1655"/>
      <c r="M6" s="1626"/>
      <c r="N6" s="1626"/>
      <c r="O6" s="1626"/>
      <c r="P6" s="1626"/>
      <c r="Q6" s="1655"/>
      <c r="R6" s="1626"/>
      <c r="S6" s="1626"/>
      <c r="T6" s="1656"/>
      <c r="U6" s="1656"/>
      <c r="V6" s="1657"/>
      <c r="W6" s="1658"/>
      <c r="X6" s="1658"/>
      <c r="Y6" s="1674"/>
      <c r="Z6" s="1674"/>
      <c r="AA6" s="1675"/>
      <c r="AB6" s="1674"/>
      <c r="AC6" s="1674"/>
      <c r="AD6" s="1674"/>
      <c r="AE6" s="1674"/>
      <c r="AF6" s="1675"/>
      <c r="AG6" s="1692"/>
      <c r="AH6" s="1692"/>
      <c r="AI6" s="1692"/>
      <c r="AJ6" s="1693"/>
      <c r="AK6" s="1625"/>
    </row>
    <row r="7" spans="1:38" ht="57" customHeight="1">
      <c r="A7" s="1628">
        <v>1</v>
      </c>
      <c r="B7" s="274" t="s">
        <v>1942</v>
      </c>
      <c r="C7" s="1629"/>
      <c r="D7" s="1629"/>
      <c r="E7" s="1629"/>
      <c r="F7" s="1629"/>
      <c r="G7" s="1630"/>
      <c r="H7" s="1631"/>
      <c r="I7" s="1631"/>
      <c r="J7" s="1631"/>
      <c r="K7" s="1631"/>
      <c r="L7" s="1630"/>
      <c r="M7" s="1631"/>
      <c r="N7" s="1631"/>
      <c r="O7" s="1631"/>
      <c r="P7" s="1631"/>
      <c r="Q7" s="1659"/>
      <c r="R7" s="1631"/>
      <c r="S7" s="1631"/>
      <c r="T7" s="1660"/>
      <c r="U7" s="1660"/>
      <c r="V7" s="1661"/>
      <c r="W7" s="1662"/>
      <c r="X7" s="1662"/>
      <c r="Y7" s="1662"/>
      <c r="Z7" s="1662"/>
      <c r="AA7" s="1661"/>
      <c r="AB7" s="1663"/>
      <c r="AC7" s="1663"/>
      <c r="AD7" s="1663"/>
      <c r="AE7" s="1663"/>
      <c r="AF7" s="1661"/>
      <c r="AG7" s="1663"/>
      <c r="AH7" s="1663"/>
      <c r="AI7" s="1663"/>
      <c r="AJ7" s="274"/>
      <c r="AK7" s="1694"/>
      <c r="AL7" s="1695"/>
    </row>
    <row r="8" spans="1:38" ht="45" customHeight="1">
      <c r="A8" s="1628">
        <v>2</v>
      </c>
      <c r="B8" s="274" t="s">
        <v>1943</v>
      </c>
      <c r="C8" s="1629"/>
      <c r="D8" s="1629"/>
      <c r="E8" s="1629"/>
      <c r="F8" s="1629"/>
      <c r="G8" s="1630"/>
      <c r="H8" s="1631"/>
      <c r="I8" s="1631"/>
      <c r="J8" s="1631"/>
      <c r="K8" s="1631"/>
      <c r="L8" s="1630"/>
      <c r="M8" s="1631"/>
      <c r="N8" s="1631"/>
      <c r="O8" s="1631"/>
      <c r="P8" s="1631"/>
      <c r="Q8" s="1659"/>
      <c r="R8" s="1631"/>
      <c r="S8" s="1631"/>
      <c r="T8" s="1660"/>
      <c r="U8" s="1660"/>
      <c r="V8" s="1661"/>
      <c r="W8" s="1662"/>
      <c r="X8" s="1662"/>
      <c r="Y8" s="1662"/>
      <c r="Z8" s="1676"/>
      <c r="AA8" s="1661"/>
      <c r="AB8" s="1663"/>
      <c r="AC8" s="1663"/>
      <c r="AD8" s="1663"/>
      <c r="AE8" s="1663"/>
      <c r="AF8" s="1661"/>
      <c r="AG8" s="1663"/>
      <c r="AH8" s="1663"/>
      <c r="AI8" s="1663"/>
      <c r="AJ8" s="274"/>
      <c r="AK8" s="1694"/>
      <c r="AL8" s="1695"/>
    </row>
    <row r="9" spans="1:38" ht="41.25" customHeight="1">
      <c r="A9" s="1628">
        <v>3</v>
      </c>
      <c r="B9" s="275" t="s">
        <v>1944</v>
      </c>
      <c r="C9" s="1629"/>
      <c r="D9" s="1629"/>
      <c r="E9" s="1629"/>
      <c r="F9" s="1629"/>
      <c r="G9" s="1630"/>
      <c r="H9" s="1631"/>
      <c r="I9" s="1631"/>
      <c r="J9" s="1631"/>
      <c r="K9" s="1631"/>
      <c r="L9" s="1630"/>
      <c r="M9" s="1631"/>
      <c r="N9" s="1631"/>
      <c r="O9" s="1631"/>
      <c r="P9" s="1631"/>
      <c r="Q9" s="1659"/>
      <c r="R9" s="1631"/>
      <c r="S9" s="1631"/>
      <c r="T9" s="1660"/>
      <c r="U9" s="1660"/>
      <c r="V9" s="1661"/>
      <c r="W9" s="1662"/>
      <c r="X9" s="1662"/>
      <c r="Y9" s="1662"/>
      <c r="Z9" s="1662"/>
      <c r="AA9" s="1661"/>
      <c r="AB9" s="1663"/>
      <c r="AC9" s="1663"/>
      <c r="AD9" s="1663"/>
      <c r="AE9" s="1663"/>
      <c r="AF9" s="1661"/>
      <c r="AG9" s="1663"/>
      <c r="AH9" s="1663"/>
      <c r="AI9" s="1663"/>
      <c r="AJ9" s="274"/>
      <c r="AK9" s="1694"/>
      <c r="AL9" s="1695"/>
    </row>
    <row r="10" spans="1:38" ht="30.75" customHeight="1">
      <c r="A10" s="1628">
        <v>4</v>
      </c>
      <c r="B10" s="275" t="s">
        <v>1945</v>
      </c>
      <c r="C10" s="1629"/>
      <c r="D10" s="1629"/>
      <c r="E10" s="1629"/>
      <c r="F10" s="1629"/>
      <c r="G10" s="1630"/>
      <c r="H10" s="1631"/>
      <c r="I10" s="1631"/>
      <c r="J10" s="1631"/>
      <c r="K10" s="1631"/>
      <c r="L10" s="1630"/>
      <c r="M10" s="1631"/>
      <c r="N10" s="1631"/>
      <c r="O10" s="1631"/>
      <c r="P10" s="1631"/>
      <c r="Q10" s="1659"/>
      <c r="R10" s="1631"/>
      <c r="S10" s="1631"/>
      <c r="T10" s="1660"/>
      <c r="U10" s="1660"/>
      <c r="V10" s="1661"/>
      <c r="W10" s="1662"/>
      <c r="X10" s="1662"/>
      <c r="Y10" s="1662"/>
      <c r="Z10" s="1662"/>
      <c r="AA10" s="1661"/>
      <c r="AB10" s="1663"/>
      <c r="AC10" s="1663"/>
      <c r="AD10" s="1663"/>
      <c r="AE10" s="1663"/>
      <c r="AF10" s="1661"/>
      <c r="AG10" s="4932"/>
      <c r="AH10" s="4932"/>
      <c r="AI10" s="1663"/>
      <c r="AJ10" s="274"/>
      <c r="AK10" s="1694"/>
      <c r="AL10" s="1695"/>
    </row>
    <row r="11" spans="1:38" ht="32.25" customHeight="1">
      <c r="A11" s="1628">
        <v>5</v>
      </c>
      <c r="B11" s="275" t="s">
        <v>1946</v>
      </c>
      <c r="C11" s="1629"/>
      <c r="D11" s="1629"/>
      <c r="E11" s="1629"/>
      <c r="F11" s="1629"/>
      <c r="G11" s="1630"/>
      <c r="H11" s="1631"/>
      <c r="I11" s="1631"/>
      <c r="J11" s="1631"/>
      <c r="K11" s="1631"/>
      <c r="L11" s="1630"/>
      <c r="M11" s="1631"/>
      <c r="N11" s="1631"/>
      <c r="O11" s="1631"/>
      <c r="P11" s="1631"/>
      <c r="Q11" s="1659"/>
      <c r="R11" s="1631"/>
      <c r="S11" s="1631"/>
      <c r="T11" s="1660"/>
      <c r="U11" s="1660"/>
      <c r="V11" s="1661"/>
      <c r="W11" s="1662"/>
      <c r="X11" s="1662"/>
      <c r="Y11" s="1662"/>
      <c r="Z11" s="1662"/>
      <c r="AA11" s="1661"/>
      <c r="AB11" s="1663"/>
      <c r="AC11" s="1663"/>
      <c r="AD11" s="1663"/>
      <c r="AE11" s="1663"/>
      <c r="AF11" s="1661"/>
      <c r="AG11" s="1663"/>
      <c r="AH11" s="1663"/>
      <c r="AI11" s="1663"/>
      <c r="AJ11" s="274"/>
      <c r="AK11" s="1694"/>
      <c r="AL11" s="1695"/>
    </row>
    <row r="12" spans="1:38" ht="45.75" customHeight="1">
      <c r="A12" s="1628">
        <v>6</v>
      </c>
      <c r="B12" s="275" t="s">
        <v>1947</v>
      </c>
      <c r="C12" s="1629"/>
      <c r="D12" s="1629"/>
      <c r="E12" s="1629"/>
      <c r="F12" s="1629"/>
      <c r="G12" s="1630"/>
      <c r="H12" s="1631"/>
      <c r="I12" s="1631"/>
      <c r="J12" s="1631"/>
      <c r="K12" s="1631"/>
      <c r="L12" s="1630"/>
      <c r="M12" s="1631"/>
      <c r="N12" s="1631"/>
      <c r="O12" s="1631"/>
      <c r="P12" s="1631"/>
      <c r="Q12" s="1659"/>
      <c r="R12" s="1631"/>
      <c r="S12" s="1631"/>
      <c r="T12" s="1660"/>
      <c r="U12" s="1660"/>
      <c r="V12" s="1661"/>
      <c r="W12" s="1662"/>
      <c r="X12" s="1662"/>
      <c r="Y12" s="1662"/>
      <c r="Z12" s="1662"/>
      <c r="AA12" s="1661"/>
      <c r="AB12" s="1663"/>
      <c r="AC12" s="1663"/>
      <c r="AD12" s="1663"/>
      <c r="AE12" s="1663"/>
      <c r="AF12" s="1661"/>
      <c r="AG12" s="1663"/>
      <c r="AH12" s="1663"/>
      <c r="AI12" s="1663"/>
      <c r="AJ12" s="274"/>
      <c r="AK12" s="274"/>
      <c r="AL12" s="1695"/>
    </row>
    <row r="13" spans="1:38" ht="54" customHeight="1">
      <c r="A13" s="1628">
        <v>7</v>
      </c>
      <c r="B13" s="275" t="s">
        <v>1948</v>
      </c>
      <c r="C13" s="1629"/>
      <c r="D13" s="1629"/>
      <c r="E13" s="1629"/>
      <c r="F13" s="1629"/>
      <c r="G13" s="1630"/>
      <c r="H13" s="1631"/>
      <c r="I13" s="1631"/>
      <c r="J13" s="1631"/>
      <c r="K13" s="1631"/>
      <c r="L13" s="1630"/>
      <c r="M13" s="1631"/>
      <c r="N13" s="1631"/>
      <c r="O13" s="1631"/>
      <c r="P13" s="1631"/>
      <c r="Q13" s="1659"/>
      <c r="R13" s="1631"/>
      <c r="S13" s="1631"/>
      <c r="T13" s="1660"/>
      <c r="U13" s="1660"/>
      <c r="V13" s="1661"/>
      <c r="W13" s="1662"/>
      <c r="X13" s="1662"/>
      <c r="Y13" s="1662"/>
      <c r="Z13" s="1662"/>
      <c r="AA13" s="1661"/>
      <c r="AB13" s="1663"/>
      <c r="AC13" s="1663"/>
      <c r="AD13" s="1663"/>
      <c r="AE13" s="1663"/>
      <c r="AF13" s="1661"/>
      <c r="AG13" s="1663"/>
      <c r="AH13" s="1663"/>
      <c r="AI13" s="1663"/>
      <c r="AJ13" s="274"/>
      <c r="AK13" s="274"/>
      <c r="AL13" s="1695"/>
    </row>
    <row r="14" spans="1:38" ht="35.25" customHeight="1">
      <c r="A14" s="1628">
        <v>8</v>
      </c>
      <c r="B14" s="275" t="s">
        <v>1949</v>
      </c>
      <c r="C14" s="1629"/>
      <c r="D14" s="1629"/>
      <c r="E14" s="1629"/>
      <c r="F14" s="1629"/>
      <c r="G14" s="1630"/>
      <c r="H14" s="1631"/>
      <c r="I14" s="1631"/>
      <c r="J14" s="1631"/>
      <c r="K14" s="1631"/>
      <c r="L14" s="1630"/>
      <c r="M14" s="1631"/>
      <c r="N14" s="1631"/>
      <c r="O14" s="1631"/>
      <c r="P14" s="1631"/>
      <c r="Q14" s="1659"/>
      <c r="R14" s="1631"/>
      <c r="S14" s="1631"/>
      <c r="T14" s="1660"/>
      <c r="U14" s="1660"/>
      <c r="V14" s="1661"/>
      <c r="W14" s="1662"/>
      <c r="X14" s="1662"/>
      <c r="Y14" s="1662"/>
      <c r="Z14" s="1662"/>
      <c r="AA14" s="1661"/>
      <c r="AB14" s="1663"/>
      <c r="AC14" s="1663"/>
      <c r="AD14" s="1663"/>
      <c r="AE14" s="1663"/>
      <c r="AF14" s="1661"/>
      <c r="AG14" s="1663"/>
      <c r="AH14" s="1663"/>
      <c r="AI14" s="1663"/>
      <c r="AJ14" s="274"/>
      <c r="AK14" s="274"/>
      <c r="AL14" s="1695"/>
    </row>
    <row r="15" spans="1:38" ht="48" customHeight="1">
      <c r="A15" s="1628">
        <v>9</v>
      </c>
      <c r="B15" s="275" t="s">
        <v>1950</v>
      </c>
      <c r="C15" s="1629"/>
      <c r="D15" s="1629"/>
      <c r="E15" s="1629"/>
      <c r="F15" s="1629"/>
      <c r="G15" s="1630"/>
      <c r="H15" s="1631"/>
      <c r="I15" s="1631"/>
      <c r="J15" s="1631"/>
      <c r="K15" s="1631"/>
      <c r="L15" s="1630"/>
      <c r="M15" s="1631"/>
      <c r="N15" s="1631"/>
      <c r="O15" s="1631"/>
      <c r="P15" s="1631"/>
      <c r="Q15" s="1659"/>
      <c r="R15" s="1631"/>
      <c r="S15" s="1631"/>
      <c r="T15" s="1660"/>
      <c r="U15" s="1660"/>
      <c r="V15" s="1661"/>
      <c r="W15" s="1662"/>
      <c r="X15" s="1662"/>
      <c r="Y15" s="1662"/>
      <c r="Z15" s="1662"/>
      <c r="AA15" s="1661"/>
      <c r="AB15" s="1663"/>
      <c r="AC15" s="1663"/>
      <c r="AD15" s="1663"/>
      <c r="AE15" s="1663"/>
      <c r="AF15" s="1661"/>
      <c r="AG15" s="1663"/>
      <c r="AH15" s="1663"/>
      <c r="AI15" s="1663"/>
      <c r="AJ15" s="274"/>
      <c r="AK15" s="274"/>
      <c r="AL15" s="1695"/>
    </row>
    <row r="16" spans="1:38" ht="45.75" customHeight="1">
      <c r="A16" s="1628">
        <v>10</v>
      </c>
      <c r="B16" s="275" t="s">
        <v>1951</v>
      </c>
      <c r="C16" s="1629"/>
      <c r="D16" s="1629"/>
      <c r="E16" s="1629"/>
      <c r="F16" s="1629"/>
      <c r="G16" s="1630"/>
      <c r="H16" s="1631"/>
      <c r="I16" s="1631"/>
      <c r="J16" s="1631"/>
      <c r="K16" s="1631"/>
      <c r="L16" s="1630"/>
      <c r="M16" s="1631"/>
      <c r="N16" s="1631"/>
      <c r="O16" s="1631"/>
      <c r="P16" s="1631"/>
      <c r="Q16" s="1659"/>
      <c r="R16" s="1631"/>
      <c r="S16" s="1631"/>
      <c r="T16" s="1660"/>
      <c r="U16" s="1660"/>
      <c r="V16" s="1661"/>
      <c r="W16" s="1662"/>
      <c r="X16" s="1662"/>
      <c r="Y16" s="1662"/>
      <c r="Z16" s="1662"/>
      <c r="AA16" s="1661"/>
      <c r="AB16" s="1663"/>
      <c r="AC16" s="1663"/>
      <c r="AD16" s="1663"/>
      <c r="AE16" s="1663"/>
      <c r="AF16" s="1661"/>
      <c r="AG16" s="1663"/>
      <c r="AH16" s="1663"/>
      <c r="AI16" s="1663"/>
      <c r="AJ16" s="274"/>
      <c r="AK16" s="274"/>
      <c r="AL16" s="1695"/>
    </row>
    <row r="17" spans="1:38" ht="45.75" customHeight="1">
      <c r="A17" s="1628">
        <v>11</v>
      </c>
      <c r="B17" s="274" t="s">
        <v>1952</v>
      </c>
      <c r="C17" s="1629"/>
      <c r="D17" s="1629"/>
      <c r="E17" s="1629"/>
      <c r="F17" s="1629"/>
      <c r="G17" s="1630"/>
      <c r="H17" s="1631"/>
      <c r="I17" s="1631"/>
      <c r="J17" s="1631"/>
      <c r="K17" s="1631"/>
      <c r="L17" s="1630"/>
      <c r="M17" s="1631"/>
      <c r="N17" s="1631"/>
      <c r="O17" s="1631"/>
      <c r="P17" s="1631"/>
      <c r="Q17" s="1659"/>
      <c r="R17" s="1631"/>
      <c r="S17" s="1631"/>
      <c r="T17" s="1660"/>
      <c r="U17" s="1660"/>
      <c r="V17" s="1661"/>
      <c r="W17" s="1662"/>
      <c r="X17" s="1662"/>
      <c r="Y17" s="1662"/>
      <c r="Z17" s="1662"/>
      <c r="AA17" s="1661"/>
      <c r="AB17" s="1663"/>
      <c r="AC17" s="1663"/>
      <c r="AD17" s="1663"/>
      <c r="AE17" s="1663"/>
      <c r="AF17" s="1661"/>
      <c r="AG17" s="1663"/>
      <c r="AH17" s="1663"/>
      <c r="AI17" s="1663"/>
      <c r="AJ17" s="860"/>
      <c r="AK17" s="1696"/>
      <c r="AL17" s="1695"/>
    </row>
    <row r="18" spans="1:38" ht="28.5" customHeight="1">
      <c r="A18" s="1628">
        <v>12</v>
      </c>
      <c r="B18" s="274" t="s">
        <v>1953</v>
      </c>
      <c r="C18" s="1629"/>
      <c r="D18" s="1629"/>
      <c r="E18" s="1629"/>
      <c r="F18" s="1629"/>
      <c r="G18" s="1630"/>
      <c r="H18" s="1631"/>
      <c r="I18" s="1631"/>
      <c r="J18" s="1631"/>
      <c r="K18" s="1631"/>
      <c r="L18" s="1630"/>
      <c r="M18" s="1631"/>
      <c r="N18" s="1631"/>
      <c r="O18" s="1631"/>
      <c r="P18" s="1631"/>
      <c r="Q18" s="1659"/>
      <c r="R18" s="1631"/>
      <c r="S18" s="1631"/>
      <c r="T18" s="1660"/>
      <c r="U18" s="1660"/>
      <c r="V18" s="1661"/>
      <c r="W18" s="1662"/>
      <c r="X18" s="1663"/>
      <c r="Y18" s="1662"/>
      <c r="Z18" s="1662"/>
      <c r="AA18" s="1661"/>
      <c r="AB18" s="1663"/>
      <c r="AC18" s="1663"/>
      <c r="AD18" s="1663"/>
      <c r="AE18" s="1663"/>
      <c r="AF18" s="1661"/>
      <c r="AG18" s="1663"/>
      <c r="AH18" s="1663"/>
      <c r="AI18" s="1663"/>
      <c r="AJ18" s="1697"/>
      <c r="AK18" s="274"/>
      <c r="AL18" s="1695"/>
    </row>
    <row r="19" spans="1:38" ht="36.75" hidden="1" customHeight="1" outlineLevel="1">
      <c r="A19" s="1628">
        <v>5</v>
      </c>
      <c r="B19" s="274" t="s">
        <v>1954</v>
      </c>
      <c r="C19" s="1629"/>
      <c r="D19" s="1632"/>
      <c r="E19" s="1632"/>
      <c r="F19" s="1632"/>
      <c r="G19" s="1633"/>
      <c r="H19" s="1634"/>
      <c r="I19" s="1634"/>
      <c r="J19" s="1631"/>
      <c r="K19" s="1631"/>
      <c r="L19" s="1630"/>
      <c r="M19" s="1631"/>
      <c r="N19" s="1631"/>
      <c r="O19" s="1631"/>
      <c r="P19" s="1631"/>
      <c r="Q19" s="1659"/>
      <c r="R19" s="1631"/>
      <c r="S19" s="1631"/>
      <c r="T19" s="1660"/>
      <c r="U19" s="1660"/>
      <c r="V19" s="1661"/>
      <c r="W19" s="1663"/>
      <c r="X19" s="1663"/>
      <c r="Y19" s="1662"/>
      <c r="Z19" s="1662"/>
      <c r="AA19" s="1661"/>
      <c r="AB19" s="1663"/>
      <c r="AC19" s="1663"/>
      <c r="AD19" s="1663"/>
      <c r="AE19" s="1663"/>
      <c r="AF19" s="1661"/>
      <c r="AG19" s="1663"/>
      <c r="AH19" s="1663"/>
      <c r="AI19" s="1663"/>
      <c r="AJ19" s="860"/>
      <c r="AK19" s="1277"/>
      <c r="AL19" s="1695"/>
    </row>
    <row r="20" spans="1:38" hidden="1" outlineLevel="1">
      <c r="A20" s="1628">
        <v>6</v>
      </c>
      <c r="B20" s="274" t="s">
        <v>1955</v>
      </c>
      <c r="C20" s="1629"/>
      <c r="D20" s="1629"/>
      <c r="E20" s="1629"/>
      <c r="F20" s="1629"/>
      <c r="G20" s="1630"/>
      <c r="H20" s="1631"/>
      <c r="I20" s="1631"/>
      <c r="J20" s="1631"/>
      <c r="K20" s="1631"/>
      <c r="L20" s="1630"/>
      <c r="M20" s="1631"/>
      <c r="N20" s="1631"/>
      <c r="O20" s="1631"/>
      <c r="P20" s="1631"/>
      <c r="Q20" s="1659"/>
      <c r="R20" s="1631"/>
      <c r="S20" s="1631"/>
      <c r="T20" s="1660"/>
      <c r="U20" s="1660"/>
      <c r="V20" s="1661"/>
      <c r="W20" s="1663"/>
      <c r="X20" s="1663"/>
      <c r="Y20" s="1662"/>
      <c r="Z20" s="1662"/>
      <c r="AA20" s="1661"/>
      <c r="AB20" s="1663"/>
      <c r="AC20" s="1663"/>
      <c r="AD20" s="1663"/>
      <c r="AE20" s="1663"/>
      <c r="AF20" s="1661"/>
      <c r="AG20" s="1663"/>
      <c r="AH20" s="1663"/>
      <c r="AI20" s="1663"/>
      <c r="AJ20" s="274"/>
      <c r="AK20" s="1277"/>
      <c r="AL20" s="1695"/>
    </row>
    <row r="21" spans="1:38" hidden="1" outlineLevel="1">
      <c r="A21" s="1628">
        <v>7</v>
      </c>
      <c r="B21" s="274" t="s">
        <v>1956</v>
      </c>
      <c r="C21" s="1629"/>
      <c r="D21" s="1629"/>
      <c r="E21" s="1629"/>
      <c r="F21" s="1629"/>
      <c r="G21" s="1630"/>
      <c r="H21" s="1631"/>
      <c r="I21" s="1631"/>
      <c r="J21" s="1631"/>
      <c r="K21" s="1631"/>
      <c r="L21" s="1630"/>
      <c r="M21" s="1631"/>
      <c r="N21" s="1631"/>
      <c r="O21" s="1631"/>
      <c r="P21" s="1631"/>
      <c r="Q21" s="1659"/>
      <c r="R21" s="1631"/>
      <c r="S21" s="1631"/>
      <c r="T21" s="1660"/>
      <c r="U21" s="1660"/>
      <c r="V21" s="1661"/>
      <c r="W21" s="1662"/>
      <c r="X21" s="1662"/>
      <c r="Y21" s="1662"/>
      <c r="Z21" s="1662"/>
      <c r="AA21" s="1661"/>
      <c r="AB21" s="1663"/>
      <c r="AC21" s="1663"/>
      <c r="AD21" s="1663"/>
      <c r="AE21" s="1663"/>
      <c r="AF21" s="1661"/>
      <c r="AG21" s="1663"/>
      <c r="AH21" s="1663"/>
      <c r="AI21" s="1663"/>
      <c r="AJ21" s="274"/>
      <c r="AK21" s="1277"/>
      <c r="AL21" s="1695"/>
    </row>
    <row r="22" spans="1:38" hidden="1" outlineLevel="1">
      <c r="A22" s="1628">
        <v>6</v>
      </c>
      <c r="B22" s="274" t="s">
        <v>1957</v>
      </c>
      <c r="C22" s="1629"/>
      <c r="D22" s="1632"/>
      <c r="E22" s="1632"/>
      <c r="F22" s="1632"/>
      <c r="G22" s="1633"/>
      <c r="H22" s="1634"/>
      <c r="I22" s="1634"/>
      <c r="J22" s="1631"/>
      <c r="K22" s="1631"/>
      <c r="L22" s="1630"/>
      <c r="M22" s="1631"/>
      <c r="N22" s="1631"/>
      <c r="O22" s="1631"/>
      <c r="P22" s="1631"/>
      <c r="Q22" s="1659"/>
      <c r="R22" s="1631"/>
      <c r="S22" s="1631"/>
      <c r="T22" s="1660"/>
      <c r="U22" s="1660"/>
      <c r="V22" s="1661"/>
      <c r="W22" s="1662"/>
      <c r="X22" s="1662"/>
      <c r="Y22" s="1662"/>
      <c r="Z22" s="1662"/>
      <c r="AA22" s="1661"/>
      <c r="AB22" s="1663"/>
      <c r="AC22" s="1663"/>
      <c r="AD22" s="1663"/>
      <c r="AE22" s="1663"/>
      <c r="AF22" s="1661"/>
      <c r="AG22" s="1663"/>
      <c r="AH22" s="1663"/>
      <c r="AI22" s="1663"/>
      <c r="AJ22" s="860"/>
      <c r="AK22" s="1698"/>
      <c r="AL22" s="1695"/>
    </row>
    <row r="23" spans="1:38" hidden="1" outlineLevel="1">
      <c r="A23" s="1628">
        <v>7</v>
      </c>
      <c r="B23" s="274" t="s">
        <v>1958</v>
      </c>
      <c r="C23" s="1629"/>
      <c r="D23" s="1629"/>
      <c r="E23" s="1629"/>
      <c r="F23" s="1629"/>
      <c r="G23" s="1630"/>
      <c r="H23" s="1631"/>
      <c r="I23" s="1631"/>
      <c r="J23" s="1631"/>
      <c r="K23" s="1631"/>
      <c r="L23" s="1630"/>
      <c r="M23" s="1631"/>
      <c r="N23" s="1631"/>
      <c r="O23" s="1631"/>
      <c r="P23" s="1631"/>
      <c r="Q23" s="1659"/>
      <c r="R23" s="1631"/>
      <c r="S23" s="1631"/>
      <c r="T23" s="1660"/>
      <c r="U23" s="1660"/>
      <c r="V23" s="1661"/>
      <c r="W23" s="1662"/>
      <c r="X23" s="1662"/>
      <c r="Y23" s="1662"/>
      <c r="Z23" s="1662"/>
      <c r="AA23" s="1661"/>
      <c r="AB23" s="1663"/>
      <c r="AC23" s="1663"/>
      <c r="AD23" s="1663"/>
      <c r="AE23" s="1663"/>
      <c r="AF23" s="1661"/>
      <c r="AG23" s="1663"/>
      <c r="AH23" s="1663"/>
      <c r="AI23" s="1663"/>
      <c r="AJ23" s="274"/>
      <c r="AK23" s="1698"/>
      <c r="AL23" s="1695"/>
    </row>
    <row r="24" spans="1:38" hidden="1" outlineLevel="1">
      <c r="A24" s="1628">
        <v>8</v>
      </c>
      <c r="B24" s="274" t="s">
        <v>1959</v>
      </c>
      <c r="C24" s="1629"/>
      <c r="D24" s="1629"/>
      <c r="E24" s="1629"/>
      <c r="F24" s="1629"/>
      <c r="G24" s="1630"/>
      <c r="H24" s="1631"/>
      <c r="I24" s="1631"/>
      <c r="J24" s="1631"/>
      <c r="K24" s="1631"/>
      <c r="L24" s="1630"/>
      <c r="M24" s="1631"/>
      <c r="N24" s="1631"/>
      <c r="O24" s="1631"/>
      <c r="P24" s="1631"/>
      <c r="Q24" s="1659"/>
      <c r="R24" s="1631"/>
      <c r="S24" s="1631"/>
      <c r="T24" s="1660"/>
      <c r="U24" s="1660"/>
      <c r="V24" s="1661"/>
      <c r="W24" s="1662"/>
      <c r="X24" s="1662"/>
      <c r="Y24" s="1662"/>
      <c r="Z24" s="1662"/>
      <c r="AA24" s="1661"/>
      <c r="AB24" s="1663"/>
      <c r="AC24" s="1663"/>
      <c r="AD24" s="1663"/>
      <c r="AE24" s="1663"/>
      <c r="AF24" s="1661"/>
      <c r="AG24" s="1663"/>
      <c r="AH24" s="1663"/>
      <c r="AI24" s="1663"/>
      <c r="AJ24" s="274"/>
      <c r="AK24" s="1698"/>
    </row>
    <row r="25" spans="1:38" hidden="1" outlineLevel="1">
      <c r="A25" s="1628">
        <v>9</v>
      </c>
      <c r="B25" s="274" t="s">
        <v>1960</v>
      </c>
      <c r="C25" s="1629"/>
      <c r="D25" s="1629"/>
      <c r="E25" s="1629"/>
      <c r="F25" s="1629"/>
      <c r="G25" s="1630"/>
      <c r="H25" s="1631"/>
      <c r="I25" s="1631"/>
      <c r="J25" s="1631"/>
      <c r="K25" s="1631"/>
      <c r="L25" s="1630"/>
      <c r="M25" s="1631"/>
      <c r="N25" s="1631"/>
      <c r="O25" s="1631"/>
      <c r="P25" s="1631"/>
      <c r="Q25" s="1659"/>
      <c r="R25" s="1631"/>
      <c r="S25" s="1631"/>
      <c r="T25" s="1660"/>
      <c r="U25" s="1660"/>
      <c r="V25" s="1661"/>
      <c r="W25" s="1662"/>
      <c r="X25" s="1662"/>
      <c r="Y25" s="1662"/>
      <c r="Z25" s="1662"/>
      <c r="AA25" s="1661"/>
      <c r="AB25" s="1663"/>
      <c r="AC25" s="1663"/>
      <c r="AD25" s="1663"/>
      <c r="AE25" s="1663"/>
      <c r="AF25" s="1661"/>
      <c r="AG25" s="1663"/>
      <c r="AH25" s="1663"/>
      <c r="AI25" s="1663"/>
      <c r="AJ25" s="274"/>
      <c r="AK25" s="1699"/>
    </row>
    <row r="26" spans="1:38" ht="24" customHeight="1" collapsed="1">
      <c r="A26" s="1635" t="s">
        <v>138</v>
      </c>
      <c r="B26" s="1625" t="s">
        <v>1961</v>
      </c>
      <c r="C26" s="1636"/>
      <c r="D26" s="1636"/>
      <c r="E26" s="1636"/>
      <c r="F26" s="1636"/>
      <c r="G26" s="1637"/>
      <c r="H26" s="1638"/>
      <c r="I26" s="1638"/>
      <c r="J26" s="1638"/>
      <c r="K26" s="1638"/>
      <c r="L26" s="1637"/>
      <c r="M26" s="1638"/>
      <c r="N26" s="1638"/>
      <c r="O26" s="1638"/>
      <c r="P26" s="1638"/>
      <c r="Q26" s="1655"/>
      <c r="R26" s="1638"/>
      <c r="S26" s="1638"/>
      <c r="T26" s="1664"/>
      <c r="U26" s="1664"/>
      <c r="V26" s="1665"/>
      <c r="W26" s="1666"/>
      <c r="X26" s="1666"/>
      <c r="Y26" s="1677"/>
      <c r="Z26" s="1677"/>
      <c r="AA26" s="1678"/>
      <c r="AB26" s="1677"/>
      <c r="AC26" s="1677"/>
      <c r="AD26" s="1677"/>
      <c r="AE26" s="1677"/>
      <c r="AF26" s="1678"/>
      <c r="AG26" s="1700"/>
      <c r="AH26" s="1700"/>
      <c r="AI26" s="1700"/>
      <c r="AJ26" s="1701"/>
      <c r="AK26" s="1702"/>
      <c r="AL26" s="1695"/>
    </row>
    <row r="27" spans="1:38" ht="35.25" customHeight="1">
      <c r="A27" s="1628">
        <v>1</v>
      </c>
      <c r="B27" s="274" t="s">
        <v>1962</v>
      </c>
      <c r="C27" s="1639"/>
      <c r="D27" s="1639"/>
      <c r="E27" s="1639"/>
      <c r="F27" s="1639"/>
      <c r="G27" s="1640"/>
      <c r="H27" s="1641"/>
      <c r="I27" s="1641"/>
      <c r="J27" s="1641"/>
      <c r="K27" s="1641"/>
      <c r="L27" s="1640"/>
      <c r="M27" s="1641"/>
      <c r="N27" s="1641"/>
      <c r="O27" s="1641"/>
      <c r="P27" s="1641"/>
      <c r="Q27" s="1659"/>
      <c r="R27" s="1641"/>
      <c r="S27" s="1641"/>
      <c r="T27" s="1667"/>
      <c r="U27" s="1667"/>
      <c r="V27" s="1668"/>
      <c r="W27" s="1669"/>
      <c r="X27" s="1669"/>
      <c r="Y27" s="1669"/>
      <c r="Z27" s="1669"/>
      <c r="AA27" s="1668"/>
      <c r="AB27" s="1679"/>
      <c r="AC27" s="1679"/>
      <c r="AD27" s="1679"/>
      <c r="AE27" s="1679"/>
      <c r="AF27" s="1668"/>
      <c r="AG27" s="1679"/>
      <c r="AH27" s="1679"/>
      <c r="AI27" s="1679"/>
      <c r="AJ27" s="1703"/>
      <c r="AK27" s="1277"/>
    </row>
    <row r="28" spans="1:38" ht="48.75" customHeight="1">
      <c r="A28" s="1628">
        <v>2</v>
      </c>
      <c r="B28" s="274" t="s">
        <v>1963</v>
      </c>
      <c r="C28" s="1639"/>
      <c r="D28" s="1639"/>
      <c r="E28" s="1639"/>
      <c r="F28" s="1639"/>
      <c r="G28" s="1640"/>
      <c r="H28" s="1641"/>
      <c r="I28" s="1641"/>
      <c r="J28" s="1641"/>
      <c r="K28" s="1641"/>
      <c r="L28" s="1640"/>
      <c r="M28" s="1641"/>
      <c r="N28" s="1641"/>
      <c r="O28" s="1641"/>
      <c r="P28" s="1641"/>
      <c r="Q28" s="1659"/>
      <c r="R28" s="1641"/>
      <c r="S28" s="1641"/>
      <c r="T28" s="1667"/>
      <c r="U28" s="1667"/>
      <c r="V28" s="1668"/>
      <c r="W28" s="1669"/>
      <c r="X28" s="1669"/>
      <c r="Y28" s="1669"/>
      <c r="Z28" s="1669"/>
      <c r="AA28" s="1668"/>
      <c r="AB28" s="1679"/>
      <c r="AC28" s="1679"/>
      <c r="AD28" s="1679"/>
      <c r="AE28" s="1679"/>
      <c r="AF28" s="1668"/>
      <c r="AG28" s="1679"/>
      <c r="AH28" s="1679"/>
      <c r="AI28" s="1679"/>
      <c r="AJ28" s="1703"/>
      <c r="AK28" s="1277"/>
    </row>
    <row r="29" spans="1:38" ht="33.75" customHeight="1">
      <c r="A29" s="1628">
        <v>3</v>
      </c>
      <c r="B29" s="274" t="s">
        <v>1640</v>
      </c>
      <c r="C29" s="1639"/>
      <c r="D29" s="1639"/>
      <c r="E29" s="1639"/>
      <c r="F29" s="1639"/>
      <c r="G29" s="1640"/>
      <c r="H29" s="1641"/>
      <c r="I29" s="1641"/>
      <c r="J29" s="1641"/>
      <c r="K29" s="1641"/>
      <c r="L29" s="1640"/>
      <c r="M29" s="1641"/>
      <c r="N29" s="1641"/>
      <c r="O29" s="1641"/>
      <c r="P29" s="1641"/>
      <c r="Q29" s="1659"/>
      <c r="R29" s="1641"/>
      <c r="S29" s="1641"/>
      <c r="T29" s="1667"/>
      <c r="U29" s="1667"/>
      <c r="V29" s="1668"/>
      <c r="W29" s="1669"/>
      <c r="X29" s="1669"/>
      <c r="Y29" s="1669"/>
      <c r="Z29" s="1669"/>
      <c r="AA29" s="1668"/>
      <c r="AB29" s="1679"/>
      <c r="AC29" s="1679"/>
      <c r="AD29" s="1679"/>
      <c r="AE29" s="1679"/>
      <c r="AF29" s="1668"/>
      <c r="AG29" s="1679"/>
      <c r="AH29" s="1679"/>
      <c r="AI29" s="1679"/>
      <c r="AJ29" s="1703"/>
      <c r="AK29" s="1277"/>
    </row>
    <row r="30" spans="1:38" ht="32.25" customHeight="1">
      <c r="A30" s="1628">
        <v>4</v>
      </c>
      <c r="B30" s="274" t="s">
        <v>1938</v>
      </c>
      <c r="C30" s="1639"/>
      <c r="D30" s="1639"/>
      <c r="E30" s="1639"/>
      <c r="F30" s="1639"/>
      <c r="G30" s="1640"/>
      <c r="H30" s="1641"/>
      <c r="I30" s="1641"/>
      <c r="J30" s="1641"/>
      <c r="K30" s="1641"/>
      <c r="L30" s="1640"/>
      <c r="M30" s="1641"/>
      <c r="N30" s="1641"/>
      <c r="O30" s="1641"/>
      <c r="P30" s="1641"/>
      <c r="Q30" s="1659"/>
      <c r="R30" s="1641"/>
      <c r="S30" s="1641"/>
      <c r="T30" s="1667"/>
      <c r="U30" s="1667"/>
      <c r="V30" s="1668"/>
      <c r="W30" s="1669"/>
      <c r="X30" s="1669"/>
      <c r="Y30" s="1669"/>
      <c r="Z30" s="1669"/>
      <c r="AA30" s="1668"/>
      <c r="AB30" s="1679"/>
      <c r="AC30" s="1679"/>
      <c r="AD30" s="1679"/>
      <c r="AE30" s="1679"/>
      <c r="AF30" s="1668"/>
      <c r="AG30" s="1679"/>
      <c r="AH30" s="1679"/>
      <c r="AI30" s="1679"/>
      <c r="AJ30" s="1703"/>
      <c r="AK30" s="1277"/>
    </row>
    <row r="31" spans="1:38" ht="42.75" customHeight="1">
      <c r="A31" s="1628">
        <v>5</v>
      </c>
      <c r="B31" s="274" t="s">
        <v>1282</v>
      </c>
      <c r="C31" s="1639"/>
      <c r="D31" s="1639"/>
      <c r="E31" s="1639"/>
      <c r="F31" s="1639"/>
      <c r="G31" s="1640"/>
      <c r="H31" s="1641"/>
      <c r="I31" s="1641"/>
      <c r="J31" s="1641"/>
      <c r="K31" s="1641"/>
      <c r="L31" s="1640"/>
      <c r="M31" s="1641"/>
      <c r="N31" s="1641"/>
      <c r="O31" s="1641"/>
      <c r="P31" s="1641"/>
      <c r="Q31" s="1659"/>
      <c r="R31" s="1641"/>
      <c r="S31" s="1641"/>
      <c r="T31" s="1667"/>
      <c r="U31" s="1667"/>
      <c r="V31" s="1668"/>
      <c r="W31" s="1669"/>
      <c r="X31" s="1669"/>
      <c r="Y31" s="1669"/>
      <c r="Z31" s="1669"/>
      <c r="AA31" s="1668"/>
      <c r="AB31" s="1679"/>
      <c r="AC31" s="1679"/>
      <c r="AD31" s="1679"/>
      <c r="AE31" s="1679"/>
      <c r="AF31" s="1668"/>
      <c r="AG31" s="1679"/>
      <c r="AH31" s="1679"/>
      <c r="AI31" s="1679"/>
      <c r="AJ31" s="1703"/>
      <c r="AK31" s="1277"/>
    </row>
    <row r="32" spans="1:38" ht="33.75" customHeight="1">
      <c r="A32" s="1628">
        <v>6</v>
      </c>
      <c r="B32" s="274" t="s">
        <v>1283</v>
      </c>
      <c r="C32" s="1639"/>
      <c r="D32" s="1639"/>
      <c r="E32" s="1639"/>
      <c r="F32" s="1639"/>
      <c r="G32" s="1640"/>
      <c r="H32" s="1641"/>
      <c r="I32" s="1641"/>
      <c r="J32" s="1641"/>
      <c r="K32" s="1641"/>
      <c r="L32" s="1640"/>
      <c r="M32" s="1641"/>
      <c r="N32" s="1641"/>
      <c r="O32" s="1641"/>
      <c r="P32" s="1641"/>
      <c r="Q32" s="1659"/>
      <c r="R32" s="1641"/>
      <c r="S32" s="1641"/>
      <c r="T32" s="1667"/>
      <c r="U32" s="1667"/>
      <c r="V32" s="1668"/>
      <c r="W32" s="1669"/>
      <c r="X32" s="1669"/>
      <c r="Y32" s="1669"/>
      <c r="Z32" s="1669"/>
      <c r="AA32" s="1668"/>
      <c r="AB32" s="1679"/>
      <c r="AC32" s="1679"/>
      <c r="AD32" s="1679"/>
      <c r="AE32" s="1679"/>
      <c r="AF32" s="1668"/>
      <c r="AG32" s="1679"/>
      <c r="AH32" s="1679"/>
      <c r="AI32" s="1679"/>
      <c r="AJ32" s="1703"/>
      <c r="AK32" s="1277"/>
    </row>
    <row r="33" spans="1:37" ht="26.25" customHeight="1">
      <c r="A33" s="1628">
        <v>7</v>
      </c>
      <c r="B33" s="274" t="s">
        <v>1964</v>
      </c>
      <c r="C33" s="1639"/>
      <c r="D33" s="1639"/>
      <c r="E33" s="1639"/>
      <c r="F33" s="1639"/>
      <c r="G33" s="1640"/>
      <c r="H33" s="1641"/>
      <c r="I33" s="1641"/>
      <c r="J33" s="1641"/>
      <c r="K33" s="1641"/>
      <c r="L33" s="1640"/>
      <c r="M33" s="1641"/>
      <c r="N33" s="1641"/>
      <c r="O33" s="1641"/>
      <c r="P33" s="1641"/>
      <c r="Q33" s="1659"/>
      <c r="R33" s="1641"/>
      <c r="S33" s="1641"/>
      <c r="T33" s="1667"/>
      <c r="U33" s="1667"/>
      <c r="V33" s="1668"/>
      <c r="W33" s="1669"/>
      <c r="X33" s="1669"/>
      <c r="Y33" s="1669"/>
      <c r="Z33" s="1669"/>
      <c r="AA33" s="1668"/>
      <c r="AB33" s="1679"/>
      <c r="AC33" s="1679"/>
      <c r="AD33" s="1679"/>
      <c r="AE33" s="1679"/>
      <c r="AF33" s="1668"/>
      <c r="AG33" s="1679"/>
      <c r="AH33" s="1679"/>
      <c r="AI33" s="1679"/>
      <c r="AJ33" s="1703"/>
      <c r="AK33" s="1277"/>
    </row>
    <row r="34" spans="1:37" ht="31.5" customHeight="1">
      <c r="A34" s="1628">
        <v>8</v>
      </c>
      <c r="B34" s="274" t="s">
        <v>1965</v>
      </c>
      <c r="C34" s="1639"/>
      <c r="D34" s="1639"/>
      <c r="E34" s="1639"/>
      <c r="F34" s="1639"/>
      <c r="G34" s="1640"/>
      <c r="H34" s="1641"/>
      <c r="I34" s="1641"/>
      <c r="J34" s="1641"/>
      <c r="K34" s="1641"/>
      <c r="L34" s="1640"/>
      <c r="M34" s="1641"/>
      <c r="N34" s="1641"/>
      <c r="O34" s="1641"/>
      <c r="P34" s="1641"/>
      <c r="Q34" s="1659"/>
      <c r="R34" s="1641"/>
      <c r="S34" s="1641"/>
      <c r="T34" s="1667"/>
      <c r="U34" s="1667"/>
      <c r="V34" s="1668"/>
      <c r="W34" s="1669"/>
      <c r="X34" s="1669"/>
      <c r="Y34" s="1669"/>
      <c r="Z34" s="1669"/>
      <c r="AA34" s="1668"/>
      <c r="AB34" s="1679"/>
      <c r="AC34" s="1679"/>
      <c r="AD34" s="1679"/>
      <c r="AE34" s="1679"/>
      <c r="AF34" s="1668"/>
      <c r="AG34" s="1679"/>
      <c r="AH34" s="1679"/>
      <c r="AI34" s="1679"/>
      <c r="AJ34" s="1703"/>
      <c r="AK34" s="1277"/>
    </row>
    <row r="35" spans="1:37" ht="33" customHeight="1">
      <c r="A35" s="1628">
        <v>9</v>
      </c>
      <c r="B35" s="274" t="s">
        <v>1846</v>
      </c>
      <c r="C35" s="1639"/>
      <c r="D35" s="1639"/>
      <c r="E35" s="1639"/>
      <c r="F35" s="1639"/>
      <c r="G35" s="1640"/>
      <c r="H35" s="1641"/>
      <c r="I35" s="1641"/>
      <c r="J35" s="1641"/>
      <c r="K35" s="1641"/>
      <c r="L35" s="1640"/>
      <c r="M35" s="1641"/>
      <c r="N35" s="1641"/>
      <c r="O35" s="1641"/>
      <c r="P35" s="1641"/>
      <c r="Q35" s="1659"/>
      <c r="R35" s="1641"/>
      <c r="S35" s="1641"/>
      <c r="T35" s="1667"/>
      <c r="U35" s="1667"/>
      <c r="V35" s="1668"/>
      <c r="W35" s="1669"/>
      <c r="X35" s="1669"/>
      <c r="Y35" s="1669"/>
      <c r="Z35" s="1669"/>
      <c r="AA35" s="1668"/>
      <c r="AB35" s="1679"/>
      <c r="AC35" s="1679"/>
      <c r="AD35" s="1679"/>
      <c r="AE35" s="1679"/>
      <c r="AF35" s="1668"/>
      <c r="AG35" s="1679"/>
      <c r="AH35" s="1679"/>
      <c r="AI35" s="1679"/>
      <c r="AJ35" s="1703"/>
      <c r="AK35" s="1277"/>
    </row>
    <row r="36" spans="1:37" ht="33" customHeight="1">
      <c r="A36" s="1635" t="s">
        <v>108</v>
      </c>
      <c r="B36" s="1625" t="s">
        <v>1645</v>
      </c>
      <c r="C36" s="1639"/>
      <c r="D36" s="1639"/>
      <c r="E36" s="1639"/>
      <c r="F36" s="1639"/>
      <c r="G36" s="1640"/>
      <c r="H36" s="1641"/>
      <c r="I36" s="1641"/>
      <c r="J36" s="1641"/>
      <c r="K36" s="1641"/>
      <c r="L36" s="1640"/>
      <c r="M36" s="1641"/>
      <c r="N36" s="1641"/>
      <c r="O36" s="1641"/>
      <c r="P36" s="1641"/>
      <c r="Q36" s="1659"/>
      <c r="R36" s="1641"/>
      <c r="S36" s="1641"/>
      <c r="T36" s="1667"/>
      <c r="U36" s="1667"/>
      <c r="V36" s="1668"/>
      <c r="W36" s="1669"/>
      <c r="X36" s="1669"/>
      <c r="Y36" s="1680"/>
      <c r="Z36" s="1680"/>
      <c r="AA36" s="1681"/>
      <c r="AB36" s="1682"/>
      <c r="AC36" s="1682"/>
      <c r="AD36" s="1682"/>
      <c r="AE36" s="1682"/>
      <c r="AF36" s="1681"/>
      <c r="AG36" s="1704"/>
      <c r="AH36" s="1704"/>
      <c r="AI36" s="1704"/>
      <c r="AJ36" s="1705"/>
      <c r="AK36" s="1706"/>
    </row>
    <row r="37" spans="1:37" ht="87.75" customHeight="1">
      <c r="A37" s="1642">
        <v>1</v>
      </c>
      <c r="B37" s="1643" t="s">
        <v>1937</v>
      </c>
      <c r="C37" s="1639"/>
      <c r="D37" s="1639"/>
      <c r="E37" s="1639"/>
      <c r="F37" s="1639"/>
      <c r="G37" s="1640"/>
      <c r="H37" s="1641"/>
      <c r="I37" s="1641"/>
      <c r="J37" s="1641"/>
      <c r="K37" s="1641"/>
      <c r="L37" s="1640"/>
      <c r="M37" s="1641"/>
      <c r="N37" s="1641"/>
      <c r="O37" s="1641"/>
      <c r="P37" s="1641"/>
      <c r="Q37" s="1670"/>
      <c r="R37" s="1641"/>
      <c r="S37" s="1641"/>
      <c r="T37" s="1667"/>
      <c r="U37" s="1667"/>
      <c r="V37" s="1668"/>
      <c r="W37" s="1669"/>
      <c r="X37" s="1669"/>
      <c r="Y37" s="1669"/>
      <c r="Z37" s="1669"/>
      <c r="AA37" s="1668"/>
      <c r="AB37" s="1679"/>
      <c r="AC37" s="1679"/>
      <c r="AD37" s="1679"/>
      <c r="AE37" s="1679"/>
      <c r="AF37" s="1668"/>
      <c r="AG37" s="1679"/>
      <c r="AH37" s="1679"/>
      <c r="AI37" s="1679"/>
      <c r="AJ37" s="1703"/>
      <c r="AK37" s="1277"/>
    </row>
    <row r="38" spans="1:37" ht="33" customHeight="1">
      <c r="A38" s="1642">
        <v>2</v>
      </c>
      <c r="B38" s="1644" t="s">
        <v>1966</v>
      </c>
      <c r="C38" s="1639"/>
      <c r="D38" s="1639"/>
      <c r="E38" s="1639"/>
      <c r="F38" s="1639"/>
      <c r="G38" s="1640"/>
      <c r="H38" s="1641"/>
      <c r="I38" s="1641"/>
      <c r="J38" s="1641"/>
      <c r="K38" s="1641"/>
      <c r="L38" s="1640"/>
      <c r="M38" s="1641"/>
      <c r="N38" s="1641"/>
      <c r="O38" s="1641"/>
      <c r="P38" s="1641"/>
      <c r="Q38" s="1670"/>
      <c r="R38" s="1641"/>
      <c r="S38" s="1641"/>
      <c r="T38" s="1667"/>
      <c r="U38" s="1667"/>
      <c r="V38" s="1668"/>
      <c r="W38" s="1669"/>
      <c r="X38" s="1669"/>
      <c r="Y38" s="1669"/>
      <c r="Z38" s="1669"/>
      <c r="AA38" s="1668"/>
      <c r="AB38" s="1679"/>
      <c r="AC38" s="1679"/>
      <c r="AD38" s="1679"/>
      <c r="AE38" s="1679"/>
      <c r="AF38" s="1668"/>
      <c r="AG38" s="1679"/>
      <c r="AH38" s="1679"/>
      <c r="AI38" s="1679"/>
      <c r="AJ38" s="1703"/>
      <c r="AK38" s="1277"/>
    </row>
    <row r="39" spans="1:37" ht="37.5" customHeight="1">
      <c r="A39" s="1642">
        <v>3</v>
      </c>
      <c r="B39" s="1644" t="s">
        <v>1967</v>
      </c>
      <c r="C39" s="1639"/>
      <c r="D39" s="1639"/>
      <c r="E39" s="1639"/>
      <c r="F39" s="1639"/>
      <c r="G39" s="1640"/>
      <c r="H39" s="1641"/>
      <c r="I39" s="1641"/>
      <c r="J39" s="1641"/>
      <c r="K39" s="1641"/>
      <c r="L39" s="1640"/>
      <c r="M39" s="1641"/>
      <c r="N39" s="1641"/>
      <c r="O39" s="1641"/>
      <c r="P39" s="1641"/>
      <c r="Q39" s="1670"/>
      <c r="R39" s="1641"/>
      <c r="S39" s="1641"/>
      <c r="T39" s="1667"/>
      <c r="U39" s="1667"/>
      <c r="V39" s="1668"/>
      <c r="W39" s="1669"/>
      <c r="X39" s="1669"/>
      <c r="Y39" s="1669"/>
      <c r="Z39" s="1669"/>
      <c r="AA39" s="1668"/>
      <c r="AB39" s="1679"/>
      <c r="AC39" s="1679"/>
      <c r="AD39" s="1679"/>
      <c r="AE39" s="1679"/>
      <c r="AF39" s="1668"/>
      <c r="AG39" s="1679"/>
      <c r="AH39" s="1679"/>
      <c r="AI39" s="1679"/>
      <c r="AJ39" s="1703"/>
      <c r="AK39" s="1277"/>
    </row>
    <row r="40" spans="1:37" ht="48" customHeight="1">
      <c r="A40" s="1642">
        <v>4</v>
      </c>
      <c r="B40" s="1642" t="s">
        <v>1968</v>
      </c>
      <c r="C40" s="1639"/>
      <c r="D40" s="1639"/>
      <c r="E40" s="1639"/>
      <c r="F40" s="1639"/>
      <c r="G40" s="1640"/>
      <c r="H40" s="1641"/>
      <c r="I40" s="1641"/>
      <c r="J40" s="1641"/>
      <c r="K40" s="1641"/>
      <c r="L40" s="1640"/>
      <c r="M40" s="1641"/>
      <c r="N40" s="1641"/>
      <c r="O40" s="1641"/>
      <c r="P40" s="1641"/>
      <c r="Q40" s="1670"/>
      <c r="R40" s="1641"/>
      <c r="S40" s="1641"/>
      <c r="T40" s="1667"/>
      <c r="U40" s="1667"/>
      <c r="V40" s="1668"/>
      <c r="W40" s="1669"/>
      <c r="X40" s="1669"/>
      <c r="Y40" s="1669"/>
      <c r="Z40" s="1669"/>
      <c r="AA40" s="1668"/>
      <c r="AB40" s="1679"/>
      <c r="AC40" s="1679"/>
      <c r="AD40" s="1679"/>
      <c r="AE40" s="1679"/>
      <c r="AF40" s="1668"/>
      <c r="AG40" s="1679"/>
      <c r="AH40" s="1679"/>
      <c r="AI40" s="1679"/>
      <c r="AJ40" s="1703"/>
      <c r="AK40" s="1277"/>
    </row>
    <row r="41" spans="1:37" ht="47.25" customHeight="1">
      <c r="A41" s="1642">
        <v>5</v>
      </c>
      <c r="B41" s="1642" t="s">
        <v>1969</v>
      </c>
      <c r="C41" s="1639"/>
      <c r="D41" s="1639"/>
      <c r="E41" s="1639"/>
      <c r="F41" s="1639"/>
      <c r="G41" s="1640"/>
      <c r="H41" s="1641"/>
      <c r="I41" s="1641"/>
      <c r="J41" s="1641"/>
      <c r="K41" s="1641"/>
      <c r="L41" s="1640"/>
      <c r="M41" s="1641"/>
      <c r="N41" s="1641"/>
      <c r="O41" s="1641"/>
      <c r="P41" s="1641"/>
      <c r="Q41" s="1670"/>
      <c r="R41" s="1641"/>
      <c r="S41" s="1641"/>
      <c r="T41" s="1667"/>
      <c r="U41" s="1667"/>
      <c r="V41" s="1668"/>
      <c r="W41" s="1669"/>
      <c r="X41" s="1669"/>
      <c r="Y41" s="1669"/>
      <c r="Z41" s="1669"/>
      <c r="AA41" s="1668"/>
      <c r="AB41" s="1679"/>
      <c r="AC41" s="1679"/>
      <c r="AD41" s="1679"/>
      <c r="AE41" s="1679"/>
      <c r="AF41" s="1668"/>
      <c r="AG41" s="1679"/>
      <c r="AH41" s="1679"/>
      <c r="AI41" s="1679"/>
      <c r="AJ41" s="1703"/>
      <c r="AK41" s="1277"/>
    </row>
    <row r="42" spans="1:37" s="1615" customFormat="1" ht="21.75" customHeight="1">
      <c r="A42" s="1645"/>
      <c r="B42" s="1436" t="s">
        <v>245</v>
      </c>
      <c r="C42" s="1646"/>
      <c r="D42" s="1646"/>
      <c r="E42" s="1646"/>
      <c r="F42" s="1646"/>
      <c r="G42" s="1647"/>
      <c r="H42" s="1648"/>
      <c r="I42" s="1648"/>
      <c r="J42" s="1648"/>
      <c r="K42" s="1648"/>
      <c r="L42" s="1647"/>
      <c r="M42" s="1648"/>
      <c r="N42" s="1648"/>
      <c r="O42" s="1648"/>
      <c r="P42" s="1648"/>
      <c r="Q42" s="1637"/>
      <c r="R42" s="1648"/>
      <c r="S42" s="1648"/>
      <c r="T42" s="1671"/>
      <c r="U42" s="1671"/>
      <c r="V42" s="1672"/>
      <c r="W42" s="1673"/>
      <c r="X42" s="1673"/>
      <c r="Y42" s="1683"/>
      <c r="Z42" s="1683"/>
      <c r="AA42" s="1684"/>
      <c r="AB42" s="1683"/>
      <c r="AC42" s="1683"/>
      <c r="AD42" s="1683"/>
      <c r="AE42" s="1683"/>
      <c r="AF42" s="1684"/>
      <c r="AG42" s="1707"/>
      <c r="AH42" s="1707"/>
      <c r="AI42" s="1707"/>
      <c r="AJ42" s="1436"/>
      <c r="AK42" s="1436"/>
    </row>
    <row r="43" spans="1:37">
      <c r="A43" s="1649"/>
      <c r="B43" s="1650"/>
      <c r="C43" s="1649"/>
      <c r="D43" s="1649"/>
      <c r="E43" s="1649"/>
      <c r="F43" s="1649"/>
      <c r="G43" s="1651"/>
      <c r="H43" s="1652"/>
      <c r="I43" s="1652"/>
      <c r="J43" s="1652"/>
      <c r="K43" s="1652"/>
      <c r="L43" s="1651"/>
      <c r="M43" s="1652"/>
      <c r="N43" s="1652"/>
      <c r="O43" s="1652"/>
      <c r="P43" s="1652"/>
      <c r="Q43" s="1652"/>
      <c r="R43" s="1652"/>
      <c r="S43" s="1652"/>
      <c r="T43" s="1652"/>
      <c r="U43" s="1652"/>
      <c r="V43" s="1652"/>
      <c r="W43" s="1652"/>
      <c r="X43" s="1652"/>
      <c r="Y43" s="1652"/>
      <c r="Z43" s="1652"/>
      <c r="AA43" s="1652"/>
      <c r="AB43" s="1652"/>
      <c r="AC43" s="1652"/>
      <c r="AD43" s="1652"/>
      <c r="AE43" s="1652"/>
      <c r="AF43" s="1652"/>
      <c r="AG43" s="1652"/>
      <c r="AH43" s="1652"/>
      <c r="AI43" s="1652"/>
      <c r="AJ43" s="1650"/>
      <c r="AK43" s="1650"/>
    </row>
    <row r="44" spans="1:37">
      <c r="A44" s="1650"/>
      <c r="B44" s="1653"/>
      <c r="C44" s="1649"/>
      <c r="D44" s="1649"/>
      <c r="E44" s="1649"/>
      <c r="F44" s="1649"/>
      <c r="G44" s="1651"/>
      <c r="H44" s="1652"/>
      <c r="I44" s="1652"/>
      <c r="J44" s="1652"/>
      <c r="K44" s="1652"/>
      <c r="L44" s="1651"/>
      <c r="M44" s="1652"/>
      <c r="N44" s="1652"/>
      <c r="O44" s="1652"/>
      <c r="P44" s="1652"/>
      <c r="Q44" s="1652"/>
      <c r="R44" s="1652"/>
      <c r="S44" s="1652"/>
      <c r="T44" s="1652"/>
      <c r="U44" s="1652"/>
      <c r="V44" s="1652"/>
      <c r="W44" s="1652"/>
      <c r="X44" s="1652"/>
      <c r="Y44" s="1652"/>
      <c r="Z44" s="1652"/>
      <c r="AA44" s="1652"/>
      <c r="AB44" s="1652"/>
      <c r="AC44" s="1652"/>
      <c r="AD44" s="1652"/>
      <c r="AE44" s="1652"/>
      <c r="AF44" s="1652"/>
      <c r="AG44" s="1652"/>
      <c r="AH44" s="1652"/>
      <c r="AI44" s="1652"/>
      <c r="AJ44" s="1066"/>
      <c r="AK44" s="1650"/>
    </row>
    <row r="45" spans="1:37">
      <c r="A45" s="1650"/>
      <c r="B45" s="1650"/>
      <c r="C45" s="1649"/>
      <c r="D45" s="1649"/>
      <c r="E45" s="1649"/>
      <c r="F45" s="1649"/>
      <c r="G45" s="1651"/>
      <c r="H45" s="1652"/>
      <c r="I45" s="1652"/>
      <c r="J45" s="1652"/>
      <c r="K45" s="1652"/>
      <c r="L45" s="1651"/>
      <c r="M45" s="1652"/>
      <c r="N45" s="1652"/>
      <c r="O45" s="1652"/>
      <c r="P45" s="1652"/>
      <c r="Q45" s="1652"/>
      <c r="R45" s="1652"/>
      <c r="S45" s="1652"/>
      <c r="T45" s="1652"/>
      <c r="U45" s="1652"/>
      <c r="V45" s="1652"/>
      <c r="W45" s="1652"/>
      <c r="X45" s="1652"/>
      <c r="Y45" s="1652"/>
      <c r="Z45" s="1652"/>
      <c r="AA45" s="1652"/>
      <c r="AB45" s="1652"/>
      <c r="AC45" s="1652"/>
      <c r="AD45" s="1652"/>
      <c r="AE45" s="1652"/>
      <c r="AF45" s="1652"/>
      <c r="AG45" s="1652"/>
      <c r="AH45" s="1652"/>
      <c r="AI45" s="1652"/>
      <c r="AJ45" s="1066" t="s">
        <v>215</v>
      </c>
      <c r="AK45" s="1650"/>
    </row>
    <row r="46" spans="1:37">
      <c r="A46" s="1650"/>
      <c r="B46" s="1650"/>
      <c r="C46" s="1649"/>
      <c r="D46" s="1649"/>
      <c r="E46" s="1649"/>
      <c r="F46" s="1649"/>
      <c r="G46" s="1651"/>
      <c r="H46" s="1652"/>
      <c r="I46" s="1652"/>
      <c r="J46" s="1652"/>
      <c r="K46" s="1652"/>
      <c r="L46" s="1651"/>
      <c r="M46" s="1652"/>
      <c r="N46" s="1652"/>
      <c r="O46" s="1652"/>
      <c r="P46" s="1652"/>
      <c r="Q46" s="1652"/>
      <c r="R46" s="1652"/>
      <c r="S46" s="1652"/>
      <c r="T46" s="1652"/>
      <c r="U46" s="1652"/>
      <c r="V46" s="1652"/>
      <c r="W46" s="1652"/>
      <c r="X46" s="1652"/>
      <c r="Y46" s="1652"/>
      <c r="Z46" s="1652"/>
      <c r="AA46" s="1652"/>
      <c r="AB46" s="1652"/>
      <c r="AC46" s="1652"/>
      <c r="AD46" s="1652"/>
      <c r="AE46" s="1652"/>
      <c r="AF46" s="1652"/>
      <c r="AG46" s="1652"/>
      <c r="AH46" s="1652"/>
      <c r="AI46" s="1652"/>
      <c r="AJ46" s="1650"/>
      <c r="AK46" s="1650"/>
    </row>
    <row r="48" spans="1:37" ht="14.25">
      <c r="B48" s="1654"/>
    </row>
  </sheetData>
  <sortState ref="A15:T21">
    <sortCondition descending="1" ref="J15:J21"/>
  </sortState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45" location="总部管理费!Print_Titles" display="返回"/>
  </hyperlinks>
  <printOptions horizontalCentered="1"/>
  <pageMargins left="0.78740157480314998" right="0" top="1.1811023622047201" bottom="0" header="0.31496062992126" footer="0.31496062992126"/>
  <pageSetup paperSize="9" scale="67" fitToHeight="0" orientation="landscape"/>
  <headerFooter alignWithMargins="0"/>
  <customProperties>
    <customPr name="BudgetSheetCode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1"/>
  <sheetViews>
    <sheetView zoomScale="86" zoomScaleNormal="86" workbookViewId="0">
      <selection activeCell="J7" sqref="J7"/>
    </sheetView>
  </sheetViews>
  <sheetFormatPr defaultColWidth="9" defaultRowHeight="24.95" customHeight="1"/>
  <cols>
    <col min="1" max="1" width="7" style="3750" customWidth="1"/>
    <col min="2" max="2" width="12.375" style="3750" customWidth="1"/>
    <col min="3" max="3" width="13.625" style="3750" customWidth="1"/>
    <col min="4" max="4" width="12.125" style="3750" customWidth="1"/>
    <col min="5" max="5" width="10.625" style="3750" customWidth="1"/>
    <col min="6" max="6" width="22.125" style="3750" bestFit="1" customWidth="1"/>
    <col min="7" max="7" width="15.75" style="3750" customWidth="1"/>
    <col min="8" max="8" width="14.25" style="3750" customWidth="1"/>
    <col min="9" max="9" width="14.75" style="3750" customWidth="1"/>
    <col min="10" max="10" width="14.375" style="3750" customWidth="1"/>
    <col min="11" max="11" width="48.125" style="3750" customWidth="1"/>
    <col min="12" max="259" width="9" style="3750"/>
    <col min="260" max="260" width="7" style="3750" customWidth="1"/>
    <col min="261" max="261" width="10.125" style="3750" customWidth="1"/>
    <col min="262" max="262" width="12.5" style="3750" customWidth="1"/>
    <col min="263" max="263" width="12.125" style="3750" customWidth="1"/>
    <col min="264" max="264" width="8.75" style="3750" customWidth="1"/>
    <col min="265" max="265" width="15" style="3750" customWidth="1"/>
    <col min="266" max="266" width="14.75" style="3750" customWidth="1"/>
    <col min="267" max="267" width="25.625" style="3750" customWidth="1"/>
    <col min="268" max="515" width="9" style="3750"/>
    <col min="516" max="516" width="7" style="3750" customWidth="1"/>
    <col min="517" max="517" width="10.125" style="3750" customWidth="1"/>
    <col min="518" max="518" width="12.5" style="3750" customWidth="1"/>
    <col min="519" max="519" width="12.125" style="3750" customWidth="1"/>
    <col min="520" max="520" width="8.75" style="3750" customWidth="1"/>
    <col min="521" max="521" width="15" style="3750" customWidth="1"/>
    <col min="522" max="522" width="14.75" style="3750" customWidth="1"/>
    <col min="523" max="523" width="25.625" style="3750" customWidth="1"/>
    <col min="524" max="771" width="9" style="3750"/>
    <col min="772" max="772" width="7" style="3750" customWidth="1"/>
    <col min="773" max="773" width="10.125" style="3750" customWidth="1"/>
    <col min="774" max="774" width="12.5" style="3750" customWidth="1"/>
    <col min="775" max="775" width="12.125" style="3750" customWidth="1"/>
    <col min="776" max="776" width="8.75" style="3750" customWidth="1"/>
    <col min="777" max="777" width="15" style="3750" customWidth="1"/>
    <col min="778" max="778" width="14.75" style="3750" customWidth="1"/>
    <col min="779" max="779" width="25.625" style="3750" customWidth="1"/>
    <col min="780" max="1027" width="9" style="3750"/>
    <col min="1028" max="1028" width="7" style="3750" customWidth="1"/>
    <col min="1029" max="1029" width="10.125" style="3750" customWidth="1"/>
    <col min="1030" max="1030" width="12.5" style="3750" customWidth="1"/>
    <col min="1031" max="1031" width="12.125" style="3750" customWidth="1"/>
    <col min="1032" max="1032" width="8.75" style="3750" customWidth="1"/>
    <col min="1033" max="1033" width="15" style="3750" customWidth="1"/>
    <col min="1034" max="1034" width="14.75" style="3750" customWidth="1"/>
    <col min="1035" max="1035" width="25.625" style="3750" customWidth="1"/>
    <col min="1036" max="1283" width="9" style="3750"/>
    <col min="1284" max="1284" width="7" style="3750" customWidth="1"/>
    <col min="1285" max="1285" width="10.125" style="3750" customWidth="1"/>
    <col min="1286" max="1286" width="12.5" style="3750" customWidth="1"/>
    <col min="1287" max="1287" width="12.125" style="3750" customWidth="1"/>
    <col min="1288" max="1288" width="8.75" style="3750" customWidth="1"/>
    <col min="1289" max="1289" width="15" style="3750" customWidth="1"/>
    <col min="1290" max="1290" width="14.75" style="3750" customWidth="1"/>
    <col min="1291" max="1291" width="25.625" style="3750" customWidth="1"/>
    <col min="1292" max="1539" width="9" style="3750"/>
    <col min="1540" max="1540" width="7" style="3750" customWidth="1"/>
    <col min="1541" max="1541" width="10.125" style="3750" customWidth="1"/>
    <col min="1542" max="1542" width="12.5" style="3750" customWidth="1"/>
    <col min="1543" max="1543" width="12.125" style="3750" customWidth="1"/>
    <col min="1544" max="1544" width="8.75" style="3750" customWidth="1"/>
    <col min="1545" max="1545" width="15" style="3750" customWidth="1"/>
    <col min="1546" max="1546" width="14.75" style="3750" customWidth="1"/>
    <col min="1547" max="1547" width="25.625" style="3750" customWidth="1"/>
    <col min="1548" max="1795" width="9" style="3750"/>
    <col min="1796" max="1796" width="7" style="3750" customWidth="1"/>
    <col min="1797" max="1797" width="10.125" style="3750" customWidth="1"/>
    <col min="1798" max="1798" width="12.5" style="3750" customWidth="1"/>
    <col min="1799" max="1799" width="12.125" style="3750" customWidth="1"/>
    <col min="1800" max="1800" width="8.75" style="3750" customWidth="1"/>
    <col min="1801" max="1801" width="15" style="3750" customWidth="1"/>
    <col min="1802" max="1802" width="14.75" style="3750" customWidth="1"/>
    <col min="1803" max="1803" width="25.625" style="3750" customWidth="1"/>
    <col min="1804" max="2051" width="9" style="3750"/>
    <col min="2052" max="2052" width="7" style="3750" customWidth="1"/>
    <col min="2053" max="2053" width="10.125" style="3750" customWidth="1"/>
    <col min="2054" max="2054" width="12.5" style="3750" customWidth="1"/>
    <col min="2055" max="2055" width="12.125" style="3750" customWidth="1"/>
    <col min="2056" max="2056" width="8.75" style="3750" customWidth="1"/>
    <col min="2057" max="2057" width="15" style="3750" customWidth="1"/>
    <col min="2058" max="2058" width="14.75" style="3750" customWidth="1"/>
    <col min="2059" max="2059" width="25.625" style="3750" customWidth="1"/>
    <col min="2060" max="2307" width="9" style="3750"/>
    <col min="2308" max="2308" width="7" style="3750" customWidth="1"/>
    <col min="2309" max="2309" width="10.125" style="3750" customWidth="1"/>
    <col min="2310" max="2310" width="12.5" style="3750" customWidth="1"/>
    <col min="2311" max="2311" width="12.125" style="3750" customWidth="1"/>
    <col min="2312" max="2312" width="8.75" style="3750" customWidth="1"/>
    <col min="2313" max="2313" width="15" style="3750" customWidth="1"/>
    <col min="2314" max="2314" width="14.75" style="3750" customWidth="1"/>
    <col min="2315" max="2315" width="25.625" style="3750" customWidth="1"/>
    <col min="2316" max="2563" width="9" style="3750"/>
    <col min="2564" max="2564" width="7" style="3750" customWidth="1"/>
    <col min="2565" max="2565" width="10.125" style="3750" customWidth="1"/>
    <col min="2566" max="2566" width="12.5" style="3750" customWidth="1"/>
    <col min="2567" max="2567" width="12.125" style="3750" customWidth="1"/>
    <col min="2568" max="2568" width="8.75" style="3750" customWidth="1"/>
    <col min="2569" max="2569" width="15" style="3750" customWidth="1"/>
    <col min="2570" max="2570" width="14.75" style="3750" customWidth="1"/>
    <col min="2571" max="2571" width="25.625" style="3750" customWidth="1"/>
    <col min="2572" max="2819" width="9" style="3750"/>
    <col min="2820" max="2820" width="7" style="3750" customWidth="1"/>
    <col min="2821" max="2821" width="10.125" style="3750" customWidth="1"/>
    <col min="2822" max="2822" width="12.5" style="3750" customWidth="1"/>
    <col min="2823" max="2823" width="12.125" style="3750" customWidth="1"/>
    <col min="2824" max="2824" width="8.75" style="3750" customWidth="1"/>
    <col min="2825" max="2825" width="15" style="3750" customWidth="1"/>
    <col min="2826" max="2826" width="14.75" style="3750" customWidth="1"/>
    <col min="2827" max="2827" width="25.625" style="3750" customWidth="1"/>
    <col min="2828" max="3075" width="9" style="3750"/>
    <col min="3076" max="3076" width="7" style="3750" customWidth="1"/>
    <col min="3077" max="3077" width="10.125" style="3750" customWidth="1"/>
    <col min="3078" max="3078" width="12.5" style="3750" customWidth="1"/>
    <col min="3079" max="3079" width="12.125" style="3750" customWidth="1"/>
    <col min="3080" max="3080" width="8.75" style="3750" customWidth="1"/>
    <col min="3081" max="3081" width="15" style="3750" customWidth="1"/>
    <col min="3082" max="3082" width="14.75" style="3750" customWidth="1"/>
    <col min="3083" max="3083" width="25.625" style="3750" customWidth="1"/>
    <col min="3084" max="3331" width="9" style="3750"/>
    <col min="3332" max="3332" width="7" style="3750" customWidth="1"/>
    <col min="3333" max="3333" width="10.125" style="3750" customWidth="1"/>
    <col min="3334" max="3334" width="12.5" style="3750" customWidth="1"/>
    <col min="3335" max="3335" width="12.125" style="3750" customWidth="1"/>
    <col min="3336" max="3336" width="8.75" style="3750" customWidth="1"/>
    <col min="3337" max="3337" width="15" style="3750" customWidth="1"/>
    <col min="3338" max="3338" width="14.75" style="3750" customWidth="1"/>
    <col min="3339" max="3339" width="25.625" style="3750" customWidth="1"/>
    <col min="3340" max="3587" width="9" style="3750"/>
    <col min="3588" max="3588" width="7" style="3750" customWidth="1"/>
    <col min="3589" max="3589" width="10.125" style="3750" customWidth="1"/>
    <col min="3590" max="3590" width="12.5" style="3750" customWidth="1"/>
    <col min="3591" max="3591" width="12.125" style="3750" customWidth="1"/>
    <col min="3592" max="3592" width="8.75" style="3750" customWidth="1"/>
    <col min="3593" max="3593" width="15" style="3750" customWidth="1"/>
    <col min="3594" max="3594" width="14.75" style="3750" customWidth="1"/>
    <col min="3595" max="3595" width="25.625" style="3750" customWidth="1"/>
    <col min="3596" max="3843" width="9" style="3750"/>
    <col min="3844" max="3844" width="7" style="3750" customWidth="1"/>
    <col min="3845" max="3845" width="10.125" style="3750" customWidth="1"/>
    <col min="3846" max="3846" width="12.5" style="3750" customWidth="1"/>
    <col min="3847" max="3847" width="12.125" style="3750" customWidth="1"/>
    <col min="3848" max="3848" width="8.75" style="3750" customWidth="1"/>
    <col min="3849" max="3849" width="15" style="3750" customWidth="1"/>
    <col min="3850" max="3850" width="14.75" style="3750" customWidth="1"/>
    <col min="3851" max="3851" width="25.625" style="3750" customWidth="1"/>
    <col min="3852" max="4099" width="9" style="3750"/>
    <col min="4100" max="4100" width="7" style="3750" customWidth="1"/>
    <col min="4101" max="4101" width="10.125" style="3750" customWidth="1"/>
    <col min="4102" max="4102" width="12.5" style="3750" customWidth="1"/>
    <col min="4103" max="4103" width="12.125" style="3750" customWidth="1"/>
    <col min="4104" max="4104" width="8.75" style="3750" customWidth="1"/>
    <col min="4105" max="4105" width="15" style="3750" customWidth="1"/>
    <col min="4106" max="4106" width="14.75" style="3750" customWidth="1"/>
    <col min="4107" max="4107" width="25.625" style="3750" customWidth="1"/>
    <col min="4108" max="4355" width="9" style="3750"/>
    <col min="4356" max="4356" width="7" style="3750" customWidth="1"/>
    <col min="4357" max="4357" width="10.125" style="3750" customWidth="1"/>
    <col min="4358" max="4358" width="12.5" style="3750" customWidth="1"/>
    <col min="4359" max="4359" width="12.125" style="3750" customWidth="1"/>
    <col min="4360" max="4360" width="8.75" style="3750" customWidth="1"/>
    <col min="4361" max="4361" width="15" style="3750" customWidth="1"/>
    <col min="4362" max="4362" width="14.75" style="3750" customWidth="1"/>
    <col min="4363" max="4363" width="25.625" style="3750" customWidth="1"/>
    <col min="4364" max="4611" width="9" style="3750"/>
    <col min="4612" max="4612" width="7" style="3750" customWidth="1"/>
    <col min="4613" max="4613" width="10.125" style="3750" customWidth="1"/>
    <col min="4614" max="4614" width="12.5" style="3750" customWidth="1"/>
    <col min="4615" max="4615" width="12.125" style="3750" customWidth="1"/>
    <col min="4616" max="4616" width="8.75" style="3750" customWidth="1"/>
    <col min="4617" max="4617" width="15" style="3750" customWidth="1"/>
    <col min="4618" max="4618" width="14.75" style="3750" customWidth="1"/>
    <col min="4619" max="4619" width="25.625" style="3750" customWidth="1"/>
    <col min="4620" max="4867" width="9" style="3750"/>
    <col min="4868" max="4868" width="7" style="3750" customWidth="1"/>
    <col min="4869" max="4869" width="10.125" style="3750" customWidth="1"/>
    <col min="4870" max="4870" width="12.5" style="3750" customWidth="1"/>
    <col min="4871" max="4871" width="12.125" style="3750" customWidth="1"/>
    <col min="4872" max="4872" width="8.75" style="3750" customWidth="1"/>
    <col min="4873" max="4873" width="15" style="3750" customWidth="1"/>
    <col min="4874" max="4874" width="14.75" style="3750" customWidth="1"/>
    <col min="4875" max="4875" width="25.625" style="3750" customWidth="1"/>
    <col min="4876" max="5123" width="9" style="3750"/>
    <col min="5124" max="5124" width="7" style="3750" customWidth="1"/>
    <col min="5125" max="5125" width="10.125" style="3750" customWidth="1"/>
    <col min="5126" max="5126" width="12.5" style="3750" customWidth="1"/>
    <col min="5127" max="5127" width="12.125" style="3750" customWidth="1"/>
    <col min="5128" max="5128" width="8.75" style="3750" customWidth="1"/>
    <col min="5129" max="5129" width="15" style="3750" customWidth="1"/>
    <col min="5130" max="5130" width="14.75" style="3750" customWidth="1"/>
    <col min="5131" max="5131" width="25.625" style="3750" customWidth="1"/>
    <col min="5132" max="5379" width="9" style="3750"/>
    <col min="5380" max="5380" width="7" style="3750" customWidth="1"/>
    <col min="5381" max="5381" width="10.125" style="3750" customWidth="1"/>
    <col min="5382" max="5382" width="12.5" style="3750" customWidth="1"/>
    <col min="5383" max="5383" width="12.125" style="3750" customWidth="1"/>
    <col min="5384" max="5384" width="8.75" style="3750" customWidth="1"/>
    <col min="5385" max="5385" width="15" style="3750" customWidth="1"/>
    <col min="5386" max="5386" width="14.75" style="3750" customWidth="1"/>
    <col min="5387" max="5387" width="25.625" style="3750" customWidth="1"/>
    <col min="5388" max="5635" width="9" style="3750"/>
    <col min="5636" max="5636" width="7" style="3750" customWidth="1"/>
    <col min="5637" max="5637" width="10.125" style="3750" customWidth="1"/>
    <col min="5638" max="5638" width="12.5" style="3750" customWidth="1"/>
    <col min="5639" max="5639" width="12.125" style="3750" customWidth="1"/>
    <col min="5640" max="5640" width="8.75" style="3750" customWidth="1"/>
    <col min="5641" max="5641" width="15" style="3750" customWidth="1"/>
    <col min="5642" max="5642" width="14.75" style="3750" customWidth="1"/>
    <col min="5643" max="5643" width="25.625" style="3750" customWidth="1"/>
    <col min="5644" max="5891" width="9" style="3750"/>
    <col min="5892" max="5892" width="7" style="3750" customWidth="1"/>
    <col min="5893" max="5893" width="10.125" style="3750" customWidth="1"/>
    <col min="5894" max="5894" width="12.5" style="3750" customWidth="1"/>
    <col min="5895" max="5895" width="12.125" style="3750" customWidth="1"/>
    <col min="5896" max="5896" width="8.75" style="3750" customWidth="1"/>
    <col min="5897" max="5897" width="15" style="3750" customWidth="1"/>
    <col min="5898" max="5898" width="14.75" style="3750" customWidth="1"/>
    <col min="5899" max="5899" width="25.625" style="3750" customWidth="1"/>
    <col min="5900" max="6147" width="9" style="3750"/>
    <col min="6148" max="6148" width="7" style="3750" customWidth="1"/>
    <col min="6149" max="6149" width="10.125" style="3750" customWidth="1"/>
    <col min="6150" max="6150" width="12.5" style="3750" customWidth="1"/>
    <col min="6151" max="6151" width="12.125" style="3750" customWidth="1"/>
    <col min="6152" max="6152" width="8.75" style="3750" customWidth="1"/>
    <col min="6153" max="6153" width="15" style="3750" customWidth="1"/>
    <col min="6154" max="6154" width="14.75" style="3750" customWidth="1"/>
    <col min="6155" max="6155" width="25.625" style="3750" customWidth="1"/>
    <col min="6156" max="6403" width="9" style="3750"/>
    <col min="6404" max="6404" width="7" style="3750" customWidth="1"/>
    <col min="6405" max="6405" width="10.125" style="3750" customWidth="1"/>
    <col min="6406" max="6406" width="12.5" style="3750" customWidth="1"/>
    <col min="6407" max="6407" width="12.125" style="3750" customWidth="1"/>
    <col min="6408" max="6408" width="8.75" style="3750" customWidth="1"/>
    <col min="6409" max="6409" width="15" style="3750" customWidth="1"/>
    <col min="6410" max="6410" width="14.75" style="3750" customWidth="1"/>
    <col min="6411" max="6411" width="25.625" style="3750" customWidth="1"/>
    <col min="6412" max="6659" width="9" style="3750"/>
    <col min="6660" max="6660" width="7" style="3750" customWidth="1"/>
    <col min="6661" max="6661" width="10.125" style="3750" customWidth="1"/>
    <col min="6662" max="6662" width="12.5" style="3750" customWidth="1"/>
    <col min="6663" max="6663" width="12.125" style="3750" customWidth="1"/>
    <col min="6664" max="6664" width="8.75" style="3750" customWidth="1"/>
    <col min="6665" max="6665" width="15" style="3750" customWidth="1"/>
    <col min="6666" max="6666" width="14.75" style="3750" customWidth="1"/>
    <col min="6667" max="6667" width="25.625" style="3750" customWidth="1"/>
    <col min="6668" max="6915" width="9" style="3750"/>
    <col min="6916" max="6916" width="7" style="3750" customWidth="1"/>
    <col min="6917" max="6917" width="10.125" style="3750" customWidth="1"/>
    <col min="6918" max="6918" width="12.5" style="3750" customWidth="1"/>
    <col min="6919" max="6919" width="12.125" style="3750" customWidth="1"/>
    <col min="6920" max="6920" width="8.75" style="3750" customWidth="1"/>
    <col min="6921" max="6921" width="15" style="3750" customWidth="1"/>
    <col min="6922" max="6922" width="14.75" style="3750" customWidth="1"/>
    <col min="6923" max="6923" width="25.625" style="3750" customWidth="1"/>
    <col min="6924" max="7171" width="9" style="3750"/>
    <col min="7172" max="7172" width="7" style="3750" customWidth="1"/>
    <col min="7173" max="7173" width="10.125" style="3750" customWidth="1"/>
    <col min="7174" max="7174" width="12.5" style="3750" customWidth="1"/>
    <col min="7175" max="7175" width="12.125" style="3750" customWidth="1"/>
    <col min="7176" max="7176" width="8.75" style="3750" customWidth="1"/>
    <col min="7177" max="7177" width="15" style="3750" customWidth="1"/>
    <col min="7178" max="7178" width="14.75" style="3750" customWidth="1"/>
    <col min="7179" max="7179" width="25.625" style="3750" customWidth="1"/>
    <col min="7180" max="7427" width="9" style="3750"/>
    <col min="7428" max="7428" width="7" style="3750" customWidth="1"/>
    <col min="7429" max="7429" width="10.125" style="3750" customWidth="1"/>
    <col min="7430" max="7430" width="12.5" style="3750" customWidth="1"/>
    <col min="7431" max="7431" width="12.125" style="3750" customWidth="1"/>
    <col min="7432" max="7432" width="8.75" style="3750" customWidth="1"/>
    <col min="7433" max="7433" width="15" style="3750" customWidth="1"/>
    <col min="7434" max="7434" width="14.75" style="3750" customWidth="1"/>
    <col min="7435" max="7435" width="25.625" style="3750" customWidth="1"/>
    <col min="7436" max="7683" width="9" style="3750"/>
    <col min="7684" max="7684" width="7" style="3750" customWidth="1"/>
    <col min="7685" max="7685" width="10.125" style="3750" customWidth="1"/>
    <col min="7686" max="7686" width="12.5" style="3750" customWidth="1"/>
    <col min="7687" max="7687" width="12.125" style="3750" customWidth="1"/>
    <col min="7688" max="7688" width="8.75" style="3750" customWidth="1"/>
    <col min="7689" max="7689" width="15" style="3750" customWidth="1"/>
    <col min="7690" max="7690" width="14.75" style="3750" customWidth="1"/>
    <col min="7691" max="7691" width="25.625" style="3750" customWidth="1"/>
    <col min="7692" max="7939" width="9" style="3750"/>
    <col min="7940" max="7940" width="7" style="3750" customWidth="1"/>
    <col min="7941" max="7941" width="10.125" style="3750" customWidth="1"/>
    <col min="7942" max="7942" width="12.5" style="3750" customWidth="1"/>
    <col min="7943" max="7943" width="12.125" style="3750" customWidth="1"/>
    <col min="7944" max="7944" width="8.75" style="3750" customWidth="1"/>
    <col min="7945" max="7945" width="15" style="3750" customWidth="1"/>
    <col min="7946" max="7946" width="14.75" style="3750" customWidth="1"/>
    <col min="7947" max="7947" width="25.625" style="3750" customWidth="1"/>
    <col min="7948" max="8195" width="9" style="3750"/>
    <col min="8196" max="8196" width="7" style="3750" customWidth="1"/>
    <col min="8197" max="8197" width="10.125" style="3750" customWidth="1"/>
    <col min="8198" max="8198" width="12.5" style="3750" customWidth="1"/>
    <col min="8199" max="8199" width="12.125" style="3750" customWidth="1"/>
    <col min="8200" max="8200" width="8.75" style="3750" customWidth="1"/>
    <col min="8201" max="8201" width="15" style="3750" customWidth="1"/>
    <col min="8202" max="8202" width="14.75" style="3750" customWidth="1"/>
    <col min="8203" max="8203" width="25.625" style="3750" customWidth="1"/>
    <col min="8204" max="8451" width="9" style="3750"/>
    <col min="8452" max="8452" width="7" style="3750" customWidth="1"/>
    <col min="8453" max="8453" width="10.125" style="3750" customWidth="1"/>
    <col min="8454" max="8454" width="12.5" style="3750" customWidth="1"/>
    <col min="8455" max="8455" width="12.125" style="3750" customWidth="1"/>
    <col min="8456" max="8456" width="8.75" style="3750" customWidth="1"/>
    <col min="8457" max="8457" width="15" style="3750" customWidth="1"/>
    <col min="8458" max="8458" width="14.75" style="3750" customWidth="1"/>
    <col min="8459" max="8459" width="25.625" style="3750" customWidth="1"/>
    <col min="8460" max="8707" width="9" style="3750"/>
    <col min="8708" max="8708" width="7" style="3750" customWidth="1"/>
    <col min="8709" max="8709" width="10.125" style="3750" customWidth="1"/>
    <col min="8710" max="8710" width="12.5" style="3750" customWidth="1"/>
    <col min="8711" max="8711" width="12.125" style="3750" customWidth="1"/>
    <col min="8712" max="8712" width="8.75" style="3750" customWidth="1"/>
    <col min="8713" max="8713" width="15" style="3750" customWidth="1"/>
    <col min="8714" max="8714" width="14.75" style="3750" customWidth="1"/>
    <col min="8715" max="8715" width="25.625" style="3750" customWidth="1"/>
    <col min="8716" max="8963" width="9" style="3750"/>
    <col min="8964" max="8964" width="7" style="3750" customWidth="1"/>
    <col min="8965" max="8965" width="10.125" style="3750" customWidth="1"/>
    <col min="8966" max="8966" width="12.5" style="3750" customWidth="1"/>
    <col min="8967" max="8967" width="12.125" style="3750" customWidth="1"/>
    <col min="8968" max="8968" width="8.75" style="3750" customWidth="1"/>
    <col min="8969" max="8969" width="15" style="3750" customWidth="1"/>
    <col min="8970" max="8970" width="14.75" style="3750" customWidth="1"/>
    <col min="8971" max="8971" width="25.625" style="3750" customWidth="1"/>
    <col min="8972" max="9219" width="9" style="3750"/>
    <col min="9220" max="9220" width="7" style="3750" customWidth="1"/>
    <col min="9221" max="9221" width="10.125" style="3750" customWidth="1"/>
    <col min="9222" max="9222" width="12.5" style="3750" customWidth="1"/>
    <col min="9223" max="9223" width="12.125" style="3750" customWidth="1"/>
    <col min="9224" max="9224" width="8.75" style="3750" customWidth="1"/>
    <col min="9225" max="9225" width="15" style="3750" customWidth="1"/>
    <col min="9226" max="9226" width="14.75" style="3750" customWidth="1"/>
    <col min="9227" max="9227" width="25.625" style="3750" customWidth="1"/>
    <col min="9228" max="9475" width="9" style="3750"/>
    <col min="9476" max="9476" width="7" style="3750" customWidth="1"/>
    <col min="9477" max="9477" width="10.125" style="3750" customWidth="1"/>
    <col min="9478" max="9478" width="12.5" style="3750" customWidth="1"/>
    <col min="9479" max="9479" width="12.125" style="3750" customWidth="1"/>
    <col min="9480" max="9480" width="8.75" style="3750" customWidth="1"/>
    <col min="9481" max="9481" width="15" style="3750" customWidth="1"/>
    <col min="9482" max="9482" width="14.75" style="3750" customWidth="1"/>
    <col min="9483" max="9483" width="25.625" style="3750" customWidth="1"/>
    <col min="9484" max="9731" width="9" style="3750"/>
    <col min="9732" max="9732" width="7" style="3750" customWidth="1"/>
    <col min="9733" max="9733" width="10.125" style="3750" customWidth="1"/>
    <col min="9734" max="9734" width="12.5" style="3750" customWidth="1"/>
    <col min="9735" max="9735" width="12.125" style="3750" customWidth="1"/>
    <col min="9736" max="9736" width="8.75" style="3750" customWidth="1"/>
    <col min="9737" max="9737" width="15" style="3750" customWidth="1"/>
    <col min="9738" max="9738" width="14.75" style="3750" customWidth="1"/>
    <col min="9739" max="9739" width="25.625" style="3750" customWidth="1"/>
    <col min="9740" max="9987" width="9" style="3750"/>
    <col min="9988" max="9988" width="7" style="3750" customWidth="1"/>
    <col min="9989" max="9989" width="10.125" style="3750" customWidth="1"/>
    <col min="9990" max="9990" width="12.5" style="3750" customWidth="1"/>
    <col min="9991" max="9991" width="12.125" style="3750" customWidth="1"/>
    <col min="9992" max="9992" width="8.75" style="3750" customWidth="1"/>
    <col min="9993" max="9993" width="15" style="3750" customWidth="1"/>
    <col min="9994" max="9994" width="14.75" style="3750" customWidth="1"/>
    <col min="9995" max="9995" width="25.625" style="3750" customWidth="1"/>
    <col min="9996" max="10243" width="9" style="3750"/>
    <col min="10244" max="10244" width="7" style="3750" customWidth="1"/>
    <col min="10245" max="10245" width="10.125" style="3750" customWidth="1"/>
    <col min="10246" max="10246" width="12.5" style="3750" customWidth="1"/>
    <col min="10247" max="10247" width="12.125" style="3750" customWidth="1"/>
    <col min="10248" max="10248" width="8.75" style="3750" customWidth="1"/>
    <col min="10249" max="10249" width="15" style="3750" customWidth="1"/>
    <col min="10250" max="10250" width="14.75" style="3750" customWidth="1"/>
    <col min="10251" max="10251" width="25.625" style="3750" customWidth="1"/>
    <col min="10252" max="10499" width="9" style="3750"/>
    <col min="10500" max="10500" width="7" style="3750" customWidth="1"/>
    <col min="10501" max="10501" width="10.125" style="3750" customWidth="1"/>
    <col min="10502" max="10502" width="12.5" style="3750" customWidth="1"/>
    <col min="10503" max="10503" width="12.125" style="3750" customWidth="1"/>
    <col min="10504" max="10504" width="8.75" style="3750" customWidth="1"/>
    <col min="10505" max="10505" width="15" style="3750" customWidth="1"/>
    <col min="10506" max="10506" width="14.75" style="3750" customWidth="1"/>
    <col min="10507" max="10507" width="25.625" style="3750" customWidth="1"/>
    <col min="10508" max="10755" width="9" style="3750"/>
    <col min="10756" max="10756" width="7" style="3750" customWidth="1"/>
    <col min="10757" max="10757" width="10.125" style="3750" customWidth="1"/>
    <col min="10758" max="10758" width="12.5" style="3750" customWidth="1"/>
    <col min="10759" max="10759" width="12.125" style="3750" customWidth="1"/>
    <col min="10760" max="10760" width="8.75" style="3750" customWidth="1"/>
    <col min="10761" max="10761" width="15" style="3750" customWidth="1"/>
    <col min="10762" max="10762" width="14.75" style="3750" customWidth="1"/>
    <col min="10763" max="10763" width="25.625" style="3750" customWidth="1"/>
    <col min="10764" max="11011" width="9" style="3750"/>
    <col min="11012" max="11012" width="7" style="3750" customWidth="1"/>
    <col min="11013" max="11013" width="10.125" style="3750" customWidth="1"/>
    <col min="11014" max="11014" width="12.5" style="3750" customWidth="1"/>
    <col min="11015" max="11015" width="12.125" style="3750" customWidth="1"/>
    <col min="11016" max="11016" width="8.75" style="3750" customWidth="1"/>
    <col min="11017" max="11017" width="15" style="3750" customWidth="1"/>
    <col min="11018" max="11018" width="14.75" style="3750" customWidth="1"/>
    <col min="11019" max="11019" width="25.625" style="3750" customWidth="1"/>
    <col min="11020" max="11267" width="9" style="3750"/>
    <col min="11268" max="11268" width="7" style="3750" customWidth="1"/>
    <col min="11269" max="11269" width="10.125" style="3750" customWidth="1"/>
    <col min="11270" max="11270" width="12.5" style="3750" customWidth="1"/>
    <col min="11271" max="11271" width="12.125" style="3750" customWidth="1"/>
    <col min="11272" max="11272" width="8.75" style="3750" customWidth="1"/>
    <col min="11273" max="11273" width="15" style="3750" customWidth="1"/>
    <col min="11274" max="11274" width="14.75" style="3750" customWidth="1"/>
    <col min="11275" max="11275" width="25.625" style="3750" customWidth="1"/>
    <col min="11276" max="11523" width="9" style="3750"/>
    <col min="11524" max="11524" width="7" style="3750" customWidth="1"/>
    <col min="11525" max="11525" width="10.125" style="3750" customWidth="1"/>
    <col min="11526" max="11526" width="12.5" style="3750" customWidth="1"/>
    <col min="11527" max="11527" width="12.125" style="3750" customWidth="1"/>
    <col min="11528" max="11528" width="8.75" style="3750" customWidth="1"/>
    <col min="11529" max="11529" width="15" style="3750" customWidth="1"/>
    <col min="11530" max="11530" width="14.75" style="3750" customWidth="1"/>
    <col min="11531" max="11531" width="25.625" style="3750" customWidth="1"/>
    <col min="11532" max="11779" width="9" style="3750"/>
    <col min="11780" max="11780" width="7" style="3750" customWidth="1"/>
    <col min="11781" max="11781" width="10.125" style="3750" customWidth="1"/>
    <col min="11782" max="11782" width="12.5" style="3750" customWidth="1"/>
    <col min="11783" max="11783" width="12.125" style="3750" customWidth="1"/>
    <col min="11784" max="11784" width="8.75" style="3750" customWidth="1"/>
    <col min="11785" max="11785" width="15" style="3750" customWidth="1"/>
    <col min="11786" max="11786" width="14.75" style="3750" customWidth="1"/>
    <col min="11787" max="11787" width="25.625" style="3750" customWidth="1"/>
    <col min="11788" max="12035" width="9" style="3750"/>
    <col min="12036" max="12036" width="7" style="3750" customWidth="1"/>
    <col min="12037" max="12037" width="10.125" style="3750" customWidth="1"/>
    <col min="12038" max="12038" width="12.5" style="3750" customWidth="1"/>
    <col min="12039" max="12039" width="12.125" style="3750" customWidth="1"/>
    <col min="12040" max="12040" width="8.75" style="3750" customWidth="1"/>
    <col min="12041" max="12041" width="15" style="3750" customWidth="1"/>
    <col min="12042" max="12042" width="14.75" style="3750" customWidth="1"/>
    <col min="12043" max="12043" width="25.625" style="3750" customWidth="1"/>
    <col min="12044" max="12291" width="9" style="3750"/>
    <col min="12292" max="12292" width="7" style="3750" customWidth="1"/>
    <col min="12293" max="12293" width="10.125" style="3750" customWidth="1"/>
    <col min="12294" max="12294" width="12.5" style="3750" customWidth="1"/>
    <col min="12295" max="12295" width="12.125" style="3750" customWidth="1"/>
    <col min="12296" max="12296" width="8.75" style="3750" customWidth="1"/>
    <col min="12297" max="12297" width="15" style="3750" customWidth="1"/>
    <col min="12298" max="12298" width="14.75" style="3750" customWidth="1"/>
    <col min="12299" max="12299" width="25.625" style="3750" customWidth="1"/>
    <col min="12300" max="12547" width="9" style="3750"/>
    <col min="12548" max="12548" width="7" style="3750" customWidth="1"/>
    <col min="12549" max="12549" width="10.125" style="3750" customWidth="1"/>
    <col min="12550" max="12550" width="12.5" style="3750" customWidth="1"/>
    <col min="12551" max="12551" width="12.125" style="3750" customWidth="1"/>
    <col min="12552" max="12552" width="8.75" style="3750" customWidth="1"/>
    <col min="12553" max="12553" width="15" style="3750" customWidth="1"/>
    <col min="12554" max="12554" width="14.75" style="3750" customWidth="1"/>
    <col min="12555" max="12555" width="25.625" style="3750" customWidth="1"/>
    <col min="12556" max="12803" width="9" style="3750"/>
    <col min="12804" max="12804" width="7" style="3750" customWidth="1"/>
    <col min="12805" max="12805" width="10.125" style="3750" customWidth="1"/>
    <col min="12806" max="12806" width="12.5" style="3750" customWidth="1"/>
    <col min="12807" max="12807" width="12.125" style="3750" customWidth="1"/>
    <col min="12808" max="12808" width="8.75" style="3750" customWidth="1"/>
    <col min="12809" max="12809" width="15" style="3750" customWidth="1"/>
    <col min="12810" max="12810" width="14.75" style="3750" customWidth="1"/>
    <col min="12811" max="12811" width="25.625" style="3750" customWidth="1"/>
    <col min="12812" max="13059" width="9" style="3750"/>
    <col min="13060" max="13060" width="7" style="3750" customWidth="1"/>
    <col min="13061" max="13061" width="10.125" style="3750" customWidth="1"/>
    <col min="13062" max="13062" width="12.5" style="3750" customWidth="1"/>
    <col min="13063" max="13063" width="12.125" style="3750" customWidth="1"/>
    <col min="13064" max="13064" width="8.75" style="3750" customWidth="1"/>
    <col min="13065" max="13065" width="15" style="3750" customWidth="1"/>
    <col min="13066" max="13066" width="14.75" style="3750" customWidth="1"/>
    <col min="13067" max="13067" width="25.625" style="3750" customWidth="1"/>
    <col min="13068" max="13315" width="9" style="3750"/>
    <col min="13316" max="13316" width="7" style="3750" customWidth="1"/>
    <col min="13317" max="13317" width="10.125" style="3750" customWidth="1"/>
    <col min="13318" max="13318" width="12.5" style="3750" customWidth="1"/>
    <col min="13319" max="13319" width="12.125" style="3750" customWidth="1"/>
    <col min="13320" max="13320" width="8.75" style="3750" customWidth="1"/>
    <col min="13321" max="13321" width="15" style="3750" customWidth="1"/>
    <col min="13322" max="13322" width="14.75" style="3750" customWidth="1"/>
    <col min="13323" max="13323" width="25.625" style="3750" customWidth="1"/>
    <col min="13324" max="13571" width="9" style="3750"/>
    <col min="13572" max="13572" width="7" style="3750" customWidth="1"/>
    <col min="13573" max="13573" width="10.125" style="3750" customWidth="1"/>
    <col min="13574" max="13574" width="12.5" style="3750" customWidth="1"/>
    <col min="13575" max="13575" width="12.125" style="3750" customWidth="1"/>
    <col min="13576" max="13576" width="8.75" style="3750" customWidth="1"/>
    <col min="13577" max="13577" width="15" style="3750" customWidth="1"/>
    <col min="13578" max="13578" width="14.75" style="3750" customWidth="1"/>
    <col min="13579" max="13579" width="25.625" style="3750" customWidth="1"/>
    <col min="13580" max="13827" width="9" style="3750"/>
    <col min="13828" max="13828" width="7" style="3750" customWidth="1"/>
    <col min="13829" max="13829" width="10.125" style="3750" customWidth="1"/>
    <col min="13830" max="13830" width="12.5" style="3750" customWidth="1"/>
    <col min="13831" max="13831" width="12.125" style="3750" customWidth="1"/>
    <col min="13832" max="13832" width="8.75" style="3750" customWidth="1"/>
    <col min="13833" max="13833" width="15" style="3750" customWidth="1"/>
    <col min="13834" max="13834" width="14.75" style="3750" customWidth="1"/>
    <col min="13835" max="13835" width="25.625" style="3750" customWidth="1"/>
    <col min="13836" max="14083" width="9" style="3750"/>
    <col min="14084" max="14084" width="7" style="3750" customWidth="1"/>
    <col min="14085" max="14085" width="10.125" style="3750" customWidth="1"/>
    <col min="14086" max="14086" width="12.5" style="3750" customWidth="1"/>
    <col min="14087" max="14087" width="12.125" style="3750" customWidth="1"/>
    <col min="14088" max="14088" width="8.75" style="3750" customWidth="1"/>
    <col min="14089" max="14089" width="15" style="3750" customWidth="1"/>
    <col min="14090" max="14090" width="14.75" style="3750" customWidth="1"/>
    <col min="14091" max="14091" width="25.625" style="3750" customWidth="1"/>
    <col min="14092" max="14339" width="9" style="3750"/>
    <col min="14340" max="14340" width="7" style="3750" customWidth="1"/>
    <col min="14341" max="14341" width="10.125" style="3750" customWidth="1"/>
    <col min="14342" max="14342" width="12.5" style="3750" customWidth="1"/>
    <col min="14343" max="14343" width="12.125" style="3750" customWidth="1"/>
    <col min="14344" max="14344" width="8.75" style="3750" customWidth="1"/>
    <col min="14345" max="14345" width="15" style="3750" customWidth="1"/>
    <col min="14346" max="14346" width="14.75" style="3750" customWidth="1"/>
    <col min="14347" max="14347" width="25.625" style="3750" customWidth="1"/>
    <col min="14348" max="14595" width="9" style="3750"/>
    <col min="14596" max="14596" width="7" style="3750" customWidth="1"/>
    <col min="14597" max="14597" width="10.125" style="3750" customWidth="1"/>
    <col min="14598" max="14598" width="12.5" style="3750" customWidth="1"/>
    <col min="14599" max="14599" width="12.125" style="3750" customWidth="1"/>
    <col min="14600" max="14600" width="8.75" style="3750" customWidth="1"/>
    <col min="14601" max="14601" width="15" style="3750" customWidth="1"/>
    <col min="14602" max="14602" width="14.75" style="3750" customWidth="1"/>
    <col min="14603" max="14603" width="25.625" style="3750" customWidth="1"/>
    <col min="14604" max="14851" width="9" style="3750"/>
    <col min="14852" max="14852" width="7" style="3750" customWidth="1"/>
    <col min="14853" max="14853" width="10.125" style="3750" customWidth="1"/>
    <col min="14854" max="14854" width="12.5" style="3750" customWidth="1"/>
    <col min="14855" max="14855" width="12.125" style="3750" customWidth="1"/>
    <col min="14856" max="14856" width="8.75" style="3750" customWidth="1"/>
    <col min="14857" max="14857" width="15" style="3750" customWidth="1"/>
    <col min="14858" max="14858" width="14.75" style="3750" customWidth="1"/>
    <col min="14859" max="14859" width="25.625" style="3750" customWidth="1"/>
    <col min="14860" max="15107" width="9" style="3750"/>
    <col min="15108" max="15108" width="7" style="3750" customWidth="1"/>
    <col min="15109" max="15109" width="10.125" style="3750" customWidth="1"/>
    <col min="15110" max="15110" width="12.5" style="3750" customWidth="1"/>
    <col min="15111" max="15111" width="12.125" style="3750" customWidth="1"/>
    <col min="15112" max="15112" width="8.75" style="3750" customWidth="1"/>
    <col min="15113" max="15113" width="15" style="3750" customWidth="1"/>
    <col min="15114" max="15114" width="14.75" style="3750" customWidth="1"/>
    <col min="15115" max="15115" width="25.625" style="3750" customWidth="1"/>
    <col min="15116" max="15363" width="9" style="3750"/>
    <col min="15364" max="15364" width="7" style="3750" customWidth="1"/>
    <col min="15365" max="15365" width="10.125" style="3750" customWidth="1"/>
    <col min="15366" max="15366" width="12.5" style="3750" customWidth="1"/>
    <col min="15367" max="15367" width="12.125" style="3750" customWidth="1"/>
    <col min="15368" max="15368" width="8.75" style="3750" customWidth="1"/>
    <col min="15369" max="15369" width="15" style="3750" customWidth="1"/>
    <col min="15370" max="15370" width="14.75" style="3750" customWidth="1"/>
    <col min="15371" max="15371" width="25.625" style="3750" customWidth="1"/>
    <col min="15372" max="15619" width="9" style="3750"/>
    <col min="15620" max="15620" width="7" style="3750" customWidth="1"/>
    <col min="15621" max="15621" width="10.125" style="3750" customWidth="1"/>
    <col min="15622" max="15622" width="12.5" style="3750" customWidth="1"/>
    <col min="15623" max="15623" width="12.125" style="3750" customWidth="1"/>
    <col min="15624" max="15624" width="8.75" style="3750" customWidth="1"/>
    <col min="15625" max="15625" width="15" style="3750" customWidth="1"/>
    <col min="15626" max="15626" width="14.75" style="3750" customWidth="1"/>
    <col min="15627" max="15627" width="25.625" style="3750" customWidth="1"/>
    <col min="15628" max="15875" width="9" style="3750"/>
    <col min="15876" max="15876" width="7" style="3750" customWidth="1"/>
    <col min="15877" max="15877" width="10.125" style="3750" customWidth="1"/>
    <col min="15878" max="15878" width="12.5" style="3750" customWidth="1"/>
    <col min="15879" max="15879" width="12.125" style="3750" customWidth="1"/>
    <col min="15880" max="15880" width="8.75" style="3750" customWidth="1"/>
    <col min="15881" max="15881" width="15" style="3750" customWidth="1"/>
    <col min="15882" max="15882" width="14.75" style="3750" customWidth="1"/>
    <col min="15883" max="15883" width="25.625" style="3750" customWidth="1"/>
    <col min="15884" max="16131" width="9" style="3750"/>
    <col min="16132" max="16132" width="7" style="3750" customWidth="1"/>
    <col min="16133" max="16133" width="10.125" style="3750" customWidth="1"/>
    <col min="16134" max="16134" width="12.5" style="3750" customWidth="1"/>
    <col min="16135" max="16135" width="12.125" style="3750" customWidth="1"/>
    <col min="16136" max="16136" width="8.75" style="3750" customWidth="1"/>
    <col min="16137" max="16137" width="15" style="3750" customWidth="1"/>
    <col min="16138" max="16138" width="14.75" style="3750" customWidth="1"/>
    <col min="16139" max="16139" width="25.625" style="3750" customWidth="1"/>
    <col min="16140" max="16384" width="9" style="3750"/>
  </cols>
  <sheetData>
    <row r="1" spans="1:11" s="2972" customFormat="1" ht="26.25" customHeight="1">
      <c r="A1" s="5051" t="s">
        <v>336</v>
      </c>
      <c r="B1" s="5051"/>
      <c r="C1" s="5051"/>
      <c r="D1" s="5051"/>
      <c r="E1" s="5051"/>
      <c r="F1" s="5051"/>
      <c r="G1" s="5051"/>
      <c r="H1" s="5051"/>
      <c r="I1" s="5051"/>
      <c r="J1" s="5051"/>
      <c r="K1" s="5051"/>
    </row>
    <row r="2" spans="1:11" ht="23.25" customHeight="1">
      <c r="A2" s="4551"/>
      <c r="B2" s="4551"/>
      <c r="C2" s="4551"/>
      <c r="D2" s="4550"/>
      <c r="E2" s="4550"/>
      <c r="F2" s="4550"/>
      <c r="G2" s="4550"/>
      <c r="H2" s="4550"/>
      <c r="I2" s="4605" t="s">
        <v>151</v>
      </c>
      <c r="J2" s="4550"/>
      <c r="K2" s="424" t="s">
        <v>29</v>
      </c>
    </row>
    <row r="3" spans="1:11" ht="27.75" customHeight="1">
      <c r="A3" s="5053" t="s">
        <v>337</v>
      </c>
      <c r="B3" s="5053" t="s">
        <v>338</v>
      </c>
      <c r="C3" s="5057" t="s">
        <v>339</v>
      </c>
      <c r="D3" s="5052" t="s">
        <v>340</v>
      </c>
      <c r="E3" s="5052"/>
      <c r="F3" s="5052"/>
      <c r="G3" s="5052"/>
      <c r="H3" s="5052"/>
      <c r="I3" s="5052"/>
      <c r="J3" s="5052"/>
      <c r="K3" s="5052"/>
    </row>
    <row r="4" spans="1:11" ht="27.75" customHeight="1">
      <c r="A4" s="5054"/>
      <c r="B4" s="5054"/>
      <c r="C4" s="5058"/>
      <c r="D4" s="4552" t="s">
        <v>341</v>
      </c>
      <c r="E4" s="5052" t="s">
        <v>342</v>
      </c>
      <c r="F4" s="5052"/>
      <c r="G4" s="5052"/>
      <c r="H4" s="5052"/>
      <c r="I4" s="5052"/>
      <c r="J4" s="5052"/>
      <c r="K4" s="5052"/>
    </row>
    <row r="5" spans="1:11" ht="45.75" customHeight="1">
      <c r="A5" s="5055" t="s">
        <v>343</v>
      </c>
      <c r="B5" s="5056"/>
      <c r="C5" s="5056"/>
      <c r="D5" s="5056"/>
      <c r="E5" s="5060" t="s">
        <v>344</v>
      </c>
      <c r="F5" s="5060"/>
      <c r="G5" s="4592" t="s">
        <v>245</v>
      </c>
      <c r="H5" s="4593" t="s">
        <v>345</v>
      </c>
      <c r="I5" s="4593" t="s">
        <v>346</v>
      </c>
      <c r="J5" s="4593" t="s">
        <v>347</v>
      </c>
      <c r="K5" s="4606"/>
    </row>
    <row r="6" spans="1:11" ht="32.25" customHeight="1">
      <c r="A6" s="5055"/>
      <c r="B6" s="5056"/>
      <c r="C6" s="5056"/>
      <c r="D6" s="5056"/>
      <c r="E6" s="5060"/>
      <c r="F6" s="5060"/>
      <c r="G6" s="4554"/>
      <c r="H6" s="4555"/>
      <c r="I6" s="4555"/>
      <c r="J6" s="4555"/>
      <c r="K6" s="4606"/>
    </row>
    <row r="7" spans="1:11" ht="119.25" customHeight="1">
      <c r="A7" s="5055"/>
      <c r="B7" s="5056"/>
      <c r="C7" s="5056"/>
      <c r="D7" s="5056"/>
      <c r="E7" s="5059" t="s">
        <v>348</v>
      </c>
      <c r="F7" s="4594" t="s">
        <v>349</v>
      </c>
      <c r="G7" s="4563"/>
      <c r="H7" s="4595"/>
      <c r="I7" s="4595"/>
      <c r="J7" s="4595"/>
      <c r="K7" s="4607"/>
    </row>
    <row r="8" spans="1:11" ht="134.25" customHeight="1">
      <c r="A8" s="5055"/>
      <c r="B8" s="5056"/>
      <c r="C8" s="5056"/>
      <c r="D8" s="5056"/>
      <c r="E8" s="5059"/>
      <c r="F8" s="4596" t="s">
        <v>350</v>
      </c>
      <c r="G8" s="4563"/>
      <c r="H8" s="4595"/>
      <c r="I8" s="4595"/>
      <c r="J8" s="4595"/>
      <c r="K8" s="4608"/>
    </row>
    <row r="9" spans="1:11" ht="24.95" customHeight="1">
      <c r="A9" s="5055"/>
      <c r="B9" s="5056"/>
      <c r="C9" s="5056"/>
      <c r="D9" s="5056"/>
      <c r="E9" s="5059"/>
      <c r="F9" s="4561" t="s">
        <v>351</v>
      </c>
      <c r="G9" s="4561"/>
      <c r="H9" s="4561"/>
      <c r="I9" s="4561"/>
      <c r="J9" s="4561"/>
      <c r="K9" s="4609"/>
    </row>
    <row r="10" spans="1:11" ht="38.25" customHeight="1">
      <c r="A10" s="5055"/>
      <c r="B10" s="5056"/>
      <c r="C10" s="5056"/>
      <c r="D10" s="5056"/>
      <c r="E10" s="5059" t="s">
        <v>352</v>
      </c>
      <c r="F10" s="4594" t="s">
        <v>349</v>
      </c>
      <c r="G10" s="4563"/>
      <c r="H10" s="4595"/>
      <c r="I10" s="4595"/>
      <c r="J10" s="4595"/>
      <c r="K10" s="4610"/>
    </row>
    <row r="11" spans="1:11" ht="42" customHeight="1">
      <c r="A11" s="5055"/>
      <c r="B11" s="5056"/>
      <c r="C11" s="5056"/>
      <c r="D11" s="5056"/>
      <c r="E11" s="5059"/>
      <c r="F11" s="4594" t="s">
        <v>353</v>
      </c>
      <c r="G11" s="4597"/>
      <c r="H11" s="4595"/>
      <c r="I11" s="4595"/>
      <c r="J11" s="4595"/>
      <c r="K11" s="4610"/>
    </row>
    <row r="12" spans="1:11" ht="24.95" customHeight="1">
      <c r="A12" s="5055"/>
      <c r="B12" s="5056"/>
      <c r="C12" s="5056"/>
      <c r="D12" s="5056"/>
      <c r="E12" s="5059"/>
      <c r="F12" s="4598" t="s">
        <v>354</v>
      </c>
      <c r="G12" s="4561"/>
      <c r="H12" s="4561"/>
      <c r="I12" s="4561"/>
      <c r="J12" s="4561"/>
      <c r="K12" s="4609"/>
    </row>
    <row r="13" spans="1:11" ht="45" customHeight="1">
      <c r="A13" s="5055"/>
      <c r="B13" s="5056"/>
      <c r="C13" s="5056"/>
      <c r="D13" s="5056"/>
      <c r="E13" s="5059" t="s">
        <v>355</v>
      </c>
      <c r="F13" s="4594" t="s">
        <v>356</v>
      </c>
      <c r="G13" s="4563"/>
      <c r="H13" s="4595"/>
      <c r="I13" s="4595"/>
      <c r="J13" s="4595"/>
      <c r="K13" s="4578"/>
    </row>
    <row r="14" spans="1:11" ht="40.5" customHeight="1">
      <c r="A14" s="5055"/>
      <c r="B14" s="5056"/>
      <c r="C14" s="5056"/>
      <c r="D14" s="5056"/>
      <c r="E14" s="5059"/>
      <c r="F14" s="4599" t="s">
        <v>212</v>
      </c>
      <c r="G14" s="4600"/>
      <c r="H14" s="4566"/>
      <c r="I14" s="4566"/>
      <c r="J14" s="4566"/>
      <c r="K14" s="4578"/>
    </row>
    <row r="15" spans="1:11" ht="26.25" customHeight="1">
      <c r="A15" s="5055"/>
      <c r="B15" s="5056"/>
      <c r="C15" s="5056"/>
      <c r="D15" s="5056"/>
      <c r="E15" s="5059"/>
      <c r="F15" s="4598" t="s">
        <v>354</v>
      </c>
      <c r="G15" s="4561"/>
      <c r="H15" s="4561"/>
      <c r="I15" s="4561"/>
      <c r="J15" s="4561"/>
      <c r="K15" s="4609"/>
    </row>
    <row r="16" spans="1:11" ht="29.25" customHeight="1">
      <c r="A16" s="5055"/>
      <c r="B16" s="5056"/>
      <c r="C16" s="5056"/>
      <c r="D16" s="5056"/>
      <c r="E16" s="4601" t="s">
        <v>357</v>
      </c>
      <c r="F16" s="4602"/>
      <c r="G16" s="4568"/>
      <c r="H16" s="4603"/>
      <c r="I16" s="4603"/>
      <c r="J16" s="4603"/>
      <c r="K16" s="4611"/>
    </row>
    <row r="17" spans="1:11" ht="24.95" customHeight="1">
      <c r="A17" s="5055"/>
      <c r="B17" s="5056"/>
      <c r="C17" s="5056"/>
      <c r="D17" s="5056"/>
      <c r="E17" s="4601" t="s">
        <v>358</v>
      </c>
      <c r="F17" s="4602"/>
      <c r="G17" s="4568"/>
      <c r="H17" s="4603"/>
      <c r="I17" s="4603"/>
      <c r="J17" s="4603"/>
      <c r="K17" s="4612"/>
    </row>
    <row r="18" spans="1:11" ht="14.25">
      <c r="A18" s="5055"/>
      <c r="B18" s="5056"/>
      <c r="C18" s="5056"/>
      <c r="D18" s="5056"/>
      <c r="E18" s="4601" t="s">
        <v>359</v>
      </c>
      <c r="F18" s="4602"/>
      <c r="G18" s="4568"/>
      <c r="H18" s="4603"/>
      <c r="I18" s="4603"/>
      <c r="J18" s="4603"/>
      <c r="K18" s="4611"/>
    </row>
    <row r="19" spans="1:11" ht="24.95" customHeight="1">
      <c r="E19" s="4604"/>
      <c r="F19" s="4604"/>
      <c r="G19" s="4604"/>
      <c r="H19" s="4604"/>
      <c r="I19" s="4604"/>
      <c r="J19" s="4604"/>
    </row>
    <row r="21" spans="1:11" ht="24.95" customHeight="1">
      <c r="K21" s="4613" t="s">
        <v>215</v>
      </c>
    </row>
  </sheetData>
  <mergeCells count="14">
    <mergeCell ref="A1:K1"/>
    <mergeCell ref="D3:K3"/>
    <mergeCell ref="E4:K4"/>
    <mergeCell ref="A3:A4"/>
    <mergeCell ref="A5:A18"/>
    <mergeCell ref="B3:B4"/>
    <mergeCell ref="B5:B18"/>
    <mergeCell ref="C3:C4"/>
    <mergeCell ref="C5:C18"/>
    <mergeCell ref="D5:D18"/>
    <mergeCell ref="E7:E9"/>
    <mergeCell ref="E10:E12"/>
    <mergeCell ref="E13:E15"/>
    <mergeCell ref="E5:F6"/>
  </mergeCells>
  <phoneticPr fontId="169" type="noConversion"/>
  <hyperlinks>
    <hyperlink ref="K21" location="目录!A1" display="返回"/>
  </hyperlinks>
  <printOptions horizontalCentered="1"/>
  <pageMargins left="1.1811023622047201" right="0.70866141732283505" top="0.78740157480314998" bottom="0" header="0.31496062992126" footer="0.31496062992126"/>
  <pageSetup paperSize="9" scale="60"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Y27"/>
  <sheetViews>
    <sheetView topLeftCell="AO1" workbookViewId="0">
      <selection activeCell="C7" sqref="C7:AX24"/>
    </sheetView>
  </sheetViews>
  <sheetFormatPr defaultColWidth="9" defaultRowHeight="14.25" outlineLevelCol="1"/>
  <cols>
    <col min="1" max="1" width="6.625" style="579" customWidth="1"/>
    <col min="2" max="2" width="26.375" style="579" customWidth="1"/>
    <col min="3" max="7" width="10.625" style="1553" hidden="1" customWidth="1" outlineLevel="1"/>
    <col min="8" max="8" width="13.125" style="1553" hidden="1" customWidth="1" outlineLevel="1"/>
    <col min="9" max="9" width="13.125" style="1554" hidden="1" customWidth="1" outlineLevel="1"/>
    <col min="10" max="12" width="13.125" style="1553" hidden="1" customWidth="1" outlineLevel="1"/>
    <col min="13" max="15" width="11.25" style="1553" hidden="1" customWidth="1" outlineLevel="1"/>
    <col min="16" max="16" width="11.25" style="1554" hidden="1" customWidth="1" outlineLevel="1"/>
    <col min="17" max="33" width="11.25" style="1553" hidden="1" customWidth="1" outlineLevel="1"/>
    <col min="34" max="34" width="11" style="1553" hidden="1" customWidth="1" outlineLevel="1"/>
    <col min="35" max="35" width="11.25" style="1553" hidden="1" customWidth="1" outlineLevel="1"/>
    <col min="36" max="36" width="10.625" style="1553" hidden="1" customWidth="1" outlineLevel="1"/>
    <col min="37" max="37" width="12.375" style="1553" hidden="1" customWidth="1" outlineLevel="1"/>
    <col min="38" max="38" width="9.125" style="1553" hidden="1" customWidth="1" outlineLevel="1"/>
    <col min="39" max="39" width="11.25" style="1553" hidden="1" customWidth="1" outlineLevel="1"/>
    <col min="40" max="40" width="11.125" style="1553" hidden="1" customWidth="1" outlineLevel="1"/>
    <col min="41" max="41" width="10.75" style="1553" customWidth="1" collapsed="1"/>
    <col min="42" max="42" width="12.5" style="1553" customWidth="1"/>
    <col min="43" max="43" width="11.375" style="1553" customWidth="1"/>
    <col min="44" max="49" width="12.75" style="1553" customWidth="1"/>
    <col min="50" max="50" width="64" style="579" customWidth="1"/>
    <col min="51" max="51" width="19.125" style="579" customWidth="1"/>
    <col min="52" max="16384" width="9" style="579"/>
  </cols>
  <sheetData>
    <row r="1" spans="1:51">
      <c r="A1" s="1555"/>
      <c r="B1" s="1555"/>
      <c r="C1" s="1556"/>
      <c r="D1" s="1556"/>
      <c r="E1" s="1556"/>
      <c r="F1" s="1556"/>
      <c r="G1" s="1556"/>
      <c r="H1" s="1556"/>
      <c r="I1" s="1571"/>
      <c r="J1" s="1556"/>
      <c r="K1" s="1556"/>
      <c r="L1" s="1556"/>
      <c r="M1" s="1556"/>
      <c r="N1" s="1556"/>
      <c r="O1" s="1556"/>
      <c r="P1" s="1571"/>
      <c r="Q1" s="1556"/>
      <c r="R1" s="1556"/>
      <c r="S1" s="1556"/>
      <c r="T1" s="1556"/>
      <c r="U1" s="1556"/>
      <c r="V1" s="1556"/>
      <c r="W1" s="1556"/>
      <c r="X1" s="1556"/>
      <c r="Y1" s="1556"/>
      <c r="Z1" s="1556"/>
      <c r="AA1" s="1556"/>
      <c r="AB1" s="1556"/>
      <c r="AC1" s="1556"/>
      <c r="AD1" s="1556"/>
      <c r="AE1" s="1556"/>
      <c r="AF1" s="1556"/>
      <c r="AG1" s="1556"/>
      <c r="AH1" s="1556"/>
      <c r="AI1" s="1556"/>
      <c r="AJ1" s="1556"/>
      <c r="AK1" s="1556"/>
      <c r="AL1" s="1556"/>
      <c r="AM1" s="1556"/>
      <c r="AN1" s="1556"/>
      <c r="AO1" s="1556"/>
      <c r="AP1" s="1556"/>
      <c r="AQ1" s="1556"/>
      <c r="AR1" s="1556"/>
      <c r="AS1" s="1556"/>
      <c r="AT1" s="1556"/>
      <c r="AU1" s="1556"/>
      <c r="AV1" s="1556"/>
      <c r="AW1" s="1556"/>
      <c r="AX1" s="1555"/>
      <c r="AY1" s="1597" t="s">
        <v>71</v>
      </c>
    </row>
    <row r="2" spans="1:51" customFormat="1" ht="27" customHeight="1">
      <c r="A2" s="5073" t="s">
        <v>1970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  <c r="AL2" s="5073"/>
      <c r="AM2" s="5073"/>
      <c r="AN2" s="5073"/>
      <c r="AO2" s="5073"/>
      <c r="AP2" s="5073"/>
      <c r="AQ2" s="5073"/>
      <c r="AR2" s="5073"/>
      <c r="AS2" s="5073"/>
      <c r="AT2" s="5073"/>
      <c r="AU2" s="5073"/>
      <c r="AV2" s="5073"/>
      <c r="AW2" s="5073"/>
      <c r="AX2" s="5073"/>
      <c r="AY2" s="5073"/>
    </row>
    <row r="3" spans="1:51" ht="23.25" customHeight="1">
      <c r="A3" s="1557" t="s">
        <v>1971</v>
      </c>
      <c r="B3" s="1430"/>
      <c r="C3" s="1558"/>
      <c r="D3" s="1558"/>
      <c r="E3" s="1558"/>
      <c r="F3" s="1558"/>
      <c r="G3" s="1558"/>
      <c r="H3" s="1558"/>
      <c r="I3" s="1572"/>
      <c r="J3" s="1558"/>
      <c r="K3" s="1558"/>
      <c r="L3" s="1558"/>
      <c r="M3" s="1558"/>
      <c r="N3" s="1558"/>
      <c r="O3" s="1558"/>
      <c r="P3" s="1572"/>
      <c r="Q3" s="1558"/>
      <c r="R3" s="1558"/>
      <c r="S3" s="1558"/>
      <c r="T3" s="1558"/>
      <c r="U3" s="1558"/>
      <c r="V3" s="1558"/>
      <c r="W3" s="1558"/>
      <c r="X3" s="1558"/>
      <c r="Y3" s="1558"/>
      <c r="Z3" s="1558"/>
      <c r="AA3" s="1558"/>
      <c r="AB3" s="1558"/>
      <c r="AC3" s="1558"/>
      <c r="AD3" s="1558"/>
      <c r="AE3" s="1558"/>
      <c r="AF3" s="1558"/>
      <c r="AG3" s="1558"/>
      <c r="AH3" s="1558"/>
      <c r="AI3" s="1558"/>
      <c r="AJ3" s="1558"/>
      <c r="AK3" s="1558"/>
      <c r="AL3" s="1558"/>
      <c r="AM3" s="1558"/>
      <c r="AN3" s="1558"/>
      <c r="AO3" s="1558"/>
      <c r="AP3" s="1558"/>
      <c r="AQ3" s="1558"/>
      <c r="AR3" s="1558"/>
      <c r="AS3" s="1558"/>
      <c r="AT3" s="1558"/>
      <c r="AU3" s="1558"/>
      <c r="AV3" s="1558"/>
      <c r="AW3" s="1558"/>
      <c r="AY3" s="1598" t="s">
        <v>361</v>
      </c>
    </row>
    <row r="4" spans="1:51" s="1551" customFormat="1" ht="23.25" customHeight="1">
      <c r="A4" s="5114" t="s">
        <v>217</v>
      </c>
      <c r="B4" s="5114" t="s">
        <v>1606</v>
      </c>
      <c r="C4" s="5230" t="s">
        <v>155</v>
      </c>
      <c r="D4" s="5231"/>
      <c r="E4" s="5231"/>
      <c r="F4" s="5231"/>
      <c r="G4" s="5231"/>
      <c r="H4" s="5231"/>
      <c r="I4" s="5232"/>
      <c r="J4" s="5230" t="s">
        <v>156</v>
      </c>
      <c r="K4" s="5231"/>
      <c r="L4" s="5231"/>
      <c r="M4" s="5231"/>
      <c r="N4" s="5231"/>
      <c r="O4" s="5231"/>
      <c r="P4" s="5232"/>
      <c r="Q4" s="5230" t="s">
        <v>157</v>
      </c>
      <c r="R4" s="5231"/>
      <c r="S4" s="5231"/>
      <c r="T4" s="5231"/>
      <c r="U4" s="5231"/>
      <c r="V4" s="5231"/>
      <c r="W4" s="5232"/>
      <c r="X4" s="5230" t="s">
        <v>158</v>
      </c>
      <c r="Y4" s="5231"/>
      <c r="Z4" s="5231"/>
      <c r="AA4" s="5231"/>
      <c r="AB4" s="5231"/>
      <c r="AC4" s="5231"/>
      <c r="AD4" s="5232"/>
      <c r="AE4" s="5230" t="s">
        <v>220</v>
      </c>
      <c r="AF4" s="5231"/>
      <c r="AG4" s="5231"/>
      <c r="AH4" s="5231"/>
      <c r="AI4" s="5231"/>
      <c r="AJ4" s="5231"/>
      <c r="AK4" s="5232"/>
      <c r="AL4" s="5230" t="s">
        <v>221</v>
      </c>
      <c r="AM4" s="5231"/>
      <c r="AN4" s="5231"/>
      <c r="AO4" s="5231"/>
      <c r="AP4" s="5231"/>
      <c r="AQ4" s="5231"/>
      <c r="AR4" s="5232"/>
      <c r="AS4" s="5365" t="s">
        <v>161</v>
      </c>
      <c r="AT4" s="5366"/>
      <c r="AU4" s="5366"/>
      <c r="AV4" s="5366"/>
      <c r="AW4" s="5367"/>
      <c r="AX4" s="427"/>
      <c r="AY4" s="427"/>
    </row>
    <row r="5" spans="1:51" s="1551" customFormat="1" ht="23.25" customHeight="1">
      <c r="A5" s="5114"/>
      <c r="B5" s="5114"/>
      <c r="C5" s="5245" t="s">
        <v>788</v>
      </c>
      <c r="D5" s="5245" t="s">
        <v>854</v>
      </c>
      <c r="E5" s="5245"/>
      <c r="F5" s="5245" t="s">
        <v>786</v>
      </c>
      <c r="G5" s="5245"/>
      <c r="H5" s="1373" t="s">
        <v>855</v>
      </c>
      <c r="I5" s="1573" t="s">
        <v>170</v>
      </c>
      <c r="J5" s="5222" t="s">
        <v>788</v>
      </c>
      <c r="K5" s="5230" t="s">
        <v>789</v>
      </c>
      <c r="L5" s="5232"/>
      <c r="M5" s="5230" t="s">
        <v>786</v>
      </c>
      <c r="N5" s="5232"/>
      <c r="O5" s="373" t="s">
        <v>855</v>
      </c>
      <c r="P5" s="1574" t="s">
        <v>170</v>
      </c>
      <c r="Q5" s="5222" t="s">
        <v>788</v>
      </c>
      <c r="R5" s="5230" t="s">
        <v>789</v>
      </c>
      <c r="S5" s="5232"/>
      <c r="T5" s="5230" t="s">
        <v>786</v>
      </c>
      <c r="U5" s="5232"/>
      <c r="V5" s="5222" t="s">
        <v>855</v>
      </c>
      <c r="W5" s="5222" t="s">
        <v>170</v>
      </c>
      <c r="X5" s="5222" t="s">
        <v>788</v>
      </c>
      <c r="Y5" s="5230" t="s">
        <v>789</v>
      </c>
      <c r="Z5" s="5232"/>
      <c r="AA5" s="5230" t="s">
        <v>786</v>
      </c>
      <c r="AB5" s="5232"/>
      <c r="AC5" s="5222" t="s">
        <v>855</v>
      </c>
      <c r="AD5" s="5222" t="s">
        <v>170</v>
      </c>
      <c r="AE5" s="5222" t="s">
        <v>788</v>
      </c>
      <c r="AF5" s="5230" t="s">
        <v>789</v>
      </c>
      <c r="AG5" s="5232"/>
      <c r="AH5" s="5230" t="s">
        <v>786</v>
      </c>
      <c r="AI5" s="5232"/>
      <c r="AJ5" s="5222" t="s">
        <v>855</v>
      </c>
      <c r="AK5" s="5222" t="s">
        <v>170</v>
      </c>
      <c r="AL5" s="5222" t="s">
        <v>788</v>
      </c>
      <c r="AM5" s="5230" t="s">
        <v>789</v>
      </c>
      <c r="AN5" s="5232"/>
      <c r="AO5" s="5230" t="s">
        <v>786</v>
      </c>
      <c r="AP5" s="5232"/>
      <c r="AQ5" s="5222" t="s">
        <v>855</v>
      </c>
      <c r="AR5" s="5222" t="s">
        <v>170</v>
      </c>
      <c r="AS5" s="5370" t="s">
        <v>788</v>
      </c>
      <c r="AT5" s="5365" t="s">
        <v>789</v>
      </c>
      <c r="AU5" s="5367"/>
      <c r="AV5" s="5365" t="s">
        <v>786</v>
      </c>
      <c r="AW5" s="5367"/>
      <c r="AX5" s="427"/>
      <c r="AY5" s="427"/>
    </row>
    <row r="6" spans="1:51" s="1551" customFormat="1" ht="34.5" customHeight="1">
      <c r="A6" s="5114"/>
      <c r="B6" s="5114"/>
      <c r="C6" s="5245"/>
      <c r="D6" s="1373" t="s">
        <v>1655</v>
      </c>
      <c r="E6" s="1373" t="s">
        <v>1356</v>
      </c>
      <c r="F6" s="1373" t="s">
        <v>1655</v>
      </c>
      <c r="G6" s="1373" t="s">
        <v>1356</v>
      </c>
      <c r="H6" s="1373"/>
      <c r="I6" s="1573"/>
      <c r="J6" s="5224"/>
      <c r="K6" s="1373" t="s">
        <v>1655</v>
      </c>
      <c r="L6" s="1373" t="s">
        <v>1356</v>
      </c>
      <c r="M6" s="1373" t="s">
        <v>1655</v>
      </c>
      <c r="N6" s="1373" t="s">
        <v>1356</v>
      </c>
      <c r="O6" s="1373"/>
      <c r="P6" s="1573"/>
      <c r="Q6" s="5224"/>
      <c r="R6" s="1373" t="s">
        <v>1655</v>
      </c>
      <c r="S6" s="1373" t="s">
        <v>1356</v>
      </c>
      <c r="T6" s="1373" t="s">
        <v>1655</v>
      </c>
      <c r="U6" s="1373" t="s">
        <v>1356</v>
      </c>
      <c r="V6" s="5224"/>
      <c r="W6" s="5224"/>
      <c r="X6" s="5224"/>
      <c r="Y6" s="1373" t="s">
        <v>1655</v>
      </c>
      <c r="Z6" s="1373" t="s">
        <v>1356</v>
      </c>
      <c r="AA6" s="1373" t="s">
        <v>1655</v>
      </c>
      <c r="AB6" s="1373" t="s">
        <v>1356</v>
      </c>
      <c r="AC6" s="5224"/>
      <c r="AD6" s="5224"/>
      <c r="AE6" s="5224"/>
      <c r="AF6" s="1373" t="s">
        <v>1655</v>
      </c>
      <c r="AG6" s="1373" t="s">
        <v>1356</v>
      </c>
      <c r="AH6" s="1373" t="s">
        <v>1655</v>
      </c>
      <c r="AI6" s="1373" t="s">
        <v>1356</v>
      </c>
      <c r="AJ6" s="5224"/>
      <c r="AK6" s="5224"/>
      <c r="AL6" s="5224"/>
      <c r="AM6" s="1373" t="s">
        <v>1655</v>
      </c>
      <c r="AN6" s="1373" t="s">
        <v>1356</v>
      </c>
      <c r="AO6" s="1373" t="s">
        <v>1655</v>
      </c>
      <c r="AP6" s="1373" t="s">
        <v>1356</v>
      </c>
      <c r="AQ6" s="5224"/>
      <c r="AR6" s="5224"/>
      <c r="AS6" s="5371"/>
      <c r="AT6" s="1595" t="s">
        <v>1655</v>
      </c>
      <c r="AU6" s="1595" t="s">
        <v>1356</v>
      </c>
      <c r="AV6" s="1595" t="s">
        <v>1655</v>
      </c>
      <c r="AW6" s="1595" t="s">
        <v>1356</v>
      </c>
      <c r="AX6" s="427" t="s">
        <v>960</v>
      </c>
      <c r="AY6" s="1432" t="s">
        <v>791</v>
      </c>
    </row>
    <row r="7" spans="1:51" s="1207" customFormat="1" ht="39.75" customHeight="1">
      <c r="A7" s="1560">
        <v>1</v>
      </c>
      <c r="B7" s="1561" t="s">
        <v>1972</v>
      </c>
      <c r="C7" s="1562"/>
      <c r="D7" s="1562"/>
      <c r="E7" s="1562"/>
      <c r="F7" s="1562"/>
      <c r="G7" s="1562"/>
      <c r="H7" s="1562"/>
      <c r="I7" s="1576"/>
      <c r="J7" s="1562"/>
      <c r="K7" s="1562"/>
      <c r="L7" s="1562"/>
      <c r="M7" s="1562"/>
      <c r="N7" s="1562"/>
      <c r="O7" s="1562"/>
      <c r="P7" s="1576"/>
      <c r="Q7" s="1562"/>
      <c r="R7" s="1562"/>
      <c r="S7" s="1562"/>
      <c r="T7" s="1562"/>
      <c r="U7" s="1562"/>
      <c r="V7" s="1562"/>
      <c r="W7" s="1576"/>
      <c r="X7" s="1562"/>
      <c r="Y7" s="1562"/>
      <c r="Z7" s="1562"/>
      <c r="AA7" s="1580"/>
      <c r="AB7" s="1580"/>
      <c r="AC7" s="1580"/>
      <c r="AD7" s="1581"/>
      <c r="AE7" s="1582"/>
      <c r="AF7" s="1582"/>
      <c r="AG7" s="1587"/>
      <c r="AH7" s="1588"/>
      <c r="AI7" s="1589"/>
      <c r="AJ7" s="1589"/>
      <c r="AK7" s="1590"/>
      <c r="AL7" s="1582"/>
      <c r="AM7" s="1582"/>
      <c r="AN7" s="1587"/>
      <c r="AO7" s="1588"/>
      <c r="AP7" s="1589"/>
      <c r="AQ7" s="1589"/>
      <c r="AR7" s="1590"/>
      <c r="AS7" s="1589"/>
      <c r="AT7" s="1590"/>
      <c r="AU7" s="1589"/>
      <c r="AV7" s="1590"/>
      <c r="AW7" s="1589"/>
      <c r="AX7" s="1599"/>
      <c r="AY7" s="1600" t="s">
        <v>1973</v>
      </c>
    </row>
    <row r="8" spans="1:51" ht="54">
      <c r="A8" s="1560">
        <v>2</v>
      </c>
      <c r="B8" s="1563" t="s">
        <v>1974</v>
      </c>
      <c r="C8" s="1562"/>
      <c r="D8" s="1562"/>
      <c r="E8" s="1562"/>
      <c r="F8" s="1562"/>
      <c r="G8" s="1562"/>
      <c r="H8" s="1562"/>
      <c r="I8" s="1576"/>
      <c r="J8" s="1562"/>
      <c r="K8" s="1562"/>
      <c r="L8" s="1562"/>
      <c r="M8" s="1562"/>
      <c r="N8" s="1562"/>
      <c r="O8" s="1562"/>
      <c r="P8" s="1576"/>
      <c r="Q8" s="1562"/>
      <c r="R8" s="1562"/>
      <c r="S8" s="1562"/>
      <c r="T8" s="1562"/>
      <c r="U8" s="1562"/>
      <c r="V8" s="1562"/>
      <c r="W8" s="1576"/>
      <c r="X8" s="1562"/>
      <c r="Y8" s="1562"/>
      <c r="Z8" s="1562"/>
      <c r="AA8" s="1580"/>
      <c r="AB8" s="1580"/>
      <c r="AC8" s="1580"/>
      <c r="AD8" s="1581"/>
      <c r="AE8" s="1582"/>
      <c r="AF8" s="1582"/>
      <c r="AG8" s="1587"/>
      <c r="AH8" s="1588"/>
      <c r="AI8" s="1589"/>
      <c r="AJ8" s="1589"/>
      <c r="AK8" s="1590"/>
      <c r="AL8" s="1582"/>
      <c r="AM8" s="1582"/>
      <c r="AN8" s="1587"/>
      <c r="AO8" s="1588"/>
      <c r="AP8" s="1589"/>
      <c r="AQ8" s="1589"/>
      <c r="AR8" s="1590"/>
      <c r="AS8" s="1590"/>
      <c r="AT8" s="1590"/>
      <c r="AU8" s="1590"/>
      <c r="AV8" s="1590"/>
      <c r="AW8" s="1590"/>
      <c r="AX8" s="1601"/>
      <c r="AY8" s="1602" t="s">
        <v>1975</v>
      </c>
    </row>
    <row r="9" spans="1:51" ht="41.25" customHeight="1">
      <c r="A9" s="1560">
        <v>3</v>
      </c>
      <c r="B9" s="1563" t="s">
        <v>1976</v>
      </c>
      <c r="C9" s="1562"/>
      <c r="D9" s="1564"/>
      <c r="E9" s="1564"/>
      <c r="F9" s="1562"/>
      <c r="G9" s="1562"/>
      <c r="H9" s="1562"/>
      <c r="I9" s="1576"/>
      <c r="J9" s="1562"/>
      <c r="K9" s="1562"/>
      <c r="L9" s="1562"/>
      <c r="M9" s="1562"/>
      <c r="N9" s="1562"/>
      <c r="O9" s="1562"/>
      <c r="P9" s="1576"/>
      <c r="Q9" s="1562"/>
      <c r="R9" s="1562"/>
      <c r="S9" s="1562"/>
      <c r="T9" s="1562"/>
      <c r="U9" s="1562"/>
      <c r="V9" s="1562"/>
      <c r="W9" s="1576"/>
      <c r="X9" s="1562"/>
      <c r="Y9" s="1562"/>
      <c r="Z9" s="1562"/>
      <c r="AA9" s="1580"/>
      <c r="AB9" s="1580"/>
      <c r="AC9" s="1580"/>
      <c r="AD9" s="1581"/>
      <c r="AE9" s="1582"/>
      <c r="AF9" s="1582"/>
      <c r="AG9" s="1587"/>
      <c r="AH9" s="1588"/>
      <c r="AI9" s="1589"/>
      <c r="AJ9" s="1589"/>
      <c r="AK9" s="1590"/>
      <c r="AL9" s="1582"/>
      <c r="AM9" s="1582"/>
      <c r="AN9" s="1587"/>
      <c r="AO9" s="1588"/>
      <c r="AP9" s="1589"/>
      <c r="AQ9" s="1589"/>
      <c r="AR9" s="1590"/>
      <c r="AS9" s="1590"/>
      <c r="AT9" s="1590"/>
      <c r="AU9" s="1590"/>
      <c r="AV9" s="1590"/>
      <c r="AW9" s="1590"/>
      <c r="AX9" s="1601"/>
      <c r="AY9" s="1603"/>
    </row>
    <row r="10" spans="1:51" ht="36.75" customHeight="1">
      <c r="A10" s="1560">
        <v>4</v>
      </c>
      <c r="B10" s="1561" t="s">
        <v>1977</v>
      </c>
      <c r="C10" s="1562"/>
      <c r="D10" s="1562"/>
      <c r="E10" s="1562"/>
      <c r="F10" s="1562"/>
      <c r="G10" s="1562"/>
      <c r="H10" s="1562"/>
      <c r="I10" s="1576"/>
      <c r="J10" s="1562"/>
      <c r="K10" s="1562"/>
      <c r="L10" s="1562"/>
      <c r="M10" s="1562"/>
      <c r="N10" s="1562"/>
      <c r="O10" s="1562"/>
      <c r="P10" s="1576"/>
      <c r="Q10" s="1562"/>
      <c r="R10" s="1562"/>
      <c r="S10" s="1562"/>
      <c r="T10" s="1562"/>
      <c r="U10" s="1562"/>
      <c r="V10" s="1562"/>
      <c r="W10" s="1576"/>
      <c r="X10" s="1562"/>
      <c r="Y10" s="1562"/>
      <c r="Z10" s="1562"/>
      <c r="AA10" s="1580"/>
      <c r="AB10" s="1580"/>
      <c r="AC10" s="1580"/>
      <c r="AD10" s="1581"/>
      <c r="AE10" s="1582"/>
      <c r="AF10" s="1582"/>
      <c r="AG10" s="1587"/>
      <c r="AH10" s="1588"/>
      <c r="AI10" s="1589"/>
      <c r="AJ10" s="1589"/>
      <c r="AK10" s="1590"/>
      <c r="AL10" s="1582"/>
      <c r="AM10" s="1582"/>
      <c r="AN10" s="1587"/>
      <c r="AO10" s="1588"/>
      <c r="AP10" s="1589"/>
      <c r="AQ10" s="1589"/>
      <c r="AR10" s="1590"/>
      <c r="AS10" s="1590"/>
      <c r="AT10" s="1590"/>
      <c r="AU10" s="1590"/>
      <c r="AV10" s="1590"/>
      <c r="AW10" s="1590"/>
      <c r="AX10" s="1604"/>
      <c r="AY10" s="1605"/>
    </row>
    <row r="11" spans="1:51" ht="33.75" customHeight="1">
      <c r="A11" s="1560">
        <v>5</v>
      </c>
      <c r="B11" s="1561" t="s">
        <v>1978</v>
      </c>
      <c r="C11" s="1562"/>
      <c r="D11" s="1562"/>
      <c r="E11" s="1562"/>
      <c r="F11" s="1562"/>
      <c r="G11" s="1562"/>
      <c r="H11" s="1562"/>
      <c r="I11" s="1576"/>
      <c r="J11" s="1562"/>
      <c r="K11" s="1562"/>
      <c r="L11" s="1562"/>
      <c r="M11" s="1562"/>
      <c r="N11" s="1562"/>
      <c r="O11" s="1562"/>
      <c r="P11" s="1576"/>
      <c r="Q11" s="1562"/>
      <c r="R11" s="1562"/>
      <c r="S11" s="1562"/>
      <c r="T11" s="1562"/>
      <c r="U11" s="1562"/>
      <c r="V11" s="1562"/>
      <c r="W11" s="1576"/>
      <c r="X11" s="1562"/>
      <c r="Y11" s="1562"/>
      <c r="Z11" s="1562"/>
      <c r="AA11" s="1580"/>
      <c r="AB11" s="1580"/>
      <c r="AC11" s="1580"/>
      <c r="AD11" s="1581"/>
      <c r="AE11" s="1582"/>
      <c r="AF11" s="1582"/>
      <c r="AG11" s="1587"/>
      <c r="AH11" s="1588"/>
      <c r="AI11" s="1589"/>
      <c r="AJ11" s="1589"/>
      <c r="AK11" s="1590"/>
      <c r="AL11" s="1582"/>
      <c r="AM11" s="1582"/>
      <c r="AN11" s="1587"/>
      <c r="AO11" s="1588"/>
      <c r="AP11" s="1589"/>
      <c r="AQ11" s="1589"/>
      <c r="AR11" s="1590"/>
      <c r="AS11" s="1589"/>
      <c r="AT11" s="1589"/>
      <c r="AU11" s="1590"/>
      <c r="AV11" s="1589"/>
      <c r="AW11" s="1590"/>
      <c r="AX11" s="1599"/>
      <c r="AY11" s="1602" t="s">
        <v>1655</v>
      </c>
    </row>
    <row r="12" spans="1:51" ht="21" customHeight="1">
      <c r="A12" s="1560">
        <v>6</v>
      </c>
      <c r="B12" s="1561" t="s">
        <v>1979</v>
      </c>
      <c r="C12" s="1562"/>
      <c r="D12" s="1562"/>
      <c r="E12" s="1562"/>
      <c r="F12" s="1562"/>
      <c r="G12" s="1562"/>
      <c r="H12" s="1562"/>
      <c r="I12" s="1576"/>
      <c r="J12" s="1562"/>
      <c r="K12" s="1562"/>
      <c r="L12" s="1562"/>
      <c r="M12" s="1562"/>
      <c r="N12" s="1562"/>
      <c r="O12" s="1562"/>
      <c r="P12" s="1576"/>
      <c r="Q12" s="1562"/>
      <c r="R12" s="1562"/>
      <c r="S12" s="1562"/>
      <c r="T12" s="1562"/>
      <c r="U12" s="1562"/>
      <c r="V12" s="1562"/>
      <c r="W12" s="1576"/>
      <c r="X12" s="1562"/>
      <c r="Y12" s="1562"/>
      <c r="Z12" s="1562"/>
      <c r="AA12" s="1580"/>
      <c r="AB12" s="1580"/>
      <c r="AC12" s="1580"/>
      <c r="AD12" s="1581"/>
      <c r="AE12" s="1582"/>
      <c r="AF12" s="1582"/>
      <c r="AG12" s="1587"/>
      <c r="AH12" s="1588"/>
      <c r="AI12" s="1589"/>
      <c r="AJ12" s="1589"/>
      <c r="AK12" s="1590"/>
      <c r="AL12" s="1582"/>
      <c r="AM12" s="1582"/>
      <c r="AN12" s="1587"/>
      <c r="AO12" s="1588"/>
      <c r="AP12" s="1589"/>
      <c r="AQ12" s="1589"/>
      <c r="AR12" s="1590"/>
      <c r="AS12" s="1590"/>
      <c r="AT12" s="1590"/>
      <c r="AU12" s="1590"/>
      <c r="AV12" s="1590"/>
      <c r="AW12" s="1590"/>
      <c r="AX12" s="1599"/>
      <c r="AY12" s="1605"/>
    </row>
    <row r="13" spans="1:51" ht="21" customHeight="1">
      <c r="A13" s="1560">
        <v>7</v>
      </c>
      <c r="B13" s="1561" t="s">
        <v>1980</v>
      </c>
      <c r="C13" s="1562"/>
      <c r="D13" s="1562"/>
      <c r="E13" s="1562"/>
      <c r="F13" s="1562"/>
      <c r="G13" s="1562"/>
      <c r="H13" s="1562"/>
      <c r="I13" s="1576"/>
      <c r="J13" s="1562"/>
      <c r="K13" s="1562"/>
      <c r="L13" s="1562"/>
      <c r="M13" s="1562"/>
      <c r="N13" s="1562"/>
      <c r="O13" s="1562"/>
      <c r="P13" s="1576"/>
      <c r="Q13" s="1562"/>
      <c r="R13" s="1562"/>
      <c r="S13" s="1562"/>
      <c r="T13" s="1562"/>
      <c r="U13" s="1562"/>
      <c r="V13" s="1562"/>
      <c r="W13" s="1576"/>
      <c r="X13" s="1562"/>
      <c r="Y13" s="1562"/>
      <c r="Z13" s="1562"/>
      <c r="AA13" s="1580"/>
      <c r="AB13" s="1580"/>
      <c r="AC13" s="1580"/>
      <c r="AD13" s="1581"/>
      <c r="AE13" s="1582"/>
      <c r="AF13" s="1582"/>
      <c r="AG13" s="1587"/>
      <c r="AH13" s="1588"/>
      <c r="AI13" s="1589"/>
      <c r="AJ13" s="1589"/>
      <c r="AK13" s="1590"/>
      <c r="AL13" s="1582"/>
      <c r="AM13" s="1582"/>
      <c r="AN13" s="1587"/>
      <c r="AO13" s="1588"/>
      <c r="AP13" s="1589"/>
      <c r="AQ13" s="1589"/>
      <c r="AR13" s="1590"/>
      <c r="AS13" s="1589"/>
      <c r="AT13" s="1589"/>
      <c r="AU13" s="1590"/>
      <c r="AV13" s="1590"/>
      <c r="AW13" s="1590"/>
      <c r="AX13" s="1599"/>
      <c r="AY13" s="1605"/>
    </row>
    <row r="14" spans="1:51" ht="15.75">
      <c r="A14" s="1560">
        <v>8</v>
      </c>
      <c r="B14" s="1565" t="s">
        <v>1981</v>
      </c>
      <c r="C14" s="1562"/>
      <c r="D14" s="1562"/>
      <c r="E14" s="1562"/>
      <c r="F14" s="1562"/>
      <c r="G14" s="1562"/>
      <c r="H14" s="1562"/>
      <c r="I14" s="1576"/>
      <c r="J14" s="1562"/>
      <c r="K14" s="1562"/>
      <c r="L14" s="1562"/>
      <c r="M14" s="1562"/>
      <c r="N14" s="1562"/>
      <c r="O14" s="1562"/>
      <c r="P14" s="1576"/>
      <c r="Q14" s="1562"/>
      <c r="R14" s="1562"/>
      <c r="S14" s="1562"/>
      <c r="T14" s="1562"/>
      <c r="U14" s="1562"/>
      <c r="V14" s="1562"/>
      <c r="W14" s="1576"/>
      <c r="X14" s="1562"/>
      <c r="Y14" s="1562"/>
      <c r="Z14" s="1562"/>
      <c r="AA14" s="1580"/>
      <c r="AB14" s="1580"/>
      <c r="AC14" s="1580"/>
      <c r="AD14" s="1581"/>
      <c r="AE14" s="1582"/>
      <c r="AF14" s="1582"/>
      <c r="AG14" s="1587"/>
      <c r="AH14" s="1588"/>
      <c r="AI14" s="1589"/>
      <c r="AJ14" s="1589"/>
      <c r="AK14" s="1590"/>
      <c r="AL14" s="1582"/>
      <c r="AM14" s="1582"/>
      <c r="AN14" s="1587"/>
      <c r="AO14" s="1588"/>
      <c r="AP14" s="1589"/>
      <c r="AQ14" s="1589"/>
      <c r="AR14" s="1590"/>
      <c r="AS14" s="1590"/>
      <c r="AT14" s="1590"/>
      <c r="AU14" s="1590"/>
      <c r="AV14" s="1590"/>
      <c r="AW14" s="1590"/>
      <c r="AX14" s="1606"/>
      <c r="AY14" s="1605"/>
    </row>
    <row r="15" spans="1:51" s="1207" customFormat="1" ht="28.5" hidden="1">
      <c r="A15" s="1560">
        <v>8</v>
      </c>
      <c r="B15" s="1566" t="s">
        <v>1982</v>
      </c>
      <c r="C15" s="1562"/>
      <c r="D15" s="1562"/>
      <c r="E15" s="1562"/>
      <c r="F15" s="1562"/>
      <c r="G15" s="1562"/>
      <c r="H15" s="1562"/>
      <c r="I15" s="1576"/>
      <c r="J15" s="1562"/>
      <c r="K15" s="1562"/>
      <c r="L15" s="1562"/>
      <c r="M15" s="1562"/>
      <c r="N15" s="1562"/>
      <c r="O15" s="1562"/>
      <c r="P15" s="1576"/>
      <c r="Q15" s="1562"/>
      <c r="R15" s="1562"/>
      <c r="S15" s="1562"/>
      <c r="T15" s="1562"/>
      <c r="U15" s="1562"/>
      <c r="V15" s="1562"/>
      <c r="W15" s="1576"/>
      <c r="X15" s="1562"/>
      <c r="Y15" s="1562"/>
      <c r="Z15" s="1562"/>
      <c r="AA15" s="1580"/>
      <c r="AB15" s="1580"/>
      <c r="AC15" s="1580"/>
      <c r="AD15" s="1581"/>
      <c r="AE15" s="1582"/>
      <c r="AF15" s="1582"/>
      <c r="AG15" s="1587"/>
      <c r="AH15" s="1588"/>
      <c r="AI15" s="1589"/>
      <c r="AJ15" s="1589"/>
      <c r="AK15" s="1590"/>
      <c r="AL15" s="1582"/>
      <c r="AM15" s="1582"/>
      <c r="AN15" s="1587"/>
      <c r="AO15" s="1588"/>
      <c r="AP15" s="1589"/>
      <c r="AQ15" s="1589"/>
      <c r="AR15" s="1590"/>
      <c r="AS15" s="1590"/>
      <c r="AT15" s="1590"/>
      <c r="AU15" s="1590"/>
      <c r="AV15" s="1590"/>
      <c r="AW15" s="1590"/>
      <c r="AX15" s="1607"/>
      <c r="AY15" s="1608" t="s">
        <v>1356</v>
      </c>
    </row>
    <row r="16" spans="1:51" ht="28.5" hidden="1">
      <c r="A16" s="1560">
        <v>9</v>
      </c>
      <c r="B16" s="1566" t="s">
        <v>1983</v>
      </c>
      <c r="C16" s="1562"/>
      <c r="D16" s="1562"/>
      <c r="E16" s="1562"/>
      <c r="F16" s="1562"/>
      <c r="G16" s="1562"/>
      <c r="H16" s="1562"/>
      <c r="I16" s="1576"/>
      <c r="J16" s="1562"/>
      <c r="K16" s="1562"/>
      <c r="L16" s="1562"/>
      <c r="M16" s="1562"/>
      <c r="N16" s="1562"/>
      <c r="O16" s="1562"/>
      <c r="P16" s="1576"/>
      <c r="Q16" s="1562"/>
      <c r="R16" s="1562"/>
      <c r="S16" s="1562"/>
      <c r="T16" s="1562"/>
      <c r="U16" s="1562"/>
      <c r="V16" s="1562"/>
      <c r="W16" s="1576"/>
      <c r="X16" s="1562"/>
      <c r="Y16" s="1562"/>
      <c r="Z16" s="1562"/>
      <c r="AA16" s="1580"/>
      <c r="AB16" s="1580"/>
      <c r="AC16" s="1580"/>
      <c r="AD16" s="1581"/>
      <c r="AE16" s="1582"/>
      <c r="AF16" s="1582"/>
      <c r="AG16" s="1587"/>
      <c r="AH16" s="1588"/>
      <c r="AI16" s="1589"/>
      <c r="AJ16" s="1589"/>
      <c r="AK16" s="1590"/>
      <c r="AL16" s="1582"/>
      <c r="AM16" s="1582"/>
      <c r="AN16" s="1587"/>
      <c r="AO16" s="1588"/>
      <c r="AP16" s="1589"/>
      <c r="AQ16" s="1589"/>
      <c r="AR16" s="1590"/>
      <c r="AS16" s="1590"/>
      <c r="AT16" s="1590"/>
      <c r="AU16" s="1590"/>
      <c r="AV16" s="1590"/>
      <c r="AW16" s="1590"/>
      <c r="AX16" s="1609"/>
      <c r="AY16" s="1608"/>
    </row>
    <row r="17" spans="1:51" ht="28.5" hidden="1">
      <c r="A17" s="1560">
        <v>10</v>
      </c>
      <c r="B17" s="1567" t="s">
        <v>1984</v>
      </c>
      <c r="C17" s="1562"/>
      <c r="D17" s="1564"/>
      <c r="E17" s="1564"/>
      <c r="F17" s="1562"/>
      <c r="G17" s="1562"/>
      <c r="H17" s="1562"/>
      <c r="I17" s="1576"/>
      <c r="J17" s="1562"/>
      <c r="K17" s="1562"/>
      <c r="L17" s="1562"/>
      <c r="M17" s="1562"/>
      <c r="N17" s="1562"/>
      <c r="O17" s="1562"/>
      <c r="P17" s="1576"/>
      <c r="Q17" s="1562"/>
      <c r="R17" s="1562"/>
      <c r="S17" s="1562"/>
      <c r="T17" s="1562"/>
      <c r="U17" s="1562"/>
      <c r="V17" s="1562"/>
      <c r="W17" s="1576"/>
      <c r="X17" s="1562"/>
      <c r="Y17" s="1562"/>
      <c r="Z17" s="1562"/>
      <c r="AA17" s="1580"/>
      <c r="AB17" s="1580"/>
      <c r="AC17" s="1580"/>
      <c r="AD17" s="1581"/>
      <c r="AE17" s="1582"/>
      <c r="AF17" s="1582"/>
      <c r="AG17" s="1587"/>
      <c r="AH17" s="1588"/>
      <c r="AI17" s="1589"/>
      <c r="AJ17" s="1589"/>
      <c r="AK17" s="1590"/>
      <c r="AL17" s="1582"/>
      <c r="AM17" s="1582"/>
      <c r="AN17" s="1587"/>
      <c r="AO17" s="1588"/>
      <c r="AP17" s="1589"/>
      <c r="AQ17" s="1589"/>
      <c r="AR17" s="1590"/>
      <c r="AS17" s="1590"/>
      <c r="AT17" s="1590"/>
      <c r="AU17" s="1590"/>
      <c r="AV17" s="1590"/>
      <c r="AW17" s="1590"/>
      <c r="AX17" s="1601"/>
      <c r="AY17" s="974"/>
    </row>
    <row r="18" spans="1:51" ht="15.75" hidden="1">
      <c r="A18" s="1560">
        <v>11</v>
      </c>
      <c r="B18" s="1566" t="s">
        <v>1985</v>
      </c>
      <c r="C18" s="1562"/>
      <c r="D18" s="1562"/>
      <c r="E18" s="1562"/>
      <c r="F18" s="1562"/>
      <c r="G18" s="1562"/>
      <c r="H18" s="1562"/>
      <c r="I18" s="1576"/>
      <c r="J18" s="1562"/>
      <c r="K18" s="1562"/>
      <c r="L18" s="1562"/>
      <c r="M18" s="1562"/>
      <c r="N18" s="1562"/>
      <c r="O18" s="1562"/>
      <c r="P18" s="1576"/>
      <c r="Q18" s="1562"/>
      <c r="R18" s="1562"/>
      <c r="S18" s="1562"/>
      <c r="T18" s="1562"/>
      <c r="U18" s="1562"/>
      <c r="V18" s="1562"/>
      <c r="W18" s="1576"/>
      <c r="X18" s="1562"/>
      <c r="Y18" s="1562"/>
      <c r="Z18" s="1562"/>
      <c r="AA18" s="1580"/>
      <c r="AB18" s="1580"/>
      <c r="AC18" s="1580"/>
      <c r="AD18" s="1581"/>
      <c r="AE18" s="1582"/>
      <c r="AF18" s="1582"/>
      <c r="AG18" s="1587"/>
      <c r="AH18" s="1588"/>
      <c r="AI18" s="1589"/>
      <c r="AJ18" s="1589"/>
      <c r="AK18" s="1590"/>
      <c r="AL18" s="1582"/>
      <c r="AM18" s="1582"/>
      <c r="AN18" s="1587"/>
      <c r="AO18" s="1588"/>
      <c r="AP18" s="1589"/>
      <c r="AQ18" s="1589"/>
      <c r="AR18" s="1590"/>
      <c r="AS18" s="1590"/>
      <c r="AT18" s="1590"/>
      <c r="AU18" s="1590"/>
      <c r="AV18" s="1590"/>
      <c r="AW18" s="1590"/>
      <c r="AX18" s="1609"/>
      <c r="AY18" s="1608"/>
    </row>
    <row r="19" spans="1:51" ht="15.75" hidden="1">
      <c r="A19" s="1560">
        <v>12</v>
      </c>
      <c r="B19" s="1561" t="s">
        <v>1986</v>
      </c>
      <c r="C19" s="1562"/>
      <c r="D19" s="1562"/>
      <c r="E19" s="1562"/>
      <c r="F19" s="1562"/>
      <c r="G19" s="1562"/>
      <c r="H19" s="1562"/>
      <c r="I19" s="1576"/>
      <c r="J19" s="1562"/>
      <c r="K19" s="1562"/>
      <c r="L19" s="1562"/>
      <c r="M19" s="1562"/>
      <c r="N19" s="1562"/>
      <c r="O19" s="1562"/>
      <c r="P19" s="1576"/>
      <c r="Q19" s="1562"/>
      <c r="R19" s="1562"/>
      <c r="S19" s="1562"/>
      <c r="T19" s="1562"/>
      <c r="U19" s="1562"/>
      <c r="V19" s="1562"/>
      <c r="W19" s="1576"/>
      <c r="X19" s="1562"/>
      <c r="Y19" s="1562"/>
      <c r="Z19" s="1562"/>
      <c r="AA19" s="1580"/>
      <c r="AB19" s="1580"/>
      <c r="AC19" s="1580"/>
      <c r="AD19" s="1581"/>
      <c r="AE19" s="1582"/>
      <c r="AF19" s="1582"/>
      <c r="AG19" s="1587"/>
      <c r="AH19" s="1588"/>
      <c r="AI19" s="1589"/>
      <c r="AJ19" s="1589"/>
      <c r="AK19" s="1590"/>
      <c r="AL19" s="1582"/>
      <c r="AM19" s="1582"/>
      <c r="AN19" s="1587"/>
      <c r="AO19" s="1588"/>
      <c r="AP19" s="1589"/>
      <c r="AQ19" s="1589"/>
      <c r="AR19" s="1590"/>
      <c r="AS19" s="1590"/>
      <c r="AT19" s="1590"/>
      <c r="AU19" s="1590"/>
      <c r="AV19" s="1590"/>
      <c r="AW19" s="1590"/>
      <c r="AX19" s="1599"/>
      <c r="AY19" s="1605"/>
    </row>
    <row r="20" spans="1:51" ht="40.5">
      <c r="A20" s="1560">
        <v>9</v>
      </c>
      <c r="B20" s="1561" t="s">
        <v>1987</v>
      </c>
      <c r="C20" s="1562"/>
      <c r="D20" s="1562"/>
      <c r="E20" s="1562"/>
      <c r="F20" s="1562"/>
      <c r="G20" s="1562"/>
      <c r="H20" s="1562"/>
      <c r="I20" s="1576"/>
      <c r="J20" s="1562"/>
      <c r="K20" s="1562"/>
      <c r="L20" s="1562"/>
      <c r="M20" s="1562"/>
      <c r="N20" s="1562"/>
      <c r="O20" s="1562"/>
      <c r="P20" s="1576"/>
      <c r="Q20" s="1562"/>
      <c r="R20" s="1562"/>
      <c r="S20" s="1562"/>
      <c r="T20" s="1562"/>
      <c r="U20" s="1562"/>
      <c r="V20" s="1562"/>
      <c r="W20" s="1576"/>
      <c r="X20" s="1562"/>
      <c r="Y20" s="1562"/>
      <c r="Z20" s="1562"/>
      <c r="AA20" s="1580"/>
      <c r="AB20" s="1580"/>
      <c r="AC20" s="1580"/>
      <c r="AD20" s="1581"/>
      <c r="AE20" s="1582"/>
      <c r="AF20" s="1582"/>
      <c r="AG20" s="1587"/>
      <c r="AH20" s="1588"/>
      <c r="AI20" s="1589"/>
      <c r="AJ20" s="1589"/>
      <c r="AK20" s="1590"/>
      <c r="AL20" s="1582"/>
      <c r="AM20" s="1582"/>
      <c r="AN20" s="1587"/>
      <c r="AO20" s="1588"/>
      <c r="AP20" s="1589"/>
      <c r="AQ20" s="1589"/>
      <c r="AR20" s="1590"/>
      <c r="AS20" s="1589"/>
      <c r="AT20" s="1589"/>
      <c r="AU20" s="1589"/>
      <c r="AV20" s="1589"/>
      <c r="AW20" s="1589"/>
      <c r="AX20" s="1599"/>
      <c r="AY20" s="1610" t="s">
        <v>1988</v>
      </c>
    </row>
    <row r="21" spans="1:51" ht="54">
      <c r="A21" s="1560">
        <v>10</v>
      </c>
      <c r="B21" s="1561" t="s">
        <v>1989</v>
      </c>
      <c r="C21" s="1562"/>
      <c r="D21" s="1562"/>
      <c r="E21" s="1562"/>
      <c r="F21" s="1562"/>
      <c r="G21" s="1562"/>
      <c r="H21" s="1562"/>
      <c r="I21" s="1576"/>
      <c r="J21" s="1562"/>
      <c r="K21" s="1562"/>
      <c r="L21" s="1562"/>
      <c r="M21" s="1562"/>
      <c r="N21" s="1562"/>
      <c r="O21" s="1562"/>
      <c r="P21" s="1576"/>
      <c r="Q21" s="1562"/>
      <c r="R21" s="1562"/>
      <c r="S21" s="1562"/>
      <c r="T21" s="1562"/>
      <c r="U21" s="1562"/>
      <c r="V21" s="1562"/>
      <c r="W21" s="1576"/>
      <c r="X21" s="1562"/>
      <c r="Y21" s="1562"/>
      <c r="Z21" s="1562"/>
      <c r="AA21" s="1580"/>
      <c r="AB21" s="1580"/>
      <c r="AC21" s="1580"/>
      <c r="AD21" s="1581"/>
      <c r="AE21" s="1582"/>
      <c r="AF21" s="1582"/>
      <c r="AG21" s="1587"/>
      <c r="AH21" s="1588"/>
      <c r="AI21" s="1589"/>
      <c r="AJ21" s="1589"/>
      <c r="AK21" s="1590"/>
      <c r="AL21" s="1582"/>
      <c r="AM21" s="1582"/>
      <c r="AN21" s="1587"/>
      <c r="AO21" s="1588"/>
      <c r="AP21" s="1589"/>
      <c r="AQ21" s="1589"/>
      <c r="AR21" s="1590"/>
      <c r="AS21" s="1589"/>
      <c r="AT21" s="1589"/>
      <c r="AU21" s="1589"/>
      <c r="AV21" s="1590"/>
      <c r="AW21" s="1590"/>
      <c r="AX21" s="1599"/>
      <c r="AY21" s="1610" t="s">
        <v>1990</v>
      </c>
    </row>
    <row r="22" spans="1:51" ht="51.75" customHeight="1">
      <c r="A22" s="1560">
        <v>11</v>
      </c>
      <c r="B22" s="1561" t="s">
        <v>1991</v>
      </c>
      <c r="C22" s="1562"/>
      <c r="D22" s="1562"/>
      <c r="E22" s="1562"/>
      <c r="F22" s="1562"/>
      <c r="G22" s="1562"/>
      <c r="H22" s="1562"/>
      <c r="I22" s="1576"/>
      <c r="J22" s="1562"/>
      <c r="K22" s="1562"/>
      <c r="L22" s="1562"/>
      <c r="M22" s="1562"/>
      <c r="N22" s="1562"/>
      <c r="O22" s="1562"/>
      <c r="P22" s="1576"/>
      <c r="Q22" s="1562"/>
      <c r="R22" s="1562"/>
      <c r="S22" s="1562"/>
      <c r="T22" s="1562"/>
      <c r="U22" s="1562"/>
      <c r="V22" s="1562"/>
      <c r="W22" s="1576"/>
      <c r="X22" s="1562"/>
      <c r="Y22" s="1562"/>
      <c r="Z22" s="1562"/>
      <c r="AA22" s="1580"/>
      <c r="AB22" s="1580"/>
      <c r="AC22" s="1580"/>
      <c r="AD22" s="1581"/>
      <c r="AE22" s="1582"/>
      <c r="AF22" s="1582"/>
      <c r="AG22" s="1587"/>
      <c r="AH22" s="1588"/>
      <c r="AI22" s="1589"/>
      <c r="AJ22" s="1589"/>
      <c r="AK22" s="1590"/>
      <c r="AL22" s="1582"/>
      <c r="AM22" s="1582"/>
      <c r="AN22" s="1587"/>
      <c r="AO22" s="1588"/>
      <c r="AP22" s="1589"/>
      <c r="AQ22" s="1589"/>
      <c r="AR22" s="1590"/>
      <c r="AS22" s="1589"/>
      <c r="AT22" s="1590"/>
      <c r="AU22" s="1589"/>
      <c r="AV22" s="1590"/>
      <c r="AW22" s="1590"/>
      <c r="AX22" s="1611"/>
      <c r="AY22" s="1610" t="s">
        <v>1992</v>
      </c>
    </row>
    <row r="23" spans="1:51" ht="54">
      <c r="A23" s="1560">
        <v>12</v>
      </c>
      <c r="B23" s="1561" t="s">
        <v>1993</v>
      </c>
      <c r="C23" s="1562"/>
      <c r="D23" s="1562"/>
      <c r="E23" s="1562"/>
      <c r="F23" s="1562"/>
      <c r="G23" s="1562"/>
      <c r="H23" s="1562"/>
      <c r="I23" s="1576"/>
      <c r="J23" s="1562"/>
      <c r="K23" s="1562"/>
      <c r="L23" s="1562"/>
      <c r="M23" s="1562"/>
      <c r="N23" s="1562"/>
      <c r="O23" s="1562"/>
      <c r="P23" s="1576"/>
      <c r="Q23" s="1562"/>
      <c r="R23" s="1562"/>
      <c r="S23" s="1562"/>
      <c r="T23" s="1562"/>
      <c r="U23" s="1562"/>
      <c r="V23" s="1562"/>
      <c r="W23" s="1576"/>
      <c r="X23" s="1562"/>
      <c r="Y23" s="1562"/>
      <c r="Z23" s="1562"/>
      <c r="AA23" s="1580"/>
      <c r="AB23" s="1580"/>
      <c r="AC23" s="1580"/>
      <c r="AD23" s="1581"/>
      <c r="AE23" s="1582"/>
      <c r="AF23" s="1583"/>
      <c r="AG23" s="1591"/>
      <c r="AH23" s="1588"/>
      <c r="AI23" s="1589"/>
      <c r="AJ23" s="1589"/>
      <c r="AK23" s="1590"/>
      <c r="AL23" s="1582"/>
      <c r="AM23" s="1583"/>
      <c r="AN23" s="1591"/>
      <c r="AO23" s="1588"/>
      <c r="AP23" s="1589"/>
      <c r="AQ23" s="1589"/>
      <c r="AR23" s="1590"/>
      <c r="AS23" s="1589"/>
      <c r="AT23" s="1590"/>
      <c r="AU23" s="1589"/>
      <c r="AV23" s="1590"/>
      <c r="AW23" s="1590"/>
      <c r="AX23" s="1611"/>
      <c r="AY23" s="1612" t="s">
        <v>1994</v>
      </c>
    </row>
    <row r="24" spans="1:51" s="1552" customFormat="1" ht="26.25" customHeight="1">
      <c r="A24" s="394"/>
      <c r="B24" s="394" t="s">
        <v>245</v>
      </c>
      <c r="C24" s="1568"/>
      <c r="D24" s="1568"/>
      <c r="E24" s="1568"/>
      <c r="F24" s="1568"/>
      <c r="G24" s="1568"/>
      <c r="H24" s="1568"/>
      <c r="I24" s="1577"/>
      <c r="J24" s="1578"/>
      <c r="K24" s="1578"/>
      <c r="L24" s="1578"/>
      <c r="M24" s="1578"/>
      <c r="N24" s="1578"/>
      <c r="O24" s="1578"/>
      <c r="P24" s="1577"/>
      <c r="Q24" s="1578"/>
      <c r="R24" s="1578"/>
      <c r="S24" s="1578"/>
      <c r="T24" s="1578"/>
      <c r="U24" s="1578"/>
      <c r="V24" s="1578"/>
      <c r="W24" s="1577"/>
      <c r="X24" s="1578"/>
      <c r="Y24" s="1578"/>
      <c r="Z24" s="1578"/>
      <c r="AA24" s="1584"/>
      <c r="AB24" s="1584"/>
      <c r="AC24" s="1584"/>
      <c r="AD24" s="1585"/>
      <c r="AE24" s="1586"/>
      <c r="AF24" s="1586"/>
      <c r="AG24" s="1592"/>
      <c r="AH24" s="1586"/>
      <c r="AI24" s="1593"/>
      <c r="AJ24" s="1593"/>
      <c r="AK24" s="1594"/>
      <c r="AL24" s="1586"/>
      <c r="AM24" s="1586"/>
      <c r="AN24" s="1592"/>
      <c r="AO24" s="1586"/>
      <c r="AP24" s="1593"/>
      <c r="AQ24" s="1593"/>
      <c r="AR24" s="1594"/>
      <c r="AS24" s="1596"/>
      <c r="AT24" s="1596"/>
      <c r="AU24" s="1596"/>
      <c r="AV24" s="1596"/>
      <c r="AW24" s="1596"/>
      <c r="AX24" s="394"/>
      <c r="AY24" s="394"/>
    </row>
    <row r="25" spans="1:51" ht="20.25" customHeight="1">
      <c r="A25" s="1569"/>
      <c r="B25" s="1569"/>
      <c r="C25" s="1570"/>
      <c r="D25" s="1570"/>
      <c r="E25" s="1570"/>
      <c r="F25" s="1570"/>
      <c r="G25" s="1570"/>
      <c r="H25" s="1570"/>
      <c r="I25" s="1579"/>
      <c r="J25" s="1570"/>
      <c r="K25" s="1570"/>
      <c r="L25" s="1570"/>
      <c r="M25" s="1570"/>
      <c r="N25" s="1570"/>
      <c r="O25" s="1570"/>
      <c r="P25" s="1579"/>
      <c r="Q25" s="1570"/>
      <c r="R25" s="1570"/>
      <c r="S25" s="1570"/>
      <c r="T25" s="1570"/>
      <c r="U25" s="1570"/>
      <c r="V25" s="1570"/>
      <c r="W25" s="1570"/>
      <c r="X25" s="1570"/>
      <c r="Y25" s="1570"/>
      <c r="Z25" s="1570"/>
      <c r="AA25" s="1570"/>
      <c r="AB25" s="1570"/>
      <c r="AC25" s="1570"/>
      <c r="AD25" s="1570"/>
      <c r="AE25" s="1570"/>
      <c r="AF25" s="1570"/>
      <c r="AG25" s="1570"/>
      <c r="AH25" s="1570"/>
      <c r="AI25" s="1570"/>
      <c r="AJ25" s="1570"/>
      <c r="AK25" s="1570"/>
      <c r="AL25" s="1570"/>
      <c r="AM25" s="1570"/>
      <c r="AN25" s="1570"/>
      <c r="AO25" s="1570"/>
      <c r="AP25" s="1570"/>
      <c r="AQ25" s="1570"/>
      <c r="AR25" s="1570"/>
      <c r="AS25" s="1570"/>
      <c r="AT25" s="1570"/>
      <c r="AU25" s="1570"/>
      <c r="AV25" s="1570"/>
      <c r="AW25" s="1570"/>
      <c r="AX25" s="1569"/>
      <c r="AY25" s="1569"/>
    </row>
    <row r="27" spans="1:51">
      <c r="C27" s="1340"/>
      <c r="D27" s="1340"/>
      <c r="E27" s="1340"/>
      <c r="F27" s="1340"/>
      <c r="G27" s="1340"/>
      <c r="H27" s="1340"/>
      <c r="I27" s="1339"/>
      <c r="J27" s="1340"/>
      <c r="K27" s="1340"/>
      <c r="L27" s="1340"/>
      <c r="M27" s="1340"/>
      <c r="N27" s="1340"/>
      <c r="O27" s="1340"/>
      <c r="P27" s="1339"/>
      <c r="Q27" s="1340"/>
      <c r="R27" s="1340"/>
      <c r="S27" s="1340"/>
      <c r="T27" s="1340"/>
      <c r="U27" s="1340"/>
      <c r="V27" s="1340"/>
      <c r="W27" s="1340"/>
      <c r="X27" s="1340"/>
      <c r="Y27" s="1340"/>
      <c r="Z27" s="1340"/>
      <c r="AA27" s="1340"/>
      <c r="AB27" s="1340"/>
      <c r="AC27" s="1340"/>
      <c r="AD27" s="1340"/>
      <c r="AE27" s="1340"/>
      <c r="AF27" s="1340"/>
      <c r="AG27" s="1340"/>
      <c r="AH27" s="1340"/>
      <c r="AI27" s="1340"/>
      <c r="AJ27" s="1340"/>
      <c r="AK27" s="1340"/>
      <c r="AL27" s="1340"/>
      <c r="AM27" s="1340"/>
      <c r="AN27" s="1340"/>
      <c r="AO27" s="1340"/>
      <c r="AP27" s="1340"/>
      <c r="AQ27" s="1340"/>
      <c r="AR27" s="1340"/>
      <c r="AS27" s="1340"/>
      <c r="AT27" s="1340"/>
      <c r="AU27" s="1340"/>
      <c r="AV27" s="1340"/>
      <c r="AW27" s="1340"/>
      <c r="AX27" s="1124" t="s">
        <v>215</v>
      </c>
      <c r="AY27" s="456"/>
    </row>
  </sheetData>
  <sortState ref="A7:Y13">
    <sortCondition descending="1" ref="L7:L13"/>
  </sortState>
  <mergeCells count="39">
    <mergeCell ref="AK5:AK6"/>
    <mergeCell ref="AL5:AL6"/>
    <mergeCell ref="AQ5:AQ6"/>
    <mergeCell ref="AR5:AR6"/>
    <mergeCell ref="AS5:AS6"/>
    <mergeCell ref="AM5:AN5"/>
    <mergeCell ref="AO5:AP5"/>
    <mergeCell ref="AT5:AU5"/>
    <mergeCell ref="AV5:AW5"/>
    <mergeCell ref="A4:A6"/>
    <mergeCell ref="B4:B6"/>
    <mergeCell ref="C5:C6"/>
    <mergeCell ref="J5:J6"/>
    <mergeCell ref="Q5:Q6"/>
    <mergeCell ref="V5:V6"/>
    <mergeCell ref="W5:W6"/>
    <mergeCell ref="X5:X6"/>
    <mergeCell ref="AC5:AC6"/>
    <mergeCell ref="AD5:AD6"/>
    <mergeCell ref="AE5:AE6"/>
    <mergeCell ref="AJ5:AJ6"/>
    <mergeCell ref="T5:U5"/>
    <mergeCell ref="Y5:Z5"/>
    <mergeCell ref="AA5:AB5"/>
    <mergeCell ref="AF5:AG5"/>
    <mergeCell ref="AH5:AI5"/>
    <mergeCell ref="D5:E5"/>
    <mergeCell ref="F5:G5"/>
    <mergeCell ref="K5:L5"/>
    <mergeCell ref="M5:N5"/>
    <mergeCell ref="R5:S5"/>
    <mergeCell ref="A2:AY2"/>
    <mergeCell ref="C4:I4"/>
    <mergeCell ref="J4:P4"/>
    <mergeCell ref="Q4:W4"/>
    <mergeCell ref="X4:AD4"/>
    <mergeCell ref="AE4:AK4"/>
    <mergeCell ref="AL4:AR4"/>
    <mergeCell ref="AS4:AW4"/>
  </mergeCells>
  <phoneticPr fontId="169" type="noConversion"/>
  <hyperlinks>
    <hyperlink ref="AX27" location="总部管理费!Print_Titles" display="返回"/>
  </hyperlinks>
  <printOptions horizontalCentered="1"/>
  <pageMargins left="0.39370078740157499" right="0" top="1.1811023622047201" bottom="0" header="0.31496062992126" footer="0.31496062992126"/>
  <pageSetup paperSize="9" scale="63" orientation="landscape"/>
  <headerFooter alignWithMargins="0"/>
  <customProperties>
    <customPr name="BudgetSheetCodeName" r:id="rId1"/>
  </customProperties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K43"/>
  <sheetViews>
    <sheetView workbookViewId="0">
      <selection activeCell="C6" sqref="C6:AK38"/>
    </sheetView>
  </sheetViews>
  <sheetFormatPr defaultColWidth="9" defaultRowHeight="15.75" outlineLevelRow="1" outlineLevelCol="1"/>
  <cols>
    <col min="1" max="1" width="5.25" style="1454" customWidth="1"/>
    <col min="2" max="2" width="31" style="1455" customWidth="1"/>
    <col min="3" max="4" width="9.125" style="1456" hidden="1" customWidth="1" outlineLevel="1"/>
    <col min="5" max="6" width="13.625" style="1456" hidden="1" customWidth="1" outlineLevel="1"/>
    <col min="7" max="7" width="13.625" style="1457" hidden="1" customWidth="1" outlineLevel="1"/>
    <col min="8" max="9" width="11.875" style="1458" hidden="1" customWidth="1" outlineLevel="1"/>
    <col min="10" max="11" width="9.875" style="1458" hidden="1" customWidth="1" outlineLevel="1"/>
    <col min="12" max="12" width="9.875" style="1457" hidden="1" customWidth="1" outlineLevel="1"/>
    <col min="13" max="15" width="9.875" style="1458" hidden="1" customWidth="1" outlineLevel="1"/>
    <col min="16" max="16" width="12.125" style="1458" hidden="1" customWidth="1" outlineLevel="1"/>
    <col min="17" max="19" width="12.5" style="1458" hidden="1" customWidth="1" outlineLevel="1"/>
    <col min="20" max="20" width="10.75" style="1458" hidden="1" customWidth="1" outlineLevel="1"/>
    <col min="21" max="21" width="11.875" style="1458" hidden="1" customWidth="1" outlineLevel="1"/>
    <col min="22" max="22" width="12.5" style="1458" hidden="1" customWidth="1" outlineLevel="1"/>
    <col min="23" max="23" width="11.875" style="1458" hidden="1" customWidth="1" outlineLevel="1"/>
    <col min="24" max="24" width="11.5" style="1458" hidden="1" customWidth="1" outlineLevel="1"/>
    <col min="25" max="25" width="9.75" style="1458" hidden="1" customWidth="1" outlineLevel="1"/>
    <col min="26" max="26" width="10.125" style="1458" hidden="1" customWidth="1" outlineLevel="1"/>
    <col min="27" max="27" width="12" style="1458" hidden="1" customWidth="1" outlineLevel="1"/>
    <col min="28" max="29" width="10.875" style="1458" hidden="1" customWidth="1" outlineLevel="1"/>
    <col min="30" max="30" width="10" style="1458" customWidth="1" collapsed="1"/>
    <col min="31" max="31" width="10" style="1458" customWidth="1"/>
    <col min="32" max="35" width="12.5" style="1458" customWidth="1"/>
    <col min="36" max="36" width="87.75" style="1459" customWidth="1"/>
    <col min="37" max="37" width="27.125" style="1439" customWidth="1"/>
    <col min="38" max="16384" width="9" style="1439"/>
  </cols>
  <sheetData>
    <row r="1" spans="1:37" ht="18" customHeight="1">
      <c r="A1" s="1460"/>
      <c r="C1" s="1461"/>
      <c r="D1" s="1461"/>
      <c r="E1" s="1461"/>
      <c r="F1" s="1461"/>
      <c r="G1" s="1462"/>
      <c r="H1" s="1463"/>
      <c r="I1" s="1463"/>
      <c r="J1" s="1463"/>
      <c r="K1" s="1463"/>
      <c r="L1" s="1462"/>
      <c r="M1" s="1463"/>
      <c r="N1" s="1463"/>
      <c r="O1" s="1463"/>
      <c r="P1" s="1463"/>
      <c r="Q1" s="1463"/>
      <c r="R1" s="1463"/>
      <c r="S1" s="1463"/>
      <c r="T1" s="1463"/>
      <c r="U1" s="1463"/>
      <c r="V1" s="1463"/>
      <c r="W1" s="1463"/>
      <c r="X1" s="1463"/>
      <c r="Y1" s="1463"/>
      <c r="Z1" s="1463"/>
      <c r="AA1" s="1463"/>
      <c r="AB1" s="1463"/>
      <c r="AC1" s="1463"/>
      <c r="AD1" s="1463"/>
      <c r="AE1" s="1463"/>
      <c r="AF1" s="1463"/>
      <c r="AG1" s="1463"/>
      <c r="AH1" s="1463"/>
      <c r="AI1" s="1463"/>
      <c r="AJ1" s="152"/>
      <c r="AK1" s="580" t="s">
        <v>75</v>
      </c>
    </row>
    <row r="2" spans="1:37" ht="18.75" customHeight="1">
      <c r="A2" s="5129" t="s">
        <v>1995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</row>
    <row r="3" spans="1:37" ht="17.25" customHeight="1">
      <c r="A3" s="1464"/>
      <c r="AJ3" s="152"/>
      <c r="AK3" s="152" t="s">
        <v>361</v>
      </c>
    </row>
    <row r="4" spans="1:37" s="1206" customFormat="1" ht="13.5">
      <c r="A4" s="5377" t="s">
        <v>13</v>
      </c>
      <c r="B4" s="5378" t="s">
        <v>785</v>
      </c>
      <c r="C4" s="5297" t="s">
        <v>1345</v>
      </c>
      <c r="D4" s="5298"/>
      <c r="E4" s="5298"/>
      <c r="F4" s="5298"/>
      <c r="G4" s="5299"/>
      <c r="H4" s="5372" t="s">
        <v>156</v>
      </c>
      <c r="I4" s="5373"/>
      <c r="J4" s="5373"/>
      <c r="K4" s="5373"/>
      <c r="L4" s="5374"/>
      <c r="M4" s="5372" t="s">
        <v>157</v>
      </c>
      <c r="N4" s="5373"/>
      <c r="O4" s="5373"/>
      <c r="P4" s="5373"/>
      <c r="Q4" s="5374"/>
      <c r="R4" s="5375" t="s">
        <v>158</v>
      </c>
      <c r="S4" s="5375"/>
      <c r="T4" s="5375"/>
      <c r="U4" s="5375"/>
      <c r="V4" s="5375"/>
      <c r="W4" s="5375" t="s">
        <v>220</v>
      </c>
      <c r="X4" s="5375"/>
      <c r="Y4" s="5375"/>
      <c r="Z4" s="5375"/>
      <c r="AA4" s="5375"/>
      <c r="AB4" s="5375" t="s">
        <v>221</v>
      </c>
      <c r="AC4" s="5375"/>
      <c r="AD4" s="5375"/>
      <c r="AE4" s="5375"/>
      <c r="AF4" s="5375"/>
      <c r="AG4" s="5376" t="s">
        <v>161</v>
      </c>
      <c r="AH4" s="5376"/>
      <c r="AI4" s="5376"/>
      <c r="AJ4" s="5380" t="s">
        <v>960</v>
      </c>
      <c r="AK4" s="5368" t="s">
        <v>791</v>
      </c>
    </row>
    <row r="5" spans="1:37" s="1206" customFormat="1" ht="27">
      <c r="A5" s="5377"/>
      <c r="B5" s="5379"/>
      <c r="C5" s="794" t="s">
        <v>788</v>
      </c>
      <c r="D5" s="794" t="s">
        <v>854</v>
      </c>
      <c r="E5" s="794" t="s">
        <v>786</v>
      </c>
      <c r="F5" s="794" t="s">
        <v>855</v>
      </c>
      <c r="G5" s="375" t="s">
        <v>170</v>
      </c>
      <c r="H5" s="795" t="s">
        <v>788</v>
      </c>
      <c r="I5" s="795" t="s">
        <v>789</v>
      </c>
      <c r="J5" s="795" t="s">
        <v>786</v>
      </c>
      <c r="K5" s="795" t="s">
        <v>855</v>
      </c>
      <c r="L5" s="375" t="s">
        <v>170</v>
      </c>
      <c r="M5" s="795" t="s">
        <v>788</v>
      </c>
      <c r="N5" s="795" t="s">
        <v>789</v>
      </c>
      <c r="O5" s="795" t="s">
        <v>786</v>
      </c>
      <c r="P5" s="795" t="s">
        <v>855</v>
      </c>
      <c r="Q5" s="795" t="s">
        <v>170</v>
      </c>
      <c r="R5" s="1502" t="s">
        <v>788</v>
      </c>
      <c r="S5" s="1502" t="s">
        <v>789</v>
      </c>
      <c r="T5" s="1502" t="s">
        <v>786</v>
      </c>
      <c r="U5" s="1502" t="s">
        <v>855</v>
      </c>
      <c r="V5" s="1502" t="s">
        <v>170</v>
      </c>
      <c r="W5" s="1502" t="s">
        <v>788</v>
      </c>
      <c r="X5" s="1502" t="s">
        <v>789</v>
      </c>
      <c r="Y5" s="1502" t="s">
        <v>786</v>
      </c>
      <c r="Z5" s="1502" t="s">
        <v>855</v>
      </c>
      <c r="AA5" s="1502" t="s">
        <v>170</v>
      </c>
      <c r="AB5" s="1502" t="s">
        <v>788</v>
      </c>
      <c r="AC5" s="1502" t="s">
        <v>789</v>
      </c>
      <c r="AD5" s="1502" t="s">
        <v>786</v>
      </c>
      <c r="AE5" s="1502" t="s">
        <v>855</v>
      </c>
      <c r="AF5" s="1502" t="s">
        <v>170</v>
      </c>
      <c r="AG5" s="1534" t="s">
        <v>788</v>
      </c>
      <c r="AH5" s="1534" t="s">
        <v>789</v>
      </c>
      <c r="AI5" s="1534" t="s">
        <v>786</v>
      </c>
      <c r="AJ5" s="5381"/>
      <c r="AK5" s="5369"/>
    </row>
    <row r="6" spans="1:37" s="1454" customFormat="1">
      <c r="A6" s="1465" t="s">
        <v>16</v>
      </c>
      <c r="B6" s="1466" t="s">
        <v>1296</v>
      </c>
      <c r="C6" s="1467"/>
      <c r="D6" s="1467"/>
      <c r="E6" s="1467"/>
      <c r="F6" s="1467"/>
      <c r="G6" s="1468"/>
      <c r="H6" s="1469"/>
      <c r="I6" s="1469"/>
      <c r="J6" s="1469"/>
      <c r="K6" s="1469"/>
      <c r="L6" s="1468"/>
      <c r="M6" s="1469"/>
      <c r="N6" s="1469"/>
      <c r="O6" s="1469"/>
      <c r="P6" s="1469"/>
      <c r="Q6" s="1468"/>
      <c r="R6" s="1469"/>
      <c r="S6" s="1469"/>
      <c r="T6" s="1503"/>
      <c r="U6" s="1503"/>
      <c r="V6" s="1504"/>
      <c r="W6" s="1505"/>
      <c r="X6" s="1505"/>
      <c r="Y6" s="1525"/>
      <c r="Z6" s="1525"/>
      <c r="AA6" s="1526"/>
      <c r="AB6" s="1505"/>
      <c r="AC6" s="1505"/>
      <c r="AD6" s="1525"/>
      <c r="AE6" s="1525"/>
      <c r="AF6" s="1526"/>
      <c r="AG6" s="1535"/>
      <c r="AH6" s="1535"/>
      <c r="AI6" s="1535"/>
      <c r="AJ6" s="1536"/>
      <c r="AK6" s="1537"/>
    </row>
    <row r="7" spans="1:37" ht="36" customHeight="1">
      <c r="A7" s="1470">
        <v>1</v>
      </c>
      <c r="B7" s="858" t="s">
        <v>1996</v>
      </c>
      <c r="C7" s="1471"/>
      <c r="D7" s="1471"/>
      <c r="E7" s="1471"/>
      <c r="F7" s="1471"/>
      <c r="G7" s="1472"/>
      <c r="H7" s="1473"/>
      <c r="I7" s="1473"/>
      <c r="J7" s="1473"/>
      <c r="K7" s="1473"/>
      <c r="L7" s="1472"/>
      <c r="M7" s="1473"/>
      <c r="N7" s="1473"/>
      <c r="O7" s="1473"/>
      <c r="P7" s="1473"/>
      <c r="Q7" s="1506"/>
      <c r="R7" s="1473"/>
      <c r="S7" s="1473"/>
      <c r="T7" s="1507"/>
      <c r="U7" s="1508"/>
      <c r="V7" s="1509"/>
      <c r="W7" s="1510"/>
      <c r="X7" s="1510"/>
      <c r="Y7" s="1510"/>
      <c r="Z7" s="1510"/>
      <c r="AA7" s="1509"/>
      <c r="AB7" s="1510"/>
      <c r="AC7" s="1510"/>
      <c r="AD7" s="1510"/>
      <c r="AE7" s="1510"/>
      <c r="AF7" s="1509"/>
      <c r="AG7" s="1538"/>
      <c r="AH7" s="1538"/>
      <c r="AI7" s="1538"/>
      <c r="AJ7" s="858"/>
      <c r="AK7" s="858"/>
    </row>
    <row r="8" spans="1:37" ht="18" customHeight="1">
      <c r="A8" s="1470">
        <v>2</v>
      </c>
      <c r="B8" s="858" t="s">
        <v>2605</v>
      </c>
      <c r="C8" s="1471"/>
      <c r="D8" s="1471"/>
      <c r="E8" s="1471"/>
      <c r="F8" s="1471"/>
      <c r="G8" s="1472"/>
      <c r="H8" s="1473"/>
      <c r="I8" s="1473"/>
      <c r="J8" s="1473"/>
      <c r="K8" s="1473"/>
      <c r="L8" s="1472"/>
      <c r="M8" s="1473"/>
      <c r="N8" s="1473"/>
      <c r="O8" s="1473"/>
      <c r="P8" s="1473"/>
      <c r="Q8" s="1506"/>
      <c r="R8" s="1473"/>
      <c r="S8" s="1473"/>
      <c r="T8" s="1507"/>
      <c r="U8" s="1508"/>
      <c r="V8" s="1509"/>
      <c r="W8" s="1510"/>
      <c r="X8" s="1510"/>
      <c r="Y8" s="1510"/>
      <c r="Z8" s="1510"/>
      <c r="AA8" s="1509"/>
      <c r="AB8" s="1510"/>
      <c r="AC8" s="1527"/>
      <c r="AD8" s="1510"/>
      <c r="AE8" s="1510"/>
      <c r="AF8" s="1509"/>
      <c r="AG8" s="1538"/>
      <c r="AH8" s="1538"/>
      <c r="AI8" s="1538"/>
      <c r="AJ8" s="858"/>
      <c r="AK8" s="858"/>
    </row>
    <row r="9" spans="1:37">
      <c r="A9" s="1470">
        <v>3</v>
      </c>
      <c r="B9" s="1474" t="s">
        <v>1997</v>
      </c>
      <c r="C9" s="1471"/>
      <c r="D9" s="1475"/>
      <c r="E9" s="1471"/>
      <c r="F9" s="1471"/>
      <c r="G9" s="1472"/>
      <c r="H9" s="1473"/>
      <c r="I9" s="1473"/>
      <c r="J9" s="1473"/>
      <c r="K9" s="1473"/>
      <c r="L9" s="1472"/>
      <c r="M9" s="1473"/>
      <c r="N9" s="1473"/>
      <c r="O9" s="1473"/>
      <c r="P9" s="1473"/>
      <c r="Q9" s="1506"/>
      <c r="R9" s="1473"/>
      <c r="S9" s="1511"/>
      <c r="T9" s="1507"/>
      <c r="U9" s="1508"/>
      <c r="V9" s="1509"/>
      <c r="W9" s="1512"/>
      <c r="X9" s="1510"/>
      <c r="Y9" s="1510"/>
      <c r="Z9" s="1510"/>
      <c r="AA9" s="1509"/>
      <c r="AB9" s="1512"/>
      <c r="AC9" s="1510"/>
      <c r="AD9" s="1510"/>
      <c r="AE9" s="1510"/>
      <c r="AF9" s="1509"/>
      <c r="AG9" s="1538"/>
      <c r="AH9" s="1538"/>
      <c r="AI9" s="1538"/>
      <c r="AJ9" s="1276"/>
      <c r="AK9" s="858"/>
    </row>
    <row r="10" spans="1:37">
      <c r="A10" s="1470">
        <v>4</v>
      </c>
      <c r="B10" s="1474" t="s">
        <v>1658</v>
      </c>
      <c r="C10" s="1471"/>
      <c r="D10" s="1475"/>
      <c r="E10" s="1471"/>
      <c r="F10" s="1471"/>
      <c r="G10" s="1472"/>
      <c r="H10" s="1473"/>
      <c r="I10" s="1473"/>
      <c r="J10" s="1473"/>
      <c r="K10" s="1473"/>
      <c r="L10" s="1472"/>
      <c r="M10" s="1473"/>
      <c r="N10" s="1473"/>
      <c r="O10" s="1473"/>
      <c r="P10" s="1473"/>
      <c r="Q10" s="1506"/>
      <c r="R10" s="1473"/>
      <c r="S10" s="1511"/>
      <c r="T10" s="1507"/>
      <c r="U10" s="1508"/>
      <c r="V10" s="1509"/>
      <c r="W10" s="1512"/>
      <c r="X10" s="1510"/>
      <c r="Y10" s="1510"/>
      <c r="Z10" s="1510"/>
      <c r="AA10" s="1509"/>
      <c r="AB10" s="1512"/>
      <c r="AC10" s="1510"/>
      <c r="AD10" s="1510"/>
      <c r="AE10" s="1510"/>
      <c r="AF10" s="1509"/>
      <c r="AG10" s="1538"/>
      <c r="AH10" s="1538"/>
      <c r="AI10" s="1538"/>
      <c r="AJ10" s="1276"/>
      <c r="AK10" s="858"/>
    </row>
    <row r="11" spans="1:37" hidden="1">
      <c r="A11" s="1470">
        <v>4</v>
      </c>
      <c r="B11" s="858" t="s">
        <v>1998</v>
      </c>
      <c r="C11" s="1471"/>
      <c r="D11" s="1471"/>
      <c r="E11" s="1471"/>
      <c r="F11" s="1471"/>
      <c r="G11" s="1472"/>
      <c r="H11" s="1473"/>
      <c r="I11" s="1473"/>
      <c r="J11" s="1473"/>
      <c r="K11" s="1473"/>
      <c r="L11" s="1472"/>
      <c r="M11" s="1473"/>
      <c r="N11" s="1473"/>
      <c r="O11" s="1473"/>
      <c r="P11" s="1473"/>
      <c r="Q11" s="1506"/>
      <c r="R11" s="1473"/>
      <c r="S11" s="1473"/>
      <c r="T11" s="1507"/>
      <c r="U11" s="1508"/>
      <c r="V11" s="1509"/>
      <c r="W11" s="1510"/>
      <c r="X11" s="1510"/>
      <c r="Y11" s="1510"/>
      <c r="Z11" s="1510"/>
      <c r="AA11" s="1509"/>
      <c r="AB11" s="1510"/>
      <c r="AC11" s="1510"/>
      <c r="AD11" s="1510"/>
      <c r="AE11" s="1510"/>
      <c r="AF11" s="1509"/>
      <c r="AG11" s="1538"/>
      <c r="AH11" s="1538"/>
      <c r="AI11" s="1538"/>
      <c r="AJ11" s="858"/>
      <c r="AK11" s="858"/>
    </row>
    <row r="12" spans="1:37">
      <c r="A12" s="1476" t="s">
        <v>138</v>
      </c>
      <c r="B12" s="1466" t="s">
        <v>1297</v>
      </c>
      <c r="C12" s="1477"/>
      <c r="D12" s="1477"/>
      <c r="E12" s="1477"/>
      <c r="F12" s="1477"/>
      <c r="G12" s="1478"/>
      <c r="H12" s="1479"/>
      <c r="I12" s="1479"/>
      <c r="J12" s="1479"/>
      <c r="K12" s="1479"/>
      <c r="L12" s="1478"/>
      <c r="M12" s="1479"/>
      <c r="N12" s="1479"/>
      <c r="O12" s="1479"/>
      <c r="P12" s="1479"/>
      <c r="Q12" s="1468"/>
      <c r="R12" s="1479"/>
      <c r="S12" s="1469"/>
      <c r="T12" s="1503"/>
      <c r="U12" s="1503"/>
      <c r="V12" s="1513"/>
      <c r="W12" s="1514"/>
      <c r="X12" s="1514"/>
      <c r="Y12" s="1514"/>
      <c r="Z12" s="1514"/>
      <c r="AA12" s="1513"/>
      <c r="AB12" s="1514"/>
      <c r="AC12" s="1514"/>
      <c r="AD12" s="1514"/>
      <c r="AE12" s="1514"/>
      <c r="AF12" s="1513"/>
      <c r="AG12" s="1517"/>
      <c r="AH12" s="1517"/>
      <c r="AI12" s="1517"/>
      <c r="AJ12" s="1539"/>
      <c r="AK12" s="1540"/>
    </row>
    <row r="13" spans="1:37" ht="29.25" customHeight="1">
      <c r="A13" s="1476" t="s">
        <v>108</v>
      </c>
      <c r="B13" s="1480" t="s">
        <v>1317</v>
      </c>
      <c r="C13" s="1477"/>
      <c r="D13" s="1477"/>
      <c r="E13" s="1477"/>
      <c r="F13" s="1477"/>
      <c r="G13" s="1478"/>
      <c r="H13" s="1479"/>
      <c r="I13" s="1479"/>
      <c r="J13" s="1479"/>
      <c r="K13" s="1479"/>
      <c r="L13" s="1478"/>
      <c r="M13" s="1479"/>
      <c r="N13" s="1479"/>
      <c r="O13" s="1479"/>
      <c r="P13" s="1479"/>
      <c r="Q13" s="1468"/>
      <c r="R13" s="1479"/>
      <c r="S13" s="1469"/>
      <c r="T13" s="1503"/>
      <c r="U13" s="1503"/>
      <c r="V13" s="1513"/>
      <c r="W13" s="1514"/>
      <c r="X13" s="1514"/>
      <c r="Y13" s="1514"/>
      <c r="Z13" s="1514"/>
      <c r="AA13" s="1513"/>
      <c r="AB13" s="1514"/>
      <c r="AC13" s="1514"/>
      <c r="AD13" s="1514"/>
      <c r="AE13" s="1514"/>
      <c r="AF13" s="1513"/>
      <c r="AG13" s="1517"/>
      <c r="AH13" s="1517"/>
      <c r="AI13" s="1517"/>
      <c r="AJ13" s="1540"/>
      <c r="AK13" s="1540"/>
    </row>
    <row r="14" spans="1:37">
      <c r="A14" s="1476" t="s">
        <v>326</v>
      </c>
      <c r="B14" s="1481" t="s">
        <v>1304</v>
      </c>
      <c r="C14" s="1477"/>
      <c r="D14" s="1477"/>
      <c r="E14" s="1477"/>
      <c r="F14" s="1477"/>
      <c r="G14" s="1478"/>
      <c r="H14" s="1479"/>
      <c r="I14" s="1479"/>
      <c r="J14" s="1479"/>
      <c r="K14" s="1479"/>
      <c r="L14" s="1478"/>
      <c r="M14" s="1479"/>
      <c r="N14" s="1499"/>
      <c r="O14" s="1479"/>
      <c r="P14" s="1479"/>
      <c r="Q14" s="1468"/>
      <c r="R14" s="1469"/>
      <c r="S14" s="1469"/>
      <c r="T14" s="1503"/>
      <c r="U14" s="1503"/>
      <c r="V14" s="1513"/>
      <c r="W14" s="1514"/>
      <c r="X14" s="1514"/>
      <c r="Y14" s="1514"/>
      <c r="Z14" s="1514"/>
      <c r="AA14" s="1513"/>
      <c r="AB14" s="1514"/>
      <c r="AC14" s="1528"/>
      <c r="AD14" s="1514"/>
      <c r="AE14" s="1514"/>
      <c r="AF14" s="1513"/>
      <c r="AG14" s="1517"/>
      <c r="AH14" s="1517"/>
      <c r="AI14" s="1517"/>
      <c r="AJ14" s="1540"/>
      <c r="AK14" s="1541"/>
    </row>
    <row r="15" spans="1:37" ht="39" customHeight="1">
      <c r="A15" s="1476" t="s">
        <v>767</v>
      </c>
      <c r="B15" s="1481" t="s">
        <v>1999</v>
      </c>
      <c r="C15" s="1477"/>
      <c r="D15" s="1477"/>
      <c r="E15" s="1477"/>
      <c r="F15" s="1477"/>
      <c r="G15" s="1478"/>
      <c r="H15" s="1479"/>
      <c r="I15" s="1479"/>
      <c r="J15" s="1479"/>
      <c r="K15" s="1479"/>
      <c r="L15" s="1478"/>
      <c r="M15" s="1479"/>
      <c r="N15" s="1499"/>
      <c r="O15" s="1479"/>
      <c r="P15" s="1479"/>
      <c r="Q15" s="1468"/>
      <c r="R15" s="1469"/>
      <c r="S15" s="1469"/>
      <c r="T15" s="1503"/>
      <c r="U15" s="1503"/>
      <c r="V15" s="1513"/>
      <c r="W15" s="1514"/>
      <c r="X15" s="1514"/>
      <c r="Y15" s="1514"/>
      <c r="Z15" s="1514"/>
      <c r="AA15" s="1513"/>
      <c r="AB15" s="1514"/>
      <c r="AC15" s="1514"/>
      <c r="AD15" s="1514"/>
      <c r="AE15" s="1514"/>
      <c r="AF15" s="1513"/>
      <c r="AG15" s="1517"/>
      <c r="AH15" s="1517"/>
      <c r="AI15" s="1517"/>
      <c r="AJ15" s="1542"/>
      <c r="AK15" s="4922"/>
    </row>
    <row r="16" spans="1:37" ht="28.5" customHeight="1">
      <c r="A16" s="1476" t="s">
        <v>770</v>
      </c>
      <c r="B16" s="1481" t="s">
        <v>2000</v>
      </c>
      <c r="C16" s="1477"/>
      <c r="D16" s="1477"/>
      <c r="E16" s="1477"/>
      <c r="F16" s="1477"/>
      <c r="G16" s="1478"/>
      <c r="H16" s="1479"/>
      <c r="I16" s="1479"/>
      <c r="J16" s="1479"/>
      <c r="K16" s="1479"/>
      <c r="L16" s="1478"/>
      <c r="M16" s="1479"/>
      <c r="N16" s="1479"/>
      <c r="O16" s="1479"/>
      <c r="P16" s="1479"/>
      <c r="Q16" s="1468"/>
      <c r="R16" s="1469"/>
      <c r="S16" s="1469"/>
      <c r="T16" s="1503"/>
      <c r="U16" s="1503"/>
      <c r="V16" s="1513"/>
      <c r="W16" s="1514"/>
      <c r="X16" s="1514"/>
      <c r="Y16" s="1514"/>
      <c r="Z16" s="1514"/>
      <c r="AA16" s="1513"/>
      <c r="AB16" s="1514"/>
      <c r="AC16" s="1528"/>
      <c r="AD16" s="1514"/>
      <c r="AE16" s="1514"/>
      <c r="AF16" s="1513"/>
      <c r="AG16" s="1517"/>
      <c r="AH16" s="1517"/>
      <c r="AI16" s="1517"/>
      <c r="AJ16" s="1543"/>
      <c r="AK16" s="1540"/>
    </row>
    <row r="17" spans="1:37" ht="28.5" customHeight="1">
      <c r="A17" s="1476" t="s">
        <v>771</v>
      </c>
      <c r="B17" s="1481" t="s">
        <v>1308</v>
      </c>
      <c r="C17" s="1477"/>
      <c r="D17" s="1477"/>
      <c r="E17" s="1477"/>
      <c r="F17" s="1477"/>
      <c r="G17" s="1478"/>
      <c r="H17" s="1479"/>
      <c r="I17" s="1479"/>
      <c r="J17" s="1479"/>
      <c r="K17" s="1479"/>
      <c r="L17" s="1478"/>
      <c r="M17" s="1479"/>
      <c r="N17" s="1479"/>
      <c r="O17" s="1479"/>
      <c r="P17" s="1479"/>
      <c r="Q17" s="1468"/>
      <c r="R17" s="1469"/>
      <c r="S17" s="1469"/>
      <c r="T17" s="1503"/>
      <c r="U17" s="1503"/>
      <c r="V17" s="1513"/>
      <c r="W17" s="1514"/>
      <c r="X17" s="1514"/>
      <c r="Y17" s="1514"/>
      <c r="Z17" s="1514"/>
      <c r="AA17" s="1513"/>
      <c r="AB17" s="1514"/>
      <c r="AC17" s="1528"/>
      <c r="AD17" s="1514"/>
      <c r="AE17" s="1514"/>
      <c r="AF17" s="1513"/>
      <c r="AG17" s="1517"/>
      <c r="AH17" s="1517"/>
      <c r="AI17" s="1517"/>
      <c r="AJ17" s="1543"/>
      <c r="AK17" s="1540"/>
    </row>
    <row r="18" spans="1:37" ht="28.5" customHeight="1">
      <c r="A18" s="1476" t="s">
        <v>772</v>
      </c>
      <c r="B18" s="1481" t="s">
        <v>1301</v>
      </c>
      <c r="C18" s="1477"/>
      <c r="D18" s="1477"/>
      <c r="E18" s="1477"/>
      <c r="F18" s="1477"/>
      <c r="G18" s="1478"/>
      <c r="H18" s="1479"/>
      <c r="I18" s="1479"/>
      <c r="J18" s="1479"/>
      <c r="K18" s="1479"/>
      <c r="L18" s="1478"/>
      <c r="M18" s="1479"/>
      <c r="N18" s="1479"/>
      <c r="O18" s="1479"/>
      <c r="P18" s="1479"/>
      <c r="Q18" s="1468"/>
      <c r="R18" s="1469"/>
      <c r="S18" s="1469"/>
      <c r="T18" s="1503"/>
      <c r="U18" s="1503"/>
      <c r="V18" s="1513"/>
      <c r="W18" s="1514"/>
      <c r="X18" s="1514"/>
      <c r="Y18" s="1514"/>
      <c r="Z18" s="1514"/>
      <c r="AA18" s="1513"/>
      <c r="AB18" s="1514"/>
      <c r="AC18" s="1528"/>
      <c r="AD18" s="1514"/>
      <c r="AE18" s="1514"/>
      <c r="AF18" s="1513"/>
      <c r="AG18" s="1517"/>
      <c r="AH18" s="1517"/>
      <c r="AI18" s="1517"/>
      <c r="AJ18" s="1543"/>
      <c r="AK18" s="1540"/>
    </row>
    <row r="19" spans="1:37">
      <c r="A19" s="1476" t="s">
        <v>773</v>
      </c>
      <c r="B19" s="1481" t="s">
        <v>1307</v>
      </c>
      <c r="C19" s="1477"/>
      <c r="D19" s="1477"/>
      <c r="E19" s="1477"/>
      <c r="F19" s="1477"/>
      <c r="G19" s="1478"/>
      <c r="H19" s="1479"/>
      <c r="I19" s="1479"/>
      <c r="J19" s="1479"/>
      <c r="K19" s="1479"/>
      <c r="L19" s="1478"/>
      <c r="M19" s="1479"/>
      <c r="N19" s="1479"/>
      <c r="O19" s="1479"/>
      <c r="P19" s="1479"/>
      <c r="Q19" s="1468"/>
      <c r="R19" s="1469"/>
      <c r="S19" s="1469"/>
      <c r="T19" s="1503"/>
      <c r="U19" s="1503"/>
      <c r="V19" s="1513"/>
      <c r="W19" s="1514"/>
      <c r="X19" s="1514"/>
      <c r="Y19" s="1514"/>
      <c r="Z19" s="1514"/>
      <c r="AA19" s="1513"/>
      <c r="AB19" s="1514"/>
      <c r="AC19" s="1528"/>
      <c r="AD19" s="1514"/>
      <c r="AE19" s="1514"/>
      <c r="AF19" s="1513"/>
      <c r="AG19" s="1517"/>
      <c r="AH19" s="1517"/>
      <c r="AI19" s="1517"/>
      <c r="AJ19" s="1543"/>
      <c r="AK19" s="1540"/>
    </row>
    <row r="20" spans="1:37">
      <c r="A20" s="1476" t="s">
        <v>774</v>
      </c>
      <c r="B20" s="1466" t="s">
        <v>1310</v>
      </c>
      <c r="C20" s="1477"/>
      <c r="D20" s="1477"/>
      <c r="E20" s="1477"/>
      <c r="F20" s="1477"/>
      <c r="G20" s="1478"/>
      <c r="H20" s="1479"/>
      <c r="I20" s="1479"/>
      <c r="J20" s="1479"/>
      <c r="K20" s="1479"/>
      <c r="L20" s="1478"/>
      <c r="M20" s="1479"/>
      <c r="N20" s="1479"/>
      <c r="O20" s="1479"/>
      <c r="P20" s="1479"/>
      <c r="Q20" s="1468"/>
      <c r="R20" s="1469"/>
      <c r="S20" s="1469"/>
      <c r="T20" s="1503"/>
      <c r="U20" s="1503"/>
      <c r="V20" s="1513"/>
      <c r="W20" s="1514"/>
      <c r="X20" s="1515"/>
      <c r="Y20" s="1515"/>
      <c r="Z20" s="1515"/>
      <c r="AA20" s="1529"/>
      <c r="AB20" s="1514"/>
      <c r="AC20" s="1515"/>
      <c r="AD20" s="1515"/>
      <c r="AE20" s="1515"/>
      <c r="AF20" s="1529"/>
      <c r="AG20" s="1517"/>
      <c r="AH20" s="1544"/>
      <c r="AI20" s="1530"/>
      <c r="AJ20" s="1543"/>
      <c r="AK20" s="1540"/>
    </row>
    <row r="21" spans="1:37" hidden="1">
      <c r="A21" s="1476" t="s">
        <v>930</v>
      </c>
      <c r="B21" s="1466" t="s">
        <v>1442</v>
      </c>
      <c r="C21" s="1477"/>
      <c r="D21" s="1477"/>
      <c r="E21" s="1477"/>
      <c r="F21" s="1477"/>
      <c r="G21" s="1478"/>
      <c r="H21" s="1479"/>
      <c r="I21" s="1479"/>
      <c r="J21" s="1479"/>
      <c r="K21" s="1479"/>
      <c r="L21" s="1478"/>
      <c r="M21" s="1479"/>
      <c r="N21" s="1479"/>
      <c r="O21" s="1479"/>
      <c r="P21" s="1479"/>
      <c r="Q21" s="1468"/>
      <c r="R21" s="1469"/>
      <c r="S21" s="1469"/>
      <c r="T21" s="1503"/>
      <c r="U21" s="1503"/>
      <c r="V21" s="1513"/>
      <c r="W21" s="1516"/>
      <c r="X21" s="1517"/>
      <c r="Y21" s="1515"/>
      <c r="Z21" s="1515"/>
      <c r="AA21" s="1529"/>
      <c r="AB21" s="1514"/>
      <c r="AC21" s="1515"/>
      <c r="AD21" s="1515"/>
      <c r="AE21" s="1515"/>
      <c r="AF21" s="1529"/>
      <c r="AG21" s="1517"/>
      <c r="AH21" s="1544"/>
      <c r="AI21" s="1530"/>
      <c r="AJ21" s="1543"/>
      <c r="AK21" s="1540"/>
    </row>
    <row r="22" spans="1:37" ht="15.75" hidden="1" customHeight="1" outlineLevel="1">
      <c r="A22" s="1476" t="s">
        <v>774</v>
      </c>
      <c r="B22" s="1466" t="s">
        <v>1381</v>
      </c>
      <c r="C22" s="1477"/>
      <c r="D22" s="1477"/>
      <c r="E22" s="1477"/>
      <c r="F22" s="1477"/>
      <c r="G22" s="1478"/>
      <c r="H22" s="1479"/>
      <c r="I22" s="1479"/>
      <c r="J22" s="1479"/>
      <c r="K22" s="1479"/>
      <c r="L22" s="1478"/>
      <c r="M22" s="1479"/>
      <c r="N22" s="1479"/>
      <c r="O22" s="1479"/>
      <c r="P22" s="1479"/>
      <c r="Q22" s="1468"/>
      <c r="R22" s="1469"/>
      <c r="S22" s="1469"/>
      <c r="T22" s="1503"/>
      <c r="U22" s="1503"/>
      <c r="V22" s="1513"/>
      <c r="W22" s="1516"/>
      <c r="X22" s="1517"/>
      <c r="Y22" s="1515"/>
      <c r="Z22" s="1515"/>
      <c r="AA22" s="1529"/>
      <c r="AB22" s="1516"/>
      <c r="AC22" s="1517"/>
      <c r="AD22" s="1517"/>
      <c r="AE22" s="1517"/>
      <c r="AF22" s="1530"/>
      <c r="AG22" s="1530"/>
      <c r="AH22" s="1530"/>
      <c r="AI22" s="1530"/>
      <c r="AJ22" s="1543"/>
      <c r="AK22" s="1540"/>
    </row>
    <row r="23" spans="1:37" hidden="1" outlineLevel="1">
      <c r="A23" s="1476" t="s">
        <v>773</v>
      </c>
      <c r="B23" s="1480" t="s">
        <v>2001</v>
      </c>
      <c r="C23" s="1477"/>
      <c r="D23" s="1477"/>
      <c r="E23" s="1477"/>
      <c r="F23" s="1477"/>
      <c r="G23" s="1478"/>
      <c r="H23" s="1479"/>
      <c r="I23" s="1479"/>
      <c r="J23" s="1479"/>
      <c r="K23" s="1479"/>
      <c r="L23" s="1478"/>
      <c r="M23" s="1479"/>
      <c r="N23" s="1479"/>
      <c r="O23" s="1479"/>
      <c r="P23" s="1479"/>
      <c r="Q23" s="1468"/>
      <c r="R23" s="1479"/>
      <c r="S23" s="1469"/>
      <c r="T23" s="1503"/>
      <c r="U23" s="1503"/>
      <c r="V23" s="1513"/>
      <c r="W23" s="1516"/>
      <c r="X23" s="1516"/>
      <c r="Y23" s="1514"/>
      <c r="Z23" s="1514"/>
      <c r="AA23" s="1513"/>
      <c r="AB23" s="1516"/>
      <c r="AC23" s="1516"/>
      <c r="AD23" s="1516"/>
      <c r="AE23" s="1516"/>
      <c r="AF23" s="1531"/>
      <c r="AG23" s="1531"/>
      <c r="AH23" s="1531"/>
      <c r="AI23" s="1531"/>
      <c r="AJ23" s="1540"/>
      <c r="AK23" s="1540"/>
    </row>
    <row r="24" spans="1:37" hidden="1" outlineLevel="1">
      <c r="A24" s="1476" t="s">
        <v>774</v>
      </c>
      <c r="B24" s="1480" t="s">
        <v>2002</v>
      </c>
      <c r="C24" s="1477"/>
      <c r="D24" s="1477"/>
      <c r="E24" s="1477"/>
      <c r="F24" s="1477"/>
      <c r="G24" s="1478"/>
      <c r="H24" s="1479"/>
      <c r="I24" s="1479"/>
      <c r="J24" s="1479"/>
      <c r="K24" s="1479"/>
      <c r="L24" s="1478"/>
      <c r="M24" s="1479"/>
      <c r="N24" s="1479"/>
      <c r="O24" s="1479"/>
      <c r="P24" s="1479"/>
      <c r="Q24" s="1468"/>
      <c r="R24" s="1479"/>
      <c r="S24" s="1469"/>
      <c r="T24" s="1503"/>
      <c r="U24" s="1503"/>
      <c r="V24" s="1513"/>
      <c r="W24" s="1516"/>
      <c r="X24" s="1516"/>
      <c r="Y24" s="1514"/>
      <c r="Z24" s="1514"/>
      <c r="AA24" s="1513"/>
      <c r="AB24" s="1516"/>
      <c r="AC24" s="1516"/>
      <c r="AD24" s="1516"/>
      <c r="AE24" s="1516"/>
      <c r="AF24" s="1531"/>
      <c r="AG24" s="1531"/>
      <c r="AH24" s="1531"/>
      <c r="AI24" s="1531"/>
      <c r="AJ24" s="1540"/>
      <c r="AK24" s="1540"/>
    </row>
    <row r="25" spans="1:37" hidden="1" outlineLevel="1">
      <c r="A25" s="1476" t="s">
        <v>774</v>
      </c>
      <c r="B25" s="1466" t="s">
        <v>2003</v>
      </c>
      <c r="C25" s="1477"/>
      <c r="D25" s="1477"/>
      <c r="E25" s="1477"/>
      <c r="F25" s="1477"/>
      <c r="G25" s="1478"/>
      <c r="H25" s="1479"/>
      <c r="I25" s="1479"/>
      <c r="J25" s="1479"/>
      <c r="K25" s="1479"/>
      <c r="L25" s="1478"/>
      <c r="M25" s="1479"/>
      <c r="N25" s="1479"/>
      <c r="O25" s="1479"/>
      <c r="P25" s="1479"/>
      <c r="Q25" s="1468"/>
      <c r="R25" s="1469"/>
      <c r="S25" s="1469"/>
      <c r="T25" s="1503"/>
      <c r="U25" s="1503"/>
      <c r="V25" s="1513"/>
      <c r="W25" s="1516"/>
      <c r="X25" s="1516"/>
      <c r="Y25" s="1514"/>
      <c r="Z25" s="1514"/>
      <c r="AA25" s="1513"/>
      <c r="AB25" s="1516"/>
      <c r="AC25" s="1516"/>
      <c r="AD25" s="1516"/>
      <c r="AE25" s="1516"/>
      <c r="AF25" s="1531"/>
      <c r="AG25" s="1531"/>
      <c r="AH25" s="1531"/>
      <c r="AI25" s="1531"/>
      <c r="AJ25" s="1543"/>
      <c r="AK25" s="1540"/>
    </row>
    <row r="26" spans="1:37" hidden="1" outlineLevel="1">
      <c r="A26" s="1476" t="s">
        <v>930</v>
      </c>
      <c r="B26" s="1466" t="s">
        <v>2004</v>
      </c>
      <c r="C26" s="1477"/>
      <c r="D26" s="1477"/>
      <c r="E26" s="1477"/>
      <c r="F26" s="1477"/>
      <c r="G26" s="1478"/>
      <c r="H26" s="1479"/>
      <c r="I26" s="1479"/>
      <c r="J26" s="1479"/>
      <c r="K26" s="1479"/>
      <c r="L26" s="1478"/>
      <c r="M26" s="1479"/>
      <c r="N26" s="1479"/>
      <c r="O26" s="1479"/>
      <c r="P26" s="1479"/>
      <c r="Q26" s="1468"/>
      <c r="R26" s="1469"/>
      <c r="S26" s="1469"/>
      <c r="T26" s="1503"/>
      <c r="U26" s="1503"/>
      <c r="V26" s="1513"/>
      <c r="W26" s="1516"/>
      <c r="X26" s="1516"/>
      <c r="Y26" s="1514"/>
      <c r="Z26" s="1514"/>
      <c r="AA26" s="1513"/>
      <c r="AB26" s="1516"/>
      <c r="AC26" s="1516"/>
      <c r="AD26" s="1516"/>
      <c r="AE26" s="1516"/>
      <c r="AF26" s="1531"/>
      <c r="AG26" s="1531"/>
      <c r="AH26" s="1531"/>
      <c r="AI26" s="1531"/>
      <c r="AJ26" s="1543"/>
      <c r="AK26" s="1540"/>
    </row>
    <row r="27" spans="1:37" s="1454" customFormat="1" hidden="1" outlineLevel="1">
      <c r="A27" s="1476" t="s">
        <v>931</v>
      </c>
      <c r="B27" s="1466" t="s">
        <v>2005</v>
      </c>
      <c r="C27" s="1482"/>
      <c r="D27" s="1482"/>
      <c r="E27" s="1482"/>
      <c r="F27" s="1482"/>
      <c r="G27" s="1483"/>
      <c r="H27" s="1484"/>
      <c r="I27" s="1484"/>
      <c r="J27" s="1484"/>
      <c r="K27" s="1484"/>
      <c r="L27" s="1483"/>
      <c r="M27" s="1484"/>
      <c r="N27" s="1484"/>
      <c r="O27" s="1484"/>
      <c r="P27" s="1484"/>
      <c r="Q27" s="1468"/>
      <c r="R27" s="1469"/>
      <c r="S27" s="1469"/>
      <c r="T27" s="1503"/>
      <c r="U27" s="1518"/>
      <c r="V27" s="1513"/>
      <c r="W27" s="1517"/>
      <c r="X27" s="1517"/>
      <c r="Y27" s="1514"/>
      <c r="Z27" s="1514"/>
      <c r="AA27" s="1513"/>
      <c r="AB27" s="1517"/>
      <c r="AC27" s="1517"/>
      <c r="AD27" s="1516"/>
      <c r="AE27" s="1516"/>
      <c r="AF27" s="1531"/>
      <c r="AG27" s="1531"/>
      <c r="AH27" s="1531"/>
      <c r="AI27" s="1531"/>
      <c r="AJ27" s="1543"/>
      <c r="AK27" s="1540"/>
    </row>
    <row r="28" spans="1:37" hidden="1" outlineLevel="1">
      <c r="A28" s="1470">
        <v>1</v>
      </c>
      <c r="B28" s="1474" t="s">
        <v>2006</v>
      </c>
      <c r="C28" s="1471"/>
      <c r="D28" s="1471"/>
      <c r="E28" s="1471"/>
      <c r="F28" s="1471"/>
      <c r="G28" s="1472"/>
      <c r="H28" s="1473"/>
      <c r="I28" s="1473"/>
      <c r="J28" s="1473"/>
      <c r="K28" s="1473"/>
      <c r="L28" s="1472"/>
      <c r="M28" s="1500"/>
      <c r="N28" s="1500"/>
      <c r="O28" s="1500"/>
      <c r="P28" s="1500"/>
      <c r="Q28" s="1468"/>
      <c r="R28" s="1519"/>
      <c r="S28" s="1519"/>
      <c r="T28" s="1503"/>
      <c r="U28" s="1520"/>
      <c r="V28" s="1513"/>
      <c r="W28" s="1516"/>
      <c r="X28" s="1517"/>
      <c r="Y28" s="1514"/>
      <c r="Z28" s="1514"/>
      <c r="AA28" s="1513"/>
      <c r="AB28" s="1516"/>
      <c r="AC28" s="1517"/>
      <c r="AD28" s="1516"/>
      <c r="AE28" s="1516"/>
      <c r="AF28" s="1531"/>
      <c r="AG28" s="1531"/>
      <c r="AH28" s="1531"/>
      <c r="AI28" s="1531"/>
      <c r="AJ28" s="858"/>
      <c r="AK28" s="1545"/>
    </row>
    <row r="29" spans="1:37" hidden="1" outlineLevel="1">
      <c r="A29" s="1470">
        <v>2</v>
      </c>
      <c r="B29" s="1474" t="s">
        <v>2007</v>
      </c>
      <c r="C29" s="1471"/>
      <c r="D29" s="1471"/>
      <c r="E29" s="1471"/>
      <c r="F29" s="1471"/>
      <c r="G29" s="1472"/>
      <c r="H29" s="1473"/>
      <c r="I29" s="1473"/>
      <c r="J29" s="1473"/>
      <c r="K29" s="1473"/>
      <c r="L29" s="1472"/>
      <c r="M29" s="1500"/>
      <c r="N29" s="1500"/>
      <c r="O29" s="1500"/>
      <c r="P29" s="1500"/>
      <c r="Q29" s="1468"/>
      <c r="R29" s="1519"/>
      <c r="S29" s="1519"/>
      <c r="T29" s="1503"/>
      <c r="U29" s="1520"/>
      <c r="V29" s="1513"/>
      <c r="W29" s="1516"/>
      <c r="X29" s="1517"/>
      <c r="Y29" s="1514"/>
      <c r="Z29" s="1514"/>
      <c r="AA29" s="1513"/>
      <c r="AB29" s="1516"/>
      <c r="AC29" s="1517"/>
      <c r="AD29" s="1516"/>
      <c r="AE29" s="1516"/>
      <c r="AF29" s="1531"/>
      <c r="AG29" s="1531"/>
      <c r="AH29" s="1531"/>
      <c r="AI29" s="1531"/>
      <c r="AJ29" s="858"/>
      <c r="AK29" s="1545"/>
    </row>
    <row r="30" spans="1:37" hidden="1" outlineLevel="1">
      <c r="A30" s="1470">
        <v>3</v>
      </c>
      <c r="B30" s="858" t="s">
        <v>2008</v>
      </c>
      <c r="C30" s="1471"/>
      <c r="D30" s="1471"/>
      <c r="E30" s="1471"/>
      <c r="F30" s="1471"/>
      <c r="G30" s="1472"/>
      <c r="H30" s="1473"/>
      <c r="I30" s="1473"/>
      <c r="J30" s="1473"/>
      <c r="K30" s="1473"/>
      <c r="L30" s="1472"/>
      <c r="M30" s="1500"/>
      <c r="N30" s="1500"/>
      <c r="O30" s="1500"/>
      <c r="P30" s="1500"/>
      <c r="Q30" s="1468"/>
      <c r="R30" s="1519"/>
      <c r="S30" s="1519"/>
      <c r="T30" s="1503"/>
      <c r="U30" s="1520"/>
      <c r="V30" s="1513"/>
      <c r="W30" s="1516"/>
      <c r="X30" s="1517"/>
      <c r="Y30" s="1514"/>
      <c r="Z30" s="1514"/>
      <c r="AA30" s="1513"/>
      <c r="AB30" s="1516"/>
      <c r="AC30" s="1517"/>
      <c r="AD30" s="1516"/>
      <c r="AE30" s="1516"/>
      <c r="AF30" s="1531"/>
      <c r="AG30" s="1531"/>
      <c r="AH30" s="1531"/>
      <c r="AI30" s="1531"/>
      <c r="AJ30" s="858"/>
      <c r="AK30" s="1546"/>
    </row>
    <row r="31" spans="1:37" hidden="1" outlineLevel="1">
      <c r="A31" s="1470">
        <v>4</v>
      </c>
      <c r="B31" s="858" t="s">
        <v>2009</v>
      </c>
      <c r="C31" s="1471"/>
      <c r="D31" s="1471"/>
      <c r="E31" s="1471"/>
      <c r="F31" s="1471"/>
      <c r="G31" s="1472"/>
      <c r="H31" s="1473"/>
      <c r="I31" s="1473"/>
      <c r="J31" s="1473"/>
      <c r="K31" s="1473"/>
      <c r="L31" s="1472"/>
      <c r="M31" s="1500"/>
      <c r="N31" s="1500"/>
      <c r="O31" s="1500"/>
      <c r="P31" s="1500"/>
      <c r="Q31" s="1468"/>
      <c r="R31" s="1519"/>
      <c r="S31" s="1519"/>
      <c r="T31" s="1503"/>
      <c r="U31" s="1520"/>
      <c r="V31" s="1513"/>
      <c r="W31" s="1516"/>
      <c r="X31" s="1517"/>
      <c r="Y31" s="1514"/>
      <c r="Z31" s="1514"/>
      <c r="AA31" s="1513"/>
      <c r="AB31" s="1516"/>
      <c r="AC31" s="1517"/>
      <c r="AD31" s="1516"/>
      <c r="AE31" s="1516"/>
      <c r="AF31" s="1531"/>
      <c r="AG31" s="1531"/>
      <c r="AH31" s="1531"/>
      <c r="AI31" s="1531"/>
      <c r="AJ31" s="858"/>
      <c r="AK31" s="1546"/>
    </row>
    <row r="32" spans="1:37" hidden="1" outlineLevel="1">
      <c r="A32" s="1470">
        <v>5</v>
      </c>
      <c r="B32" s="858" t="s">
        <v>1198</v>
      </c>
      <c r="C32" s="1471"/>
      <c r="D32" s="1471"/>
      <c r="E32" s="1471"/>
      <c r="F32" s="1471"/>
      <c r="G32" s="1472"/>
      <c r="H32" s="1473"/>
      <c r="I32" s="1473"/>
      <c r="J32" s="1473"/>
      <c r="K32" s="1473"/>
      <c r="L32" s="1472"/>
      <c r="M32" s="1500"/>
      <c r="N32" s="1500"/>
      <c r="O32" s="1500"/>
      <c r="P32" s="1500"/>
      <c r="Q32" s="1468"/>
      <c r="R32" s="1519"/>
      <c r="S32" s="1519"/>
      <c r="T32" s="1503"/>
      <c r="U32" s="1520"/>
      <c r="V32" s="1513"/>
      <c r="W32" s="1516"/>
      <c r="X32" s="1517"/>
      <c r="Y32" s="1514"/>
      <c r="Z32" s="1514"/>
      <c r="AA32" s="1513"/>
      <c r="AB32" s="1516"/>
      <c r="AC32" s="1517"/>
      <c r="AD32" s="1516"/>
      <c r="AE32" s="1516"/>
      <c r="AF32" s="1531"/>
      <c r="AG32" s="1531"/>
      <c r="AH32" s="1531"/>
      <c r="AI32" s="1531"/>
      <c r="AJ32" s="858"/>
      <c r="AK32" s="1546"/>
    </row>
    <row r="33" spans="1:37" hidden="1" outlineLevel="1">
      <c r="A33" s="1470">
        <v>6</v>
      </c>
      <c r="B33" s="858" t="s">
        <v>2010</v>
      </c>
      <c r="C33" s="1471"/>
      <c r="D33" s="1471"/>
      <c r="E33" s="1471"/>
      <c r="F33" s="1471"/>
      <c r="G33" s="1472"/>
      <c r="H33" s="1473"/>
      <c r="I33" s="1473"/>
      <c r="J33" s="1473"/>
      <c r="K33" s="1473"/>
      <c r="L33" s="1472"/>
      <c r="M33" s="1500"/>
      <c r="N33" s="1500"/>
      <c r="O33" s="1500"/>
      <c r="P33" s="1500"/>
      <c r="Q33" s="1468"/>
      <c r="R33" s="1519"/>
      <c r="S33" s="1519"/>
      <c r="T33" s="1503"/>
      <c r="U33" s="1520"/>
      <c r="V33" s="1513"/>
      <c r="W33" s="1516"/>
      <c r="X33" s="1517"/>
      <c r="Y33" s="1514"/>
      <c r="Z33" s="1514"/>
      <c r="AA33" s="1513"/>
      <c r="AB33" s="1516"/>
      <c r="AC33" s="1517"/>
      <c r="AD33" s="1516"/>
      <c r="AE33" s="1516"/>
      <c r="AF33" s="1531"/>
      <c r="AG33" s="1531"/>
      <c r="AH33" s="1531"/>
      <c r="AI33" s="1531"/>
      <c r="AJ33" s="858"/>
      <c r="AK33" s="1546"/>
    </row>
    <row r="34" spans="1:37" hidden="1" outlineLevel="1">
      <c r="A34" s="1476" t="s">
        <v>932</v>
      </c>
      <c r="B34" s="1466" t="s">
        <v>2011</v>
      </c>
      <c r="C34" s="1477"/>
      <c r="D34" s="1477"/>
      <c r="E34" s="1477"/>
      <c r="F34" s="1477"/>
      <c r="G34" s="1478"/>
      <c r="H34" s="1479"/>
      <c r="I34" s="1479"/>
      <c r="J34" s="1479"/>
      <c r="K34" s="1479"/>
      <c r="L34" s="1478"/>
      <c r="M34" s="1479"/>
      <c r="N34" s="1479"/>
      <c r="O34" s="1479"/>
      <c r="P34" s="1479"/>
      <c r="Q34" s="1468"/>
      <c r="R34" s="1469"/>
      <c r="S34" s="1469"/>
      <c r="T34" s="1503"/>
      <c r="U34" s="1503"/>
      <c r="V34" s="1513"/>
      <c r="W34" s="1516"/>
      <c r="X34" s="1516"/>
      <c r="Y34" s="1514"/>
      <c r="Z34" s="1514"/>
      <c r="AA34" s="1513"/>
      <c r="AB34" s="1516"/>
      <c r="AC34" s="1516"/>
      <c r="AD34" s="1516"/>
      <c r="AE34" s="1516"/>
      <c r="AF34" s="1531"/>
      <c r="AG34" s="1531"/>
      <c r="AH34" s="1531"/>
      <c r="AI34" s="1531"/>
      <c r="AJ34" s="1543"/>
      <c r="AK34" s="1540"/>
    </row>
    <row r="35" spans="1:37" hidden="1" outlineLevel="1">
      <c r="A35" s="1476" t="s">
        <v>933</v>
      </c>
      <c r="B35" s="1481" t="s">
        <v>2007</v>
      </c>
      <c r="C35" s="1477"/>
      <c r="D35" s="1477"/>
      <c r="E35" s="1477"/>
      <c r="F35" s="1477"/>
      <c r="G35" s="1478"/>
      <c r="H35" s="1479"/>
      <c r="I35" s="1479"/>
      <c r="J35" s="1479"/>
      <c r="K35" s="1479"/>
      <c r="L35" s="1478"/>
      <c r="M35" s="1479"/>
      <c r="N35" s="1479"/>
      <c r="O35" s="1479"/>
      <c r="P35" s="1479"/>
      <c r="Q35" s="1468"/>
      <c r="R35" s="1469"/>
      <c r="S35" s="1469"/>
      <c r="T35" s="1521"/>
      <c r="U35" s="1503"/>
      <c r="V35" s="1513"/>
      <c r="W35" s="1516"/>
      <c r="X35" s="1516"/>
      <c r="Y35" s="1514"/>
      <c r="Z35" s="1514"/>
      <c r="AA35" s="1513"/>
      <c r="AB35" s="1516"/>
      <c r="AC35" s="1516"/>
      <c r="AD35" s="1516"/>
      <c r="AE35" s="1516"/>
      <c r="AF35" s="1531"/>
      <c r="AG35" s="1531"/>
      <c r="AH35" s="1531"/>
      <c r="AI35" s="1531"/>
      <c r="AJ35" s="1543"/>
      <c r="AK35" s="1540"/>
    </row>
    <row r="36" spans="1:37" hidden="1" outlineLevel="1">
      <c r="A36" s="1476" t="s">
        <v>934</v>
      </c>
      <c r="B36" s="1466" t="s">
        <v>2012</v>
      </c>
      <c r="C36" s="1477"/>
      <c r="D36" s="1477"/>
      <c r="E36" s="1477"/>
      <c r="F36" s="1477"/>
      <c r="G36" s="1478"/>
      <c r="H36" s="1479"/>
      <c r="I36" s="1479"/>
      <c r="J36" s="1479"/>
      <c r="K36" s="1479"/>
      <c r="L36" s="1478"/>
      <c r="M36" s="1479"/>
      <c r="N36" s="1499"/>
      <c r="O36" s="1479"/>
      <c r="P36" s="1479"/>
      <c r="Q36" s="1468"/>
      <c r="R36" s="1469"/>
      <c r="S36" s="1469"/>
      <c r="T36" s="1503"/>
      <c r="U36" s="1503"/>
      <c r="V36" s="1513"/>
      <c r="W36" s="1517"/>
      <c r="X36" s="1517"/>
      <c r="Y36" s="1514"/>
      <c r="Z36" s="1514"/>
      <c r="AA36" s="1513"/>
      <c r="AB36" s="1517"/>
      <c r="AC36" s="1517"/>
      <c r="AD36" s="1516"/>
      <c r="AE36" s="1516"/>
      <c r="AF36" s="1531"/>
      <c r="AG36" s="1531"/>
      <c r="AH36" s="1531"/>
      <c r="AI36" s="1531"/>
      <c r="AJ36" s="1543"/>
      <c r="AK36" s="1540"/>
    </row>
    <row r="37" spans="1:37" hidden="1" outlineLevel="1">
      <c r="A37" s="1476" t="s">
        <v>935</v>
      </c>
      <c r="B37" s="1466" t="s">
        <v>2013</v>
      </c>
      <c r="C37" s="1477"/>
      <c r="D37" s="1477"/>
      <c r="E37" s="1477"/>
      <c r="F37" s="1477"/>
      <c r="G37" s="1478"/>
      <c r="H37" s="1479"/>
      <c r="I37" s="1479"/>
      <c r="J37" s="1479"/>
      <c r="K37" s="1479"/>
      <c r="L37" s="1478"/>
      <c r="M37" s="1479"/>
      <c r="N37" s="1479"/>
      <c r="O37" s="1479"/>
      <c r="P37" s="1479"/>
      <c r="Q37" s="1468"/>
      <c r="R37" s="1469"/>
      <c r="S37" s="1469"/>
      <c r="T37" s="1521"/>
      <c r="U37" s="1503"/>
      <c r="V37" s="1513"/>
      <c r="W37" s="1516"/>
      <c r="X37" s="1516"/>
      <c r="Y37" s="1514"/>
      <c r="Z37" s="1514"/>
      <c r="AA37" s="1513"/>
      <c r="AB37" s="1516"/>
      <c r="AC37" s="1516"/>
      <c r="AD37" s="1516"/>
      <c r="AE37" s="1516"/>
      <c r="AF37" s="1531"/>
      <c r="AG37" s="1531"/>
      <c r="AH37" s="1531"/>
      <c r="AI37" s="1531"/>
      <c r="AJ37" s="1543"/>
      <c r="AK37" s="1540"/>
    </row>
    <row r="38" spans="1:37" collapsed="1">
      <c r="A38" s="509"/>
      <c r="B38" s="1485" t="s">
        <v>245</v>
      </c>
      <c r="C38" s="1486"/>
      <c r="D38" s="1486"/>
      <c r="E38" s="1487"/>
      <c r="F38" s="1487"/>
      <c r="G38" s="1488"/>
      <c r="H38" s="1489"/>
      <c r="I38" s="1489"/>
      <c r="J38" s="1489"/>
      <c r="K38" s="1489"/>
      <c r="L38" s="1501"/>
      <c r="M38" s="1489"/>
      <c r="N38" s="1489"/>
      <c r="O38" s="1489"/>
      <c r="P38" s="1489"/>
      <c r="Q38" s="1468"/>
      <c r="R38" s="1522"/>
      <c r="S38" s="1522"/>
      <c r="T38" s="1522"/>
      <c r="U38" s="1522"/>
      <c r="V38" s="1523"/>
      <c r="W38" s="1524"/>
      <c r="X38" s="1524"/>
      <c r="Y38" s="1532"/>
      <c r="Z38" s="1532"/>
      <c r="AA38" s="1533"/>
      <c r="AB38" s="1524"/>
      <c r="AC38" s="1524"/>
      <c r="AD38" s="1524"/>
      <c r="AE38" s="1524"/>
      <c r="AF38" s="1533"/>
      <c r="AG38" s="1547"/>
      <c r="AH38" s="1547"/>
      <c r="AI38" s="1547"/>
      <c r="AJ38" s="1548"/>
      <c r="AK38" s="1549"/>
    </row>
    <row r="39" spans="1:37">
      <c r="A39" s="1490"/>
      <c r="B39" s="1491"/>
      <c r="R39" s="1443"/>
      <c r="S39" s="1443"/>
    </row>
    <row r="40" spans="1:37">
      <c r="A40" s="1490"/>
      <c r="B40" s="1492"/>
      <c r="AJ40" s="1550" t="s">
        <v>215</v>
      </c>
    </row>
    <row r="41" spans="1:37">
      <c r="A41" s="1490"/>
      <c r="B41" s="1492"/>
      <c r="C41" s="1493"/>
      <c r="D41" s="1493"/>
      <c r="E41" s="1493"/>
      <c r="F41" s="1493"/>
      <c r="G41" s="1494"/>
      <c r="H41" s="1495"/>
      <c r="I41" s="1495"/>
      <c r="J41" s="1495"/>
      <c r="K41" s="1495"/>
      <c r="L41" s="1494"/>
      <c r="M41" s="1495"/>
      <c r="N41" s="1495"/>
      <c r="O41" s="1495"/>
      <c r="P41" s="1495"/>
      <c r="Q41" s="1495"/>
      <c r="R41" s="1495"/>
      <c r="S41" s="1495"/>
      <c r="T41" s="1495"/>
      <c r="U41" s="1495"/>
      <c r="V41" s="1495"/>
      <c r="W41" s="1495"/>
      <c r="X41" s="1495"/>
      <c r="Y41" s="1495"/>
      <c r="Z41" s="1495"/>
      <c r="AA41" s="1495"/>
      <c r="AB41" s="1495"/>
      <c r="AC41" s="1495"/>
      <c r="AD41" s="1495"/>
      <c r="AE41" s="1495"/>
      <c r="AF41" s="1495"/>
      <c r="AG41" s="1495"/>
      <c r="AH41" s="1495"/>
      <c r="AI41" s="1495"/>
      <c r="AJ41" s="1496"/>
      <c r="AK41" s="1493"/>
    </row>
    <row r="42" spans="1:37">
      <c r="C42" s="1496"/>
      <c r="D42" s="1496"/>
      <c r="E42" s="1496"/>
      <c r="F42" s="1496"/>
      <c r="G42" s="1497"/>
      <c r="H42" s="1498"/>
      <c r="I42" s="1498"/>
      <c r="J42" s="1498"/>
      <c r="K42" s="1498"/>
      <c r="L42" s="1497"/>
      <c r="M42" s="1498"/>
      <c r="N42" s="1498"/>
      <c r="O42" s="1498"/>
      <c r="P42" s="1498"/>
      <c r="Q42" s="1498"/>
      <c r="R42" s="1498"/>
      <c r="S42" s="1498"/>
      <c r="T42" s="1498"/>
      <c r="U42" s="1498"/>
      <c r="V42" s="1498"/>
      <c r="W42" s="1498"/>
      <c r="X42" s="1498"/>
      <c r="Y42" s="1498"/>
      <c r="Z42" s="1498"/>
      <c r="AA42" s="1498"/>
      <c r="AB42" s="1498"/>
      <c r="AC42" s="1498"/>
      <c r="AD42" s="1498"/>
      <c r="AE42" s="1498"/>
      <c r="AF42" s="1498"/>
      <c r="AG42" s="1498"/>
      <c r="AH42" s="1498"/>
      <c r="AI42" s="1498"/>
      <c r="AJ42" s="1496"/>
      <c r="AK42" s="1496"/>
    </row>
    <row r="43" spans="1:37">
      <c r="C43" s="1493"/>
      <c r="D43" s="1493"/>
      <c r="E43" s="1493"/>
      <c r="F43" s="1493"/>
      <c r="G43" s="1494"/>
      <c r="H43" s="1495"/>
      <c r="I43" s="1495"/>
      <c r="J43" s="1495"/>
      <c r="K43" s="1495"/>
      <c r="L43" s="1494"/>
      <c r="M43" s="1495"/>
      <c r="N43" s="1495"/>
      <c r="O43" s="1495"/>
      <c r="P43" s="1495"/>
      <c r="Q43" s="1495"/>
      <c r="R43" s="1495"/>
      <c r="S43" s="1495"/>
      <c r="T43" s="1495"/>
      <c r="U43" s="1495"/>
      <c r="V43" s="1495"/>
      <c r="W43" s="1495"/>
      <c r="X43" s="1495"/>
      <c r="Y43" s="1495"/>
      <c r="Z43" s="1495"/>
      <c r="AA43" s="1495"/>
      <c r="AB43" s="1495"/>
      <c r="AC43" s="1495"/>
      <c r="AD43" s="1495"/>
      <c r="AE43" s="1495"/>
      <c r="AF43" s="1495"/>
      <c r="AG43" s="1495"/>
      <c r="AH43" s="1495"/>
      <c r="AI43" s="1495"/>
      <c r="AJ43" s="1496"/>
      <c r="AK43" s="1493"/>
    </row>
  </sheetData>
  <sortState ref="A22:T26">
    <sortCondition descending="1" ref="I11:I15"/>
  </sortState>
  <mergeCells count="12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  <mergeCell ref="AJ4:AJ5"/>
    <mergeCell ref="AK4:AK5"/>
  </mergeCells>
  <phoneticPr fontId="169" type="noConversion"/>
  <hyperlinks>
    <hyperlink ref="AJ40" location="总部管理费!Print_Titles" display="返回"/>
  </hyperlinks>
  <printOptions horizontalCentered="1"/>
  <pageMargins left="0.39370078740157499" right="0" top="0.98425196850393704" bottom="0" header="0.31496062992126" footer="0.31496062992126"/>
  <pageSetup paperSize="9" scale="65" orientation="landscape"/>
  <headerFooter alignWithMargins="0"/>
  <customProperties>
    <customPr name="BudgetSheetCodeName" r:id="rId1"/>
  </customProperties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20"/>
  <sheetViews>
    <sheetView topLeftCell="AE1" workbookViewId="0">
      <selection activeCell="H8" sqref="H8"/>
    </sheetView>
  </sheetViews>
  <sheetFormatPr defaultColWidth="9" defaultRowHeight="20.100000000000001" customHeight="1" outlineLevelCol="1"/>
  <cols>
    <col min="1" max="1" width="6" style="456" customWidth="1"/>
    <col min="2" max="2" width="6.625" style="1337" customWidth="1"/>
    <col min="3" max="3" width="13.625" style="456" customWidth="1"/>
    <col min="4" max="7" width="14" style="1338" hidden="1" customWidth="1" outlineLevel="1"/>
    <col min="8" max="8" width="14" style="1339" hidden="1" customWidth="1" outlineLevel="1"/>
    <col min="9" max="10" width="14" style="1340" hidden="1" customWidth="1" outlineLevel="1"/>
    <col min="11" max="12" width="12.875" style="1340" hidden="1" customWidth="1" outlineLevel="1"/>
    <col min="13" max="13" width="12.875" style="1339" hidden="1" customWidth="1" outlineLevel="1"/>
    <col min="14" max="16" width="12.875" style="1340" hidden="1" customWidth="1" outlineLevel="1"/>
    <col min="17" max="17" width="15.875" style="1340" hidden="1" customWidth="1" outlineLevel="1"/>
    <col min="18" max="25" width="12.875" style="1340" hidden="1" customWidth="1" outlineLevel="1"/>
    <col min="26" max="27" width="10.875" style="1340" hidden="1" customWidth="1" outlineLevel="1"/>
    <col min="28" max="28" width="13.125" style="1340" hidden="1" customWidth="1" outlineLevel="1"/>
    <col min="29" max="30" width="10.875" style="1340" hidden="1" customWidth="1" outlineLevel="1"/>
    <col min="31" max="31" width="10.875" style="1340" customWidth="1" collapsed="1"/>
    <col min="32" max="32" width="10.875" style="1340" customWidth="1"/>
    <col min="33" max="36" width="12.875" style="1340" customWidth="1"/>
    <col min="37" max="37" width="42.375" style="456" customWidth="1"/>
    <col min="38" max="38" width="28.125" style="456" customWidth="1"/>
    <col min="39" max="39" width="10.375" style="456" customWidth="1"/>
    <col min="40" max="16384" width="9" style="456"/>
  </cols>
  <sheetData>
    <row r="1" spans="1:39" ht="20.100000000000001" customHeight="1">
      <c r="AK1" s="580"/>
      <c r="AL1" s="1407" t="s">
        <v>2018</v>
      </c>
    </row>
    <row r="2" spans="1:39" s="235" customFormat="1" ht="20.100000000000001" customHeight="1">
      <c r="A2" s="5119" t="s">
        <v>2019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5119"/>
      <c r="AE2" s="5119"/>
      <c r="AF2" s="5119"/>
      <c r="AG2" s="5119"/>
      <c r="AH2" s="5119"/>
      <c r="AI2" s="5119"/>
      <c r="AJ2" s="5119"/>
      <c r="AK2" s="5119"/>
      <c r="AL2" s="5119"/>
    </row>
    <row r="3" spans="1:39" ht="13.5" customHeight="1">
      <c r="A3" s="1341"/>
      <c r="B3" s="1341"/>
      <c r="C3" s="1342"/>
      <c r="D3" s="1343"/>
      <c r="E3" s="1343"/>
      <c r="F3" s="1343"/>
      <c r="G3" s="1343"/>
      <c r="H3" s="1344"/>
      <c r="I3" s="1372"/>
      <c r="J3" s="1372"/>
      <c r="K3" s="1372"/>
      <c r="L3" s="1372"/>
      <c r="M3" s="1344"/>
      <c r="N3" s="1372"/>
      <c r="O3" s="1372"/>
      <c r="P3" s="1372"/>
      <c r="Q3" s="1372"/>
      <c r="R3" s="1372"/>
      <c r="S3" s="1372"/>
      <c r="T3" s="1372"/>
      <c r="U3" s="1372"/>
      <c r="V3" s="1372"/>
      <c r="W3" s="1372"/>
      <c r="X3" s="1372"/>
      <c r="Y3" s="1372"/>
      <c r="Z3" s="1372"/>
      <c r="AA3" s="1372"/>
      <c r="AB3" s="1372"/>
      <c r="AC3" s="1372"/>
      <c r="AD3" s="1372"/>
      <c r="AE3" s="1372"/>
      <c r="AF3" s="1372"/>
      <c r="AG3" s="1372"/>
      <c r="AH3" s="1372"/>
      <c r="AI3" s="1372"/>
      <c r="AJ3" s="1372"/>
      <c r="AL3" s="1343" t="s">
        <v>361</v>
      </c>
    </row>
    <row r="4" spans="1:39" s="1334" customFormat="1" ht="24" customHeight="1">
      <c r="A4" s="5383" t="s">
        <v>938</v>
      </c>
      <c r="B4" s="5383" t="s">
        <v>13</v>
      </c>
      <c r="C4" s="5383" t="s">
        <v>875</v>
      </c>
      <c r="D4" s="5297" t="s">
        <v>1661</v>
      </c>
      <c r="E4" s="5298"/>
      <c r="F4" s="5298"/>
      <c r="G4" s="5298"/>
      <c r="H4" s="5299"/>
      <c r="I4" s="5245" t="s">
        <v>156</v>
      </c>
      <c r="J4" s="5245"/>
      <c r="K4" s="5245"/>
      <c r="L4" s="5245"/>
      <c r="M4" s="5245"/>
      <c r="N4" s="5353" t="s">
        <v>157</v>
      </c>
      <c r="O4" s="5354"/>
      <c r="P4" s="5354"/>
      <c r="Q4" s="5354"/>
      <c r="R4" s="5355"/>
      <c r="S4" s="5245" t="s">
        <v>158</v>
      </c>
      <c r="T4" s="5245"/>
      <c r="U4" s="5245"/>
      <c r="V4" s="5245"/>
      <c r="W4" s="5245"/>
      <c r="X4" s="5245" t="s">
        <v>220</v>
      </c>
      <c r="Y4" s="5245"/>
      <c r="Z4" s="5245"/>
      <c r="AA4" s="5245"/>
      <c r="AB4" s="5245"/>
      <c r="AC4" s="5245" t="s">
        <v>221</v>
      </c>
      <c r="AD4" s="5245"/>
      <c r="AE4" s="5245"/>
      <c r="AF4" s="5245"/>
      <c r="AG4" s="5245"/>
      <c r="AH4" s="5365" t="s">
        <v>161</v>
      </c>
      <c r="AI4" s="5366"/>
      <c r="AJ4" s="5367"/>
      <c r="AK4" s="5380" t="s">
        <v>960</v>
      </c>
      <c r="AL4" s="5368" t="s">
        <v>791</v>
      </c>
    </row>
    <row r="5" spans="1:39" s="1206" customFormat="1" ht="24" customHeight="1">
      <c r="A5" s="5384"/>
      <c r="B5" s="5384"/>
      <c r="C5" s="5384"/>
      <c r="D5" s="794" t="s">
        <v>788</v>
      </c>
      <c r="E5" s="794" t="s">
        <v>854</v>
      </c>
      <c r="F5" s="794" t="s">
        <v>786</v>
      </c>
      <c r="G5" s="794" t="s">
        <v>855</v>
      </c>
      <c r="H5" s="375" t="s">
        <v>170</v>
      </c>
      <c r="I5" s="1374" t="s">
        <v>788</v>
      </c>
      <c r="J5" s="1374" t="s">
        <v>789</v>
      </c>
      <c r="K5" s="1374" t="s">
        <v>786</v>
      </c>
      <c r="L5" s="1374" t="s">
        <v>855</v>
      </c>
      <c r="M5" s="1375" t="s">
        <v>170</v>
      </c>
      <c r="N5" s="374" t="s">
        <v>788</v>
      </c>
      <c r="O5" s="374" t="s">
        <v>789</v>
      </c>
      <c r="P5" s="374" t="s">
        <v>786</v>
      </c>
      <c r="Q5" s="374" t="s">
        <v>855</v>
      </c>
      <c r="R5" s="374" t="s">
        <v>170</v>
      </c>
      <c r="S5" s="1374" t="s">
        <v>788</v>
      </c>
      <c r="T5" s="1374" t="s">
        <v>789</v>
      </c>
      <c r="U5" s="1374" t="s">
        <v>786</v>
      </c>
      <c r="V5" s="1374" t="s">
        <v>855</v>
      </c>
      <c r="W5" s="1374" t="s">
        <v>170</v>
      </c>
      <c r="X5" s="1374" t="s">
        <v>788</v>
      </c>
      <c r="Y5" s="1374" t="s">
        <v>789</v>
      </c>
      <c r="Z5" s="1374" t="s">
        <v>786</v>
      </c>
      <c r="AA5" s="1374" t="s">
        <v>855</v>
      </c>
      <c r="AB5" s="1374" t="s">
        <v>170</v>
      </c>
      <c r="AC5" s="1374" t="s">
        <v>788</v>
      </c>
      <c r="AD5" s="1374" t="s">
        <v>789</v>
      </c>
      <c r="AE5" s="1374" t="s">
        <v>786</v>
      </c>
      <c r="AF5" s="1374" t="s">
        <v>855</v>
      </c>
      <c r="AG5" s="1374" t="s">
        <v>170</v>
      </c>
      <c r="AH5" s="1408" t="s">
        <v>788</v>
      </c>
      <c r="AI5" s="1408" t="s">
        <v>789</v>
      </c>
      <c r="AJ5" s="1408" t="s">
        <v>786</v>
      </c>
      <c r="AK5" s="5381"/>
      <c r="AL5" s="5369"/>
    </row>
    <row r="6" spans="1:39" s="1335" customFormat="1" ht="20.100000000000001" customHeight="1">
      <c r="A6" s="5385" t="s">
        <v>792</v>
      </c>
      <c r="B6" s="1345"/>
      <c r="C6" s="1346" t="s">
        <v>2020</v>
      </c>
      <c r="D6" s="1347"/>
      <c r="E6" s="1347"/>
      <c r="F6" s="1347"/>
      <c r="G6" s="1347"/>
      <c r="H6" s="1348"/>
      <c r="I6" s="1376"/>
      <c r="J6" s="1376"/>
      <c r="K6" s="1376"/>
      <c r="L6" s="1376"/>
      <c r="M6" s="1348"/>
      <c r="N6" s="1376"/>
      <c r="O6" s="1376"/>
      <c r="P6" s="1376"/>
      <c r="Q6" s="1376"/>
      <c r="R6" s="1348"/>
      <c r="S6" s="1376"/>
      <c r="T6" s="1376"/>
      <c r="U6" s="1381"/>
      <c r="V6" s="1381"/>
      <c r="W6" s="124"/>
      <c r="X6" s="1382"/>
      <c r="Y6" s="1382"/>
      <c r="Z6" s="125"/>
      <c r="AA6" s="125"/>
      <c r="AB6" s="189"/>
      <c r="AC6" s="1382"/>
      <c r="AD6" s="1382"/>
      <c r="AE6" s="125"/>
      <c r="AF6" s="125"/>
      <c r="AG6" s="189"/>
      <c r="AH6" s="146"/>
      <c r="AI6" s="146"/>
      <c r="AJ6" s="146"/>
      <c r="AK6" s="1409"/>
      <c r="AL6" s="1410"/>
    </row>
    <row r="7" spans="1:39" s="1336" customFormat="1" ht="24" customHeight="1">
      <c r="A7" s="5386"/>
      <c r="B7" s="1349" t="s">
        <v>16</v>
      </c>
      <c r="C7" s="1350" t="s">
        <v>1194</v>
      </c>
      <c r="D7" s="1351"/>
      <c r="E7" s="1351"/>
      <c r="F7" s="1351"/>
      <c r="G7" s="1351"/>
      <c r="H7" s="1352"/>
      <c r="I7" s="1377"/>
      <c r="J7" s="1377"/>
      <c r="K7" s="1377"/>
      <c r="L7" s="1377"/>
      <c r="M7" s="1352"/>
      <c r="N7" s="1377"/>
      <c r="O7" s="1377"/>
      <c r="P7" s="1377"/>
      <c r="Q7" s="1377"/>
      <c r="R7" s="1383"/>
      <c r="S7" s="1377"/>
      <c r="T7" s="1377"/>
      <c r="U7" s="1384"/>
      <c r="V7" s="1384"/>
      <c r="W7" s="1385"/>
      <c r="X7" s="1386"/>
      <c r="Y7" s="1386"/>
      <c r="Z7" s="1400"/>
      <c r="AA7" s="1400"/>
      <c r="AB7" s="1401"/>
      <c r="AC7" s="1386"/>
      <c r="AD7" s="1386"/>
      <c r="AE7" s="1400"/>
      <c r="AF7" s="1400"/>
      <c r="AG7" s="1401"/>
      <c r="AH7" s="1400"/>
      <c r="AI7" s="1400"/>
      <c r="AJ7" s="1400"/>
      <c r="AK7" s="1411"/>
      <c r="AL7" s="1412"/>
    </row>
    <row r="8" spans="1:39" s="1208" customFormat="1" ht="56.25" customHeight="1">
      <c r="A8" s="5386"/>
      <c r="B8" s="1353" t="s">
        <v>394</v>
      </c>
      <c r="C8" s="1354" t="s">
        <v>2021</v>
      </c>
      <c r="D8" s="1355"/>
      <c r="E8" s="1355"/>
      <c r="F8" s="1355"/>
      <c r="G8" s="1355"/>
      <c r="H8" s="1356"/>
      <c r="I8" s="1378"/>
      <c r="J8" s="1378"/>
      <c r="K8" s="1378"/>
      <c r="L8" s="1378"/>
      <c r="M8" s="1356"/>
      <c r="N8" s="1378"/>
      <c r="O8" s="1378"/>
      <c r="P8" s="1378"/>
      <c r="Q8" s="1378"/>
      <c r="R8" s="1383"/>
      <c r="S8" s="1387"/>
      <c r="T8" s="1378"/>
      <c r="U8" s="1388"/>
      <c r="V8" s="1388"/>
      <c r="W8" s="1389"/>
      <c r="X8" s="1390"/>
      <c r="Y8" s="1393"/>
      <c r="Z8" s="1390"/>
      <c r="AA8" s="122"/>
      <c r="AB8" s="1389"/>
      <c r="AC8" s="1390"/>
      <c r="AD8" s="1393"/>
      <c r="AE8" s="1390"/>
      <c r="AF8" s="122"/>
      <c r="AG8" s="1401"/>
      <c r="AH8" s="1400"/>
      <c r="AI8" s="1400"/>
      <c r="AJ8" s="1400"/>
      <c r="AK8" s="1413"/>
      <c r="AL8" s="1293"/>
    </row>
    <row r="9" spans="1:39" s="1208" customFormat="1" ht="66.75" customHeight="1">
      <c r="A9" s="5386"/>
      <c r="B9" s="1353" t="s">
        <v>401</v>
      </c>
      <c r="C9" s="1357" t="s">
        <v>2022</v>
      </c>
      <c r="D9" s="1355"/>
      <c r="E9" s="1355"/>
      <c r="F9" s="1355"/>
      <c r="G9" s="1355"/>
      <c r="H9" s="1356"/>
      <c r="I9" s="1378"/>
      <c r="J9" s="1378"/>
      <c r="K9" s="1378"/>
      <c r="L9" s="1378"/>
      <c r="M9" s="1356"/>
      <c r="N9" s="1378"/>
      <c r="O9" s="1378"/>
      <c r="P9" s="1378"/>
      <c r="Q9" s="1378"/>
      <c r="R9" s="1383"/>
      <c r="S9" s="1387"/>
      <c r="T9" s="1378"/>
      <c r="U9" s="1391"/>
      <c r="V9" s="1388"/>
      <c r="W9" s="1392"/>
      <c r="X9" s="1393"/>
      <c r="Y9" s="1393"/>
      <c r="Z9" s="1390"/>
      <c r="AA9" s="1390"/>
      <c r="AB9" s="1389"/>
      <c r="AC9" s="1393"/>
      <c r="AD9" s="1393"/>
      <c r="AE9" s="1390"/>
      <c r="AF9" s="1390"/>
      <c r="AG9" s="1401"/>
      <c r="AH9" s="1400"/>
      <c r="AI9" s="1400"/>
      <c r="AJ9" s="1400"/>
      <c r="AK9" s="1413"/>
      <c r="AL9" s="1293"/>
    </row>
    <row r="10" spans="1:39" s="1336" customFormat="1" ht="26.25" customHeight="1">
      <c r="A10" s="5386"/>
      <c r="B10" s="1358" t="s">
        <v>138</v>
      </c>
      <c r="C10" s="1350" t="s">
        <v>1196</v>
      </c>
      <c r="D10" s="1359"/>
      <c r="E10" s="1359"/>
      <c r="F10" s="1359"/>
      <c r="G10" s="1359"/>
      <c r="H10" s="1360"/>
      <c r="I10" s="1379"/>
      <c r="J10" s="1379"/>
      <c r="K10" s="1379"/>
      <c r="L10" s="1379"/>
      <c r="M10" s="1360"/>
      <c r="N10" s="1379"/>
      <c r="O10" s="1379"/>
      <c r="P10" s="1379"/>
      <c r="Q10" s="1379"/>
      <c r="R10" s="1383"/>
      <c r="S10" s="1379"/>
      <c r="T10" s="1379"/>
      <c r="U10" s="1394"/>
      <c r="V10" s="1394"/>
      <c r="W10" s="1395"/>
      <c r="X10" s="1396"/>
      <c r="Y10" s="1396"/>
      <c r="Z10" s="1402"/>
      <c r="AA10" s="1402"/>
      <c r="AB10" s="1403"/>
      <c r="AC10" s="1396"/>
      <c r="AD10" s="1396"/>
      <c r="AE10" s="1402"/>
      <c r="AF10" s="1402"/>
      <c r="AG10" s="1403"/>
      <c r="AH10" s="1402"/>
      <c r="AI10" s="1402"/>
      <c r="AJ10" s="1402"/>
      <c r="AK10" s="1414"/>
      <c r="AL10" s="1415"/>
    </row>
    <row r="11" spans="1:39" s="1336" customFormat="1" ht="77.25" customHeight="1">
      <c r="A11" s="5386"/>
      <c r="B11" s="1361">
        <v>1</v>
      </c>
      <c r="C11" s="1362" t="s">
        <v>1205</v>
      </c>
      <c r="D11" s="1355"/>
      <c r="E11" s="1355"/>
      <c r="F11" s="1355"/>
      <c r="G11" s="1355"/>
      <c r="H11" s="1356"/>
      <c r="I11" s="1378"/>
      <c r="J11" s="1378"/>
      <c r="K11" s="1378"/>
      <c r="L11" s="1378"/>
      <c r="M11" s="1356"/>
      <c r="N11" s="1378"/>
      <c r="O11" s="1378"/>
      <c r="P11" s="1378"/>
      <c r="Q11" s="1378"/>
      <c r="R11" s="1383"/>
      <c r="S11" s="1387"/>
      <c r="T11" s="1387"/>
      <c r="U11" s="1388"/>
      <c r="V11" s="1388"/>
      <c r="W11" s="1392"/>
      <c r="X11" s="1393"/>
      <c r="Y11" s="1393"/>
      <c r="Z11" s="1393"/>
      <c r="AA11" s="1393"/>
      <c r="AB11" s="1392"/>
      <c r="AC11" s="1393"/>
      <c r="AD11" s="1393"/>
      <c r="AE11" s="1393"/>
      <c r="AF11" s="1393"/>
      <c r="AG11" s="1392"/>
      <c r="AH11" s="266"/>
      <c r="AI11" s="266"/>
      <c r="AJ11" s="266"/>
      <c r="AK11" s="1416"/>
      <c r="AL11" s="1417"/>
      <c r="AM11" s="1418"/>
    </row>
    <row r="12" spans="1:39" s="1207" customFormat="1" ht="14.25">
      <c r="A12" s="5386"/>
      <c r="B12" s="1363">
        <v>2</v>
      </c>
      <c r="C12" s="1364" t="s">
        <v>1240</v>
      </c>
      <c r="D12" s="1355"/>
      <c r="E12" s="1355"/>
      <c r="F12" s="1355"/>
      <c r="G12" s="1355"/>
      <c r="H12" s="1356"/>
      <c r="I12" s="1378"/>
      <c r="J12" s="1378"/>
      <c r="K12" s="1378"/>
      <c r="L12" s="1378"/>
      <c r="M12" s="1356"/>
      <c r="N12" s="1378"/>
      <c r="O12" s="1378"/>
      <c r="P12" s="1378"/>
      <c r="Q12" s="1378"/>
      <c r="R12" s="1383"/>
      <c r="S12" s="1387"/>
      <c r="T12" s="1378"/>
      <c r="U12" s="1391"/>
      <c r="V12" s="1388"/>
      <c r="W12" s="1392"/>
      <c r="X12" s="1393"/>
      <c r="Y12" s="1393"/>
      <c r="Z12" s="1393"/>
      <c r="AA12" s="1393"/>
      <c r="AB12" s="1392"/>
      <c r="AC12" s="1393"/>
      <c r="AD12" s="1393"/>
      <c r="AE12" s="1393"/>
      <c r="AF12" s="1393"/>
      <c r="AG12" s="1392"/>
      <c r="AH12" s="266"/>
      <c r="AI12" s="266"/>
      <c r="AJ12" s="266"/>
      <c r="AK12" s="1419"/>
      <c r="AL12" s="1420"/>
    </row>
    <row r="13" spans="1:39" s="300" customFormat="1" ht="29.25" customHeight="1">
      <c r="A13" s="5386"/>
      <c r="B13" s="1363">
        <v>3</v>
      </c>
      <c r="C13" s="1365" t="s">
        <v>1189</v>
      </c>
      <c r="D13" s="1355"/>
      <c r="E13" s="1355"/>
      <c r="F13" s="1355"/>
      <c r="G13" s="1355"/>
      <c r="H13" s="1356"/>
      <c r="I13" s="1378"/>
      <c r="J13" s="1378"/>
      <c r="K13" s="1378"/>
      <c r="L13" s="1378"/>
      <c r="M13" s="1356"/>
      <c r="N13" s="1378"/>
      <c r="O13" s="1378"/>
      <c r="P13" s="1378"/>
      <c r="Q13" s="1378"/>
      <c r="R13" s="1383"/>
      <c r="S13" s="1387"/>
      <c r="T13" s="1378"/>
      <c r="U13" s="1391"/>
      <c r="V13" s="1388"/>
      <c r="W13" s="1389"/>
      <c r="X13" s="1390"/>
      <c r="Y13" s="1390"/>
      <c r="Z13" s="1393"/>
      <c r="AA13" s="1393"/>
      <c r="AB13" s="1392"/>
      <c r="AC13" s="1390"/>
      <c r="AD13" s="1390"/>
      <c r="AE13" s="1393"/>
      <c r="AF13" s="1393"/>
      <c r="AG13" s="1392"/>
      <c r="AH13" s="266"/>
      <c r="AI13" s="266"/>
      <c r="AJ13" s="266"/>
      <c r="AK13" s="1419"/>
      <c r="AL13" s="1420"/>
      <c r="AM13" s="1421"/>
    </row>
    <row r="14" spans="1:39" s="300" customFormat="1" ht="13.5">
      <c r="A14" s="5386"/>
      <c r="B14" s="1363">
        <v>4</v>
      </c>
      <c r="C14" s="1365" t="s">
        <v>1650</v>
      </c>
      <c r="D14" s="1355"/>
      <c r="E14" s="1355"/>
      <c r="F14" s="1355"/>
      <c r="G14" s="1355"/>
      <c r="H14" s="1356"/>
      <c r="I14" s="1378"/>
      <c r="J14" s="1378"/>
      <c r="K14" s="1378"/>
      <c r="L14" s="1378"/>
      <c r="M14" s="1356"/>
      <c r="N14" s="1378"/>
      <c r="O14" s="1378"/>
      <c r="P14" s="1378"/>
      <c r="Q14" s="1378"/>
      <c r="R14" s="1383"/>
      <c r="S14" s="1378"/>
      <c r="T14" s="1387"/>
      <c r="U14" s="1391"/>
      <c r="V14" s="1388"/>
      <c r="W14" s="1389"/>
      <c r="X14" s="1390"/>
      <c r="Y14" s="1390"/>
      <c r="Z14" s="1393"/>
      <c r="AA14" s="1393"/>
      <c r="AB14" s="1392"/>
      <c r="AC14" s="1390"/>
      <c r="AD14" s="1390"/>
      <c r="AE14" s="1393"/>
      <c r="AF14" s="1393"/>
      <c r="AG14" s="1392"/>
      <c r="AH14" s="266"/>
      <c r="AI14" s="266"/>
      <c r="AJ14" s="266"/>
      <c r="AK14" s="1419"/>
      <c r="AL14" s="1420"/>
      <c r="AM14" s="1421"/>
    </row>
    <row r="15" spans="1:39" s="300" customFormat="1" ht="13.5">
      <c r="A15" s="5386"/>
      <c r="B15" s="1363">
        <v>5</v>
      </c>
      <c r="C15" s="1365" t="s">
        <v>1644</v>
      </c>
      <c r="D15" s="1355"/>
      <c r="E15" s="1355"/>
      <c r="F15" s="1355"/>
      <c r="G15" s="1355"/>
      <c r="H15" s="1356"/>
      <c r="I15" s="1378"/>
      <c r="J15" s="1378"/>
      <c r="K15" s="1378"/>
      <c r="L15" s="1378"/>
      <c r="M15" s="1356"/>
      <c r="N15" s="1378"/>
      <c r="O15" s="1378"/>
      <c r="P15" s="1378"/>
      <c r="Q15" s="1378"/>
      <c r="R15" s="1383"/>
      <c r="S15" s="1378"/>
      <c r="T15" s="1387"/>
      <c r="U15" s="1388"/>
      <c r="V15" s="1388"/>
      <c r="W15" s="1389"/>
      <c r="X15" s="1390"/>
      <c r="Y15" s="1390"/>
      <c r="Z15" s="1393"/>
      <c r="AA15" s="1393"/>
      <c r="AB15" s="1392"/>
      <c r="AC15" s="1390"/>
      <c r="AD15" s="1390"/>
      <c r="AE15" s="1393"/>
      <c r="AF15" s="1393"/>
      <c r="AG15" s="1392"/>
      <c r="AH15" s="266"/>
      <c r="AI15" s="266"/>
      <c r="AJ15" s="266"/>
      <c r="AK15" s="1419"/>
      <c r="AL15" s="1420"/>
      <c r="AM15" s="1421"/>
    </row>
    <row r="16" spans="1:39" s="300" customFormat="1" ht="24">
      <c r="A16" s="5386"/>
      <c r="B16" s="1363">
        <v>6</v>
      </c>
      <c r="C16" s="1365" t="s">
        <v>2023</v>
      </c>
      <c r="D16" s="1355"/>
      <c r="E16" s="1355"/>
      <c r="F16" s="1355"/>
      <c r="G16" s="1355"/>
      <c r="H16" s="1356"/>
      <c r="I16" s="1378"/>
      <c r="J16" s="1378"/>
      <c r="K16" s="1378"/>
      <c r="L16" s="1378"/>
      <c r="M16" s="1356"/>
      <c r="N16" s="1378"/>
      <c r="O16" s="1378"/>
      <c r="P16" s="1378"/>
      <c r="Q16" s="1378"/>
      <c r="R16" s="1383"/>
      <c r="S16" s="1378"/>
      <c r="T16" s="1387"/>
      <c r="U16" s="1388"/>
      <c r="V16" s="1388"/>
      <c r="W16" s="1389"/>
      <c r="X16" s="1390"/>
      <c r="Y16" s="1390"/>
      <c r="Z16" s="1393"/>
      <c r="AA16" s="1393"/>
      <c r="AB16" s="1392"/>
      <c r="AC16" s="1390"/>
      <c r="AD16" s="1390"/>
      <c r="AE16" s="1393"/>
      <c r="AF16" s="1393"/>
      <c r="AG16" s="1392"/>
      <c r="AH16" s="266"/>
      <c r="AI16" s="266"/>
      <c r="AJ16" s="266"/>
      <c r="AK16" s="1419"/>
      <c r="AL16" s="1420"/>
      <c r="AM16" s="1421"/>
    </row>
    <row r="17" spans="1:38" s="300" customFormat="1" ht="13.5">
      <c r="A17" s="5387"/>
      <c r="B17" s="1363" t="s">
        <v>108</v>
      </c>
      <c r="C17" s="1365" t="s">
        <v>2024</v>
      </c>
      <c r="D17" s="1355"/>
      <c r="E17" s="1355"/>
      <c r="F17" s="1355"/>
      <c r="G17" s="1355"/>
      <c r="H17" s="1356"/>
      <c r="I17" s="1378"/>
      <c r="J17" s="1378"/>
      <c r="K17" s="1378"/>
      <c r="L17" s="1378"/>
      <c r="M17" s="1356"/>
      <c r="N17" s="1378"/>
      <c r="O17" s="1378"/>
      <c r="P17" s="1378"/>
      <c r="Q17" s="1378"/>
      <c r="R17" s="1383"/>
      <c r="S17" s="1378"/>
      <c r="T17" s="1378"/>
      <c r="U17" s="1388"/>
      <c r="V17" s="1388"/>
      <c r="W17" s="1389"/>
      <c r="X17" s="1390"/>
      <c r="Y17" s="1390"/>
      <c r="Z17" s="1390"/>
      <c r="AA17" s="1390"/>
      <c r="AB17" s="1389"/>
      <c r="AC17" s="1390"/>
      <c r="AD17" s="1390"/>
      <c r="AE17" s="1390"/>
      <c r="AF17" s="1390"/>
      <c r="AG17" s="1389"/>
      <c r="AH17" s="122"/>
      <c r="AI17" s="122"/>
      <c r="AJ17" s="122"/>
      <c r="AK17" s="1420"/>
      <c r="AL17" s="1420"/>
    </row>
    <row r="18" spans="1:38" s="300" customFormat="1" ht="13.5">
      <c r="A18" s="1366"/>
      <c r="B18" s="1367"/>
      <c r="C18" s="1368" t="s">
        <v>245</v>
      </c>
      <c r="D18" s="1369"/>
      <c r="E18" s="1369"/>
      <c r="F18" s="1369"/>
      <c r="G18" s="1369"/>
      <c r="H18" s="1370"/>
      <c r="I18" s="1380"/>
      <c r="J18" s="1380"/>
      <c r="K18" s="1380"/>
      <c r="L18" s="1380"/>
      <c r="M18" s="1348"/>
      <c r="N18" s="1380"/>
      <c r="O18" s="1380"/>
      <c r="P18" s="1380"/>
      <c r="Q18" s="1380"/>
      <c r="R18" s="1348"/>
      <c r="S18" s="1380"/>
      <c r="T18" s="1380"/>
      <c r="U18" s="1397"/>
      <c r="V18" s="1397"/>
      <c r="W18" s="1398"/>
      <c r="X18" s="1399"/>
      <c r="Y18" s="1399"/>
      <c r="Z18" s="1404"/>
      <c r="AA18" s="1404"/>
      <c r="AB18" s="1405"/>
      <c r="AC18" s="1406"/>
      <c r="AD18" s="1404"/>
      <c r="AE18" s="1404"/>
      <c r="AF18" s="1404"/>
      <c r="AG18" s="1405"/>
      <c r="AH18" s="1422"/>
      <c r="AI18" s="1422"/>
      <c r="AJ18" s="1422"/>
      <c r="AK18" s="1423"/>
      <c r="AL18" s="1424"/>
    </row>
    <row r="19" spans="1:38" ht="20.100000000000001" customHeight="1">
      <c r="H19" s="1371"/>
    </row>
    <row r="20" spans="1:38" ht="20.100000000000001" customHeight="1">
      <c r="P20"/>
      <c r="AK20" s="1124" t="s">
        <v>215</v>
      </c>
    </row>
  </sheetData>
  <mergeCells count="14">
    <mergeCell ref="A6:A17"/>
    <mergeCell ref="B4:B5"/>
    <mergeCell ref="C4:C5"/>
    <mergeCell ref="AK4:AK5"/>
    <mergeCell ref="AL4:AL5"/>
    <mergeCell ref="A2:AL2"/>
    <mergeCell ref="D4:H4"/>
    <mergeCell ref="I4:M4"/>
    <mergeCell ref="N4:R4"/>
    <mergeCell ref="S4:W4"/>
    <mergeCell ref="X4:AB4"/>
    <mergeCell ref="AC4:AG4"/>
    <mergeCell ref="AH4:AJ4"/>
    <mergeCell ref="A4:A5"/>
  </mergeCells>
  <phoneticPr fontId="169" type="noConversion"/>
  <hyperlinks>
    <hyperlink ref="AK20" location="总部管理费!Print_Titles" display="返回"/>
  </hyperlinks>
  <printOptions horizontalCentered="1"/>
  <pageMargins left="0.78740157480314998" right="0" top="1.9685039370078701" bottom="0" header="0.31496062992126" footer="0.31496062992126"/>
  <pageSetup paperSize="9" scale="77" fitToHeight="0" orientation="landscape" horizontalDpi="180" verticalDpi="180"/>
  <headerFooter alignWithMargins="0"/>
  <customProperties>
    <customPr name="BudgetSheetCodeName" r:id="rId1"/>
  </customProperties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154"/>
  <sheetViews>
    <sheetView topLeftCell="AD1" zoomScale="85" zoomScaleNormal="85" workbookViewId="0">
      <selection activeCell="C6" sqref="C6:AK103"/>
    </sheetView>
  </sheetViews>
  <sheetFormatPr defaultColWidth="9" defaultRowHeight="13.5" outlineLevelRow="1" outlineLevelCol="1"/>
  <cols>
    <col min="1" max="1" width="4.75" style="456" customWidth="1"/>
    <col min="2" max="2" width="32.375" style="456" customWidth="1"/>
    <col min="3" max="3" width="11.875" style="457" hidden="1" customWidth="1" outlineLevel="1"/>
    <col min="4" max="4" width="12" style="457" hidden="1" customWidth="1" outlineLevel="1"/>
    <col min="5" max="6" width="11.875" style="457" hidden="1" customWidth="1" outlineLevel="1"/>
    <col min="7" max="7" width="11.875" style="458" hidden="1" customWidth="1" outlineLevel="1"/>
    <col min="8" max="9" width="11.875" style="459" hidden="1" customWidth="1" outlineLevel="1"/>
    <col min="10" max="11" width="9.875" style="459" hidden="1" customWidth="1" outlineLevel="1"/>
    <col min="12" max="12" width="9.875" style="458" hidden="1" customWidth="1" outlineLevel="1"/>
    <col min="13" max="13" width="9.875" style="459" hidden="1" customWidth="1" outlineLevel="1"/>
    <col min="14" max="14" width="8.75" style="459" hidden="1" customWidth="1" outlineLevel="1"/>
    <col min="15" max="16" width="9.875" style="459" hidden="1" customWidth="1" outlineLevel="1"/>
    <col min="17" max="19" width="13.25" style="459" hidden="1" customWidth="1" outlineLevel="1"/>
    <col min="20" max="20" width="11.875" style="459" hidden="1" customWidth="1" outlineLevel="1"/>
    <col min="21" max="21" width="12.125" style="459" hidden="1" customWidth="1" outlineLevel="1"/>
    <col min="22" max="24" width="13.25" style="459" hidden="1" customWidth="1" outlineLevel="1"/>
    <col min="25" max="26" width="10.875" style="459" hidden="1" customWidth="1" outlineLevel="1"/>
    <col min="27" max="27" width="13.125" style="459" hidden="1" customWidth="1" outlineLevel="1"/>
    <col min="28" max="28" width="10.375" style="459" hidden="1" customWidth="1" outlineLevel="1"/>
    <col min="29" max="29" width="11" style="459" hidden="1" customWidth="1" outlineLevel="1"/>
    <col min="30" max="30" width="10.875" style="459" customWidth="1" collapsed="1"/>
    <col min="31" max="31" width="10.875" style="459" customWidth="1"/>
    <col min="32" max="35" width="13.125" style="459" customWidth="1"/>
    <col min="36" max="36" width="56.25" style="460" customWidth="1"/>
    <col min="37" max="37" width="39.875" style="456" customWidth="1"/>
    <col min="38" max="16384" width="9" style="456"/>
  </cols>
  <sheetData>
    <row r="1" spans="1:39" ht="18" customHeight="1">
      <c r="A1" s="1298"/>
      <c r="B1" s="1298"/>
      <c r="C1" s="1298"/>
      <c r="D1" s="1298"/>
      <c r="E1" s="1298"/>
      <c r="F1" s="1298"/>
      <c r="G1" s="1298"/>
      <c r="H1" s="1298"/>
      <c r="I1" s="1298"/>
      <c r="J1" s="1298"/>
      <c r="K1" s="1298"/>
      <c r="L1" s="1298"/>
      <c r="M1" s="1298"/>
      <c r="N1" s="1298"/>
      <c r="O1" s="1298"/>
      <c r="P1" s="1298"/>
      <c r="Q1" s="1298"/>
      <c r="R1" s="1298"/>
      <c r="S1" s="1298"/>
      <c r="T1" s="1298"/>
      <c r="U1" s="1298"/>
      <c r="V1" s="1298"/>
      <c r="W1" s="1298"/>
      <c r="X1" s="1298"/>
      <c r="Y1" s="1298"/>
      <c r="Z1" s="1298"/>
      <c r="AA1" s="1298"/>
      <c r="AB1" s="1298"/>
      <c r="AC1" s="1298"/>
      <c r="AD1" s="1298"/>
      <c r="AE1" s="1298"/>
      <c r="AF1" s="1298"/>
      <c r="AG1" s="1298"/>
      <c r="AH1" s="1298"/>
      <c r="AI1" s="1298"/>
      <c r="AJ1" s="1298"/>
      <c r="AK1" s="1316" t="s">
        <v>83</v>
      </c>
    </row>
    <row r="2" spans="1:39" ht="18.75" customHeight="1">
      <c r="A2" s="5388" t="s">
        <v>2025</v>
      </c>
      <c r="B2" s="5388"/>
      <c r="C2" s="5388"/>
      <c r="D2" s="5388"/>
      <c r="E2" s="5388"/>
      <c r="F2" s="5388"/>
      <c r="G2" s="5388"/>
      <c r="H2" s="5388"/>
      <c r="I2" s="5388"/>
      <c r="J2" s="5388"/>
      <c r="K2" s="5388"/>
      <c r="L2" s="5388"/>
      <c r="M2" s="5388"/>
      <c r="N2" s="5388"/>
      <c r="O2" s="5388"/>
      <c r="P2" s="5388"/>
      <c r="Q2" s="5388"/>
      <c r="R2" s="5388"/>
      <c r="S2" s="5388"/>
      <c r="T2" s="5388"/>
      <c r="U2" s="5388"/>
      <c r="V2" s="5388"/>
      <c r="W2" s="5388"/>
      <c r="X2" s="5388"/>
      <c r="Y2" s="5388"/>
      <c r="Z2" s="5388"/>
      <c r="AA2" s="5388"/>
      <c r="AB2" s="5388"/>
      <c r="AC2" s="5388"/>
      <c r="AD2" s="5388"/>
      <c r="AE2" s="5388"/>
      <c r="AF2" s="5388"/>
      <c r="AG2" s="5388"/>
      <c r="AH2" s="5388"/>
      <c r="AI2" s="5388"/>
      <c r="AJ2" s="5388"/>
      <c r="AK2" s="5388"/>
    </row>
    <row r="3" spans="1:39" ht="12.75" customHeight="1">
      <c r="A3" s="1299"/>
      <c r="B3" s="1300"/>
      <c r="C3" s="1301"/>
      <c r="D3" s="1301"/>
      <c r="E3" s="1301"/>
      <c r="F3" s="1301"/>
      <c r="G3" s="1302"/>
      <c r="H3" s="1303"/>
      <c r="I3" s="1303"/>
      <c r="J3" s="1303"/>
      <c r="K3" s="1303"/>
      <c r="L3" s="1302"/>
      <c r="M3" s="1303"/>
      <c r="N3" s="1303"/>
      <c r="O3" s="1303"/>
      <c r="P3" s="1303"/>
      <c r="Q3" s="1303"/>
      <c r="R3" s="1303"/>
      <c r="S3" s="1303"/>
      <c r="T3" s="1303"/>
      <c r="U3" s="1303"/>
      <c r="V3" s="1303"/>
      <c r="W3" s="1303"/>
      <c r="X3" s="1303"/>
      <c r="Y3" s="1303"/>
      <c r="Z3" s="1303"/>
      <c r="AA3" s="1303"/>
      <c r="AB3" s="1303"/>
      <c r="AC3" s="1303"/>
      <c r="AD3" s="1303"/>
      <c r="AE3" s="1303"/>
      <c r="AF3" s="1303"/>
      <c r="AG3" s="1303"/>
      <c r="AH3" s="1303"/>
      <c r="AI3" s="1303"/>
      <c r="AJ3" s="1317"/>
      <c r="AK3" s="1318" t="s">
        <v>361</v>
      </c>
    </row>
    <row r="4" spans="1:39" s="444" customFormat="1" ht="18" customHeight="1">
      <c r="A4" s="5134" t="s">
        <v>217</v>
      </c>
      <c r="B4" s="5196" t="s">
        <v>2026</v>
      </c>
      <c r="C4" s="5120" t="s">
        <v>155</v>
      </c>
      <c r="D4" s="5121"/>
      <c r="E4" s="5121"/>
      <c r="F4" s="5121"/>
      <c r="G4" s="5122"/>
      <c r="H4" s="5157" t="s">
        <v>1217</v>
      </c>
      <c r="I4" s="5158"/>
      <c r="J4" s="5158"/>
      <c r="K4" s="5158"/>
      <c r="L4" s="5159"/>
      <c r="M4" s="5157" t="s">
        <v>1218</v>
      </c>
      <c r="N4" s="5158"/>
      <c r="O4" s="5158"/>
      <c r="P4" s="5158"/>
      <c r="Q4" s="5159"/>
      <c r="R4" s="5157" t="s">
        <v>158</v>
      </c>
      <c r="S4" s="5158"/>
      <c r="T4" s="5158"/>
      <c r="U4" s="5158"/>
      <c r="V4" s="5159"/>
      <c r="W4" s="5156" t="s">
        <v>220</v>
      </c>
      <c r="X4" s="5156"/>
      <c r="Y4" s="5156"/>
      <c r="Z4" s="5156"/>
      <c r="AA4" s="5156"/>
      <c r="AB4" s="5157" t="s">
        <v>221</v>
      </c>
      <c r="AC4" s="5158"/>
      <c r="AD4" s="5158"/>
      <c r="AE4" s="5158"/>
      <c r="AF4" s="5159"/>
      <c r="AG4" s="5160" t="s">
        <v>161</v>
      </c>
      <c r="AH4" s="5161"/>
      <c r="AI4" s="5162"/>
      <c r="AJ4" s="524"/>
      <c r="AK4" s="525"/>
    </row>
    <row r="5" spans="1:39" s="445" customFormat="1" ht="18" customHeight="1">
      <c r="A5" s="5134"/>
      <c r="B5" s="5197"/>
      <c r="C5" s="464" t="s">
        <v>788</v>
      </c>
      <c r="D5" s="464" t="s">
        <v>854</v>
      </c>
      <c r="E5" s="464" t="s">
        <v>1448</v>
      </c>
      <c r="F5" s="464" t="s">
        <v>855</v>
      </c>
      <c r="G5" s="465" t="s">
        <v>170</v>
      </c>
      <c r="H5" s="466" t="s">
        <v>788</v>
      </c>
      <c r="I5" s="466" t="s">
        <v>789</v>
      </c>
      <c r="J5" s="466" t="s">
        <v>786</v>
      </c>
      <c r="K5" s="466" t="s">
        <v>855</v>
      </c>
      <c r="L5" s="465" t="s">
        <v>170</v>
      </c>
      <c r="M5" s="466" t="s">
        <v>788</v>
      </c>
      <c r="N5" s="466" t="s">
        <v>789</v>
      </c>
      <c r="O5" s="466" t="s">
        <v>786</v>
      </c>
      <c r="P5" s="466" t="s">
        <v>855</v>
      </c>
      <c r="Q5" s="466" t="s">
        <v>170</v>
      </c>
      <c r="R5" s="466" t="s">
        <v>788</v>
      </c>
      <c r="S5" s="466" t="s">
        <v>789</v>
      </c>
      <c r="T5" s="466" t="s">
        <v>786</v>
      </c>
      <c r="U5" s="466" t="s">
        <v>855</v>
      </c>
      <c r="V5" s="466" t="s">
        <v>170</v>
      </c>
      <c r="W5" s="466" t="s">
        <v>788</v>
      </c>
      <c r="X5" s="466" t="s">
        <v>789</v>
      </c>
      <c r="Y5" s="466" t="s">
        <v>786</v>
      </c>
      <c r="Z5" s="466" t="s">
        <v>855</v>
      </c>
      <c r="AA5" s="466" t="s">
        <v>170</v>
      </c>
      <c r="AB5" s="466" t="s">
        <v>788</v>
      </c>
      <c r="AC5" s="466" t="s">
        <v>789</v>
      </c>
      <c r="AD5" s="466" t="s">
        <v>786</v>
      </c>
      <c r="AE5" s="466" t="s">
        <v>855</v>
      </c>
      <c r="AF5" s="466" t="s">
        <v>170</v>
      </c>
      <c r="AG5" s="510" t="s">
        <v>788</v>
      </c>
      <c r="AH5" s="510" t="s">
        <v>789</v>
      </c>
      <c r="AI5" s="510" t="s">
        <v>786</v>
      </c>
      <c r="AJ5" s="526" t="s">
        <v>960</v>
      </c>
      <c r="AK5" s="527" t="s">
        <v>791</v>
      </c>
    </row>
    <row r="6" spans="1:39" s="446" customFormat="1" ht="30.75" customHeight="1">
      <c r="A6" s="467" t="s">
        <v>16</v>
      </c>
      <c r="B6" s="1304" t="s">
        <v>2027</v>
      </c>
      <c r="C6" s="468"/>
      <c r="D6" s="468"/>
      <c r="E6" s="468"/>
      <c r="F6" s="468"/>
      <c r="G6" s="469"/>
      <c r="H6" s="468"/>
      <c r="I6" s="468"/>
      <c r="J6" s="468"/>
      <c r="K6" s="468"/>
      <c r="L6" s="492"/>
      <c r="M6" s="468"/>
      <c r="N6" s="468"/>
      <c r="O6" s="468"/>
      <c r="P6" s="468"/>
      <c r="Q6" s="511"/>
      <c r="R6" s="468"/>
      <c r="S6" s="468"/>
      <c r="T6" s="468"/>
      <c r="U6" s="468"/>
      <c r="V6" s="512"/>
      <c r="W6" s="1307"/>
      <c r="X6" s="1307"/>
      <c r="Y6" s="1309"/>
      <c r="Z6" s="1309"/>
      <c r="AA6" s="1310"/>
      <c r="AB6" s="1307"/>
      <c r="AC6" s="1307"/>
      <c r="AD6" s="1309"/>
      <c r="AE6" s="1309"/>
      <c r="AF6" s="1310"/>
      <c r="AG6" s="1319"/>
      <c r="AH6" s="1319"/>
      <c r="AI6" s="1319"/>
      <c r="AJ6" s="1320"/>
      <c r="AK6" s="528"/>
    </row>
    <row r="7" spans="1:39" s="447" customFormat="1" ht="14.25" outlineLevel="1">
      <c r="A7" s="470">
        <v>1</v>
      </c>
      <c r="B7" s="471" t="s">
        <v>2028</v>
      </c>
      <c r="C7" s="472"/>
      <c r="D7" s="472"/>
      <c r="E7" s="472"/>
      <c r="F7" s="472"/>
      <c r="G7" s="473"/>
      <c r="H7" s="472"/>
      <c r="I7" s="472"/>
      <c r="J7" s="472"/>
      <c r="K7" s="472"/>
      <c r="L7" s="473"/>
      <c r="M7" s="472"/>
      <c r="N7" s="472"/>
      <c r="O7" s="472"/>
      <c r="P7" s="472"/>
      <c r="Q7" s="1308"/>
      <c r="R7" s="472"/>
      <c r="S7" s="472"/>
      <c r="T7" s="472"/>
      <c r="U7" s="472"/>
      <c r="V7" s="515"/>
      <c r="W7" s="516"/>
      <c r="X7" s="516"/>
      <c r="Y7" s="681"/>
      <c r="Z7" s="681"/>
      <c r="AA7" s="1311"/>
      <c r="AB7" s="516"/>
      <c r="AC7" s="1312"/>
      <c r="AD7" s="681"/>
      <c r="AE7" s="681"/>
      <c r="AF7" s="1311"/>
      <c r="AG7" s="681"/>
      <c r="AH7" s="681"/>
      <c r="AI7" s="681"/>
      <c r="AJ7" s="529"/>
      <c r="AK7" s="530"/>
      <c r="AM7" s="531"/>
    </row>
    <row r="8" spans="1:39" s="448" customFormat="1" ht="117.75" customHeight="1" outlineLevel="1">
      <c r="A8" s="474"/>
      <c r="B8" s="471" t="s">
        <v>2029</v>
      </c>
      <c r="C8" s="476"/>
      <c r="D8" s="476"/>
      <c r="E8" s="476"/>
      <c r="F8" s="476"/>
      <c r="G8" s="477"/>
      <c r="H8" s="478"/>
      <c r="I8" s="478"/>
      <c r="J8" s="478"/>
      <c r="K8" s="478"/>
      <c r="L8" s="477"/>
      <c r="M8" s="478"/>
      <c r="N8" s="501"/>
      <c r="O8" s="478"/>
      <c r="P8" s="478"/>
      <c r="Q8" s="514"/>
      <c r="R8" s="501"/>
      <c r="S8" s="478"/>
      <c r="T8" s="478"/>
      <c r="U8" s="478"/>
      <c r="V8" s="517"/>
      <c r="W8" s="518"/>
      <c r="X8" s="519"/>
      <c r="Y8" s="520"/>
      <c r="Z8" s="520"/>
      <c r="AA8" s="1313"/>
      <c r="AB8" s="518"/>
      <c r="AC8" s="519"/>
      <c r="AD8" s="520"/>
      <c r="AE8" s="520"/>
      <c r="AF8" s="1311"/>
      <c r="AG8" s="681"/>
      <c r="AH8" s="681"/>
      <c r="AI8" s="681"/>
      <c r="AJ8" s="532"/>
      <c r="AK8" s="533"/>
      <c r="AM8" s="534"/>
    </row>
    <row r="9" spans="1:39" s="448" customFormat="1" ht="109.5" customHeight="1" outlineLevel="1">
      <c r="A9" s="474"/>
      <c r="B9" s="471" t="s">
        <v>2030</v>
      </c>
      <c r="C9" s="476"/>
      <c r="D9" s="476"/>
      <c r="E9" s="476"/>
      <c r="F9" s="476"/>
      <c r="G9" s="477"/>
      <c r="H9" s="478"/>
      <c r="I9" s="478"/>
      <c r="J9" s="478"/>
      <c r="K9" s="478"/>
      <c r="L9" s="477"/>
      <c r="M9" s="478"/>
      <c r="N9" s="501"/>
      <c r="O9" s="478"/>
      <c r="P9" s="478"/>
      <c r="Q9" s="514"/>
      <c r="R9" s="501"/>
      <c r="S9" s="478"/>
      <c r="T9" s="478"/>
      <c r="U9" s="478"/>
      <c r="V9" s="517"/>
      <c r="W9" s="519"/>
      <c r="X9" s="519"/>
      <c r="Y9" s="520"/>
      <c r="Z9" s="520"/>
      <c r="AA9" s="1313"/>
      <c r="AB9" s="519"/>
      <c r="AC9" s="519"/>
      <c r="AD9" s="520"/>
      <c r="AE9" s="520"/>
      <c r="AF9" s="1311"/>
      <c r="AG9" s="681"/>
      <c r="AH9" s="681"/>
      <c r="AI9" s="681"/>
      <c r="AJ9" s="535"/>
      <c r="AK9" s="1321"/>
      <c r="AM9" s="534"/>
    </row>
    <row r="10" spans="1:39" s="449" customFormat="1" ht="17.25" customHeight="1" outlineLevel="1">
      <c r="A10" s="470">
        <v>2</v>
      </c>
      <c r="B10" s="471" t="s">
        <v>2031</v>
      </c>
      <c r="C10" s="472"/>
      <c r="D10" s="472"/>
      <c r="E10" s="472"/>
      <c r="F10" s="472"/>
      <c r="G10" s="473"/>
      <c r="H10" s="472"/>
      <c r="I10" s="472"/>
      <c r="J10" s="472"/>
      <c r="K10" s="472"/>
      <c r="L10" s="473"/>
      <c r="M10" s="472"/>
      <c r="N10" s="472"/>
      <c r="O10" s="472"/>
      <c r="P10" s="472"/>
      <c r="Q10" s="1308"/>
      <c r="R10" s="472"/>
      <c r="S10" s="472"/>
      <c r="T10" s="472"/>
      <c r="U10" s="472"/>
      <c r="V10" s="515"/>
      <c r="W10" s="516"/>
      <c r="X10" s="516"/>
      <c r="Y10" s="681"/>
      <c r="Z10" s="681"/>
      <c r="AA10" s="1311"/>
      <c r="AB10" s="516"/>
      <c r="AC10" s="516"/>
      <c r="AD10" s="681"/>
      <c r="AE10" s="681"/>
      <c r="AF10" s="1311"/>
      <c r="AG10" s="681"/>
      <c r="AH10" s="681"/>
      <c r="AI10" s="681"/>
      <c r="AJ10" s="529"/>
      <c r="AK10" s="530"/>
      <c r="AM10" s="536"/>
    </row>
    <row r="11" spans="1:39" s="448" customFormat="1" ht="15" outlineLevel="1">
      <c r="A11" s="474"/>
      <c r="B11" s="475" t="s">
        <v>2032</v>
      </c>
      <c r="C11" s="476"/>
      <c r="D11" s="476"/>
      <c r="E11" s="476"/>
      <c r="F11" s="476"/>
      <c r="G11" s="477"/>
      <c r="H11" s="478"/>
      <c r="I11" s="478"/>
      <c r="J11" s="478"/>
      <c r="K11" s="478"/>
      <c r="L11" s="477"/>
      <c r="M11" s="478"/>
      <c r="N11" s="501"/>
      <c r="O11" s="478"/>
      <c r="P11" s="478"/>
      <c r="Q11" s="514"/>
      <c r="R11" s="501"/>
      <c r="S11" s="478"/>
      <c r="T11" s="478"/>
      <c r="U11" s="478"/>
      <c r="V11" s="517"/>
      <c r="W11" s="519"/>
      <c r="X11" s="519"/>
      <c r="Y11" s="520"/>
      <c r="Z11" s="520"/>
      <c r="AA11" s="1313"/>
      <c r="AB11" s="519"/>
      <c r="AC11" s="519"/>
      <c r="AD11" s="520"/>
      <c r="AE11" s="520"/>
      <c r="AF11" s="1311"/>
      <c r="AG11" s="681"/>
      <c r="AH11" s="681"/>
      <c r="AI11" s="681"/>
      <c r="AJ11" s="532"/>
      <c r="AK11" s="1322"/>
      <c r="AM11" s="534"/>
    </row>
    <row r="12" spans="1:39" s="450" customFormat="1" ht="43.5" customHeight="1" outlineLevel="1">
      <c r="A12" s="474"/>
      <c r="B12" s="475" t="s">
        <v>2033</v>
      </c>
      <c r="C12" s="476"/>
      <c r="D12" s="476"/>
      <c r="E12" s="476"/>
      <c r="F12" s="476"/>
      <c r="G12" s="477"/>
      <c r="H12" s="478"/>
      <c r="I12" s="478"/>
      <c r="J12" s="478"/>
      <c r="K12" s="478"/>
      <c r="L12" s="477"/>
      <c r="M12" s="478"/>
      <c r="N12" s="478"/>
      <c r="O12" s="478"/>
      <c r="P12" s="478"/>
      <c r="Q12" s="514"/>
      <c r="R12" s="501"/>
      <c r="S12" s="478"/>
      <c r="T12" s="478"/>
      <c r="U12" s="478"/>
      <c r="V12" s="517"/>
      <c r="W12" s="519"/>
      <c r="X12" s="519"/>
      <c r="Y12" s="520"/>
      <c r="Z12" s="520"/>
      <c r="AA12" s="1313"/>
      <c r="AB12" s="519"/>
      <c r="AC12" s="519"/>
      <c r="AD12" s="520"/>
      <c r="AE12" s="520"/>
      <c r="AF12" s="1311"/>
      <c r="AG12" s="681"/>
      <c r="AH12" s="681"/>
      <c r="AI12" s="681"/>
      <c r="AJ12" s="538"/>
      <c r="AK12" s="537"/>
      <c r="AM12" s="539"/>
    </row>
    <row r="13" spans="1:39" s="451" customFormat="1" ht="27.75" customHeight="1" outlineLevel="1">
      <c r="A13" s="470">
        <v>3</v>
      </c>
      <c r="B13" s="479" t="s">
        <v>2034</v>
      </c>
      <c r="C13" s="472"/>
      <c r="D13" s="472"/>
      <c r="E13" s="472"/>
      <c r="F13" s="472"/>
      <c r="G13" s="472"/>
      <c r="H13" s="472"/>
      <c r="I13" s="472"/>
      <c r="J13" s="472"/>
      <c r="K13" s="472"/>
      <c r="L13" s="473"/>
      <c r="M13" s="472"/>
      <c r="N13" s="472"/>
      <c r="O13" s="472"/>
      <c r="P13" s="472"/>
      <c r="Q13" s="1308"/>
      <c r="R13" s="472"/>
      <c r="S13" s="472"/>
      <c r="T13" s="472"/>
      <c r="U13" s="472"/>
      <c r="V13" s="515"/>
      <c r="W13" s="516"/>
      <c r="X13" s="516"/>
      <c r="Y13" s="681"/>
      <c r="Z13" s="681"/>
      <c r="AA13" s="1311"/>
      <c r="AB13" s="516"/>
      <c r="AC13" s="516"/>
      <c r="AD13" s="520"/>
      <c r="AE13" s="681"/>
      <c r="AF13" s="1311"/>
      <c r="AG13" s="681"/>
      <c r="AH13" s="681"/>
      <c r="AI13" s="681"/>
      <c r="AJ13" s="530"/>
      <c r="AK13" s="530"/>
    </row>
    <row r="14" spans="1:39" s="450" customFormat="1" ht="21" customHeight="1" outlineLevel="1">
      <c r="A14" s="474"/>
      <c r="B14" s="480" t="s">
        <v>2035</v>
      </c>
      <c r="C14" s="476"/>
      <c r="D14" s="476"/>
      <c r="E14" s="476"/>
      <c r="F14" s="476"/>
      <c r="G14" s="477"/>
      <c r="H14" s="478"/>
      <c r="I14" s="478"/>
      <c r="J14" s="478"/>
      <c r="K14" s="478"/>
      <c r="L14" s="477"/>
      <c r="M14" s="478"/>
      <c r="N14" s="478"/>
      <c r="O14" s="478"/>
      <c r="P14" s="478"/>
      <c r="Q14" s="514"/>
      <c r="R14" s="478"/>
      <c r="S14" s="478"/>
      <c r="T14" s="478"/>
      <c r="U14" s="478"/>
      <c r="V14" s="517"/>
      <c r="W14" s="520"/>
      <c r="X14" s="520"/>
      <c r="Y14" s="520"/>
      <c r="Z14" s="520"/>
      <c r="AA14" s="1313"/>
      <c r="AB14" s="520"/>
      <c r="AC14" s="520"/>
      <c r="AD14" s="520"/>
      <c r="AE14" s="520"/>
      <c r="AF14" s="1311"/>
      <c r="AG14" s="681"/>
      <c r="AH14" s="681"/>
      <c r="AI14" s="681"/>
      <c r="AJ14" s="535"/>
      <c r="AK14" s="533"/>
    </row>
    <row r="15" spans="1:39" s="450" customFormat="1" ht="52.5" customHeight="1" outlineLevel="1">
      <c r="A15" s="474"/>
      <c r="B15" s="480" t="s">
        <v>2036</v>
      </c>
      <c r="C15" s="476"/>
      <c r="D15" s="476"/>
      <c r="E15" s="476"/>
      <c r="F15" s="476"/>
      <c r="G15" s="477"/>
      <c r="H15" s="478"/>
      <c r="I15" s="478"/>
      <c r="J15" s="478"/>
      <c r="K15" s="478"/>
      <c r="L15" s="477"/>
      <c r="M15" s="478"/>
      <c r="N15" s="478"/>
      <c r="O15" s="478"/>
      <c r="P15" s="478"/>
      <c r="Q15" s="514"/>
      <c r="R15" s="501"/>
      <c r="S15" s="478"/>
      <c r="T15" s="478"/>
      <c r="U15" s="478"/>
      <c r="V15" s="517"/>
      <c r="W15" s="519"/>
      <c r="X15" s="519"/>
      <c r="Y15" s="520"/>
      <c r="Z15" s="520"/>
      <c r="AA15" s="1313"/>
      <c r="AB15" s="519"/>
      <c r="AC15" s="519"/>
      <c r="AD15" s="520"/>
      <c r="AE15" s="520"/>
      <c r="AF15" s="1311"/>
      <c r="AG15" s="681"/>
      <c r="AH15" s="681"/>
      <c r="AI15" s="681"/>
      <c r="AJ15" s="532"/>
      <c r="AK15" s="537"/>
    </row>
    <row r="16" spans="1:39" s="452" customFormat="1" ht="20.25" customHeight="1" outlineLevel="1">
      <c r="A16" s="470">
        <v>4</v>
      </c>
      <c r="B16" s="479" t="s">
        <v>2014</v>
      </c>
      <c r="C16" s="476"/>
      <c r="D16" s="476"/>
      <c r="E16" s="476"/>
      <c r="F16" s="476"/>
      <c r="G16" s="477"/>
      <c r="H16" s="478"/>
      <c r="I16" s="478"/>
      <c r="J16" s="478"/>
      <c r="K16" s="478"/>
      <c r="L16" s="477"/>
      <c r="M16" s="478"/>
      <c r="N16" s="478"/>
      <c r="O16" s="478"/>
      <c r="P16" s="478"/>
      <c r="Q16" s="1308"/>
      <c r="R16" s="478"/>
      <c r="S16" s="478"/>
      <c r="T16" s="478"/>
      <c r="U16" s="478"/>
      <c r="V16" s="517"/>
      <c r="W16" s="519"/>
      <c r="X16" s="519"/>
      <c r="Y16" s="520"/>
      <c r="Z16" s="520"/>
      <c r="AA16" s="1313"/>
      <c r="AB16" s="519"/>
      <c r="AC16" s="519"/>
      <c r="AD16" s="520"/>
      <c r="AE16" s="520"/>
      <c r="AF16" s="1311"/>
      <c r="AG16" s="520"/>
      <c r="AH16" s="520"/>
      <c r="AI16" s="520"/>
      <c r="AJ16" s="532"/>
      <c r="AK16" s="533"/>
    </row>
    <row r="17" spans="1:37" s="450" customFormat="1" ht="29.25" customHeight="1" outlineLevel="1">
      <c r="A17" s="474"/>
      <c r="B17" s="480" t="s">
        <v>2035</v>
      </c>
      <c r="C17" s="476"/>
      <c r="D17" s="476"/>
      <c r="E17" s="476"/>
      <c r="F17" s="476"/>
      <c r="G17" s="477"/>
      <c r="H17" s="478"/>
      <c r="I17" s="478"/>
      <c r="J17" s="478"/>
      <c r="K17" s="478"/>
      <c r="L17" s="477"/>
      <c r="M17" s="478"/>
      <c r="N17" s="478"/>
      <c r="O17" s="478"/>
      <c r="P17" s="478"/>
      <c r="Q17" s="514"/>
      <c r="R17" s="501"/>
      <c r="S17" s="478"/>
      <c r="T17" s="478"/>
      <c r="U17" s="478"/>
      <c r="V17" s="517"/>
      <c r="W17" s="519"/>
      <c r="X17" s="519"/>
      <c r="Y17" s="520"/>
      <c r="Z17" s="520"/>
      <c r="AA17" s="1313"/>
      <c r="AB17" s="519"/>
      <c r="AC17" s="519"/>
      <c r="AD17" s="520"/>
      <c r="AE17" s="520"/>
      <c r="AF17" s="1311"/>
      <c r="AG17" s="681"/>
      <c r="AH17" s="681"/>
      <c r="AI17" s="681"/>
      <c r="AJ17" s="532"/>
      <c r="AK17" s="533"/>
    </row>
    <row r="18" spans="1:37" s="300" customFormat="1" ht="45" customHeight="1" outlineLevel="1">
      <c r="A18" s="470"/>
      <c r="B18" s="480" t="s">
        <v>2036</v>
      </c>
      <c r="C18" s="482"/>
      <c r="D18" s="482"/>
      <c r="E18" s="472"/>
      <c r="F18" s="472"/>
      <c r="G18" s="473"/>
      <c r="H18" s="483"/>
      <c r="I18" s="483"/>
      <c r="J18" s="478"/>
      <c r="K18" s="478"/>
      <c r="L18" s="477"/>
      <c r="M18" s="478"/>
      <c r="N18" s="478"/>
      <c r="O18" s="478"/>
      <c r="P18" s="478"/>
      <c r="Q18" s="514"/>
      <c r="R18" s="501"/>
      <c r="S18" s="478"/>
      <c r="T18" s="478"/>
      <c r="U18" s="478"/>
      <c r="V18" s="517"/>
      <c r="W18" s="519"/>
      <c r="X18" s="519"/>
      <c r="Y18" s="520"/>
      <c r="Z18" s="520"/>
      <c r="AA18" s="1313"/>
      <c r="AB18" s="519"/>
      <c r="AC18" s="519"/>
      <c r="AD18" s="520"/>
      <c r="AE18" s="520"/>
      <c r="AF18" s="1311"/>
      <c r="AG18" s="681"/>
      <c r="AH18" s="681"/>
      <c r="AI18" s="681"/>
      <c r="AJ18" s="535"/>
      <c r="AK18" s="537"/>
    </row>
    <row r="19" spans="1:37" s="451" customFormat="1" ht="52.5" customHeight="1" outlineLevel="1">
      <c r="A19" s="470">
        <v>5</v>
      </c>
      <c r="B19" s="481" t="s">
        <v>2037</v>
      </c>
      <c r="C19" s="482"/>
      <c r="D19" s="482"/>
      <c r="E19" s="472"/>
      <c r="F19" s="472"/>
      <c r="G19" s="473"/>
      <c r="H19" s="483"/>
      <c r="I19" s="483"/>
      <c r="J19" s="478"/>
      <c r="K19" s="478"/>
      <c r="L19" s="477"/>
      <c r="M19" s="478"/>
      <c r="N19" s="478"/>
      <c r="O19" s="478"/>
      <c r="P19" s="478"/>
      <c r="Q19" s="1308"/>
      <c r="R19" s="478"/>
      <c r="S19" s="478"/>
      <c r="T19" s="478"/>
      <c r="U19" s="478"/>
      <c r="V19" s="517"/>
      <c r="W19" s="519"/>
      <c r="X19" s="519"/>
      <c r="Y19" s="520"/>
      <c r="Z19" s="520"/>
      <c r="AA19" s="1313"/>
      <c r="AB19" s="519"/>
      <c r="AC19" s="519"/>
      <c r="AD19" s="520"/>
      <c r="AE19" s="520"/>
      <c r="AF19" s="1311"/>
      <c r="AG19" s="681"/>
      <c r="AH19" s="681"/>
      <c r="AI19" s="681"/>
      <c r="AJ19" s="532"/>
      <c r="AK19" s="537"/>
    </row>
    <row r="20" spans="1:37" s="451" customFormat="1" ht="52.5" customHeight="1" outlineLevel="1">
      <c r="A20" s="470">
        <v>6</v>
      </c>
      <c r="B20" s="1305" t="s">
        <v>2038</v>
      </c>
      <c r="C20" s="482"/>
      <c r="D20" s="482"/>
      <c r="E20" s="472"/>
      <c r="F20" s="472"/>
      <c r="G20" s="473"/>
      <c r="H20" s="483"/>
      <c r="I20" s="483"/>
      <c r="J20" s="478"/>
      <c r="K20" s="478"/>
      <c r="L20" s="477"/>
      <c r="M20" s="478"/>
      <c r="N20" s="478"/>
      <c r="O20" s="478"/>
      <c r="P20" s="478"/>
      <c r="Q20" s="1308"/>
      <c r="R20" s="478"/>
      <c r="S20" s="478"/>
      <c r="T20" s="478"/>
      <c r="U20" s="478"/>
      <c r="V20" s="517"/>
      <c r="W20" s="519"/>
      <c r="X20" s="519"/>
      <c r="Y20" s="520"/>
      <c r="Z20" s="520"/>
      <c r="AA20" s="1313"/>
      <c r="AB20" s="519"/>
      <c r="AC20" s="519"/>
      <c r="AD20" s="520"/>
      <c r="AE20" s="520"/>
      <c r="AF20" s="1311"/>
      <c r="AG20" s="520"/>
      <c r="AH20" s="520"/>
      <c r="AI20" s="520"/>
      <c r="AJ20" s="532"/>
      <c r="AK20" s="533"/>
    </row>
    <row r="21" spans="1:37" s="300" customFormat="1" ht="87.75" customHeight="1" outlineLevel="1">
      <c r="A21" s="470"/>
      <c r="B21" s="1306" t="s">
        <v>2039</v>
      </c>
      <c r="C21" s="482"/>
      <c r="D21" s="482"/>
      <c r="E21" s="472"/>
      <c r="F21" s="472"/>
      <c r="G21" s="473"/>
      <c r="H21" s="483"/>
      <c r="I21" s="483"/>
      <c r="J21" s="478"/>
      <c r="K21" s="478"/>
      <c r="L21" s="477"/>
      <c r="M21" s="478"/>
      <c r="N21" s="478"/>
      <c r="O21" s="478"/>
      <c r="P21" s="478"/>
      <c r="Q21" s="514"/>
      <c r="R21" s="501"/>
      <c r="S21" s="478"/>
      <c r="T21" s="478"/>
      <c r="U21" s="478"/>
      <c r="V21" s="517"/>
      <c r="W21" s="519"/>
      <c r="X21" s="519"/>
      <c r="Y21" s="520"/>
      <c r="Z21" s="520"/>
      <c r="AA21" s="1313"/>
      <c r="AB21" s="519"/>
      <c r="AC21" s="519"/>
      <c r="AD21" s="520"/>
      <c r="AE21" s="520"/>
      <c r="AF21" s="1311"/>
      <c r="AG21" s="681"/>
      <c r="AH21" s="681"/>
      <c r="AI21" s="681"/>
      <c r="AJ21" s="535"/>
      <c r="AK21" s="533"/>
    </row>
    <row r="22" spans="1:37" s="300" customFormat="1" ht="54" customHeight="1" outlineLevel="1">
      <c r="A22" s="470"/>
      <c r="B22" s="1306" t="s">
        <v>2033</v>
      </c>
      <c r="C22" s="482"/>
      <c r="D22" s="482"/>
      <c r="E22" s="472"/>
      <c r="F22" s="472"/>
      <c r="G22" s="473"/>
      <c r="H22" s="483"/>
      <c r="I22" s="483"/>
      <c r="J22" s="478"/>
      <c r="K22" s="478"/>
      <c r="L22" s="477"/>
      <c r="M22" s="478"/>
      <c r="N22" s="478"/>
      <c r="O22" s="478"/>
      <c r="P22" s="478"/>
      <c r="Q22" s="514"/>
      <c r="R22" s="501"/>
      <c r="S22" s="478"/>
      <c r="T22" s="478"/>
      <c r="U22" s="478"/>
      <c r="V22" s="517"/>
      <c r="W22" s="519"/>
      <c r="X22" s="519"/>
      <c r="Y22" s="520"/>
      <c r="Z22" s="520"/>
      <c r="AA22" s="1313"/>
      <c r="AB22" s="519"/>
      <c r="AC22" s="519"/>
      <c r="AD22" s="520"/>
      <c r="AE22" s="520"/>
      <c r="AF22" s="1311"/>
      <c r="AG22" s="681"/>
      <c r="AH22" s="681"/>
      <c r="AI22" s="681"/>
      <c r="AJ22" s="535"/>
      <c r="AK22" s="537"/>
    </row>
    <row r="23" spans="1:37" s="300" customFormat="1" ht="15" outlineLevel="1">
      <c r="A23" s="470">
        <v>7</v>
      </c>
      <c r="B23" s="1305" t="s">
        <v>2040</v>
      </c>
      <c r="C23" s="482"/>
      <c r="D23" s="482"/>
      <c r="E23" s="472"/>
      <c r="F23" s="472"/>
      <c r="G23" s="473"/>
      <c r="H23" s="483"/>
      <c r="I23" s="483"/>
      <c r="J23" s="478"/>
      <c r="K23" s="478"/>
      <c r="L23" s="477"/>
      <c r="M23" s="478"/>
      <c r="N23" s="478"/>
      <c r="O23" s="478"/>
      <c r="P23" s="478"/>
      <c r="Q23" s="514"/>
      <c r="R23" s="501"/>
      <c r="S23" s="478"/>
      <c r="T23" s="478"/>
      <c r="U23" s="478"/>
      <c r="V23" s="517"/>
      <c r="W23" s="519"/>
      <c r="X23" s="519"/>
      <c r="Y23" s="520"/>
      <c r="Z23" s="520"/>
      <c r="AA23" s="1313"/>
      <c r="AB23" s="519"/>
      <c r="AC23" s="519"/>
      <c r="AD23" s="520"/>
      <c r="AE23" s="520"/>
      <c r="AF23" s="1311"/>
      <c r="AG23" s="681"/>
      <c r="AH23" s="681"/>
      <c r="AI23" s="681"/>
      <c r="AJ23" s="535"/>
      <c r="AK23" s="537"/>
    </row>
    <row r="24" spans="1:37" s="300" customFormat="1" ht="15" outlineLevel="1">
      <c r="A24" s="484">
        <v>8</v>
      </c>
      <c r="B24" s="485" t="s">
        <v>2041</v>
      </c>
      <c r="C24" s="486"/>
      <c r="D24" s="486"/>
      <c r="E24" s="487"/>
      <c r="F24" s="487"/>
      <c r="G24" s="488"/>
      <c r="H24" s="489"/>
      <c r="I24" s="489"/>
      <c r="J24" s="501"/>
      <c r="K24" s="501"/>
      <c r="L24" s="500"/>
      <c r="M24" s="501"/>
      <c r="N24" s="501"/>
      <c r="O24" s="501"/>
      <c r="P24" s="501"/>
      <c r="Q24" s="514"/>
      <c r="R24" s="501"/>
      <c r="S24" s="501"/>
      <c r="T24" s="478"/>
      <c r="U24" s="501"/>
      <c r="V24" s="521"/>
      <c r="W24" s="518"/>
      <c r="X24" s="518"/>
      <c r="Y24" s="522"/>
      <c r="Z24" s="522"/>
      <c r="AA24" s="1314"/>
      <c r="AB24" s="518"/>
      <c r="AC24" s="518"/>
      <c r="AD24" s="522"/>
      <c r="AE24" s="522"/>
      <c r="AF24" s="1314"/>
      <c r="AG24" s="522"/>
      <c r="AH24" s="522"/>
      <c r="AI24" s="522"/>
      <c r="AJ24" s="540"/>
      <c r="AK24" s="533"/>
    </row>
    <row r="25" spans="1:37" s="300" customFormat="1" ht="15" outlineLevel="1">
      <c r="A25" s="470">
        <v>9</v>
      </c>
      <c r="B25" s="471" t="s">
        <v>2042</v>
      </c>
      <c r="C25" s="482"/>
      <c r="D25" s="482"/>
      <c r="E25" s="472"/>
      <c r="F25" s="472"/>
      <c r="G25" s="473"/>
      <c r="H25" s="483"/>
      <c r="I25" s="483"/>
      <c r="J25" s="483"/>
      <c r="K25" s="483"/>
      <c r="L25" s="473"/>
      <c r="M25" s="483"/>
      <c r="N25" s="483"/>
      <c r="O25" s="483"/>
      <c r="P25" s="483"/>
      <c r="Q25" s="514"/>
      <c r="R25" s="483"/>
      <c r="S25" s="483"/>
      <c r="T25" s="478"/>
      <c r="U25" s="483"/>
      <c r="V25" s="515"/>
      <c r="W25" s="516"/>
      <c r="X25" s="516"/>
      <c r="Y25" s="681"/>
      <c r="Z25" s="681"/>
      <c r="AA25" s="1311"/>
      <c r="AB25" s="516"/>
      <c r="AC25" s="516"/>
      <c r="AD25" s="681"/>
      <c r="AE25" s="681"/>
      <c r="AF25" s="1311"/>
      <c r="AG25" s="681"/>
      <c r="AH25" s="681"/>
      <c r="AI25" s="681"/>
      <c r="AJ25" s="535"/>
      <c r="AK25" s="541"/>
    </row>
    <row r="26" spans="1:37" s="450" customFormat="1" ht="26.25" customHeight="1">
      <c r="A26" s="467" t="s">
        <v>138</v>
      </c>
      <c r="B26" s="490" t="s">
        <v>2043</v>
      </c>
      <c r="C26" s="491"/>
      <c r="D26" s="491"/>
      <c r="E26" s="491"/>
      <c r="F26" s="491"/>
      <c r="G26" s="492"/>
      <c r="H26" s="468"/>
      <c r="I26" s="468"/>
      <c r="J26" s="468"/>
      <c r="K26" s="468"/>
      <c r="L26" s="492"/>
      <c r="M26" s="468"/>
      <c r="N26" s="468"/>
      <c r="O26" s="468"/>
      <c r="P26" s="468"/>
      <c r="Q26" s="511"/>
      <c r="R26" s="468"/>
      <c r="S26" s="468"/>
      <c r="T26" s="468"/>
      <c r="U26" s="468"/>
      <c r="V26" s="512"/>
      <c r="W26" s="513"/>
      <c r="X26" s="513"/>
      <c r="Y26" s="1309"/>
      <c r="Z26" s="1309"/>
      <c r="AA26" s="1310"/>
      <c r="AB26" s="1307"/>
      <c r="AC26" s="1307"/>
      <c r="AD26" s="1309"/>
      <c r="AE26" s="1309"/>
      <c r="AF26" s="1310"/>
      <c r="AG26" s="1319"/>
      <c r="AH26" s="1319"/>
      <c r="AI26" s="1319"/>
      <c r="AJ26" s="542"/>
      <c r="AK26" s="543"/>
    </row>
    <row r="27" spans="1:37" s="452" customFormat="1" ht="30" customHeight="1" outlineLevel="1">
      <c r="A27" s="474">
        <v>1</v>
      </c>
      <c r="B27" s="493" t="s">
        <v>2044</v>
      </c>
      <c r="C27" s="476"/>
      <c r="D27" s="476"/>
      <c r="E27" s="476"/>
      <c r="F27" s="476"/>
      <c r="G27" s="477"/>
      <c r="H27" s="478"/>
      <c r="I27" s="478"/>
      <c r="J27" s="478"/>
      <c r="K27" s="478"/>
      <c r="L27" s="477"/>
      <c r="M27" s="478"/>
      <c r="N27" s="478"/>
      <c r="O27" s="478"/>
      <c r="P27" s="478"/>
      <c r="Q27" s="514"/>
      <c r="R27" s="501"/>
      <c r="S27" s="478"/>
      <c r="T27" s="478"/>
      <c r="U27" s="478"/>
      <c r="V27" s="517"/>
      <c r="W27" s="519"/>
      <c r="X27" s="519"/>
      <c r="Y27" s="520"/>
      <c r="Z27" s="520"/>
      <c r="AA27" s="1313"/>
      <c r="AB27" s="519"/>
      <c r="AC27" s="519"/>
      <c r="AD27" s="520"/>
      <c r="AE27" s="520"/>
      <c r="AF27" s="1311"/>
      <c r="AG27" s="681"/>
      <c r="AH27" s="681"/>
      <c r="AI27" s="681"/>
      <c r="AJ27" s="535"/>
      <c r="AK27" s="544"/>
    </row>
    <row r="28" spans="1:37" s="450" customFormat="1" ht="30" customHeight="1" outlineLevel="1">
      <c r="A28" s="474">
        <v>2</v>
      </c>
      <c r="B28" s="493" t="s">
        <v>2045</v>
      </c>
      <c r="C28" s="476"/>
      <c r="D28" s="476"/>
      <c r="E28" s="476"/>
      <c r="F28" s="476"/>
      <c r="G28" s="477"/>
      <c r="H28" s="478"/>
      <c r="I28" s="478"/>
      <c r="J28" s="478"/>
      <c r="K28" s="478"/>
      <c r="L28" s="477"/>
      <c r="M28" s="478"/>
      <c r="N28" s="478"/>
      <c r="O28" s="478"/>
      <c r="P28" s="478"/>
      <c r="Q28" s="514"/>
      <c r="R28" s="501"/>
      <c r="S28" s="478"/>
      <c r="T28" s="478"/>
      <c r="U28" s="478"/>
      <c r="V28" s="517"/>
      <c r="W28" s="519"/>
      <c r="X28" s="519"/>
      <c r="Y28" s="520"/>
      <c r="Z28" s="520"/>
      <c r="AA28" s="1313"/>
      <c r="AB28" s="519"/>
      <c r="AC28" s="519"/>
      <c r="AD28" s="520"/>
      <c r="AE28" s="520"/>
      <c r="AF28" s="1311"/>
      <c r="AG28" s="681"/>
      <c r="AH28" s="681"/>
      <c r="AI28" s="681"/>
      <c r="AJ28" s="535"/>
      <c r="AK28" s="533"/>
    </row>
    <row r="29" spans="1:37" s="450" customFormat="1" ht="30" customHeight="1" outlineLevel="1">
      <c r="A29" s="474">
        <v>3</v>
      </c>
      <c r="B29" s="494" t="s">
        <v>2046</v>
      </c>
      <c r="C29" s="476"/>
      <c r="D29" s="476"/>
      <c r="E29" s="476"/>
      <c r="F29" s="476"/>
      <c r="G29" s="477"/>
      <c r="H29" s="478"/>
      <c r="I29" s="478"/>
      <c r="J29" s="478"/>
      <c r="K29" s="478"/>
      <c r="L29" s="477"/>
      <c r="M29" s="478"/>
      <c r="N29" s="478"/>
      <c r="O29" s="478"/>
      <c r="P29" s="478"/>
      <c r="Q29" s="514"/>
      <c r="R29" s="501"/>
      <c r="S29" s="478"/>
      <c r="T29" s="478"/>
      <c r="U29" s="478"/>
      <c r="V29" s="517"/>
      <c r="W29" s="520"/>
      <c r="X29" s="520"/>
      <c r="Y29" s="520"/>
      <c r="Z29" s="520"/>
      <c r="AA29" s="1313"/>
      <c r="AB29" s="520"/>
      <c r="AC29" s="520"/>
      <c r="AD29" s="520"/>
      <c r="AE29" s="520"/>
      <c r="AF29" s="1313"/>
      <c r="AG29" s="520"/>
      <c r="AH29" s="520"/>
      <c r="AI29" s="520"/>
      <c r="AJ29" s="535"/>
      <c r="AK29" s="533"/>
    </row>
    <row r="30" spans="1:37" s="450" customFormat="1" ht="18" customHeight="1" outlineLevel="1">
      <c r="A30" s="474">
        <v>4</v>
      </c>
      <c r="B30" s="494" t="s">
        <v>2047</v>
      </c>
      <c r="C30" s="476"/>
      <c r="D30" s="476"/>
      <c r="E30" s="476"/>
      <c r="F30" s="476"/>
      <c r="G30" s="477"/>
      <c r="H30" s="478"/>
      <c r="I30" s="478"/>
      <c r="J30" s="478"/>
      <c r="K30" s="478"/>
      <c r="L30" s="477"/>
      <c r="M30" s="478"/>
      <c r="N30" s="478"/>
      <c r="O30" s="478"/>
      <c r="P30" s="478"/>
      <c r="Q30" s="514"/>
      <c r="R30" s="501"/>
      <c r="S30" s="478"/>
      <c r="T30" s="478"/>
      <c r="U30" s="478"/>
      <c r="V30" s="517"/>
      <c r="W30" s="520"/>
      <c r="X30" s="520"/>
      <c r="Y30" s="520"/>
      <c r="Z30" s="520"/>
      <c r="AA30" s="1313"/>
      <c r="AB30" s="520"/>
      <c r="AC30" s="520"/>
      <c r="AD30" s="520"/>
      <c r="AE30" s="520"/>
      <c r="AF30" s="1311"/>
      <c r="AG30" s="681"/>
      <c r="AH30" s="681"/>
      <c r="AI30" s="681"/>
      <c r="AJ30" s="535"/>
      <c r="AK30" s="544"/>
    </row>
    <row r="31" spans="1:37" s="450" customFormat="1" ht="31.5" customHeight="1" outlineLevel="1">
      <c r="A31" s="474">
        <v>5</v>
      </c>
      <c r="B31" s="494" t="s">
        <v>2048</v>
      </c>
      <c r="C31" s="476"/>
      <c r="D31" s="476"/>
      <c r="E31" s="476"/>
      <c r="F31" s="476"/>
      <c r="G31" s="477"/>
      <c r="H31" s="478"/>
      <c r="I31" s="478"/>
      <c r="J31" s="478"/>
      <c r="K31" s="478"/>
      <c r="L31" s="477"/>
      <c r="M31" s="478"/>
      <c r="N31" s="478"/>
      <c r="O31" s="478"/>
      <c r="P31" s="478"/>
      <c r="Q31" s="514"/>
      <c r="R31" s="501"/>
      <c r="S31" s="478"/>
      <c r="T31" s="478"/>
      <c r="U31" s="478"/>
      <c r="V31" s="517"/>
      <c r="W31" s="520"/>
      <c r="X31" s="520"/>
      <c r="Y31" s="520"/>
      <c r="Z31" s="520"/>
      <c r="AA31" s="1313"/>
      <c r="AB31" s="520"/>
      <c r="AC31" s="520"/>
      <c r="AD31" s="520"/>
      <c r="AE31" s="520"/>
      <c r="AF31" s="1311"/>
      <c r="AG31" s="681"/>
      <c r="AH31" s="681"/>
      <c r="AI31" s="681"/>
      <c r="AJ31" s="535"/>
      <c r="AK31" s="544"/>
    </row>
    <row r="32" spans="1:37" s="450" customFormat="1" ht="30" customHeight="1">
      <c r="A32" s="467" t="s">
        <v>108</v>
      </c>
      <c r="B32" s="490" t="s">
        <v>2049</v>
      </c>
      <c r="C32" s="491"/>
      <c r="D32" s="491"/>
      <c r="E32" s="491"/>
      <c r="F32" s="491"/>
      <c r="G32" s="492"/>
      <c r="H32" s="468"/>
      <c r="I32" s="468"/>
      <c r="J32" s="468"/>
      <c r="K32" s="468"/>
      <c r="L32" s="492"/>
      <c r="M32" s="468"/>
      <c r="N32" s="468"/>
      <c r="O32" s="468"/>
      <c r="P32" s="468"/>
      <c r="Q32" s="511"/>
      <c r="R32" s="468"/>
      <c r="S32" s="468"/>
      <c r="T32" s="468"/>
      <c r="U32" s="468"/>
      <c r="V32" s="512"/>
      <c r="W32" s="513"/>
      <c r="X32" s="513"/>
      <c r="Y32" s="1309"/>
      <c r="Z32" s="1309"/>
      <c r="AA32" s="1310"/>
      <c r="AB32" s="1307"/>
      <c r="AC32" s="1307"/>
      <c r="AD32" s="1309"/>
      <c r="AE32" s="1309"/>
      <c r="AF32" s="1310"/>
      <c r="AG32" s="1319"/>
      <c r="AH32" s="1319"/>
      <c r="AI32" s="1319"/>
      <c r="AJ32" s="4896"/>
      <c r="AK32" s="542"/>
    </row>
    <row r="33" spans="1:37" s="450" customFormat="1" ht="87.75" customHeight="1">
      <c r="A33" s="495" t="s">
        <v>2050</v>
      </c>
      <c r="B33" s="496" t="s">
        <v>2051</v>
      </c>
      <c r="C33" s="476"/>
      <c r="D33" s="476"/>
      <c r="E33" s="476"/>
      <c r="F33" s="476"/>
      <c r="G33" s="477"/>
      <c r="H33" s="478"/>
      <c r="I33" s="478"/>
      <c r="J33" s="478"/>
      <c r="K33" s="478"/>
      <c r="L33" s="477"/>
      <c r="M33" s="478"/>
      <c r="N33" s="478"/>
      <c r="O33" s="478"/>
      <c r="P33" s="478"/>
      <c r="Q33" s="514"/>
      <c r="R33" s="478"/>
      <c r="S33" s="478"/>
      <c r="T33" s="478"/>
      <c r="U33" s="478"/>
      <c r="V33" s="517"/>
      <c r="W33" s="519"/>
      <c r="X33" s="519"/>
      <c r="Y33" s="520"/>
      <c r="Z33" s="520"/>
      <c r="AA33" s="1313"/>
      <c r="AB33" s="519"/>
      <c r="AC33" s="519"/>
      <c r="AD33" s="520"/>
      <c r="AE33" s="520"/>
      <c r="AF33" s="1311"/>
      <c r="AG33" s="681"/>
      <c r="AH33" s="681"/>
      <c r="AI33" s="681"/>
      <c r="AJ33" s="1323"/>
      <c r="AK33" s="545"/>
    </row>
    <row r="34" spans="1:37" s="450" customFormat="1" ht="27" hidden="1" customHeight="1" outlineLevel="1">
      <c r="A34" s="474">
        <v>1</v>
      </c>
      <c r="B34" s="493" t="s">
        <v>2052</v>
      </c>
      <c r="C34" s="476"/>
      <c r="D34" s="476"/>
      <c r="E34" s="476"/>
      <c r="F34" s="476"/>
      <c r="G34" s="477"/>
      <c r="H34" s="478"/>
      <c r="I34" s="478"/>
      <c r="J34" s="478"/>
      <c r="K34" s="478"/>
      <c r="L34" s="477"/>
      <c r="M34" s="478"/>
      <c r="N34" s="478"/>
      <c r="O34" s="478"/>
      <c r="P34" s="478"/>
      <c r="Q34" s="514"/>
      <c r="R34" s="501"/>
      <c r="S34" s="478"/>
      <c r="T34" s="478"/>
      <c r="U34" s="478"/>
      <c r="V34" s="517"/>
      <c r="W34" s="519"/>
      <c r="X34" s="519"/>
      <c r="Y34" s="519"/>
      <c r="Z34" s="520"/>
      <c r="AA34" s="517"/>
      <c r="AB34" s="519"/>
      <c r="AC34" s="519"/>
      <c r="AD34" s="519"/>
      <c r="AE34" s="520"/>
      <c r="AF34" s="1311"/>
      <c r="AG34" s="681"/>
      <c r="AH34" s="681"/>
      <c r="AI34" s="681"/>
      <c r="AJ34" s="535"/>
      <c r="AK34" s="544"/>
    </row>
    <row r="35" spans="1:37" s="450" customFormat="1" ht="26.25" hidden="1" customHeight="1" outlineLevel="1">
      <c r="A35" s="474">
        <v>2</v>
      </c>
      <c r="B35" s="497" t="s">
        <v>2053</v>
      </c>
      <c r="C35" s="476"/>
      <c r="D35" s="476"/>
      <c r="E35" s="476"/>
      <c r="F35" s="476"/>
      <c r="G35" s="477"/>
      <c r="H35" s="478"/>
      <c r="I35" s="478"/>
      <c r="J35" s="478"/>
      <c r="K35" s="478"/>
      <c r="L35" s="477"/>
      <c r="M35" s="478"/>
      <c r="N35" s="478"/>
      <c r="O35" s="478"/>
      <c r="P35" s="501"/>
      <c r="Q35" s="514"/>
      <c r="R35" s="501"/>
      <c r="S35" s="478"/>
      <c r="T35" s="478"/>
      <c r="U35" s="478"/>
      <c r="V35" s="517"/>
      <c r="W35" s="519"/>
      <c r="X35" s="519"/>
      <c r="Y35" s="519"/>
      <c r="Z35" s="520"/>
      <c r="AA35" s="517"/>
      <c r="AB35" s="519"/>
      <c r="AC35" s="519"/>
      <c r="AD35" s="519"/>
      <c r="AE35" s="520"/>
      <c r="AF35" s="1311"/>
      <c r="AG35" s="681"/>
      <c r="AH35" s="681"/>
      <c r="AI35" s="681"/>
      <c r="AJ35" s="540"/>
      <c r="AK35" s="533"/>
    </row>
    <row r="36" spans="1:37" s="450" customFormat="1" ht="14.25" hidden="1" outlineLevel="1">
      <c r="A36" s="474">
        <v>3</v>
      </c>
      <c r="B36" s="502" t="s">
        <v>2054</v>
      </c>
      <c r="C36" s="476"/>
      <c r="D36" s="476"/>
      <c r="E36" s="476"/>
      <c r="F36" s="476"/>
      <c r="G36" s="477"/>
      <c r="H36" s="478"/>
      <c r="I36" s="478"/>
      <c r="J36" s="478"/>
      <c r="K36" s="478"/>
      <c r="L36" s="477"/>
      <c r="M36" s="478"/>
      <c r="N36" s="478"/>
      <c r="O36" s="478"/>
      <c r="P36" s="478"/>
      <c r="Q36" s="514"/>
      <c r="R36" s="478"/>
      <c r="S36" s="478"/>
      <c r="T36" s="478"/>
      <c r="U36" s="478"/>
      <c r="V36" s="517"/>
      <c r="W36" s="519"/>
      <c r="X36" s="519"/>
      <c r="Y36" s="519"/>
      <c r="Z36" s="519"/>
      <c r="AA36" s="517"/>
      <c r="AB36" s="519"/>
      <c r="AC36" s="519"/>
      <c r="AD36" s="519"/>
      <c r="AE36" s="519"/>
      <c r="AF36" s="1311"/>
      <c r="AG36" s="681"/>
      <c r="AH36" s="681"/>
      <c r="AI36" s="681"/>
      <c r="AJ36" s="547"/>
      <c r="AK36" s="533"/>
    </row>
    <row r="37" spans="1:37" s="450" customFormat="1" ht="21.75" hidden="1" customHeight="1" outlineLevel="1">
      <c r="A37" s="474">
        <v>4</v>
      </c>
      <c r="B37" s="498" t="s">
        <v>2055</v>
      </c>
      <c r="C37" s="499"/>
      <c r="D37" s="499"/>
      <c r="E37" s="499"/>
      <c r="F37" s="499"/>
      <c r="G37" s="500"/>
      <c r="H37" s="501"/>
      <c r="I37" s="501"/>
      <c r="J37" s="501"/>
      <c r="K37" s="501"/>
      <c r="L37" s="500"/>
      <c r="M37" s="501"/>
      <c r="N37" s="501"/>
      <c r="O37" s="478"/>
      <c r="P37" s="478"/>
      <c r="Q37" s="514"/>
      <c r="R37" s="478"/>
      <c r="S37" s="478"/>
      <c r="T37" s="478"/>
      <c r="U37" s="478"/>
      <c r="V37" s="517"/>
      <c r="W37" s="520"/>
      <c r="X37" s="520"/>
      <c r="Y37" s="519"/>
      <c r="Z37" s="519"/>
      <c r="AA37" s="517"/>
      <c r="AB37" s="520"/>
      <c r="AC37" s="520"/>
      <c r="AD37" s="519"/>
      <c r="AE37" s="519"/>
      <c r="AF37" s="517"/>
      <c r="AG37" s="520"/>
      <c r="AH37" s="520"/>
      <c r="AI37" s="520"/>
      <c r="AJ37" s="541"/>
      <c r="AK37" s="533"/>
    </row>
    <row r="38" spans="1:37" s="453" customFormat="1" ht="17.25" hidden="1" customHeight="1" outlineLevel="1">
      <c r="A38" s="474">
        <v>5</v>
      </c>
      <c r="B38" s="497" t="s">
        <v>2056</v>
      </c>
      <c r="C38" s="499"/>
      <c r="D38" s="499"/>
      <c r="E38" s="499"/>
      <c r="F38" s="499"/>
      <c r="G38" s="500"/>
      <c r="H38" s="501"/>
      <c r="I38" s="501"/>
      <c r="J38" s="501"/>
      <c r="K38" s="501"/>
      <c r="L38" s="500"/>
      <c r="M38" s="501"/>
      <c r="N38" s="501"/>
      <c r="O38" s="501"/>
      <c r="P38" s="501"/>
      <c r="Q38" s="514"/>
      <c r="R38" s="501"/>
      <c r="S38" s="501"/>
      <c r="T38" s="478"/>
      <c r="U38" s="501"/>
      <c r="V38" s="517"/>
      <c r="W38" s="520"/>
      <c r="X38" s="520"/>
      <c r="Y38" s="519"/>
      <c r="Z38" s="519"/>
      <c r="AA38" s="517"/>
      <c r="AB38" s="520"/>
      <c r="AC38" s="520"/>
      <c r="AD38" s="519"/>
      <c r="AE38" s="519"/>
      <c r="AF38" s="517"/>
      <c r="AG38" s="520"/>
      <c r="AH38" s="520"/>
      <c r="AI38" s="520"/>
      <c r="AJ38" s="540"/>
      <c r="AK38" s="546"/>
    </row>
    <row r="39" spans="1:37" s="453" customFormat="1" ht="22.5" hidden="1" customHeight="1" outlineLevel="1">
      <c r="A39" s="474">
        <v>6</v>
      </c>
      <c r="B39" s="497" t="s">
        <v>2057</v>
      </c>
      <c r="C39" s="499"/>
      <c r="D39" s="499"/>
      <c r="E39" s="499"/>
      <c r="F39" s="499"/>
      <c r="G39" s="500"/>
      <c r="H39" s="501"/>
      <c r="I39" s="501"/>
      <c r="J39" s="501"/>
      <c r="K39" s="501"/>
      <c r="L39" s="500"/>
      <c r="M39" s="501"/>
      <c r="N39" s="501"/>
      <c r="O39" s="501"/>
      <c r="P39" s="501"/>
      <c r="Q39" s="514"/>
      <c r="R39" s="501"/>
      <c r="S39" s="501"/>
      <c r="T39" s="478"/>
      <c r="U39" s="501"/>
      <c r="V39" s="517"/>
      <c r="W39" s="520"/>
      <c r="X39" s="520"/>
      <c r="Y39" s="519"/>
      <c r="Z39" s="519"/>
      <c r="AA39" s="517"/>
      <c r="AB39" s="520"/>
      <c r="AC39" s="520"/>
      <c r="AD39" s="519"/>
      <c r="AE39" s="519"/>
      <c r="AF39" s="517"/>
      <c r="AG39" s="520"/>
      <c r="AH39" s="520"/>
      <c r="AI39" s="520"/>
      <c r="AJ39" s="540"/>
      <c r="AK39" s="546"/>
    </row>
    <row r="40" spans="1:37" s="453" customFormat="1" ht="38.25" hidden="1" customHeight="1" outlineLevel="1">
      <c r="A40" s="474">
        <v>7</v>
      </c>
      <c r="B40" s="497" t="s">
        <v>2058</v>
      </c>
      <c r="C40" s="499"/>
      <c r="D40" s="499"/>
      <c r="E40" s="499"/>
      <c r="F40" s="499"/>
      <c r="G40" s="500"/>
      <c r="H40" s="501"/>
      <c r="I40" s="501"/>
      <c r="J40" s="501"/>
      <c r="K40" s="501"/>
      <c r="L40" s="500"/>
      <c r="M40" s="501"/>
      <c r="N40" s="501"/>
      <c r="O40" s="501"/>
      <c r="P40" s="501"/>
      <c r="Q40" s="514"/>
      <c r="R40" s="501"/>
      <c r="S40" s="501"/>
      <c r="T40" s="478"/>
      <c r="U40" s="501"/>
      <c r="V40" s="517"/>
      <c r="W40" s="520"/>
      <c r="X40" s="520"/>
      <c r="Y40" s="519"/>
      <c r="Z40" s="519"/>
      <c r="AA40" s="517"/>
      <c r="AB40" s="520"/>
      <c r="AC40" s="520"/>
      <c r="AD40" s="519"/>
      <c r="AE40" s="519"/>
      <c r="AF40" s="517"/>
      <c r="AG40" s="520"/>
      <c r="AH40" s="520"/>
      <c r="AI40" s="520"/>
      <c r="AJ40" s="540"/>
      <c r="AK40" s="546"/>
    </row>
    <row r="41" spans="1:37" s="453" customFormat="1" ht="26.25" hidden="1" customHeight="1" outlineLevel="1">
      <c r="A41" s="474">
        <v>8</v>
      </c>
      <c r="B41" s="497" t="s">
        <v>2059</v>
      </c>
      <c r="C41" s="499"/>
      <c r="D41" s="499"/>
      <c r="E41" s="499"/>
      <c r="F41" s="499"/>
      <c r="G41" s="500"/>
      <c r="H41" s="501"/>
      <c r="I41" s="501"/>
      <c r="J41" s="501"/>
      <c r="K41" s="501"/>
      <c r="L41" s="500"/>
      <c r="M41" s="501"/>
      <c r="N41" s="501"/>
      <c r="O41" s="501"/>
      <c r="P41" s="501"/>
      <c r="Q41" s="514"/>
      <c r="R41" s="501"/>
      <c r="S41" s="501"/>
      <c r="T41" s="478"/>
      <c r="U41" s="501"/>
      <c r="V41" s="517"/>
      <c r="W41" s="520"/>
      <c r="X41" s="520"/>
      <c r="Y41" s="519"/>
      <c r="Z41" s="519"/>
      <c r="AA41" s="517"/>
      <c r="AB41" s="520"/>
      <c r="AC41" s="520"/>
      <c r="AD41" s="519"/>
      <c r="AE41" s="519"/>
      <c r="AF41" s="517"/>
      <c r="AG41" s="520"/>
      <c r="AH41" s="520"/>
      <c r="AI41" s="520"/>
      <c r="AJ41" s="540"/>
      <c r="AK41" s="546"/>
    </row>
    <row r="42" spans="1:37" s="453" customFormat="1" ht="20.25" hidden="1" customHeight="1" outlineLevel="1">
      <c r="A42" s="474">
        <v>9</v>
      </c>
      <c r="B42" s="497" t="s">
        <v>2060</v>
      </c>
      <c r="C42" s="499"/>
      <c r="D42" s="499"/>
      <c r="E42" s="499"/>
      <c r="F42" s="499"/>
      <c r="G42" s="500"/>
      <c r="H42" s="501"/>
      <c r="I42" s="501"/>
      <c r="J42" s="501"/>
      <c r="K42" s="501"/>
      <c r="L42" s="500"/>
      <c r="M42" s="501"/>
      <c r="N42" s="501"/>
      <c r="O42" s="501"/>
      <c r="P42" s="501"/>
      <c r="Q42" s="514"/>
      <c r="R42" s="501"/>
      <c r="S42" s="501"/>
      <c r="T42" s="478"/>
      <c r="U42" s="501"/>
      <c r="V42" s="517"/>
      <c r="W42" s="520"/>
      <c r="X42" s="520"/>
      <c r="Y42" s="519"/>
      <c r="Z42" s="519"/>
      <c r="AA42" s="517"/>
      <c r="AB42" s="520"/>
      <c r="AC42" s="520"/>
      <c r="AD42" s="519"/>
      <c r="AE42" s="519"/>
      <c r="AF42" s="517"/>
      <c r="AG42" s="520"/>
      <c r="AH42" s="520"/>
      <c r="AI42" s="520"/>
      <c r="AJ42" s="540"/>
      <c r="AK42" s="546"/>
    </row>
    <row r="43" spans="1:37" s="453" customFormat="1" ht="23.25" hidden="1" customHeight="1" outlineLevel="1">
      <c r="A43" s="474">
        <v>10</v>
      </c>
      <c r="B43" s="497" t="s">
        <v>2061</v>
      </c>
      <c r="C43" s="499"/>
      <c r="D43" s="499"/>
      <c r="E43" s="499"/>
      <c r="F43" s="499"/>
      <c r="G43" s="500"/>
      <c r="H43" s="501"/>
      <c r="I43" s="501"/>
      <c r="J43" s="501"/>
      <c r="K43" s="501"/>
      <c r="L43" s="500"/>
      <c r="M43" s="501"/>
      <c r="N43" s="501"/>
      <c r="O43" s="501"/>
      <c r="P43" s="501"/>
      <c r="Q43" s="514"/>
      <c r="R43" s="501"/>
      <c r="S43" s="501"/>
      <c r="T43" s="478"/>
      <c r="U43" s="501"/>
      <c r="V43" s="517"/>
      <c r="W43" s="520"/>
      <c r="X43" s="520"/>
      <c r="Y43" s="519"/>
      <c r="Z43" s="519"/>
      <c r="AA43" s="517"/>
      <c r="AB43" s="520"/>
      <c r="AC43" s="520"/>
      <c r="AD43" s="519"/>
      <c r="AE43" s="519"/>
      <c r="AF43" s="517"/>
      <c r="AG43" s="520"/>
      <c r="AH43" s="520"/>
      <c r="AI43" s="520"/>
      <c r="AJ43" s="540"/>
      <c r="AK43" s="546"/>
    </row>
    <row r="44" spans="1:37" s="453" customFormat="1" ht="19.5" hidden="1" customHeight="1" outlineLevel="1">
      <c r="A44" s="474">
        <v>11</v>
      </c>
      <c r="B44" s="497" t="s">
        <v>2062</v>
      </c>
      <c r="C44" s="499"/>
      <c r="D44" s="499"/>
      <c r="E44" s="499"/>
      <c r="F44" s="499"/>
      <c r="G44" s="500"/>
      <c r="H44" s="501"/>
      <c r="I44" s="501"/>
      <c r="J44" s="501"/>
      <c r="K44" s="501"/>
      <c r="L44" s="500"/>
      <c r="M44" s="501"/>
      <c r="N44" s="501"/>
      <c r="O44" s="501"/>
      <c r="P44" s="501"/>
      <c r="Q44" s="514"/>
      <c r="R44" s="501"/>
      <c r="S44" s="501"/>
      <c r="T44" s="478"/>
      <c r="U44" s="501"/>
      <c r="V44" s="517"/>
      <c r="W44" s="520"/>
      <c r="X44" s="520"/>
      <c r="Y44" s="519"/>
      <c r="Z44" s="519"/>
      <c r="AA44" s="517"/>
      <c r="AB44" s="520"/>
      <c r="AC44" s="520"/>
      <c r="AD44" s="519"/>
      <c r="AE44" s="519"/>
      <c r="AF44" s="517"/>
      <c r="AG44" s="520"/>
      <c r="AH44" s="520"/>
      <c r="AI44" s="520"/>
      <c r="AJ44" s="540"/>
      <c r="AK44" s="546"/>
    </row>
    <row r="45" spans="1:37" s="450" customFormat="1" hidden="1" outlineLevel="1">
      <c r="A45" s="474">
        <v>12</v>
      </c>
      <c r="B45" s="493" t="s">
        <v>2063</v>
      </c>
      <c r="C45" s="476"/>
      <c r="D45" s="476"/>
      <c r="E45" s="476"/>
      <c r="F45" s="476"/>
      <c r="G45" s="477"/>
      <c r="H45" s="478"/>
      <c r="I45" s="478"/>
      <c r="J45" s="478"/>
      <c r="K45" s="478"/>
      <c r="L45" s="477"/>
      <c r="M45" s="478"/>
      <c r="N45" s="478"/>
      <c r="O45" s="478"/>
      <c r="P45" s="478"/>
      <c r="Q45" s="514"/>
      <c r="R45" s="478"/>
      <c r="S45" s="478"/>
      <c r="T45" s="478"/>
      <c r="U45" s="478"/>
      <c r="V45" s="517"/>
      <c r="W45" s="519"/>
      <c r="X45" s="519"/>
      <c r="Y45" s="519"/>
      <c r="Z45" s="519"/>
      <c r="AA45" s="517"/>
      <c r="AB45" s="519"/>
      <c r="AC45" s="519"/>
      <c r="AD45" s="519"/>
      <c r="AE45" s="519"/>
      <c r="AF45" s="517"/>
      <c r="AG45" s="520"/>
      <c r="AH45" s="520"/>
      <c r="AI45" s="520"/>
      <c r="AJ45" s="535"/>
      <c r="AK45" s="545"/>
    </row>
    <row r="46" spans="1:37" s="450" customFormat="1" hidden="1" outlineLevel="1">
      <c r="A46" s="474">
        <v>13</v>
      </c>
      <c r="B46" s="497" t="s">
        <v>2064</v>
      </c>
      <c r="C46" s="499"/>
      <c r="D46" s="499"/>
      <c r="E46" s="499"/>
      <c r="F46" s="499"/>
      <c r="G46" s="500"/>
      <c r="H46" s="501"/>
      <c r="I46" s="501"/>
      <c r="J46" s="501"/>
      <c r="K46" s="501"/>
      <c r="L46" s="500"/>
      <c r="M46" s="501"/>
      <c r="N46" s="501"/>
      <c r="O46" s="478"/>
      <c r="P46" s="478"/>
      <c r="Q46" s="514"/>
      <c r="R46" s="478"/>
      <c r="S46" s="478"/>
      <c r="T46" s="478"/>
      <c r="U46" s="478"/>
      <c r="V46" s="517"/>
      <c r="W46" s="519"/>
      <c r="X46" s="519"/>
      <c r="Y46" s="519"/>
      <c r="Z46" s="519"/>
      <c r="AA46" s="517"/>
      <c r="AB46" s="519"/>
      <c r="AC46" s="519"/>
      <c r="AD46" s="519"/>
      <c r="AE46" s="519"/>
      <c r="AF46" s="517"/>
      <c r="AG46" s="520"/>
      <c r="AH46" s="520"/>
      <c r="AI46" s="520"/>
      <c r="AJ46" s="541"/>
      <c r="AK46" s="533"/>
    </row>
    <row r="47" spans="1:37" s="453" customFormat="1" hidden="1" outlineLevel="1">
      <c r="A47" s="474">
        <v>14</v>
      </c>
      <c r="B47" s="497" t="s">
        <v>2065</v>
      </c>
      <c r="C47" s="499"/>
      <c r="D47" s="499"/>
      <c r="E47" s="499"/>
      <c r="F47" s="499"/>
      <c r="G47" s="500"/>
      <c r="H47" s="501"/>
      <c r="I47" s="501"/>
      <c r="J47" s="501"/>
      <c r="K47" s="501"/>
      <c r="L47" s="500"/>
      <c r="M47" s="501"/>
      <c r="N47" s="501"/>
      <c r="O47" s="501"/>
      <c r="P47" s="501"/>
      <c r="Q47" s="514"/>
      <c r="R47" s="501"/>
      <c r="S47" s="501"/>
      <c r="T47" s="478"/>
      <c r="U47" s="501"/>
      <c r="V47" s="517"/>
      <c r="W47" s="519"/>
      <c r="X47" s="519"/>
      <c r="Y47" s="519"/>
      <c r="Z47" s="519"/>
      <c r="AA47" s="517"/>
      <c r="AB47" s="519"/>
      <c r="AC47" s="519"/>
      <c r="AD47" s="519"/>
      <c r="AE47" s="519"/>
      <c r="AF47" s="517"/>
      <c r="AG47" s="520"/>
      <c r="AH47" s="520"/>
      <c r="AI47" s="520"/>
      <c r="AJ47" s="540"/>
      <c r="AK47" s="546"/>
    </row>
    <row r="48" spans="1:37" s="450" customFormat="1" hidden="1" outlineLevel="1">
      <c r="A48" s="474">
        <v>15</v>
      </c>
      <c r="B48" s="497" t="s">
        <v>2066</v>
      </c>
      <c r="C48" s="476"/>
      <c r="D48" s="476"/>
      <c r="E48" s="476"/>
      <c r="F48" s="476"/>
      <c r="G48" s="477"/>
      <c r="H48" s="478"/>
      <c r="I48" s="478"/>
      <c r="J48" s="478"/>
      <c r="K48" s="478"/>
      <c r="L48" s="477"/>
      <c r="M48" s="478"/>
      <c r="N48" s="478"/>
      <c r="O48" s="478"/>
      <c r="P48" s="501"/>
      <c r="Q48" s="514"/>
      <c r="R48" s="478"/>
      <c r="S48" s="478"/>
      <c r="T48" s="478"/>
      <c r="U48" s="478"/>
      <c r="V48" s="517"/>
      <c r="W48" s="519"/>
      <c r="X48" s="519"/>
      <c r="Y48" s="519"/>
      <c r="Z48" s="519"/>
      <c r="AA48" s="517"/>
      <c r="AB48" s="519"/>
      <c r="AC48" s="519"/>
      <c r="AD48" s="519"/>
      <c r="AE48" s="519"/>
      <c r="AF48" s="517"/>
      <c r="AG48" s="520"/>
      <c r="AH48" s="520"/>
      <c r="AI48" s="520"/>
      <c r="AJ48" s="547"/>
      <c r="AK48" s="540"/>
    </row>
    <row r="49" spans="1:37" s="450" customFormat="1" hidden="1" outlineLevel="1">
      <c r="A49" s="474">
        <v>16</v>
      </c>
      <c r="B49" s="498" t="s">
        <v>2067</v>
      </c>
      <c r="C49" s="499"/>
      <c r="D49" s="499"/>
      <c r="E49" s="499"/>
      <c r="F49" s="499"/>
      <c r="G49" s="500"/>
      <c r="H49" s="501"/>
      <c r="I49" s="501"/>
      <c r="J49" s="501"/>
      <c r="K49" s="501"/>
      <c r="L49" s="500"/>
      <c r="M49" s="501"/>
      <c r="N49" s="501"/>
      <c r="O49" s="478"/>
      <c r="P49" s="501"/>
      <c r="Q49" s="514"/>
      <c r="R49" s="478"/>
      <c r="S49" s="478"/>
      <c r="T49" s="478"/>
      <c r="U49" s="478"/>
      <c r="V49" s="517"/>
      <c r="W49" s="519"/>
      <c r="X49" s="519"/>
      <c r="Y49" s="519"/>
      <c r="Z49" s="519"/>
      <c r="AA49" s="517"/>
      <c r="AB49" s="519"/>
      <c r="AC49" s="519"/>
      <c r="AD49" s="519"/>
      <c r="AE49" s="519"/>
      <c r="AF49" s="517"/>
      <c r="AG49" s="520"/>
      <c r="AH49" s="520"/>
      <c r="AI49" s="520"/>
      <c r="AJ49" s="541"/>
      <c r="AK49" s="533"/>
    </row>
    <row r="50" spans="1:37" s="450" customFormat="1" hidden="1" outlineLevel="1">
      <c r="A50" s="474">
        <v>17</v>
      </c>
      <c r="B50" s="497" t="s">
        <v>2068</v>
      </c>
      <c r="C50" s="499"/>
      <c r="D50" s="499"/>
      <c r="E50" s="499"/>
      <c r="F50" s="499"/>
      <c r="G50" s="500"/>
      <c r="H50" s="501"/>
      <c r="I50" s="501"/>
      <c r="J50" s="501"/>
      <c r="K50" s="501"/>
      <c r="L50" s="500"/>
      <c r="M50" s="501"/>
      <c r="N50" s="501"/>
      <c r="O50" s="478"/>
      <c r="P50" s="478"/>
      <c r="Q50" s="514"/>
      <c r="R50" s="478"/>
      <c r="S50" s="478"/>
      <c r="T50" s="478"/>
      <c r="U50" s="478"/>
      <c r="V50" s="517"/>
      <c r="W50" s="519"/>
      <c r="X50" s="519"/>
      <c r="Y50" s="519"/>
      <c r="Z50" s="519"/>
      <c r="AA50" s="517"/>
      <c r="AB50" s="519"/>
      <c r="AC50" s="519"/>
      <c r="AD50" s="519"/>
      <c r="AE50" s="519"/>
      <c r="AF50" s="517"/>
      <c r="AG50" s="520"/>
      <c r="AH50" s="520"/>
      <c r="AI50" s="520"/>
      <c r="AJ50" s="541"/>
      <c r="AK50" s="533"/>
    </row>
    <row r="51" spans="1:37" s="450" customFormat="1" hidden="1" outlineLevel="1">
      <c r="A51" s="474">
        <v>18</v>
      </c>
      <c r="B51" s="502" t="s">
        <v>2069</v>
      </c>
      <c r="C51" s="476"/>
      <c r="D51" s="476"/>
      <c r="E51" s="476"/>
      <c r="F51" s="476"/>
      <c r="G51" s="477"/>
      <c r="H51" s="478"/>
      <c r="I51" s="478"/>
      <c r="J51" s="478"/>
      <c r="K51" s="478"/>
      <c r="L51" s="477"/>
      <c r="M51" s="478"/>
      <c r="N51" s="478"/>
      <c r="O51" s="478"/>
      <c r="P51" s="478"/>
      <c r="Q51" s="514"/>
      <c r="R51" s="478"/>
      <c r="S51" s="478"/>
      <c r="T51" s="478"/>
      <c r="U51" s="478"/>
      <c r="V51" s="517"/>
      <c r="W51" s="519"/>
      <c r="X51" s="519"/>
      <c r="Y51" s="519"/>
      <c r="Z51" s="519"/>
      <c r="AA51" s="517"/>
      <c r="AB51" s="519"/>
      <c r="AC51" s="519"/>
      <c r="AD51" s="519"/>
      <c r="AE51" s="519"/>
      <c r="AF51" s="517"/>
      <c r="AG51" s="520"/>
      <c r="AH51" s="520"/>
      <c r="AI51" s="520"/>
      <c r="AJ51" s="541"/>
      <c r="AK51" s="533"/>
    </row>
    <row r="52" spans="1:37" s="450" customFormat="1" ht="22.5" customHeight="1" collapsed="1">
      <c r="A52" s="495" t="s">
        <v>2070</v>
      </c>
      <c r="B52" s="503" t="s">
        <v>2017</v>
      </c>
      <c r="C52" s="476"/>
      <c r="D52" s="476"/>
      <c r="E52" s="476"/>
      <c r="F52" s="476"/>
      <c r="G52" s="477"/>
      <c r="H52" s="478"/>
      <c r="I52" s="478"/>
      <c r="J52" s="478"/>
      <c r="K52" s="478"/>
      <c r="L52" s="477"/>
      <c r="M52" s="478"/>
      <c r="N52" s="478"/>
      <c r="O52" s="478"/>
      <c r="P52" s="478"/>
      <c r="Q52" s="514"/>
      <c r="R52" s="501"/>
      <c r="S52" s="478"/>
      <c r="T52" s="478"/>
      <c r="U52" s="478"/>
      <c r="V52" s="517"/>
      <c r="W52" s="519"/>
      <c r="X52" s="519"/>
      <c r="Y52" s="519"/>
      <c r="Z52" s="519"/>
      <c r="AA52" s="517"/>
      <c r="AB52" s="519"/>
      <c r="AC52" s="519"/>
      <c r="AD52" s="519"/>
      <c r="AE52" s="519"/>
      <c r="AF52" s="1311"/>
      <c r="AG52" s="681"/>
      <c r="AH52" s="681"/>
      <c r="AI52" s="681"/>
      <c r="AJ52" s="535"/>
      <c r="AK52" s="533"/>
    </row>
    <row r="53" spans="1:37" s="450" customFormat="1" ht="107.25" customHeight="1">
      <c r="A53" s="495" t="s">
        <v>2071</v>
      </c>
      <c r="B53" s="503" t="s">
        <v>2072</v>
      </c>
      <c r="C53" s="476"/>
      <c r="D53" s="476"/>
      <c r="E53" s="476"/>
      <c r="F53" s="476"/>
      <c r="G53" s="477"/>
      <c r="H53" s="478"/>
      <c r="I53" s="478"/>
      <c r="J53" s="478"/>
      <c r="K53" s="478"/>
      <c r="L53" s="477"/>
      <c r="M53" s="478"/>
      <c r="N53" s="478"/>
      <c r="O53" s="478"/>
      <c r="P53" s="501"/>
      <c r="Q53" s="514"/>
      <c r="R53" s="501"/>
      <c r="S53" s="501"/>
      <c r="T53" s="501"/>
      <c r="U53" s="501"/>
      <c r="V53" s="521"/>
      <c r="W53" s="518"/>
      <c r="X53" s="518"/>
      <c r="Y53" s="518"/>
      <c r="Z53" s="518"/>
      <c r="AA53" s="521"/>
      <c r="AB53" s="518"/>
      <c r="AC53" s="518"/>
      <c r="AD53" s="518"/>
      <c r="AE53" s="518"/>
      <c r="AF53" s="1311"/>
      <c r="AG53" s="681"/>
      <c r="AH53" s="681"/>
      <c r="AI53" s="681"/>
      <c r="AJ53" s="4893"/>
      <c r="AK53" s="4894"/>
    </row>
    <row r="54" spans="1:37" s="450" customFormat="1" hidden="1">
      <c r="A54" s="495" t="s">
        <v>2073</v>
      </c>
      <c r="B54" s="503" t="s">
        <v>2074</v>
      </c>
      <c r="C54" s="476"/>
      <c r="D54" s="476"/>
      <c r="E54" s="476"/>
      <c r="F54" s="476"/>
      <c r="G54" s="477"/>
      <c r="H54" s="478"/>
      <c r="I54" s="478"/>
      <c r="J54" s="478"/>
      <c r="K54" s="478"/>
      <c r="L54" s="477"/>
      <c r="M54" s="478"/>
      <c r="N54" s="478"/>
      <c r="O54" s="478"/>
      <c r="P54" s="478"/>
      <c r="Q54" s="514"/>
      <c r="R54" s="478"/>
      <c r="S54" s="478"/>
      <c r="T54" s="478"/>
      <c r="U54" s="478"/>
      <c r="V54" s="517"/>
      <c r="W54" s="519"/>
      <c r="X54" s="519"/>
      <c r="Y54" s="519"/>
      <c r="Z54" s="519"/>
      <c r="AA54" s="517"/>
      <c r="AB54" s="519"/>
      <c r="AC54" s="519"/>
      <c r="AD54" s="519"/>
      <c r="AE54" s="519"/>
      <c r="AF54" s="517"/>
      <c r="AG54" s="520"/>
      <c r="AH54" s="520"/>
      <c r="AI54" s="520"/>
      <c r="AJ54" s="535"/>
      <c r="AK54" s="58"/>
    </row>
    <row r="55" spans="1:37" s="450" customFormat="1">
      <c r="A55" s="504" t="s">
        <v>326</v>
      </c>
      <c r="B55" s="490" t="s">
        <v>2075</v>
      </c>
      <c r="C55" s="505"/>
      <c r="D55" s="505"/>
      <c r="E55" s="505"/>
      <c r="F55" s="505"/>
      <c r="G55" s="492"/>
      <c r="H55" s="468"/>
      <c r="I55" s="468"/>
      <c r="J55" s="468"/>
      <c r="K55" s="468"/>
      <c r="L55" s="492"/>
      <c r="M55" s="468"/>
      <c r="N55" s="468"/>
      <c r="O55" s="468"/>
      <c r="P55" s="468"/>
      <c r="Q55" s="511"/>
      <c r="R55" s="468"/>
      <c r="S55" s="468"/>
      <c r="T55" s="468"/>
      <c r="U55" s="468"/>
      <c r="V55" s="512"/>
      <c r="W55" s="513"/>
      <c r="X55" s="513"/>
      <c r="Y55" s="1309"/>
      <c r="Z55" s="1309"/>
      <c r="AA55" s="1310"/>
      <c r="AB55" s="1307"/>
      <c r="AC55" s="1307"/>
      <c r="AD55" s="1309"/>
      <c r="AE55" s="1309"/>
      <c r="AF55" s="1310"/>
      <c r="AG55" s="1319"/>
      <c r="AH55" s="1319"/>
      <c r="AI55" s="1319"/>
      <c r="AJ55" s="4897"/>
      <c r="AK55" s="543"/>
    </row>
    <row r="56" spans="1:37" s="450" customFormat="1" ht="30.75" customHeight="1" outlineLevel="1">
      <c r="A56" s="506">
        <v>1</v>
      </c>
      <c r="B56" s="493" t="s">
        <v>2076</v>
      </c>
      <c r="C56" s="476"/>
      <c r="D56" s="476"/>
      <c r="E56" s="476"/>
      <c r="F56" s="476"/>
      <c r="G56" s="477"/>
      <c r="H56" s="478"/>
      <c r="I56" s="478"/>
      <c r="J56" s="478"/>
      <c r="K56" s="478"/>
      <c r="L56" s="477"/>
      <c r="M56" s="478"/>
      <c r="N56" s="478"/>
      <c r="O56" s="478"/>
      <c r="P56" s="478"/>
      <c r="Q56" s="514"/>
      <c r="R56" s="501"/>
      <c r="S56" s="478"/>
      <c r="T56" s="478"/>
      <c r="U56" s="478"/>
      <c r="V56" s="517"/>
      <c r="W56" s="519"/>
      <c r="X56" s="519"/>
      <c r="Y56" s="519"/>
      <c r="Z56" s="519"/>
      <c r="AA56" s="517"/>
      <c r="AB56" s="519"/>
      <c r="AC56" s="519"/>
      <c r="AD56" s="519"/>
      <c r="AE56" s="519"/>
      <c r="AF56" s="1311"/>
      <c r="AG56" s="681"/>
      <c r="AH56" s="681"/>
      <c r="AI56" s="681"/>
      <c r="AJ56" s="535"/>
      <c r="AK56" s="533"/>
    </row>
    <row r="57" spans="1:37" s="450" customFormat="1" ht="30.75" customHeight="1" outlineLevel="1">
      <c r="A57" s="506">
        <v>2</v>
      </c>
      <c r="B57" s="493" t="s">
        <v>2077</v>
      </c>
      <c r="C57" s="476"/>
      <c r="D57" s="476"/>
      <c r="E57" s="476"/>
      <c r="F57" s="476"/>
      <c r="G57" s="477"/>
      <c r="H57" s="478"/>
      <c r="I57" s="478"/>
      <c r="J57" s="478"/>
      <c r="K57" s="478"/>
      <c r="L57" s="477"/>
      <c r="M57" s="478"/>
      <c r="N57" s="478"/>
      <c r="O57" s="478"/>
      <c r="P57" s="478"/>
      <c r="Q57" s="514"/>
      <c r="R57" s="501"/>
      <c r="S57" s="478"/>
      <c r="T57" s="478"/>
      <c r="U57" s="478"/>
      <c r="V57" s="517"/>
      <c r="W57" s="519"/>
      <c r="X57" s="519"/>
      <c r="Y57" s="519"/>
      <c r="Z57" s="519"/>
      <c r="AA57" s="517"/>
      <c r="AB57" s="519"/>
      <c r="AC57" s="519"/>
      <c r="AD57" s="519"/>
      <c r="AE57" s="519"/>
      <c r="AF57" s="1311"/>
      <c r="AG57" s="681"/>
      <c r="AH57" s="681"/>
      <c r="AI57" s="681"/>
      <c r="AJ57" s="535"/>
      <c r="AK57" s="1325"/>
    </row>
    <row r="58" spans="1:37" s="450" customFormat="1" ht="30.75" customHeight="1" outlineLevel="1">
      <c r="A58" s="506">
        <v>3</v>
      </c>
      <c r="B58" s="493" t="s">
        <v>2078</v>
      </c>
      <c r="C58" s="476"/>
      <c r="D58" s="476"/>
      <c r="E58" s="476"/>
      <c r="F58" s="476"/>
      <c r="G58" s="477"/>
      <c r="H58" s="478"/>
      <c r="I58" s="478"/>
      <c r="J58" s="478"/>
      <c r="K58" s="478"/>
      <c r="L58" s="477"/>
      <c r="M58" s="478"/>
      <c r="N58" s="478"/>
      <c r="O58" s="478"/>
      <c r="P58" s="478"/>
      <c r="Q58" s="514"/>
      <c r="R58" s="501"/>
      <c r="S58" s="478"/>
      <c r="T58" s="478"/>
      <c r="U58" s="478"/>
      <c r="V58" s="517"/>
      <c r="W58" s="519"/>
      <c r="X58" s="519"/>
      <c r="Y58" s="519"/>
      <c r="Z58" s="519"/>
      <c r="AA58" s="517"/>
      <c r="AB58" s="519"/>
      <c r="AC58" s="519"/>
      <c r="AD58" s="519"/>
      <c r="AE58" s="519"/>
      <c r="AF58" s="1311"/>
      <c r="AG58" s="681"/>
      <c r="AH58" s="681"/>
      <c r="AI58" s="681"/>
      <c r="AJ58" s="535"/>
      <c r="AK58" s="1325"/>
    </row>
    <row r="59" spans="1:37" s="450" customFormat="1" ht="37.5" customHeight="1" outlineLevel="1">
      <c r="A59" s="506">
        <v>4</v>
      </c>
      <c r="B59" s="507" t="s">
        <v>2079</v>
      </c>
      <c r="C59" s="476"/>
      <c r="D59" s="476"/>
      <c r="E59" s="476"/>
      <c r="F59" s="476"/>
      <c r="G59" s="477"/>
      <c r="H59" s="478"/>
      <c r="I59" s="478"/>
      <c r="J59" s="478"/>
      <c r="K59" s="478"/>
      <c r="L59" s="477"/>
      <c r="M59" s="478"/>
      <c r="N59" s="478"/>
      <c r="O59" s="478"/>
      <c r="P59" s="478"/>
      <c r="Q59" s="514"/>
      <c r="R59" s="501"/>
      <c r="S59" s="478"/>
      <c r="T59" s="478"/>
      <c r="U59" s="478"/>
      <c r="V59" s="517"/>
      <c r="W59" s="520"/>
      <c r="X59" s="520"/>
      <c r="Y59" s="519"/>
      <c r="Z59" s="519"/>
      <c r="AA59" s="517"/>
      <c r="AB59" s="520"/>
      <c r="AC59" s="520"/>
      <c r="AD59" s="519"/>
      <c r="AE59" s="519"/>
      <c r="AF59" s="1311"/>
      <c r="AG59" s="681"/>
      <c r="AH59" s="681"/>
      <c r="AI59" s="681"/>
      <c r="AJ59" s="535"/>
      <c r="AK59" s="533"/>
    </row>
    <row r="60" spans="1:37" s="450" customFormat="1" ht="37.5" customHeight="1" outlineLevel="1">
      <c r="A60" s="506">
        <v>5</v>
      </c>
      <c r="B60" s="507" t="s">
        <v>2618</v>
      </c>
      <c r="C60" s="476"/>
      <c r="D60" s="476"/>
      <c r="E60" s="476"/>
      <c r="F60" s="476"/>
      <c r="G60" s="477"/>
      <c r="H60" s="478"/>
      <c r="I60" s="478"/>
      <c r="J60" s="478"/>
      <c r="K60" s="478"/>
      <c r="L60" s="477"/>
      <c r="M60" s="478"/>
      <c r="N60" s="478"/>
      <c r="O60" s="478"/>
      <c r="P60" s="478"/>
      <c r="Q60" s="514"/>
      <c r="R60" s="501"/>
      <c r="S60" s="478"/>
      <c r="T60" s="478"/>
      <c r="U60" s="478"/>
      <c r="V60" s="517"/>
      <c r="W60" s="520"/>
      <c r="X60" s="520"/>
      <c r="Y60" s="519"/>
      <c r="Z60" s="519"/>
      <c r="AA60" s="517"/>
      <c r="AB60" s="520"/>
      <c r="AC60" s="520"/>
      <c r="AD60" s="519"/>
      <c r="AE60" s="519"/>
      <c r="AF60" s="1311"/>
      <c r="AG60" s="681"/>
      <c r="AH60" s="681"/>
      <c r="AI60" s="681"/>
      <c r="AJ60" s="535"/>
      <c r="AK60" s="533"/>
    </row>
    <row r="61" spans="1:37" s="450" customFormat="1" ht="37.5" customHeight="1" outlineLevel="1">
      <c r="A61" s="506">
        <v>6</v>
      </c>
      <c r="B61" s="507" t="s">
        <v>2080</v>
      </c>
      <c r="C61" s="476"/>
      <c r="D61" s="476"/>
      <c r="E61" s="476"/>
      <c r="F61" s="476"/>
      <c r="G61" s="477"/>
      <c r="H61" s="478"/>
      <c r="I61" s="478"/>
      <c r="J61" s="478"/>
      <c r="K61" s="478"/>
      <c r="L61" s="477"/>
      <c r="M61" s="478"/>
      <c r="N61" s="478"/>
      <c r="O61" s="478"/>
      <c r="P61" s="478"/>
      <c r="Q61" s="514"/>
      <c r="R61" s="501"/>
      <c r="S61" s="478"/>
      <c r="T61" s="478"/>
      <c r="U61" s="478"/>
      <c r="V61" s="517"/>
      <c r="W61" s="520"/>
      <c r="X61" s="520"/>
      <c r="Y61" s="519"/>
      <c r="Z61" s="519"/>
      <c r="AA61" s="517"/>
      <c r="AB61" s="520"/>
      <c r="AC61" s="520"/>
      <c r="AD61" s="519"/>
      <c r="AE61" s="519"/>
      <c r="AF61" s="1311"/>
      <c r="AG61" s="681"/>
      <c r="AH61" s="681"/>
      <c r="AI61" s="681"/>
      <c r="AJ61" s="535"/>
      <c r="AK61" s="533"/>
    </row>
    <row r="62" spans="1:37" s="450" customFormat="1" ht="18.75" customHeight="1" outlineLevel="1">
      <c r="A62" s="506">
        <v>7</v>
      </c>
      <c r="B62" s="493" t="s">
        <v>2081</v>
      </c>
      <c r="C62" s="476"/>
      <c r="D62" s="476"/>
      <c r="E62" s="476"/>
      <c r="F62" s="476"/>
      <c r="G62" s="477"/>
      <c r="H62" s="478"/>
      <c r="I62" s="478"/>
      <c r="J62" s="478"/>
      <c r="K62" s="478"/>
      <c r="L62" s="477"/>
      <c r="M62" s="478"/>
      <c r="N62" s="478"/>
      <c r="O62" s="478"/>
      <c r="P62" s="478"/>
      <c r="Q62" s="514"/>
      <c r="R62" s="501"/>
      <c r="S62" s="501"/>
      <c r="T62" s="478"/>
      <c r="U62" s="501"/>
      <c r="V62" s="517"/>
      <c r="W62" s="520"/>
      <c r="X62" s="520"/>
      <c r="Y62" s="520"/>
      <c r="Z62" s="520"/>
      <c r="AA62" s="1313"/>
      <c r="AB62" s="520"/>
      <c r="AC62" s="520"/>
      <c r="AD62" s="520"/>
      <c r="AE62" s="520"/>
      <c r="AF62" s="1313"/>
      <c r="AG62" s="520"/>
      <c r="AH62" s="520"/>
      <c r="AI62" s="520"/>
      <c r="AJ62" s="540"/>
      <c r="AK62" s="533"/>
    </row>
    <row r="63" spans="1:37" s="450" customFormat="1" ht="18" customHeight="1" outlineLevel="1">
      <c r="A63" s="506">
        <v>8</v>
      </c>
      <c r="B63" s="493" t="s">
        <v>2082</v>
      </c>
      <c r="C63" s="476"/>
      <c r="D63" s="476"/>
      <c r="E63" s="476"/>
      <c r="F63" s="476"/>
      <c r="G63" s="477"/>
      <c r="H63" s="478"/>
      <c r="I63" s="478"/>
      <c r="J63" s="478"/>
      <c r="K63" s="478"/>
      <c r="L63" s="477"/>
      <c r="M63" s="478"/>
      <c r="N63" s="478"/>
      <c r="O63" s="478"/>
      <c r="P63" s="478"/>
      <c r="Q63" s="514"/>
      <c r="R63" s="478"/>
      <c r="S63" s="478"/>
      <c r="T63" s="478"/>
      <c r="U63" s="478"/>
      <c r="V63" s="517"/>
      <c r="W63" s="519"/>
      <c r="X63" s="519"/>
      <c r="Y63" s="520"/>
      <c r="Z63" s="520"/>
      <c r="AA63" s="1313"/>
      <c r="AB63" s="519"/>
      <c r="AC63" s="519"/>
      <c r="AD63" s="520"/>
      <c r="AE63" s="520"/>
      <c r="AF63" s="1313"/>
      <c r="AG63" s="520"/>
      <c r="AH63" s="520"/>
      <c r="AI63" s="520"/>
      <c r="AJ63" s="535"/>
      <c r="AK63" s="533"/>
    </row>
    <row r="64" spans="1:37" s="450" customFormat="1" ht="45.75" customHeight="1">
      <c r="A64" s="467" t="s">
        <v>767</v>
      </c>
      <c r="B64" s="490" t="s">
        <v>2083</v>
      </c>
      <c r="C64" s="505"/>
      <c r="D64" s="505"/>
      <c r="E64" s="505"/>
      <c r="F64" s="505"/>
      <c r="G64" s="492"/>
      <c r="H64" s="468"/>
      <c r="I64" s="468"/>
      <c r="J64" s="468"/>
      <c r="K64" s="468"/>
      <c r="L64" s="492"/>
      <c r="M64" s="468"/>
      <c r="N64" s="468"/>
      <c r="O64" s="468"/>
      <c r="P64" s="468"/>
      <c r="Q64" s="511"/>
      <c r="R64" s="468"/>
      <c r="S64" s="468"/>
      <c r="T64" s="468"/>
      <c r="U64" s="468"/>
      <c r="V64" s="512"/>
      <c r="W64" s="513"/>
      <c r="X64" s="513"/>
      <c r="Y64" s="1307"/>
      <c r="Z64" s="1307"/>
      <c r="AA64" s="512"/>
      <c r="AB64" s="1307"/>
      <c r="AC64" s="1315"/>
      <c r="AD64" s="1307"/>
      <c r="AE64" s="1307"/>
      <c r="AF64" s="512"/>
      <c r="AG64" s="1319"/>
      <c r="AH64" s="1319"/>
      <c r="AI64" s="1319"/>
      <c r="AJ64" s="1324"/>
      <c r="AK64" s="1326"/>
    </row>
    <row r="65" spans="1:37" s="450" customFormat="1" ht="32.25" customHeight="1">
      <c r="A65" s="467" t="s">
        <v>770</v>
      </c>
      <c r="B65" s="490" t="s">
        <v>2084</v>
      </c>
      <c r="C65" s="505"/>
      <c r="D65" s="505"/>
      <c r="E65" s="505"/>
      <c r="F65" s="505"/>
      <c r="G65" s="492"/>
      <c r="H65" s="468"/>
      <c r="I65" s="468"/>
      <c r="J65" s="468"/>
      <c r="K65" s="468"/>
      <c r="L65" s="492"/>
      <c r="M65" s="468"/>
      <c r="N65" s="468"/>
      <c r="O65" s="468"/>
      <c r="P65" s="468"/>
      <c r="Q65" s="511"/>
      <c r="R65" s="468"/>
      <c r="S65" s="468"/>
      <c r="T65" s="468"/>
      <c r="U65" s="468"/>
      <c r="V65" s="512"/>
      <c r="W65" s="513"/>
      <c r="X65" s="513"/>
      <c r="Y65" s="1307"/>
      <c r="Z65" s="1307"/>
      <c r="AA65" s="512"/>
      <c r="AB65" s="1307"/>
      <c r="AC65" s="1315"/>
      <c r="AD65" s="1307"/>
      <c r="AE65" s="1307"/>
      <c r="AF65" s="512"/>
      <c r="AG65" s="1319"/>
      <c r="AH65" s="1319"/>
      <c r="AI65" s="1319"/>
      <c r="AJ65" s="1324"/>
      <c r="AK65" s="548"/>
    </row>
    <row r="66" spans="1:37" s="450" customFormat="1" ht="24" customHeight="1">
      <c r="A66" s="467" t="s">
        <v>771</v>
      </c>
      <c r="B66" s="490" t="s">
        <v>2085</v>
      </c>
      <c r="C66" s="505"/>
      <c r="D66" s="505"/>
      <c r="E66" s="505"/>
      <c r="F66" s="505"/>
      <c r="G66" s="492"/>
      <c r="H66" s="468"/>
      <c r="I66" s="468"/>
      <c r="J66" s="468"/>
      <c r="K66" s="468"/>
      <c r="L66" s="492"/>
      <c r="M66" s="468"/>
      <c r="N66" s="468"/>
      <c r="O66" s="468"/>
      <c r="P66" s="468"/>
      <c r="Q66" s="511"/>
      <c r="R66" s="468"/>
      <c r="S66" s="468"/>
      <c r="T66" s="468"/>
      <c r="U66" s="468"/>
      <c r="V66" s="512"/>
      <c r="W66" s="513"/>
      <c r="X66" s="513"/>
      <c r="Y66" s="1307"/>
      <c r="Z66" s="1307"/>
      <c r="AA66" s="512"/>
      <c r="AB66" s="1307"/>
      <c r="AC66" s="1329"/>
      <c r="AD66" s="1309"/>
      <c r="AE66" s="1309"/>
      <c r="AF66" s="512"/>
      <c r="AG66" s="1319"/>
      <c r="AH66" s="1319"/>
      <c r="AI66" s="1319"/>
      <c r="AJ66" s="542"/>
      <c r="AK66" s="548"/>
    </row>
    <row r="67" spans="1:37" s="453" customFormat="1" ht="61.5" customHeight="1" outlineLevel="1">
      <c r="A67" s="474">
        <v>1</v>
      </c>
      <c r="B67" s="497" t="s">
        <v>2086</v>
      </c>
      <c r="C67" s="499"/>
      <c r="D67" s="499"/>
      <c r="E67" s="499"/>
      <c r="F67" s="499"/>
      <c r="G67" s="500"/>
      <c r="H67" s="501"/>
      <c r="I67" s="501"/>
      <c r="J67" s="501"/>
      <c r="K67" s="501"/>
      <c r="L67" s="500"/>
      <c r="M67" s="501"/>
      <c r="N67" s="501"/>
      <c r="O67" s="501"/>
      <c r="P67" s="501"/>
      <c r="Q67" s="514"/>
      <c r="R67" s="501"/>
      <c r="S67" s="501"/>
      <c r="T67" s="478"/>
      <c r="U67" s="501"/>
      <c r="V67" s="517"/>
      <c r="W67" s="522"/>
      <c r="X67" s="522"/>
      <c r="Y67" s="519"/>
      <c r="Z67" s="520"/>
      <c r="AA67" s="517"/>
      <c r="AB67" s="520"/>
      <c r="AC67" s="520"/>
      <c r="AD67" s="519"/>
      <c r="AE67" s="520"/>
      <c r="AF67" s="1311"/>
      <c r="AG67" s="681"/>
      <c r="AH67" s="681"/>
      <c r="AI67" s="681"/>
      <c r="AJ67" s="540"/>
      <c r="AK67" s="546"/>
    </row>
    <row r="68" spans="1:37" s="450" customFormat="1" ht="22.5" customHeight="1" outlineLevel="1">
      <c r="A68" s="474">
        <v>2</v>
      </c>
      <c r="B68" s="1327" t="s">
        <v>2087</v>
      </c>
      <c r="C68" s="476"/>
      <c r="D68" s="476"/>
      <c r="E68" s="476"/>
      <c r="F68" s="476"/>
      <c r="G68" s="477"/>
      <c r="H68" s="478"/>
      <c r="I68" s="478"/>
      <c r="J68" s="478"/>
      <c r="K68" s="478"/>
      <c r="L68" s="477"/>
      <c r="M68" s="478"/>
      <c r="N68" s="478"/>
      <c r="O68" s="478"/>
      <c r="P68" s="478"/>
      <c r="Q68" s="514"/>
      <c r="R68" s="478"/>
      <c r="S68" s="478"/>
      <c r="T68" s="501"/>
      <c r="U68" s="478"/>
      <c r="V68" s="517"/>
      <c r="W68" s="518"/>
      <c r="X68" s="518"/>
      <c r="Y68" s="519"/>
      <c r="Z68" s="520"/>
      <c r="AA68" s="517"/>
      <c r="AB68" s="519"/>
      <c r="AC68" s="519"/>
      <c r="AD68" s="519"/>
      <c r="AE68" s="520"/>
      <c r="AF68" s="1311"/>
      <c r="AG68" s="681"/>
      <c r="AH68" s="681"/>
      <c r="AI68" s="681"/>
      <c r="AJ68" s="4893"/>
      <c r="AK68" s="533"/>
    </row>
    <row r="69" spans="1:37" s="450" customFormat="1" ht="35.25" customHeight="1" outlineLevel="1">
      <c r="A69" s="474">
        <v>3</v>
      </c>
      <c r="B69" s="1327" t="s">
        <v>2088</v>
      </c>
      <c r="C69" s="476"/>
      <c r="D69" s="476"/>
      <c r="E69" s="476"/>
      <c r="F69" s="476"/>
      <c r="G69" s="477"/>
      <c r="H69" s="478"/>
      <c r="I69" s="478"/>
      <c r="J69" s="478"/>
      <c r="K69" s="478"/>
      <c r="L69" s="477"/>
      <c r="M69" s="478"/>
      <c r="N69" s="478"/>
      <c r="O69" s="478"/>
      <c r="P69" s="478"/>
      <c r="Q69" s="514"/>
      <c r="R69" s="478"/>
      <c r="S69" s="478"/>
      <c r="T69" s="501"/>
      <c r="U69" s="478"/>
      <c r="V69" s="517"/>
      <c r="W69" s="519"/>
      <c r="X69" s="518"/>
      <c r="Y69" s="519"/>
      <c r="Z69" s="520"/>
      <c r="AA69" s="517"/>
      <c r="AB69" s="519"/>
      <c r="AC69" s="519"/>
      <c r="AD69" s="519"/>
      <c r="AE69" s="520"/>
      <c r="AF69" s="1311"/>
      <c r="AG69" s="681"/>
      <c r="AH69" s="681"/>
      <c r="AI69" s="681"/>
      <c r="AJ69" s="540"/>
      <c r="AK69" s="533"/>
    </row>
    <row r="70" spans="1:37" s="450" customFormat="1" ht="23.25" customHeight="1" outlineLevel="1">
      <c r="A70" s="474">
        <v>4</v>
      </c>
      <c r="B70" s="1327" t="s">
        <v>2089</v>
      </c>
      <c r="C70" s="476"/>
      <c r="D70" s="476"/>
      <c r="E70" s="476"/>
      <c r="F70" s="476"/>
      <c r="G70" s="477"/>
      <c r="H70" s="478"/>
      <c r="I70" s="478"/>
      <c r="J70" s="478"/>
      <c r="K70" s="478"/>
      <c r="L70" s="477"/>
      <c r="M70" s="478"/>
      <c r="N70" s="478"/>
      <c r="O70" s="478"/>
      <c r="P70" s="478"/>
      <c r="Q70" s="514"/>
      <c r="R70" s="478"/>
      <c r="S70" s="478"/>
      <c r="T70" s="501"/>
      <c r="U70" s="478"/>
      <c r="V70" s="517"/>
      <c r="W70" s="519"/>
      <c r="X70" s="518"/>
      <c r="Y70" s="519"/>
      <c r="Z70" s="520"/>
      <c r="AA70" s="517"/>
      <c r="AB70" s="519"/>
      <c r="AC70" s="519"/>
      <c r="AD70" s="519"/>
      <c r="AE70" s="520"/>
      <c r="AF70" s="1311"/>
      <c r="AG70" s="681"/>
      <c r="AH70" s="681"/>
      <c r="AI70" s="681"/>
      <c r="AJ70" s="540"/>
      <c r="AK70" s="533"/>
    </row>
    <row r="71" spans="1:37" s="450" customFormat="1" ht="14.25" outlineLevel="1">
      <c r="A71" s="474">
        <v>5</v>
      </c>
      <c r="B71" s="1327" t="s">
        <v>2606</v>
      </c>
      <c r="C71" s="476"/>
      <c r="D71" s="476"/>
      <c r="E71" s="476"/>
      <c r="F71" s="476"/>
      <c r="G71" s="477"/>
      <c r="H71" s="478"/>
      <c r="I71" s="478"/>
      <c r="J71" s="478"/>
      <c r="K71" s="478"/>
      <c r="L71" s="477"/>
      <c r="M71" s="478"/>
      <c r="N71" s="478"/>
      <c r="O71" s="478"/>
      <c r="P71" s="478"/>
      <c r="Q71" s="514"/>
      <c r="R71" s="478"/>
      <c r="S71" s="478"/>
      <c r="T71" s="501"/>
      <c r="U71" s="478"/>
      <c r="V71" s="517"/>
      <c r="W71" s="518"/>
      <c r="X71" s="518"/>
      <c r="Y71" s="519"/>
      <c r="Z71" s="520"/>
      <c r="AA71" s="517"/>
      <c r="AB71" s="518"/>
      <c r="AC71" s="518"/>
      <c r="AD71" s="519"/>
      <c r="AE71" s="520"/>
      <c r="AF71" s="1311"/>
      <c r="AG71" s="681"/>
      <c r="AH71" s="681"/>
      <c r="AI71" s="681"/>
      <c r="AJ71" s="4893"/>
      <c r="AK71" s="533"/>
    </row>
    <row r="72" spans="1:37" s="450" customFormat="1" ht="26.25" customHeight="1" outlineLevel="1">
      <c r="A72" s="474">
        <v>6</v>
      </c>
      <c r="B72" s="1327" t="s">
        <v>2603</v>
      </c>
      <c r="C72" s="476"/>
      <c r="D72" s="476"/>
      <c r="E72" s="476"/>
      <c r="F72" s="476"/>
      <c r="G72" s="477"/>
      <c r="H72" s="478"/>
      <c r="I72" s="478"/>
      <c r="J72" s="478"/>
      <c r="K72" s="478"/>
      <c r="L72" s="477"/>
      <c r="M72" s="478"/>
      <c r="N72" s="478"/>
      <c r="O72" s="478"/>
      <c r="P72" s="478"/>
      <c r="Q72" s="514"/>
      <c r="R72" s="478"/>
      <c r="S72" s="478"/>
      <c r="T72" s="501"/>
      <c r="U72" s="478"/>
      <c r="V72" s="517"/>
      <c r="W72" s="518"/>
      <c r="X72" s="519"/>
      <c r="Y72" s="519"/>
      <c r="Z72" s="520"/>
      <c r="AA72" s="517"/>
      <c r="AB72" s="518"/>
      <c r="AC72" s="519"/>
      <c r="AD72" s="519"/>
      <c r="AE72" s="520"/>
      <c r="AF72" s="1311"/>
      <c r="AG72" s="681"/>
      <c r="AH72" s="681"/>
      <c r="AI72" s="681"/>
      <c r="AJ72" s="540"/>
      <c r="AK72" s="533"/>
    </row>
    <row r="73" spans="1:37" s="450" customFormat="1" ht="39.75" customHeight="1" outlineLevel="1">
      <c r="A73" s="474">
        <v>7</v>
      </c>
      <c r="B73" s="1327" t="s">
        <v>2092</v>
      </c>
      <c r="C73" s="476"/>
      <c r="D73" s="476"/>
      <c r="E73" s="476"/>
      <c r="F73" s="476"/>
      <c r="G73" s="477"/>
      <c r="H73" s="478"/>
      <c r="I73" s="478"/>
      <c r="J73" s="478"/>
      <c r="K73" s="478"/>
      <c r="L73" s="477"/>
      <c r="M73" s="478"/>
      <c r="N73" s="478"/>
      <c r="O73" s="478"/>
      <c r="P73" s="478"/>
      <c r="Q73" s="514"/>
      <c r="R73" s="478"/>
      <c r="S73" s="478"/>
      <c r="T73" s="501"/>
      <c r="U73" s="478"/>
      <c r="V73" s="517"/>
      <c r="W73" s="518"/>
      <c r="X73" s="519"/>
      <c r="Y73" s="519"/>
      <c r="Z73" s="520"/>
      <c r="AA73" s="517"/>
      <c r="AB73" s="518"/>
      <c r="AC73" s="519"/>
      <c r="AD73" s="519"/>
      <c r="AE73" s="520"/>
      <c r="AF73" s="1311"/>
      <c r="AG73" s="681"/>
      <c r="AH73" s="681"/>
      <c r="AI73" s="681"/>
      <c r="AJ73" s="540"/>
      <c r="AK73" s="533"/>
    </row>
    <row r="74" spans="1:37" s="450" customFormat="1" ht="30.75" customHeight="1" outlineLevel="1">
      <c r="A74" s="474">
        <v>8</v>
      </c>
      <c r="B74" s="1327" t="s">
        <v>2094</v>
      </c>
      <c r="C74" s="476"/>
      <c r="D74" s="476"/>
      <c r="E74" s="476"/>
      <c r="F74" s="476"/>
      <c r="G74" s="477"/>
      <c r="H74" s="478"/>
      <c r="I74" s="478"/>
      <c r="J74" s="478"/>
      <c r="K74" s="478"/>
      <c r="L74" s="477"/>
      <c r="M74" s="478"/>
      <c r="N74" s="478"/>
      <c r="O74" s="478"/>
      <c r="P74" s="478"/>
      <c r="Q74" s="514"/>
      <c r="R74" s="478"/>
      <c r="S74" s="478"/>
      <c r="T74" s="501"/>
      <c r="U74" s="478"/>
      <c r="V74" s="517"/>
      <c r="W74" s="518"/>
      <c r="X74" s="519"/>
      <c r="Y74" s="519"/>
      <c r="Z74" s="520"/>
      <c r="AA74" s="517"/>
      <c r="AB74" s="518"/>
      <c r="AC74" s="519"/>
      <c r="AD74" s="519"/>
      <c r="AE74" s="520"/>
      <c r="AF74" s="1311"/>
      <c r="AG74" s="681"/>
      <c r="AH74" s="681"/>
      <c r="AI74" s="681"/>
      <c r="AJ74" s="540"/>
      <c r="AK74" s="533"/>
    </row>
    <row r="75" spans="1:37" s="450" customFormat="1" ht="30.75" customHeight="1" outlineLevel="1">
      <c r="A75" s="474">
        <v>9</v>
      </c>
      <c r="B75" s="1327" t="s">
        <v>2095</v>
      </c>
      <c r="C75" s="476"/>
      <c r="D75" s="476"/>
      <c r="E75" s="476"/>
      <c r="F75" s="476"/>
      <c r="G75" s="477"/>
      <c r="H75" s="478"/>
      <c r="I75" s="478"/>
      <c r="J75" s="478"/>
      <c r="K75" s="478"/>
      <c r="L75" s="477"/>
      <c r="M75" s="478"/>
      <c r="N75" s="478"/>
      <c r="O75" s="478"/>
      <c r="P75" s="478"/>
      <c r="Q75" s="514"/>
      <c r="R75" s="478"/>
      <c r="S75" s="478"/>
      <c r="T75" s="501"/>
      <c r="U75" s="478"/>
      <c r="V75" s="517"/>
      <c r="W75" s="518"/>
      <c r="X75" s="519"/>
      <c r="Y75" s="519"/>
      <c r="Z75" s="520"/>
      <c r="AA75" s="517"/>
      <c r="AB75" s="518"/>
      <c r="AC75" s="519"/>
      <c r="AD75" s="519"/>
      <c r="AE75" s="520"/>
      <c r="AF75" s="1311"/>
      <c r="AG75" s="681"/>
      <c r="AH75" s="681"/>
      <c r="AI75" s="681"/>
      <c r="AJ75" s="540"/>
      <c r="AK75" s="533"/>
    </row>
    <row r="76" spans="1:37" s="450" customFormat="1" ht="30.75" customHeight="1" outlineLevel="1">
      <c r="A76" s="474">
        <v>10</v>
      </c>
      <c r="B76" s="1327" t="s">
        <v>2096</v>
      </c>
      <c r="C76" s="476"/>
      <c r="D76" s="476"/>
      <c r="E76" s="476"/>
      <c r="F76" s="476"/>
      <c r="G76" s="477"/>
      <c r="H76" s="478"/>
      <c r="I76" s="478"/>
      <c r="J76" s="478"/>
      <c r="K76" s="478"/>
      <c r="L76" s="477"/>
      <c r="M76" s="478"/>
      <c r="N76" s="478"/>
      <c r="O76" s="478"/>
      <c r="P76" s="478"/>
      <c r="Q76" s="514"/>
      <c r="R76" s="478"/>
      <c r="S76" s="478"/>
      <c r="T76" s="501"/>
      <c r="U76" s="478"/>
      <c r="V76" s="517"/>
      <c r="W76" s="518"/>
      <c r="X76" s="519"/>
      <c r="Y76" s="519"/>
      <c r="Z76" s="520"/>
      <c r="AA76" s="517"/>
      <c r="AB76" s="518"/>
      <c r="AC76" s="519"/>
      <c r="AD76" s="519"/>
      <c r="AE76" s="520"/>
      <c r="AF76" s="1311"/>
      <c r="AG76" s="681"/>
      <c r="AH76" s="681"/>
      <c r="AI76" s="681"/>
      <c r="AJ76" s="540"/>
      <c r="AK76" s="533"/>
    </row>
    <row r="77" spans="1:37" s="450" customFormat="1" ht="30.75" customHeight="1" outlineLevel="1">
      <c r="A77" s="474">
        <v>11</v>
      </c>
      <c r="B77" s="1327" t="s">
        <v>2097</v>
      </c>
      <c r="C77" s="476"/>
      <c r="D77" s="476"/>
      <c r="E77" s="476"/>
      <c r="F77" s="476"/>
      <c r="G77" s="477"/>
      <c r="H77" s="478"/>
      <c r="I77" s="478"/>
      <c r="J77" s="478"/>
      <c r="K77" s="478"/>
      <c r="L77" s="477"/>
      <c r="M77" s="478"/>
      <c r="N77" s="478"/>
      <c r="O77" s="478"/>
      <c r="P77" s="478"/>
      <c r="Q77" s="514"/>
      <c r="R77" s="478"/>
      <c r="S77" s="478"/>
      <c r="T77" s="501"/>
      <c r="U77" s="478"/>
      <c r="V77" s="517"/>
      <c r="W77" s="518"/>
      <c r="X77" s="519"/>
      <c r="Y77" s="519"/>
      <c r="Z77" s="520"/>
      <c r="AA77" s="517"/>
      <c r="AB77" s="518"/>
      <c r="AC77" s="519"/>
      <c r="AD77" s="519"/>
      <c r="AE77" s="520"/>
      <c r="AF77" s="1311"/>
      <c r="AG77" s="681"/>
      <c r="AH77" s="681"/>
      <c r="AI77" s="681"/>
      <c r="AJ77" s="540"/>
      <c r="AK77" s="533"/>
    </row>
    <row r="78" spans="1:37" s="450" customFormat="1" ht="30.75" customHeight="1" outlineLevel="1">
      <c r="A78" s="474">
        <v>12</v>
      </c>
      <c r="B78" s="4895" t="s">
        <v>2600</v>
      </c>
      <c r="C78" s="476"/>
      <c r="D78" s="476"/>
      <c r="E78" s="476"/>
      <c r="F78" s="476"/>
      <c r="G78" s="477"/>
      <c r="H78" s="478"/>
      <c r="I78" s="478"/>
      <c r="J78" s="478"/>
      <c r="K78" s="478"/>
      <c r="L78" s="477"/>
      <c r="M78" s="478"/>
      <c r="N78" s="478"/>
      <c r="O78" s="478"/>
      <c r="P78" s="478"/>
      <c r="Q78" s="514"/>
      <c r="R78" s="478"/>
      <c r="S78" s="478"/>
      <c r="T78" s="501"/>
      <c r="U78" s="478"/>
      <c r="V78" s="517"/>
      <c r="W78" s="518"/>
      <c r="X78" s="519"/>
      <c r="Y78" s="519"/>
      <c r="Z78" s="520"/>
      <c r="AA78" s="517"/>
      <c r="AB78" s="518"/>
      <c r="AC78" s="519"/>
      <c r="AD78" s="519"/>
      <c r="AE78" s="520"/>
      <c r="AF78" s="1311"/>
      <c r="AG78" s="681"/>
      <c r="AH78" s="681"/>
      <c r="AI78" s="681"/>
      <c r="AJ78" s="540"/>
      <c r="AK78" s="533"/>
    </row>
    <row r="79" spans="1:37" s="450" customFormat="1" ht="30.75" customHeight="1" outlineLevel="1">
      <c r="A79" s="474">
        <v>13</v>
      </c>
      <c r="B79" s="1327" t="s">
        <v>2098</v>
      </c>
      <c r="C79" s="476"/>
      <c r="D79" s="476"/>
      <c r="E79" s="476"/>
      <c r="F79" s="476"/>
      <c r="G79" s="477"/>
      <c r="H79" s="478"/>
      <c r="I79" s="478"/>
      <c r="J79" s="478"/>
      <c r="K79" s="478"/>
      <c r="L79" s="477"/>
      <c r="M79" s="478"/>
      <c r="N79" s="478"/>
      <c r="O79" s="478"/>
      <c r="P79" s="478"/>
      <c r="Q79" s="514"/>
      <c r="R79" s="478"/>
      <c r="S79" s="478"/>
      <c r="T79" s="501"/>
      <c r="U79" s="478"/>
      <c r="V79" s="517"/>
      <c r="W79" s="518"/>
      <c r="X79" s="519"/>
      <c r="Y79" s="519"/>
      <c r="Z79" s="520"/>
      <c r="AA79" s="517"/>
      <c r="AB79" s="518"/>
      <c r="AC79" s="519"/>
      <c r="AD79" s="519"/>
      <c r="AE79" s="520"/>
      <c r="AF79" s="1311"/>
      <c r="AG79" s="681"/>
      <c r="AH79" s="681"/>
      <c r="AI79" s="681"/>
      <c r="AJ79" s="540"/>
      <c r="AK79" s="533"/>
    </row>
    <row r="80" spans="1:37" s="450" customFormat="1" ht="30.75" customHeight="1" outlineLevel="1">
      <c r="A80" s="474">
        <v>14</v>
      </c>
      <c r="B80" s="1327" t="s">
        <v>2099</v>
      </c>
      <c r="C80" s="476"/>
      <c r="D80" s="476"/>
      <c r="E80" s="476"/>
      <c r="F80" s="476"/>
      <c r="G80" s="477"/>
      <c r="H80" s="478"/>
      <c r="I80" s="478"/>
      <c r="J80" s="478"/>
      <c r="K80" s="478"/>
      <c r="L80" s="477"/>
      <c r="M80" s="478"/>
      <c r="N80" s="478"/>
      <c r="O80" s="478"/>
      <c r="P80" s="478"/>
      <c r="Q80" s="514"/>
      <c r="R80" s="478"/>
      <c r="S80" s="478"/>
      <c r="T80" s="501"/>
      <c r="U80" s="478"/>
      <c r="V80" s="517"/>
      <c r="W80" s="518"/>
      <c r="X80" s="519"/>
      <c r="Y80" s="519"/>
      <c r="Z80" s="520"/>
      <c r="AA80" s="517"/>
      <c r="AB80" s="518"/>
      <c r="AC80" s="519"/>
      <c r="AD80" s="519"/>
      <c r="AE80" s="520"/>
      <c r="AF80" s="1311"/>
      <c r="AG80" s="681"/>
      <c r="AH80" s="681"/>
      <c r="AI80" s="681"/>
      <c r="AJ80" s="540"/>
      <c r="AK80" s="533"/>
    </row>
    <row r="81" spans="1:37" s="450" customFormat="1" ht="30.75" customHeight="1" outlineLevel="1">
      <c r="A81" s="474">
        <v>15</v>
      </c>
      <c r="B81" s="1327" t="s">
        <v>2100</v>
      </c>
      <c r="C81" s="476"/>
      <c r="D81" s="476"/>
      <c r="E81" s="476"/>
      <c r="F81" s="476"/>
      <c r="G81" s="477"/>
      <c r="H81" s="478"/>
      <c r="I81" s="478"/>
      <c r="J81" s="478"/>
      <c r="K81" s="478"/>
      <c r="L81" s="477"/>
      <c r="M81" s="478"/>
      <c r="N81" s="478"/>
      <c r="O81" s="478"/>
      <c r="P81" s="478"/>
      <c r="Q81" s="514"/>
      <c r="R81" s="478"/>
      <c r="S81" s="478"/>
      <c r="T81" s="501"/>
      <c r="U81" s="478"/>
      <c r="V81" s="517"/>
      <c r="W81" s="518"/>
      <c r="X81" s="519"/>
      <c r="Y81" s="519"/>
      <c r="Z81" s="520"/>
      <c r="AA81" s="517"/>
      <c r="AB81" s="518"/>
      <c r="AC81" s="519"/>
      <c r="AD81" s="519"/>
      <c r="AE81" s="520"/>
      <c r="AF81" s="1311"/>
      <c r="AG81" s="681"/>
      <c r="AH81" s="681"/>
      <c r="AI81" s="681"/>
      <c r="AJ81" s="540"/>
      <c r="AK81" s="533"/>
    </row>
    <row r="82" spans="1:37" s="450" customFormat="1" ht="21.75" customHeight="1" outlineLevel="1">
      <c r="A82" s="474">
        <v>16</v>
      </c>
      <c r="B82" s="1327" t="s">
        <v>2102</v>
      </c>
      <c r="C82" s="476"/>
      <c r="D82" s="476"/>
      <c r="E82" s="476"/>
      <c r="F82" s="476"/>
      <c r="G82" s="477"/>
      <c r="H82" s="478"/>
      <c r="I82" s="478"/>
      <c r="J82" s="478"/>
      <c r="K82" s="478"/>
      <c r="L82" s="477"/>
      <c r="M82" s="478"/>
      <c r="N82" s="478"/>
      <c r="O82" s="478"/>
      <c r="P82" s="478"/>
      <c r="Q82" s="514"/>
      <c r="R82" s="478"/>
      <c r="S82" s="478"/>
      <c r="T82" s="501"/>
      <c r="U82" s="478"/>
      <c r="V82" s="517"/>
      <c r="W82" s="518"/>
      <c r="X82" s="519"/>
      <c r="Y82" s="519"/>
      <c r="Z82" s="520"/>
      <c r="AA82" s="517"/>
      <c r="AB82" s="518"/>
      <c r="AC82" s="519"/>
      <c r="AD82" s="519"/>
      <c r="AE82" s="520"/>
      <c r="AF82" s="1311"/>
      <c r="AG82" s="681"/>
      <c r="AH82" s="681"/>
      <c r="AI82" s="681"/>
      <c r="AJ82" s="540"/>
      <c r="AK82" s="533"/>
    </row>
    <row r="83" spans="1:37" s="450" customFormat="1" ht="21.75" customHeight="1" outlineLevel="1">
      <c r="A83" s="474">
        <v>17</v>
      </c>
      <c r="B83" s="4895" t="s">
        <v>2593</v>
      </c>
      <c r="C83" s="476"/>
      <c r="D83" s="476"/>
      <c r="E83" s="476"/>
      <c r="F83" s="476"/>
      <c r="G83" s="477"/>
      <c r="H83" s="478"/>
      <c r="I83" s="478"/>
      <c r="J83" s="478"/>
      <c r="K83" s="478"/>
      <c r="L83" s="477"/>
      <c r="M83" s="478"/>
      <c r="N83" s="478"/>
      <c r="O83" s="478"/>
      <c r="P83" s="478"/>
      <c r="Q83" s="514"/>
      <c r="R83" s="478"/>
      <c r="S83" s="478"/>
      <c r="T83" s="501"/>
      <c r="U83" s="478"/>
      <c r="V83" s="517"/>
      <c r="W83" s="518"/>
      <c r="X83" s="519"/>
      <c r="Y83" s="519"/>
      <c r="Z83" s="520"/>
      <c r="AA83" s="517"/>
      <c r="AB83" s="518"/>
      <c r="AC83" s="519"/>
      <c r="AD83" s="519"/>
      <c r="AE83" s="520"/>
      <c r="AF83" s="1311"/>
      <c r="AG83" s="681"/>
      <c r="AH83" s="681"/>
      <c r="AI83" s="681"/>
      <c r="AJ83" s="540"/>
      <c r="AK83" s="533"/>
    </row>
    <row r="84" spans="1:37" s="450" customFormat="1" ht="21.75" customHeight="1" outlineLevel="1">
      <c r="A84" s="474">
        <v>18</v>
      </c>
      <c r="B84" s="1327" t="s">
        <v>2592</v>
      </c>
      <c r="C84" s="476"/>
      <c r="D84" s="476"/>
      <c r="E84" s="476"/>
      <c r="F84" s="476"/>
      <c r="G84" s="477"/>
      <c r="H84" s="478"/>
      <c r="I84" s="478"/>
      <c r="J84" s="478"/>
      <c r="K84" s="478"/>
      <c r="L84" s="477"/>
      <c r="M84" s="478"/>
      <c r="N84" s="478"/>
      <c r="O84" s="478"/>
      <c r="P84" s="478"/>
      <c r="Q84" s="514"/>
      <c r="R84" s="478"/>
      <c r="S84" s="478"/>
      <c r="T84" s="501"/>
      <c r="U84" s="478"/>
      <c r="V84" s="517"/>
      <c r="W84" s="518"/>
      <c r="X84" s="519"/>
      <c r="Y84" s="519"/>
      <c r="Z84" s="520"/>
      <c r="AA84" s="517"/>
      <c r="AB84" s="518"/>
      <c r="AC84" s="519"/>
      <c r="AD84" s="519"/>
      <c r="AE84" s="520"/>
      <c r="AF84" s="1311"/>
      <c r="AG84" s="681"/>
      <c r="AH84" s="681"/>
      <c r="AI84" s="681"/>
      <c r="AJ84" s="540"/>
      <c r="AK84" s="533"/>
    </row>
    <row r="85" spans="1:37" s="450" customFormat="1" ht="21.75" customHeight="1" outlineLevel="1">
      <c r="A85" s="474">
        <v>19</v>
      </c>
      <c r="B85" s="493" t="s">
        <v>1678</v>
      </c>
      <c r="C85" s="476"/>
      <c r="D85" s="476"/>
      <c r="E85" s="476"/>
      <c r="F85" s="476"/>
      <c r="G85" s="477"/>
      <c r="H85" s="478"/>
      <c r="I85" s="478"/>
      <c r="J85" s="478"/>
      <c r="K85" s="478"/>
      <c r="L85" s="477"/>
      <c r="M85" s="478"/>
      <c r="N85" s="478"/>
      <c r="O85" s="478"/>
      <c r="P85" s="478"/>
      <c r="Q85" s="514"/>
      <c r="R85" s="478"/>
      <c r="S85" s="478"/>
      <c r="T85" s="501"/>
      <c r="U85" s="478"/>
      <c r="V85" s="517"/>
      <c r="W85" s="518"/>
      <c r="X85" s="519"/>
      <c r="Y85" s="519"/>
      <c r="Z85" s="520"/>
      <c r="AA85" s="517"/>
      <c r="AB85" s="518"/>
      <c r="AC85" s="519"/>
      <c r="AD85" s="519"/>
      <c r="AE85" s="520"/>
      <c r="AF85" s="1311"/>
      <c r="AG85" s="681"/>
      <c r="AH85" s="681"/>
      <c r="AI85" s="681"/>
      <c r="AJ85" s="540"/>
      <c r="AK85" s="533"/>
    </row>
    <row r="86" spans="1:37" s="450" customFormat="1" ht="23.25" customHeight="1" outlineLevel="1">
      <c r="A86" s="474">
        <v>20</v>
      </c>
      <c r="B86" s="493" t="s">
        <v>2110</v>
      </c>
      <c r="C86" s="476"/>
      <c r="D86" s="476"/>
      <c r="E86" s="476"/>
      <c r="F86" s="476"/>
      <c r="G86" s="477"/>
      <c r="H86" s="478"/>
      <c r="I86" s="478"/>
      <c r="J86" s="478"/>
      <c r="K86" s="478"/>
      <c r="L86" s="477"/>
      <c r="M86" s="478"/>
      <c r="N86" s="478"/>
      <c r="O86" s="478"/>
      <c r="P86" s="478"/>
      <c r="Q86" s="514"/>
      <c r="R86" s="478"/>
      <c r="S86" s="478"/>
      <c r="T86" s="478"/>
      <c r="U86" s="478"/>
      <c r="V86" s="517"/>
      <c r="W86" s="518"/>
      <c r="X86" s="519"/>
      <c r="Y86" s="519"/>
      <c r="Z86" s="520"/>
      <c r="AA86" s="517"/>
      <c r="AB86" s="518"/>
      <c r="AC86" s="519"/>
      <c r="AD86" s="519"/>
      <c r="AE86" s="520"/>
      <c r="AF86" s="1311"/>
      <c r="AG86" s="681"/>
      <c r="AH86" s="681"/>
      <c r="AI86" s="681"/>
      <c r="AJ86" s="535"/>
      <c r="AK86" s="533"/>
    </row>
    <row r="87" spans="1:37" s="450" customFormat="1" ht="23.25" customHeight="1" outlineLevel="1">
      <c r="A87" s="474">
        <v>21</v>
      </c>
      <c r="B87" s="493" t="s">
        <v>2111</v>
      </c>
      <c r="C87" s="476"/>
      <c r="D87" s="476"/>
      <c r="E87" s="476"/>
      <c r="F87" s="476"/>
      <c r="G87" s="477"/>
      <c r="H87" s="478"/>
      <c r="I87" s="478"/>
      <c r="J87" s="478"/>
      <c r="K87" s="478"/>
      <c r="L87" s="477"/>
      <c r="M87" s="478"/>
      <c r="N87" s="478"/>
      <c r="O87" s="478"/>
      <c r="P87" s="478"/>
      <c r="Q87" s="514"/>
      <c r="R87" s="478"/>
      <c r="S87" s="478"/>
      <c r="T87" s="478"/>
      <c r="U87" s="478"/>
      <c r="V87" s="517"/>
      <c r="W87" s="518"/>
      <c r="X87" s="519"/>
      <c r="Y87" s="519"/>
      <c r="Z87" s="520"/>
      <c r="AA87" s="517"/>
      <c r="AB87" s="518"/>
      <c r="AC87" s="519"/>
      <c r="AD87" s="519"/>
      <c r="AE87" s="520"/>
      <c r="AF87" s="1311"/>
      <c r="AG87" s="681"/>
      <c r="AH87" s="681"/>
      <c r="AI87" s="681"/>
      <c r="AJ87" s="535"/>
      <c r="AK87" s="533"/>
    </row>
    <row r="88" spans="1:37" s="453" customFormat="1" ht="26.25" customHeight="1" outlineLevel="1">
      <c r="A88" s="474">
        <v>22</v>
      </c>
      <c r="B88" s="497" t="s">
        <v>2112</v>
      </c>
      <c r="C88" s="499"/>
      <c r="D88" s="499"/>
      <c r="E88" s="499"/>
      <c r="F88" s="499"/>
      <c r="G88" s="500"/>
      <c r="H88" s="501"/>
      <c r="I88" s="501"/>
      <c r="J88" s="501"/>
      <c r="K88" s="501"/>
      <c r="L88" s="500"/>
      <c r="M88" s="501"/>
      <c r="N88" s="501"/>
      <c r="O88" s="501"/>
      <c r="P88" s="501"/>
      <c r="Q88" s="514"/>
      <c r="R88" s="501"/>
      <c r="S88" s="501"/>
      <c r="T88" s="478"/>
      <c r="U88" s="501"/>
      <c r="V88" s="517"/>
      <c r="W88" s="522"/>
      <c r="X88" s="520"/>
      <c r="Y88" s="519"/>
      <c r="Z88" s="520"/>
      <c r="AA88" s="517"/>
      <c r="AB88" s="522"/>
      <c r="AC88" s="520"/>
      <c r="AD88" s="519"/>
      <c r="AE88" s="520"/>
      <c r="AF88" s="1311"/>
      <c r="AG88" s="681"/>
      <c r="AH88" s="681"/>
      <c r="AI88" s="681"/>
      <c r="AJ88" s="540"/>
      <c r="AK88" s="546"/>
    </row>
    <row r="89" spans="1:37" s="450" customFormat="1" ht="30.75" customHeight="1" outlineLevel="1">
      <c r="A89" s="474">
        <v>23</v>
      </c>
      <c r="B89" s="1327" t="s">
        <v>2093</v>
      </c>
      <c r="C89" s="476"/>
      <c r="D89" s="476"/>
      <c r="E89" s="476"/>
      <c r="F89" s="476"/>
      <c r="G89" s="477"/>
      <c r="H89" s="478"/>
      <c r="I89" s="478"/>
      <c r="J89" s="478"/>
      <c r="K89" s="478"/>
      <c r="L89" s="477"/>
      <c r="M89" s="478"/>
      <c r="N89" s="478"/>
      <c r="O89" s="478"/>
      <c r="P89" s="478"/>
      <c r="Q89" s="514"/>
      <c r="R89" s="478"/>
      <c r="S89" s="478"/>
      <c r="T89" s="501"/>
      <c r="U89" s="478"/>
      <c r="V89" s="517"/>
      <c r="W89" s="518"/>
      <c r="X89" s="519"/>
      <c r="Y89" s="519"/>
      <c r="Z89" s="520"/>
      <c r="AA89" s="517"/>
      <c r="AB89" s="518"/>
      <c r="AC89" s="519"/>
      <c r="AD89" s="519"/>
      <c r="AE89" s="520"/>
      <c r="AF89" s="1311"/>
      <c r="AG89" s="681"/>
      <c r="AH89" s="681"/>
      <c r="AI89" s="681"/>
      <c r="AJ89" s="540"/>
      <c r="AK89" s="533"/>
    </row>
    <row r="90" spans="1:37" s="450" customFormat="1" ht="21" customHeight="1" outlineLevel="1">
      <c r="A90" s="474">
        <v>24</v>
      </c>
      <c r="B90" s="493" t="s">
        <v>2115</v>
      </c>
      <c r="C90" s="476"/>
      <c r="D90" s="476"/>
      <c r="E90" s="476"/>
      <c r="F90" s="476"/>
      <c r="G90" s="477"/>
      <c r="H90" s="478"/>
      <c r="I90" s="478"/>
      <c r="J90" s="478"/>
      <c r="K90" s="478"/>
      <c r="L90" s="477"/>
      <c r="M90" s="478"/>
      <c r="N90" s="478"/>
      <c r="O90" s="478"/>
      <c r="P90" s="478"/>
      <c r="Q90" s="514"/>
      <c r="R90" s="501"/>
      <c r="S90" s="478"/>
      <c r="T90" s="478"/>
      <c r="U90" s="478"/>
      <c r="V90" s="517"/>
      <c r="W90" s="520"/>
      <c r="X90" s="520"/>
      <c r="Y90" s="519"/>
      <c r="Z90" s="520"/>
      <c r="AA90" s="517"/>
      <c r="AB90" s="520"/>
      <c r="AC90" s="520"/>
      <c r="AD90" s="519"/>
      <c r="AE90" s="520"/>
      <c r="AF90" s="1311"/>
      <c r="AG90" s="681"/>
      <c r="AH90" s="681"/>
      <c r="AI90" s="681"/>
      <c r="AJ90" s="535"/>
      <c r="AK90" s="533"/>
    </row>
    <row r="91" spans="1:37" s="450" customFormat="1" ht="14.25" outlineLevel="1">
      <c r="A91" s="474">
        <v>25</v>
      </c>
      <c r="B91" s="493" t="s">
        <v>2116</v>
      </c>
      <c r="C91" s="476"/>
      <c r="D91" s="476"/>
      <c r="E91" s="476"/>
      <c r="F91" s="476"/>
      <c r="G91" s="477"/>
      <c r="H91" s="478"/>
      <c r="I91" s="478"/>
      <c r="J91" s="478"/>
      <c r="K91" s="478"/>
      <c r="L91" s="477"/>
      <c r="M91" s="478"/>
      <c r="N91" s="478"/>
      <c r="O91" s="478"/>
      <c r="P91" s="478"/>
      <c r="Q91" s="514"/>
      <c r="R91" s="501"/>
      <c r="S91" s="478"/>
      <c r="T91" s="478"/>
      <c r="U91" s="478"/>
      <c r="V91" s="517"/>
      <c r="W91" s="520"/>
      <c r="X91" s="520"/>
      <c r="Y91" s="519"/>
      <c r="Z91" s="520"/>
      <c r="AA91" s="517"/>
      <c r="AB91" s="520"/>
      <c r="AC91" s="520"/>
      <c r="AD91" s="519"/>
      <c r="AE91" s="520"/>
      <c r="AF91" s="1311"/>
      <c r="AG91" s="681"/>
      <c r="AH91" s="681"/>
      <c r="AI91" s="681"/>
      <c r="AJ91" s="535"/>
      <c r="AK91" s="533"/>
    </row>
    <row r="92" spans="1:37" s="450" customFormat="1" ht="51.75" customHeight="1" outlineLevel="1">
      <c r="A92" s="474">
        <v>26</v>
      </c>
      <c r="B92" s="719" t="s">
        <v>2117</v>
      </c>
      <c r="C92" s="476"/>
      <c r="D92" s="476"/>
      <c r="E92" s="476"/>
      <c r="F92" s="476"/>
      <c r="G92" s="477"/>
      <c r="H92" s="478"/>
      <c r="I92" s="478"/>
      <c r="J92" s="478"/>
      <c r="K92" s="478"/>
      <c r="L92" s="477"/>
      <c r="M92" s="478"/>
      <c r="N92" s="478"/>
      <c r="O92" s="478"/>
      <c r="P92" s="478"/>
      <c r="Q92" s="514"/>
      <c r="R92" s="478"/>
      <c r="S92" s="478"/>
      <c r="T92" s="478"/>
      <c r="U92" s="478"/>
      <c r="V92" s="517"/>
      <c r="W92" s="518"/>
      <c r="X92" s="518"/>
      <c r="Y92" s="519"/>
      <c r="Z92" s="520"/>
      <c r="AA92" s="517"/>
      <c r="AB92" s="518"/>
      <c r="AC92" s="519"/>
      <c r="AD92" s="519"/>
      <c r="AE92" s="520"/>
      <c r="AF92" s="1311"/>
      <c r="AG92" s="681"/>
      <c r="AH92" s="681"/>
      <c r="AI92" s="681"/>
      <c r="AJ92" s="540"/>
      <c r="AK92" s="533"/>
    </row>
    <row r="93" spans="1:37" s="450" customFormat="1" ht="21.75" customHeight="1" outlineLevel="1">
      <c r="A93" s="474">
        <v>27</v>
      </c>
      <c r="B93" s="1327" t="s">
        <v>2103</v>
      </c>
      <c r="C93" s="476"/>
      <c r="D93" s="476"/>
      <c r="E93" s="476"/>
      <c r="F93" s="476"/>
      <c r="G93" s="477"/>
      <c r="H93" s="478"/>
      <c r="I93" s="478"/>
      <c r="J93" s="478"/>
      <c r="K93" s="478"/>
      <c r="L93" s="477"/>
      <c r="M93" s="478"/>
      <c r="N93" s="478"/>
      <c r="O93" s="478"/>
      <c r="P93" s="478"/>
      <c r="Q93" s="514"/>
      <c r="R93" s="478"/>
      <c r="S93" s="478"/>
      <c r="T93" s="501"/>
      <c r="U93" s="478"/>
      <c r="V93" s="517"/>
      <c r="W93" s="518"/>
      <c r="X93" s="519"/>
      <c r="Y93" s="519"/>
      <c r="Z93" s="520"/>
      <c r="AA93" s="517"/>
      <c r="AB93" s="518"/>
      <c r="AC93" s="519"/>
      <c r="AD93" s="519"/>
      <c r="AE93" s="520"/>
      <c r="AF93" s="1311"/>
      <c r="AG93" s="681"/>
      <c r="AH93" s="681"/>
      <c r="AI93" s="681"/>
      <c r="AJ93" s="540"/>
      <c r="AK93" s="533"/>
    </row>
    <row r="94" spans="1:37" s="450" customFormat="1" ht="21.75" customHeight="1" outlineLevel="1">
      <c r="A94" s="474">
        <v>28</v>
      </c>
      <c r="B94" s="1327" t="s">
        <v>2101</v>
      </c>
      <c r="C94" s="476"/>
      <c r="D94" s="476"/>
      <c r="E94" s="476"/>
      <c r="F94" s="476"/>
      <c r="G94" s="477"/>
      <c r="H94" s="478"/>
      <c r="I94" s="478"/>
      <c r="J94" s="478"/>
      <c r="K94" s="478"/>
      <c r="L94" s="477"/>
      <c r="M94" s="478"/>
      <c r="N94" s="478"/>
      <c r="O94" s="478"/>
      <c r="P94" s="478"/>
      <c r="Q94" s="514"/>
      <c r="R94" s="478"/>
      <c r="S94" s="478"/>
      <c r="T94" s="501"/>
      <c r="U94" s="478"/>
      <c r="V94" s="517"/>
      <c r="W94" s="518"/>
      <c r="X94" s="519"/>
      <c r="Y94" s="519"/>
      <c r="Z94" s="520"/>
      <c r="AA94" s="517"/>
      <c r="AB94" s="518"/>
      <c r="AC94" s="519"/>
      <c r="AD94" s="519"/>
      <c r="AE94" s="520"/>
      <c r="AF94" s="1311"/>
      <c r="AG94" s="681"/>
      <c r="AH94" s="681"/>
      <c r="AI94" s="681"/>
      <c r="AJ94" s="540"/>
      <c r="AK94" s="533"/>
    </row>
    <row r="95" spans="1:37" s="450" customFormat="1" ht="19.5" customHeight="1" outlineLevel="1">
      <c r="A95" s="474">
        <v>29</v>
      </c>
      <c r="B95" s="1328" t="s">
        <v>2104</v>
      </c>
      <c r="C95" s="476"/>
      <c r="D95" s="476"/>
      <c r="E95" s="476"/>
      <c r="F95" s="476"/>
      <c r="G95" s="477"/>
      <c r="H95" s="478"/>
      <c r="I95" s="478"/>
      <c r="J95" s="478"/>
      <c r="K95" s="478"/>
      <c r="L95" s="477"/>
      <c r="M95" s="478"/>
      <c r="N95" s="478"/>
      <c r="O95" s="478"/>
      <c r="P95" s="478"/>
      <c r="Q95" s="514"/>
      <c r="R95" s="478"/>
      <c r="S95" s="478"/>
      <c r="T95" s="501"/>
      <c r="U95" s="478"/>
      <c r="V95" s="517"/>
      <c r="W95" s="518"/>
      <c r="X95" s="519"/>
      <c r="Y95" s="519"/>
      <c r="Z95" s="520"/>
      <c r="AA95" s="517"/>
      <c r="AB95" s="518"/>
      <c r="AC95" s="519"/>
      <c r="AD95" s="519"/>
      <c r="AE95" s="520"/>
      <c r="AF95" s="1311"/>
      <c r="AG95" s="681"/>
      <c r="AH95" s="681"/>
      <c r="AI95" s="681"/>
      <c r="AJ95" s="540"/>
      <c r="AK95" s="533"/>
    </row>
    <row r="96" spans="1:37" s="450" customFormat="1" ht="27.75" customHeight="1" outlineLevel="1">
      <c r="A96" s="474">
        <v>30</v>
      </c>
      <c r="B96" s="1328" t="s">
        <v>2106</v>
      </c>
      <c r="C96" s="476"/>
      <c r="D96" s="476"/>
      <c r="E96" s="476"/>
      <c r="F96" s="476"/>
      <c r="G96" s="477"/>
      <c r="H96" s="478"/>
      <c r="I96" s="478"/>
      <c r="J96" s="478"/>
      <c r="K96" s="478"/>
      <c r="L96" s="477"/>
      <c r="M96" s="478"/>
      <c r="N96" s="478"/>
      <c r="O96" s="478"/>
      <c r="P96" s="478"/>
      <c r="Q96" s="514"/>
      <c r="R96" s="478"/>
      <c r="S96" s="478"/>
      <c r="T96" s="501"/>
      <c r="U96" s="478"/>
      <c r="V96" s="517"/>
      <c r="W96" s="518"/>
      <c r="X96" s="519"/>
      <c r="Y96" s="519"/>
      <c r="Z96" s="520"/>
      <c r="AA96" s="517"/>
      <c r="AB96" s="518"/>
      <c r="AC96" s="519"/>
      <c r="AD96" s="519"/>
      <c r="AE96" s="520"/>
      <c r="AF96" s="1311"/>
      <c r="AG96" s="681"/>
      <c r="AH96" s="681"/>
      <c r="AI96" s="681"/>
      <c r="AJ96" s="540"/>
      <c r="AK96" s="533"/>
    </row>
    <row r="97" spans="1:37" s="450" customFormat="1" ht="18" customHeight="1" outlineLevel="1">
      <c r="A97" s="474">
        <v>31</v>
      </c>
      <c r="B97" s="1328" t="s">
        <v>2108</v>
      </c>
      <c r="C97" s="476"/>
      <c r="D97" s="476"/>
      <c r="E97" s="476"/>
      <c r="F97" s="476"/>
      <c r="G97" s="477"/>
      <c r="H97" s="478"/>
      <c r="I97" s="478"/>
      <c r="J97" s="478"/>
      <c r="K97" s="478"/>
      <c r="L97" s="477"/>
      <c r="M97" s="478"/>
      <c r="N97" s="478"/>
      <c r="O97" s="478"/>
      <c r="P97" s="478"/>
      <c r="Q97" s="514"/>
      <c r="R97" s="478"/>
      <c r="S97" s="478"/>
      <c r="T97" s="501"/>
      <c r="U97" s="478"/>
      <c r="V97" s="517"/>
      <c r="W97" s="518"/>
      <c r="X97" s="519"/>
      <c r="Y97" s="519"/>
      <c r="Z97" s="520"/>
      <c r="AA97" s="517"/>
      <c r="AB97" s="518"/>
      <c r="AC97" s="519"/>
      <c r="AD97" s="519"/>
      <c r="AE97" s="520"/>
      <c r="AF97" s="1311"/>
      <c r="AG97" s="681"/>
      <c r="AH97" s="681"/>
      <c r="AI97" s="681"/>
      <c r="AJ97" s="540"/>
      <c r="AK97" s="533"/>
    </row>
    <row r="98" spans="1:37" s="450" customFormat="1" ht="14.25" outlineLevel="1">
      <c r="A98" s="474">
        <v>32</v>
      </c>
      <c r="B98" s="1327" t="s">
        <v>2113</v>
      </c>
      <c r="C98" s="476"/>
      <c r="D98" s="476"/>
      <c r="E98" s="476"/>
      <c r="F98" s="476"/>
      <c r="G98" s="477"/>
      <c r="H98" s="478"/>
      <c r="I98" s="478"/>
      <c r="J98" s="478"/>
      <c r="K98" s="478"/>
      <c r="L98" s="477"/>
      <c r="M98" s="478"/>
      <c r="N98" s="478"/>
      <c r="O98" s="478"/>
      <c r="P98" s="478"/>
      <c r="Q98" s="514"/>
      <c r="R98" s="478"/>
      <c r="S98" s="478"/>
      <c r="T98" s="501"/>
      <c r="U98" s="478"/>
      <c r="V98" s="517"/>
      <c r="W98" s="518"/>
      <c r="X98" s="519"/>
      <c r="Y98" s="519"/>
      <c r="Z98" s="520"/>
      <c r="AA98" s="517"/>
      <c r="AB98" s="518"/>
      <c r="AC98" s="519"/>
      <c r="AD98" s="519"/>
      <c r="AE98" s="520"/>
      <c r="AF98" s="1311"/>
      <c r="AG98" s="681"/>
      <c r="AH98" s="681"/>
      <c r="AI98" s="681"/>
      <c r="AJ98" s="540"/>
      <c r="AK98" s="533"/>
    </row>
    <row r="99" spans="1:37" s="450" customFormat="1" ht="21" customHeight="1" outlineLevel="1">
      <c r="A99" s="474">
        <v>33</v>
      </c>
      <c r="B99" s="493" t="s">
        <v>2114</v>
      </c>
      <c r="C99" s="476"/>
      <c r="D99" s="476"/>
      <c r="E99" s="476"/>
      <c r="F99" s="476"/>
      <c r="G99" s="477"/>
      <c r="H99" s="478"/>
      <c r="I99" s="478"/>
      <c r="J99" s="478"/>
      <c r="K99" s="478"/>
      <c r="L99" s="477"/>
      <c r="M99" s="478"/>
      <c r="N99" s="478"/>
      <c r="O99" s="478"/>
      <c r="P99" s="478"/>
      <c r="Q99" s="514"/>
      <c r="R99" s="501"/>
      <c r="S99" s="478"/>
      <c r="T99" s="478"/>
      <c r="U99" s="478"/>
      <c r="V99" s="517"/>
      <c r="W99" s="520"/>
      <c r="X99" s="520"/>
      <c r="Y99" s="519"/>
      <c r="Z99" s="520"/>
      <c r="AA99" s="517"/>
      <c r="AB99" s="520"/>
      <c r="AC99" s="520"/>
      <c r="AD99" s="519"/>
      <c r="AE99" s="520"/>
      <c r="AF99" s="1311"/>
      <c r="AG99" s="681"/>
      <c r="AH99" s="681"/>
      <c r="AI99" s="681"/>
      <c r="AJ99" s="535"/>
      <c r="AK99" s="533"/>
    </row>
    <row r="100" spans="1:37" s="450" customFormat="1" ht="51.75" customHeight="1" outlineLevel="1">
      <c r="A100" s="474">
        <v>34</v>
      </c>
      <c r="B100" s="719" t="s">
        <v>2118</v>
      </c>
      <c r="C100" s="476"/>
      <c r="D100" s="476"/>
      <c r="E100" s="476"/>
      <c r="F100" s="476"/>
      <c r="G100" s="477"/>
      <c r="H100" s="478"/>
      <c r="I100" s="478"/>
      <c r="J100" s="478"/>
      <c r="K100" s="478"/>
      <c r="L100" s="477"/>
      <c r="M100" s="478"/>
      <c r="N100" s="478"/>
      <c r="O100" s="478"/>
      <c r="P100" s="478"/>
      <c r="Q100" s="514"/>
      <c r="R100" s="478"/>
      <c r="S100" s="478"/>
      <c r="T100" s="478"/>
      <c r="U100" s="478"/>
      <c r="V100" s="517"/>
      <c r="W100" s="518"/>
      <c r="X100" s="518"/>
      <c r="Y100" s="519"/>
      <c r="Z100" s="520"/>
      <c r="AA100" s="517"/>
      <c r="AB100" s="518"/>
      <c r="AC100" s="518"/>
      <c r="AD100" s="519"/>
      <c r="AE100" s="520"/>
      <c r="AF100" s="517"/>
      <c r="AG100" s="520"/>
      <c r="AH100" s="520"/>
      <c r="AI100" s="520"/>
      <c r="AJ100" s="540"/>
      <c r="AK100" s="533"/>
    </row>
    <row r="101" spans="1:37" s="450" customFormat="1">
      <c r="A101" s="508"/>
      <c r="B101" s="509" t="s">
        <v>775</v>
      </c>
      <c r="C101" s="505"/>
      <c r="D101" s="505"/>
      <c r="E101" s="505"/>
      <c r="F101" s="505"/>
      <c r="G101" s="492"/>
      <c r="H101" s="468"/>
      <c r="I101" s="468"/>
      <c r="J101" s="468"/>
      <c r="K101" s="468"/>
      <c r="L101" s="492"/>
      <c r="M101" s="468"/>
      <c r="N101" s="468"/>
      <c r="O101" s="468"/>
      <c r="P101" s="468"/>
      <c r="Q101" s="511"/>
      <c r="R101" s="468"/>
      <c r="S101" s="468"/>
      <c r="T101" s="468"/>
      <c r="U101" s="468"/>
      <c r="V101" s="512"/>
      <c r="W101" s="523"/>
      <c r="X101" s="523"/>
      <c r="Y101" s="1307"/>
      <c r="Z101" s="1309"/>
      <c r="AA101" s="512"/>
      <c r="AB101" s="1307"/>
      <c r="AC101" s="1307"/>
      <c r="AD101" s="1307"/>
      <c r="AE101" s="1307"/>
      <c r="AF101" s="512"/>
      <c r="AG101" s="1331"/>
      <c r="AH101" s="1331"/>
      <c r="AI101" s="1331"/>
      <c r="AJ101" s="549"/>
      <c r="AK101" s="550"/>
    </row>
    <row r="102" spans="1:37" s="450" customFormat="1" ht="21.75" customHeight="1">
      <c r="A102" s="508"/>
      <c r="B102" s="509" t="s">
        <v>2119</v>
      </c>
      <c r="C102" s="505"/>
      <c r="D102" s="505"/>
      <c r="E102" s="505"/>
      <c r="F102" s="505"/>
      <c r="G102" s="492"/>
      <c r="H102" s="468"/>
      <c r="I102" s="468"/>
      <c r="J102" s="468"/>
      <c r="K102" s="468"/>
      <c r="L102" s="492"/>
      <c r="M102" s="468"/>
      <c r="N102" s="468"/>
      <c r="O102" s="468"/>
      <c r="P102" s="468"/>
      <c r="Q102" s="511"/>
      <c r="R102" s="468"/>
      <c r="S102" s="468"/>
      <c r="T102" s="468"/>
      <c r="U102" s="468"/>
      <c r="V102" s="512"/>
      <c r="W102" s="523"/>
      <c r="X102" s="523"/>
      <c r="Y102" s="1307"/>
      <c r="Z102" s="1309"/>
      <c r="AA102" s="512"/>
      <c r="AB102" s="1307"/>
      <c r="AC102" s="1307"/>
      <c r="AD102" s="1307"/>
      <c r="AE102" s="1307"/>
      <c r="AF102" s="512"/>
      <c r="AG102" s="1331"/>
      <c r="AH102" s="1331"/>
      <c r="AI102" s="1331"/>
      <c r="AJ102" s="549"/>
      <c r="AK102" s="550"/>
    </row>
    <row r="103" spans="1:37" s="450" customFormat="1" ht="21.75" customHeight="1">
      <c r="A103" s="508"/>
      <c r="B103" s="509" t="s">
        <v>2120</v>
      </c>
      <c r="C103" s="551"/>
      <c r="D103" s="551"/>
      <c r="E103" s="551"/>
      <c r="F103" s="551"/>
      <c r="G103" s="552"/>
      <c r="H103" s="553"/>
      <c r="I103" s="553"/>
      <c r="J103" s="553"/>
      <c r="K103" s="553"/>
      <c r="L103" s="552"/>
      <c r="M103" s="553"/>
      <c r="N103" s="553"/>
      <c r="O103" s="553"/>
      <c r="P103" s="553"/>
      <c r="Q103" s="511"/>
      <c r="R103" s="553"/>
      <c r="S103" s="553"/>
      <c r="T103" s="553"/>
      <c r="U103" s="553"/>
      <c r="V103" s="572"/>
      <c r="W103" s="573"/>
      <c r="X103" s="573"/>
      <c r="Y103" s="125"/>
      <c r="Z103" s="125"/>
      <c r="AA103" s="189"/>
      <c r="AB103" s="1330"/>
      <c r="AC103" s="1330"/>
      <c r="AD103" s="125"/>
      <c r="AE103" s="125"/>
      <c r="AF103" s="189"/>
      <c r="AG103" s="1332"/>
      <c r="AH103" s="1332"/>
      <c r="AI103" s="1332"/>
      <c r="AJ103" s="549"/>
      <c r="AK103" s="550"/>
    </row>
    <row r="104" spans="1:37" s="454" customFormat="1">
      <c r="A104" s="554"/>
      <c r="B104" s="555"/>
      <c r="C104" s="556"/>
      <c r="D104" s="556"/>
      <c r="E104" s="556"/>
      <c r="F104" s="556"/>
      <c r="G104" s="557"/>
      <c r="H104" s="558"/>
      <c r="I104" s="558"/>
      <c r="J104" s="558"/>
      <c r="K104" s="558"/>
      <c r="L104" s="557"/>
      <c r="M104" s="558"/>
      <c r="N104" s="558"/>
      <c r="O104" s="558"/>
      <c r="P104" s="558"/>
      <c r="Q104" s="558"/>
      <c r="R104" s="558"/>
      <c r="S104" s="558"/>
      <c r="T104" s="558"/>
      <c r="U104" s="558"/>
      <c r="V104" s="558"/>
      <c r="W104" s="558"/>
      <c r="X104" s="558"/>
      <c r="Y104" s="558"/>
      <c r="Z104" s="558"/>
      <c r="AA104" s="558"/>
      <c r="AB104" s="558"/>
      <c r="AC104" s="558"/>
      <c r="AD104" s="558"/>
      <c r="AE104" s="558"/>
      <c r="AF104" s="558"/>
      <c r="AG104" s="558"/>
      <c r="AH104" s="558"/>
      <c r="AI104" s="558"/>
      <c r="AJ104" s="574"/>
      <c r="AK104" s="575"/>
    </row>
    <row r="105" spans="1:37" s="455" customFormat="1" ht="15" hidden="1">
      <c r="A105" s="559" t="s">
        <v>767</v>
      </c>
      <c r="B105" s="560" t="s">
        <v>1595</v>
      </c>
      <c r="C105" s="561">
        <f>SUM(C106:C110)</f>
        <v>6.8</v>
      </c>
      <c r="D105" s="561">
        <f>SUM(D106:D110)</f>
        <v>6.8</v>
      </c>
      <c r="E105" s="561">
        <f>SUM(E106:E110)</f>
        <v>6.8</v>
      </c>
      <c r="F105" s="561"/>
      <c r="G105" s="562"/>
      <c r="H105" s="563">
        <f>SUM(H106:H110)</f>
        <v>9.3000000000000007</v>
      </c>
      <c r="I105" s="563">
        <f>SUM(I106:I110)</f>
        <v>9.3000000000000007</v>
      </c>
      <c r="J105" s="567">
        <f>SUM(J106:J110)</f>
        <v>0</v>
      </c>
      <c r="K105" s="567"/>
      <c r="L105" s="568"/>
      <c r="M105" s="569"/>
      <c r="N105" s="569"/>
      <c r="O105" s="569"/>
      <c r="P105" s="569"/>
      <c r="Q105" s="569"/>
      <c r="R105" s="569"/>
      <c r="S105" s="569"/>
      <c r="T105" s="569"/>
      <c r="U105" s="569"/>
      <c r="V105" s="569"/>
      <c r="W105" s="569"/>
      <c r="X105" s="569"/>
      <c r="Y105" s="569"/>
      <c r="Z105" s="569"/>
      <c r="AA105" s="569"/>
      <c r="AB105" s="569"/>
      <c r="AC105" s="569"/>
      <c r="AD105" s="569"/>
      <c r="AE105" s="569"/>
      <c r="AF105" s="569"/>
      <c r="AG105" s="569"/>
      <c r="AH105" s="569"/>
      <c r="AI105" s="569"/>
      <c r="AJ105" s="576"/>
      <c r="AK105" s="576"/>
    </row>
    <row r="106" spans="1:37" ht="22.5" hidden="1">
      <c r="A106" s="564">
        <v>1</v>
      </c>
      <c r="B106" s="565" t="s">
        <v>2121</v>
      </c>
      <c r="C106" s="476">
        <v>1.7</v>
      </c>
      <c r="D106" s="476">
        <f t="shared" ref="D106:E110" si="0">C106</f>
        <v>1.7</v>
      </c>
      <c r="E106" s="476">
        <f t="shared" si="0"/>
        <v>1.7</v>
      </c>
      <c r="F106" s="476"/>
      <c r="G106" s="477"/>
      <c r="H106" s="566">
        <v>4.1500000000000004</v>
      </c>
      <c r="I106" s="566">
        <v>4.1500000000000004</v>
      </c>
      <c r="J106" s="566"/>
      <c r="K106" s="566"/>
      <c r="L106" s="477"/>
      <c r="M106" s="566">
        <f>12+2</f>
        <v>14</v>
      </c>
      <c r="N106" s="566"/>
      <c r="O106" s="566"/>
      <c r="P106" s="566"/>
      <c r="Q106" s="566"/>
      <c r="R106" s="566"/>
      <c r="S106" s="566"/>
      <c r="T106" s="566"/>
      <c r="U106" s="566"/>
      <c r="V106" s="566"/>
      <c r="W106" s="566"/>
      <c r="X106" s="566"/>
      <c r="Y106" s="566"/>
      <c r="Z106" s="566"/>
      <c r="AA106" s="566"/>
      <c r="AB106" s="566"/>
      <c r="AC106" s="566"/>
      <c r="AD106" s="566"/>
      <c r="AE106" s="566"/>
      <c r="AF106" s="566"/>
      <c r="AG106" s="566"/>
      <c r="AH106" s="566"/>
      <c r="AI106" s="566"/>
      <c r="AJ106" s="577" t="s">
        <v>2122</v>
      </c>
      <c r="AK106" s="577" t="s">
        <v>2123</v>
      </c>
    </row>
    <row r="107" spans="1:37" ht="33.75" hidden="1">
      <c r="A107" s="564">
        <v>2</v>
      </c>
      <c r="B107" s="565" t="s">
        <v>397</v>
      </c>
      <c r="C107" s="476">
        <v>3.8</v>
      </c>
      <c r="D107" s="476">
        <f t="shared" si="0"/>
        <v>3.8</v>
      </c>
      <c r="E107" s="476">
        <f t="shared" si="0"/>
        <v>3.8</v>
      </c>
      <c r="F107" s="476"/>
      <c r="G107" s="477"/>
      <c r="H107" s="566">
        <v>4.2</v>
      </c>
      <c r="I107" s="566">
        <v>4.2</v>
      </c>
      <c r="J107" s="566"/>
      <c r="K107" s="566"/>
      <c r="L107" s="477"/>
      <c r="M107" s="566">
        <f>3+4.2</f>
        <v>7.2</v>
      </c>
      <c r="N107" s="566"/>
      <c r="O107" s="566"/>
      <c r="P107" s="566"/>
      <c r="Q107" s="566"/>
      <c r="R107" s="566"/>
      <c r="S107" s="566"/>
      <c r="T107" s="566"/>
      <c r="U107" s="566"/>
      <c r="V107" s="566"/>
      <c r="W107" s="566"/>
      <c r="X107" s="566"/>
      <c r="Y107" s="566"/>
      <c r="Z107" s="566"/>
      <c r="AA107" s="566"/>
      <c r="AB107" s="566"/>
      <c r="AC107" s="566"/>
      <c r="AD107" s="566"/>
      <c r="AE107" s="566"/>
      <c r="AF107" s="566"/>
      <c r="AG107" s="566"/>
      <c r="AH107" s="566"/>
      <c r="AI107" s="566"/>
      <c r="AJ107" s="577" t="s">
        <v>2124</v>
      </c>
      <c r="AK107" s="577" t="s">
        <v>2125</v>
      </c>
    </row>
    <row r="108" spans="1:37" ht="22.5" hidden="1">
      <c r="A108" s="564">
        <v>3</v>
      </c>
      <c r="B108" s="565" t="s">
        <v>398</v>
      </c>
      <c r="C108" s="476"/>
      <c r="D108" s="476"/>
      <c r="E108" s="476"/>
      <c r="F108" s="476"/>
      <c r="G108" s="477"/>
      <c r="H108" s="566"/>
      <c r="I108" s="566"/>
      <c r="J108" s="566"/>
      <c r="K108" s="566"/>
      <c r="L108" s="477"/>
      <c r="M108" s="566">
        <v>0.09</v>
      </c>
      <c r="N108" s="566"/>
      <c r="O108" s="566"/>
      <c r="P108" s="566"/>
      <c r="Q108" s="566"/>
      <c r="R108" s="566"/>
      <c r="S108" s="566"/>
      <c r="T108" s="566"/>
      <c r="U108" s="566"/>
      <c r="V108" s="566"/>
      <c r="W108" s="566"/>
      <c r="X108" s="566"/>
      <c r="Y108" s="566"/>
      <c r="Z108" s="566"/>
      <c r="AA108" s="566"/>
      <c r="AB108" s="566"/>
      <c r="AC108" s="566"/>
      <c r="AD108" s="566"/>
      <c r="AE108" s="566"/>
      <c r="AF108" s="566"/>
      <c r="AG108" s="566"/>
      <c r="AH108" s="566"/>
      <c r="AI108" s="566"/>
      <c r="AJ108" s="577" t="s">
        <v>2126</v>
      </c>
      <c r="AK108" s="577"/>
    </row>
    <row r="109" spans="1:37" ht="33.75" hidden="1">
      <c r="A109" s="564">
        <v>4</v>
      </c>
      <c r="B109" s="565" t="s">
        <v>399</v>
      </c>
      <c r="C109" s="476"/>
      <c r="D109" s="476"/>
      <c r="E109" s="476"/>
      <c r="F109" s="476"/>
      <c r="G109" s="477"/>
      <c r="H109" s="566"/>
      <c r="I109" s="566"/>
      <c r="J109" s="566"/>
      <c r="K109" s="566"/>
      <c r="L109" s="477"/>
      <c r="M109" s="566">
        <v>2.0499999999999998</v>
      </c>
      <c r="N109" s="566"/>
      <c r="O109" s="566"/>
      <c r="P109" s="566"/>
      <c r="Q109" s="566"/>
      <c r="R109" s="566"/>
      <c r="S109" s="566"/>
      <c r="T109" s="566"/>
      <c r="U109" s="566"/>
      <c r="V109" s="566"/>
      <c r="W109" s="566"/>
      <c r="X109" s="566"/>
      <c r="Y109" s="566"/>
      <c r="Z109" s="566"/>
      <c r="AA109" s="566"/>
      <c r="AB109" s="566"/>
      <c r="AC109" s="566"/>
      <c r="AD109" s="566"/>
      <c r="AE109" s="566"/>
      <c r="AF109" s="566"/>
      <c r="AG109" s="566"/>
      <c r="AH109" s="566"/>
      <c r="AI109" s="566"/>
      <c r="AJ109" s="577" t="s">
        <v>2127</v>
      </c>
      <c r="AK109" s="577"/>
    </row>
    <row r="110" spans="1:37" ht="45" hidden="1">
      <c r="A110" s="564">
        <v>5</v>
      </c>
      <c r="B110" s="565" t="s">
        <v>396</v>
      </c>
      <c r="C110" s="476">
        <v>1.3</v>
      </c>
      <c r="D110" s="476">
        <f t="shared" si="0"/>
        <v>1.3</v>
      </c>
      <c r="E110" s="476">
        <f t="shared" si="0"/>
        <v>1.3</v>
      </c>
      <c r="F110" s="476"/>
      <c r="G110" s="477"/>
      <c r="H110" s="566">
        <v>0.95</v>
      </c>
      <c r="I110" s="566">
        <v>0.95</v>
      </c>
      <c r="J110" s="566"/>
      <c r="K110" s="566"/>
      <c r="L110" s="477"/>
      <c r="M110" s="566">
        <f>3.6+10.9</f>
        <v>14.5</v>
      </c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66"/>
      <c r="AB110" s="566"/>
      <c r="AC110" s="566"/>
      <c r="AD110" s="566"/>
      <c r="AE110" s="566"/>
      <c r="AF110" s="566"/>
      <c r="AG110" s="566"/>
      <c r="AH110" s="566"/>
      <c r="AI110" s="566"/>
      <c r="AJ110" s="577" t="s">
        <v>2128</v>
      </c>
      <c r="AK110" s="577" t="s">
        <v>2129</v>
      </c>
    </row>
    <row r="111" spans="1:37">
      <c r="AJ111" s="578"/>
    </row>
    <row r="112" spans="1:37">
      <c r="T112" s="570" t="s">
        <v>215</v>
      </c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  <c r="AH112" s="570"/>
      <c r="AI112" s="570"/>
      <c r="AJ112" s="578"/>
    </row>
    <row r="113" spans="10:36">
      <c r="J113" s="570" t="s">
        <v>215</v>
      </c>
      <c r="K113" s="570"/>
      <c r="L113" s="571"/>
      <c r="M113" s="570"/>
      <c r="N113" s="570"/>
      <c r="O113" s="570"/>
      <c r="P113" s="570"/>
      <c r="Q113" s="570"/>
      <c r="R113" s="570"/>
      <c r="S113" s="570"/>
      <c r="T113" s="570"/>
      <c r="U113" s="570"/>
      <c r="V113" s="570"/>
      <c r="W113" s="570"/>
      <c r="X113" s="570"/>
      <c r="Y113" s="570"/>
      <c r="Z113" s="570"/>
      <c r="AA113" s="570"/>
      <c r="AB113" s="570"/>
      <c r="AC113" s="570"/>
      <c r="AD113" s="570"/>
      <c r="AE113" s="570"/>
      <c r="AF113" s="570"/>
      <c r="AG113" s="570"/>
      <c r="AH113" s="570"/>
      <c r="AI113" s="570"/>
      <c r="AJ113" s="578"/>
    </row>
    <row r="114" spans="10:36">
      <c r="AJ114" s="578"/>
    </row>
    <row r="115" spans="10:36">
      <c r="AJ115" s="578"/>
    </row>
    <row r="116" spans="10:36">
      <c r="AJ116" s="578"/>
    </row>
    <row r="117" spans="10:36">
      <c r="AJ117" s="578"/>
    </row>
    <row r="118" spans="10:36">
      <c r="AJ118" s="578"/>
    </row>
    <row r="119" spans="10:36">
      <c r="AJ119" s="578"/>
    </row>
    <row r="120" spans="10:36">
      <c r="AJ120" s="578"/>
    </row>
    <row r="121" spans="10:36">
      <c r="AJ121" s="578"/>
    </row>
    <row r="122" spans="10:36">
      <c r="AJ122" s="578"/>
    </row>
    <row r="123" spans="10:36">
      <c r="AJ123" s="578"/>
    </row>
    <row r="124" spans="10:36">
      <c r="AJ124" s="578"/>
    </row>
    <row r="125" spans="10:36">
      <c r="AJ125" s="578"/>
    </row>
    <row r="126" spans="10:36">
      <c r="AJ126" s="578"/>
    </row>
    <row r="127" spans="10:36">
      <c r="AJ127" s="578"/>
    </row>
    <row r="128" spans="10:36">
      <c r="AJ128" s="578"/>
    </row>
    <row r="129" spans="36:36">
      <c r="AJ129" s="578"/>
    </row>
    <row r="130" spans="36:36">
      <c r="AJ130" s="578"/>
    </row>
    <row r="131" spans="36:36">
      <c r="AJ131" s="578"/>
    </row>
    <row r="132" spans="36:36">
      <c r="AJ132" s="578"/>
    </row>
    <row r="133" spans="36:36">
      <c r="AJ133" s="578"/>
    </row>
    <row r="134" spans="36:36">
      <c r="AJ134" s="578"/>
    </row>
    <row r="135" spans="36:36">
      <c r="AJ135" s="578"/>
    </row>
    <row r="136" spans="36:36">
      <c r="AJ136" s="578"/>
    </row>
    <row r="137" spans="36:36">
      <c r="AJ137" s="578"/>
    </row>
    <row r="138" spans="36:36">
      <c r="AJ138" s="578"/>
    </row>
    <row r="139" spans="36:36">
      <c r="AJ139" s="578"/>
    </row>
    <row r="140" spans="36:36">
      <c r="AJ140" s="578"/>
    </row>
    <row r="141" spans="36:36">
      <c r="AJ141" s="578"/>
    </row>
    <row r="142" spans="36:36">
      <c r="AJ142" s="578"/>
    </row>
    <row r="143" spans="36:36">
      <c r="AJ143" s="578"/>
    </row>
    <row r="144" spans="36:36">
      <c r="AJ144" s="578"/>
    </row>
    <row r="145" spans="36:36">
      <c r="AJ145" s="578"/>
    </row>
    <row r="146" spans="36:36">
      <c r="AJ146" s="578"/>
    </row>
    <row r="147" spans="36:36">
      <c r="AJ147" s="578"/>
    </row>
    <row r="148" spans="36:36">
      <c r="AJ148" s="578"/>
    </row>
    <row r="149" spans="36:36">
      <c r="AJ149" s="578"/>
    </row>
    <row r="150" spans="36:36">
      <c r="AJ150" s="578"/>
    </row>
    <row r="151" spans="36:36">
      <c r="AJ151" s="578"/>
    </row>
    <row r="152" spans="36:36">
      <c r="AJ152" s="578"/>
    </row>
    <row r="153" spans="36:36">
      <c r="AJ153" s="578"/>
    </row>
    <row r="154" spans="36:36">
      <c r="AJ154" s="578"/>
    </row>
  </sheetData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J113" location="总部管理费!A38" display="返回"/>
    <hyperlink ref="T112" location="总部管理费!Print_Titles" display="返回"/>
  </hyperlinks>
  <printOptions horizontalCentered="1"/>
  <pageMargins left="0" right="0" top="0.74803149606299202" bottom="0.74803149606299202" header="0.31496062992126" footer="0.31496062992126"/>
  <pageSetup paperSize="9" scale="65" fitToHeight="0" orientation="landscape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33"/>
  <sheetViews>
    <sheetView topLeftCell="AD1" workbookViewId="0">
      <selection activeCell="C6" sqref="C6:AK30"/>
    </sheetView>
  </sheetViews>
  <sheetFormatPr defaultColWidth="9" defaultRowHeight="24.95" customHeight="1" outlineLevelRow="1" outlineLevelCol="1"/>
  <cols>
    <col min="1" max="1" width="5.125" style="579" customWidth="1"/>
    <col min="2" max="2" width="24.5" style="1213" customWidth="1"/>
    <col min="3" max="3" width="11.375" style="579" hidden="1" customWidth="1" outlineLevel="1"/>
    <col min="4" max="6" width="11" style="579" hidden="1" customWidth="1" outlineLevel="1"/>
    <col min="7" max="7" width="11" style="1214" hidden="1" customWidth="1" outlineLevel="1"/>
    <col min="8" max="9" width="13.25" style="1215" hidden="1" customWidth="1" outlineLevel="1"/>
    <col min="10" max="11" width="10.875" style="1215" hidden="1" customWidth="1" outlineLevel="1"/>
    <col min="12" max="12" width="10.875" style="1214" hidden="1" customWidth="1" outlineLevel="1"/>
    <col min="13" max="13" width="10.875" style="1215" hidden="1" customWidth="1" outlineLevel="1"/>
    <col min="14" max="14" width="9.875" style="1215" hidden="1" customWidth="1" outlineLevel="1"/>
    <col min="15" max="21" width="10.875" style="1215" hidden="1" customWidth="1" outlineLevel="1"/>
    <col min="22" max="24" width="12.375" style="1215" hidden="1" customWidth="1" outlineLevel="1"/>
    <col min="25" max="26" width="10" style="1215" hidden="1" customWidth="1" outlineLevel="1"/>
    <col min="27" max="27" width="12.125" style="1215" hidden="1" customWidth="1" outlineLevel="1"/>
    <col min="28" max="29" width="10" style="1215" hidden="1" customWidth="1" outlineLevel="1"/>
    <col min="30" max="30" width="10" style="1215" customWidth="1" collapsed="1"/>
    <col min="31" max="31" width="10" style="1215" customWidth="1"/>
    <col min="32" max="35" width="12.125" style="1215" customWidth="1"/>
    <col min="36" max="36" width="79.375" style="579" customWidth="1"/>
    <col min="37" max="37" width="39.5" style="579" customWidth="1"/>
    <col min="38" max="16384" width="9" style="579"/>
  </cols>
  <sheetData>
    <row r="1" spans="1:38" ht="17.25" customHeight="1">
      <c r="AK1" s="580" t="s">
        <v>87</v>
      </c>
    </row>
    <row r="2" spans="1:38" s="235" customFormat="1" ht="22.5" customHeight="1">
      <c r="A2" s="5119" t="s">
        <v>2130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5119"/>
      <c r="AE2" s="5119"/>
      <c r="AF2" s="5119"/>
      <c r="AG2" s="5119"/>
      <c r="AH2" s="5119"/>
      <c r="AI2" s="5119"/>
      <c r="AJ2" s="5119"/>
      <c r="AK2" s="5119"/>
    </row>
    <row r="3" spans="1:38" ht="15.75" customHeight="1">
      <c r="A3" s="1216"/>
      <c r="B3" s="1217"/>
      <c r="C3" s="1218"/>
      <c r="D3" s="1218"/>
      <c r="E3" s="1218"/>
      <c r="F3" s="1218"/>
      <c r="G3" s="1219"/>
      <c r="H3" s="1220"/>
      <c r="I3" s="1220"/>
      <c r="J3" s="1220"/>
      <c r="K3" s="1220"/>
      <c r="L3" s="1219"/>
      <c r="M3" s="1220"/>
      <c r="N3" s="1220"/>
      <c r="O3" s="1220"/>
      <c r="P3" s="1220"/>
      <c r="Q3" s="1220"/>
      <c r="R3" s="1220"/>
      <c r="S3" s="1220"/>
      <c r="T3" s="1220"/>
      <c r="U3" s="1220"/>
      <c r="V3" s="1220"/>
      <c r="W3" s="1220"/>
      <c r="X3" s="1220"/>
      <c r="Y3" s="1220"/>
      <c r="Z3" s="1220"/>
      <c r="AA3" s="1220"/>
      <c r="AB3" s="1220"/>
      <c r="AC3" s="1220"/>
      <c r="AD3" s="1220"/>
      <c r="AE3" s="1220"/>
      <c r="AF3" s="1220"/>
      <c r="AG3" s="1220"/>
      <c r="AH3" s="1220"/>
      <c r="AI3" s="1220"/>
      <c r="AJ3" s="1218"/>
      <c r="AK3" s="152" t="s">
        <v>361</v>
      </c>
    </row>
    <row r="4" spans="1:38" s="1205" customFormat="1" ht="24.95" customHeight="1">
      <c r="A4" s="5397" t="s">
        <v>13</v>
      </c>
      <c r="B4" s="5398" t="s">
        <v>875</v>
      </c>
      <c r="C4" s="5389" t="s">
        <v>2131</v>
      </c>
      <c r="D4" s="5389"/>
      <c r="E4" s="5389"/>
      <c r="F4" s="5389"/>
      <c r="G4" s="5389"/>
      <c r="H4" s="5390" t="s">
        <v>156</v>
      </c>
      <c r="I4" s="5391"/>
      <c r="J4" s="5391"/>
      <c r="K4" s="5391"/>
      <c r="L4" s="5392"/>
      <c r="M4" s="5390" t="s">
        <v>157</v>
      </c>
      <c r="N4" s="5391"/>
      <c r="O4" s="5391"/>
      <c r="P4" s="5391"/>
      <c r="Q4" s="5392"/>
      <c r="R4" s="5393" t="s">
        <v>158</v>
      </c>
      <c r="S4" s="5393"/>
      <c r="T4" s="5393"/>
      <c r="U4" s="5393"/>
      <c r="V4" s="5393"/>
      <c r="W4" s="5393" t="s">
        <v>220</v>
      </c>
      <c r="X4" s="5393"/>
      <c r="Y4" s="5393"/>
      <c r="Z4" s="5393"/>
      <c r="AA4" s="5393"/>
      <c r="AB4" s="5393" t="s">
        <v>221</v>
      </c>
      <c r="AC4" s="5393"/>
      <c r="AD4" s="5393"/>
      <c r="AE4" s="5393"/>
      <c r="AF4" s="5393"/>
      <c r="AG4" s="5394" t="s">
        <v>161</v>
      </c>
      <c r="AH4" s="5395"/>
      <c r="AI4" s="5396"/>
      <c r="AJ4" s="5399" t="s">
        <v>960</v>
      </c>
      <c r="AK4" s="5368" t="s">
        <v>791</v>
      </c>
    </row>
    <row r="5" spans="1:38" s="1206" customFormat="1" ht="29.25" customHeight="1">
      <c r="A5" s="5397"/>
      <c r="B5" s="5398"/>
      <c r="C5" s="1221" t="s">
        <v>788</v>
      </c>
      <c r="D5" s="1221" t="s">
        <v>854</v>
      </c>
      <c r="E5" s="1221" t="s">
        <v>786</v>
      </c>
      <c r="F5" s="1221" t="s">
        <v>855</v>
      </c>
      <c r="G5" s="1222" t="s">
        <v>170</v>
      </c>
      <c r="H5" s="1223" t="s">
        <v>788</v>
      </c>
      <c r="I5" s="1223" t="s">
        <v>789</v>
      </c>
      <c r="J5" s="1223" t="s">
        <v>786</v>
      </c>
      <c r="K5" s="1223" t="s">
        <v>855</v>
      </c>
      <c r="L5" s="1253" t="s">
        <v>170</v>
      </c>
      <c r="M5" s="1223" t="s">
        <v>788</v>
      </c>
      <c r="N5" s="1223" t="s">
        <v>789</v>
      </c>
      <c r="O5" s="1223" t="s">
        <v>786</v>
      </c>
      <c r="P5" s="1223" t="s">
        <v>855</v>
      </c>
      <c r="Q5" s="1223" t="s">
        <v>170</v>
      </c>
      <c r="R5" s="1255" t="s">
        <v>788</v>
      </c>
      <c r="S5" s="1255" t="s">
        <v>789</v>
      </c>
      <c r="T5" s="1255" t="s">
        <v>786</v>
      </c>
      <c r="U5" s="1255" t="s">
        <v>855</v>
      </c>
      <c r="V5" s="1255" t="s">
        <v>170</v>
      </c>
      <c r="W5" s="1255" t="s">
        <v>788</v>
      </c>
      <c r="X5" s="1255" t="s">
        <v>789</v>
      </c>
      <c r="Y5" s="1255" t="s">
        <v>786</v>
      </c>
      <c r="Z5" s="1255" t="s">
        <v>855</v>
      </c>
      <c r="AA5" s="1255" t="s">
        <v>170</v>
      </c>
      <c r="AB5" s="1255" t="s">
        <v>788</v>
      </c>
      <c r="AC5" s="1255" t="s">
        <v>789</v>
      </c>
      <c r="AD5" s="1255" t="s">
        <v>786</v>
      </c>
      <c r="AE5" s="1255" t="s">
        <v>855</v>
      </c>
      <c r="AF5" s="1255" t="s">
        <v>170</v>
      </c>
      <c r="AG5" s="1273" t="s">
        <v>788</v>
      </c>
      <c r="AH5" s="1273" t="s">
        <v>789</v>
      </c>
      <c r="AI5" s="1273" t="s">
        <v>786</v>
      </c>
      <c r="AJ5" s="5400"/>
      <c r="AK5" s="5369"/>
    </row>
    <row r="6" spans="1:38" s="1207" customFormat="1" ht="49.5" customHeight="1">
      <c r="A6" s="1224">
        <v>1</v>
      </c>
      <c r="B6" s="1225" t="s">
        <v>2132</v>
      </c>
      <c r="C6" s="1226"/>
      <c r="D6" s="1226"/>
      <c r="E6" s="1226"/>
      <c r="F6" s="1226"/>
      <c r="G6" s="1227"/>
      <c r="H6" s="1228"/>
      <c r="I6" s="1228"/>
      <c r="J6" s="1228"/>
      <c r="K6" s="1228"/>
      <c r="L6" s="1227"/>
      <c r="M6" s="1228"/>
      <c r="N6" s="1228"/>
      <c r="O6" s="1228"/>
      <c r="P6" s="1228"/>
      <c r="Q6" s="1227"/>
      <c r="R6" s="1235"/>
      <c r="S6" s="1235"/>
      <c r="T6" s="1256"/>
      <c r="U6" s="1256"/>
      <c r="V6" s="1257"/>
      <c r="W6" s="1258"/>
      <c r="X6" s="1258"/>
      <c r="Y6" s="1258"/>
      <c r="Z6" s="1258"/>
      <c r="AA6" s="1257"/>
      <c r="AB6" s="1258"/>
      <c r="AC6" s="1268"/>
      <c r="AD6" s="1258"/>
      <c r="AE6" s="1258"/>
      <c r="AF6" s="1257"/>
      <c r="AG6" s="1263"/>
      <c r="AH6" s="1256"/>
      <c r="AI6" s="1257"/>
      <c r="AJ6" s="1274"/>
      <c r="AK6" s="4923"/>
    </row>
    <row r="7" spans="1:38" s="1208" customFormat="1" ht="24">
      <c r="A7" s="1224">
        <v>2</v>
      </c>
      <c r="B7" s="4924" t="s">
        <v>2598</v>
      </c>
      <c r="C7" s="1229"/>
      <c r="D7" s="1229"/>
      <c r="E7" s="1229"/>
      <c r="F7" s="1229"/>
      <c r="G7" s="1227"/>
      <c r="H7" s="1228"/>
      <c r="I7" s="1228"/>
      <c r="J7" s="1228"/>
      <c r="K7" s="1228"/>
      <c r="L7" s="1227"/>
      <c r="M7" s="1228"/>
      <c r="N7" s="1228"/>
      <c r="O7" s="1228"/>
      <c r="P7" s="1228"/>
      <c r="Q7" s="1227"/>
      <c r="R7" s="1235"/>
      <c r="S7" s="1228"/>
      <c r="T7" s="1259"/>
      <c r="U7" s="1259"/>
      <c r="V7" s="1260"/>
      <c r="W7" s="1261"/>
      <c r="X7" s="1258"/>
      <c r="Y7" s="1258"/>
      <c r="Z7" s="1258"/>
      <c r="AA7" s="1257"/>
      <c r="AB7" s="1261"/>
      <c r="AC7" s="1268"/>
      <c r="AD7" s="1258"/>
      <c r="AE7" s="1258"/>
      <c r="AF7" s="1257"/>
      <c r="AG7" s="1263"/>
      <c r="AH7" s="1262"/>
      <c r="AI7" s="1257"/>
      <c r="AJ7" s="1274"/>
      <c r="AK7" s="1277"/>
      <c r="AL7" s="1207"/>
    </row>
    <row r="8" spans="1:38" s="1207" customFormat="1" ht="14.25">
      <c r="A8" s="1224">
        <v>3</v>
      </c>
      <c r="B8" s="1230" t="s">
        <v>1847</v>
      </c>
      <c r="C8" s="1229"/>
      <c r="D8" s="1229"/>
      <c r="E8" s="1229"/>
      <c r="F8" s="1229"/>
      <c r="G8" s="1227"/>
      <c r="H8" s="1228"/>
      <c r="I8" s="1228"/>
      <c r="J8" s="1228"/>
      <c r="K8" s="1228"/>
      <c r="L8" s="1227"/>
      <c r="M8" s="1228"/>
      <c r="N8" s="1228"/>
      <c r="O8" s="1228"/>
      <c r="P8" s="1228"/>
      <c r="Q8" s="1227"/>
      <c r="R8" s="1235"/>
      <c r="S8" s="1228"/>
      <c r="T8" s="1259"/>
      <c r="U8" s="1259"/>
      <c r="V8" s="1260"/>
      <c r="W8" s="1261"/>
      <c r="X8" s="1261"/>
      <c r="Y8" s="1258"/>
      <c r="Z8" s="1258"/>
      <c r="AA8" s="1257"/>
      <c r="AB8" s="1261"/>
      <c r="AC8" s="1261"/>
      <c r="AD8" s="1258"/>
      <c r="AE8" s="1258"/>
      <c r="AF8" s="1257"/>
      <c r="AG8" s="1263"/>
      <c r="AH8" s="1263"/>
      <c r="AI8" s="1257"/>
      <c r="AJ8" s="1276"/>
      <c r="AK8" s="1275"/>
    </row>
    <row r="9" spans="1:38" s="1207" customFormat="1" ht="14.25">
      <c r="A9" s="1224">
        <v>4</v>
      </c>
      <c r="B9" s="1230" t="s">
        <v>2135</v>
      </c>
      <c r="C9" s="1229"/>
      <c r="D9" s="1229"/>
      <c r="E9" s="1229"/>
      <c r="F9" s="1229"/>
      <c r="G9" s="1227"/>
      <c r="H9" s="1228"/>
      <c r="I9" s="1228"/>
      <c r="J9" s="1228"/>
      <c r="K9" s="1228"/>
      <c r="L9" s="1227"/>
      <c r="M9" s="1228"/>
      <c r="N9" s="1228"/>
      <c r="O9" s="1228"/>
      <c r="P9" s="1228"/>
      <c r="Q9" s="1227"/>
      <c r="R9" s="1235"/>
      <c r="S9" s="1228"/>
      <c r="T9" s="1259"/>
      <c r="U9" s="1259"/>
      <c r="V9" s="1260"/>
      <c r="W9" s="1261"/>
      <c r="X9" s="1261"/>
      <c r="Y9" s="1258"/>
      <c r="Z9" s="1258"/>
      <c r="AA9" s="1257"/>
      <c r="AB9" s="1261"/>
      <c r="AC9" s="1270"/>
      <c r="AD9" s="1258"/>
      <c r="AE9" s="1258"/>
      <c r="AF9" s="1257"/>
      <c r="AG9" s="1257"/>
      <c r="AH9" s="1257"/>
      <c r="AI9" s="1257"/>
      <c r="AJ9" s="1276"/>
      <c r="AK9" s="1275"/>
    </row>
    <row r="10" spans="1:38" s="1207" customFormat="1" ht="14.25" hidden="1" outlineLevel="1">
      <c r="A10" s="1224">
        <v>2</v>
      </c>
      <c r="B10" s="1225" t="s">
        <v>2133</v>
      </c>
      <c r="C10" s="1226"/>
      <c r="D10" s="1226"/>
      <c r="E10" s="1226"/>
      <c r="F10" s="1226"/>
      <c r="G10" s="1227"/>
      <c r="H10" s="1228"/>
      <c r="I10" s="1228"/>
      <c r="J10" s="1228"/>
      <c r="K10" s="1228"/>
      <c r="L10" s="1227"/>
      <c r="M10" s="1228"/>
      <c r="N10" s="1228"/>
      <c r="O10" s="1228"/>
      <c r="P10" s="1228"/>
      <c r="Q10" s="1227"/>
      <c r="R10" s="1235"/>
      <c r="S10" s="1235"/>
      <c r="T10" s="1256"/>
      <c r="U10" s="1256"/>
      <c r="V10" s="1257"/>
      <c r="W10" s="1258"/>
      <c r="X10" s="1258"/>
      <c r="Y10" s="1258"/>
      <c r="Z10" s="1263"/>
      <c r="AA10" s="1257"/>
      <c r="AB10" s="1258"/>
      <c r="AC10" s="1268"/>
      <c r="AD10" s="1258"/>
      <c r="AE10" s="1263"/>
      <c r="AF10" s="1257"/>
      <c r="AG10" s="1257"/>
      <c r="AH10" s="1257"/>
      <c r="AI10" s="1257"/>
      <c r="AJ10" s="1276"/>
      <c r="AK10" s="1275"/>
    </row>
    <row r="11" spans="1:38" s="1207" customFormat="1" ht="36" hidden="1" customHeight="1" outlineLevel="1">
      <c r="A11" s="1224">
        <v>3</v>
      </c>
      <c r="B11" s="1225" t="s">
        <v>2134</v>
      </c>
      <c r="C11" s="1229"/>
      <c r="D11" s="1229"/>
      <c r="E11" s="1229"/>
      <c r="F11" s="1229"/>
      <c r="G11" s="1227"/>
      <c r="H11" s="1228"/>
      <c r="I11" s="1228"/>
      <c r="J11" s="1228"/>
      <c r="K11" s="1228"/>
      <c r="L11" s="1227"/>
      <c r="M11" s="1228"/>
      <c r="N11" s="1228"/>
      <c r="O11" s="1228"/>
      <c r="P11" s="1228"/>
      <c r="Q11" s="1227"/>
      <c r="R11" s="1235"/>
      <c r="S11" s="1228"/>
      <c r="T11" s="1259"/>
      <c r="U11" s="1259"/>
      <c r="V11" s="1260"/>
      <c r="W11" s="1261"/>
      <c r="X11" s="1262"/>
      <c r="Y11" s="1263"/>
      <c r="Z11" s="1263"/>
      <c r="AA11" s="1269"/>
      <c r="AB11" s="1261"/>
      <c r="AC11" s="1262"/>
      <c r="AD11" s="1263"/>
      <c r="AE11" s="1263"/>
      <c r="AF11" s="1269"/>
      <c r="AG11" s="1269"/>
      <c r="AH11" s="1269"/>
      <c r="AI11" s="1269"/>
      <c r="AJ11" s="1278"/>
      <c r="AK11" s="1275"/>
    </row>
    <row r="12" spans="1:38" s="1209" customFormat="1" ht="14.25" hidden="1" outlineLevel="1">
      <c r="A12" s="1224">
        <v>7</v>
      </c>
      <c r="B12" s="1231" t="s">
        <v>2136</v>
      </c>
      <c r="C12" s="1229"/>
      <c r="D12" s="1229"/>
      <c r="E12" s="1229"/>
      <c r="F12" s="1229"/>
      <c r="G12" s="1227"/>
      <c r="H12" s="1228"/>
      <c r="I12" s="1228"/>
      <c r="J12" s="1228"/>
      <c r="K12" s="1228"/>
      <c r="L12" s="1227"/>
      <c r="M12" s="1228"/>
      <c r="N12" s="1228"/>
      <c r="O12" s="1228"/>
      <c r="P12" s="1228"/>
      <c r="Q12" s="1227"/>
      <c r="R12" s="1228"/>
      <c r="S12" s="1228"/>
      <c r="T12" s="1259"/>
      <c r="U12" s="1259"/>
      <c r="V12" s="1260"/>
      <c r="W12" s="1261"/>
      <c r="X12" s="1261"/>
      <c r="Y12" s="1261"/>
      <c r="Z12" s="1261"/>
      <c r="AA12" s="1260"/>
      <c r="AB12" s="1261"/>
      <c r="AC12" s="1261"/>
      <c r="AD12" s="1261"/>
      <c r="AE12" s="1261"/>
      <c r="AF12" s="1260"/>
      <c r="AG12" s="1260"/>
      <c r="AH12" s="1260"/>
      <c r="AI12" s="1260"/>
      <c r="AJ12" s="1279"/>
      <c r="AK12" s="1280"/>
    </row>
    <row r="13" spans="1:38" s="1209" customFormat="1" ht="14.25" hidden="1" outlineLevel="1">
      <c r="A13" s="1224">
        <v>8</v>
      </c>
      <c r="B13" s="1231" t="s">
        <v>2137</v>
      </c>
      <c r="C13" s="1229"/>
      <c r="D13" s="1229"/>
      <c r="E13" s="1229"/>
      <c r="F13" s="1229"/>
      <c r="G13" s="1227"/>
      <c r="H13" s="1228"/>
      <c r="I13" s="1228"/>
      <c r="J13" s="1228"/>
      <c r="K13" s="1228"/>
      <c r="L13" s="1227"/>
      <c r="M13" s="1228"/>
      <c r="N13" s="1228"/>
      <c r="O13" s="1228"/>
      <c r="P13" s="1228"/>
      <c r="Q13" s="1227"/>
      <c r="R13" s="1228"/>
      <c r="S13" s="1228"/>
      <c r="T13" s="1259"/>
      <c r="U13" s="1259"/>
      <c r="V13" s="1260"/>
      <c r="W13" s="1261"/>
      <c r="X13" s="1261"/>
      <c r="Y13" s="1261"/>
      <c r="Z13" s="1261"/>
      <c r="AA13" s="1260"/>
      <c r="AB13" s="1261"/>
      <c r="AC13" s="1261"/>
      <c r="AD13" s="1261"/>
      <c r="AE13" s="1261"/>
      <c r="AF13" s="1260"/>
      <c r="AG13" s="1260"/>
      <c r="AH13" s="1260"/>
      <c r="AI13" s="1260"/>
      <c r="AJ13" s="1279"/>
      <c r="AK13" s="1280"/>
    </row>
    <row r="14" spans="1:38" s="1207" customFormat="1" ht="14.25" hidden="1" outlineLevel="1">
      <c r="A14" s="1224">
        <v>9</v>
      </c>
      <c r="B14" s="1232" t="s">
        <v>1639</v>
      </c>
      <c r="C14" s="1233"/>
      <c r="D14" s="1233"/>
      <c r="E14" s="1233"/>
      <c r="F14" s="1233"/>
      <c r="G14" s="1234"/>
      <c r="H14" s="1235"/>
      <c r="I14" s="1235"/>
      <c r="J14" s="1235"/>
      <c r="K14" s="1235"/>
      <c r="L14" s="1234"/>
      <c r="M14" s="1235"/>
      <c r="N14" s="1235"/>
      <c r="O14" s="1235"/>
      <c r="P14" s="1235"/>
      <c r="Q14" s="1234"/>
      <c r="R14" s="1235"/>
      <c r="S14" s="1235"/>
      <c r="T14" s="1256"/>
      <c r="U14" s="1256"/>
      <c r="V14" s="1257"/>
      <c r="W14" s="1258"/>
      <c r="X14" s="1258"/>
      <c r="Y14" s="1258"/>
      <c r="Z14" s="1258"/>
      <c r="AA14" s="1257"/>
      <c r="AB14" s="1257"/>
      <c r="AC14" s="1257"/>
      <c r="AD14" s="1257"/>
      <c r="AE14" s="1257"/>
      <c r="AF14" s="1257"/>
      <c r="AG14" s="1257"/>
      <c r="AH14" s="1257"/>
      <c r="AI14" s="1257"/>
      <c r="AJ14" s="1276"/>
      <c r="AK14" s="1281"/>
    </row>
    <row r="15" spans="1:38" s="1210" customFormat="1" ht="24" hidden="1" outlineLevel="1">
      <c r="A15" s="1224">
        <v>10</v>
      </c>
      <c r="B15" s="1232" t="s">
        <v>2138</v>
      </c>
      <c r="C15" s="1233"/>
      <c r="D15" s="1233"/>
      <c r="E15" s="1233"/>
      <c r="F15" s="1233"/>
      <c r="G15" s="1234"/>
      <c r="H15" s="1235"/>
      <c r="I15" s="1235"/>
      <c r="J15" s="1235"/>
      <c r="K15" s="1235"/>
      <c r="L15" s="1234"/>
      <c r="M15" s="1235"/>
      <c r="N15" s="1235"/>
      <c r="O15" s="1235"/>
      <c r="P15" s="1235"/>
      <c r="Q15" s="1234"/>
      <c r="R15" s="1235"/>
      <c r="S15" s="1235"/>
      <c r="T15" s="1256"/>
      <c r="U15" s="1256"/>
      <c r="V15" s="1257"/>
      <c r="W15" s="1258"/>
      <c r="X15" s="1258"/>
      <c r="Y15" s="1258"/>
      <c r="Z15" s="1258"/>
      <c r="AA15" s="1257"/>
      <c r="AB15" s="1257"/>
      <c r="AC15" s="1257"/>
      <c r="AD15" s="1257"/>
      <c r="AE15" s="1257"/>
      <c r="AF15" s="1257"/>
      <c r="AG15" s="1257"/>
      <c r="AH15" s="1257"/>
      <c r="AI15" s="1257"/>
      <c r="AJ15" s="1276"/>
      <c r="AK15" s="1282"/>
      <c r="AL15" s="1283"/>
    </row>
    <row r="16" spans="1:38" s="1207" customFormat="1" ht="14.25" hidden="1" outlineLevel="1">
      <c r="A16" s="1224">
        <v>11</v>
      </c>
      <c r="B16" s="1232" t="s">
        <v>2139</v>
      </c>
      <c r="C16" s="1236"/>
      <c r="D16" s="1236"/>
      <c r="E16" s="1236"/>
      <c r="F16" s="1236"/>
      <c r="G16" s="1234"/>
      <c r="H16" s="1235"/>
      <c r="I16" s="1235"/>
      <c r="J16" s="1235"/>
      <c r="K16" s="1235"/>
      <c r="L16" s="1234"/>
      <c r="M16" s="1235"/>
      <c r="N16" s="1235"/>
      <c r="O16" s="1235"/>
      <c r="P16" s="1235"/>
      <c r="Q16" s="1234"/>
      <c r="R16" s="1235"/>
      <c r="S16" s="1235"/>
      <c r="T16" s="1256"/>
      <c r="U16" s="1256"/>
      <c r="V16" s="1257"/>
      <c r="W16" s="1258"/>
      <c r="X16" s="1258"/>
      <c r="Y16" s="1258"/>
      <c r="Z16" s="1258"/>
      <c r="AA16" s="1257"/>
      <c r="AB16" s="1257"/>
      <c r="AC16" s="1257"/>
      <c r="AD16" s="1257"/>
      <c r="AE16" s="1257"/>
      <c r="AF16" s="1257"/>
      <c r="AG16" s="1257"/>
      <c r="AH16" s="1257"/>
      <c r="AI16" s="1257"/>
      <c r="AJ16" s="1276"/>
      <c r="AK16" s="1281"/>
    </row>
    <row r="17" spans="1:38" s="1210" customFormat="1" ht="14.25" hidden="1" outlineLevel="1">
      <c r="A17" s="1224">
        <v>12</v>
      </c>
      <c r="B17" s="1232" t="s">
        <v>2140</v>
      </c>
      <c r="C17" s="1233"/>
      <c r="D17" s="1233"/>
      <c r="E17" s="1233"/>
      <c r="F17" s="1233"/>
      <c r="G17" s="1234"/>
      <c r="H17" s="1235"/>
      <c r="I17" s="1235"/>
      <c r="J17" s="1235"/>
      <c r="K17" s="1235"/>
      <c r="L17" s="1234"/>
      <c r="M17" s="1235"/>
      <c r="N17" s="1235"/>
      <c r="O17" s="1235"/>
      <c r="P17" s="1235"/>
      <c r="Q17" s="1234"/>
      <c r="R17" s="1235"/>
      <c r="S17" s="1235"/>
      <c r="T17" s="1256"/>
      <c r="U17" s="1256"/>
      <c r="V17" s="1257"/>
      <c r="W17" s="1263"/>
      <c r="X17" s="1263"/>
      <c r="Y17" s="1258"/>
      <c r="Z17" s="1258"/>
      <c r="AA17" s="1257"/>
      <c r="AB17" s="1257"/>
      <c r="AC17" s="1257"/>
      <c r="AD17" s="1257"/>
      <c r="AE17" s="1257"/>
      <c r="AF17" s="1257"/>
      <c r="AG17" s="1257"/>
      <c r="AH17" s="1257"/>
      <c r="AI17" s="1257"/>
      <c r="AJ17" s="1284"/>
      <c r="AK17" s="1282"/>
    </row>
    <row r="18" spans="1:38" s="1207" customFormat="1" ht="14.25" hidden="1" outlineLevel="1">
      <c r="A18" s="1224">
        <v>13</v>
      </c>
      <c r="B18" s="1237" t="s">
        <v>1644</v>
      </c>
      <c r="C18" s="1238"/>
      <c r="D18" s="1239"/>
      <c r="E18" s="1238"/>
      <c r="F18" s="1238"/>
      <c r="G18" s="1227"/>
      <c r="H18" s="1228"/>
      <c r="I18" s="1228"/>
      <c r="J18" s="1228"/>
      <c r="K18" s="1228"/>
      <c r="L18" s="1227"/>
      <c r="M18" s="1228"/>
      <c r="N18" s="1228"/>
      <c r="O18" s="1228"/>
      <c r="P18" s="1228"/>
      <c r="Q18" s="1227"/>
      <c r="R18" s="1235"/>
      <c r="S18" s="1228"/>
      <c r="T18" s="1259"/>
      <c r="U18" s="1259"/>
      <c r="V18" s="1260"/>
      <c r="W18" s="1261"/>
      <c r="X18" s="1261"/>
      <c r="Y18" s="1261"/>
      <c r="Z18" s="1261"/>
      <c r="AA18" s="1260"/>
      <c r="AB18" s="1260"/>
      <c r="AC18" s="1260"/>
      <c r="AD18" s="1260"/>
      <c r="AE18" s="1260"/>
      <c r="AF18" s="1260"/>
      <c r="AG18" s="1260"/>
      <c r="AH18" s="1260"/>
      <c r="AI18" s="1260"/>
      <c r="AJ18" s="1275"/>
      <c r="AK18" s="1281"/>
      <c r="AL18" s="1285"/>
    </row>
    <row r="19" spans="1:38" s="1207" customFormat="1" ht="14.25" hidden="1" outlineLevel="1">
      <c r="A19" s="1224">
        <v>14</v>
      </c>
      <c r="B19" s="1240" t="s">
        <v>1648</v>
      </c>
      <c r="C19" s="1226"/>
      <c r="D19" s="1226"/>
      <c r="E19" s="1226"/>
      <c r="F19" s="1226"/>
      <c r="G19" s="1227"/>
      <c r="H19" s="1228"/>
      <c r="I19" s="1228"/>
      <c r="J19" s="1228"/>
      <c r="K19" s="1228"/>
      <c r="L19" s="1227"/>
      <c r="M19" s="1228"/>
      <c r="N19" s="1254"/>
      <c r="O19" s="1228"/>
      <c r="P19" s="1228"/>
      <c r="Q19" s="1227"/>
      <c r="R19" s="1228"/>
      <c r="S19" s="1228"/>
      <c r="T19" s="1259"/>
      <c r="U19" s="1259"/>
      <c r="V19" s="1260"/>
      <c r="W19" s="1262"/>
      <c r="X19" s="1262"/>
      <c r="Y19" s="1261"/>
      <c r="Z19" s="1261"/>
      <c r="AA19" s="1260"/>
      <c r="AB19" s="1260"/>
      <c r="AC19" s="1260"/>
      <c r="AD19" s="1260"/>
      <c r="AE19" s="1260"/>
      <c r="AF19" s="1260"/>
      <c r="AG19" s="1260"/>
      <c r="AH19" s="1260"/>
      <c r="AI19" s="1260"/>
      <c r="AJ19" s="1286"/>
      <c r="AK19" s="1281"/>
    </row>
    <row r="20" spans="1:38" s="1207" customFormat="1" ht="14.25" hidden="1" outlineLevel="1">
      <c r="A20" s="1224">
        <v>15</v>
      </c>
      <c r="B20" s="1240" t="s">
        <v>2141</v>
      </c>
      <c r="C20" s="1226"/>
      <c r="D20" s="1226"/>
      <c r="E20" s="1226"/>
      <c r="F20" s="1226"/>
      <c r="G20" s="1227"/>
      <c r="H20" s="1228"/>
      <c r="I20" s="1228"/>
      <c r="J20" s="1228"/>
      <c r="K20" s="1228"/>
      <c r="L20" s="1227"/>
      <c r="M20" s="1228"/>
      <c r="N20" s="1254"/>
      <c r="O20" s="1228"/>
      <c r="P20" s="1228"/>
      <c r="Q20" s="1227"/>
      <c r="R20" s="1228"/>
      <c r="S20" s="1228"/>
      <c r="T20" s="1259"/>
      <c r="U20" s="1259"/>
      <c r="V20" s="1260"/>
      <c r="W20" s="1262"/>
      <c r="X20" s="1262"/>
      <c r="Y20" s="1261"/>
      <c r="Z20" s="1261"/>
      <c r="AA20" s="1260"/>
      <c r="AB20" s="1260"/>
      <c r="AC20" s="1260"/>
      <c r="AD20" s="1260"/>
      <c r="AE20" s="1260"/>
      <c r="AF20" s="1260"/>
      <c r="AG20" s="1260"/>
      <c r="AH20" s="1260"/>
      <c r="AI20" s="1260"/>
      <c r="AJ20" s="859"/>
      <c r="AK20" s="1281"/>
    </row>
    <row r="21" spans="1:38" s="1207" customFormat="1" ht="14.25" hidden="1" outlineLevel="1">
      <c r="A21" s="1224">
        <v>16</v>
      </c>
      <c r="B21" s="1241" t="s">
        <v>2142</v>
      </c>
      <c r="C21" s="1229"/>
      <c r="D21" s="1229"/>
      <c r="E21" s="1229"/>
      <c r="F21" s="1229"/>
      <c r="G21" s="1227"/>
      <c r="H21" s="1228"/>
      <c r="I21" s="1228"/>
      <c r="J21" s="1228"/>
      <c r="K21" s="1228"/>
      <c r="L21" s="1227"/>
      <c r="M21" s="1228"/>
      <c r="N21" s="1228"/>
      <c r="O21" s="1228"/>
      <c r="P21" s="1228"/>
      <c r="Q21" s="1227"/>
      <c r="R21" s="1235"/>
      <c r="S21" s="1228"/>
      <c r="T21" s="1259"/>
      <c r="U21" s="1259"/>
      <c r="V21" s="1260"/>
      <c r="W21" s="1261"/>
      <c r="X21" s="1263"/>
      <c r="Y21" s="1261"/>
      <c r="Z21" s="1261"/>
      <c r="AA21" s="1260"/>
      <c r="AB21" s="1260"/>
      <c r="AC21" s="1260"/>
      <c r="AD21" s="1260"/>
      <c r="AE21" s="1260"/>
      <c r="AF21" s="1260"/>
      <c r="AG21" s="1260"/>
      <c r="AH21" s="1260"/>
      <c r="AI21" s="1260"/>
      <c r="AJ21" s="1287"/>
      <c r="AK21" s="1281"/>
    </row>
    <row r="22" spans="1:38" s="1207" customFormat="1" ht="14.25" hidden="1" outlineLevel="1">
      <c r="A22" s="1224">
        <v>17</v>
      </c>
      <c r="B22" s="1242" t="s">
        <v>2143</v>
      </c>
      <c r="C22" s="1229"/>
      <c r="D22" s="1229"/>
      <c r="E22" s="1229"/>
      <c r="F22" s="1229"/>
      <c r="G22" s="1227"/>
      <c r="H22" s="1228"/>
      <c r="I22" s="1228"/>
      <c r="J22" s="1228"/>
      <c r="K22" s="1228"/>
      <c r="L22" s="1227"/>
      <c r="M22" s="1228"/>
      <c r="N22" s="1228"/>
      <c r="O22" s="1228"/>
      <c r="P22" s="1228"/>
      <c r="Q22" s="1227"/>
      <c r="R22" s="1235"/>
      <c r="S22" s="1235"/>
      <c r="T22" s="1259"/>
      <c r="U22" s="1259"/>
      <c r="V22" s="1260"/>
      <c r="W22" s="1261"/>
      <c r="X22" s="1262"/>
      <c r="Y22" s="1261"/>
      <c r="Z22" s="1261"/>
      <c r="AA22" s="1260"/>
      <c r="AB22" s="1260"/>
      <c r="AC22" s="1260"/>
      <c r="AD22" s="1260"/>
      <c r="AE22" s="1260"/>
      <c r="AF22" s="1260"/>
      <c r="AG22" s="1260"/>
      <c r="AH22" s="1260"/>
      <c r="AI22" s="1260"/>
      <c r="AJ22" s="1288"/>
      <c r="AK22" s="1281"/>
    </row>
    <row r="23" spans="1:38" s="1208" customFormat="1" ht="24" hidden="1" outlineLevel="1">
      <c r="A23" s="1224">
        <v>18</v>
      </c>
      <c r="B23" s="1232" t="s">
        <v>1578</v>
      </c>
      <c r="C23" s="1229"/>
      <c r="D23" s="1229"/>
      <c r="E23" s="1229"/>
      <c r="F23" s="1229"/>
      <c r="G23" s="1227"/>
      <c r="H23" s="1228"/>
      <c r="I23" s="1228"/>
      <c r="J23" s="1228"/>
      <c r="K23" s="1228"/>
      <c r="L23" s="1227"/>
      <c r="M23" s="1228"/>
      <c r="N23" s="1228"/>
      <c r="O23" s="1228"/>
      <c r="P23" s="1228"/>
      <c r="Q23" s="1227"/>
      <c r="R23" s="1264"/>
      <c r="S23" s="1228"/>
      <c r="T23" s="1259"/>
      <c r="U23" s="1259"/>
      <c r="V23" s="1260"/>
      <c r="W23" s="1261"/>
      <c r="X23" s="1258"/>
      <c r="Y23" s="1261"/>
      <c r="Z23" s="1261"/>
      <c r="AA23" s="1260"/>
      <c r="AB23" s="1260"/>
      <c r="AC23" s="1260"/>
      <c r="AD23" s="1260"/>
      <c r="AE23" s="1260"/>
      <c r="AF23" s="1260"/>
      <c r="AG23" s="1260"/>
      <c r="AH23" s="1260"/>
      <c r="AI23" s="1260"/>
      <c r="AJ23" s="158"/>
      <c r="AK23" s="1289"/>
      <c r="AL23" s="1285"/>
    </row>
    <row r="24" spans="1:38" s="1207" customFormat="1" ht="14.25" hidden="1" outlineLevel="1">
      <c r="A24" s="1224">
        <v>19</v>
      </c>
      <c r="B24" s="1225" t="s">
        <v>2144</v>
      </c>
      <c r="C24" s="1229"/>
      <c r="D24" s="1229"/>
      <c r="E24" s="1229"/>
      <c r="F24" s="1229"/>
      <c r="G24" s="1227"/>
      <c r="H24" s="1228"/>
      <c r="I24" s="1228"/>
      <c r="J24" s="1228"/>
      <c r="K24" s="1228"/>
      <c r="L24" s="1227"/>
      <c r="M24" s="1228"/>
      <c r="N24" s="1228"/>
      <c r="O24" s="1228"/>
      <c r="P24" s="1228"/>
      <c r="Q24" s="1227"/>
      <c r="R24" s="1235"/>
      <c r="S24" s="1228"/>
      <c r="T24" s="1259"/>
      <c r="U24" s="1259"/>
      <c r="V24" s="1260"/>
      <c r="W24" s="1261"/>
      <c r="X24" s="1261"/>
      <c r="Y24" s="1261"/>
      <c r="Z24" s="1261"/>
      <c r="AA24" s="1260"/>
      <c r="AB24" s="1260"/>
      <c r="AC24" s="1260"/>
      <c r="AD24" s="1260"/>
      <c r="AE24" s="1260"/>
      <c r="AF24" s="1260"/>
      <c r="AG24" s="1260"/>
      <c r="AH24" s="1260"/>
      <c r="AI24" s="1260"/>
      <c r="AJ24" s="158"/>
      <c r="AK24" s="1289"/>
    </row>
    <row r="25" spans="1:38" s="1211" customFormat="1" ht="14.25" hidden="1" outlineLevel="1">
      <c r="A25" s="1224">
        <v>20</v>
      </c>
      <c r="B25" s="1232" t="s">
        <v>2145</v>
      </c>
      <c r="C25" s="1233"/>
      <c r="D25" s="1233"/>
      <c r="E25" s="1233"/>
      <c r="F25" s="1233"/>
      <c r="G25" s="1234"/>
      <c r="H25" s="1235"/>
      <c r="I25" s="1235"/>
      <c r="J25" s="1235"/>
      <c r="K25" s="1235"/>
      <c r="L25" s="1234"/>
      <c r="M25" s="1235"/>
      <c r="N25" s="1235"/>
      <c r="O25" s="1235"/>
      <c r="P25" s="1235"/>
      <c r="Q25" s="1234"/>
      <c r="R25" s="1235"/>
      <c r="S25" s="1235"/>
      <c r="T25" s="1256"/>
      <c r="U25" s="1256"/>
      <c r="V25" s="1257"/>
      <c r="W25" s="1258"/>
      <c r="X25" s="1258"/>
      <c r="Y25" s="1258"/>
      <c r="Z25" s="1258"/>
      <c r="AA25" s="1257"/>
      <c r="AB25" s="1257"/>
      <c r="AC25" s="1257"/>
      <c r="AD25" s="1257"/>
      <c r="AE25" s="1257"/>
      <c r="AF25" s="1257"/>
      <c r="AG25" s="1257"/>
      <c r="AH25" s="1257"/>
      <c r="AI25" s="1257"/>
      <c r="AJ25" s="1284"/>
      <c r="AK25" s="1290"/>
    </row>
    <row r="26" spans="1:38" s="1207" customFormat="1" ht="15" hidden="1" outlineLevel="1">
      <c r="A26" s="1224">
        <v>21</v>
      </c>
      <c r="B26" s="802" t="s">
        <v>2146</v>
      </c>
      <c r="C26" s="1229"/>
      <c r="D26" s="1229"/>
      <c r="E26" s="1229"/>
      <c r="F26" s="1229"/>
      <c r="G26" s="1227"/>
      <c r="H26" s="1228"/>
      <c r="I26" s="1228"/>
      <c r="J26" s="1228"/>
      <c r="K26" s="1228"/>
      <c r="L26" s="1227"/>
      <c r="M26" s="1228"/>
      <c r="N26" s="1228"/>
      <c r="O26" s="1228"/>
      <c r="P26" s="1228"/>
      <c r="Q26" s="1227"/>
      <c r="R26" s="1228"/>
      <c r="S26" s="1228"/>
      <c r="T26" s="1259"/>
      <c r="U26" s="1259"/>
      <c r="V26" s="1260"/>
      <c r="W26" s="1262"/>
      <c r="X26" s="1262"/>
      <c r="Y26" s="1261"/>
      <c r="Z26" s="1261"/>
      <c r="AA26" s="1260"/>
      <c r="AB26" s="1260"/>
      <c r="AC26" s="1260"/>
      <c r="AD26" s="1260"/>
      <c r="AE26" s="1260"/>
      <c r="AF26" s="1260"/>
      <c r="AG26" s="1260"/>
      <c r="AH26" s="1260"/>
      <c r="AI26" s="1260"/>
      <c r="AJ26" s="1291"/>
      <c r="AK26" s="1292"/>
    </row>
    <row r="27" spans="1:38" s="1207" customFormat="1" ht="14.25" hidden="1" outlineLevel="1">
      <c r="A27" s="1224">
        <v>22</v>
      </c>
      <c r="B27" s="1240" t="s">
        <v>2147</v>
      </c>
      <c r="C27" s="1229"/>
      <c r="D27" s="1229"/>
      <c r="E27" s="1229"/>
      <c r="F27" s="1229"/>
      <c r="G27" s="1227"/>
      <c r="H27" s="1228"/>
      <c r="I27" s="1228"/>
      <c r="J27" s="1228"/>
      <c r="K27" s="1228"/>
      <c r="L27" s="1227"/>
      <c r="M27" s="1228"/>
      <c r="N27" s="1228"/>
      <c r="O27" s="1228"/>
      <c r="P27" s="1228"/>
      <c r="Q27" s="1227"/>
      <c r="R27" s="1235"/>
      <c r="S27" s="1228"/>
      <c r="T27" s="1259"/>
      <c r="U27" s="1259"/>
      <c r="V27" s="1260"/>
      <c r="W27" s="1261"/>
      <c r="X27" s="1261"/>
      <c r="Y27" s="1261"/>
      <c r="Z27" s="1261"/>
      <c r="AA27" s="1260"/>
      <c r="AB27" s="1260"/>
      <c r="AC27" s="1260"/>
      <c r="AD27" s="1260"/>
      <c r="AE27" s="1260"/>
      <c r="AF27" s="1260"/>
      <c r="AG27" s="1260"/>
      <c r="AH27" s="1260"/>
      <c r="AI27" s="1260"/>
      <c r="AJ27" s="1293"/>
      <c r="AK27" s="1294"/>
      <c r="AL27" s="1208"/>
    </row>
    <row r="28" spans="1:38" s="1207" customFormat="1" ht="14.25" hidden="1" outlineLevel="1">
      <c r="A28" s="1224">
        <v>23</v>
      </c>
      <c r="B28" s="1240" t="s">
        <v>2148</v>
      </c>
      <c r="C28" s="1229"/>
      <c r="D28" s="1229"/>
      <c r="E28" s="1229"/>
      <c r="F28" s="1229"/>
      <c r="G28" s="1227"/>
      <c r="H28" s="1228"/>
      <c r="I28" s="1228"/>
      <c r="J28" s="1228"/>
      <c r="K28" s="1228"/>
      <c r="L28" s="1227"/>
      <c r="M28" s="1228"/>
      <c r="N28" s="1228"/>
      <c r="O28" s="1228"/>
      <c r="P28" s="1228"/>
      <c r="Q28" s="1227"/>
      <c r="R28" s="1228"/>
      <c r="S28" s="1228"/>
      <c r="T28" s="1259"/>
      <c r="U28" s="1259"/>
      <c r="V28" s="1260"/>
      <c r="W28" s="1261"/>
      <c r="X28" s="1261"/>
      <c r="Y28" s="1261"/>
      <c r="Z28" s="1261"/>
      <c r="AA28" s="1260"/>
      <c r="AB28" s="1260"/>
      <c r="AC28" s="1260"/>
      <c r="AD28" s="1260"/>
      <c r="AE28" s="1260"/>
      <c r="AF28" s="1260"/>
      <c r="AG28" s="1260"/>
      <c r="AH28" s="1260"/>
      <c r="AI28" s="1260"/>
      <c r="AJ28" s="1293"/>
      <c r="AK28" s="1294"/>
      <c r="AL28" s="1208"/>
    </row>
    <row r="29" spans="1:38" s="1209" customFormat="1" ht="25.5" hidden="1" outlineLevel="1">
      <c r="A29" s="1224">
        <v>24</v>
      </c>
      <c r="B29" s="1243" t="s">
        <v>2149</v>
      </c>
      <c r="C29" s="1229"/>
      <c r="D29" s="1229"/>
      <c r="E29" s="1229"/>
      <c r="F29" s="1229"/>
      <c r="G29" s="1227"/>
      <c r="H29" s="1228"/>
      <c r="I29" s="1228"/>
      <c r="J29" s="1228"/>
      <c r="K29" s="1228"/>
      <c r="L29" s="1227"/>
      <c r="M29" s="1228"/>
      <c r="N29" s="1228"/>
      <c r="O29" s="1228"/>
      <c r="P29" s="1228"/>
      <c r="Q29" s="1227"/>
      <c r="R29" s="1228"/>
      <c r="S29" s="1228"/>
      <c r="T29" s="1259"/>
      <c r="U29" s="1259"/>
      <c r="V29" s="1260"/>
      <c r="W29" s="1261"/>
      <c r="X29" s="1261"/>
      <c r="Y29" s="1261"/>
      <c r="Z29" s="1261"/>
      <c r="AA29" s="1260"/>
      <c r="AB29" s="1260"/>
      <c r="AC29" s="1260"/>
      <c r="AD29" s="1260"/>
      <c r="AE29" s="1260"/>
      <c r="AF29" s="1260"/>
      <c r="AG29" s="1260"/>
      <c r="AH29" s="1260"/>
      <c r="AI29" s="1260"/>
      <c r="AJ29" s="1279"/>
      <c r="AK29" s="1280"/>
    </row>
    <row r="30" spans="1:38" s="1212" customFormat="1" ht="13.5" collapsed="1">
      <c r="A30" s="1244"/>
      <c r="B30" s="1245" t="s">
        <v>245</v>
      </c>
      <c r="C30" s="1246"/>
      <c r="D30" s="1246"/>
      <c r="E30" s="1246"/>
      <c r="F30" s="1246"/>
      <c r="G30" s="1247"/>
      <c r="H30" s="1248"/>
      <c r="I30" s="1248"/>
      <c r="J30" s="1248"/>
      <c r="K30" s="1248"/>
      <c r="L30" s="1247"/>
      <c r="M30" s="1248"/>
      <c r="N30" s="1248"/>
      <c r="O30" s="1248"/>
      <c r="P30" s="1248"/>
      <c r="Q30" s="1247"/>
      <c r="R30" s="1248"/>
      <c r="S30" s="1248"/>
      <c r="T30" s="1265"/>
      <c r="U30" s="1265"/>
      <c r="V30" s="1266"/>
      <c r="W30" s="1267"/>
      <c r="X30" s="1267"/>
      <c r="Y30" s="1271"/>
      <c r="Z30" s="1271"/>
      <c r="AA30" s="1272"/>
      <c r="AB30" s="1271"/>
      <c r="AC30" s="1271"/>
      <c r="AD30" s="1271"/>
      <c r="AE30" s="1271"/>
      <c r="AF30" s="1272"/>
      <c r="AG30" s="1295"/>
      <c r="AH30" s="1295"/>
      <c r="AI30" s="1295"/>
      <c r="AJ30" s="1296"/>
      <c r="AK30" s="1297"/>
    </row>
    <row r="31" spans="1:38" s="1207" customFormat="1" ht="24.95" customHeight="1">
      <c r="A31" s="1249"/>
      <c r="B31" s="1250"/>
      <c r="C31" s="1249"/>
      <c r="D31" s="1249"/>
      <c r="E31" s="1249"/>
      <c r="F31" s="1249"/>
      <c r="G31" s="1251"/>
      <c r="H31" s="1252"/>
      <c r="I31" s="1252"/>
      <c r="J31" s="1252"/>
      <c r="K31" s="1252"/>
      <c r="L31" s="1251"/>
      <c r="M31" s="1252"/>
      <c r="N31" s="1252"/>
      <c r="O31" s="1252"/>
      <c r="P31" s="1252"/>
      <c r="Q31" s="1252"/>
      <c r="R31" s="1252"/>
      <c r="S31" s="1252"/>
      <c r="T31" s="1252"/>
      <c r="U31" s="1252"/>
      <c r="V31" s="1252"/>
      <c r="W31" s="1252"/>
      <c r="X31" s="1252"/>
      <c r="Y31" s="1252"/>
      <c r="Z31" s="1252"/>
      <c r="AA31" s="1252"/>
      <c r="AB31" s="1252"/>
      <c r="AC31" s="1252"/>
      <c r="AD31" s="1252"/>
      <c r="AE31" s="1252"/>
      <c r="AF31" s="1252"/>
      <c r="AG31" s="1252"/>
      <c r="AH31" s="1252"/>
      <c r="AI31" s="1252"/>
      <c r="AJ31" s="1249"/>
    </row>
    <row r="32" spans="1:38" ht="24.95" customHeight="1">
      <c r="AJ32" s="1124"/>
    </row>
    <row r="33" spans="36:36" ht="24.95" customHeight="1">
      <c r="AJ33" s="1124" t="s">
        <v>215</v>
      </c>
    </row>
  </sheetData>
  <sortState ref="A6:W18">
    <sortCondition descending="1" ref="I6:I18"/>
  </sortState>
  <mergeCells count="12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  <mergeCell ref="AJ4:AJ5"/>
    <mergeCell ref="AK4:AK5"/>
  </mergeCells>
  <phoneticPr fontId="169" type="noConversion"/>
  <hyperlinks>
    <hyperlink ref="AJ33" location="总部管理费!Print_Titles" display="返回"/>
  </hyperlinks>
  <printOptions horizontalCentered="1"/>
  <pageMargins left="0.78740157480314998" right="0" top="1.5748031496063" bottom="0" header="0.31496062992126" footer="0.31496062992126"/>
  <pageSetup paperSize="9" scale="61" orientation="landscape"/>
  <headerFooter alignWithMargins="0"/>
  <customProperties>
    <customPr name="BudgetSheetCodeName" r:id="rId1"/>
  </customProperties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P40"/>
  <sheetViews>
    <sheetView showGridLines="0" workbookViewId="0">
      <pane xSplit="7" ySplit="5" topLeftCell="H6" activePane="bottomRight" state="frozen"/>
      <selection pane="topRight"/>
      <selection pane="bottomLeft"/>
      <selection pane="bottomRight" activeCell="C6" sqref="C6:C26"/>
    </sheetView>
  </sheetViews>
  <sheetFormatPr defaultColWidth="9" defaultRowHeight="14.25" outlineLevelCol="1"/>
  <cols>
    <col min="1" max="1" width="5" style="1139" customWidth="1"/>
    <col min="2" max="2" width="23.375" style="1140" customWidth="1"/>
    <col min="3" max="3" width="8" style="1141" customWidth="1"/>
    <col min="4" max="4" width="9" style="1142" hidden="1" customWidth="1" outlineLevel="1"/>
    <col min="5" max="5" width="9" style="1143" hidden="1" customWidth="1" outlineLevel="1"/>
    <col min="6" max="7" width="8.25" style="1143" hidden="1" customWidth="1" outlineLevel="1"/>
    <col min="8" max="8" width="9" style="1143" customWidth="1" collapsed="1"/>
    <col min="9" max="12" width="10.25" style="1143" customWidth="1"/>
    <col min="13" max="13" width="8.125" style="1143" hidden="1" customWidth="1" outlineLevel="1"/>
    <col min="14" max="18" width="8.5" style="1143" hidden="1" customWidth="1" outlineLevel="1"/>
    <col min="19" max="22" width="8.25" style="1143" hidden="1" customWidth="1" outlineLevel="1"/>
    <col min="23" max="24" width="9.375" style="1142" hidden="1" customWidth="1" outlineLevel="1"/>
    <col min="25" max="28" width="9.375" style="1143" hidden="1" customWidth="1" outlineLevel="1"/>
    <col min="29" max="30" width="7.625" style="1143" hidden="1" customWidth="1" outlineLevel="1"/>
    <col min="31" max="31" width="7.625" style="1143" customWidth="1" collapsed="1"/>
    <col min="32" max="35" width="7.625" style="1143" customWidth="1"/>
    <col min="36" max="36" width="6.75" style="1143" hidden="1" customWidth="1" outlineLevel="1"/>
    <col min="37" max="37" width="7.625" style="1143" hidden="1" customWidth="1" outlineLevel="1"/>
    <col min="38" max="38" width="6.75" style="1143" hidden="1" customWidth="1" outlineLevel="1"/>
    <col min="39" max="53" width="7.625" style="1143" hidden="1" customWidth="1" outlineLevel="1"/>
    <col min="54" max="54" width="7.625" style="1143" customWidth="1" collapsed="1"/>
    <col min="55" max="58" width="8.5" style="1143" customWidth="1"/>
    <col min="59" max="63" width="7.5" style="1143" hidden="1" customWidth="1" outlineLevel="1"/>
    <col min="64" max="64" width="10.25" style="1143" hidden="1" customWidth="1" outlineLevel="1"/>
    <col min="65" max="74" width="8.25" style="1143" hidden="1" customWidth="1" outlineLevel="1"/>
    <col min="75" max="76" width="9.125" style="1143" hidden="1" customWidth="1" outlineLevel="1"/>
    <col min="77" max="77" width="9.125" style="1143" customWidth="1" collapsed="1"/>
    <col min="78" max="81" width="9.125" style="1143" customWidth="1"/>
    <col min="82" max="87" width="6.75" style="1143" hidden="1" customWidth="1" outlineLevel="1"/>
    <col min="88" max="88" width="9.125" style="1143" hidden="1" customWidth="1" outlineLevel="1"/>
    <col min="89" max="89" width="8.125" style="1143" hidden="1" customWidth="1" outlineLevel="1"/>
    <col min="90" max="99" width="8.625" style="1143" hidden="1" customWidth="1" outlineLevel="1"/>
    <col min="100" max="100" width="8.5" style="1143" customWidth="1" collapsed="1"/>
    <col min="101" max="104" width="8.5" style="1143" customWidth="1"/>
    <col min="105" max="107" width="6.875" style="1143" hidden="1" customWidth="1" outlineLevel="1"/>
    <col min="108" max="110" width="7.5" style="1143" hidden="1" customWidth="1" outlineLevel="1"/>
    <col min="111" max="120" width="8.25" style="1143" hidden="1" customWidth="1" outlineLevel="1"/>
    <col min="121" max="122" width="8.375" style="1143" hidden="1" customWidth="1" outlineLevel="1"/>
    <col min="123" max="123" width="8.5" style="1143" customWidth="1" collapsed="1"/>
    <col min="124" max="127" width="8.5" style="1143" customWidth="1"/>
    <col min="128" max="128" width="7.5" style="1143" hidden="1" customWidth="1" outlineLevel="1"/>
    <col min="129" max="129" width="8.75" style="1143" hidden="1" customWidth="1" outlineLevel="1"/>
    <col min="130" max="130" width="10.25" style="1143" hidden="1" customWidth="1" outlineLevel="1"/>
    <col min="131" max="137" width="8.75" style="1143" hidden="1" customWidth="1" outlineLevel="1"/>
    <col min="138" max="145" width="8.25" style="1143" hidden="1" customWidth="1" outlineLevel="1"/>
    <col min="146" max="146" width="8.25" style="1143" customWidth="1" collapsed="1"/>
    <col min="147" max="150" width="8.25" style="1143" customWidth="1"/>
    <col min="151" max="153" width="6.875" style="1143" hidden="1" customWidth="1" outlineLevel="1"/>
    <col min="154" max="156" width="10.25" style="1143" hidden="1" customWidth="1" outlineLevel="1"/>
    <col min="157" max="166" width="8.25" style="1143" hidden="1" customWidth="1" outlineLevel="1"/>
    <col min="167" max="168" width="8.875" style="1143" hidden="1" customWidth="1" outlineLevel="1"/>
    <col min="169" max="169" width="8.25" style="1143" customWidth="1" collapsed="1"/>
    <col min="170" max="173" width="8.25" style="1143" customWidth="1"/>
    <col min="174" max="174" width="11.875" style="1143" hidden="1" customWidth="1" outlineLevel="1"/>
    <col min="175" max="176" width="8.75" style="1143" hidden="1" customWidth="1" outlineLevel="1"/>
    <col min="177" max="179" width="8.5" style="1143" hidden="1" customWidth="1" outlineLevel="1"/>
    <col min="180" max="186" width="8.75" style="1143" hidden="1" customWidth="1" outlineLevel="1"/>
    <col min="187" max="189" width="8.25" style="1143" hidden="1" customWidth="1" outlineLevel="1"/>
    <col min="190" max="191" width="8.375" style="1143" hidden="1" customWidth="1" outlineLevel="1"/>
    <col min="192" max="192" width="8.375" style="1143" customWidth="1" collapsed="1"/>
    <col min="193" max="196" width="8.375" style="1143" customWidth="1"/>
    <col min="197" max="197" width="9.125" style="1144" customWidth="1"/>
    <col min="198" max="198" width="9" style="1144" customWidth="1"/>
    <col min="199" max="16384" width="9" style="1144"/>
  </cols>
  <sheetData>
    <row r="1" spans="1:198">
      <c r="FR1" s="1195" t="s">
        <v>2150</v>
      </c>
      <c r="FS1" s="1195"/>
      <c r="FT1" s="1195"/>
      <c r="FU1" s="1195"/>
      <c r="FV1" s="1195"/>
      <c r="FW1" s="1195"/>
      <c r="FX1" s="1195"/>
      <c r="FY1" s="1195"/>
      <c r="FZ1" s="1195"/>
      <c r="GA1" s="1195"/>
      <c r="GB1" s="1195"/>
      <c r="GC1" s="1195"/>
      <c r="GD1" s="1195"/>
      <c r="GE1" s="1195"/>
      <c r="GF1" s="1195"/>
      <c r="GG1" s="1195"/>
      <c r="GH1" s="1195"/>
      <c r="GI1" s="1195"/>
      <c r="GJ1" s="1195"/>
      <c r="GK1" s="1195"/>
      <c r="GL1" s="1195"/>
      <c r="GM1" s="1195"/>
      <c r="GN1" s="1195"/>
      <c r="GP1" s="1131" t="s">
        <v>91</v>
      </c>
    </row>
    <row r="2" spans="1:198" s="1133" customFormat="1" ht="20.25">
      <c r="A2" s="5129" t="s">
        <v>2151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  <c r="AL2" s="5129"/>
      <c r="AM2" s="5129"/>
      <c r="AN2" s="5129"/>
      <c r="AO2" s="5129"/>
      <c r="AP2" s="5129"/>
      <c r="AQ2" s="5129"/>
      <c r="AR2" s="5129"/>
      <c r="AS2" s="5129"/>
      <c r="AT2" s="5129"/>
      <c r="AU2" s="5129"/>
      <c r="AV2" s="5129"/>
      <c r="AW2" s="5129"/>
      <c r="AX2" s="5129"/>
      <c r="AY2" s="5129"/>
      <c r="AZ2" s="5129"/>
      <c r="BA2" s="5129"/>
      <c r="BB2" s="5129"/>
      <c r="BC2" s="5129"/>
      <c r="BD2" s="5129"/>
      <c r="BE2" s="5129"/>
      <c r="BF2" s="5129"/>
      <c r="BG2" s="5129"/>
      <c r="BH2" s="5129"/>
      <c r="BI2" s="5129"/>
      <c r="BJ2" s="5129"/>
      <c r="BK2" s="5129"/>
      <c r="BL2" s="5129"/>
      <c r="BM2" s="5129"/>
      <c r="BN2" s="5129"/>
      <c r="BO2" s="5129"/>
      <c r="BP2" s="5129"/>
      <c r="BQ2" s="5129"/>
      <c r="BR2" s="5129"/>
      <c r="BS2" s="5129"/>
      <c r="BT2" s="5129"/>
      <c r="BU2" s="5129"/>
      <c r="BV2" s="5129"/>
      <c r="BW2" s="5129"/>
      <c r="BX2" s="5129"/>
      <c r="BY2" s="5129"/>
      <c r="BZ2" s="5129"/>
      <c r="CA2" s="5129"/>
      <c r="CB2" s="5129"/>
      <c r="CC2" s="5129"/>
      <c r="CD2" s="5129"/>
      <c r="CE2" s="5129"/>
      <c r="CF2" s="5129"/>
      <c r="CG2" s="5129"/>
      <c r="CH2" s="5129"/>
      <c r="CI2" s="5129"/>
      <c r="CJ2" s="5129"/>
      <c r="CK2" s="5129"/>
      <c r="CL2" s="5129"/>
      <c r="CM2" s="5129"/>
      <c r="CN2" s="5129"/>
      <c r="CO2" s="5129"/>
      <c r="CP2" s="5129"/>
      <c r="CQ2" s="5129"/>
      <c r="CR2" s="5129"/>
      <c r="CS2" s="5129"/>
      <c r="CT2" s="5129"/>
      <c r="CU2" s="5129"/>
      <c r="CV2" s="5129"/>
      <c r="CW2" s="5129"/>
      <c r="CX2" s="5129"/>
      <c r="CY2" s="5129"/>
      <c r="CZ2" s="5129"/>
      <c r="DA2" s="5129"/>
      <c r="DB2" s="5129"/>
      <c r="DC2" s="5129"/>
      <c r="DD2" s="5129"/>
      <c r="DE2" s="5129"/>
      <c r="DF2" s="5129"/>
      <c r="DG2" s="5129"/>
      <c r="DH2" s="5129"/>
      <c r="DI2" s="5129"/>
      <c r="DJ2" s="5129"/>
      <c r="DK2" s="5129"/>
      <c r="DL2" s="5129"/>
      <c r="DM2" s="5129"/>
      <c r="DN2" s="5129"/>
      <c r="DO2" s="5129"/>
      <c r="DP2" s="5129"/>
      <c r="DQ2" s="5129"/>
      <c r="DR2" s="5129"/>
      <c r="DS2" s="5129"/>
      <c r="DT2" s="5129"/>
      <c r="DU2" s="5129"/>
      <c r="DV2" s="5129"/>
      <c r="DW2" s="5129"/>
      <c r="DX2" s="5129"/>
      <c r="DY2" s="5129"/>
      <c r="DZ2" s="5129"/>
      <c r="EA2" s="5129"/>
      <c r="EB2" s="5129"/>
      <c r="EC2" s="5129"/>
      <c r="ED2" s="5129"/>
      <c r="EE2" s="5129"/>
      <c r="EF2" s="5129"/>
      <c r="EG2" s="5129"/>
      <c r="EH2" s="5129"/>
      <c r="EI2" s="5129"/>
      <c r="EJ2" s="5129"/>
      <c r="EK2" s="5129"/>
      <c r="EL2" s="5129"/>
      <c r="EM2" s="5129"/>
      <c r="EN2" s="5129"/>
      <c r="EO2" s="5129"/>
      <c r="EP2" s="5129"/>
      <c r="EQ2" s="5129"/>
      <c r="ER2" s="5129"/>
      <c r="ES2" s="5129"/>
      <c r="ET2" s="5129"/>
      <c r="EU2" s="5129"/>
      <c r="EV2" s="5129"/>
      <c r="EW2" s="5129"/>
      <c r="EX2" s="5129"/>
      <c r="EY2" s="5129"/>
      <c r="EZ2" s="5129"/>
      <c r="FA2" s="5129"/>
      <c r="FB2" s="5129"/>
      <c r="FC2" s="5129"/>
      <c r="FD2" s="5129"/>
      <c r="FE2" s="5129"/>
      <c r="FF2" s="5129"/>
      <c r="FG2" s="5129"/>
      <c r="FH2" s="5129"/>
      <c r="FI2" s="5129"/>
      <c r="FJ2" s="5129"/>
      <c r="FK2" s="5129"/>
      <c r="FL2" s="5129"/>
      <c r="FM2" s="5129"/>
      <c r="FN2" s="5129"/>
      <c r="FO2" s="5129"/>
      <c r="FP2" s="5129"/>
      <c r="FQ2" s="5129"/>
      <c r="FR2" s="5129"/>
      <c r="FS2" s="5129"/>
      <c r="FT2" s="5129"/>
      <c r="FU2" s="5129"/>
      <c r="FV2" s="5129"/>
      <c r="FW2" s="5129"/>
      <c r="FX2" s="5129"/>
      <c r="FY2" s="5129"/>
      <c r="FZ2" s="5129"/>
      <c r="GA2" s="5129"/>
      <c r="GB2" s="5129"/>
      <c r="GC2" s="5129"/>
      <c r="GD2" s="5129"/>
      <c r="GE2" s="5129"/>
      <c r="GF2" s="5129"/>
      <c r="GG2" s="5129"/>
      <c r="GH2" s="5129"/>
      <c r="GI2" s="5129"/>
      <c r="GJ2" s="5129"/>
      <c r="GK2" s="5129"/>
      <c r="GL2" s="5129"/>
      <c r="GM2" s="5129"/>
      <c r="GN2" s="5129"/>
      <c r="GO2" s="5129"/>
      <c r="GP2" s="5129"/>
    </row>
    <row r="3" spans="1:198" s="1131" customFormat="1" ht="12">
      <c r="A3" s="1145" t="s">
        <v>2152</v>
      </c>
      <c r="B3" s="1146"/>
      <c r="C3" s="1147"/>
      <c r="D3" s="1148"/>
      <c r="E3" s="1149"/>
      <c r="F3" s="1149"/>
      <c r="G3" s="1149"/>
      <c r="H3" s="1149"/>
      <c r="I3" s="1149"/>
      <c r="J3" s="1149"/>
      <c r="K3" s="1149"/>
      <c r="L3" s="1149"/>
      <c r="M3" s="1149"/>
      <c r="N3" s="1149"/>
      <c r="O3" s="1149"/>
      <c r="P3" s="1149"/>
      <c r="Q3" s="1149"/>
      <c r="R3" s="1149"/>
      <c r="S3" s="1149"/>
      <c r="T3" s="1149"/>
      <c r="U3" s="1149"/>
      <c r="V3" s="1149"/>
      <c r="W3" s="1148"/>
      <c r="X3" s="1148"/>
      <c r="Y3" s="1149"/>
      <c r="Z3" s="1149"/>
      <c r="AA3" s="1149"/>
      <c r="AB3" s="1149"/>
      <c r="AC3" s="1149"/>
      <c r="AD3" s="1149"/>
      <c r="AE3" s="1149"/>
      <c r="AF3" s="1149"/>
      <c r="AG3" s="1149"/>
      <c r="AH3" s="1149"/>
      <c r="AI3" s="1149"/>
      <c r="AJ3" s="1149"/>
      <c r="AK3" s="1149"/>
      <c r="AL3" s="1149"/>
      <c r="AM3" s="1149"/>
      <c r="AN3" s="1149"/>
      <c r="AO3" s="1149"/>
      <c r="AP3" s="1149"/>
      <c r="AQ3" s="1149"/>
      <c r="AR3" s="1149"/>
      <c r="AS3" s="1149"/>
      <c r="AT3" s="1149"/>
      <c r="AU3" s="1149"/>
      <c r="AV3" s="1149"/>
      <c r="AW3" s="1149"/>
      <c r="AX3" s="1149"/>
      <c r="AY3" s="1149"/>
      <c r="AZ3" s="1149"/>
      <c r="BA3" s="1149"/>
      <c r="BB3" s="1149"/>
      <c r="BC3" s="1149"/>
      <c r="BD3" s="1149"/>
      <c r="BE3" s="1149"/>
      <c r="BF3" s="1149"/>
      <c r="BG3" s="1149"/>
      <c r="BH3" s="1149"/>
      <c r="BI3" s="1149"/>
      <c r="BJ3" s="1149"/>
      <c r="BK3" s="1149"/>
      <c r="BL3" s="1149"/>
      <c r="BM3" s="1149"/>
      <c r="BN3" s="1149"/>
      <c r="BO3" s="1149"/>
      <c r="BP3" s="1149"/>
      <c r="BQ3" s="1149"/>
      <c r="BR3" s="1149"/>
      <c r="BS3" s="1149"/>
      <c r="BT3" s="1149"/>
      <c r="BU3" s="1149"/>
      <c r="BV3" s="1149"/>
      <c r="BW3" s="1149"/>
      <c r="BX3" s="1149"/>
      <c r="BY3" s="1149"/>
      <c r="BZ3" s="1149"/>
      <c r="CA3" s="1149"/>
      <c r="CB3" s="1149"/>
      <c r="CC3" s="1149"/>
      <c r="CD3" s="1149"/>
      <c r="CE3" s="1149"/>
      <c r="CF3" s="1149"/>
      <c r="CG3" s="1149"/>
      <c r="CH3" s="1149"/>
      <c r="CI3" s="1149"/>
      <c r="CJ3" s="1149"/>
      <c r="CK3" s="1149"/>
      <c r="CL3" s="1149"/>
      <c r="CM3" s="1149"/>
      <c r="CN3" s="1149"/>
      <c r="CO3" s="1149"/>
      <c r="CP3" s="1149"/>
      <c r="CQ3" s="1149"/>
      <c r="CR3" s="1149"/>
      <c r="CS3" s="1149"/>
      <c r="CT3" s="1149"/>
      <c r="CU3" s="1149"/>
      <c r="CV3" s="1149"/>
      <c r="CW3" s="1149"/>
      <c r="CX3" s="1149"/>
      <c r="CY3" s="1149"/>
      <c r="CZ3" s="1149"/>
      <c r="DA3" s="1149"/>
      <c r="DB3" s="1149"/>
      <c r="DC3" s="1149"/>
      <c r="DD3" s="1149"/>
      <c r="DE3" s="1149"/>
      <c r="DF3" s="1149"/>
      <c r="DG3" s="1149"/>
      <c r="DH3" s="1149"/>
      <c r="DI3" s="1149"/>
      <c r="DJ3" s="1149"/>
      <c r="DK3" s="1149"/>
      <c r="DL3" s="1149"/>
      <c r="DM3" s="1149"/>
      <c r="DN3" s="1149"/>
      <c r="DO3" s="1149"/>
      <c r="DP3" s="1149"/>
      <c r="DQ3" s="1149"/>
      <c r="DR3" s="1149"/>
      <c r="DS3" s="1149"/>
      <c r="DT3" s="1149"/>
      <c r="DU3" s="1149"/>
      <c r="DV3" s="1149"/>
      <c r="DW3" s="1149"/>
      <c r="DX3" s="1149"/>
      <c r="DY3" s="1149"/>
      <c r="DZ3" s="1149"/>
      <c r="EA3" s="1149"/>
      <c r="EB3" s="1149"/>
      <c r="EC3" s="1149"/>
      <c r="ED3" s="1149"/>
      <c r="EE3" s="1149"/>
      <c r="EF3" s="1149"/>
      <c r="EG3" s="1149"/>
      <c r="EH3" s="1149"/>
      <c r="EI3" s="1149"/>
      <c r="EJ3" s="1149"/>
      <c r="EK3" s="1149"/>
      <c r="EL3" s="1149"/>
      <c r="EM3" s="1149"/>
      <c r="EN3" s="1149"/>
      <c r="EO3" s="1149"/>
      <c r="EP3" s="1149"/>
      <c r="EQ3" s="1149"/>
      <c r="ER3" s="1149"/>
      <c r="ES3" s="1149"/>
      <c r="ET3" s="1149"/>
      <c r="EU3" s="1149"/>
      <c r="EV3" s="1149"/>
      <c r="EW3" s="1149"/>
      <c r="EX3" s="1149"/>
      <c r="EY3" s="1149"/>
      <c r="EZ3" s="1149"/>
      <c r="FA3" s="1149"/>
      <c r="FB3" s="1149"/>
      <c r="FC3" s="1149"/>
      <c r="FD3" s="1149"/>
      <c r="FE3" s="1149"/>
      <c r="FF3" s="1149"/>
      <c r="FG3" s="1149"/>
      <c r="FH3" s="1149"/>
      <c r="FI3" s="1149"/>
      <c r="FJ3" s="1149"/>
      <c r="FK3" s="1149"/>
      <c r="FL3" s="1149"/>
      <c r="FM3" s="1149"/>
      <c r="FN3" s="1149"/>
      <c r="FO3" s="1149"/>
      <c r="FP3" s="1149"/>
      <c r="FQ3" s="1149"/>
      <c r="FR3" s="1149" t="s">
        <v>361</v>
      </c>
      <c r="FS3" s="1149"/>
      <c r="FT3" s="1149"/>
      <c r="FU3" s="1149"/>
      <c r="FV3" s="1149"/>
      <c r="FW3" s="1149"/>
      <c r="FX3" s="1149"/>
      <c r="FY3" s="1149"/>
      <c r="FZ3" s="1149"/>
      <c r="GA3" s="1149"/>
      <c r="GB3" s="1149"/>
      <c r="GC3" s="1149"/>
      <c r="GD3" s="1149"/>
      <c r="GE3" s="1149"/>
      <c r="GF3" s="1149"/>
      <c r="GG3" s="1149"/>
      <c r="GH3" s="1149"/>
      <c r="GI3" s="1149"/>
      <c r="GJ3" s="1149"/>
      <c r="GK3" s="1149"/>
      <c r="GL3" s="1149"/>
      <c r="GM3" s="1149"/>
      <c r="GN3" s="1149"/>
      <c r="GP3" s="1131" t="s">
        <v>361</v>
      </c>
    </row>
    <row r="4" spans="1:198" s="1134" customFormat="1" ht="20.25" customHeight="1">
      <c r="A4" s="5404" t="s">
        <v>13</v>
      </c>
      <c r="B4" s="5406" t="s">
        <v>2153</v>
      </c>
      <c r="C4" s="1150"/>
      <c r="D4" s="5401" t="s">
        <v>2154</v>
      </c>
      <c r="E4" s="5402"/>
      <c r="F4" s="5402"/>
      <c r="G4" s="5402"/>
      <c r="H4" s="5402"/>
      <c r="I4" s="5402"/>
      <c r="J4" s="5402"/>
      <c r="K4" s="5402"/>
      <c r="L4" s="5403"/>
      <c r="M4" s="5401" t="s">
        <v>2155</v>
      </c>
      <c r="N4" s="5402"/>
      <c r="O4" s="5402"/>
      <c r="P4" s="5402"/>
      <c r="Q4" s="5402"/>
      <c r="R4" s="5402"/>
      <c r="S4" s="5402"/>
      <c r="T4" s="5402"/>
      <c r="U4" s="5402"/>
      <c r="V4" s="5402"/>
      <c r="W4" s="5402"/>
      <c r="X4" s="5402"/>
      <c r="Y4" s="5402"/>
      <c r="Z4" s="5402"/>
      <c r="AA4" s="5402"/>
      <c r="AB4" s="5402"/>
      <c r="AC4" s="5402"/>
      <c r="AD4" s="5402"/>
      <c r="AE4" s="5402"/>
      <c r="AF4" s="5402"/>
      <c r="AG4" s="5402"/>
      <c r="AH4" s="5402"/>
      <c r="AI4" s="5403"/>
      <c r="AJ4" s="5401" t="s">
        <v>2156</v>
      </c>
      <c r="AK4" s="5402"/>
      <c r="AL4" s="5402"/>
      <c r="AM4" s="5402"/>
      <c r="AN4" s="5402"/>
      <c r="AO4" s="5402"/>
      <c r="AP4" s="5402"/>
      <c r="AQ4" s="5402"/>
      <c r="AR4" s="5402"/>
      <c r="AS4" s="5402"/>
      <c r="AT4" s="5402"/>
      <c r="AU4" s="5402"/>
      <c r="AV4" s="5402"/>
      <c r="AW4" s="5402"/>
      <c r="AX4" s="5402"/>
      <c r="AY4" s="5402"/>
      <c r="AZ4" s="5402"/>
      <c r="BA4" s="5402"/>
      <c r="BB4" s="5402"/>
      <c r="BC4" s="5402"/>
      <c r="BD4" s="5402"/>
      <c r="BE4" s="5402"/>
      <c r="BF4" s="5403"/>
      <c r="BG4" s="5401" t="s">
        <v>2157</v>
      </c>
      <c r="BH4" s="5402"/>
      <c r="BI4" s="5402"/>
      <c r="BJ4" s="5402"/>
      <c r="BK4" s="5402"/>
      <c r="BL4" s="5402"/>
      <c r="BM4" s="5402"/>
      <c r="BN4" s="5402"/>
      <c r="BO4" s="5402"/>
      <c r="BP4" s="5402"/>
      <c r="BQ4" s="5402"/>
      <c r="BR4" s="5402"/>
      <c r="BS4" s="5402"/>
      <c r="BT4" s="5402"/>
      <c r="BU4" s="5402"/>
      <c r="BV4" s="5402"/>
      <c r="BW4" s="5402"/>
      <c r="BX4" s="5402"/>
      <c r="BY4" s="5402"/>
      <c r="BZ4" s="5402"/>
      <c r="CA4" s="5402"/>
      <c r="CB4" s="5402"/>
      <c r="CC4" s="5403"/>
      <c r="CD4" s="5401" t="s">
        <v>2158</v>
      </c>
      <c r="CE4" s="5402"/>
      <c r="CF4" s="5402"/>
      <c r="CG4" s="5402"/>
      <c r="CH4" s="5402"/>
      <c r="CI4" s="5402"/>
      <c r="CJ4" s="5402"/>
      <c r="CK4" s="5402"/>
      <c r="CL4" s="5402"/>
      <c r="CM4" s="5402"/>
      <c r="CN4" s="5402"/>
      <c r="CO4" s="5402"/>
      <c r="CP4" s="5402"/>
      <c r="CQ4" s="5402"/>
      <c r="CR4" s="5402"/>
      <c r="CS4" s="5402"/>
      <c r="CT4" s="5402"/>
      <c r="CU4" s="5402"/>
      <c r="CV4" s="5402"/>
      <c r="CW4" s="5402"/>
      <c r="CX4" s="5402"/>
      <c r="CY4" s="5402"/>
      <c r="CZ4" s="5403"/>
      <c r="DA4" s="5401" t="s">
        <v>2159</v>
      </c>
      <c r="DB4" s="5402"/>
      <c r="DC4" s="5402"/>
      <c r="DD4" s="5402"/>
      <c r="DE4" s="5402"/>
      <c r="DF4" s="5402"/>
      <c r="DG4" s="5402"/>
      <c r="DH4" s="5402"/>
      <c r="DI4" s="5402"/>
      <c r="DJ4" s="5402"/>
      <c r="DK4" s="5402"/>
      <c r="DL4" s="5402"/>
      <c r="DM4" s="5402"/>
      <c r="DN4" s="5402"/>
      <c r="DO4" s="5402"/>
      <c r="DP4" s="5402"/>
      <c r="DQ4" s="5402"/>
      <c r="DR4" s="5402"/>
      <c r="DS4" s="5402"/>
      <c r="DT4" s="5402"/>
      <c r="DU4" s="5402"/>
      <c r="DV4" s="5402"/>
      <c r="DW4" s="5403"/>
      <c r="DX4" s="5401" t="s">
        <v>2160</v>
      </c>
      <c r="DY4" s="5402"/>
      <c r="DZ4" s="5402"/>
      <c r="EA4" s="5402"/>
      <c r="EB4" s="5402"/>
      <c r="EC4" s="5402"/>
      <c r="ED4" s="5402"/>
      <c r="EE4" s="5402"/>
      <c r="EF4" s="5402"/>
      <c r="EG4" s="5402"/>
      <c r="EH4" s="5402"/>
      <c r="EI4" s="5402"/>
      <c r="EJ4" s="5402"/>
      <c r="EK4" s="5402"/>
      <c r="EL4" s="5402"/>
      <c r="EM4" s="5402"/>
      <c r="EN4" s="5402"/>
      <c r="EO4" s="5402"/>
      <c r="EP4" s="5402"/>
      <c r="EQ4" s="5402"/>
      <c r="ER4" s="5402"/>
      <c r="ES4" s="5402"/>
      <c r="ET4" s="5403"/>
      <c r="EU4" s="5404" t="s">
        <v>2161</v>
      </c>
      <c r="EV4" s="5404"/>
      <c r="EW4" s="5404"/>
      <c r="EX4" s="5404"/>
      <c r="EY4" s="5404"/>
      <c r="EZ4" s="5404"/>
      <c r="FA4" s="5404"/>
      <c r="FB4" s="5404"/>
      <c r="FC4" s="5404"/>
      <c r="FD4" s="5404"/>
      <c r="FE4" s="5404"/>
      <c r="FF4" s="5404"/>
      <c r="FG4" s="5404"/>
      <c r="FH4" s="5404"/>
      <c r="FI4" s="5404"/>
      <c r="FJ4" s="5404"/>
      <c r="FK4" s="5404"/>
      <c r="FL4" s="5404"/>
      <c r="FM4" s="5404"/>
      <c r="FN4" s="5404"/>
      <c r="FO4" s="5404"/>
      <c r="FP4" s="5404"/>
      <c r="FQ4" s="5404"/>
      <c r="FR4" s="5401" t="s">
        <v>245</v>
      </c>
      <c r="FS4" s="5402"/>
      <c r="FT4" s="5402"/>
      <c r="FU4" s="5402"/>
      <c r="FV4" s="5402"/>
      <c r="FW4" s="5402"/>
      <c r="FX4" s="5402"/>
      <c r="FY4" s="5402"/>
      <c r="FZ4" s="5402"/>
      <c r="GA4" s="5402"/>
      <c r="GB4" s="5402"/>
      <c r="GC4" s="5402"/>
      <c r="GD4" s="5402"/>
      <c r="GE4" s="5402"/>
      <c r="GF4" s="5402"/>
      <c r="GG4" s="5402"/>
      <c r="GH4" s="5402"/>
      <c r="GI4" s="5402"/>
      <c r="GJ4" s="5402"/>
      <c r="GK4" s="5402"/>
      <c r="GL4" s="5402"/>
      <c r="GM4" s="5402"/>
      <c r="GN4" s="5403"/>
      <c r="GO4" s="5407" t="s">
        <v>2162</v>
      </c>
      <c r="GP4" s="5405" t="s">
        <v>2163</v>
      </c>
    </row>
    <row r="5" spans="1:198" s="1134" customFormat="1" ht="22.5">
      <c r="A5" s="5404"/>
      <c r="B5" s="5406"/>
      <c r="C5" s="1150" t="s">
        <v>1459</v>
      </c>
      <c r="D5" s="1151" t="s">
        <v>220</v>
      </c>
      <c r="E5" s="1151" t="s">
        <v>786</v>
      </c>
      <c r="F5" s="1151" t="s">
        <v>1158</v>
      </c>
      <c r="G5" s="1151" t="s">
        <v>221</v>
      </c>
      <c r="H5" s="1151" t="s">
        <v>786</v>
      </c>
      <c r="I5" s="1170" t="s">
        <v>2164</v>
      </c>
      <c r="J5" s="1171" t="s">
        <v>161</v>
      </c>
      <c r="K5" s="1172" t="s">
        <v>786</v>
      </c>
      <c r="L5" s="1173" t="s">
        <v>2165</v>
      </c>
      <c r="M5" s="1174" t="s">
        <v>2166</v>
      </c>
      <c r="N5" s="1175" t="s">
        <v>154</v>
      </c>
      <c r="O5" s="1175" t="s">
        <v>2167</v>
      </c>
      <c r="P5" s="1151" t="s">
        <v>155</v>
      </c>
      <c r="Q5" s="1151" t="s">
        <v>1462</v>
      </c>
      <c r="R5" s="1151" t="s">
        <v>156</v>
      </c>
      <c r="S5" s="1151" t="s">
        <v>807</v>
      </c>
      <c r="T5" s="1151" t="s">
        <v>821</v>
      </c>
      <c r="U5" s="1151" t="s">
        <v>228</v>
      </c>
      <c r="V5" s="1151" t="s">
        <v>809</v>
      </c>
      <c r="W5" s="1151" t="s">
        <v>2168</v>
      </c>
      <c r="X5" s="1151" t="s">
        <v>2169</v>
      </c>
      <c r="Y5" s="1151" t="s">
        <v>2170</v>
      </c>
      <c r="Z5" s="1151" t="s">
        <v>2171</v>
      </c>
      <c r="AA5" s="1151" t="s">
        <v>2172</v>
      </c>
      <c r="AB5" s="1151" t="s">
        <v>2173</v>
      </c>
      <c r="AC5" s="1151" t="s">
        <v>873</v>
      </c>
      <c r="AD5" s="1151" t="s">
        <v>191</v>
      </c>
      <c r="AE5" s="1151" t="s">
        <v>193</v>
      </c>
      <c r="AF5" s="1170" t="s">
        <v>2164</v>
      </c>
      <c r="AG5" s="1172" t="s">
        <v>195</v>
      </c>
      <c r="AH5" s="1172" t="s">
        <v>197</v>
      </c>
      <c r="AI5" s="1173" t="s">
        <v>2165</v>
      </c>
      <c r="AJ5" s="1174" t="s">
        <v>2166</v>
      </c>
      <c r="AK5" s="1175" t="s">
        <v>154</v>
      </c>
      <c r="AL5" s="1175" t="s">
        <v>2167</v>
      </c>
      <c r="AM5" s="1151" t="s">
        <v>155</v>
      </c>
      <c r="AN5" s="1151" t="s">
        <v>1462</v>
      </c>
      <c r="AO5" s="1151" t="s">
        <v>156</v>
      </c>
      <c r="AP5" s="1151" t="s">
        <v>807</v>
      </c>
      <c r="AQ5" s="1151" t="s">
        <v>821</v>
      </c>
      <c r="AR5" s="1151" t="s">
        <v>228</v>
      </c>
      <c r="AS5" s="1151" t="s">
        <v>809</v>
      </c>
      <c r="AT5" s="1151" t="s">
        <v>2168</v>
      </c>
      <c r="AU5" s="1151" t="s">
        <v>2169</v>
      </c>
      <c r="AV5" s="1151" t="s">
        <v>2170</v>
      </c>
      <c r="AW5" s="1151" t="s">
        <v>2171</v>
      </c>
      <c r="AX5" s="1151" t="s">
        <v>2172</v>
      </c>
      <c r="AY5" s="1151" t="s">
        <v>2173</v>
      </c>
      <c r="AZ5" s="1151" t="s">
        <v>873</v>
      </c>
      <c r="BA5" s="1151" t="s">
        <v>191</v>
      </c>
      <c r="BB5" s="1151" t="s">
        <v>193</v>
      </c>
      <c r="BC5" s="1170" t="s">
        <v>2164</v>
      </c>
      <c r="BD5" s="1172" t="s">
        <v>195</v>
      </c>
      <c r="BE5" s="1172" t="s">
        <v>197</v>
      </c>
      <c r="BF5" s="1173" t="s">
        <v>2165</v>
      </c>
      <c r="BG5" s="1174" t="s">
        <v>2166</v>
      </c>
      <c r="BH5" s="1175" t="s">
        <v>154</v>
      </c>
      <c r="BI5" s="1175" t="s">
        <v>2167</v>
      </c>
      <c r="BJ5" s="1151" t="s">
        <v>155</v>
      </c>
      <c r="BK5" s="1151" t="s">
        <v>1462</v>
      </c>
      <c r="BL5" s="1151" t="s">
        <v>156</v>
      </c>
      <c r="BM5" s="1151" t="s">
        <v>807</v>
      </c>
      <c r="BN5" s="1151" t="s">
        <v>821</v>
      </c>
      <c r="BO5" s="1151" t="s">
        <v>228</v>
      </c>
      <c r="BP5" s="1151" t="s">
        <v>809</v>
      </c>
      <c r="BQ5" s="1151" t="s">
        <v>2174</v>
      </c>
      <c r="BR5" s="1151" t="s">
        <v>2175</v>
      </c>
      <c r="BS5" s="1151" t="s">
        <v>2176</v>
      </c>
      <c r="BT5" s="1151" t="s">
        <v>2177</v>
      </c>
      <c r="BU5" s="1151" t="s">
        <v>2178</v>
      </c>
      <c r="BV5" s="1151" t="s">
        <v>2179</v>
      </c>
      <c r="BW5" s="1151" t="s">
        <v>873</v>
      </c>
      <c r="BX5" s="1151" t="s">
        <v>191</v>
      </c>
      <c r="BY5" s="1151" t="s">
        <v>193</v>
      </c>
      <c r="BZ5" s="1170" t="s">
        <v>2164</v>
      </c>
      <c r="CA5" s="1172" t="s">
        <v>195</v>
      </c>
      <c r="CB5" s="1172" t="s">
        <v>197</v>
      </c>
      <c r="CC5" s="1173" t="s">
        <v>2165</v>
      </c>
      <c r="CD5" s="1174" t="s">
        <v>2166</v>
      </c>
      <c r="CE5" s="1175" t="s">
        <v>154</v>
      </c>
      <c r="CF5" s="1175" t="s">
        <v>2167</v>
      </c>
      <c r="CG5" s="1151" t="s">
        <v>155</v>
      </c>
      <c r="CH5" s="1151" t="s">
        <v>1462</v>
      </c>
      <c r="CI5" s="1151" t="s">
        <v>156</v>
      </c>
      <c r="CJ5" s="1151" t="s">
        <v>807</v>
      </c>
      <c r="CK5" s="1151" t="s">
        <v>821</v>
      </c>
      <c r="CL5" s="1151" t="s">
        <v>228</v>
      </c>
      <c r="CM5" s="1151" t="s">
        <v>809</v>
      </c>
      <c r="CN5" s="1151" t="s">
        <v>2174</v>
      </c>
      <c r="CO5" s="1151" t="s">
        <v>2175</v>
      </c>
      <c r="CP5" s="1151" t="s">
        <v>2176</v>
      </c>
      <c r="CQ5" s="1151" t="s">
        <v>2177</v>
      </c>
      <c r="CR5" s="1151" t="s">
        <v>2178</v>
      </c>
      <c r="CS5" s="1151" t="s">
        <v>2179</v>
      </c>
      <c r="CT5" s="1151" t="s">
        <v>873</v>
      </c>
      <c r="CU5" s="1151" t="s">
        <v>191</v>
      </c>
      <c r="CV5" s="1151" t="s">
        <v>193</v>
      </c>
      <c r="CW5" s="1170" t="s">
        <v>2164</v>
      </c>
      <c r="CX5" s="1172" t="s">
        <v>195</v>
      </c>
      <c r="CY5" s="1172" t="s">
        <v>197</v>
      </c>
      <c r="CZ5" s="1173" t="s">
        <v>2165</v>
      </c>
      <c r="DA5" s="1174" t="s">
        <v>2166</v>
      </c>
      <c r="DB5" s="1175" t="s">
        <v>154</v>
      </c>
      <c r="DC5" s="1175" t="s">
        <v>2167</v>
      </c>
      <c r="DD5" s="1151" t="s">
        <v>155</v>
      </c>
      <c r="DE5" s="1151" t="s">
        <v>1462</v>
      </c>
      <c r="DF5" s="1151" t="s">
        <v>156</v>
      </c>
      <c r="DG5" s="1151" t="s">
        <v>807</v>
      </c>
      <c r="DH5" s="1151" t="s">
        <v>821</v>
      </c>
      <c r="DI5" s="1151" t="s">
        <v>228</v>
      </c>
      <c r="DJ5" s="1151" t="s">
        <v>809</v>
      </c>
      <c r="DK5" s="1151" t="s">
        <v>2174</v>
      </c>
      <c r="DL5" s="1151" t="s">
        <v>2175</v>
      </c>
      <c r="DM5" s="1151" t="s">
        <v>2176</v>
      </c>
      <c r="DN5" s="1151" t="s">
        <v>2180</v>
      </c>
      <c r="DO5" s="1151" t="s">
        <v>2178</v>
      </c>
      <c r="DP5" s="1151" t="s">
        <v>2179</v>
      </c>
      <c r="DQ5" s="1151" t="s">
        <v>873</v>
      </c>
      <c r="DR5" s="1151" t="s">
        <v>191</v>
      </c>
      <c r="DS5" s="1151" t="s">
        <v>193</v>
      </c>
      <c r="DT5" s="1170" t="s">
        <v>2164</v>
      </c>
      <c r="DU5" s="1172" t="s">
        <v>195</v>
      </c>
      <c r="DV5" s="1172" t="s">
        <v>197</v>
      </c>
      <c r="DW5" s="1173" t="s">
        <v>2165</v>
      </c>
      <c r="DX5" s="1174" t="s">
        <v>2166</v>
      </c>
      <c r="DY5" s="1175" t="s">
        <v>154</v>
      </c>
      <c r="DZ5" s="1175" t="s">
        <v>2167</v>
      </c>
      <c r="EA5" s="1151" t="s">
        <v>155</v>
      </c>
      <c r="EB5" s="1151" t="s">
        <v>1462</v>
      </c>
      <c r="EC5" s="1151" t="s">
        <v>156</v>
      </c>
      <c r="ED5" s="1151" t="s">
        <v>807</v>
      </c>
      <c r="EE5" s="1151" t="s">
        <v>821</v>
      </c>
      <c r="EF5" s="1151" t="s">
        <v>228</v>
      </c>
      <c r="EG5" s="1151" t="s">
        <v>809</v>
      </c>
      <c r="EH5" s="1151" t="s">
        <v>2174</v>
      </c>
      <c r="EI5" s="1151" t="s">
        <v>2175</v>
      </c>
      <c r="EJ5" s="1151" t="s">
        <v>2176</v>
      </c>
      <c r="EK5" s="1151" t="s">
        <v>2180</v>
      </c>
      <c r="EL5" s="1151" t="s">
        <v>2178</v>
      </c>
      <c r="EM5" s="1151" t="s">
        <v>2179</v>
      </c>
      <c r="EN5" s="1151" t="s">
        <v>2181</v>
      </c>
      <c r="EO5" s="1151" t="s">
        <v>2182</v>
      </c>
      <c r="EP5" s="1151" t="s">
        <v>2183</v>
      </c>
      <c r="EQ5" s="1170" t="s">
        <v>2164</v>
      </c>
      <c r="ER5" s="1172" t="s">
        <v>195</v>
      </c>
      <c r="ES5" s="1172" t="s">
        <v>197</v>
      </c>
      <c r="ET5" s="1173" t="s">
        <v>2165</v>
      </c>
      <c r="EU5" s="1193" t="s">
        <v>2166</v>
      </c>
      <c r="EV5" s="1194" t="s">
        <v>154</v>
      </c>
      <c r="EW5" s="1194" t="s">
        <v>2167</v>
      </c>
      <c r="EX5" s="1170" t="s">
        <v>155</v>
      </c>
      <c r="EY5" s="1170" t="s">
        <v>1462</v>
      </c>
      <c r="EZ5" s="1170" t="s">
        <v>156</v>
      </c>
      <c r="FA5" s="1170" t="s">
        <v>807</v>
      </c>
      <c r="FB5" s="1170" t="s">
        <v>821</v>
      </c>
      <c r="FC5" s="1170" t="s">
        <v>228</v>
      </c>
      <c r="FD5" s="1170" t="s">
        <v>809</v>
      </c>
      <c r="FE5" s="1170" t="s">
        <v>2174</v>
      </c>
      <c r="FF5" s="1170" t="s">
        <v>2184</v>
      </c>
      <c r="FG5" s="1170" t="s">
        <v>2176</v>
      </c>
      <c r="FH5" s="1170" t="s">
        <v>2180</v>
      </c>
      <c r="FI5" s="1170" t="s">
        <v>2185</v>
      </c>
      <c r="FJ5" s="1170" t="s">
        <v>2179</v>
      </c>
      <c r="FK5" s="1170" t="s">
        <v>2181</v>
      </c>
      <c r="FL5" s="1170" t="s">
        <v>2186</v>
      </c>
      <c r="FM5" s="1170" t="s">
        <v>2183</v>
      </c>
      <c r="FN5" s="1170" t="s">
        <v>2164</v>
      </c>
      <c r="FO5" s="1173" t="s">
        <v>195</v>
      </c>
      <c r="FP5" s="1173" t="s">
        <v>197</v>
      </c>
      <c r="FQ5" s="1173" t="s">
        <v>2165</v>
      </c>
      <c r="FR5" s="1175" t="s">
        <v>2187</v>
      </c>
      <c r="FS5" s="1175" t="s">
        <v>154</v>
      </c>
      <c r="FT5" s="1175" t="s">
        <v>2167</v>
      </c>
      <c r="FU5" s="1151" t="s">
        <v>155</v>
      </c>
      <c r="FV5" s="1151" t="s">
        <v>1462</v>
      </c>
      <c r="FW5" s="1151" t="s">
        <v>156</v>
      </c>
      <c r="FX5" s="1151" t="s">
        <v>807</v>
      </c>
      <c r="FY5" s="1151" t="s">
        <v>821</v>
      </c>
      <c r="FZ5" s="1151" t="s">
        <v>228</v>
      </c>
      <c r="GA5" s="1151" t="s">
        <v>809</v>
      </c>
      <c r="GB5" s="1151" t="s">
        <v>2174</v>
      </c>
      <c r="GC5" s="1151" t="s">
        <v>2188</v>
      </c>
      <c r="GD5" s="1151" t="s">
        <v>2176</v>
      </c>
      <c r="GE5" s="1151" t="s">
        <v>2180</v>
      </c>
      <c r="GF5" s="1151" t="s">
        <v>2189</v>
      </c>
      <c r="GG5" s="1151" t="s">
        <v>2179</v>
      </c>
      <c r="GH5" s="1151" t="s">
        <v>2181</v>
      </c>
      <c r="GI5" s="1151" t="s">
        <v>2190</v>
      </c>
      <c r="GJ5" s="1151" t="s">
        <v>2183</v>
      </c>
      <c r="GK5" s="1151" t="s">
        <v>2164</v>
      </c>
      <c r="GL5" s="1172" t="s">
        <v>195</v>
      </c>
      <c r="GM5" s="1172" t="s">
        <v>197</v>
      </c>
      <c r="GN5" s="1172" t="s">
        <v>2165</v>
      </c>
      <c r="GO5" s="5408"/>
      <c r="GP5" s="5405"/>
    </row>
    <row r="6" spans="1:198" s="1135" customFormat="1" ht="13.5">
      <c r="A6" s="1152">
        <v>1</v>
      </c>
      <c r="B6" s="1153" t="s">
        <v>1513</v>
      </c>
      <c r="C6" s="1087"/>
      <c r="D6" s="1105"/>
      <c r="E6" s="1154"/>
      <c r="F6" s="1154"/>
      <c r="G6" s="1154"/>
      <c r="H6" s="1154"/>
      <c r="I6" s="1154"/>
      <c r="J6" s="1154"/>
      <c r="K6" s="1154"/>
      <c r="L6" s="1154"/>
      <c r="M6" s="1176"/>
      <c r="N6" s="1154"/>
      <c r="O6" s="1154"/>
      <c r="P6" s="1154"/>
      <c r="Q6" s="1154"/>
      <c r="R6" s="1154"/>
      <c r="S6" s="1154"/>
      <c r="T6" s="1154"/>
      <c r="U6" s="1154"/>
      <c r="V6" s="1154"/>
      <c r="W6" s="1179"/>
      <c r="X6" s="1179"/>
      <c r="Y6" s="1154"/>
      <c r="Z6" s="1154"/>
      <c r="AA6" s="1154"/>
      <c r="AB6" s="1154"/>
      <c r="AC6" s="1154"/>
      <c r="AD6" s="1154"/>
      <c r="AE6" s="1154"/>
      <c r="AF6" s="1154"/>
      <c r="AG6" s="1154"/>
      <c r="AH6" s="1154"/>
      <c r="AI6" s="1154"/>
      <c r="AJ6" s="1176">
        <v>405.63419499999998</v>
      </c>
      <c r="AK6" s="1154">
        <f t="shared" ref="AK6:AK13" si="0">AJ6*1.1</f>
        <v>446.19761449999999</v>
      </c>
      <c r="AL6" s="1154">
        <v>416.68863800000003</v>
      </c>
      <c r="AM6" s="1154">
        <v>439.63</v>
      </c>
      <c r="AN6" s="1154">
        <v>391.67362200000002</v>
      </c>
      <c r="AO6" s="1154">
        <v>417.15</v>
      </c>
      <c r="AP6" s="1154">
        <f>AO6</f>
        <v>417.15</v>
      </c>
      <c r="AQ6" s="1154">
        <v>380.42</v>
      </c>
      <c r="AR6" s="1154">
        <v>418.46</v>
      </c>
      <c r="AS6" s="1154">
        <f>AR6+AR17+AR18</f>
        <v>462.09000000000003</v>
      </c>
      <c r="AT6" s="1154">
        <v>352.85</v>
      </c>
      <c r="AU6" s="1154">
        <f t="shared" ref="AU6:AU25" si="1">D6*0.1</f>
        <v>0</v>
      </c>
      <c r="AV6" s="1154">
        <v>439.173</v>
      </c>
      <c r="AW6" s="1154">
        <f>384.63+8.4</f>
        <v>393.03</v>
      </c>
      <c r="AX6" s="1154">
        <f>461.55-40</f>
        <v>421.55</v>
      </c>
      <c r="AY6" s="1154">
        <f>AX6</f>
        <v>421.55</v>
      </c>
      <c r="AZ6" s="1154">
        <v>404.56</v>
      </c>
      <c r="BA6" s="1154">
        <v>458.50967500000002</v>
      </c>
      <c r="BB6" s="1154"/>
      <c r="BC6" s="1154"/>
      <c r="BD6" s="1154"/>
      <c r="BE6" s="1154"/>
      <c r="BF6" s="1154"/>
      <c r="BG6" s="1176"/>
      <c r="BH6" s="1103"/>
      <c r="BI6" s="1103"/>
      <c r="BJ6" s="1103"/>
      <c r="BK6" s="1103"/>
      <c r="BL6" s="1103"/>
      <c r="BM6" s="1103"/>
      <c r="BN6" s="1103"/>
      <c r="BO6" s="1103"/>
      <c r="BP6" s="1187"/>
      <c r="BQ6" s="1187"/>
      <c r="BR6" s="1187"/>
      <c r="BS6" s="1187"/>
      <c r="BT6" s="1187"/>
      <c r="BU6" s="1187"/>
      <c r="BV6" s="1187"/>
      <c r="BW6" s="1187"/>
      <c r="BX6" s="1187"/>
      <c r="BY6" s="1187"/>
      <c r="BZ6" s="1187"/>
      <c r="CA6" s="1187"/>
      <c r="CB6" s="1187"/>
      <c r="CC6" s="1187"/>
      <c r="CD6" s="1190"/>
      <c r="CE6" s="1187"/>
      <c r="CF6" s="1187"/>
      <c r="CG6" s="1187"/>
      <c r="CH6" s="1187"/>
      <c r="CI6" s="1187"/>
      <c r="CJ6" s="1187"/>
      <c r="CK6" s="1187"/>
      <c r="CL6" s="1187"/>
      <c r="CM6" s="1187"/>
      <c r="CN6" s="1187"/>
      <c r="CO6" s="1187"/>
      <c r="CP6" s="1187"/>
      <c r="CQ6" s="1187"/>
      <c r="CR6" s="1187"/>
      <c r="CS6" s="1187"/>
      <c r="CT6" s="1187"/>
      <c r="CU6" s="1187"/>
      <c r="CV6" s="1187"/>
      <c r="CW6" s="1187"/>
      <c r="CX6" s="1187"/>
      <c r="CY6" s="1187"/>
      <c r="CZ6" s="1187"/>
      <c r="DA6" s="1190"/>
      <c r="DB6" s="1187"/>
      <c r="DC6" s="1187"/>
      <c r="DD6" s="1187"/>
      <c r="DE6" s="1187"/>
      <c r="DF6" s="1187"/>
      <c r="DG6" s="1187"/>
      <c r="DH6" s="1187"/>
      <c r="DI6" s="1187"/>
      <c r="DJ6" s="1187"/>
      <c r="DK6" s="1187"/>
      <c r="DL6" s="1187"/>
      <c r="DM6" s="1187"/>
      <c r="DN6" s="1187"/>
      <c r="DO6" s="1187"/>
      <c r="DP6" s="1187"/>
      <c r="DQ6" s="1187"/>
      <c r="DR6" s="1187"/>
      <c r="DS6" s="1187"/>
      <c r="DT6" s="1187"/>
      <c r="DU6" s="1187"/>
      <c r="DV6" s="1187"/>
      <c r="DW6" s="1187"/>
      <c r="DX6" s="1190"/>
      <c r="DY6" s="1187"/>
      <c r="DZ6" s="1187"/>
      <c r="EA6" s="1187"/>
      <c r="EB6" s="1187"/>
      <c r="EC6" s="1187"/>
      <c r="ED6" s="1187"/>
      <c r="EE6" s="1187"/>
      <c r="EF6" s="1187"/>
      <c r="EG6" s="1187"/>
      <c r="EH6" s="1187"/>
      <c r="EI6" s="1187"/>
      <c r="EJ6" s="1187"/>
      <c r="EK6" s="1187"/>
      <c r="EL6" s="1187"/>
      <c r="EM6" s="1187"/>
      <c r="EN6" s="1187"/>
      <c r="EO6" s="1187"/>
      <c r="EP6" s="1187"/>
      <c r="EQ6" s="1187"/>
      <c r="ER6" s="1187"/>
      <c r="ES6" s="1187"/>
      <c r="ET6" s="1187"/>
      <c r="EU6" s="1190"/>
      <c r="EV6" s="1187"/>
      <c r="EW6" s="1187"/>
      <c r="EX6" s="1187"/>
      <c r="EY6" s="1187"/>
      <c r="EZ6" s="1187"/>
      <c r="FA6" s="1187"/>
      <c r="FB6" s="1187"/>
      <c r="FC6" s="1187"/>
      <c r="FD6" s="1187"/>
      <c r="FE6" s="1187"/>
      <c r="FF6" s="1187"/>
      <c r="FG6" s="1187"/>
      <c r="FH6" s="1187"/>
      <c r="FI6" s="1187"/>
      <c r="FJ6" s="1187"/>
      <c r="FK6" s="1187"/>
      <c r="FL6" s="1187"/>
      <c r="FM6" s="1187"/>
      <c r="FN6" s="1187"/>
      <c r="FO6" s="1187"/>
      <c r="FP6" s="1187"/>
      <c r="FQ6" s="1187"/>
      <c r="FR6" s="1187"/>
      <c r="FS6" s="1187"/>
      <c r="FT6" s="1187"/>
      <c r="FU6" s="1187"/>
      <c r="FV6" s="1187"/>
      <c r="FW6" s="1187"/>
      <c r="FX6" s="1187"/>
      <c r="FY6" s="1187"/>
      <c r="FZ6" s="1187"/>
      <c r="GA6" s="1187"/>
      <c r="GB6" s="1187"/>
      <c r="GC6" s="1187"/>
      <c r="GD6" s="1187"/>
      <c r="GE6" s="1187"/>
      <c r="GF6" s="1187"/>
      <c r="GG6" s="1187"/>
      <c r="GH6" s="1187"/>
      <c r="GI6" s="1187"/>
      <c r="GJ6" s="1187"/>
      <c r="GK6" s="1187"/>
      <c r="GL6" s="1187"/>
      <c r="GM6" s="1187"/>
      <c r="GN6" s="1187"/>
      <c r="GO6" s="5409"/>
      <c r="GP6" s="1198"/>
    </row>
    <row r="7" spans="1:198" s="1136" customFormat="1" ht="13.5">
      <c r="A7" s="1152">
        <v>2</v>
      </c>
      <c r="B7" s="1155" t="s">
        <v>785</v>
      </c>
      <c r="C7" s="1091"/>
      <c r="D7" s="1109"/>
      <c r="E7" s="1154"/>
      <c r="F7" s="1156"/>
      <c r="G7" s="1156"/>
      <c r="H7" s="1154"/>
      <c r="I7" s="1154"/>
      <c r="J7" s="1154"/>
      <c r="K7" s="1154"/>
      <c r="L7" s="1154"/>
      <c r="M7" s="1165"/>
      <c r="N7" s="1165"/>
      <c r="O7" s="1165"/>
      <c r="P7" s="1165"/>
      <c r="Q7" s="1165"/>
      <c r="R7" s="1165"/>
      <c r="S7" s="1165"/>
      <c r="T7" s="1165"/>
      <c r="U7" s="1165"/>
      <c r="V7" s="1165"/>
      <c r="W7" s="1180"/>
      <c r="X7" s="1180"/>
      <c r="Y7" s="1156"/>
      <c r="Z7" s="1156"/>
      <c r="AA7" s="1156"/>
      <c r="AB7" s="1154"/>
      <c r="AC7" s="1154"/>
      <c r="AD7" s="1154"/>
      <c r="AE7" s="1154"/>
      <c r="AF7" s="1154"/>
      <c r="AG7" s="1154"/>
      <c r="AH7" s="1154"/>
      <c r="AI7" s="1154"/>
      <c r="AJ7" s="1165">
        <v>912.62</v>
      </c>
      <c r="AK7" s="1165">
        <f t="shared" si="0"/>
        <v>1003.8820000000001</v>
      </c>
      <c r="AL7" s="1165">
        <f>979.35-18.98</f>
        <v>960.37</v>
      </c>
      <c r="AM7" s="1165">
        <v>1077.29</v>
      </c>
      <c r="AN7" s="1165">
        <v>1131.9100000000001</v>
      </c>
      <c r="AO7" s="1165">
        <v>1245.0999999999999</v>
      </c>
      <c r="AP7" s="1165">
        <f>AO7</f>
        <v>1245.0999999999999</v>
      </c>
      <c r="AQ7" s="1165">
        <v>1326.09</v>
      </c>
      <c r="AR7" s="1165">
        <v>1458.7</v>
      </c>
      <c r="AS7" s="1165">
        <f>AR7+AR20+AR22+AR23+AR24+AR25</f>
        <v>1513.72</v>
      </c>
      <c r="AT7" s="1156">
        <v>1584.54</v>
      </c>
      <c r="AU7" s="1183">
        <f t="shared" si="1"/>
        <v>0</v>
      </c>
      <c r="AV7" s="1156">
        <v>1690.248</v>
      </c>
      <c r="AW7" s="1156">
        <f>1653.84-8.4</f>
        <v>1645.4399999999998</v>
      </c>
      <c r="AX7" s="1156">
        <v>1951.53</v>
      </c>
      <c r="AY7" s="1154">
        <f t="shared" ref="AY7:AY15" si="2">AX7</f>
        <v>1951.53</v>
      </c>
      <c r="AZ7" s="1154">
        <v>1821.2</v>
      </c>
      <c r="BA7" s="1154">
        <v>2216.1792500000001</v>
      </c>
      <c r="BB7" s="1154"/>
      <c r="BC7" s="1154"/>
      <c r="BD7" s="1154"/>
      <c r="BE7" s="1154"/>
      <c r="BF7" s="1154"/>
      <c r="BG7" s="1088"/>
      <c r="BH7" s="1088"/>
      <c r="BI7" s="1088"/>
      <c r="BJ7" s="1088"/>
      <c r="BK7" s="1088"/>
      <c r="BL7" s="1088"/>
      <c r="BM7" s="1088"/>
      <c r="BN7" s="1088"/>
      <c r="BO7" s="1088"/>
      <c r="BP7" s="1088"/>
      <c r="BQ7" s="1188"/>
      <c r="BR7" s="1188"/>
      <c r="BS7" s="1188"/>
      <c r="BT7" s="1188"/>
      <c r="BU7" s="1188"/>
      <c r="BV7" s="1187"/>
      <c r="BW7" s="1187"/>
      <c r="BX7" s="1187"/>
      <c r="BY7" s="1187"/>
      <c r="BZ7" s="1187"/>
      <c r="CA7" s="1187"/>
      <c r="CB7" s="1187"/>
      <c r="CC7" s="1187"/>
      <c r="CD7" s="1088"/>
      <c r="CE7" s="1088"/>
      <c r="CF7" s="1088"/>
      <c r="CG7" s="1088"/>
      <c r="CH7" s="1088"/>
      <c r="CI7" s="1088"/>
      <c r="CJ7" s="1088"/>
      <c r="CK7" s="1088"/>
      <c r="CL7" s="1088"/>
      <c r="CM7" s="1088"/>
      <c r="CN7" s="1188"/>
      <c r="CO7" s="1188"/>
      <c r="CP7" s="1188"/>
      <c r="CQ7" s="1188"/>
      <c r="CR7" s="1188"/>
      <c r="CS7" s="1187"/>
      <c r="CT7" s="1187"/>
      <c r="CU7" s="1187"/>
      <c r="CV7" s="1187"/>
      <c r="CW7" s="1187"/>
      <c r="CX7" s="1187"/>
      <c r="CY7" s="1187"/>
      <c r="CZ7" s="1187"/>
      <c r="DA7" s="1107"/>
      <c r="DB7" s="1107"/>
      <c r="DC7" s="1107"/>
      <c r="DD7" s="1107"/>
      <c r="DE7" s="1107"/>
      <c r="DF7" s="1107"/>
      <c r="DG7" s="1107"/>
      <c r="DH7" s="1107"/>
      <c r="DI7" s="1107"/>
      <c r="DJ7" s="1107"/>
      <c r="DK7" s="1188"/>
      <c r="DL7" s="1188"/>
      <c r="DM7" s="1188"/>
      <c r="DN7" s="1188"/>
      <c r="DO7" s="1188"/>
      <c r="DP7" s="1187"/>
      <c r="DQ7" s="1187"/>
      <c r="DR7" s="1187"/>
      <c r="DS7" s="1187"/>
      <c r="DT7" s="1187"/>
      <c r="DU7" s="1187"/>
      <c r="DV7" s="1187"/>
      <c r="DW7" s="1187"/>
      <c r="DX7" s="1107"/>
      <c r="DY7" s="1107"/>
      <c r="DZ7" s="1107"/>
      <c r="EA7" s="1107"/>
      <c r="EB7" s="1107"/>
      <c r="EC7" s="1107"/>
      <c r="ED7" s="1107"/>
      <c r="EE7" s="1107"/>
      <c r="EF7" s="1107"/>
      <c r="EG7" s="1107"/>
      <c r="EH7" s="1188"/>
      <c r="EI7" s="1188"/>
      <c r="EJ7" s="1188"/>
      <c r="EK7" s="1188"/>
      <c r="EL7" s="1188"/>
      <c r="EM7" s="1187"/>
      <c r="EN7" s="1187"/>
      <c r="EO7" s="1187"/>
      <c r="EP7" s="1187"/>
      <c r="EQ7" s="1187"/>
      <c r="ER7" s="1187"/>
      <c r="ES7" s="1187"/>
      <c r="ET7" s="1187"/>
      <c r="EU7" s="1107"/>
      <c r="EV7" s="1107"/>
      <c r="EW7" s="1107"/>
      <c r="EX7" s="1107"/>
      <c r="EY7" s="1107"/>
      <c r="EZ7" s="1107"/>
      <c r="FA7" s="1107"/>
      <c r="FB7" s="1107"/>
      <c r="FC7" s="1107"/>
      <c r="FD7" s="1107"/>
      <c r="FE7" s="1107"/>
      <c r="FF7" s="1088"/>
      <c r="FG7" s="1188"/>
      <c r="FH7" s="1188"/>
      <c r="FI7" s="1188"/>
      <c r="FJ7" s="1188"/>
      <c r="FK7" s="1188"/>
      <c r="FL7" s="1188"/>
      <c r="FM7" s="1188"/>
      <c r="FN7" s="1188"/>
      <c r="FO7" s="1188"/>
      <c r="FP7" s="1188"/>
      <c r="FQ7" s="1188"/>
      <c r="FR7" s="1088"/>
      <c r="FS7" s="1088"/>
      <c r="FT7" s="1088"/>
      <c r="FU7" s="1188"/>
      <c r="FV7" s="1188"/>
      <c r="FW7" s="1188"/>
      <c r="FX7" s="1088"/>
      <c r="FY7" s="1088"/>
      <c r="FZ7" s="1088"/>
      <c r="GA7" s="1088"/>
      <c r="GB7" s="1088"/>
      <c r="GC7" s="1088"/>
      <c r="GD7" s="1088"/>
      <c r="GE7" s="1188"/>
      <c r="GF7" s="1187"/>
      <c r="GG7" s="1187"/>
      <c r="GH7" s="1187"/>
      <c r="GI7" s="1187"/>
      <c r="GJ7" s="1187"/>
      <c r="GK7" s="1187"/>
      <c r="GL7" s="1187"/>
      <c r="GM7" s="1187"/>
      <c r="GN7" s="1187"/>
      <c r="GO7" s="5410"/>
      <c r="GP7" s="1199"/>
    </row>
    <row r="8" spans="1:198" s="1137" customFormat="1" ht="13.5">
      <c r="A8" s="1152">
        <v>3</v>
      </c>
      <c r="B8" s="1157" t="s">
        <v>2191</v>
      </c>
      <c r="C8" s="1158"/>
      <c r="D8" s="1159"/>
      <c r="E8" s="1154"/>
      <c r="F8" s="1160"/>
      <c r="G8" s="1160"/>
      <c r="H8" s="1154"/>
      <c r="I8" s="1154"/>
      <c r="J8" s="1154"/>
      <c r="K8" s="1154"/>
      <c r="L8" s="1154"/>
      <c r="M8" s="1177"/>
      <c r="N8" s="1177"/>
      <c r="O8" s="1177"/>
      <c r="P8" s="1177"/>
      <c r="Q8" s="1177"/>
      <c r="R8" s="1177"/>
      <c r="S8" s="1177"/>
      <c r="T8" s="1177"/>
      <c r="U8" s="1177"/>
      <c r="V8" s="1177"/>
      <c r="W8" s="1181"/>
      <c r="X8" s="1181"/>
      <c r="Y8" s="1160"/>
      <c r="Z8" s="1160"/>
      <c r="AA8" s="1160"/>
      <c r="AB8" s="1154"/>
      <c r="AC8" s="1154"/>
      <c r="AD8" s="1154"/>
      <c r="AE8" s="1154"/>
      <c r="AF8" s="1154"/>
      <c r="AG8" s="1154"/>
      <c r="AH8" s="1154"/>
      <c r="AI8" s="1154"/>
      <c r="AJ8" s="1177">
        <v>23.41</v>
      </c>
      <c r="AK8" s="1177">
        <f t="shared" si="0"/>
        <v>25.751000000000001</v>
      </c>
      <c r="AL8" s="1177">
        <v>22.72</v>
      </c>
      <c r="AM8" s="1177">
        <v>24.99</v>
      </c>
      <c r="AN8" s="1177">
        <v>28.02</v>
      </c>
      <c r="AO8" s="1177">
        <v>30.82</v>
      </c>
      <c r="AP8" s="1177">
        <f t="shared" ref="AP8:AP23" si="3">AO8</f>
        <v>30.82</v>
      </c>
      <c r="AQ8" s="1177">
        <v>25.63</v>
      </c>
      <c r="AR8" s="1177">
        <v>28.19</v>
      </c>
      <c r="AS8" s="1177">
        <f>AR8</f>
        <v>28.19</v>
      </c>
      <c r="AT8" s="1160">
        <v>40.106000000000002</v>
      </c>
      <c r="AU8" s="1184">
        <f t="shared" si="1"/>
        <v>0</v>
      </c>
      <c r="AV8" s="1160">
        <v>46.438000000000002</v>
      </c>
      <c r="AW8" s="1160">
        <v>255.59</v>
      </c>
      <c r="AX8" s="1160">
        <v>229.53</v>
      </c>
      <c r="AY8" s="1154">
        <f t="shared" si="2"/>
        <v>229.53</v>
      </c>
      <c r="AZ8" s="1154">
        <v>194.94</v>
      </c>
      <c r="BA8" s="1154">
        <v>251.84</v>
      </c>
      <c r="BB8" s="1154"/>
      <c r="BC8" s="1154"/>
      <c r="BD8" s="1154"/>
      <c r="BE8" s="1154"/>
      <c r="BF8" s="1154"/>
      <c r="BG8" s="1186"/>
      <c r="BH8" s="1186"/>
      <c r="BI8" s="1186"/>
      <c r="BJ8" s="1186"/>
      <c r="BK8" s="1186"/>
      <c r="BL8" s="1186"/>
      <c r="BM8" s="1186"/>
      <c r="BN8" s="1186"/>
      <c r="BO8" s="1186"/>
      <c r="BP8" s="1186"/>
      <c r="BQ8" s="1189"/>
      <c r="BR8" s="1189"/>
      <c r="BS8" s="1189"/>
      <c r="BT8" s="1189"/>
      <c r="BU8" s="1189"/>
      <c r="BV8" s="1187"/>
      <c r="BW8" s="1187"/>
      <c r="BX8" s="1187"/>
      <c r="BY8" s="1187"/>
      <c r="BZ8" s="1187"/>
      <c r="CA8" s="1187"/>
      <c r="CB8" s="1187"/>
      <c r="CC8" s="1187"/>
      <c r="CD8" s="1186"/>
      <c r="CE8" s="1186"/>
      <c r="CF8" s="1186"/>
      <c r="CG8" s="1186"/>
      <c r="CH8" s="1186"/>
      <c r="CI8" s="1186"/>
      <c r="CJ8" s="1186"/>
      <c r="CK8" s="1186"/>
      <c r="CL8" s="1186"/>
      <c r="CM8" s="1186"/>
      <c r="CN8" s="1189"/>
      <c r="CO8" s="1189"/>
      <c r="CP8" s="1189"/>
      <c r="CQ8" s="1189"/>
      <c r="CR8" s="1189"/>
      <c r="CS8" s="1187"/>
      <c r="CT8" s="1187"/>
      <c r="CU8" s="1187"/>
      <c r="CV8" s="1187"/>
      <c r="CW8" s="1187"/>
      <c r="CX8" s="1187"/>
      <c r="CY8" s="1187"/>
      <c r="CZ8" s="1187"/>
      <c r="DA8" s="1192"/>
      <c r="DB8" s="1192"/>
      <c r="DC8" s="1192"/>
      <c r="DD8" s="1192"/>
      <c r="DE8" s="1192"/>
      <c r="DF8" s="1192"/>
      <c r="DG8" s="1192"/>
      <c r="DH8" s="1192"/>
      <c r="DI8" s="1192"/>
      <c r="DJ8" s="1192"/>
      <c r="DK8" s="1189"/>
      <c r="DL8" s="1189"/>
      <c r="DM8" s="1189"/>
      <c r="DN8" s="1189"/>
      <c r="DO8" s="1189"/>
      <c r="DP8" s="1187"/>
      <c r="DQ8" s="1187"/>
      <c r="DR8" s="1187"/>
      <c r="DS8" s="1187"/>
      <c r="DT8" s="1187"/>
      <c r="DU8" s="1187"/>
      <c r="DV8" s="1187"/>
      <c r="DW8" s="1187"/>
      <c r="DX8" s="1192"/>
      <c r="DY8" s="1192"/>
      <c r="DZ8" s="1192"/>
      <c r="EA8" s="1192"/>
      <c r="EB8" s="1192"/>
      <c r="EC8" s="1192"/>
      <c r="ED8" s="1192"/>
      <c r="EE8" s="1192"/>
      <c r="EF8" s="1192"/>
      <c r="EG8" s="1192"/>
      <c r="EH8" s="1189"/>
      <c r="EI8" s="1189"/>
      <c r="EJ8" s="1189"/>
      <c r="EK8" s="1189"/>
      <c r="EL8" s="1189"/>
      <c r="EM8" s="1187"/>
      <c r="EN8" s="1187"/>
      <c r="EO8" s="1187"/>
      <c r="EP8" s="1187"/>
      <c r="EQ8" s="1187"/>
      <c r="ER8" s="1187"/>
      <c r="ES8" s="1187"/>
      <c r="ET8" s="1187"/>
      <c r="EU8" s="1192"/>
      <c r="EV8" s="1192"/>
      <c r="EW8" s="1192"/>
      <c r="EX8" s="1192"/>
      <c r="EY8" s="1192"/>
      <c r="EZ8" s="1192"/>
      <c r="FA8" s="1192"/>
      <c r="FB8" s="1192"/>
      <c r="FC8" s="1192"/>
      <c r="FD8" s="1192"/>
      <c r="FE8" s="1192"/>
      <c r="FF8" s="1186"/>
      <c r="FG8" s="1189"/>
      <c r="FH8" s="1189"/>
      <c r="FI8" s="1189"/>
      <c r="FJ8" s="1189"/>
      <c r="FK8" s="1189"/>
      <c r="FL8" s="1189"/>
      <c r="FM8" s="1189"/>
      <c r="FN8" s="1189"/>
      <c r="FO8" s="1189"/>
      <c r="FP8" s="1189"/>
      <c r="FQ8" s="1189"/>
      <c r="FR8" s="1186"/>
      <c r="FS8" s="1186"/>
      <c r="FT8" s="1186"/>
      <c r="FU8" s="1189"/>
      <c r="FV8" s="1189"/>
      <c r="FW8" s="1189"/>
      <c r="FX8" s="1186"/>
      <c r="FY8" s="1186"/>
      <c r="FZ8" s="1186"/>
      <c r="GA8" s="1186"/>
      <c r="GB8" s="1186"/>
      <c r="GC8" s="1186"/>
      <c r="GD8" s="1186"/>
      <c r="GE8" s="1189"/>
      <c r="GF8" s="1187"/>
      <c r="GG8" s="1187"/>
      <c r="GH8" s="1187"/>
      <c r="GI8" s="1187"/>
      <c r="GJ8" s="1187"/>
      <c r="GK8" s="1187"/>
      <c r="GL8" s="1187"/>
      <c r="GM8" s="1187"/>
      <c r="GN8" s="1187"/>
      <c r="GO8" s="5410"/>
      <c r="GP8" s="1200"/>
    </row>
    <row r="9" spans="1:198" s="1136" customFormat="1" ht="13.5">
      <c r="A9" s="1152">
        <v>4</v>
      </c>
      <c r="B9" s="1155" t="s">
        <v>2192</v>
      </c>
      <c r="C9" s="1091"/>
      <c r="D9" s="1109"/>
      <c r="E9" s="1154"/>
      <c r="F9" s="1156"/>
      <c r="G9" s="1156"/>
      <c r="H9" s="1154"/>
      <c r="I9" s="1154"/>
      <c r="J9" s="1154"/>
      <c r="K9" s="1154"/>
      <c r="L9" s="1154"/>
      <c r="M9" s="1165"/>
      <c r="N9" s="1165"/>
      <c r="O9" s="1165"/>
      <c r="P9" s="1165"/>
      <c r="Q9" s="1165"/>
      <c r="R9" s="1165"/>
      <c r="S9" s="1165"/>
      <c r="T9" s="1165"/>
      <c r="U9" s="1165"/>
      <c r="V9" s="1165"/>
      <c r="W9" s="1180"/>
      <c r="X9" s="1180"/>
      <c r="Y9" s="1156"/>
      <c r="Z9" s="1156"/>
      <c r="AA9" s="1156"/>
      <c r="AB9" s="1154"/>
      <c r="AC9" s="1154"/>
      <c r="AD9" s="1154"/>
      <c r="AE9" s="1154"/>
      <c r="AF9" s="1154"/>
      <c r="AG9" s="1154"/>
      <c r="AH9" s="1154"/>
      <c r="AI9" s="1154"/>
      <c r="AJ9" s="1165">
        <v>10.039999999999999</v>
      </c>
      <c r="AK9" s="1165">
        <f t="shared" si="0"/>
        <v>11.044</v>
      </c>
      <c r="AL9" s="1165">
        <v>13.03</v>
      </c>
      <c r="AM9" s="1165">
        <v>14.33</v>
      </c>
      <c r="AN9" s="1165">
        <v>12.04</v>
      </c>
      <c r="AO9" s="1165">
        <v>13.24</v>
      </c>
      <c r="AP9" s="1165">
        <f t="shared" si="3"/>
        <v>13.24</v>
      </c>
      <c r="AQ9" s="1165">
        <v>15.6</v>
      </c>
      <c r="AR9" s="1165">
        <v>17.16</v>
      </c>
      <c r="AS9" s="1165">
        <f>AR9</f>
        <v>17.16</v>
      </c>
      <c r="AT9" s="1156">
        <v>15.862</v>
      </c>
      <c r="AU9" s="1183">
        <f t="shared" si="1"/>
        <v>0</v>
      </c>
      <c r="AV9" s="1156">
        <v>18.466999999999999</v>
      </c>
      <c r="AW9" s="1156">
        <v>17.47</v>
      </c>
      <c r="AX9" s="1156">
        <v>20.96</v>
      </c>
      <c r="AY9" s="1154">
        <f t="shared" si="2"/>
        <v>20.96</v>
      </c>
      <c r="AZ9" s="1154">
        <v>18.010000000000002</v>
      </c>
      <c r="BA9" s="1154">
        <v>20.284025</v>
      </c>
      <c r="BB9" s="1154"/>
      <c r="BC9" s="1154"/>
      <c r="BD9" s="1154"/>
      <c r="BE9" s="1154"/>
      <c r="BF9" s="1154"/>
      <c r="BG9" s="1088"/>
      <c r="BH9" s="1088"/>
      <c r="BI9" s="1088"/>
      <c r="BJ9" s="1088"/>
      <c r="BK9" s="1088"/>
      <c r="BL9" s="1088"/>
      <c r="BM9" s="1088"/>
      <c r="BN9" s="1088"/>
      <c r="BO9" s="1088"/>
      <c r="BP9" s="1088"/>
      <c r="BQ9" s="1188"/>
      <c r="BR9" s="1188"/>
      <c r="BS9" s="1188"/>
      <c r="BT9" s="1188"/>
      <c r="BU9" s="1188"/>
      <c r="BV9" s="1187"/>
      <c r="BW9" s="1187"/>
      <c r="BX9" s="1187"/>
      <c r="BY9" s="1187"/>
      <c r="BZ9" s="1187"/>
      <c r="CA9" s="1187"/>
      <c r="CB9" s="1187"/>
      <c r="CC9" s="1187"/>
      <c r="CD9" s="1088"/>
      <c r="CE9" s="1088"/>
      <c r="CF9" s="1088"/>
      <c r="CG9" s="1088"/>
      <c r="CH9" s="1088"/>
      <c r="CI9" s="1088"/>
      <c r="CJ9" s="1088"/>
      <c r="CK9" s="1088"/>
      <c r="CL9" s="1088"/>
      <c r="CM9" s="1088"/>
      <c r="CN9" s="1188"/>
      <c r="CO9" s="1188"/>
      <c r="CP9" s="1188"/>
      <c r="CQ9" s="1188"/>
      <c r="CR9" s="1188"/>
      <c r="CS9" s="1187"/>
      <c r="CT9" s="1187"/>
      <c r="CU9" s="1187"/>
      <c r="CV9" s="1187"/>
      <c r="CW9" s="1187"/>
      <c r="CX9" s="1187"/>
      <c r="CY9" s="1187"/>
      <c r="CZ9" s="1187"/>
      <c r="DA9" s="1107"/>
      <c r="DB9" s="1107"/>
      <c r="DC9" s="1107"/>
      <c r="DD9" s="1107"/>
      <c r="DE9" s="1107"/>
      <c r="DF9" s="1107"/>
      <c r="DG9" s="1107"/>
      <c r="DH9" s="1107"/>
      <c r="DI9" s="1107"/>
      <c r="DJ9" s="1107"/>
      <c r="DK9" s="1188"/>
      <c r="DL9" s="1188"/>
      <c r="DM9" s="1188"/>
      <c r="DN9" s="1188"/>
      <c r="DO9" s="1188"/>
      <c r="DP9" s="1187"/>
      <c r="DQ9" s="1187"/>
      <c r="DR9" s="1187"/>
      <c r="DS9" s="1187"/>
      <c r="DT9" s="1187"/>
      <c r="DU9" s="1187"/>
      <c r="DV9" s="1187"/>
      <c r="DW9" s="1187"/>
      <c r="DX9" s="1107"/>
      <c r="DY9" s="1107"/>
      <c r="DZ9" s="1107"/>
      <c r="EA9" s="1107"/>
      <c r="EB9" s="1107"/>
      <c r="EC9" s="1107"/>
      <c r="ED9" s="1107"/>
      <c r="EE9" s="1107"/>
      <c r="EF9" s="1107"/>
      <c r="EG9" s="1107"/>
      <c r="EH9" s="1188"/>
      <c r="EI9" s="1188"/>
      <c r="EJ9" s="1188"/>
      <c r="EK9" s="1188"/>
      <c r="EL9" s="1188"/>
      <c r="EM9" s="1187"/>
      <c r="EN9" s="1187"/>
      <c r="EO9" s="1187"/>
      <c r="EP9" s="1187"/>
      <c r="EQ9" s="1187"/>
      <c r="ER9" s="1187"/>
      <c r="ES9" s="1187"/>
      <c r="ET9" s="1187"/>
      <c r="EU9" s="1107"/>
      <c r="EV9" s="1107"/>
      <c r="EW9" s="1107"/>
      <c r="EX9" s="1107"/>
      <c r="EY9" s="1107"/>
      <c r="EZ9" s="1107"/>
      <c r="FA9" s="1107"/>
      <c r="FB9" s="1107"/>
      <c r="FC9" s="1107"/>
      <c r="FD9" s="1107"/>
      <c r="FE9" s="1107"/>
      <c r="FF9" s="1088"/>
      <c r="FG9" s="1088"/>
      <c r="FH9" s="1088"/>
      <c r="FI9" s="1088"/>
      <c r="FJ9" s="1088"/>
      <c r="FK9" s="1088"/>
      <c r="FL9" s="1088"/>
      <c r="FM9" s="1088"/>
      <c r="FN9" s="1088"/>
      <c r="FO9" s="1088"/>
      <c r="FP9" s="1088"/>
      <c r="FQ9" s="1088"/>
      <c r="FR9" s="1088"/>
      <c r="FS9" s="1088"/>
      <c r="FT9" s="1088"/>
      <c r="FU9" s="1188"/>
      <c r="FV9" s="1188"/>
      <c r="FW9" s="1188"/>
      <c r="FX9" s="1088"/>
      <c r="FY9" s="1088"/>
      <c r="FZ9" s="1088"/>
      <c r="GA9" s="1088"/>
      <c r="GB9" s="1088"/>
      <c r="GC9" s="1088"/>
      <c r="GD9" s="1088"/>
      <c r="GE9" s="1188"/>
      <c r="GF9" s="1187"/>
      <c r="GG9" s="1187"/>
      <c r="GH9" s="1187"/>
      <c r="GI9" s="1187"/>
      <c r="GJ9" s="1187"/>
      <c r="GK9" s="1187"/>
      <c r="GL9" s="1187"/>
      <c r="GM9" s="1187"/>
      <c r="GN9" s="1187"/>
      <c r="GO9" s="5410"/>
      <c r="GP9" s="1199"/>
    </row>
    <row r="10" spans="1:198" s="1136" customFormat="1" ht="13.5">
      <c r="A10" s="1152">
        <v>5</v>
      </c>
      <c r="B10" s="1155" t="s">
        <v>397</v>
      </c>
      <c r="C10" s="1091"/>
      <c r="D10" s="1109"/>
      <c r="E10" s="1154"/>
      <c r="F10" s="1156"/>
      <c r="G10" s="1156"/>
      <c r="H10" s="1154"/>
      <c r="I10" s="1154"/>
      <c r="J10" s="1154"/>
      <c r="K10" s="1154"/>
      <c r="L10" s="1154"/>
      <c r="M10" s="1165"/>
      <c r="N10" s="1165"/>
      <c r="O10" s="1165"/>
      <c r="P10" s="1165"/>
      <c r="Q10" s="1165"/>
      <c r="R10" s="1165"/>
      <c r="S10" s="1165"/>
      <c r="T10" s="1165"/>
      <c r="U10" s="1165"/>
      <c r="V10" s="1165"/>
      <c r="W10" s="1180"/>
      <c r="X10" s="1180"/>
      <c r="Y10" s="1156"/>
      <c r="Z10" s="1156"/>
      <c r="AA10" s="1156"/>
      <c r="AB10" s="1154"/>
      <c r="AC10" s="1154"/>
      <c r="AD10" s="1154"/>
      <c r="AE10" s="1154"/>
      <c r="AF10" s="1154"/>
      <c r="AG10" s="1154"/>
      <c r="AH10" s="1154"/>
      <c r="AI10" s="1154"/>
      <c r="AJ10" s="1165">
        <v>8.94</v>
      </c>
      <c r="AK10" s="1165">
        <f t="shared" si="0"/>
        <v>9.8339999999999996</v>
      </c>
      <c r="AL10" s="1165">
        <v>15.01</v>
      </c>
      <c r="AM10" s="1165">
        <v>16.510000000000002</v>
      </c>
      <c r="AN10" s="1165">
        <v>16.809999999999999</v>
      </c>
      <c r="AO10" s="1165">
        <v>18.489999999999998</v>
      </c>
      <c r="AP10" s="1165">
        <f t="shared" si="3"/>
        <v>18.489999999999998</v>
      </c>
      <c r="AQ10" s="1165">
        <v>20.07</v>
      </c>
      <c r="AR10" s="1165">
        <v>22.08</v>
      </c>
      <c r="AS10" s="1165">
        <f>AR10</f>
        <v>22.08</v>
      </c>
      <c r="AT10" s="1156">
        <v>19.332999999999998</v>
      </c>
      <c r="AU10" s="1183">
        <f t="shared" si="1"/>
        <v>0</v>
      </c>
      <c r="AV10" s="1156">
        <v>21.370999999999999</v>
      </c>
      <c r="AW10" s="1156">
        <v>21.61</v>
      </c>
      <c r="AX10" s="1156">
        <v>25.93</v>
      </c>
      <c r="AY10" s="1154">
        <f t="shared" si="2"/>
        <v>25.93</v>
      </c>
      <c r="AZ10" s="1154">
        <v>18.62</v>
      </c>
      <c r="BA10" s="1154">
        <v>21.40615</v>
      </c>
      <c r="BB10" s="1154"/>
      <c r="BC10" s="1154"/>
      <c r="BD10" s="1154"/>
      <c r="BE10" s="1154"/>
      <c r="BF10" s="1154"/>
      <c r="BG10" s="1088"/>
      <c r="BH10" s="1088"/>
      <c r="BI10" s="1088"/>
      <c r="BJ10" s="1088"/>
      <c r="BK10" s="1088"/>
      <c r="BL10" s="1088"/>
      <c r="BM10" s="1088"/>
      <c r="BN10" s="1088"/>
      <c r="BO10" s="1088"/>
      <c r="BP10" s="1088"/>
      <c r="BQ10" s="1188"/>
      <c r="BR10" s="1188"/>
      <c r="BS10" s="1188"/>
      <c r="BT10" s="1188"/>
      <c r="BU10" s="1188"/>
      <c r="BV10" s="1187"/>
      <c r="BW10" s="1187"/>
      <c r="BX10" s="1187"/>
      <c r="BY10" s="1187"/>
      <c r="BZ10" s="1187"/>
      <c r="CA10" s="1187"/>
      <c r="CB10" s="1187"/>
      <c r="CC10" s="1187"/>
      <c r="CD10" s="1088"/>
      <c r="CE10" s="1088"/>
      <c r="CF10" s="1088"/>
      <c r="CG10" s="1088"/>
      <c r="CH10" s="1088"/>
      <c r="CI10" s="1088"/>
      <c r="CJ10" s="1088"/>
      <c r="CK10" s="1088"/>
      <c r="CL10" s="1088"/>
      <c r="CM10" s="1088"/>
      <c r="CN10" s="1188"/>
      <c r="CO10" s="1188"/>
      <c r="CP10" s="1188"/>
      <c r="CQ10" s="1188"/>
      <c r="CR10" s="1188"/>
      <c r="CS10" s="1187"/>
      <c r="CT10" s="1187"/>
      <c r="CU10" s="1187"/>
      <c r="CV10" s="1187"/>
      <c r="CW10" s="1187"/>
      <c r="CX10" s="1187"/>
      <c r="CY10" s="1187"/>
      <c r="CZ10" s="1187"/>
      <c r="DA10" s="1107"/>
      <c r="DB10" s="1107"/>
      <c r="DC10" s="1107"/>
      <c r="DD10" s="1107"/>
      <c r="DE10" s="1107"/>
      <c r="DF10" s="1107"/>
      <c r="DG10" s="1107"/>
      <c r="DH10" s="1107"/>
      <c r="DI10" s="1107"/>
      <c r="DJ10" s="1107"/>
      <c r="DK10" s="1188"/>
      <c r="DL10" s="1188"/>
      <c r="DM10" s="1188"/>
      <c r="DN10" s="1188"/>
      <c r="DO10" s="1188"/>
      <c r="DP10" s="1187"/>
      <c r="DQ10" s="1187"/>
      <c r="DR10" s="1187"/>
      <c r="DS10" s="1187"/>
      <c r="DT10" s="1187"/>
      <c r="DU10" s="1187"/>
      <c r="DV10" s="1187"/>
      <c r="DW10" s="1187"/>
      <c r="DX10" s="1107"/>
      <c r="DY10" s="1107"/>
      <c r="DZ10" s="1107"/>
      <c r="EA10" s="1107"/>
      <c r="EB10" s="1107"/>
      <c r="EC10" s="1107"/>
      <c r="ED10" s="1107"/>
      <c r="EE10" s="1107"/>
      <c r="EF10" s="1107"/>
      <c r="EG10" s="1107"/>
      <c r="EH10" s="1188"/>
      <c r="EI10" s="1188"/>
      <c r="EJ10" s="1188"/>
      <c r="EK10" s="1188"/>
      <c r="EL10" s="1188"/>
      <c r="EM10" s="1187"/>
      <c r="EN10" s="1187"/>
      <c r="EO10" s="1187"/>
      <c r="EP10" s="1187"/>
      <c r="EQ10" s="1187"/>
      <c r="ER10" s="1187"/>
      <c r="ES10" s="1187"/>
      <c r="ET10" s="1187"/>
      <c r="EU10" s="1107"/>
      <c r="EV10" s="1107"/>
      <c r="EW10" s="1107"/>
      <c r="EX10" s="1107"/>
      <c r="EY10" s="1107"/>
      <c r="EZ10" s="1107"/>
      <c r="FA10" s="1107"/>
      <c r="FB10" s="1107"/>
      <c r="FC10" s="1107"/>
      <c r="FD10" s="1107"/>
      <c r="FE10" s="1107"/>
      <c r="FF10" s="1088"/>
      <c r="FG10" s="1088"/>
      <c r="FH10" s="1088"/>
      <c r="FI10" s="1088"/>
      <c r="FJ10" s="1088"/>
      <c r="FK10" s="1088"/>
      <c r="FL10" s="1088"/>
      <c r="FM10" s="1088"/>
      <c r="FN10" s="1088"/>
      <c r="FO10" s="1088"/>
      <c r="FP10" s="1088"/>
      <c r="FQ10" s="1088"/>
      <c r="FR10" s="1088"/>
      <c r="FS10" s="1088"/>
      <c r="FT10" s="1088"/>
      <c r="FU10" s="1188"/>
      <c r="FV10" s="1188"/>
      <c r="FW10" s="1188"/>
      <c r="FX10" s="1088"/>
      <c r="FY10" s="1088"/>
      <c r="FZ10" s="1088"/>
      <c r="GA10" s="1088"/>
      <c r="GB10" s="1088"/>
      <c r="GC10" s="1088"/>
      <c r="GD10" s="1088"/>
      <c r="GE10" s="1188"/>
      <c r="GF10" s="1187"/>
      <c r="GG10" s="1187"/>
      <c r="GH10" s="1187"/>
      <c r="GI10" s="1187"/>
      <c r="GJ10" s="1187"/>
      <c r="GK10" s="1187"/>
      <c r="GL10" s="1187"/>
      <c r="GM10" s="1187"/>
      <c r="GN10" s="1187"/>
      <c r="GO10" s="5410"/>
      <c r="GP10" s="1199"/>
    </row>
    <row r="11" spans="1:198" s="1136" customFormat="1" ht="13.5">
      <c r="A11" s="1152">
        <v>6</v>
      </c>
      <c r="B11" s="1155" t="s">
        <v>400</v>
      </c>
      <c r="C11" s="1161"/>
      <c r="D11" s="1156"/>
      <c r="E11" s="1154"/>
      <c r="F11" s="1156"/>
      <c r="G11" s="1156"/>
      <c r="H11" s="1154"/>
      <c r="I11" s="1154"/>
      <c r="J11" s="1154"/>
      <c r="K11" s="1154"/>
      <c r="L11" s="1154"/>
      <c r="M11" s="1165"/>
      <c r="N11" s="1165"/>
      <c r="O11" s="1165"/>
      <c r="P11" s="1165"/>
      <c r="Q11" s="1165"/>
      <c r="R11" s="1165"/>
      <c r="S11" s="1165"/>
      <c r="T11" s="1165"/>
      <c r="U11" s="1165"/>
      <c r="V11" s="1165"/>
      <c r="W11" s="1180"/>
      <c r="X11" s="1180"/>
      <c r="Y11" s="1156"/>
      <c r="Z11" s="1156"/>
      <c r="AA11" s="1156"/>
      <c r="AB11" s="1154"/>
      <c r="AC11" s="1154"/>
      <c r="AD11" s="1154"/>
      <c r="AE11" s="1154"/>
      <c r="AF11" s="1154"/>
      <c r="AG11" s="1154"/>
      <c r="AH11" s="1154"/>
      <c r="AI11" s="1154"/>
      <c r="AJ11" s="1165"/>
      <c r="AK11" s="1165"/>
      <c r="AL11" s="1165"/>
      <c r="AM11" s="1165"/>
      <c r="AN11" s="1165"/>
      <c r="AO11" s="1165"/>
      <c r="AP11" s="1165"/>
      <c r="AQ11" s="1165"/>
      <c r="AR11" s="1165"/>
      <c r="AS11" s="1165">
        <v>7.05</v>
      </c>
      <c r="AT11" s="1156">
        <v>1.744</v>
      </c>
      <c r="AU11" s="1183">
        <f t="shared" si="1"/>
        <v>0</v>
      </c>
      <c r="AV11" s="1156">
        <v>3.71</v>
      </c>
      <c r="AW11" s="1156">
        <v>4.95</v>
      </c>
      <c r="AX11" s="1156">
        <v>5.94</v>
      </c>
      <c r="AY11" s="1154">
        <f t="shared" si="2"/>
        <v>5.94</v>
      </c>
      <c r="AZ11" s="1154">
        <v>5.82</v>
      </c>
      <c r="BA11" s="1154">
        <v>6.4343000000000004</v>
      </c>
      <c r="BB11" s="1154"/>
      <c r="BC11" s="1154"/>
      <c r="BD11" s="1154"/>
      <c r="BE11" s="1154"/>
      <c r="BF11" s="1154"/>
      <c r="BG11" s="1088"/>
      <c r="BH11" s="1088"/>
      <c r="BI11" s="1088"/>
      <c r="BJ11" s="1088"/>
      <c r="BK11" s="1088"/>
      <c r="BL11" s="1088"/>
      <c r="BM11" s="1088"/>
      <c r="BN11" s="1088"/>
      <c r="BO11" s="1088"/>
      <c r="BP11" s="1088"/>
      <c r="BQ11" s="1188"/>
      <c r="BR11" s="1188"/>
      <c r="BS11" s="1188"/>
      <c r="BT11" s="1188"/>
      <c r="BU11" s="1188"/>
      <c r="BV11" s="1187"/>
      <c r="BW11" s="1187"/>
      <c r="BX11" s="1187"/>
      <c r="BY11" s="1187"/>
      <c r="BZ11" s="1187"/>
      <c r="CA11" s="1187"/>
      <c r="CB11" s="1187"/>
      <c r="CC11" s="1187"/>
      <c r="CD11" s="1088"/>
      <c r="CE11" s="1088"/>
      <c r="CF11" s="1088"/>
      <c r="CG11" s="1088"/>
      <c r="CH11" s="1088"/>
      <c r="CI11" s="1088"/>
      <c r="CJ11" s="1088"/>
      <c r="CK11" s="1088"/>
      <c r="CL11" s="1088"/>
      <c r="CM11" s="1088"/>
      <c r="CN11" s="1188"/>
      <c r="CO11" s="1188"/>
      <c r="CP11" s="1188"/>
      <c r="CQ11" s="1188"/>
      <c r="CR11" s="1188"/>
      <c r="CS11" s="1187"/>
      <c r="CT11" s="1187"/>
      <c r="CU11" s="1187"/>
      <c r="CV11" s="1187"/>
      <c r="CW11" s="1187"/>
      <c r="CX11" s="1187"/>
      <c r="CY11" s="1187"/>
      <c r="CZ11" s="1187"/>
      <c r="DA11" s="1107"/>
      <c r="DB11" s="1107"/>
      <c r="DC11" s="1107"/>
      <c r="DD11" s="1107"/>
      <c r="DE11" s="1107"/>
      <c r="DF11" s="1107"/>
      <c r="DG11" s="1107"/>
      <c r="DH11" s="1107"/>
      <c r="DI11" s="1107"/>
      <c r="DJ11" s="1107"/>
      <c r="DK11" s="1188"/>
      <c r="DL11" s="1188"/>
      <c r="DM11" s="1188"/>
      <c r="DN11" s="1188"/>
      <c r="DO11" s="1188"/>
      <c r="DP11" s="1187"/>
      <c r="DQ11" s="1187"/>
      <c r="DR11" s="1187"/>
      <c r="DS11" s="1187"/>
      <c r="DT11" s="1187"/>
      <c r="DU11" s="1187"/>
      <c r="DV11" s="1187"/>
      <c r="DW11" s="1187"/>
      <c r="DX11" s="1107"/>
      <c r="DY11" s="1107"/>
      <c r="DZ11" s="1107"/>
      <c r="EA11" s="1107"/>
      <c r="EB11" s="1107"/>
      <c r="EC11" s="1107"/>
      <c r="ED11" s="1107"/>
      <c r="EE11" s="1107"/>
      <c r="EF11" s="1107"/>
      <c r="EG11" s="1107"/>
      <c r="EH11" s="1188"/>
      <c r="EI11" s="1188"/>
      <c r="EJ11" s="1188"/>
      <c r="EK11" s="1188"/>
      <c r="EL11" s="1188"/>
      <c r="EM11" s="1187"/>
      <c r="EN11" s="1187"/>
      <c r="EO11" s="1187"/>
      <c r="EP11" s="1187"/>
      <c r="EQ11" s="1187"/>
      <c r="ER11" s="1187"/>
      <c r="ES11" s="1187"/>
      <c r="ET11" s="1187"/>
      <c r="EU11" s="1107"/>
      <c r="EV11" s="1107"/>
      <c r="EW11" s="1107"/>
      <c r="EX11" s="1107"/>
      <c r="EY11" s="1107"/>
      <c r="EZ11" s="1107"/>
      <c r="FA11" s="1107"/>
      <c r="FB11" s="1107"/>
      <c r="FC11" s="1107"/>
      <c r="FD11" s="1107"/>
      <c r="FE11" s="1107"/>
      <c r="FF11" s="1088"/>
      <c r="FG11" s="1088"/>
      <c r="FH11" s="1088"/>
      <c r="FI11" s="1088"/>
      <c r="FJ11" s="1088"/>
      <c r="FK11" s="1088"/>
      <c r="FL11" s="1088"/>
      <c r="FM11" s="1088"/>
      <c r="FN11" s="1088"/>
      <c r="FO11" s="1088"/>
      <c r="FP11" s="1088"/>
      <c r="FQ11" s="1088"/>
      <c r="FR11" s="1088"/>
      <c r="FS11" s="1088"/>
      <c r="FT11" s="1088"/>
      <c r="FU11" s="1188"/>
      <c r="FV11" s="1188"/>
      <c r="FW11" s="1188"/>
      <c r="FX11" s="1088"/>
      <c r="FY11" s="1088"/>
      <c r="FZ11" s="1088"/>
      <c r="GA11" s="1088"/>
      <c r="GB11" s="1088"/>
      <c r="GC11" s="1088"/>
      <c r="GD11" s="1088"/>
      <c r="GE11" s="1188"/>
      <c r="GF11" s="1187"/>
      <c r="GG11" s="1187"/>
      <c r="GH11" s="1187"/>
      <c r="GI11" s="1187"/>
      <c r="GJ11" s="1187"/>
      <c r="GK11" s="1187"/>
      <c r="GL11" s="1187"/>
      <c r="GM11" s="1187"/>
      <c r="GN11" s="1187"/>
      <c r="GO11" s="5410"/>
      <c r="GP11" s="1199"/>
    </row>
    <row r="12" spans="1:198" s="1136" customFormat="1" ht="13.5">
      <c r="A12" s="1152">
        <v>7</v>
      </c>
      <c r="B12" s="1162" t="s">
        <v>2193</v>
      </c>
      <c r="C12" s="1161"/>
      <c r="D12" s="1156"/>
      <c r="E12" s="1154"/>
      <c r="F12" s="1156"/>
      <c r="G12" s="1156"/>
      <c r="H12" s="1154"/>
      <c r="I12" s="1154"/>
      <c r="J12" s="1154"/>
      <c r="K12" s="1154"/>
      <c r="L12" s="1154"/>
      <c r="M12" s="1165"/>
      <c r="N12" s="1165"/>
      <c r="O12" s="1165"/>
      <c r="P12" s="1165"/>
      <c r="Q12" s="1165"/>
      <c r="R12" s="1165"/>
      <c r="S12" s="1165"/>
      <c r="T12" s="1165"/>
      <c r="U12" s="1165"/>
      <c r="V12" s="1165"/>
      <c r="W12" s="1180"/>
      <c r="X12" s="1180"/>
      <c r="Y12" s="1156"/>
      <c r="Z12" s="1156"/>
      <c r="AA12" s="1156"/>
      <c r="AB12" s="1154"/>
      <c r="AC12" s="1154"/>
      <c r="AD12" s="1154"/>
      <c r="AE12" s="1154"/>
      <c r="AF12" s="1154"/>
      <c r="AG12" s="1154"/>
      <c r="AH12" s="1154"/>
      <c r="AI12" s="1154"/>
      <c r="AJ12" s="1165"/>
      <c r="AK12" s="1165"/>
      <c r="AL12" s="1165"/>
      <c r="AM12" s="1165"/>
      <c r="AN12" s="1165">
        <v>8.84</v>
      </c>
      <c r="AO12" s="1165">
        <v>9.7200000000000006</v>
      </c>
      <c r="AP12" s="1165">
        <f>AO12</f>
        <v>9.7200000000000006</v>
      </c>
      <c r="AQ12" s="1165">
        <v>9.66</v>
      </c>
      <c r="AR12" s="1165">
        <v>10.63</v>
      </c>
      <c r="AS12" s="1165">
        <f>AR12</f>
        <v>10.63</v>
      </c>
      <c r="AT12" s="1156">
        <v>10.956</v>
      </c>
      <c r="AU12" s="1183">
        <f t="shared" si="1"/>
        <v>0</v>
      </c>
      <c r="AV12" s="1156">
        <v>12.302</v>
      </c>
      <c r="AW12" s="1156">
        <v>17.559999999999999</v>
      </c>
      <c r="AX12" s="1156">
        <v>21.07</v>
      </c>
      <c r="AY12" s="1154">
        <f t="shared" si="2"/>
        <v>21.07</v>
      </c>
      <c r="AZ12" s="1154">
        <v>21.11</v>
      </c>
      <c r="BA12" s="1154">
        <v>18.1373</v>
      </c>
      <c r="BB12" s="1154"/>
      <c r="BC12" s="1154"/>
      <c r="BD12" s="1154"/>
      <c r="BE12" s="1154"/>
      <c r="BF12" s="1154"/>
      <c r="BG12" s="1088"/>
      <c r="BH12" s="1088"/>
      <c r="BI12" s="1088"/>
      <c r="BJ12" s="1088"/>
      <c r="BK12" s="1088"/>
      <c r="BL12" s="1088"/>
      <c r="BM12" s="1088"/>
      <c r="BN12" s="1088"/>
      <c r="BO12" s="1088"/>
      <c r="BP12" s="1088"/>
      <c r="BQ12" s="1188"/>
      <c r="BR12" s="1188"/>
      <c r="BS12" s="1188"/>
      <c r="BT12" s="1188"/>
      <c r="BU12" s="1188"/>
      <c r="BV12" s="1187"/>
      <c r="BW12" s="1187"/>
      <c r="BX12" s="1187"/>
      <c r="BY12" s="1187"/>
      <c r="BZ12" s="1187"/>
      <c r="CA12" s="1187"/>
      <c r="CB12" s="1187"/>
      <c r="CC12" s="1187"/>
      <c r="CD12" s="1088"/>
      <c r="CE12" s="1088"/>
      <c r="CF12" s="1088"/>
      <c r="CG12" s="1088"/>
      <c r="CH12" s="1088"/>
      <c r="CI12" s="1088"/>
      <c r="CJ12" s="1088"/>
      <c r="CK12" s="1088"/>
      <c r="CL12" s="1088"/>
      <c r="CM12" s="1088"/>
      <c r="CN12" s="1188"/>
      <c r="CO12" s="1188"/>
      <c r="CP12" s="1188"/>
      <c r="CQ12" s="1188"/>
      <c r="CR12" s="1188"/>
      <c r="CS12" s="1187"/>
      <c r="CT12" s="1187"/>
      <c r="CU12" s="1187"/>
      <c r="CV12" s="1187"/>
      <c r="CW12" s="1187"/>
      <c r="CX12" s="1187"/>
      <c r="CY12" s="1187"/>
      <c r="CZ12" s="1187"/>
      <c r="DA12" s="1107"/>
      <c r="DB12" s="1107"/>
      <c r="DC12" s="1107"/>
      <c r="DD12" s="1107"/>
      <c r="DE12" s="1107"/>
      <c r="DF12" s="1107"/>
      <c r="DG12" s="1107"/>
      <c r="DH12" s="1107"/>
      <c r="DI12" s="1107"/>
      <c r="DJ12" s="1107"/>
      <c r="DK12" s="1188"/>
      <c r="DL12" s="1188"/>
      <c r="DM12" s="1188"/>
      <c r="DN12" s="1188"/>
      <c r="DO12" s="1188"/>
      <c r="DP12" s="1187"/>
      <c r="DQ12" s="1187"/>
      <c r="DR12" s="1187"/>
      <c r="DS12" s="1187"/>
      <c r="DT12" s="1187"/>
      <c r="DU12" s="1187"/>
      <c r="DV12" s="1187"/>
      <c r="DW12" s="1187"/>
      <c r="DX12" s="1107"/>
      <c r="DY12" s="1107"/>
      <c r="DZ12" s="1107"/>
      <c r="EA12" s="1107"/>
      <c r="EB12" s="1107"/>
      <c r="EC12" s="1107"/>
      <c r="ED12" s="1107"/>
      <c r="EE12" s="1107"/>
      <c r="EF12" s="1107"/>
      <c r="EG12" s="1107"/>
      <c r="EH12" s="1188"/>
      <c r="EI12" s="1188"/>
      <c r="EJ12" s="1188"/>
      <c r="EK12" s="1188"/>
      <c r="EL12" s="1188"/>
      <c r="EM12" s="1187"/>
      <c r="EN12" s="1187"/>
      <c r="EO12" s="1187"/>
      <c r="EP12" s="1187"/>
      <c r="EQ12" s="1187"/>
      <c r="ER12" s="1187"/>
      <c r="ES12" s="1187"/>
      <c r="ET12" s="1187"/>
      <c r="EU12" s="1107"/>
      <c r="EV12" s="1107"/>
      <c r="EW12" s="1107"/>
      <c r="EX12" s="1107"/>
      <c r="EY12" s="1107"/>
      <c r="EZ12" s="1107"/>
      <c r="FA12" s="1107"/>
      <c r="FB12" s="1107"/>
      <c r="FC12" s="1107"/>
      <c r="FD12" s="1107"/>
      <c r="FE12" s="1107"/>
      <c r="FF12" s="1088"/>
      <c r="FG12" s="1088"/>
      <c r="FH12" s="1088"/>
      <c r="FI12" s="1088"/>
      <c r="FJ12" s="1088"/>
      <c r="FK12" s="1088"/>
      <c r="FL12" s="1088"/>
      <c r="FM12" s="1088"/>
      <c r="FN12" s="1088"/>
      <c r="FO12" s="1088"/>
      <c r="FP12" s="1088"/>
      <c r="FQ12" s="1088"/>
      <c r="FR12" s="1088"/>
      <c r="FS12" s="1088"/>
      <c r="FT12" s="1088"/>
      <c r="FU12" s="1188"/>
      <c r="FV12" s="1188"/>
      <c r="FW12" s="1188"/>
      <c r="FX12" s="1088"/>
      <c r="FY12" s="1088"/>
      <c r="FZ12" s="1088"/>
      <c r="GA12" s="1088"/>
      <c r="GB12" s="1088"/>
      <c r="GC12" s="1088"/>
      <c r="GD12" s="1088"/>
      <c r="GE12" s="1188"/>
      <c r="GF12" s="1187"/>
      <c r="GG12" s="1187"/>
      <c r="GH12" s="1187"/>
      <c r="GI12" s="1187"/>
      <c r="GJ12" s="1187"/>
      <c r="GK12" s="1187"/>
      <c r="GL12" s="1187"/>
      <c r="GM12" s="1187"/>
      <c r="GN12" s="1187"/>
      <c r="GO12" s="5410"/>
      <c r="GP12" s="1199"/>
    </row>
    <row r="13" spans="1:198" s="1136" customFormat="1" ht="13.5">
      <c r="A13" s="1152">
        <v>8</v>
      </c>
      <c r="B13" s="1155" t="s">
        <v>2194</v>
      </c>
      <c r="C13" s="1161"/>
      <c r="D13" s="1156"/>
      <c r="E13" s="1154"/>
      <c r="F13" s="1156"/>
      <c r="G13" s="1156"/>
      <c r="H13" s="1154"/>
      <c r="I13" s="1154"/>
      <c r="J13" s="1154"/>
      <c r="K13" s="1154"/>
      <c r="L13" s="1154"/>
      <c r="M13" s="1165"/>
      <c r="N13" s="1165"/>
      <c r="O13" s="1165"/>
      <c r="P13" s="1165"/>
      <c r="Q13" s="1165"/>
      <c r="R13" s="1165"/>
      <c r="S13" s="1165"/>
      <c r="T13" s="1165"/>
      <c r="U13" s="1165"/>
      <c r="V13" s="1165"/>
      <c r="W13" s="1180"/>
      <c r="X13" s="1180"/>
      <c r="Y13" s="1156"/>
      <c r="Z13" s="1156"/>
      <c r="AA13" s="1156"/>
      <c r="AB13" s="1154"/>
      <c r="AC13" s="1154"/>
      <c r="AD13" s="1154"/>
      <c r="AE13" s="1154"/>
      <c r="AF13" s="1154"/>
      <c r="AG13" s="1154"/>
      <c r="AH13" s="1154"/>
      <c r="AI13" s="1154"/>
      <c r="AJ13" s="1165">
        <v>11.96</v>
      </c>
      <c r="AK13" s="1165">
        <f t="shared" si="0"/>
        <v>13.156000000000002</v>
      </c>
      <c r="AL13" s="1165">
        <v>1.92</v>
      </c>
      <c r="AM13" s="1165">
        <v>13.06</v>
      </c>
      <c r="AN13" s="1165">
        <v>2.13</v>
      </c>
      <c r="AO13" s="1165">
        <v>2.34</v>
      </c>
      <c r="AP13" s="1165">
        <f t="shared" si="3"/>
        <v>2.34</v>
      </c>
      <c r="AQ13" s="1165">
        <v>1.85</v>
      </c>
      <c r="AR13" s="1165">
        <v>2.04</v>
      </c>
      <c r="AS13" s="1165">
        <f>AR13</f>
        <v>2.04</v>
      </c>
      <c r="AT13" s="1156">
        <v>4.1440000000000001</v>
      </c>
      <c r="AU13" s="1183">
        <f t="shared" si="1"/>
        <v>0</v>
      </c>
      <c r="AV13" s="1156">
        <v>8.0779999999999994</v>
      </c>
      <c r="AW13" s="1156">
        <v>8.92</v>
      </c>
      <c r="AX13" s="1156">
        <v>10.7</v>
      </c>
      <c r="AY13" s="1154">
        <f t="shared" si="2"/>
        <v>10.7</v>
      </c>
      <c r="AZ13" s="1154">
        <v>12.79</v>
      </c>
      <c r="BA13" s="1154">
        <v>14.007175</v>
      </c>
      <c r="BB13" s="1154"/>
      <c r="BC13" s="1154"/>
      <c r="BD13" s="1154"/>
      <c r="BE13" s="1154"/>
      <c r="BF13" s="1154"/>
      <c r="BG13" s="1088"/>
      <c r="BH13" s="1088"/>
      <c r="BI13" s="1088"/>
      <c r="BJ13" s="1088"/>
      <c r="BK13" s="1088"/>
      <c r="BL13" s="1088"/>
      <c r="BM13" s="1088"/>
      <c r="BN13" s="1088"/>
      <c r="BO13" s="1088"/>
      <c r="BP13" s="1088"/>
      <c r="BQ13" s="1188"/>
      <c r="BR13" s="1188"/>
      <c r="BS13" s="1188"/>
      <c r="BT13" s="1188"/>
      <c r="BU13" s="1188"/>
      <c r="BV13" s="1187"/>
      <c r="BW13" s="1187"/>
      <c r="BX13" s="1187"/>
      <c r="BY13" s="1187"/>
      <c r="BZ13" s="1187"/>
      <c r="CA13" s="1187"/>
      <c r="CB13" s="1187"/>
      <c r="CC13" s="1187"/>
      <c r="CD13" s="1088"/>
      <c r="CE13" s="1088"/>
      <c r="CF13" s="1088"/>
      <c r="CG13" s="1088"/>
      <c r="CH13" s="1088"/>
      <c r="CI13" s="1088"/>
      <c r="CJ13" s="1088"/>
      <c r="CK13" s="1088"/>
      <c r="CL13" s="1088"/>
      <c r="CM13" s="1088"/>
      <c r="CN13" s="1188"/>
      <c r="CO13" s="1188"/>
      <c r="CP13" s="1188"/>
      <c r="CQ13" s="1188"/>
      <c r="CR13" s="1188"/>
      <c r="CS13" s="1187"/>
      <c r="CT13" s="1187"/>
      <c r="CU13" s="1187"/>
      <c r="CV13" s="1187"/>
      <c r="CW13" s="1187"/>
      <c r="CX13" s="1187"/>
      <c r="CY13" s="1187"/>
      <c r="CZ13" s="1187"/>
      <c r="DA13" s="1107"/>
      <c r="DB13" s="1107"/>
      <c r="DC13" s="1107"/>
      <c r="DD13" s="1107"/>
      <c r="DE13" s="1107"/>
      <c r="DF13" s="1107"/>
      <c r="DG13" s="1107"/>
      <c r="DH13" s="1107"/>
      <c r="DI13" s="1107"/>
      <c r="DJ13" s="1107"/>
      <c r="DK13" s="1188"/>
      <c r="DL13" s="1188"/>
      <c r="DM13" s="1188"/>
      <c r="DN13" s="1188"/>
      <c r="DO13" s="1188"/>
      <c r="DP13" s="1187"/>
      <c r="DQ13" s="1187"/>
      <c r="DR13" s="1187"/>
      <c r="DS13" s="1187"/>
      <c r="DT13" s="1187"/>
      <c r="DU13" s="1187"/>
      <c r="DV13" s="1187"/>
      <c r="DW13" s="1187"/>
      <c r="DX13" s="1107"/>
      <c r="DY13" s="1107"/>
      <c r="DZ13" s="1107"/>
      <c r="EA13" s="1107"/>
      <c r="EB13" s="1107"/>
      <c r="EC13" s="1107"/>
      <c r="ED13" s="1107"/>
      <c r="EE13" s="1107"/>
      <c r="EF13" s="1107"/>
      <c r="EG13" s="1107"/>
      <c r="EH13" s="1188"/>
      <c r="EI13" s="1188"/>
      <c r="EJ13" s="1188"/>
      <c r="EK13" s="1188"/>
      <c r="EL13" s="1188"/>
      <c r="EM13" s="1187"/>
      <c r="EN13" s="1187"/>
      <c r="EO13" s="1187"/>
      <c r="EP13" s="1187"/>
      <c r="EQ13" s="1187"/>
      <c r="ER13" s="1187"/>
      <c r="ES13" s="1187"/>
      <c r="ET13" s="1187"/>
      <c r="EU13" s="1107"/>
      <c r="EV13" s="1107"/>
      <c r="EW13" s="1107"/>
      <c r="EX13" s="1107"/>
      <c r="EY13" s="1107"/>
      <c r="EZ13" s="1107"/>
      <c r="FA13" s="1107"/>
      <c r="FB13" s="1107"/>
      <c r="FC13" s="1107"/>
      <c r="FD13" s="1107"/>
      <c r="FE13" s="1107"/>
      <c r="FF13" s="1088"/>
      <c r="FG13" s="1088"/>
      <c r="FH13" s="1088"/>
      <c r="FI13" s="1088"/>
      <c r="FJ13" s="1088"/>
      <c r="FK13" s="1088"/>
      <c r="FL13" s="1088"/>
      <c r="FM13" s="1088"/>
      <c r="FN13" s="1088"/>
      <c r="FO13" s="1088"/>
      <c r="FP13" s="1088"/>
      <c r="FQ13" s="1088"/>
      <c r="FR13" s="1088"/>
      <c r="FS13" s="1088"/>
      <c r="FT13" s="1088"/>
      <c r="FU13" s="1188"/>
      <c r="FV13" s="1188"/>
      <c r="FW13" s="1188"/>
      <c r="FX13" s="1088"/>
      <c r="FY13" s="1088"/>
      <c r="FZ13" s="1088"/>
      <c r="GA13" s="1088"/>
      <c r="GB13" s="1088"/>
      <c r="GC13" s="1088"/>
      <c r="GD13" s="1088"/>
      <c r="GE13" s="1188"/>
      <c r="GF13" s="1187"/>
      <c r="GG13" s="1187"/>
      <c r="GH13" s="1187"/>
      <c r="GI13" s="1187"/>
      <c r="GJ13" s="1187"/>
      <c r="GK13" s="1187"/>
      <c r="GL13" s="1187"/>
      <c r="GM13" s="1187"/>
      <c r="GN13" s="1187"/>
      <c r="GO13" s="5410"/>
      <c r="GP13" s="1199"/>
    </row>
    <row r="14" spans="1:198" s="1136" customFormat="1" ht="13.5">
      <c r="A14" s="1152">
        <v>9</v>
      </c>
      <c r="B14" s="1155" t="s">
        <v>399</v>
      </c>
      <c r="C14" s="1161"/>
      <c r="D14" s="1156"/>
      <c r="E14" s="1154"/>
      <c r="F14" s="1156"/>
      <c r="G14" s="1156"/>
      <c r="H14" s="1154"/>
      <c r="I14" s="1154"/>
      <c r="J14" s="1154"/>
      <c r="K14" s="1154"/>
      <c r="L14" s="1154"/>
      <c r="M14" s="1165"/>
      <c r="N14" s="1165"/>
      <c r="O14" s="1165"/>
      <c r="P14" s="1165"/>
      <c r="Q14" s="1165"/>
      <c r="R14" s="1165"/>
      <c r="S14" s="1165"/>
      <c r="T14" s="1165"/>
      <c r="U14" s="1165"/>
      <c r="V14" s="1165"/>
      <c r="W14" s="1180"/>
      <c r="X14" s="1180"/>
      <c r="Y14" s="1156"/>
      <c r="Z14" s="1156"/>
      <c r="AA14" s="1156"/>
      <c r="AB14" s="1154"/>
      <c r="AC14" s="1154"/>
      <c r="AD14" s="1154"/>
      <c r="AE14" s="1154"/>
      <c r="AF14" s="1154"/>
      <c r="AG14" s="1154"/>
      <c r="AH14" s="1154"/>
      <c r="AI14" s="1154"/>
      <c r="AJ14" s="1165"/>
      <c r="AK14" s="1165"/>
      <c r="AL14" s="1165"/>
      <c r="AM14" s="1165"/>
      <c r="AN14" s="1165"/>
      <c r="AO14" s="1165"/>
      <c r="AP14" s="1165"/>
      <c r="AQ14" s="1165">
        <v>2.98</v>
      </c>
      <c r="AR14" s="1165">
        <v>3.28</v>
      </c>
      <c r="AS14" s="1165">
        <f>AR14</f>
        <v>3.28</v>
      </c>
      <c r="AT14" s="1156">
        <v>7.6609999999999996</v>
      </c>
      <c r="AU14" s="1183">
        <f t="shared" si="1"/>
        <v>0</v>
      </c>
      <c r="AV14" s="1156">
        <v>8.8970000000000002</v>
      </c>
      <c r="AW14" s="1156">
        <v>7.51</v>
      </c>
      <c r="AX14" s="1156">
        <v>9.01</v>
      </c>
      <c r="AY14" s="1154">
        <f t="shared" si="2"/>
        <v>9.01</v>
      </c>
      <c r="AZ14" s="1154">
        <v>8.1</v>
      </c>
      <c r="BA14" s="1154">
        <v>9.3130500000000005</v>
      </c>
      <c r="BB14" s="1154"/>
      <c r="BC14" s="1154"/>
      <c r="BD14" s="1154"/>
      <c r="BE14" s="1154"/>
      <c r="BF14" s="1154"/>
      <c r="BG14" s="1088"/>
      <c r="BH14" s="1088"/>
      <c r="BI14" s="1088"/>
      <c r="BJ14" s="1088"/>
      <c r="BK14" s="1088"/>
      <c r="BL14" s="1088"/>
      <c r="BM14" s="1088"/>
      <c r="BN14" s="1088"/>
      <c r="BO14" s="1088"/>
      <c r="BP14" s="1088"/>
      <c r="BQ14" s="1188"/>
      <c r="BR14" s="1188"/>
      <c r="BS14" s="1188"/>
      <c r="BT14" s="1188"/>
      <c r="BU14" s="1188"/>
      <c r="BV14" s="1187"/>
      <c r="BW14" s="1187"/>
      <c r="BX14" s="1187"/>
      <c r="BY14" s="1187"/>
      <c r="BZ14" s="1187"/>
      <c r="CA14" s="1187"/>
      <c r="CB14" s="1187"/>
      <c r="CC14" s="1187"/>
      <c r="CD14" s="1088"/>
      <c r="CE14" s="1088"/>
      <c r="CF14" s="1088"/>
      <c r="CG14" s="1088"/>
      <c r="CH14" s="1088"/>
      <c r="CI14" s="1088"/>
      <c r="CJ14" s="1088"/>
      <c r="CK14" s="1088"/>
      <c r="CL14" s="1088"/>
      <c r="CM14" s="1088"/>
      <c r="CN14" s="1188"/>
      <c r="CO14" s="1188"/>
      <c r="CP14" s="1188"/>
      <c r="CQ14" s="1188"/>
      <c r="CR14" s="1188"/>
      <c r="CS14" s="1187"/>
      <c r="CT14" s="1187"/>
      <c r="CU14" s="1187"/>
      <c r="CV14" s="1187"/>
      <c r="CW14" s="1187"/>
      <c r="CX14" s="1187"/>
      <c r="CY14" s="1187"/>
      <c r="CZ14" s="1187"/>
      <c r="DA14" s="1107"/>
      <c r="DB14" s="1107"/>
      <c r="DC14" s="1107"/>
      <c r="DD14" s="1107"/>
      <c r="DE14" s="1107"/>
      <c r="DF14" s="1107"/>
      <c r="DG14" s="1107"/>
      <c r="DH14" s="1107"/>
      <c r="DI14" s="1107"/>
      <c r="DJ14" s="1107"/>
      <c r="DK14" s="1188"/>
      <c r="DL14" s="1188"/>
      <c r="DM14" s="1188"/>
      <c r="DN14" s="1188"/>
      <c r="DO14" s="1188"/>
      <c r="DP14" s="1187"/>
      <c r="DQ14" s="1187"/>
      <c r="DR14" s="1187"/>
      <c r="DS14" s="1187"/>
      <c r="DT14" s="1187"/>
      <c r="DU14" s="1187"/>
      <c r="DV14" s="1187"/>
      <c r="DW14" s="1187"/>
      <c r="DX14" s="1107"/>
      <c r="DY14" s="1107"/>
      <c r="DZ14" s="1107"/>
      <c r="EA14" s="1107"/>
      <c r="EB14" s="1107"/>
      <c r="EC14" s="1107"/>
      <c r="ED14" s="1107"/>
      <c r="EE14" s="1107"/>
      <c r="EF14" s="1107"/>
      <c r="EG14" s="1107"/>
      <c r="EH14" s="1188"/>
      <c r="EI14" s="1188"/>
      <c r="EJ14" s="1188"/>
      <c r="EK14" s="1188"/>
      <c r="EL14" s="1188"/>
      <c r="EM14" s="1187"/>
      <c r="EN14" s="1187"/>
      <c r="EO14" s="1187"/>
      <c r="EP14" s="1187"/>
      <c r="EQ14" s="1187"/>
      <c r="ER14" s="1187"/>
      <c r="ES14" s="1187"/>
      <c r="ET14" s="1187"/>
      <c r="EU14" s="1107"/>
      <c r="EV14" s="1107"/>
      <c r="EW14" s="1107"/>
      <c r="EX14" s="1107"/>
      <c r="EY14" s="1107"/>
      <c r="EZ14" s="1107"/>
      <c r="FA14" s="1107"/>
      <c r="FB14" s="1107"/>
      <c r="FC14" s="1107"/>
      <c r="FD14" s="1107"/>
      <c r="FE14" s="1107"/>
      <c r="FF14" s="1088"/>
      <c r="FG14" s="1088"/>
      <c r="FH14" s="1088"/>
      <c r="FI14" s="1088"/>
      <c r="FJ14" s="1088"/>
      <c r="FK14" s="1088"/>
      <c r="FL14" s="1088"/>
      <c r="FM14" s="1088"/>
      <c r="FN14" s="1088"/>
      <c r="FO14" s="1088"/>
      <c r="FP14" s="1088"/>
      <c r="FQ14" s="1088"/>
      <c r="FR14" s="1088"/>
      <c r="FS14" s="1088"/>
      <c r="FT14" s="1088"/>
      <c r="FU14" s="1188"/>
      <c r="FV14" s="1188"/>
      <c r="FW14" s="1188"/>
      <c r="FX14" s="1088"/>
      <c r="FY14" s="1088"/>
      <c r="FZ14" s="1088"/>
      <c r="GA14" s="1088"/>
      <c r="GB14" s="1088"/>
      <c r="GC14" s="1088"/>
      <c r="GD14" s="1088"/>
      <c r="GE14" s="1188"/>
      <c r="GF14" s="1187"/>
      <c r="GG14" s="1187"/>
      <c r="GH14" s="1187"/>
      <c r="GI14" s="1187"/>
      <c r="GJ14" s="1187"/>
      <c r="GK14" s="1187"/>
      <c r="GL14" s="1187"/>
      <c r="GM14" s="1187"/>
      <c r="GN14" s="1187"/>
      <c r="GO14" s="5410"/>
      <c r="GP14" s="1199"/>
    </row>
    <row r="15" spans="1:198" s="1136" customFormat="1" ht="13.5">
      <c r="A15" s="1152">
        <v>10</v>
      </c>
      <c r="B15" s="1155" t="s">
        <v>2195</v>
      </c>
      <c r="C15" s="1161"/>
      <c r="D15" s="1156"/>
      <c r="E15" s="1154"/>
      <c r="F15" s="1156"/>
      <c r="G15" s="1156"/>
      <c r="H15" s="1154"/>
      <c r="I15" s="1154"/>
      <c r="J15" s="1154"/>
      <c r="K15" s="1154"/>
      <c r="L15" s="1154"/>
      <c r="M15" s="1165"/>
      <c r="N15" s="1165"/>
      <c r="O15" s="1165"/>
      <c r="P15" s="1165"/>
      <c r="Q15" s="1165"/>
      <c r="R15" s="1165"/>
      <c r="S15" s="1165"/>
      <c r="T15" s="1165"/>
      <c r="U15" s="1165"/>
      <c r="V15" s="1165"/>
      <c r="W15" s="1180"/>
      <c r="X15" s="1180"/>
      <c r="Y15" s="1156"/>
      <c r="Z15" s="1156"/>
      <c r="AA15" s="1156"/>
      <c r="AB15" s="1154"/>
      <c r="AC15" s="1154"/>
      <c r="AD15" s="1154"/>
      <c r="AE15" s="1154"/>
      <c r="AF15" s="1154"/>
      <c r="AG15" s="1154"/>
      <c r="AH15" s="1154"/>
      <c r="AI15" s="1154"/>
      <c r="AJ15" s="1165"/>
      <c r="AK15" s="1165"/>
      <c r="AL15" s="1165"/>
      <c r="AM15" s="1165"/>
      <c r="AN15" s="1165">
        <v>49.23</v>
      </c>
      <c r="AO15" s="1165">
        <v>54.15</v>
      </c>
      <c r="AP15" s="1165">
        <f t="shared" si="3"/>
        <v>54.15</v>
      </c>
      <c r="AQ15" s="1165">
        <v>45.72</v>
      </c>
      <c r="AR15" s="1165">
        <v>41.15</v>
      </c>
      <c r="AS15" s="1165">
        <f>AR15+AR21</f>
        <v>56.32</v>
      </c>
      <c r="AT15" s="1156">
        <v>37.948999999999998</v>
      </c>
      <c r="AU15" s="1183">
        <f t="shared" si="1"/>
        <v>0</v>
      </c>
      <c r="AV15" s="1156">
        <v>33.976999999999997</v>
      </c>
      <c r="AW15" s="1156">
        <v>56.23</v>
      </c>
      <c r="AX15" s="1156">
        <v>67.48</v>
      </c>
      <c r="AY15" s="1154">
        <f t="shared" si="2"/>
        <v>67.48</v>
      </c>
      <c r="AZ15" s="1154">
        <v>56.92</v>
      </c>
      <c r="BA15" s="1154">
        <v>44.586550000000003</v>
      </c>
      <c r="BB15" s="1154"/>
      <c r="BC15" s="1154"/>
      <c r="BD15" s="1154"/>
      <c r="BE15" s="1154"/>
      <c r="BF15" s="1154"/>
      <c r="BG15" s="1088"/>
      <c r="BH15" s="1088"/>
      <c r="BI15" s="1088"/>
      <c r="BJ15" s="1088"/>
      <c r="BK15" s="1088"/>
      <c r="BL15" s="1088"/>
      <c r="BM15" s="1088"/>
      <c r="BN15" s="1088"/>
      <c r="BO15" s="1088"/>
      <c r="BP15" s="1088"/>
      <c r="BQ15" s="1188"/>
      <c r="BR15" s="1188"/>
      <c r="BS15" s="1188"/>
      <c r="BT15" s="1188"/>
      <c r="BU15" s="1188"/>
      <c r="BV15" s="1187"/>
      <c r="BW15" s="1187"/>
      <c r="BX15" s="1187"/>
      <c r="BY15" s="1187"/>
      <c r="BZ15" s="1187"/>
      <c r="CA15" s="1187"/>
      <c r="CB15" s="1187"/>
      <c r="CC15" s="1187"/>
      <c r="CD15" s="1088"/>
      <c r="CE15" s="1088"/>
      <c r="CF15" s="1088"/>
      <c r="CG15" s="1088"/>
      <c r="CH15" s="1088"/>
      <c r="CI15" s="1088"/>
      <c r="CJ15" s="1088"/>
      <c r="CK15" s="1088"/>
      <c r="CL15" s="1088"/>
      <c r="CM15" s="1088"/>
      <c r="CN15" s="1188"/>
      <c r="CO15" s="1188"/>
      <c r="CP15" s="1188"/>
      <c r="CQ15" s="1188"/>
      <c r="CR15" s="1188"/>
      <c r="CS15" s="1187"/>
      <c r="CT15" s="1187"/>
      <c r="CU15" s="1187"/>
      <c r="CV15" s="1187"/>
      <c r="CW15" s="1187"/>
      <c r="CX15" s="1187"/>
      <c r="CY15" s="1187"/>
      <c r="CZ15" s="1187"/>
      <c r="DA15" s="1107"/>
      <c r="DB15" s="1107"/>
      <c r="DC15" s="1107"/>
      <c r="DD15" s="1107"/>
      <c r="DE15" s="1107"/>
      <c r="DF15" s="1107"/>
      <c r="DG15" s="1107"/>
      <c r="DH15" s="1107"/>
      <c r="DI15" s="1107"/>
      <c r="DJ15" s="1107"/>
      <c r="DK15" s="1188"/>
      <c r="DL15" s="1188"/>
      <c r="DM15" s="1188"/>
      <c r="DN15" s="1188"/>
      <c r="DO15" s="1188"/>
      <c r="DP15" s="1187"/>
      <c r="DQ15" s="1187"/>
      <c r="DR15" s="1187"/>
      <c r="DS15" s="1187"/>
      <c r="DT15" s="1187"/>
      <c r="DU15" s="1187"/>
      <c r="DV15" s="1187"/>
      <c r="DW15" s="1187"/>
      <c r="DX15" s="1107"/>
      <c r="DY15" s="1107"/>
      <c r="DZ15" s="1107"/>
      <c r="EA15" s="1107"/>
      <c r="EB15" s="1107"/>
      <c r="EC15" s="1107"/>
      <c r="ED15" s="1107"/>
      <c r="EE15" s="1107"/>
      <c r="EF15" s="1107"/>
      <c r="EG15" s="1107"/>
      <c r="EH15" s="1188"/>
      <c r="EI15" s="1188"/>
      <c r="EJ15" s="1188"/>
      <c r="EK15" s="1188"/>
      <c r="EL15" s="1188"/>
      <c r="EM15" s="1187"/>
      <c r="EN15" s="1187"/>
      <c r="EO15" s="1187"/>
      <c r="EP15" s="1187"/>
      <c r="EQ15" s="1187"/>
      <c r="ER15" s="1187"/>
      <c r="ES15" s="1187"/>
      <c r="ET15" s="1187"/>
      <c r="EU15" s="1107"/>
      <c r="EV15" s="1107"/>
      <c r="EW15" s="1107"/>
      <c r="EX15" s="1107"/>
      <c r="EY15" s="1107"/>
      <c r="EZ15" s="1107"/>
      <c r="FA15" s="1107"/>
      <c r="FB15" s="1107"/>
      <c r="FC15" s="1107"/>
      <c r="FD15" s="1107"/>
      <c r="FE15" s="1107"/>
      <c r="FF15" s="1088"/>
      <c r="FG15" s="1088"/>
      <c r="FH15" s="1088"/>
      <c r="FI15" s="1088"/>
      <c r="FJ15" s="1088"/>
      <c r="FK15" s="1088"/>
      <c r="FL15" s="1088"/>
      <c r="FM15" s="1088"/>
      <c r="FN15" s="1088"/>
      <c r="FO15" s="1088"/>
      <c r="FP15" s="1088"/>
      <c r="FQ15" s="1088"/>
      <c r="FR15" s="1088"/>
      <c r="FS15" s="1088"/>
      <c r="FT15" s="1088"/>
      <c r="FU15" s="1188"/>
      <c r="FV15" s="1188"/>
      <c r="FW15" s="1188"/>
      <c r="FX15" s="1088"/>
      <c r="FY15" s="1088"/>
      <c r="FZ15" s="1088"/>
      <c r="GA15" s="1088"/>
      <c r="GB15" s="1088"/>
      <c r="GC15" s="1088"/>
      <c r="GD15" s="1088"/>
      <c r="GE15" s="1188"/>
      <c r="GF15" s="1187"/>
      <c r="GG15" s="1187"/>
      <c r="GH15" s="1187"/>
      <c r="GI15" s="1187"/>
      <c r="GJ15" s="1187"/>
      <c r="GK15" s="1187"/>
      <c r="GL15" s="1187"/>
      <c r="GM15" s="1187"/>
      <c r="GN15" s="1187"/>
      <c r="GO15" s="5410"/>
      <c r="GP15" s="1199"/>
    </row>
    <row r="16" spans="1:198" s="1136" customFormat="1" ht="13.5">
      <c r="A16" s="1163">
        <v>8</v>
      </c>
      <c r="B16" s="1162" t="s">
        <v>2196</v>
      </c>
      <c r="C16" s="1161"/>
      <c r="D16" s="1156"/>
      <c r="E16" s="1154"/>
      <c r="F16" s="1156"/>
      <c r="G16" s="1156"/>
      <c r="H16" s="1154"/>
      <c r="I16" s="1154"/>
      <c r="J16" s="1154"/>
      <c r="K16" s="1154"/>
      <c r="L16" s="1154"/>
      <c r="M16" s="1165"/>
      <c r="N16" s="1165"/>
      <c r="O16" s="1165"/>
      <c r="P16" s="1165"/>
      <c r="Q16" s="1165"/>
      <c r="R16" s="1165"/>
      <c r="S16" s="1165"/>
      <c r="T16" s="1165"/>
      <c r="U16" s="1165"/>
      <c r="V16" s="1165"/>
      <c r="W16" s="1180"/>
      <c r="X16" s="1180"/>
      <c r="Y16" s="1154"/>
      <c r="Z16" s="1154"/>
      <c r="AA16" s="1154"/>
      <c r="AB16" s="1154"/>
      <c r="AC16" s="1154"/>
      <c r="AD16" s="1154"/>
      <c r="AE16" s="1154"/>
      <c r="AF16" s="1154"/>
      <c r="AG16" s="1154"/>
      <c r="AH16" s="1154"/>
      <c r="AI16" s="1154"/>
      <c r="AJ16" s="1165"/>
      <c r="AK16" s="1165"/>
      <c r="AL16" s="1165"/>
      <c r="AM16" s="1165"/>
      <c r="AN16" s="1165">
        <v>6.62</v>
      </c>
      <c r="AO16" s="1165">
        <v>7.28</v>
      </c>
      <c r="AP16" s="1165">
        <f t="shared" si="3"/>
        <v>7.28</v>
      </c>
      <c r="AQ16" s="1165">
        <v>8.16</v>
      </c>
      <c r="AR16" s="1165">
        <v>8.98</v>
      </c>
      <c r="AS16" s="1165">
        <f>AR16</f>
        <v>8.98</v>
      </c>
      <c r="AT16" s="1156">
        <v>7.88</v>
      </c>
      <c r="AU16" s="1185">
        <f t="shared" si="1"/>
        <v>0</v>
      </c>
      <c r="AV16" s="1154">
        <f>AU16</f>
        <v>0</v>
      </c>
      <c r="AW16" s="1154"/>
      <c r="AX16" s="1154"/>
      <c r="AY16" s="1154"/>
      <c r="AZ16" s="1154">
        <v>7.3</v>
      </c>
      <c r="BA16" s="1154">
        <v>8.5763250000000006</v>
      </c>
      <c r="BB16" s="1154"/>
      <c r="BC16" s="1154"/>
      <c r="BD16" s="1154"/>
      <c r="BE16" s="1154"/>
      <c r="BF16" s="1154"/>
      <c r="BG16" s="1088"/>
      <c r="BH16" s="1088"/>
      <c r="BI16" s="1088"/>
      <c r="BJ16" s="1088"/>
      <c r="BK16" s="1088"/>
      <c r="BL16" s="1088"/>
      <c r="BM16" s="1088"/>
      <c r="BN16" s="1088"/>
      <c r="BO16" s="1088"/>
      <c r="BP16" s="1088"/>
      <c r="BQ16" s="1187"/>
      <c r="BR16" s="1187"/>
      <c r="BS16" s="1187"/>
      <c r="BT16" s="1187"/>
      <c r="BU16" s="1187"/>
      <c r="BV16" s="1187"/>
      <c r="BW16" s="1187"/>
      <c r="BX16" s="1187"/>
      <c r="BY16" s="1187"/>
      <c r="BZ16" s="1187"/>
      <c r="CA16" s="1187"/>
      <c r="CB16" s="1187"/>
      <c r="CC16" s="1187"/>
      <c r="CD16" s="1088"/>
      <c r="CE16" s="1088"/>
      <c r="CF16" s="1088"/>
      <c r="CG16" s="1088"/>
      <c r="CH16" s="1088"/>
      <c r="CI16" s="1088"/>
      <c r="CJ16" s="1088"/>
      <c r="CK16" s="1088"/>
      <c r="CL16" s="1088"/>
      <c r="CM16" s="1088"/>
      <c r="CN16" s="1187"/>
      <c r="CO16" s="1187"/>
      <c r="CP16" s="1187"/>
      <c r="CQ16" s="1187"/>
      <c r="CR16" s="1187"/>
      <c r="CS16" s="1187"/>
      <c r="CT16" s="1187"/>
      <c r="CU16" s="1187"/>
      <c r="CV16" s="1187"/>
      <c r="CW16" s="1187"/>
      <c r="CX16" s="1187"/>
      <c r="CY16" s="1187"/>
      <c r="CZ16" s="1187"/>
      <c r="DA16" s="1107"/>
      <c r="DB16" s="1107"/>
      <c r="DC16" s="1107"/>
      <c r="DD16" s="1107"/>
      <c r="DE16" s="1107"/>
      <c r="DF16" s="1107"/>
      <c r="DG16" s="1107"/>
      <c r="DH16" s="1107"/>
      <c r="DI16" s="1107"/>
      <c r="DJ16" s="1107"/>
      <c r="DK16" s="1187"/>
      <c r="DL16" s="1187"/>
      <c r="DM16" s="1187"/>
      <c r="DN16" s="1187"/>
      <c r="DO16" s="1187"/>
      <c r="DP16" s="1187"/>
      <c r="DQ16" s="1187"/>
      <c r="DR16" s="1187"/>
      <c r="DS16" s="1187"/>
      <c r="DT16" s="1187"/>
      <c r="DU16" s="1187"/>
      <c r="DV16" s="1187"/>
      <c r="DW16" s="1187"/>
      <c r="DX16" s="1107"/>
      <c r="DY16" s="1107"/>
      <c r="DZ16" s="1107"/>
      <c r="EA16" s="1107"/>
      <c r="EB16" s="1107"/>
      <c r="EC16" s="1107"/>
      <c r="ED16" s="1107"/>
      <c r="EE16" s="1107"/>
      <c r="EF16" s="1107"/>
      <c r="EG16" s="1107"/>
      <c r="EH16" s="1187"/>
      <c r="EI16" s="1187"/>
      <c r="EJ16" s="1187"/>
      <c r="EK16" s="1187"/>
      <c r="EL16" s="1187"/>
      <c r="EM16" s="1187"/>
      <c r="EN16" s="1187"/>
      <c r="EO16" s="1187"/>
      <c r="EP16" s="1187"/>
      <c r="EQ16" s="1187"/>
      <c r="ER16" s="1187"/>
      <c r="ES16" s="1187"/>
      <c r="ET16" s="1187"/>
      <c r="EU16" s="1107"/>
      <c r="EV16" s="1107"/>
      <c r="EW16" s="1107"/>
      <c r="EX16" s="1107"/>
      <c r="EY16" s="1107"/>
      <c r="EZ16" s="1107"/>
      <c r="FA16" s="1107"/>
      <c r="FB16" s="1107"/>
      <c r="FC16" s="1107"/>
      <c r="FD16" s="1107"/>
      <c r="FE16" s="1107"/>
      <c r="FF16" s="1088"/>
      <c r="FG16" s="1088"/>
      <c r="FH16" s="1088"/>
      <c r="FI16" s="1088"/>
      <c r="FJ16" s="1088"/>
      <c r="FK16" s="1088"/>
      <c r="FL16" s="1088"/>
      <c r="FM16" s="1088"/>
      <c r="FN16" s="1088"/>
      <c r="FO16" s="1088"/>
      <c r="FP16" s="1088"/>
      <c r="FQ16" s="1088"/>
      <c r="FR16" s="1088"/>
      <c r="FS16" s="1088"/>
      <c r="FT16" s="1088"/>
      <c r="FU16" s="1188"/>
      <c r="FV16" s="1188"/>
      <c r="FW16" s="1188"/>
      <c r="FX16" s="1088"/>
      <c r="FY16" s="1088"/>
      <c r="FZ16" s="1088"/>
      <c r="GA16" s="1088"/>
      <c r="GB16" s="1088"/>
      <c r="GC16" s="1088"/>
      <c r="GD16" s="1088"/>
      <c r="GE16" s="1187"/>
      <c r="GF16" s="1187"/>
      <c r="GG16" s="1187"/>
      <c r="GH16" s="1187"/>
      <c r="GI16" s="1187"/>
      <c r="GJ16" s="1187"/>
      <c r="GK16" s="1187"/>
      <c r="GL16" s="1187"/>
      <c r="GM16" s="1187"/>
      <c r="GN16" s="1187"/>
      <c r="GO16" s="5410"/>
      <c r="GP16" s="1199"/>
    </row>
    <row r="17" spans="1:198" s="1136" customFormat="1" ht="13.5" hidden="1" customHeight="1">
      <c r="A17" s="1163">
        <v>13.383333333333301</v>
      </c>
      <c r="B17" s="1164" t="s">
        <v>2197</v>
      </c>
      <c r="C17" s="1161"/>
      <c r="D17" s="1156"/>
      <c r="E17" s="1165"/>
      <c r="F17" s="1165"/>
      <c r="G17" s="1165"/>
      <c r="H17" s="1165"/>
      <c r="I17" s="1165"/>
      <c r="J17" s="1165"/>
      <c r="K17" s="1165"/>
      <c r="L17" s="1165"/>
      <c r="M17" s="1165"/>
      <c r="N17" s="1165"/>
      <c r="O17" s="1165"/>
      <c r="P17" s="1165"/>
      <c r="Q17" s="1165"/>
      <c r="R17" s="1165"/>
      <c r="S17" s="1165"/>
      <c r="T17" s="1165"/>
      <c r="U17" s="1165"/>
      <c r="V17" s="1165"/>
      <c r="W17" s="1180"/>
      <c r="X17" s="1180"/>
      <c r="Y17" s="1165"/>
      <c r="Z17" s="1165"/>
      <c r="AA17" s="1165"/>
      <c r="AB17" s="1165"/>
      <c r="AC17" s="1165"/>
      <c r="AD17" s="1165"/>
      <c r="AE17" s="1165"/>
      <c r="AF17" s="1165"/>
      <c r="AG17" s="1165"/>
      <c r="AH17" s="1165"/>
      <c r="AI17" s="1165"/>
      <c r="AJ17" s="1165"/>
      <c r="AK17" s="1165"/>
      <c r="AL17" s="1165"/>
      <c r="AM17" s="1165"/>
      <c r="AN17" s="1165">
        <v>1.99</v>
      </c>
      <c r="AO17" s="1165">
        <v>2.19</v>
      </c>
      <c r="AP17" s="1165">
        <f t="shared" si="3"/>
        <v>2.19</v>
      </c>
      <c r="AQ17" s="1165">
        <v>1.1399999999999999</v>
      </c>
      <c r="AR17" s="1165">
        <v>0.91</v>
      </c>
      <c r="AS17" s="1165"/>
      <c r="AT17" s="1156">
        <v>0</v>
      </c>
      <c r="AU17" s="1185">
        <f t="shared" si="1"/>
        <v>0</v>
      </c>
      <c r="AV17" s="1165"/>
      <c r="AW17" s="1165"/>
      <c r="AX17" s="1165"/>
      <c r="AY17" s="1165"/>
      <c r="AZ17" s="1165"/>
      <c r="BA17" s="1165"/>
      <c r="BB17" s="1165"/>
      <c r="BC17" s="1165"/>
      <c r="BD17" s="1165"/>
      <c r="BE17" s="1165"/>
      <c r="BF17" s="1165"/>
      <c r="BG17" s="1088"/>
      <c r="BH17" s="1088"/>
      <c r="BI17" s="1088"/>
      <c r="BJ17" s="1088"/>
      <c r="BK17" s="1088"/>
      <c r="BL17" s="1088"/>
      <c r="BM17" s="1088"/>
      <c r="BN17" s="1088"/>
      <c r="BO17" s="1088"/>
      <c r="BP17" s="1088"/>
      <c r="BQ17" s="1187"/>
      <c r="BR17" s="1187"/>
      <c r="BS17" s="1088"/>
      <c r="BT17" s="1088"/>
      <c r="BU17" s="1088"/>
      <c r="BV17" s="1187"/>
      <c r="BW17" s="1187"/>
      <c r="BX17" s="1187"/>
      <c r="BY17" s="1187"/>
      <c r="BZ17" s="1187"/>
      <c r="CA17" s="1187"/>
      <c r="CB17" s="1187"/>
      <c r="CC17" s="1187"/>
      <c r="CD17" s="1088"/>
      <c r="CE17" s="1088"/>
      <c r="CF17" s="1088"/>
      <c r="CG17" s="1088"/>
      <c r="CH17" s="1088"/>
      <c r="CI17" s="1088"/>
      <c r="CJ17" s="1088"/>
      <c r="CK17" s="1088"/>
      <c r="CL17" s="1088"/>
      <c r="CM17" s="1088"/>
      <c r="CN17" s="1187"/>
      <c r="CO17" s="1187"/>
      <c r="CP17" s="1107"/>
      <c r="CQ17" s="1107"/>
      <c r="CR17" s="1107"/>
      <c r="CS17" s="1107"/>
      <c r="CT17" s="1107"/>
      <c r="CU17" s="1107"/>
      <c r="CV17" s="1107"/>
      <c r="CW17" s="1107"/>
      <c r="CX17" s="1107"/>
      <c r="CY17" s="1107"/>
      <c r="CZ17" s="1107"/>
      <c r="DA17" s="1107"/>
      <c r="DB17" s="1107"/>
      <c r="DC17" s="1107"/>
      <c r="DD17" s="1107"/>
      <c r="DE17" s="1107"/>
      <c r="DF17" s="1107"/>
      <c r="DG17" s="1107"/>
      <c r="DH17" s="1107"/>
      <c r="DI17" s="1107"/>
      <c r="DJ17" s="1107"/>
      <c r="DK17" s="1187"/>
      <c r="DL17" s="1187"/>
      <c r="DM17" s="1107"/>
      <c r="DN17" s="1107"/>
      <c r="DO17" s="1107"/>
      <c r="DP17" s="1107"/>
      <c r="DQ17" s="1107"/>
      <c r="DR17" s="1107"/>
      <c r="DS17" s="1107"/>
      <c r="DT17" s="1107"/>
      <c r="DU17" s="1107"/>
      <c r="DV17" s="1107"/>
      <c r="DW17" s="1107"/>
      <c r="DX17" s="1107"/>
      <c r="DY17" s="1107"/>
      <c r="DZ17" s="1107"/>
      <c r="EA17" s="1107"/>
      <c r="EB17" s="1107"/>
      <c r="EC17" s="1107"/>
      <c r="ED17" s="1107"/>
      <c r="EE17" s="1107"/>
      <c r="EF17" s="1107"/>
      <c r="EG17" s="1107"/>
      <c r="EH17" s="1187"/>
      <c r="EI17" s="1187"/>
      <c r="EJ17" s="1107"/>
      <c r="EK17" s="1107"/>
      <c r="EL17" s="1107"/>
      <c r="EM17" s="1107"/>
      <c r="EN17" s="1107"/>
      <c r="EO17" s="1107"/>
      <c r="EP17" s="1107"/>
      <c r="EQ17" s="1107"/>
      <c r="ER17" s="1107"/>
      <c r="ES17" s="1107"/>
      <c r="ET17" s="1107"/>
      <c r="EU17" s="1107"/>
      <c r="EV17" s="1107"/>
      <c r="EW17" s="1107"/>
      <c r="EX17" s="1107"/>
      <c r="EY17" s="1107"/>
      <c r="EZ17" s="1107"/>
      <c r="FA17" s="1107"/>
      <c r="FB17" s="1107"/>
      <c r="FC17" s="1107"/>
      <c r="FD17" s="1107"/>
      <c r="FE17" s="1107"/>
      <c r="FF17" s="1088"/>
      <c r="FG17" s="1088"/>
      <c r="FH17" s="1088"/>
      <c r="FI17" s="1088"/>
      <c r="FJ17" s="1088"/>
      <c r="FK17" s="1088"/>
      <c r="FL17" s="1088"/>
      <c r="FM17" s="1088"/>
      <c r="FN17" s="1088"/>
      <c r="FO17" s="1088"/>
      <c r="FP17" s="1088"/>
      <c r="FQ17" s="1088"/>
      <c r="FR17" s="1088"/>
      <c r="FS17" s="1088"/>
      <c r="FT17" s="1088"/>
      <c r="FU17" s="1188"/>
      <c r="FV17" s="1188"/>
      <c r="FW17" s="1188"/>
      <c r="FX17" s="1088"/>
      <c r="FY17" s="1088"/>
      <c r="FZ17" s="1088"/>
      <c r="GA17" s="1088"/>
      <c r="GB17" s="1088"/>
      <c r="GC17" s="1088"/>
      <c r="GD17" s="1088"/>
      <c r="GE17" s="1088"/>
      <c r="GF17" s="1088"/>
      <c r="GG17" s="1088"/>
      <c r="GH17" s="1196"/>
      <c r="GI17" s="1187"/>
      <c r="GJ17" s="1187"/>
      <c r="GK17" s="1187"/>
      <c r="GL17" s="1187"/>
      <c r="GM17" s="1187"/>
      <c r="GN17" s="1187"/>
      <c r="GO17" s="5410"/>
      <c r="GP17" s="1199"/>
    </row>
    <row r="18" spans="1:198" s="1136" customFormat="1" ht="13.5" hidden="1" customHeight="1">
      <c r="A18" s="1163">
        <v>14.533333333333299</v>
      </c>
      <c r="B18" s="1155" t="s">
        <v>2198</v>
      </c>
      <c r="C18" s="1161"/>
      <c r="D18" s="1156"/>
      <c r="E18" s="1165"/>
      <c r="F18" s="1165"/>
      <c r="G18" s="1165"/>
      <c r="H18" s="1165"/>
      <c r="I18" s="1165"/>
      <c r="J18" s="1165"/>
      <c r="K18" s="1165"/>
      <c r="L18" s="1165"/>
      <c r="M18" s="1165"/>
      <c r="N18" s="1165"/>
      <c r="O18" s="1165"/>
      <c r="P18" s="1165"/>
      <c r="Q18" s="1165"/>
      <c r="R18" s="1165"/>
      <c r="S18" s="1165"/>
      <c r="T18" s="1165"/>
      <c r="U18" s="1165"/>
      <c r="V18" s="1165"/>
      <c r="W18" s="1180"/>
      <c r="X18" s="1180"/>
      <c r="Y18" s="1165"/>
      <c r="Z18" s="1165"/>
      <c r="AA18" s="1165"/>
      <c r="AB18" s="1165"/>
      <c r="AC18" s="1165"/>
      <c r="AD18" s="1165"/>
      <c r="AE18" s="1165"/>
      <c r="AF18" s="1165"/>
      <c r="AG18" s="1165"/>
      <c r="AH18" s="1165"/>
      <c r="AI18" s="1165"/>
      <c r="AJ18" s="1165"/>
      <c r="AK18" s="1165"/>
      <c r="AL18" s="1165"/>
      <c r="AM18" s="1165"/>
      <c r="AN18" s="1165">
        <v>49.52</v>
      </c>
      <c r="AO18" s="1165">
        <v>54.47</v>
      </c>
      <c r="AP18" s="1165">
        <f t="shared" si="3"/>
        <v>54.47</v>
      </c>
      <c r="AQ18" s="1165">
        <v>38.840000000000003</v>
      </c>
      <c r="AR18" s="1165">
        <v>42.72</v>
      </c>
      <c r="AS18" s="1165"/>
      <c r="AT18" s="1156">
        <v>0</v>
      </c>
      <c r="AU18" s="1185">
        <f t="shared" si="1"/>
        <v>0</v>
      </c>
      <c r="AV18" s="1165"/>
      <c r="AW18" s="1165"/>
      <c r="AX18" s="1165"/>
      <c r="AY18" s="1165"/>
      <c r="AZ18" s="1165"/>
      <c r="BA18" s="1165"/>
      <c r="BB18" s="1165"/>
      <c r="BC18" s="1165"/>
      <c r="BD18" s="1165"/>
      <c r="BE18" s="1165"/>
      <c r="BF18" s="1165"/>
      <c r="BG18" s="1088"/>
      <c r="BH18" s="1088"/>
      <c r="BI18" s="1088"/>
      <c r="BJ18" s="1088"/>
      <c r="BK18" s="1088"/>
      <c r="BL18" s="1088"/>
      <c r="BM18" s="1088"/>
      <c r="BN18" s="1088"/>
      <c r="BO18" s="1088"/>
      <c r="BP18" s="1088"/>
      <c r="BQ18" s="1187"/>
      <c r="BR18" s="1187"/>
      <c r="BS18" s="1088"/>
      <c r="BT18" s="1088"/>
      <c r="BU18" s="1088"/>
      <c r="BV18" s="1187"/>
      <c r="BW18" s="1187"/>
      <c r="BX18" s="1187"/>
      <c r="BY18" s="1187"/>
      <c r="BZ18" s="1187"/>
      <c r="CA18" s="1187"/>
      <c r="CB18" s="1187"/>
      <c r="CC18" s="1187"/>
      <c r="CD18" s="1088"/>
      <c r="CE18" s="1088"/>
      <c r="CF18" s="1088"/>
      <c r="CG18" s="1088"/>
      <c r="CH18" s="1088"/>
      <c r="CI18" s="1088"/>
      <c r="CJ18" s="1088"/>
      <c r="CK18" s="1088"/>
      <c r="CL18" s="1088"/>
      <c r="CM18" s="1088"/>
      <c r="CN18" s="1187"/>
      <c r="CO18" s="1187"/>
      <c r="CP18" s="1107"/>
      <c r="CQ18" s="1107"/>
      <c r="CR18" s="1107"/>
      <c r="CS18" s="1107"/>
      <c r="CT18" s="1107"/>
      <c r="CU18" s="1107"/>
      <c r="CV18" s="1107"/>
      <c r="CW18" s="1107"/>
      <c r="CX18" s="1107"/>
      <c r="CY18" s="1107"/>
      <c r="CZ18" s="1107"/>
      <c r="DA18" s="1107"/>
      <c r="DB18" s="1107"/>
      <c r="DC18" s="1107"/>
      <c r="DD18" s="1107"/>
      <c r="DE18" s="1107"/>
      <c r="DF18" s="1107"/>
      <c r="DG18" s="1107"/>
      <c r="DH18" s="1107"/>
      <c r="DI18" s="1107"/>
      <c r="DJ18" s="1107"/>
      <c r="DK18" s="1187"/>
      <c r="DL18" s="1187"/>
      <c r="DM18" s="1107"/>
      <c r="DN18" s="1107"/>
      <c r="DO18" s="1107"/>
      <c r="DP18" s="1107"/>
      <c r="DQ18" s="1107"/>
      <c r="DR18" s="1107"/>
      <c r="DS18" s="1107"/>
      <c r="DT18" s="1107"/>
      <c r="DU18" s="1107"/>
      <c r="DV18" s="1107"/>
      <c r="DW18" s="1107"/>
      <c r="DX18" s="1107"/>
      <c r="DY18" s="1107"/>
      <c r="DZ18" s="1107"/>
      <c r="EA18" s="1107"/>
      <c r="EB18" s="1107"/>
      <c r="EC18" s="1107"/>
      <c r="ED18" s="1107"/>
      <c r="EE18" s="1107"/>
      <c r="EF18" s="1107"/>
      <c r="EG18" s="1107"/>
      <c r="EH18" s="1187"/>
      <c r="EI18" s="1187"/>
      <c r="EJ18" s="1107"/>
      <c r="EK18" s="1107"/>
      <c r="EL18" s="1107"/>
      <c r="EM18" s="1107"/>
      <c r="EN18" s="1107"/>
      <c r="EO18" s="1107"/>
      <c r="EP18" s="1107"/>
      <c r="EQ18" s="1107"/>
      <c r="ER18" s="1107"/>
      <c r="ES18" s="1107"/>
      <c r="ET18" s="1107"/>
      <c r="EU18" s="1107"/>
      <c r="EV18" s="1107"/>
      <c r="EW18" s="1107"/>
      <c r="EX18" s="1107"/>
      <c r="EY18" s="1107"/>
      <c r="EZ18" s="1107"/>
      <c r="FA18" s="1107"/>
      <c r="FB18" s="1107"/>
      <c r="FC18" s="1107"/>
      <c r="FD18" s="1107"/>
      <c r="FE18" s="1107"/>
      <c r="FF18" s="1088"/>
      <c r="FG18" s="1088"/>
      <c r="FH18" s="1088"/>
      <c r="FI18" s="1088"/>
      <c r="FJ18" s="1088"/>
      <c r="FK18" s="1088"/>
      <c r="FL18" s="1088"/>
      <c r="FM18" s="1088"/>
      <c r="FN18" s="1088"/>
      <c r="FO18" s="1088"/>
      <c r="FP18" s="1088"/>
      <c r="FQ18" s="1088"/>
      <c r="FR18" s="1088"/>
      <c r="FS18" s="1088"/>
      <c r="FT18" s="1088"/>
      <c r="FU18" s="1188"/>
      <c r="FV18" s="1188"/>
      <c r="FW18" s="1188"/>
      <c r="FX18" s="1088"/>
      <c r="FY18" s="1088"/>
      <c r="FZ18" s="1088"/>
      <c r="GA18" s="1088"/>
      <c r="GB18" s="1088"/>
      <c r="GC18" s="1088"/>
      <c r="GD18" s="1088"/>
      <c r="GE18" s="1088"/>
      <c r="GF18" s="1088"/>
      <c r="GG18" s="1088"/>
      <c r="GH18" s="1196"/>
      <c r="GI18" s="1187"/>
      <c r="GJ18" s="1187"/>
      <c r="GK18" s="1187"/>
      <c r="GL18" s="1187"/>
      <c r="GM18" s="1187"/>
      <c r="GN18" s="1187"/>
      <c r="GO18" s="5410"/>
      <c r="GP18" s="1199"/>
    </row>
    <row r="19" spans="1:198" s="1136" customFormat="1" ht="13.5" hidden="1" customHeight="1">
      <c r="A19" s="1163">
        <v>15.6833333333333</v>
      </c>
      <c r="B19" s="1155" t="s">
        <v>2199</v>
      </c>
      <c r="C19" s="1161"/>
      <c r="D19" s="1156"/>
      <c r="E19" s="1165"/>
      <c r="F19" s="1165"/>
      <c r="G19" s="1165"/>
      <c r="H19" s="1165"/>
      <c r="I19" s="1165"/>
      <c r="J19" s="1165"/>
      <c r="K19" s="1165"/>
      <c r="L19" s="1165"/>
      <c r="M19" s="1165"/>
      <c r="N19" s="1165"/>
      <c r="O19" s="1165"/>
      <c r="P19" s="1165"/>
      <c r="Q19" s="1165"/>
      <c r="R19" s="1165"/>
      <c r="S19" s="1165"/>
      <c r="T19" s="1165"/>
      <c r="U19" s="1165"/>
      <c r="V19" s="1165"/>
      <c r="W19" s="1180"/>
      <c r="X19" s="1180"/>
      <c r="Y19" s="1165"/>
      <c r="Z19" s="1165"/>
      <c r="AA19" s="1165"/>
      <c r="AB19" s="1165"/>
      <c r="AC19" s="1165"/>
      <c r="AD19" s="1165"/>
      <c r="AE19" s="1165"/>
      <c r="AF19" s="1165"/>
      <c r="AG19" s="1165"/>
      <c r="AH19" s="1165"/>
      <c r="AI19" s="1165"/>
      <c r="AJ19" s="1165"/>
      <c r="AK19" s="1165"/>
      <c r="AL19" s="1165"/>
      <c r="AM19" s="1165"/>
      <c r="AN19" s="1165">
        <v>6.84</v>
      </c>
      <c r="AO19" s="1165">
        <v>7.52</v>
      </c>
      <c r="AP19" s="1165">
        <f t="shared" si="3"/>
        <v>7.52</v>
      </c>
      <c r="AQ19" s="1165">
        <v>9.0500000000000007</v>
      </c>
      <c r="AR19" s="1165">
        <v>9.9600000000000009</v>
      </c>
      <c r="AS19" s="1165"/>
      <c r="AT19" s="1156">
        <v>0</v>
      </c>
      <c r="AU19" s="1185">
        <f t="shared" si="1"/>
        <v>0</v>
      </c>
      <c r="AV19" s="1165"/>
      <c r="AW19" s="1165"/>
      <c r="AX19" s="1165"/>
      <c r="AY19" s="1165"/>
      <c r="AZ19" s="1165"/>
      <c r="BA19" s="1165"/>
      <c r="BB19" s="1165"/>
      <c r="BC19" s="1165"/>
      <c r="BD19" s="1165"/>
      <c r="BE19" s="1165"/>
      <c r="BF19" s="1165"/>
      <c r="BG19" s="1088"/>
      <c r="BH19" s="1088"/>
      <c r="BI19" s="1088"/>
      <c r="BJ19" s="1088"/>
      <c r="BK19" s="1088"/>
      <c r="BL19" s="1088"/>
      <c r="BM19" s="1088"/>
      <c r="BN19" s="1088"/>
      <c r="BO19" s="1088"/>
      <c r="BP19" s="1088"/>
      <c r="BQ19" s="1187"/>
      <c r="BR19" s="1187"/>
      <c r="BS19" s="1088"/>
      <c r="BT19" s="1088"/>
      <c r="BU19" s="1088"/>
      <c r="BV19" s="1187"/>
      <c r="BW19" s="1187"/>
      <c r="BX19" s="1187"/>
      <c r="BY19" s="1187"/>
      <c r="BZ19" s="1187"/>
      <c r="CA19" s="1187"/>
      <c r="CB19" s="1187"/>
      <c r="CC19" s="1187"/>
      <c r="CD19" s="1088"/>
      <c r="CE19" s="1088"/>
      <c r="CF19" s="1088"/>
      <c r="CG19" s="1088"/>
      <c r="CH19" s="1088"/>
      <c r="CI19" s="1088"/>
      <c r="CJ19" s="1088"/>
      <c r="CK19" s="1088"/>
      <c r="CL19" s="1088"/>
      <c r="CM19" s="1088"/>
      <c r="CN19" s="1187"/>
      <c r="CO19" s="1187"/>
      <c r="CP19" s="1107"/>
      <c r="CQ19" s="1107"/>
      <c r="CR19" s="1107"/>
      <c r="CS19" s="1107"/>
      <c r="CT19" s="1107"/>
      <c r="CU19" s="1107"/>
      <c r="CV19" s="1107"/>
      <c r="CW19" s="1107"/>
      <c r="CX19" s="1107"/>
      <c r="CY19" s="1107"/>
      <c r="CZ19" s="1107"/>
      <c r="DA19" s="1107"/>
      <c r="DB19" s="1107"/>
      <c r="DC19" s="1107"/>
      <c r="DD19" s="1107"/>
      <c r="DE19" s="1107"/>
      <c r="DF19" s="1107"/>
      <c r="DG19" s="1107"/>
      <c r="DH19" s="1107"/>
      <c r="DI19" s="1107"/>
      <c r="DJ19" s="1107"/>
      <c r="DK19" s="1187"/>
      <c r="DL19" s="1187"/>
      <c r="DM19" s="1107"/>
      <c r="DN19" s="1107"/>
      <c r="DO19" s="1107"/>
      <c r="DP19" s="1107"/>
      <c r="DQ19" s="1107"/>
      <c r="DR19" s="1107"/>
      <c r="DS19" s="1107"/>
      <c r="DT19" s="1107"/>
      <c r="DU19" s="1107"/>
      <c r="DV19" s="1107"/>
      <c r="DW19" s="1107"/>
      <c r="DX19" s="1107"/>
      <c r="DY19" s="1107"/>
      <c r="DZ19" s="1107"/>
      <c r="EA19" s="1107"/>
      <c r="EB19" s="1107"/>
      <c r="EC19" s="1107"/>
      <c r="ED19" s="1107"/>
      <c r="EE19" s="1107"/>
      <c r="EF19" s="1107"/>
      <c r="EG19" s="1107"/>
      <c r="EH19" s="1187"/>
      <c r="EI19" s="1187"/>
      <c r="EJ19" s="1107"/>
      <c r="EK19" s="1107"/>
      <c r="EL19" s="1107"/>
      <c r="EM19" s="1107"/>
      <c r="EN19" s="1107"/>
      <c r="EO19" s="1107"/>
      <c r="EP19" s="1107"/>
      <c r="EQ19" s="1107"/>
      <c r="ER19" s="1107"/>
      <c r="ES19" s="1107"/>
      <c r="ET19" s="1107"/>
      <c r="EU19" s="1107"/>
      <c r="EV19" s="1107"/>
      <c r="EW19" s="1107"/>
      <c r="EX19" s="1107"/>
      <c r="EY19" s="1107"/>
      <c r="EZ19" s="1107"/>
      <c r="FA19" s="1107"/>
      <c r="FB19" s="1107"/>
      <c r="FC19" s="1107"/>
      <c r="FD19" s="1107"/>
      <c r="FE19" s="1107"/>
      <c r="FF19" s="1088"/>
      <c r="FG19" s="1088"/>
      <c r="FH19" s="1088"/>
      <c r="FI19" s="1088"/>
      <c r="FJ19" s="1088"/>
      <c r="FK19" s="1088"/>
      <c r="FL19" s="1088"/>
      <c r="FM19" s="1088"/>
      <c r="FN19" s="1088"/>
      <c r="FO19" s="1088"/>
      <c r="FP19" s="1088"/>
      <c r="FQ19" s="1088"/>
      <c r="FR19" s="1088"/>
      <c r="FS19" s="1088"/>
      <c r="FT19" s="1088"/>
      <c r="FU19" s="1188"/>
      <c r="FV19" s="1188"/>
      <c r="FW19" s="1188"/>
      <c r="FX19" s="1088"/>
      <c r="FY19" s="1088"/>
      <c r="FZ19" s="1088"/>
      <c r="GA19" s="1088"/>
      <c r="GB19" s="1088"/>
      <c r="GC19" s="1088"/>
      <c r="GD19" s="1088"/>
      <c r="GE19" s="1088"/>
      <c r="GF19" s="1088"/>
      <c r="GG19" s="1088"/>
      <c r="GH19" s="1196"/>
      <c r="GI19" s="1187"/>
      <c r="GJ19" s="1187"/>
      <c r="GK19" s="1187"/>
      <c r="GL19" s="1187"/>
      <c r="GM19" s="1187"/>
      <c r="GN19" s="1187"/>
      <c r="GO19" s="5410"/>
      <c r="GP19" s="1199"/>
    </row>
    <row r="20" spans="1:198" s="1136" customFormat="1" ht="13.5" hidden="1" customHeight="1">
      <c r="A20" s="1163">
        <v>16.8333333333333</v>
      </c>
      <c r="B20" s="1155" t="s">
        <v>2200</v>
      </c>
      <c r="C20" s="1161"/>
      <c r="D20" s="1156"/>
      <c r="E20" s="1165"/>
      <c r="F20" s="1165"/>
      <c r="G20" s="1165"/>
      <c r="H20" s="1165"/>
      <c r="I20" s="1165"/>
      <c r="J20" s="1165"/>
      <c r="K20" s="1165"/>
      <c r="L20" s="1165"/>
      <c r="M20" s="1165"/>
      <c r="N20" s="1165"/>
      <c r="O20" s="1165"/>
      <c r="P20" s="1165"/>
      <c r="Q20" s="1165"/>
      <c r="R20" s="1165"/>
      <c r="S20" s="1165"/>
      <c r="T20" s="1165"/>
      <c r="U20" s="1165"/>
      <c r="V20" s="1165"/>
      <c r="W20" s="1180"/>
      <c r="X20" s="1180"/>
      <c r="Y20" s="1165"/>
      <c r="Z20" s="1165"/>
      <c r="AA20" s="1165"/>
      <c r="AB20" s="1165"/>
      <c r="AC20" s="1165"/>
      <c r="AD20" s="1165"/>
      <c r="AE20" s="1165"/>
      <c r="AF20" s="1165"/>
      <c r="AG20" s="1165"/>
      <c r="AH20" s="1165"/>
      <c r="AI20" s="1165"/>
      <c r="AJ20" s="1165"/>
      <c r="AK20" s="1165"/>
      <c r="AL20" s="1165"/>
      <c r="AM20" s="1165"/>
      <c r="AN20" s="1165">
        <v>71.34</v>
      </c>
      <c r="AO20" s="1165">
        <v>64.209999999999994</v>
      </c>
      <c r="AP20" s="1165">
        <f t="shared" si="3"/>
        <v>64.209999999999994</v>
      </c>
      <c r="AQ20" s="1165">
        <v>29.92</v>
      </c>
      <c r="AR20" s="1165">
        <v>23.94</v>
      </c>
      <c r="AS20" s="1165"/>
      <c r="AT20" s="1156">
        <v>0</v>
      </c>
      <c r="AU20" s="1185">
        <f t="shared" si="1"/>
        <v>0</v>
      </c>
      <c r="AV20" s="1165"/>
      <c r="AW20" s="1165"/>
      <c r="AX20" s="1165"/>
      <c r="AY20" s="1165"/>
      <c r="AZ20" s="1165"/>
      <c r="BA20" s="1165"/>
      <c r="BB20" s="1165"/>
      <c r="BC20" s="1165"/>
      <c r="BD20" s="1165"/>
      <c r="BE20" s="1165"/>
      <c r="BF20" s="1165"/>
      <c r="BG20" s="1088"/>
      <c r="BH20" s="1088"/>
      <c r="BI20" s="1088"/>
      <c r="BJ20" s="1088"/>
      <c r="BK20" s="1088"/>
      <c r="BL20" s="1088"/>
      <c r="BM20" s="1088"/>
      <c r="BN20" s="1088"/>
      <c r="BO20" s="1088"/>
      <c r="BP20" s="1088"/>
      <c r="BQ20" s="1187"/>
      <c r="BR20" s="1187"/>
      <c r="BS20" s="1088"/>
      <c r="BT20" s="1088"/>
      <c r="BU20" s="1088"/>
      <c r="BV20" s="1187"/>
      <c r="BW20" s="1187"/>
      <c r="BX20" s="1187"/>
      <c r="BY20" s="1187"/>
      <c r="BZ20" s="1187"/>
      <c r="CA20" s="1187"/>
      <c r="CB20" s="1187"/>
      <c r="CC20" s="1187"/>
      <c r="CD20" s="1088"/>
      <c r="CE20" s="1088"/>
      <c r="CF20" s="1088"/>
      <c r="CG20" s="1088"/>
      <c r="CH20" s="1088"/>
      <c r="CI20" s="1088"/>
      <c r="CJ20" s="1088"/>
      <c r="CK20" s="1088"/>
      <c r="CL20" s="1088"/>
      <c r="CM20" s="1088"/>
      <c r="CN20" s="1187"/>
      <c r="CO20" s="1187"/>
      <c r="CP20" s="1107"/>
      <c r="CQ20" s="1107"/>
      <c r="CR20" s="1107"/>
      <c r="CS20" s="1107"/>
      <c r="CT20" s="1107"/>
      <c r="CU20" s="1107"/>
      <c r="CV20" s="1107"/>
      <c r="CW20" s="1107"/>
      <c r="CX20" s="1107"/>
      <c r="CY20" s="1107"/>
      <c r="CZ20" s="1107"/>
      <c r="DA20" s="1107"/>
      <c r="DB20" s="1107"/>
      <c r="DC20" s="1107"/>
      <c r="DD20" s="1107"/>
      <c r="DE20" s="1107"/>
      <c r="DF20" s="1107"/>
      <c r="DG20" s="1107"/>
      <c r="DH20" s="1107"/>
      <c r="DI20" s="1107"/>
      <c r="DJ20" s="1107"/>
      <c r="DK20" s="1187"/>
      <c r="DL20" s="1187"/>
      <c r="DM20" s="1107"/>
      <c r="DN20" s="1107"/>
      <c r="DO20" s="1107"/>
      <c r="DP20" s="1107"/>
      <c r="DQ20" s="1107"/>
      <c r="DR20" s="1107"/>
      <c r="DS20" s="1107"/>
      <c r="DT20" s="1107"/>
      <c r="DU20" s="1107"/>
      <c r="DV20" s="1107"/>
      <c r="DW20" s="1107"/>
      <c r="DX20" s="1107"/>
      <c r="DY20" s="1107"/>
      <c r="DZ20" s="1107"/>
      <c r="EA20" s="1107"/>
      <c r="EB20" s="1107"/>
      <c r="EC20" s="1107"/>
      <c r="ED20" s="1107"/>
      <c r="EE20" s="1107"/>
      <c r="EF20" s="1107"/>
      <c r="EG20" s="1107"/>
      <c r="EH20" s="1187"/>
      <c r="EI20" s="1187"/>
      <c r="EJ20" s="1107"/>
      <c r="EK20" s="1107"/>
      <c r="EL20" s="1107"/>
      <c r="EM20" s="1107"/>
      <c r="EN20" s="1107"/>
      <c r="EO20" s="1107"/>
      <c r="EP20" s="1107"/>
      <c r="EQ20" s="1107"/>
      <c r="ER20" s="1107"/>
      <c r="ES20" s="1107"/>
      <c r="ET20" s="1107"/>
      <c r="EU20" s="1107"/>
      <c r="EV20" s="1107"/>
      <c r="EW20" s="1107"/>
      <c r="EX20" s="1107"/>
      <c r="EY20" s="1107"/>
      <c r="EZ20" s="1107"/>
      <c r="FA20" s="1107"/>
      <c r="FB20" s="1107"/>
      <c r="FC20" s="1107"/>
      <c r="FD20" s="1107"/>
      <c r="FE20" s="1107"/>
      <c r="FF20" s="1088"/>
      <c r="FG20" s="1088"/>
      <c r="FH20" s="1088"/>
      <c r="FI20" s="1088"/>
      <c r="FJ20" s="1088"/>
      <c r="FK20" s="1088"/>
      <c r="FL20" s="1088"/>
      <c r="FM20" s="1088"/>
      <c r="FN20" s="1088"/>
      <c r="FO20" s="1088"/>
      <c r="FP20" s="1088"/>
      <c r="FQ20" s="1088"/>
      <c r="FR20" s="1088"/>
      <c r="FS20" s="1088"/>
      <c r="FT20" s="1088"/>
      <c r="FU20" s="1188"/>
      <c r="FV20" s="1188"/>
      <c r="FW20" s="1188"/>
      <c r="FX20" s="1088"/>
      <c r="FY20" s="1088"/>
      <c r="FZ20" s="1088"/>
      <c r="GA20" s="1088"/>
      <c r="GB20" s="1088"/>
      <c r="GC20" s="1088"/>
      <c r="GD20" s="1088"/>
      <c r="GE20" s="1088"/>
      <c r="GF20" s="1088"/>
      <c r="GG20" s="1088"/>
      <c r="GH20" s="1197"/>
      <c r="GI20" s="1187"/>
      <c r="GJ20" s="1187"/>
      <c r="GK20" s="1187"/>
      <c r="GL20" s="1187"/>
      <c r="GM20" s="1187"/>
      <c r="GN20" s="1187"/>
      <c r="GO20" s="5411"/>
      <c r="GP20" s="1199"/>
    </row>
    <row r="21" spans="1:198" s="1136" customFormat="1" ht="27" hidden="1">
      <c r="A21" s="1163">
        <v>17.983333333333299</v>
      </c>
      <c r="B21" s="1155" t="s">
        <v>2201</v>
      </c>
      <c r="C21" s="1161"/>
      <c r="D21" s="1156"/>
      <c r="E21" s="1165"/>
      <c r="F21" s="1165"/>
      <c r="G21" s="1165"/>
      <c r="H21" s="1165"/>
      <c r="I21" s="1165"/>
      <c r="J21" s="1165"/>
      <c r="K21" s="1165"/>
      <c r="L21" s="1165"/>
      <c r="M21" s="1165"/>
      <c r="N21" s="1165"/>
      <c r="O21" s="1165"/>
      <c r="P21" s="1165"/>
      <c r="Q21" s="1165"/>
      <c r="R21" s="1165"/>
      <c r="S21" s="1165"/>
      <c r="T21" s="1165"/>
      <c r="U21" s="1165"/>
      <c r="V21" s="1165"/>
      <c r="W21" s="1180"/>
      <c r="X21" s="1180"/>
      <c r="Y21" s="1165"/>
      <c r="Z21" s="1165"/>
      <c r="AA21" s="1165"/>
      <c r="AB21" s="1165"/>
      <c r="AC21" s="1165"/>
      <c r="AD21" s="1165"/>
      <c r="AE21" s="1165"/>
      <c r="AF21" s="1165"/>
      <c r="AG21" s="1165"/>
      <c r="AH21" s="1165"/>
      <c r="AI21" s="1165"/>
      <c r="AJ21" s="1165"/>
      <c r="AK21" s="1165"/>
      <c r="AL21" s="1165"/>
      <c r="AM21" s="1165"/>
      <c r="AN21" s="1165">
        <v>19.14</v>
      </c>
      <c r="AO21" s="1165">
        <v>21.05</v>
      </c>
      <c r="AP21" s="1165">
        <f t="shared" si="3"/>
        <v>21.05</v>
      </c>
      <c r="AQ21" s="1165">
        <v>16.850000000000001</v>
      </c>
      <c r="AR21" s="1165">
        <v>15.17</v>
      </c>
      <c r="AS21" s="1165"/>
      <c r="AT21" s="1156">
        <v>0</v>
      </c>
      <c r="AU21" s="1185">
        <f t="shared" si="1"/>
        <v>0</v>
      </c>
      <c r="AV21" s="1165"/>
      <c r="AW21" s="1165"/>
      <c r="AX21" s="1165"/>
      <c r="AY21" s="1165"/>
      <c r="AZ21" s="1165"/>
      <c r="BA21" s="1165"/>
      <c r="BB21" s="1165"/>
      <c r="BC21" s="1165"/>
      <c r="BD21" s="1165"/>
      <c r="BE21" s="1165"/>
      <c r="BF21" s="1165"/>
      <c r="BG21" s="1088"/>
      <c r="BH21" s="1088"/>
      <c r="BI21" s="1088"/>
      <c r="BJ21" s="1088"/>
      <c r="BK21" s="1088"/>
      <c r="BL21" s="1088"/>
      <c r="BM21" s="1088"/>
      <c r="BN21" s="1088"/>
      <c r="BO21" s="1088"/>
      <c r="BP21" s="1088"/>
      <c r="BQ21" s="1187"/>
      <c r="BR21" s="1187"/>
      <c r="BS21" s="1088"/>
      <c r="BT21" s="1088"/>
      <c r="BU21" s="1088"/>
      <c r="BV21" s="1187"/>
      <c r="BW21" s="1187"/>
      <c r="BX21" s="1187"/>
      <c r="BY21" s="1187"/>
      <c r="BZ21" s="1187"/>
      <c r="CA21" s="1187"/>
      <c r="CB21" s="1187"/>
      <c r="CC21" s="1187"/>
      <c r="CD21" s="1088"/>
      <c r="CE21" s="1088"/>
      <c r="CF21" s="1088"/>
      <c r="CG21" s="1088"/>
      <c r="CH21" s="1088"/>
      <c r="CI21" s="1088"/>
      <c r="CJ21" s="1088"/>
      <c r="CK21" s="1088"/>
      <c r="CL21" s="1088"/>
      <c r="CM21" s="1088"/>
      <c r="CN21" s="1187"/>
      <c r="CO21" s="1187"/>
      <c r="CP21" s="1107"/>
      <c r="CQ21" s="1107"/>
      <c r="CR21" s="1107"/>
      <c r="CS21" s="1107"/>
      <c r="CT21" s="1107"/>
      <c r="CU21" s="1107"/>
      <c r="CV21" s="1107"/>
      <c r="CW21" s="1107"/>
      <c r="CX21" s="1107"/>
      <c r="CY21" s="1107"/>
      <c r="CZ21" s="1107"/>
      <c r="DA21" s="1107"/>
      <c r="DB21" s="1107"/>
      <c r="DC21" s="1107"/>
      <c r="DD21" s="1107"/>
      <c r="DE21" s="1107"/>
      <c r="DF21" s="1107"/>
      <c r="DG21" s="1107"/>
      <c r="DH21" s="1107"/>
      <c r="DI21" s="1107"/>
      <c r="DJ21" s="1107"/>
      <c r="DK21" s="1187"/>
      <c r="DL21" s="1187"/>
      <c r="DM21" s="1107"/>
      <c r="DN21" s="1107"/>
      <c r="DO21" s="1107"/>
      <c r="DP21" s="1107"/>
      <c r="DQ21" s="1107"/>
      <c r="DR21" s="1107"/>
      <c r="DS21" s="1107"/>
      <c r="DT21" s="1107"/>
      <c r="DU21" s="1107"/>
      <c r="DV21" s="1107"/>
      <c r="DW21" s="1107"/>
      <c r="DX21" s="1107"/>
      <c r="DY21" s="1107"/>
      <c r="DZ21" s="1107"/>
      <c r="EA21" s="1107"/>
      <c r="EB21" s="1107"/>
      <c r="EC21" s="1107"/>
      <c r="ED21" s="1107"/>
      <c r="EE21" s="1107"/>
      <c r="EF21" s="1107"/>
      <c r="EG21" s="1107"/>
      <c r="EH21" s="1187"/>
      <c r="EI21" s="1187"/>
      <c r="EJ21" s="1107"/>
      <c r="EK21" s="1107"/>
      <c r="EL21" s="1107"/>
      <c r="EM21" s="1107"/>
      <c r="EN21" s="1107"/>
      <c r="EO21" s="1107"/>
      <c r="EP21" s="1107"/>
      <c r="EQ21" s="1107"/>
      <c r="ER21" s="1107"/>
      <c r="ES21" s="1107"/>
      <c r="ET21" s="1107"/>
      <c r="EU21" s="1107"/>
      <c r="EV21" s="1107"/>
      <c r="EW21" s="1107"/>
      <c r="EX21" s="1107"/>
      <c r="EY21" s="1107"/>
      <c r="EZ21" s="1107"/>
      <c r="FA21" s="1107"/>
      <c r="FB21" s="1107"/>
      <c r="FC21" s="1107"/>
      <c r="FD21" s="1107"/>
      <c r="FE21" s="1107"/>
      <c r="FF21" s="1088"/>
      <c r="FG21" s="1088"/>
      <c r="FH21" s="1088"/>
      <c r="FI21" s="1088"/>
      <c r="FJ21" s="1088"/>
      <c r="FK21" s="1088"/>
      <c r="FL21" s="1088"/>
      <c r="FM21" s="1088"/>
      <c r="FN21" s="1088"/>
      <c r="FO21" s="1088"/>
      <c r="FP21" s="1088"/>
      <c r="FQ21" s="1088"/>
      <c r="FR21" s="1088"/>
      <c r="FS21" s="1088"/>
      <c r="FT21" s="1088"/>
      <c r="FU21" s="1188"/>
      <c r="FV21" s="1188"/>
      <c r="FW21" s="1188"/>
      <c r="FX21" s="1088"/>
      <c r="FY21" s="1088"/>
      <c r="FZ21" s="1088"/>
      <c r="GA21" s="1088"/>
      <c r="GB21" s="1088"/>
      <c r="GC21" s="1088"/>
      <c r="GD21" s="1088"/>
      <c r="GE21" s="1088"/>
      <c r="GF21" s="1088"/>
      <c r="GG21" s="1088"/>
      <c r="GH21" s="1088"/>
      <c r="GI21" s="1187"/>
      <c r="GJ21" s="1187"/>
      <c r="GK21" s="1187"/>
      <c r="GL21" s="1187"/>
      <c r="GM21" s="1187"/>
      <c r="GN21" s="1187"/>
      <c r="GO21" s="1201"/>
      <c r="GP21" s="1199"/>
    </row>
    <row r="22" spans="1:198" s="1136" customFormat="1" ht="13.5" hidden="1">
      <c r="A22" s="1163">
        <v>19.133333333333301</v>
      </c>
      <c r="B22" s="1155" t="s">
        <v>2202</v>
      </c>
      <c r="C22" s="1161"/>
      <c r="D22" s="1156"/>
      <c r="E22" s="1165"/>
      <c r="F22" s="1165"/>
      <c r="G22" s="1165"/>
      <c r="H22" s="1165"/>
      <c r="I22" s="1165"/>
      <c r="J22" s="1165"/>
      <c r="K22" s="1165"/>
      <c r="L22" s="1165"/>
      <c r="M22" s="1165"/>
      <c r="N22" s="1165"/>
      <c r="O22" s="1165"/>
      <c r="P22" s="1165"/>
      <c r="Q22" s="1165"/>
      <c r="R22" s="1165"/>
      <c r="S22" s="1165"/>
      <c r="T22" s="1165"/>
      <c r="U22" s="1165"/>
      <c r="V22" s="1165"/>
      <c r="W22" s="1180"/>
      <c r="X22" s="1180"/>
      <c r="Y22" s="1165"/>
      <c r="Z22" s="1165"/>
      <c r="AA22" s="1165"/>
      <c r="AB22" s="1165"/>
      <c r="AC22" s="1165"/>
      <c r="AD22" s="1165"/>
      <c r="AE22" s="1165"/>
      <c r="AF22" s="1165"/>
      <c r="AG22" s="1165"/>
      <c r="AH22" s="1165"/>
      <c r="AI22" s="1165"/>
      <c r="AJ22" s="1165">
        <v>75.98</v>
      </c>
      <c r="AK22" s="1165">
        <f>AJ22*1.1</f>
        <v>83.578000000000017</v>
      </c>
      <c r="AL22" s="1165">
        <v>5.89</v>
      </c>
      <c r="AM22" s="1165">
        <v>77.84</v>
      </c>
      <c r="AN22" s="1165">
        <v>6.1</v>
      </c>
      <c r="AO22" s="1165">
        <v>10.98</v>
      </c>
      <c r="AP22" s="1165">
        <f t="shared" si="3"/>
        <v>10.98</v>
      </c>
      <c r="AQ22" s="1165">
        <v>12.37</v>
      </c>
      <c r="AR22" s="1165">
        <v>13.61</v>
      </c>
      <c r="AS22" s="1165"/>
      <c r="AT22" s="1156">
        <v>0</v>
      </c>
      <c r="AU22" s="1185">
        <f t="shared" si="1"/>
        <v>0</v>
      </c>
      <c r="AV22" s="1165"/>
      <c r="AW22" s="1165"/>
      <c r="AX22" s="1165"/>
      <c r="AY22" s="1165"/>
      <c r="AZ22" s="1165"/>
      <c r="BA22" s="1165"/>
      <c r="BB22" s="1165"/>
      <c r="BC22" s="1165"/>
      <c r="BD22" s="1165"/>
      <c r="BE22" s="1165"/>
      <c r="BF22" s="1165"/>
      <c r="BG22" s="1088"/>
      <c r="BH22" s="1088"/>
      <c r="BI22" s="1088"/>
      <c r="BJ22" s="1088"/>
      <c r="BK22" s="1088"/>
      <c r="BL22" s="1088"/>
      <c r="BM22" s="1088"/>
      <c r="BN22" s="1088"/>
      <c r="BO22" s="1088"/>
      <c r="BP22" s="1088"/>
      <c r="BQ22" s="1187"/>
      <c r="BR22" s="1187"/>
      <c r="BS22" s="1088"/>
      <c r="BT22" s="1088"/>
      <c r="BU22" s="1088"/>
      <c r="BV22" s="1187"/>
      <c r="BW22" s="1187"/>
      <c r="BX22" s="1187"/>
      <c r="BY22" s="1187"/>
      <c r="BZ22" s="1187"/>
      <c r="CA22" s="1187"/>
      <c r="CB22" s="1187"/>
      <c r="CC22" s="1187"/>
      <c r="CD22" s="1088"/>
      <c r="CE22" s="1088"/>
      <c r="CF22" s="1088"/>
      <c r="CG22" s="1088"/>
      <c r="CH22" s="1088"/>
      <c r="CI22" s="1088"/>
      <c r="CJ22" s="1088"/>
      <c r="CK22" s="1088"/>
      <c r="CL22" s="1088"/>
      <c r="CM22" s="1088"/>
      <c r="CN22" s="1187"/>
      <c r="CO22" s="1187"/>
      <c r="CP22" s="1107"/>
      <c r="CQ22" s="1107"/>
      <c r="CR22" s="1107"/>
      <c r="CS22" s="1107"/>
      <c r="CT22" s="1107"/>
      <c r="CU22" s="1107"/>
      <c r="CV22" s="1107"/>
      <c r="CW22" s="1107"/>
      <c r="CX22" s="1107"/>
      <c r="CY22" s="1107"/>
      <c r="CZ22" s="1107"/>
      <c r="DA22" s="1107"/>
      <c r="DB22" s="1107"/>
      <c r="DC22" s="1107"/>
      <c r="DD22" s="1107"/>
      <c r="DE22" s="1107"/>
      <c r="DF22" s="1107"/>
      <c r="DG22" s="1107"/>
      <c r="DH22" s="1107"/>
      <c r="DI22" s="1107"/>
      <c r="DJ22" s="1107"/>
      <c r="DK22" s="1187"/>
      <c r="DL22" s="1187"/>
      <c r="DM22" s="1107"/>
      <c r="DN22" s="1107"/>
      <c r="DO22" s="1107"/>
      <c r="DP22" s="1107"/>
      <c r="DQ22" s="1107"/>
      <c r="DR22" s="1107"/>
      <c r="DS22" s="1107"/>
      <c r="DT22" s="1107"/>
      <c r="DU22" s="1107"/>
      <c r="DV22" s="1107"/>
      <c r="DW22" s="1107"/>
      <c r="DX22" s="1107"/>
      <c r="DY22" s="1107"/>
      <c r="DZ22" s="1107"/>
      <c r="EA22" s="1107"/>
      <c r="EB22" s="1107"/>
      <c r="EC22" s="1107"/>
      <c r="ED22" s="1107"/>
      <c r="EE22" s="1107"/>
      <c r="EF22" s="1107"/>
      <c r="EG22" s="1107"/>
      <c r="EH22" s="1187"/>
      <c r="EI22" s="1187"/>
      <c r="EJ22" s="1107"/>
      <c r="EK22" s="1107"/>
      <c r="EL22" s="1107"/>
      <c r="EM22" s="1107"/>
      <c r="EN22" s="1107"/>
      <c r="EO22" s="1107"/>
      <c r="EP22" s="1107"/>
      <c r="EQ22" s="1107"/>
      <c r="ER22" s="1107"/>
      <c r="ES22" s="1107"/>
      <c r="ET22" s="1107"/>
      <c r="EU22" s="1107"/>
      <c r="EV22" s="1107"/>
      <c r="EW22" s="1107"/>
      <c r="EX22" s="1107"/>
      <c r="EY22" s="1107"/>
      <c r="EZ22" s="1107"/>
      <c r="FA22" s="1107"/>
      <c r="FB22" s="1107"/>
      <c r="FC22" s="1107"/>
      <c r="FD22" s="1107"/>
      <c r="FE22" s="1107"/>
      <c r="FF22" s="1088"/>
      <c r="FG22" s="1088"/>
      <c r="FH22" s="1088"/>
      <c r="FI22" s="1088"/>
      <c r="FJ22" s="1088"/>
      <c r="FK22" s="1088"/>
      <c r="FL22" s="1088"/>
      <c r="FM22" s="1088"/>
      <c r="FN22" s="1088"/>
      <c r="FO22" s="1088"/>
      <c r="FP22" s="1088"/>
      <c r="FQ22" s="1088"/>
      <c r="FR22" s="1088"/>
      <c r="FS22" s="1088"/>
      <c r="FT22" s="1088"/>
      <c r="FU22" s="1188"/>
      <c r="FV22" s="1188"/>
      <c r="FW22" s="1188"/>
      <c r="FX22" s="1088"/>
      <c r="FY22" s="1088"/>
      <c r="FZ22" s="1088"/>
      <c r="GA22" s="1088"/>
      <c r="GB22" s="1088"/>
      <c r="GC22" s="1088"/>
      <c r="GD22" s="1088"/>
      <c r="GE22" s="1088"/>
      <c r="GF22" s="1088"/>
      <c r="GG22" s="1088"/>
      <c r="GH22" s="1088"/>
      <c r="GI22" s="1187"/>
      <c r="GJ22" s="1187"/>
      <c r="GK22" s="1187"/>
      <c r="GL22" s="1187"/>
      <c r="GM22" s="1187"/>
      <c r="GN22" s="1187"/>
      <c r="GO22" s="1201"/>
      <c r="GP22" s="1199"/>
    </row>
    <row r="23" spans="1:198" s="1136" customFormat="1" ht="13.5" hidden="1">
      <c r="A23" s="1163">
        <v>20.283333333333299</v>
      </c>
      <c r="B23" s="1155" t="s">
        <v>2203</v>
      </c>
      <c r="C23" s="1161"/>
      <c r="D23" s="1156"/>
      <c r="E23" s="1165"/>
      <c r="F23" s="1165"/>
      <c r="G23" s="1165"/>
      <c r="H23" s="1165"/>
      <c r="I23" s="1165"/>
      <c r="J23" s="1165"/>
      <c r="K23" s="1165"/>
      <c r="L23" s="1165"/>
      <c r="M23" s="1165"/>
      <c r="N23" s="1165"/>
      <c r="O23" s="1165"/>
      <c r="P23" s="1165"/>
      <c r="Q23" s="1165"/>
      <c r="R23" s="1165"/>
      <c r="S23" s="1165"/>
      <c r="T23" s="1165"/>
      <c r="U23" s="1165"/>
      <c r="V23" s="1165"/>
      <c r="W23" s="1180"/>
      <c r="X23" s="1180"/>
      <c r="Y23" s="1165"/>
      <c r="Z23" s="1165"/>
      <c r="AA23" s="1165"/>
      <c r="AB23" s="1165"/>
      <c r="AC23" s="1165"/>
      <c r="AD23" s="1165"/>
      <c r="AE23" s="1165"/>
      <c r="AF23" s="1165"/>
      <c r="AG23" s="1165"/>
      <c r="AH23" s="1165"/>
      <c r="AI23" s="1165"/>
      <c r="AJ23" s="1165">
        <v>108.88</v>
      </c>
      <c r="AK23" s="1165">
        <v>79.64</v>
      </c>
      <c r="AL23" s="1165">
        <v>11.87</v>
      </c>
      <c r="AM23" s="1165">
        <v>71.06</v>
      </c>
      <c r="AN23" s="1165">
        <v>1.88</v>
      </c>
      <c r="AO23" s="1165">
        <v>4.1399999999999997</v>
      </c>
      <c r="AP23" s="1165">
        <f t="shared" si="3"/>
        <v>4.1399999999999997</v>
      </c>
      <c r="AQ23" s="1165">
        <v>9.44</v>
      </c>
      <c r="AR23" s="1165">
        <v>10.38</v>
      </c>
      <c r="AS23" s="1165"/>
      <c r="AT23" s="1156">
        <v>0</v>
      </c>
      <c r="AU23" s="1185">
        <f t="shared" si="1"/>
        <v>0</v>
      </c>
      <c r="AV23" s="1165"/>
      <c r="AW23" s="1165"/>
      <c r="AX23" s="1165"/>
      <c r="AY23" s="1165"/>
      <c r="AZ23" s="1165"/>
      <c r="BA23" s="1165"/>
      <c r="BB23" s="1165"/>
      <c r="BC23" s="1165"/>
      <c r="BD23" s="1165"/>
      <c r="BE23" s="1165"/>
      <c r="BF23" s="1165"/>
      <c r="BG23" s="1088"/>
      <c r="BH23" s="1088"/>
      <c r="BI23" s="1088"/>
      <c r="BJ23" s="1088"/>
      <c r="BK23" s="1088"/>
      <c r="BL23" s="1088"/>
      <c r="BM23" s="1088"/>
      <c r="BN23" s="1088"/>
      <c r="BO23" s="1088"/>
      <c r="BP23" s="1088"/>
      <c r="BQ23" s="1187"/>
      <c r="BR23" s="1187"/>
      <c r="BS23" s="1088"/>
      <c r="BT23" s="1088"/>
      <c r="BU23" s="1088"/>
      <c r="BV23" s="1187"/>
      <c r="BW23" s="1187"/>
      <c r="BX23" s="1187"/>
      <c r="BY23" s="1187"/>
      <c r="BZ23" s="1187"/>
      <c r="CA23" s="1187"/>
      <c r="CB23" s="1187"/>
      <c r="CC23" s="1187"/>
      <c r="CD23" s="1088"/>
      <c r="CE23" s="1088"/>
      <c r="CF23" s="1088"/>
      <c r="CG23" s="1088"/>
      <c r="CH23" s="1088"/>
      <c r="CI23" s="1088"/>
      <c r="CJ23" s="1088"/>
      <c r="CK23" s="1088"/>
      <c r="CL23" s="1088"/>
      <c r="CM23" s="1088"/>
      <c r="CN23" s="1187"/>
      <c r="CO23" s="1187"/>
      <c r="CP23" s="1107"/>
      <c r="CQ23" s="1107"/>
      <c r="CR23" s="1107"/>
      <c r="CS23" s="1107"/>
      <c r="CT23" s="1107"/>
      <c r="CU23" s="1107"/>
      <c r="CV23" s="1107"/>
      <c r="CW23" s="1107"/>
      <c r="CX23" s="1107"/>
      <c r="CY23" s="1107"/>
      <c r="CZ23" s="1107"/>
      <c r="DA23" s="1107"/>
      <c r="DB23" s="1107"/>
      <c r="DC23" s="1107"/>
      <c r="DD23" s="1107"/>
      <c r="DE23" s="1107"/>
      <c r="DF23" s="1107"/>
      <c r="DG23" s="1107"/>
      <c r="DH23" s="1107"/>
      <c r="DI23" s="1107"/>
      <c r="DJ23" s="1107"/>
      <c r="DK23" s="1187"/>
      <c r="DL23" s="1187"/>
      <c r="DM23" s="1107"/>
      <c r="DN23" s="1107"/>
      <c r="DO23" s="1107"/>
      <c r="DP23" s="1107"/>
      <c r="DQ23" s="1107"/>
      <c r="DR23" s="1107"/>
      <c r="DS23" s="1107"/>
      <c r="DT23" s="1107"/>
      <c r="DU23" s="1107"/>
      <c r="DV23" s="1107"/>
      <c r="DW23" s="1107"/>
      <c r="DX23" s="1107"/>
      <c r="DY23" s="1107"/>
      <c r="DZ23" s="1107"/>
      <c r="EA23" s="1107"/>
      <c r="EB23" s="1107"/>
      <c r="EC23" s="1107"/>
      <c r="ED23" s="1107"/>
      <c r="EE23" s="1107"/>
      <c r="EF23" s="1107"/>
      <c r="EG23" s="1107"/>
      <c r="EH23" s="1187"/>
      <c r="EI23" s="1187"/>
      <c r="EJ23" s="1107"/>
      <c r="EK23" s="1107"/>
      <c r="EL23" s="1107"/>
      <c r="EM23" s="1107"/>
      <c r="EN23" s="1107"/>
      <c r="EO23" s="1107"/>
      <c r="EP23" s="1107"/>
      <c r="EQ23" s="1107"/>
      <c r="ER23" s="1107"/>
      <c r="ES23" s="1107"/>
      <c r="ET23" s="1107"/>
      <c r="EU23" s="1107"/>
      <c r="EV23" s="1107"/>
      <c r="EW23" s="1107"/>
      <c r="EX23" s="1107"/>
      <c r="EY23" s="1107"/>
      <c r="EZ23" s="1107"/>
      <c r="FA23" s="1107"/>
      <c r="FB23" s="1107"/>
      <c r="FC23" s="1107"/>
      <c r="FD23" s="1107"/>
      <c r="FE23" s="1107"/>
      <c r="FF23" s="1088"/>
      <c r="FG23" s="1088"/>
      <c r="FH23" s="1088"/>
      <c r="FI23" s="1088"/>
      <c r="FJ23" s="1088"/>
      <c r="FK23" s="1088"/>
      <c r="FL23" s="1088"/>
      <c r="FM23" s="1088"/>
      <c r="FN23" s="1088"/>
      <c r="FO23" s="1088"/>
      <c r="FP23" s="1088"/>
      <c r="FQ23" s="1088"/>
      <c r="FR23" s="1088"/>
      <c r="FS23" s="1088"/>
      <c r="FT23" s="1088"/>
      <c r="FU23" s="1188"/>
      <c r="FV23" s="1188"/>
      <c r="FW23" s="1188"/>
      <c r="FX23" s="1088"/>
      <c r="FY23" s="1088"/>
      <c r="FZ23" s="1088"/>
      <c r="GA23" s="1088"/>
      <c r="GB23" s="1088"/>
      <c r="GC23" s="1088"/>
      <c r="GD23" s="1088"/>
      <c r="GE23" s="1088"/>
      <c r="GF23" s="1088"/>
      <c r="GG23" s="1088"/>
      <c r="GH23" s="1088"/>
      <c r="GI23" s="1187"/>
      <c r="GJ23" s="1187"/>
      <c r="GK23" s="1187"/>
      <c r="GL23" s="1187"/>
      <c r="GM23" s="1187"/>
      <c r="GN23" s="1187"/>
      <c r="GO23" s="1201"/>
      <c r="GP23" s="1199"/>
    </row>
    <row r="24" spans="1:198" s="1136" customFormat="1" ht="13.5" hidden="1">
      <c r="A24" s="1152">
        <v>21.433333333333302</v>
      </c>
      <c r="B24" s="1155" t="s">
        <v>2204</v>
      </c>
      <c r="C24" s="1161"/>
      <c r="D24" s="1156"/>
      <c r="E24" s="1165"/>
      <c r="F24" s="1165"/>
      <c r="G24" s="1165"/>
      <c r="H24" s="1165"/>
      <c r="I24" s="1165"/>
      <c r="J24" s="1165"/>
      <c r="K24" s="1165"/>
      <c r="L24" s="1165"/>
      <c r="M24" s="1165"/>
      <c r="N24" s="1165"/>
      <c r="O24" s="1165"/>
      <c r="P24" s="1165"/>
      <c r="Q24" s="1165"/>
      <c r="R24" s="1165"/>
      <c r="S24" s="1165"/>
      <c r="T24" s="1165"/>
      <c r="U24" s="1165"/>
      <c r="V24" s="1165"/>
      <c r="W24" s="1180"/>
      <c r="X24" s="1180"/>
      <c r="Y24" s="1165"/>
      <c r="Z24" s="1165"/>
      <c r="AA24" s="1165"/>
      <c r="AB24" s="1165"/>
      <c r="AC24" s="1165"/>
      <c r="AD24" s="1165"/>
      <c r="AE24" s="1165"/>
      <c r="AF24" s="1165"/>
      <c r="AG24" s="1165"/>
      <c r="AH24" s="1165"/>
      <c r="AI24" s="1165"/>
      <c r="AJ24" s="1165"/>
      <c r="AK24" s="1165"/>
      <c r="AL24" s="1165"/>
      <c r="AM24" s="1165"/>
      <c r="AN24" s="1165"/>
      <c r="AO24" s="1165"/>
      <c r="AP24" s="1165"/>
      <c r="AQ24" s="1165">
        <v>2.78</v>
      </c>
      <c r="AR24" s="1165">
        <v>3.06</v>
      </c>
      <c r="AS24" s="1165"/>
      <c r="AT24" s="1156">
        <v>0</v>
      </c>
      <c r="AU24" s="1185">
        <f t="shared" si="1"/>
        <v>0</v>
      </c>
      <c r="AV24" s="1165"/>
      <c r="AW24" s="1165"/>
      <c r="AX24" s="1165"/>
      <c r="AY24" s="1165"/>
      <c r="AZ24" s="1165"/>
      <c r="BA24" s="1165"/>
      <c r="BB24" s="1165"/>
      <c r="BC24" s="1165"/>
      <c r="BD24" s="1165"/>
      <c r="BE24" s="1165"/>
      <c r="BF24" s="1165"/>
      <c r="BG24" s="1088"/>
      <c r="BH24" s="1088"/>
      <c r="BI24" s="1088"/>
      <c r="BJ24" s="1088"/>
      <c r="BK24" s="1088"/>
      <c r="BL24" s="1088"/>
      <c r="BM24" s="1088"/>
      <c r="BN24" s="1088"/>
      <c r="BO24" s="1088"/>
      <c r="BP24" s="1088"/>
      <c r="BQ24" s="1187"/>
      <c r="BR24" s="1187"/>
      <c r="BS24" s="1088"/>
      <c r="BT24" s="1088"/>
      <c r="BU24" s="1088"/>
      <c r="BV24" s="1187"/>
      <c r="BW24" s="1187"/>
      <c r="BX24" s="1187"/>
      <c r="BY24" s="1187"/>
      <c r="BZ24" s="1187"/>
      <c r="CA24" s="1187"/>
      <c r="CB24" s="1187"/>
      <c r="CC24" s="1187"/>
      <c r="CD24" s="1088"/>
      <c r="CE24" s="1088"/>
      <c r="CF24" s="1088"/>
      <c r="CG24" s="1088"/>
      <c r="CH24" s="1088"/>
      <c r="CI24" s="1088"/>
      <c r="CJ24" s="1088"/>
      <c r="CK24" s="1088"/>
      <c r="CL24" s="1088"/>
      <c r="CM24" s="1088"/>
      <c r="CN24" s="1187"/>
      <c r="CO24" s="1187"/>
      <c r="CP24" s="1107"/>
      <c r="CQ24" s="1107"/>
      <c r="CR24" s="1107"/>
      <c r="CS24" s="1107"/>
      <c r="CT24" s="1107"/>
      <c r="CU24" s="1107"/>
      <c r="CV24" s="1107"/>
      <c r="CW24" s="1107"/>
      <c r="CX24" s="1107"/>
      <c r="CY24" s="1107"/>
      <c r="CZ24" s="1107"/>
      <c r="DA24" s="1107"/>
      <c r="DB24" s="1107"/>
      <c r="DC24" s="1107"/>
      <c r="DD24" s="1107"/>
      <c r="DE24" s="1107"/>
      <c r="DF24" s="1107"/>
      <c r="DG24" s="1107"/>
      <c r="DH24" s="1107"/>
      <c r="DI24" s="1107"/>
      <c r="DJ24" s="1107"/>
      <c r="DK24" s="1187"/>
      <c r="DL24" s="1187"/>
      <c r="DM24" s="1107"/>
      <c r="DN24" s="1107"/>
      <c r="DO24" s="1107"/>
      <c r="DP24" s="1107"/>
      <c r="DQ24" s="1107"/>
      <c r="DR24" s="1107"/>
      <c r="DS24" s="1107"/>
      <c r="DT24" s="1107"/>
      <c r="DU24" s="1107"/>
      <c r="DV24" s="1107"/>
      <c r="DW24" s="1107"/>
      <c r="DX24" s="1107"/>
      <c r="DY24" s="1107"/>
      <c r="DZ24" s="1107"/>
      <c r="EA24" s="1107"/>
      <c r="EB24" s="1107"/>
      <c r="EC24" s="1107"/>
      <c r="ED24" s="1107"/>
      <c r="EE24" s="1107"/>
      <c r="EF24" s="1107"/>
      <c r="EG24" s="1107"/>
      <c r="EH24" s="1187"/>
      <c r="EI24" s="1187"/>
      <c r="EJ24" s="1107"/>
      <c r="EK24" s="1107"/>
      <c r="EL24" s="1107"/>
      <c r="EM24" s="1107"/>
      <c r="EN24" s="1107"/>
      <c r="EO24" s="1107"/>
      <c r="EP24" s="1107"/>
      <c r="EQ24" s="1107"/>
      <c r="ER24" s="1107"/>
      <c r="ES24" s="1107"/>
      <c r="ET24" s="1107"/>
      <c r="EU24" s="1107"/>
      <c r="EV24" s="1107"/>
      <c r="EW24" s="1107"/>
      <c r="EX24" s="1107"/>
      <c r="EY24" s="1107"/>
      <c r="EZ24" s="1107"/>
      <c r="FA24" s="1107"/>
      <c r="FB24" s="1107"/>
      <c r="FC24" s="1107"/>
      <c r="FD24" s="1107"/>
      <c r="FE24" s="1107"/>
      <c r="FF24" s="1088"/>
      <c r="FG24" s="1088"/>
      <c r="FH24" s="1088"/>
      <c r="FI24" s="1088"/>
      <c r="FJ24" s="1088"/>
      <c r="FK24" s="1088"/>
      <c r="FL24" s="1088"/>
      <c r="FM24" s="1088"/>
      <c r="FN24" s="1088"/>
      <c r="FO24" s="1088"/>
      <c r="FP24" s="1088"/>
      <c r="FQ24" s="1088"/>
      <c r="FR24" s="1088"/>
      <c r="FS24" s="1088"/>
      <c r="FT24" s="1088"/>
      <c r="FU24" s="1188"/>
      <c r="FV24" s="1188"/>
      <c r="FW24" s="1188"/>
      <c r="FX24" s="1088"/>
      <c r="FY24" s="1088"/>
      <c r="FZ24" s="1088"/>
      <c r="GA24" s="1088"/>
      <c r="GB24" s="1088"/>
      <c r="GC24" s="1088"/>
      <c r="GD24" s="1088"/>
      <c r="GE24" s="1088"/>
      <c r="GF24" s="1088"/>
      <c r="GG24" s="1088"/>
      <c r="GH24" s="1088"/>
      <c r="GI24" s="1187"/>
      <c r="GJ24" s="1187"/>
      <c r="GK24" s="1187"/>
      <c r="GL24" s="1187"/>
      <c r="GM24" s="1187"/>
      <c r="GN24" s="1187"/>
      <c r="GO24" s="1201"/>
      <c r="GP24" s="1199"/>
    </row>
    <row r="25" spans="1:198" s="1136" customFormat="1" ht="13.5" hidden="1">
      <c r="A25" s="1163">
        <v>22.5833333333333</v>
      </c>
      <c r="B25" s="1155" t="s">
        <v>2205</v>
      </c>
      <c r="C25" s="1161"/>
      <c r="D25" s="1156"/>
      <c r="E25" s="1165"/>
      <c r="F25" s="1165"/>
      <c r="G25" s="1165"/>
      <c r="H25" s="1165"/>
      <c r="I25" s="1165"/>
      <c r="J25" s="1165"/>
      <c r="K25" s="1165"/>
      <c r="L25" s="1165"/>
      <c r="M25" s="1165"/>
      <c r="N25" s="1165"/>
      <c r="O25" s="1165"/>
      <c r="P25" s="1165"/>
      <c r="Q25" s="1165"/>
      <c r="R25" s="1165"/>
      <c r="S25" s="1165"/>
      <c r="T25" s="1165"/>
      <c r="U25" s="1165"/>
      <c r="V25" s="1165"/>
      <c r="W25" s="1180"/>
      <c r="X25" s="1180"/>
      <c r="Y25" s="1165"/>
      <c r="Z25" s="1165"/>
      <c r="AA25" s="1165"/>
      <c r="AB25" s="1165"/>
      <c r="AC25" s="1165"/>
      <c r="AD25" s="1165"/>
      <c r="AE25" s="1165"/>
      <c r="AF25" s="1165"/>
      <c r="AG25" s="1165"/>
      <c r="AH25" s="1165"/>
      <c r="AI25" s="1165"/>
      <c r="AJ25" s="1165"/>
      <c r="AK25" s="1165"/>
      <c r="AL25" s="1165"/>
      <c r="AM25" s="1165"/>
      <c r="AN25" s="1165"/>
      <c r="AO25" s="1165"/>
      <c r="AP25" s="1165"/>
      <c r="AQ25" s="1165">
        <v>3.66</v>
      </c>
      <c r="AR25" s="1165">
        <v>4.03</v>
      </c>
      <c r="AS25" s="1165"/>
      <c r="AT25" s="1156">
        <v>0</v>
      </c>
      <c r="AU25" s="1185">
        <f t="shared" si="1"/>
        <v>0</v>
      </c>
      <c r="AV25" s="1165"/>
      <c r="AW25" s="1165"/>
      <c r="AX25" s="1165"/>
      <c r="AY25" s="1165"/>
      <c r="AZ25" s="1165"/>
      <c r="BA25" s="1165"/>
      <c r="BB25" s="1165"/>
      <c r="BC25" s="1165"/>
      <c r="BD25" s="1165"/>
      <c r="BE25" s="1165"/>
      <c r="BF25" s="1165"/>
      <c r="BG25" s="1088"/>
      <c r="BH25" s="1088"/>
      <c r="BI25" s="1088"/>
      <c r="BJ25" s="1088"/>
      <c r="BK25" s="1088"/>
      <c r="BL25" s="1088"/>
      <c r="BM25" s="1088"/>
      <c r="BN25" s="1088"/>
      <c r="BO25" s="1088"/>
      <c r="BP25" s="1088"/>
      <c r="BQ25" s="1187"/>
      <c r="BR25" s="1187"/>
      <c r="BS25" s="1088"/>
      <c r="BT25" s="1088"/>
      <c r="BU25" s="1088"/>
      <c r="BV25" s="1187"/>
      <c r="BW25" s="1187"/>
      <c r="BX25" s="1187"/>
      <c r="BY25" s="1187"/>
      <c r="BZ25" s="1187"/>
      <c r="CA25" s="1187"/>
      <c r="CB25" s="1187"/>
      <c r="CC25" s="1187"/>
      <c r="CD25" s="1088"/>
      <c r="CE25" s="1088"/>
      <c r="CF25" s="1088"/>
      <c r="CG25" s="1088"/>
      <c r="CH25" s="1088"/>
      <c r="CI25" s="1088"/>
      <c r="CJ25" s="1088"/>
      <c r="CK25" s="1088"/>
      <c r="CL25" s="1088"/>
      <c r="CM25" s="1088"/>
      <c r="CN25" s="1187"/>
      <c r="CO25" s="1187"/>
      <c r="CP25" s="1107"/>
      <c r="CQ25" s="1107"/>
      <c r="CR25" s="1107"/>
      <c r="CS25" s="1107"/>
      <c r="CT25" s="1107"/>
      <c r="CU25" s="1107"/>
      <c r="CV25" s="1107"/>
      <c r="CW25" s="1107"/>
      <c r="CX25" s="1107"/>
      <c r="CY25" s="1107"/>
      <c r="CZ25" s="1107"/>
      <c r="DA25" s="1107"/>
      <c r="DB25" s="1107"/>
      <c r="DC25" s="1107"/>
      <c r="DD25" s="1107"/>
      <c r="DE25" s="1107"/>
      <c r="DF25" s="1107"/>
      <c r="DG25" s="1107"/>
      <c r="DH25" s="1107"/>
      <c r="DI25" s="1107"/>
      <c r="DJ25" s="1107"/>
      <c r="DK25" s="1187"/>
      <c r="DL25" s="1187"/>
      <c r="DM25" s="1107"/>
      <c r="DN25" s="1107"/>
      <c r="DO25" s="1107"/>
      <c r="DP25" s="1107"/>
      <c r="DQ25" s="1107"/>
      <c r="DR25" s="1107"/>
      <c r="DS25" s="1107"/>
      <c r="DT25" s="1107"/>
      <c r="DU25" s="1107"/>
      <c r="DV25" s="1107"/>
      <c r="DW25" s="1107"/>
      <c r="DX25" s="1107"/>
      <c r="DY25" s="1107"/>
      <c r="DZ25" s="1107"/>
      <c r="EA25" s="1107"/>
      <c r="EB25" s="1107"/>
      <c r="EC25" s="1107"/>
      <c r="ED25" s="1107"/>
      <c r="EE25" s="1107"/>
      <c r="EF25" s="1107"/>
      <c r="EG25" s="1107"/>
      <c r="EH25" s="1187"/>
      <c r="EI25" s="1187"/>
      <c r="EJ25" s="1107"/>
      <c r="EK25" s="1107"/>
      <c r="EL25" s="1107"/>
      <c r="EM25" s="1107"/>
      <c r="EN25" s="1107"/>
      <c r="EO25" s="1107"/>
      <c r="EP25" s="1107"/>
      <c r="EQ25" s="1107"/>
      <c r="ER25" s="1107"/>
      <c r="ES25" s="1107"/>
      <c r="ET25" s="1107"/>
      <c r="EU25" s="1107"/>
      <c r="EV25" s="1107"/>
      <c r="EW25" s="1107"/>
      <c r="EX25" s="1107"/>
      <c r="EY25" s="1107"/>
      <c r="EZ25" s="1107"/>
      <c r="FA25" s="1107"/>
      <c r="FB25" s="1107"/>
      <c r="FC25" s="1107"/>
      <c r="FD25" s="1107"/>
      <c r="FE25" s="1107"/>
      <c r="FF25" s="1088"/>
      <c r="FG25" s="1088"/>
      <c r="FH25" s="1088"/>
      <c r="FI25" s="1088"/>
      <c r="FJ25" s="1088"/>
      <c r="FK25" s="1088"/>
      <c r="FL25" s="1088"/>
      <c r="FM25" s="1088"/>
      <c r="FN25" s="1088"/>
      <c r="FO25" s="1088"/>
      <c r="FP25" s="1088"/>
      <c r="FQ25" s="1088"/>
      <c r="FR25" s="1088"/>
      <c r="FS25" s="1088"/>
      <c r="FT25" s="1088"/>
      <c r="FU25" s="1188"/>
      <c r="FV25" s="1188"/>
      <c r="FW25" s="1188"/>
      <c r="FX25" s="1088"/>
      <c r="FY25" s="1088"/>
      <c r="FZ25" s="1088"/>
      <c r="GA25" s="1088"/>
      <c r="GB25" s="1088"/>
      <c r="GC25" s="1088"/>
      <c r="GD25" s="1088"/>
      <c r="GE25" s="1088"/>
      <c r="GF25" s="1088"/>
      <c r="GG25" s="1088"/>
      <c r="GH25" s="1088"/>
      <c r="GI25" s="1187"/>
      <c r="GJ25" s="1187"/>
      <c r="GK25" s="1187"/>
      <c r="GL25" s="1187"/>
      <c r="GM25" s="1187"/>
      <c r="GN25" s="1187"/>
      <c r="GO25" s="1201"/>
      <c r="GP25" s="1199"/>
    </row>
    <row r="26" spans="1:198" s="1138" customFormat="1" ht="13.5">
      <c r="A26" s="1166"/>
      <c r="B26" s="1167" t="s">
        <v>2206</v>
      </c>
      <c r="C26" s="1168"/>
      <c r="D26" s="1169"/>
      <c r="E26" s="1169"/>
      <c r="F26" s="1169"/>
      <c r="G26" s="1169"/>
      <c r="H26" s="1169"/>
      <c r="I26" s="1169"/>
      <c r="J26" s="1178"/>
      <c r="K26" s="1178"/>
      <c r="L26" s="1178"/>
      <c r="M26" s="1178"/>
      <c r="N26" s="1178"/>
      <c r="O26" s="1178"/>
      <c r="P26" s="1178"/>
      <c r="Q26" s="1178"/>
      <c r="R26" s="1178"/>
      <c r="S26" s="1169"/>
      <c r="T26" s="1169"/>
      <c r="U26" s="1169"/>
      <c r="V26" s="1169"/>
      <c r="W26" s="1169"/>
      <c r="X26" s="1169"/>
      <c r="Y26" s="1169"/>
      <c r="Z26" s="1169"/>
      <c r="AA26" s="1169"/>
      <c r="AB26" s="1169"/>
      <c r="AC26" s="1169"/>
      <c r="AD26" s="1169"/>
      <c r="AE26" s="1169"/>
      <c r="AF26" s="1169"/>
      <c r="AG26" s="1182"/>
      <c r="AH26" s="1182"/>
      <c r="AI26" s="1182"/>
      <c r="AJ26" s="1178">
        <f t="shared" ref="C26:BF26" si="4">SUM(AJ6:AJ25)</f>
        <v>1557.464195</v>
      </c>
      <c r="AK26" s="1178">
        <f t="shared" si="4"/>
        <v>1673.0826145000001</v>
      </c>
      <c r="AL26" s="1178">
        <f t="shared" si="4"/>
        <v>1447.498638</v>
      </c>
      <c r="AM26" s="1178">
        <f t="shared" si="4"/>
        <v>1734.7099999999998</v>
      </c>
      <c r="AN26" s="1178">
        <f t="shared" si="4"/>
        <v>1804.0836219999999</v>
      </c>
      <c r="AO26" s="1178">
        <f t="shared" si="4"/>
        <v>1962.8500000000001</v>
      </c>
      <c r="AP26" s="1169">
        <f t="shared" si="4"/>
        <v>1962.8500000000001</v>
      </c>
      <c r="AQ26" s="1169">
        <f t="shared" si="4"/>
        <v>1960.23</v>
      </c>
      <c r="AR26" s="1169">
        <f t="shared" si="4"/>
        <v>2134.4500000000007</v>
      </c>
      <c r="AS26" s="1169">
        <f t="shared" si="4"/>
        <v>2131.5400000000004</v>
      </c>
      <c r="AT26" s="1169">
        <f t="shared" si="4"/>
        <v>2083.0250000000001</v>
      </c>
      <c r="AU26" s="1169">
        <f t="shared" si="4"/>
        <v>0</v>
      </c>
      <c r="AV26" s="1169">
        <f t="shared" si="4"/>
        <v>2282.6610000000005</v>
      </c>
      <c r="AW26" s="1169">
        <f t="shared" si="4"/>
        <v>2428.31</v>
      </c>
      <c r="AX26" s="1169">
        <f t="shared" si="4"/>
        <v>2763.7000000000003</v>
      </c>
      <c r="AY26" s="1169">
        <f t="shared" si="4"/>
        <v>2763.7000000000003</v>
      </c>
      <c r="AZ26" s="1169">
        <f t="shared" si="4"/>
        <v>2569.3700000000008</v>
      </c>
      <c r="BA26" s="1169">
        <f t="shared" si="4"/>
        <v>3069.2738000000004</v>
      </c>
      <c r="BB26" s="1169"/>
      <c r="BC26" s="1169"/>
      <c r="BD26" s="1178"/>
      <c r="BE26" s="1178"/>
      <c r="BF26" s="1178"/>
      <c r="BG26" s="1178"/>
      <c r="BH26" s="1178"/>
      <c r="BI26" s="1178"/>
      <c r="BJ26" s="1178"/>
      <c r="BK26" s="1178"/>
      <c r="BL26" s="1178"/>
      <c r="BM26" s="1169"/>
      <c r="BN26" s="1169"/>
      <c r="BO26" s="1169"/>
      <c r="BP26" s="1169"/>
      <c r="BQ26" s="1169"/>
      <c r="BR26" s="1169"/>
      <c r="BS26" s="1169"/>
      <c r="BT26" s="1169"/>
      <c r="BU26" s="1169"/>
      <c r="BV26" s="1169"/>
      <c r="BW26" s="1169"/>
      <c r="BX26" s="1169"/>
      <c r="BY26" s="1169"/>
      <c r="BZ26" s="1169"/>
      <c r="CA26" s="1178"/>
      <c r="CB26" s="1178"/>
      <c r="CC26" s="1178"/>
      <c r="CD26" s="1178"/>
      <c r="CE26" s="1178"/>
      <c r="CF26" s="1178"/>
      <c r="CG26" s="1178"/>
      <c r="CH26" s="1178"/>
      <c r="CI26" s="1178"/>
      <c r="CJ26" s="1169"/>
      <c r="CK26" s="1169"/>
      <c r="CL26" s="1169"/>
      <c r="CM26" s="1169"/>
      <c r="CN26" s="1169"/>
      <c r="CO26" s="1169"/>
      <c r="CP26" s="1169"/>
      <c r="CQ26" s="1169"/>
      <c r="CR26" s="1169"/>
      <c r="CS26" s="1169"/>
      <c r="CT26" s="1169"/>
      <c r="CU26" s="1169"/>
      <c r="CV26" s="1169"/>
      <c r="CW26" s="1169"/>
      <c r="CX26" s="1178"/>
      <c r="CY26" s="1178"/>
      <c r="CZ26" s="1178"/>
      <c r="DA26" s="1178"/>
      <c r="DB26" s="1178"/>
      <c r="DC26" s="1178"/>
      <c r="DD26" s="1178"/>
      <c r="DE26" s="1178"/>
      <c r="DF26" s="1178"/>
      <c r="DG26" s="1169"/>
      <c r="DH26" s="1169"/>
      <c r="DI26" s="1169"/>
      <c r="DJ26" s="1169"/>
      <c r="DK26" s="1169"/>
      <c r="DL26" s="1169"/>
      <c r="DM26" s="1169"/>
      <c r="DN26" s="1169"/>
      <c r="DO26" s="1169"/>
      <c r="DP26" s="1169"/>
      <c r="DQ26" s="1169"/>
      <c r="DR26" s="1169"/>
      <c r="DS26" s="1169"/>
      <c r="DT26" s="1169"/>
      <c r="DU26" s="1178"/>
      <c r="DV26" s="1178"/>
      <c r="DW26" s="1178"/>
      <c r="DX26" s="1178"/>
      <c r="DY26" s="1178"/>
      <c r="DZ26" s="1178"/>
      <c r="EA26" s="1178"/>
      <c r="EB26" s="1178"/>
      <c r="EC26" s="1178"/>
      <c r="ED26" s="1178"/>
      <c r="EE26" s="1178"/>
      <c r="EF26" s="1178"/>
      <c r="EG26" s="1178"/>
      <c r="EH26" s="1178"/>
      <c r="EI26" s="1178"/>
      <c r="EJ26" s="1178"/>
      <c r="EK26" s="1178"/>
      <c r="EL26" s="1178"/>
      <c r="EM26" s="1169"/>
      <c r="EN26" s="1169"/>
      <c r="EO26" s="1169"/>
      <c r="EP26" s="1169"/>
      <c r="EQ26" s="1169"/>
      <c r="ER26" s="1178"/>
      <c r="ES26" s="1178"/>
      <c r="ET26" s="1178"/>
      <c r="EU26" s="1178"/>
      <c r="EV26" s="1178"/>
      <c r="EW26" s="1178"/>
      <c r="EX26" s="1178"/>
      <c r="EY26" s="1178"/>
      <c r="EZ26" s="1178"/>
      <c r="FA26" s="1169"/>
      <c r="FB26" s="1169"/>
      <c r="FC26" s="1169"/>
      <c r="FD26" s="1169"/>
      <c r="FE26" s="1169"/>
      <c r="FF26" s="1169"/>
      <c r="FG26" s="1169"/>
      <c r="FH26" s="1169"/>
      <c r="FI26" s="1169"/>
      <c r="FJ26" s="1169"/>
      <c r="FK26" s="1169"/>
      <c r="FL26" s="1169"/>
      <c r="FM26" s="1169"/>
      <c r="FN26" s="1169"/>
      <c r="FO26" s="1178"/>
      <c r="FP26" s="1178"/>
      <c r="FQ26" s="1178"/>
      <c r="FR26" s="1178"/>
      <c r="FS26" s="1178"/>
      <c r="FT26" s="1178"/>
      <c r="FU26" s="1178"/>
      <c r="FV26" s="1178"/>
      <c r="FW26" s="1178"/>
      <c r="FX26" s="1169"/>
      <c r="FY26" s="1169"/>
      <c r="FZ26" s="1169"/>
      <c r="GA26" s="1169"/>
      <c r="GB26" s="1169"/>
      <c r="GC26" s="1169"/>
      <c r="GD26" s="1169"/>
      <c r="GE26" s="1169"/>
      <c r="GF26" s="1169"/>
      <c r="GG26" s="1169"/>
      <c r="GH26" s="1169"/>
      <c r="GI26" s="1169"/>
      <c r="GJ26" s="1169"/>
      <c r="GK26" s="1169"/>
      <c r="GL26" s="1178"/>
      <c r="GM26" s="1178"/>
      <c r="GN26" s="1178"/>
      <c r="GO26" s="1202"/>
      <c r="GP26" s="1199"/>
    </row>
    <row r="28" spans="1:198" s="1131" customFormat="1">
      <c r="A28" s="5124" t="s">
        <v>2207</v>
      </c>
      <c r="B28" s="5124"/>
      <c r="C28" s="5124"/>
      <c r="D28" s="5124"/>
      <c r="E28" s="5124"/>
      <c r="F28" s="5124"/>
      <c r="G28" s="5124"/>
      <c r="H28" s="5124"/>
      <c r="I28" s="5124"/>
      <c r="J28" s="5124"/>
      <c r="K28" s="5124"/>
      <c r="L28" s="5124"/>
      <c r="M28" s="5124"/>
      <c r="N28" s="5124"/>
      <c r="O28" s="5124"/>
      <c r="P28" s="5124"/>
      <c r="Q28" s="5124"/>
      <c r="R28" s="5124"/>
      <c r="S28" s="5124"/>
      <c r="T28" s="5124"/>
      <c r="U28" s="5124"/>
      <c r="V28" s="5124"/>
      <c r="W28" s="5124"/>
      <c r="X28" s="5124"/>
      <c r="Y28" s="5124"/>
      <c r="Z28" s="5124"/>
      <c r="AA28" s="5124"/>
      <c r="AB28" s="5124"/>
      <c r="AC28" s="5124"/>
      <c r="AD28" s="5124"/>
      <c r="AE28" s="5124"/>
      <c r="AF28" s="5124"/>
      <c r="AG28" s="5124"/>
      <c r="AH28" s="5124"/>
      <c r="AI28" s="5124"/>
      <c r="AJ28" s="5124"/>
      <c r="AK28" s="5124"/>
      <c r="AL28" s="5124"/>
      <c r="AM28" s="5124"/>
      <c r="AN28" s="5124"/>
      <c r="AO28" s="5124"/>
      <c r="AP28" s="5124"/>
      <c r="AQ28" s="5124"/>
      <c r="AR28" s="5124"/>
      <c r="AS28" s="5124"/>
      <c r="AT28" s="5124"/>
      <c r="AU28" s="5124"/>
      <c r="AV28" s="5124"/>
      <c r="AW28" s="5124"/>
      <c r="AX28" s="5124"/>
      <c r="AY28" s="5124"/>
      <c r="AZ28" s="5124"/>
      <c r="BA28" s="5124"/>
      <c r="BB28" s="5124"/>
      <c r="BC28" s="5124"/>
      <c r="BD28" s="5124"/>
      <c r="BE28" s="5124"/>
      <c r="BF28" s="5124"/>
      <c r="BG28" s="5124"/>
      <c r="BH28" s="5124"/>
      <c r="BI28" s="5124"/>
      <c r="BJ28" s="5124"/>
      <c r="BK28" s="5124"/>
      <c r="BL28" s="5124"/>
      <c r="BM28" s="5124"/>
      <c r="BN28" s="5124"/>
      <c r="BO28" s="5124"/>
      <c r="BP28" s="5124"/>
      <c r="BQ28" s="5124"/>
      <c r="BR28" s="5124"/>
      <c r="BS28" s="5124"/>
      <c r="BT28" s="5124"/>
      <c r="BU28" s="5124"/>
      <c r="BV28" s="5124"/>
      <c r="BW28" s="5124"/>
      <c r="BX28" s="5124"/>
      <c r="BY28" s="5124"/>
      <c r="BZ28" s="5124"/>
      <c r="CA28" s="5124"/>
      <c r="CB28" s="5124"/>
      <c r="CC28" s="5124"/>
      <c r="CD28" s="5124"/>
      <c r="CE28" s="5124"/>
      <c r="CF28" s="5124"/>
      <c r="CG28" s="5124"/>
      <c r="CH28" s="5124"/>
      <c r="CI28" s="5124"/>
      <c r="CJ28" s="5124"/>
      <c r="CK28" s="5124"/>
      <c r="CL28" s="5124"/>
      <c r="CM28" s="5124"/>
      <c r="CN28" s="5124"/>
      <c r="CO28" s="5124"/>
      <c r="CP28" s="5124"/>
      <c r="CQ28" s="5124"/>
      <c r="CR28" s="5124"/>
      <c r="CS28" s="5124"/>
      <c r="CT28" s="5124"/>
      <c r="CU28" s="5124"/>
      <c r="CV28" s="5124"/>
      <c r="CW28" s="5124"/>
      <c r="CX28" s="5124"/>
      <c r="CY28" s="5124"/>
      <c r="CZ28" s="5124"/>
      <c r="DA28" s="5124"/>
      <c r="DB28" s="5124"/>
      <c r="DC28" s="5124"/>
      <c r="DD28" s="5124"/>
      <c r="DE28" s="5124"/>
      <c r="DF28" s="5124"/>
      <c r="DG28" s="5124"/>
      <c r="DH28" s="5124"/>
      <c r="DI28" s="5124"/>
      <c r="DJ28" s="5124"/>
      <c r="DK28" s="5124"/>
      <c r="DL28" s="5124"/>
      <c r="DM28" s="5124"/>
      <c r="DN28" s="5124"/>
      <c r="DO28" s="5124"/>
      <c r="DP28" s="5124"/>
      <c r="DQ28" s="5124"/>
      <c r="DR28" s="5124"/>
      <c r="DS28" s="5124"/>
      <c r="DT28" s="5124"/>
      <c r="DU28" s="5124"/>
      <c r="DV28" s="5124"/>
      <c r="DW28" s="5124"/>
      <c r="DX28" s="5124"/>
      <c r="DY28" s="5124"/>
      <c r="DZ28" s="5124"/>
      <c r="EA28" s="5124"/>
      <c r="EB28" s="5124"/>
      <c r="EC28" s="5124"/>
      <c r="ED28" s="5124"/>
      <c r="EE28" s="5124"/>
      <c r="EF28" s="5124"/>
      <c r="EG28" s="5124"/>
      <c r="EH28" s="5124"/>
      <c r="EI28" s="5124"/>
      <c r="EJ28" s="5124"/>
      <c r="EK28" s="5124"/>
      <c r="EL28" s="5124"/>
      <c r="EM28" s="5124"/>
      <c r="EN28" s="5124"/>
      <c r="EO28" s="5124"/>
      <c r="EP28" s="5124"/>
      <c r="EQ28" s="5124"/>
      <c r="ER28" s="5124"/>
      <c r="ES28" s="5124"/>
      <c r="ET28" s="5124"/>
      <c r="EU28" s="5124"/>
      <c r="EV28" s="5124"/>
      <c r="EW28" s="5124"/>
      <c r="EX28" s="5124"/>
      <c r="EY28" s="5124"/>
      <c r="EZ28" s="5124"/>
      <c r="FA28" s="5124"/>
      <c r="FB28" s="5124"/>
      <c r="FC28" s="5124"/>
      <c r="FD28" s="5124"/>
      <c r="FE28" s="5124"/>
      <c r="FF28" s="5124"/>
      <c r="FG28" s="5124"/>
      <c r="FH28" s="5124"/>
      <c r="FI28" s="5124"/>
      <c r="FJ28" s="5124"/>
      <c r="FK28" s="5124"/>
      <c r="FL28" s="5124"/>
      <c r="FM28" s="5124"/>
      <c r="FN28" s="5124"/>
      <c r="FO28" s="5124"/>
      <c r="FP28" s="5124"/>
      <c r="FQ28" s="5124"/>
      <c r="FR28" s="5124"/>
      <c r="FS28" s="1143"/>
      <c r="FT28" s="1143"/>
      <c r="FU28" s="1143"/>
      <c r="FV28" s="1143"/>
      <c r="FW28" s="1143"/>
      <c r="FX28" s="1143"/>
      <c r="FY28" s="1143"/>
      <c r="FZ28" s="1143"/>
      <c r="GA28" s="1143"/>
      <c r="GB28" s="1143"/>
      <c r="GC28" s="1143"/>
      <c r="GD28" s="1143"/>
      <c r="GE28" s="1143"/>
      <c r="GF28" s="1143"/>
      <c r="GG28" s="1143"/>
      <c r="GH28" s="1143"/>
      <c r="GI28" s="1143"/>
      <c r="GJ28" s="1143"/>
      <c r="GK28" s="1143"/>
      <c r="GL28" s="1143"/>
      <c r="GM28" s="1143"/>
      <c r="GN28" s="1143"/>
    </row>
    <row r="29" spans="1:198">
      <c r="D29" s="115"/>
      <c r="E29"/>
      <c r="F29"/>
      <c r="G29"/>
      <c r="H29"/>
      <c r="I29"/>
      <c r="J29"/>
      <c r="K29"/>
      <c r="L29"/>
      <c r="M29"/>
      <c r="CG29" s="1191" t="s">
        <v>215</v>
      </c>
      <c r="FR29" s="1191" t="s">
        <v>215</v>
      </c>
      <c r="GA29" s="1191" t="s">
        <v>215</v>
      </c>
    </row>
    <row r="30" spans="1:198">
      <c r="D30" s="115"/>
      <c r="E30"/>
      <c r="F30"/>
      <c r="G30"/>
      <c r="H30"/>
      <c r="I30"/>
      <c r="J30"/>
      <c r="K30"/>
      <c r="L30"/>
      <c r="M30"/>
    </row>
    <row r="31" spans="1:198">
      <c r="D31" s="115"/>
      <c r="E31"/>
      <c r="F31"/>
      <c r="G31"/>
      <c r="H31"/>
      <c r="I31"/>
      <c r="J31"/>
      <c r="K31"/>
      <c r="L31"/>
      <c r="M31"/>
    </row>
    <row r="32" spans="1:198">
      <c r="D32" s="115"/>
      <c r="E32"/>
      <c r="F32"/>
      <c r="G32"/>
      <c r="H32"/>
      <c r="I32"/>
      <c r="J32"/>
      <c r="K32"/>
      <c r="L32"/>
      <c r="M32"/>
    </row>
    <row r="33" spans="4:13">
      <c r="D33" s="115"/>
      <c r="E33"/>
      <c r="F33"/>
      <c r="G33"/>
      <c r="H33"/>
      <c r="I33"/>
      <c r="J33"/>
      <c r="K33"/>
      <c r="L33"/>
      <c r="M33"/>
    </row>
    <row r="34" spans="4:13">
      <c r="D34" s="115"/>
      <c r="E34"/>
      <c r="F34"/>
      <c r="G34"/>
      <c r="H34"/>
      <c r="I34"/>
      <c r="J34"/>
      <c r="K34"/>
      <c r="L34"/>
      <c r="M34"/>
    </row>
    <row r="35" spans="4:13">
      <c r="D35" s="115"/>
      <c r="E35"/>
      <c r="F35"/>
      <c r="G35"/>
      <c r="H35"/>
      <c r="I35"/>
      <c r="J35"/>
      <c r="K35"/>
      <c r="L35"/>
      <c r="M35"/>
    </row>
    <row r="36" spans="4:13">
      <c r="D36" s="115"/>
      <c r="E36"/>
      <c r="F36"/>
      <c r="G36"/>
      <c r="H36"/>
      <c r="I36"/>
      <c r="J36"/>
      <c r="K36"/>
      <c r="L36"/>
      <c r="M36"/>
    </row>
    <row r="37" spans="4:13">
      <c r="D37" s="115"/>
      <c r="E37"/>
      <c r="F37"/>
      <c r="G37"/>
      <c r="H37"/>
      <c r="I37"/>
      <c r="J37"/>
      <c r="K37"/>
      <c r="L37"/>
      <c r="M37"/>
    </row>
    <row r="38" spans="4:13">
      <c r="D38" s="115"/>
      <c r="E38"/>
      <c r="F38"/>
      <c r="G38"/>
      <c r="H38"/>
      <c r="I38"/>
      <c r="J38"/>
      <c r="K38"/>
      <c r="L38"/>
      <c r="M38"/>
    </row>
    <row r="39" spans="4:13">
      <c r="D39" s="115"/>
      <c r="E39"/>
      <c r="F39"/>
      <c r="G39"/>
      <c r="H39"/>
      <c r="I39"/>
      <c r="J39"/>
      <c r="K39"/>
      <c r="L39"/>
      <c r="M39"/>
    </row>
    <row r="40" spans="4:13">
      <c r="D40" s="115"/>
      <c r="E40"/>
      <c r="F40"/>
      <c r="G40"/>
      <c r="H40"/>
      <c r="I40"/>
      <c r="J40"/>
      <c r="K40"/>
      <c r="L40"/>
      <c r="M40"/>
    </row>
  </sheetData>
  <mergeCells count="16">
    <mergeCell ref="A28:FR28"/>
    <mergeCell ref="A4:A5"/>
    <mergeCell ref="B4:B5"/>
    <mergeCell ref="GO4:GO5"/>
    <mergeCell ref="GO6:GO20"/>
    <mergeCell ref="A2:GP2"/>
    <mergeCell ref="D4:L4"/>
    <mergeCell ref="M4:AI4"/>
    <mergeCell ref="AJ4:BF4"/>
    <mergeCell ref="BG4:CC4"/>
    <mergeCell ref="CD4:CZ4"/>
    <mergeCell ref="DA4:DW4"/>
    <mergeCell ref="DX4:ET4"/>
    <mergeCell ref="EU4:FQ4"/>
    <mergeCell ref="FR4:GN4"/>
    <mergeCell ref="GP4:GP5"/>
  </mergeCells>
  <phoneticPr fontId="169" type="noConversion"/>
  <hyperlinks>
    <hyperlink ref="FR29" location="总部管理费!A1" display="返回"/>
    <hyperlink ref="CG29" location="总部管理费!Print_Titles" display="返回"/>
    <hyperlink ref="GA29" location="总部管理费!Print_Titles" display="返回"/>
  </hyperlinks>
  <printOptions horizontalCentered="1"/>
  <pageMargins left="0.39370078740157499" right="0" top="3.1496062992125999" bottom="0" header="0.31496062992126" footer="0.31496062992126"/>
  <pageSetup paperSize="9" scale="39" fitToHeight="0" orientation="landscape"/>
  <headerFooter alignWithMargins="0"/>
  <customProperties>
    <customPr name="BudgetSheetCodeName" r:id="rId1"/>
  </customProperties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W47"/>
  <sheetViews>
    <sheetView showGridLines="0" workbookViewId="0">
      <selection activeCell="C6" sqref="C6:C27"/>
    </sheetView>
  </sheetViews>
  <sheetFormatPr defaultColWidth="9" defaultRowHeight="15" outlineLevelCol="1"/>
  <cols>
    <col min="1" max="1" width="8" style="1080" customWidth="1"/>
    <col min="2" max="2" width="29.5" style="1081" customWidth="1"/>
    <col min="3" max="3" width="11.125" style="1080" customWidth="1"/>
    <col min="4" max="6" width="15.125" style="1081" hidden="1" customWidth="1" outlineLevel="1"/>
    <col min="7" max="18" width="12.375" style="1081" hidden="1" customWidth="1" outlineLevel="1"/>
    <col min="19" max="19" width="12.5" style="1081" customWidth="1" collapsed="1"/>
    <col min="20" max="23" width="12.5" style="1081" customWidth="1"/>
    <col min="24" max="24" width="8.25" style="1081" hidden="1" customWidth="1" outlineLevel="1"/>
    <col min="25" max="29" width="12.5" style="1081" hidden="1" customWidth="1" outlineLevel="1"/>
    <col min="30" max="30" width="12.375" style="1081" hidden="1" customWidth="1" outlineLevel="1"/>
    <col min="31" max="40" width="12.5" style="1081" hidden="1" customWidth="1" outlineLevel="1"/>
    <col min="41" max="42" width="12.375" style="1081" hidden="1" customWidth="1" outlineLevel="1"/>
    <col min="43" max="43" width="12.375" style="1081" customWidth="1" collapsed="1"/>
    <col min="44" max="47" width="12.375" style="1081" customWidth="1"/>
    <col min="48" max="48" width="14.5" style="1081" customWidth="1"/>
    <col min="49" max="49" width="15.125" style="1081" customWidth="1"/>
    <col min="50" max="16384" width="9" style="1081"/>
  </cols>
  <sheetData>
    <row r="1" spans="1:49">
      <c r="AW1" s="1130" t="s">
        <v>2208</v>
      </c>
    </row>
    <row r="2" spans="1:49" s="1074" customFormat="1" ht="20.25">
      <c r="A2" s="5119" t="s">
        <v>2209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5119"/>
      <c r="AE2" s="5119"/>
      <c r="AF2" s="5119"/>
      <c r="AG2" s="5119"/>
      <c r="AH2" s="5119"/>
      <c r="AI2" s="5119"/>
      <c r="AJ2" s="5119"/>
      <c r="AK2" s="5119"/>
      <c r="AL2" s="5119"/>
      <c r="AM2" s="5119"/>
      <c r="AN2" s="5119"/>
      <c r="AO2" s="5119"/>
      <c r="AP2" s="5119"/>
      <c r="AQ2" s="5119"/>
      <c r="AR2" s="5119"/>
      <c r="AS2" s="5119"/>
      <c r="AT2" s="5119"/>
      <c r="AU2" s="5119"/>
      <c r="AV2" s="5119"/>
      <c r="AW2" s="5119"/>
    </row>
    <row r="3" spans="1:49" s="1075" customFormat="1" ht="13.5">
      <c r="A3" s="5124" t="s">
        <v>2152</v>
      </c>
      <c r="B3" s="5124"/>
      <c r="C3" s="874"/>
      <c r="AW3" s="1131" t="s">
        <v>361</v>
      </c>
    </row>
    <row r="4" spans="1:49" s="1076" customFormat="1" ht="18" customHeight="1">
      <c r="A4" s="5329" t="s">
        <v>2210</v>
      </c>
      <c r="B4" s="5329" t="s">
        <v>2211</v>
      </c>
      <c r="C4" s="1082"/>
      <c r="D4" s="5412" t="s">
        <v>2212</v>
      </c>
      <c r="E4" s="5413"/>
      <c r="F4" s="5413"/>
      <c r="G4" s="5413"/>
      <c r="H4" s="5413"/>
      <c r="I4" s="5413"/>
      <c r="J4" s="5413"/>
      <c r="K4" s="5413"/>
      <c r="L4" s="5413"/>
      <c r="M4" s="5413"/>
      <c r="N4" s="5413"/>
      <c r="O4" s="5413"/>
      <c r="P4" s="5413"/>
      <c r="Q4" s="5413"/>
      <c r="R4" s="5413"/>
      <c r="S4" s="5413"/>
      <c r="T4" s="5413"/>
      <c r="U4" s="5413"/>
      <c r="V4" s="5413"/>
      <c r="W4" s="5414"/>
      <c r="X4" s="5412" t="s">
        <v>2213</v>
      </c>
      <c r="Y4" s="5413"/>
      <c r="Z4" s="5413"/>
      <c r="AA4" s="5413"/>
      <c r="AB4" s="5413"/>
      <c r="AC4" s="5413"/>
      <c r="AD4" s="5413"/>
      <c r="AE4" s="5413"/>
      <c r="AF4" s="5413"/>
      <c r="AG4" s="5413"/>
      <c r="AH4" s="5413"/>
      <c r="AI4" s="5413"/>
      <c r="AJ4" s="5413"/>
      <c r="AK4" s="5413"/>
      <c r="AL4" s="5413"/>
      <c r="AM4" s="5413"/>
      <c r="AN4" s="5413"/>
      <c r="AO4" s="5413"/>
      <c r="AP4" s="5413"/>
      <c r="AQ4" s="5413"/>
      <c r="AR4" s="5413"/>
      <c r="AS4" s="5413"/>
      <c r="AT4" s="5413"/>
      <c r="AU4" s="5414"/>
      <c r="AV4" s="5329" t="s">
        <v>2214</v>
      </c>
      <c r="AW4" s="5414" t="s">
        <v>2215</v>
      </c>
    </row>
    <row r="5" spans="1:49" s="1076" customFormat="1" ht="17.25" customHeight="1">
      <c r="A5" s="5329"/>
      <c r="B5" s="5329"/>
      <c r="C5" s="1082" t="s">
        <v>1459</v>
      </c>
      <c r="D5" s="1083" t="s">
        <v>2216</v>
      </c>
      <c r="E5" s="1083" t="s">
        <v>154</v>
      </c>
      <c r="F5" s="1083" t="s">
        <v>2167</v>
      </c>
      <c r="G5" s="1084" t="s">
        <v>156</v>
      </c>
      <c r="H5" s="1084" t="s">
        <v>786</v>
      </c>
      <c r="I5" s="1084" t="s">
        <v>157</v>
      </c>
      <c r="J5" s="1084" t="s">
        <v>786</v>
      </c>
      <c r="K5" s="1084" t="s">
        <v>1472</v>
      </c>
      <c r="L5" s="1084" t="s">
        <v>158</v>
      </c>
      <c r="M5" s="1084" t="s">
        <v>2217</v>
      </c>
      <c r="N5" s="1084" t="s">
        <v>1477</v>
      </c>
      <c r="O5" s="1084" t="s">
        <v>220</v>
      </c>
      <c r="P5" s="1084" t="s">
        <v>2218</v>
      </c>
      <c r="Q5" s="1084" t="s">
        <v>1482</v>
      </c>
      <c r="R5" s="1084" t="s">
        <v>221</v>
      </c>
      <c r="S5" s="1084" t="s">
        <v>2219</v>
      </c>
      <c r="T5" s="1084" t="s">
        <v>1487</v>
      </c>
      <c r="U5" s="1082" t="s">
        <v>161</v>
      </c>
      <c r="V5" s="1082" t="s">
        <v>2220</v>
      </c>
      <c r="W5" s="1082" t="s">
        <v>2221</v>
      </c>
      <c r="X5" s="1083" t="s">
        <v>2216</v>
      </c>
      <c r="Y5" s="1083" t="s">
        <v>154</v>
      </c>
      <c r="Z5" s="1083" t="s">
        <v>2167</v>
      </c>
      <c r="AA5" s="1084" t="s">
        <v>155</v>
      </c>
      <c r="AB5" s="1084" t="s">
        <v>1462</v>
      </c>
      <c r="AC5" s="1084" t="s">
        <v>156</v>
      </c>
      <c r="AD5" s="1084"/>
      <c r="AE5" s="1084" t="s">
        <v>2222</v>
      </c>
      <c r="AF5" s="1084" t="s">
        <v>1466</v>
      </c>
      <c r="AG5" s="1084" t="s">
        <v>157</v>
      </c>
      <c r="AH5" s="1084" t="s">
        <v>2223</v>
      </c>
      <c r="AI5" s="1084" t="s">
        <v>1472</v>
      </c>
      <c r="AJ5" s="1084" t="s">
        <v>158</v>
      </c>
      <c r="AK5" s="1084" t="s">
        <v>2217</v>
      </c>
      <c r="AL5" s="1084" t="s">
        <v>1477</v>
      </c>
      <c r="AM5" s="1084" t="s">
        <v>220</v>
      </c>
      <c r="AN5" s="1084" t="s">
        <v>2218</v>
      </c>
      <c r="AO5" s="1084" t="s">
        <v>1482</v>
      </c>
      <c r="AP5" s="1084" t="s">
        <v>221</v>
      </c>
      <c r="AQ5" s="1084" t="s">
        <v>2219</v>
      </c>
      <c r="AR5" s="1084" t="s">
        <v>1487</v>
      </c>
      <c r="AS5" s="1082" t="s">
        <v>161</v>
      </c>
      <c r="AT5" s="1082" t="s">
        <v>2220</v>
      </c>
      <c r="AU5" s="1082" t="s">
        <v>2221</v>
      </c>
      <c r="AV5" s="5329"/>
      <c r="AW5" s="5414"/>
    </row>
    <row r="6" spans="1:49" s="1077" customFormat="1" ht="12.75" customHeight="1">
      <c r="A6" s="1085">
        <v>1</v>
      </c>
      <c r="B6" s="1086" t="s">
        <v>1513</v>
      </c>
      <c r="C6" s="1087"/>
      <c r="D6" s="1088"/>
      <c r="E6" s="1089"/>
      <c r="F6" s="1089"/>
      <c r="G6" s="1089"/>
      <c r="H6" s="1089"/>
      <c r="I6" s="1103"/>
      <c r="J6" s="1103"/>
      <c r="K6" s="1104"/>
      <c r="L6" s="1105"/>
      <c r="M6" s="1106"/>
      <c r="N6" s="1106"/>
      <c r="O6" s="1106"/>
      <c r="P6" s="1106"/>
      <c r="Q6" s="1106"/>
      <c r="R6" s="1106"/>
      <c r="S6" s="1106"/>
      <c r="T6" s="1106"/>
      <c r="U6" s="1106"/>
      <c r="V6" s="1106"/>
      <c r="W6" s="1106"/>
      <c r="X6" s="1110"/>
      <c r="Y6" s="1117"/>
      <c r="Z6" s="1118"/>
      <c r="AA6" s="1119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4"/>
      <c r="AM6" s="1104"/>
      <c r="AN6" s="1104"/>
      <c r="AO6" s="1104"/>
      <c r="AP6" s="1104"/>
      <c r="AQ6" s="1104"/>
      <c r="AR6" s="1103"/>
      <c r="AS6" s="1103"/>
      <c r="AT6" s="1103"/>
      <c r="AU6" s="1103"/>
      <c r="AV6" s="5415"/>
      <c r="AW6" s="1132"/>
    </row>
    <row r="7" spans="1:49" s="1077" customFormat="1" ht="12.75" customHeight="1">
      <c r="A7" s="1085">
        <v>2</v>
      </c>
      <c r="B7" s="1090" t="s">
        <v>785</v>
      </c>
      <c r="C7" s="1091"/>
      <c r="D7" s="1088"/>
      <c r="E7" s="1088"/>
      <c r="F7" s="1088"/>
      <c r="G7" s="1088"/>
      <c r="H7" s="1088"/>
      <c r="I7" s="1107"/>
      <c r="J7" s="1107"/>
      <c r="K7" s="1108"/>
      <c r="L7" s="1109"/>
      <c r="M7" s="1110"/>
      <c r="N7" s="1110"/>
      <c r="O7" s="1110"/>
      <c r="P7" s="1106"/>
      <c r="Q7" s="1106"/>
      <c r="R7" s="1106"/>
      <c r="S7" s="1106"/>
      <c r="T7" s="1106"/>
      <c r="U7" s="1106"/>
      <c r="V7" s="1106"/>
      <c r="W7" s="1106"/>
      <c r="X7" s="1111"/>
      <c r="Y7" s="1120"/>
      <c r="Z7" s="1088"/>
      <c r="AA7" s="1088"/>
      <c r="AB7" s="1111"/>
      <c r="AC7" s="1111"/>
      <c r="AD7" s="1111"/>
      <c r="AE7" s="1111"/>
      <c r="AF7" s="1111"/>
      <c r="AG7" s="1111"/>
      <c r="AH7" s="1125"/>
      <c r="AI7" s="1125"/>
      <c r="AJ7" s="1108"/>
      <c r="AK7" s="1125"/>
      <c r="AL7" s="1125"/>
      <c r="AM7" s="1125"/>
      <c r="AN7" s="1104"/>
      <c r="AO7" s="1104"/>
      <c r="AP7" s="1104"/>
      <c r="AQ7" s="1104"/>
      <c r="AR7" s="1103"/>
      <c r="AS7" s="1103"/>
      <c r="AT7" s="1103"/>
      <c r="AU7" s="1103"/>
      <c r="AV7" s="5416"/>
      <c r="AW7" s="1132"/>
    </row>
    <row r="8" spans="1:49" s="1077" customFormat="1" ht="12.75" customHeight="1">
      <c r="A8" s="1085">
        <v>3</v>
      </c>
      <c r="B8" s="1092" t="s">
        <v>2191</v>
      </c>
      <c r="C8" s="1091"/>
      <c r="D8" s="1088"/>
      <c r="E8" s="1088"/>
      <c r="F8" s="1088"/>
      <c r="G8" s="1088"/>
      <c r="H8" s="1088"/>
      <c r="I8" s="1107"/>
      <c r="J8" s="1107"/>
      <c r="K8" s="1108"/>
      <c r="L8" s="1109"/>
      <c r="M8" s="1110"/>
      <c r="N8" s="1110"/>
      <c r="O8" s="1110"/>
      <c r="P8" s="1106"/>
      <c r="Q8" s="1106"/>
      <c r="R8" s="1106"/>
      <c r="S8" s="1106"/>
      <c r="T8" s="1106"/>
      <c r="U8" s="1106"/>
      <c r="V8" s="1106"/>
      <c r="W8" s="1106"/>
      <c r="X8" s="1111"/>
      <c r="Y8" s="1120"/>
      <c r="Z8" s="1088"/>
      <c r="AA8" s="1088"/>
      <c r="AB8" s="1111"/>
      <c r="AC8" s="1111"/>
      <c r="AD8" s="1111"/>
      <c r="AE8" s="1111"/>
      <c r="AF8" s="1111"/>
      <c r="AG8" s="1111"/>
      <c r="AH8" s="1125"/>
      <c r="AI8" s="1125"/>
      <c r="AJ8" s="1108"/>
      <c r="AK8" s="1125"/>
      <c r="AL8" s="1125"/>
      <c r="AM8" s="1125"/>
      <c r="AN8" s="1104"/>
      <c r="AO8" s="1104"/>
      <c r="AP8" s="1104"/>
      <c r="AQ8" s="1104"/>
      <c r="AR8" s="1103"/>
      <c r="AS8" s="1103"/>
      <c r="AT8" s="1103"/>
      <c r="AU8" s="1103"/>
      <c r="AV8" s="5416"/>
      <c r="AW8" s="1132"/>
    </row>
    <row r="9" spans="1:49" s="1077" customFormat="1" ht="12.75" customHeight="1">
      <c r="A9" s="1085">
        <v>4</v>
      </c>
      <c r="B9" s="1093" t="s">
        <v>2121</v>
      </c>
      <c r="C9" s="1091"/>
      <c r="D9" s="1088"/>
      <c r="E9" s="1088"/>
      <c r="F9" s="1088"/>
      <c r="G9" s="1088"/>
      <c r="H9" s="1088"/>
      <c r="I9" s="1107"/>
      <c r="J9" s="1107"/>
      <c r="K9" s="1108"/>
      <c r="L9" s="1108"/>
      <c r="M9" s="1110"/>
      <c r="N9" s="1110"/>
      <c r="O9" s="1110"/>
      <c r="P9" s="1106"/>
      <c r="Q9" s="1106"/>
      <c r="R9" s="1106"/>
      <c r="S9" s="1106"/>
      <c r="T9" s="1106"/>
      <c r="U9" s="1106"/>
      <c r="V9" s="1106"/>
      <c r="W9" s="1106"/>
      <c r="X9" s="1111"/>
      <c r="Y9" s="1120"/>
      <c r="Z9" s="1088"/>
      <c r="AA9" s="1088"/>
      <c r="AB9" s="1111"/>
      <c r="AC9" s="1111"/>
      <c r="AD9" s="1111"/>
      <c r="AE9" s="1111"/>
      <c r="AF9" s="1111"/>
      <c r="AG9" s="1111"/>
      <c r="AH9" s="1125"/>
      <c r="AI9" s="1125"/>
      <c r="AJ9" s="1108"/>
      <c r="AK9" s="1125"/>
      <c r="AL9" s="1125"/>
      <c r="AM9" s="1125"/>
      <c r="AN9" s="1104"/>
      <c r="AO9" s="1104"/>
      <c r="AP9" s="1104"/>
      <c r="AQ9" s="1104"/>
      <c r="AR9" s="1103"/>
      <c r="AS9" s="1103"/>
      <c r="AT9" s="1103"/>
      <c r="AU9" s="1103"/>
      <c r="AV9" s="5416"/>
      <c r="AW9" s="1132"/>
    </row>
    <row r="10" spans="1:49" s="1077" customFormat="1" ht="12.75" customHeight="1">
      <c r="A10" s="1085">
        <v>5</v>
      </c>
      <c r="B10" s="1093" t="s">
        <v>397</v>
      </c>
      <c r="C10" s="1091"/>
      <c r="D10" s="1088"/>
      <c r="E10" s="1088"/>
      <c r="F10" s="1088"/>
      <c r="G10" s="1088"/>
      <c r="H10" s="1088"/>
      <c r="I10" s="1107"/>
      <c r="J10" s="1107"/>
      <c r="K10" s="1108"/>
      <c r="L10" s="1108"/>
      <c r="M10" s="1110"/>
      <c r="N10" s="1110"/>
      <c r="O10" s="1110"/>
      <c r="P10" s="1106"/>
      <c r="Q10" s="1106"/>
      <c r="R10" s="1106"/>
      <c r="S10" s="1106"/>
      <c r="T10" s="1106"/>
      <c r="U10" s="1106"/>
      <c r="V10" s="1106"/>
      <c r="W10" s="1106"/>
      <c r="X10" s="1111"/>
      <c r="Y10" s="1120"/>
      <c r="Z10" s="1088"/>
      <c r="AA10" s="1088"/>
      <c r="AB10" s="1111"/>
      <c r="AC10" s="1111"/>
      <c r="AD10" s="1111"/>
      <c r="AE10" s="1111"/>
      <c r="AF10" s="1111"/>
      <c r="AG10" s="1111"/>
      <c r="AH10" s="1125"/>
      <c r="AI10" s="1125"/>
      <c r="AJ10" s="1108"/>
      <c r="AK10" s="1125"/>
      <c r="AL10" s="1125"/>
      <c r="AM10" s="1125"/>
      <c r="AN10" s="1104"/>
      <c r="AO10" s="1104"/>
      <c r="AP10" s="1104"/>
      <c r="AQ10" s="1104"/>
      <c r="AR10" s="1103"/>
      <c r="AS10" s="1103"/>
      <c r="AT10" s="1103"/>
      <c r="AU10" s="1103"/>
      <c r="AV10" s="5416"/>
      <c r="AW10" s="1132"/>
    </row>
    <row r="11" spans="1:49" s="1077" customFormat="1" ht="13.5">
      <c r="A11" s="1085">
        <v>6</v>
      </c>
      <c r="B11" s="1094" t="s">
        <v>396</v>
      </c>
      <c r="C11" s="1091"/>
      <c r="D11" s="1088"/>
      <c r="E11" s="1088"/>
      <c r="F11" s="1088"/>
      <c r="G11" s="1088"/>
      <c r="H11" s="1088"/>
      <c r="I11" s="1107"/>
      <c r="J11" s="1107"/>
      <c r="K11" s="1108"/>
      <c r="L11" s="1108"/>
      <c r="M11" s="1111"/>
      <c r="N11" s="1111"/>
      <c r="O11" s="1111"/>
      <c r="P11" s="1106"/>
      <c r="Q11" s="1106"/>
      <c r="R11" s="1106"/>
      <c r="S11" s="1106"/>
      <c r="T11" s="1106"/>
      <c r="U11" s="1106"/>
      <c r="V11" s="1106"/>
      <c r="W11" s="1106"/>
      <c r="X11" s="1111"/>
      <c r="Y11" s="1120"/>
      <c r="Z11" s="1088"/>
      <c r="AA11" s="1088"/>
      <c r="AB11" s="1111"/>
      <c r="AC11" s="1111"/>
      <c r="AD11" s="1111"/>
      <c r="AE11" s="1111"/>
      <c r="AF11" s="1111"/>
      <c r="AG11" s="1111"/>
      <c r="AH11" s="1125"/>
      <c r="AI11" s="1125"/>
      <c r="AJ11" s="1108"/>
      <c r="AK11" s="1111"/>
      <c r="AL11" s="1111"/>
      <c r="AM11" s="1111"/>
      <c r="AN11" s="1104"/>
      <c r="AO11" s="1104"/>
      <c r="AP11" s="1104"/>
      <c r="AQ11" s="1104"/>
      <c r="AR11" s="1103"/>
      <c r="AS11" s="1103"/>
      <c r="AT11" s="1103"/>
      <c r="AU11" s="1103"/>
      <c r="AV11" s="5416"/>
      <c r="AW11" s="1132"/>
    </row>
    <row r="12" spans="1:49" s="1077" customFormat="1" ht="12.75" customHeight="1">
      <c r="A12" s="1085">
        <v>7</v>
      </c>
      <c r="B12" s="1093" t="s">
        <v>398</v>
      </c>
      <c r="C12" s="1091"/>
      <c r="D12" s="1088"/>
      <c r="E12" s="1088"/>
      <c r="F12" s="1088"/>
      <c r="G12" s="1088"/>
      <c r="H12" s="1088"/>
      <c r="I12" s="1107"/>
      <c r="J12" s="1107"/>
      <c r="K12" s="1108"/>
      <c r="L12" s="1108"/>
      <c r="M12" s="1110"/>
      <c r="N12" s="1110"/>
      <c r="O12" s="1110"/>
      <c r="P12" s="1106"/>
      <c r="Q12" s="1106"/>
      <c r="R12" s="1106"/>
      <c r="S12" s="1106"/>
      <c r="T12" s="1106"/>
      <c r="U12" s="1106"/>
      <c r="V12" s="1106"/>
      <c r="W12" s="1106"/>
      <c r="X12" s="1111"/>
      <c r="Y12" s="1120"/>
      <c r="Z12" s="1088"/>
      <c r="AA12" s="1088"/>
      <c r="AB12" s="1111"/>
      <c r="AC12" s="1111"/>
      <c r="AD12" s="1111"/>
      <c r="AE12" s="1111"/>
      <c r="AF12" s="1111"/>
      <c r="AG12" s="1111"/>
      <c r="AH12" s="1125"/>
      <c r="AI12" s="1125"/>
      <c r="AJ12" s="1108"/>
      <c r="AK12" s="1125"/>
      <c r="AL12" s="1125"/>
      <c r="AM12" s="1125"/>
      <c r="AN12" s="1104"/>
      <c r="AO12" s="1104"/>
      <c r="AP12" s="1104"/>
      <c r="AQ12" s="1104"/>
      <c r="AR12" s="1103"/>
      <c r="AS12" s="1103"/>
      <c r="AT12" s="1103"/>
      <c r="AU12" s="1103"/>
      <c r="AV12" s="5416"/>
      <c r="AW12" s="1132"/>
    </row>
    <row r="13" spans="1:49" s="1078" customFormat="1" ht="14.25">
      <c r="A13" s="1085">
        <v>8</v>
      </c>
      <c r="B13" s="1095" t="s">
        <v>399</v>
      </c>
      <c r="C13" s="1091"/>
      <c r="D13" s="1096"/>
      <c r="E13" s="1096"/>
      <c r="F13" s="1096"/>
      <c r="G13" s="1096"/>
      <c r="H13" s="1088"/>
      <c r="I13" s="1107"/>
      <c r="J13" s="1107"/>
      <c r="K13" s="1108"/>
      <c r="L13" s="1108"/>
      <c r="M13" s="1110"/>
      <c r="N13" s="1110"/>
      <c r="O13" s="1110"/>
      <c r="P13" s="1106"/>
      <c r="Q13" s="1106"/>
      <c r="R13" s="1106"/>
      <c r="S13" s="1106"/>
      <c r="T13" s="1106"/>
      <c r="U13" s="1106"/>
      <c r="V13" s="1106"/>
      <c r="W13" s="1106"/>
      <c r="X13" s="1114"/>
      <c r="Y13" s="1121"/>
      <c r="Z13" s="1096"/>
      <c r="AA13" s="1096"/>
      <c r="AB13" s="1114"/>
      <c r="AC13" s="1114"/>
      <c r="AD13" s="1114"/>
      <c r="AE13" s="1111"/>
      <c r="AF13" s="1111"/>
      <c r="AG13" s="1111"/>
      <c r="AH13" s="1125"/>
      <c r="AI13" s="1125"/>
      <c r="AJ13" s="1108"/>
      <c r="AK13" s="1125"/>
      <c r="AL13" s="1125"/>
      <c r="AM13" s="1125"/>
      <c r="AN13" s="1104"/>
      <c r="AO13" s="1104"/>
      <c r="AP13" s="1104"/>
      <c r="AQ13" s="1104"/>
      <c r="AR13" s="1103"/>
      <c r="AS13" s="1103"/>
      <c r="AT13" s="1103"/>
      <c r="AU13" s="1103"/>
      <c r="AV13" s="5416"/>
      <c r="AW13" s="1132"/>
    </row>
    <row r="14" spans="1:49" s="1078" customFormat="1" ht="12.75" customHeight="1">
      <c r="A14" s="1085">
        <v>9</v>
      </c>
      <c r="B14" s="1095" t="s">
        <v>400</v>
      </c>
      <c r="C14" s="1091"/>
      <c r="D14" s="1096"/>
      <c r="E14" s="1096"/>
      <c r="F14" s="1096"/>
      <c r="G14" s="1096"/>
      <c r="H14" s="1088"/>
      <c r="I14" s="1107"/>
      <c r="J14" s="1107"/>
      <c r="K14" s="1108"/>
      <c r="L14" s="1108"/>
      <c r="M14" s="1110"/>
      <c r="N14" s="1110"/>
      <c r="O14" s="1110"/>
      <c r="P14" s="1106"/>
      <c r="Q14" s="1106"/>
      <c r="R14" s="1106"/>
      <c r="S14" s="1106"/>
      <c r="T14" s="1106"/>
      <c r="U14" s="1106"/>
      <c r="V14" s="1106"/>
      <c r="W14" s="1106"/>
      <c r="X14" s="1114"/>
      <c r="Y14" s="1121"/>
      <c r="Z14" s="1096"/>
      <c r="AA14" s="1096"/>
      <c r="AB14" s="1114"/>
      <c r="AC14" s="1114"/>
      <c r="AD14" s="1114"/>
      <c r="AE14" s="1111"/>
      <c r="AF14" s="1111"/>
      <c r="AG14" s="1111"/>
      <c r="AH14" s="1125"/>
      <c r="AI14" s="1125"/>
      <c r="AJ14" s="1108"/>
      <c r="AK14" s="1125"/>
      <c r="AL14" s="1125"/>
      <c r="AM14" s="1125"/>
      <c r="AN14" s="1104"/>
      <c r="AO14" s="1104"/>
      <c r="AP14" s="1104"/>
      <c r="AQ14" s="1104"/>
      <c r="AR14" s="1103"/>
      <c r="AS14" s="1103"/>
      <c r="AT14" s="1103"/>
      <c r="AU14" s="1103"/>
      <c r="AV14" s="5416"/>
      <c r="AW14" s="1132"/>
    </row>
    <row r="15" spans="1:49" s="1077" customFormat="1" ht="14.25">
      <c r="A15" s="1085">
        <v>10</v>
      </c>
      <c r="B15" s="1093" t="s">
        <v>2224</v>
      </c>
      <c r="C15" s="1091"/>
      <c r="D15" s="1088"/>
      <c r="E15" s="1088"/>
      <c r="F15" s="1088"/>
      <c r="G15" s="1088"/>
      <c r="H15" s="1088"/>
      <c r="I15" s="1107"/>
      <c r="J15" s="1107"/>
      <c r="K15" s="1108"/>
      <c r="L15" s="1108"/>
      <c r="M15" s="1110"/>
      <c r="N15" s="1110"/>
      <c r="O15" s="1110"/>
      <c r="P15" s="1106"/>
      <c r="Q15" s="1106"/>
      <c r="R15" s="1106"/>
      <c r="S15" s="1106"/>
      <c r="T15" s="1106"/>
      <c r="U15" s="1106"/>
      <c r="V15" s="1106"/>
      <c r="W15" s="1106"/>
      <c r="X15" s="1111"/>
      <c r="Y15" s="1120"/>
      <c r="Z15" s="1088"/>
      <c r="AA15" s="1088"/>
      <c r="AB15" s="1111"/>
      <c r="AC15" s="1111"/>
      <c r="AD15" s="1111"/>
      <c r="AE15" s="1111"/>
      <c r="AF15" s="1111"/>
      <c r="AG15" s="1111"/>
      <c r="AH15" s="1125"/>
      <c r="AI15" s="1125"/>
      <c r="AJ15" s="1108"/>
      <c r="AK15" s="1125"/>
      <c r="AL15" s="1125"/>
      <c r="AM15" s="1125"/>
      <c r="AN15" s="1104"/>
      <c r="AO15" s="1104"/>
      <c r="AP15" s="1104"/>
      <c r="AQ15" s="1104"/>
      <c r="AR15" s="1103"/>
      <c r="AS15" s="1103"/>
      <c r="AT15" s="1103"/>
      <c r="AU15" s="1103"/>
      <c r="AV15" s="5416"/>
      <c r="AW15" s="1132"/>
    </row>
    <row r="16" spans="1:49" s="1077" customFormat="1" ht="14.25">
      <c r="A16" s="1085">
        <v>11</v>
      </c>
      <c r="B16" s="1093" t="s">
        <v>2196</v>
      </c>
      <c r="C16" s="1091"/>
      <c r="D16" s="1088"/>
      <c r="E16" s="1088"/>
      <c r="F16" s="1088"/>
      <c r="G16" s="1088"/>
      <c r="H16" s="1088"/>
      <c r="I16" s="1107"/>
      <c r="J16" s="1107"/>
      <c r="K16" s="1108"/>
      <c r="L16" s="1108"/>
      <c r="M16" s="1106"/>
      <c r="N16" s="1106"/>
      <c r="O16" s="1106"/>
      <c r="P16" s="1106"/>
      <c r="Q16" s="1106"/>
      <c r="R16" s="1106"/>
      <c r="S16" s="1106"/>
      <c r="T16" s="1106"/>
      <c r="U16" s="1106"/>
      <c r="V16" s="1106"/>
      <c r="W16" s="1106"/>
      <c r="X16" s="1111"/>
      <c r="Y16" s="1120"/>
      <c r="Z16" s="1088"/>
      <c r="AA16" s="1088"/>
      <c r="AB16" s="1111"/>
      <c r="AC16" s="1111"/>
      <c r="AD16" s="1111"/>
      <c r="AE16" s="1111"/>
      <c r="AF16" s="1111"/>
      <c r="AG16" s="1111"/>
      <c r="AH16" s="1125"/>
      <c r="AI16" s="1125"/>
      <c r="AJ16" s="1108"/>
      <c r="AK16" s="1104"/>
      <c r="AL16" s="1104"/>
      <c r="AM16" s="1104"/>
      <c r="AN16" s="1104"/>
      <c r="AO16" s="1104"/>
      <c r="AP16" s="1104"/>
      <c r="AQ16" s="1104"/>
      <c r="AR16" s="1103"/>
      <c r="AS16" s="1103"/>
      <c r="AT16" s="1103"/>
      <c r="AU16" s="1103"/>
      <c r="AV16" s="5417"/>
      <c r="AW16" s="1132"/>
    </row>
    <row r="17" spans="1:49" s="1077" customFormat="1" ht="13.5" hidden="1">
      <c r="A17" s="1085">
        <v>12</v>
      </c>
      <c r="B17" s="1097" t="s">
        <v>2225</v>
      </c>
      <c r="C17" s="1091"/>
      <c r="D17" s="1088"/>
      <c r="E17" s="1088"/>
      <c r="F17" s="1088"/>
      <c r="G17" s="1088"/>
      <c r="H17" s="1088"/>
      <c r="I17" s="1107"/>
      <c r="J17" s="1107"/>
      <c r="K17" s="1108"/>
      <c r="L17" s="1108"/>
      <c r="M17" s="1111"/>
      <c r="N17" s="1111"/>
      <c r="O17" s="1111"/>
      <c r="P17" s="1111"/>
      <c r="Q17" s="1111"/>
      <c r="R17" s="1111"/>
      <c r="S17" s="1111"/>
      <c r="T17" s="1111"/>
      <c r="U17" s="1111"/>
      <c r="V17" s="1111"/>
      <c r="W17" s="1111"/>
      <c r="X17" s="1111"/>
      <c r="Y17" s="1120"/>
      <c r="Z17" s="1088"/>
      <c r="AA17" s="1088"/>
      <c r="AB17" s="1111"/>
      <c r="AC17" s="1111"/>
      <c r="AD17" s="1111"/>
      <c r="AE17" s="1111"/>
      <c r="AF17" s="1111"/>
      <c r="AG17" s="1111"/>
      <c r="AH17" s="1125"/>
      <c r="AI17" s="1125"/>
      <c r="AJ17" s="1108"/>
      <c r="AK17" s="1111"/>
      <c r="AL17" s="1111"/>
      <c r="AM17" s="1111"/>
      <c r="AN17" s="1111"/>
      <c r="AO17" s="1111"/>
      <c r="AP17" s="1111"/>
      <c r="AQ17" s="1111"/>
      <c r="AR17" s="1111"/>
      <c r="AS17" s="1111"/>
      <c r="AT17" s="1111"/>
      <c r="AU17" s="1111"/>
      <c r="AV17" s="1126"/>
      <c r="AW17" s="1132"/>
    </row>
    <row r="18" spans="1:49" s="1078" customFormat="1" ht="13.5" hidden="1">
      <c r="A18" s="1085">
        <v>13</v>
      </c>
      <c r="B18" s="1098" t="s">
        <v>2205</v>
      </c>
      <c r="C18" s="1099"/>
      <c r="D18" s="1096"/>
      <c r="E18" s="1096"/>
      <c r="F18" s="1096"/>
      <c r="G18" s="1096"/>
      <c r="H18" s="1088"/>
      <c r="I18" s="1088"/>
      <c r="J18" s="1088"/>
      <c r="K18" s="1111"/>
      <c r="L18" s="1111"/>
      <c r="M18" s="1111"/>
      <c r="N18" s="1111"/>
      <c r="O18" s="1111"/>
      <c r="P18" s="1111"/>
      <c r="Q18" s="1111"/>
      <c r="R18" s="1111"/>
      <c r="S18" s="1111"/>
      <c r="T18" s="1111"/>
      <c r="U18" s="1111"/>
      <c r="V18" s="1111"/>
      <c r="W18" s="1111"/>
      <c r="X18" s="1114"/>
      <c r="Y18" s="1121"/>
      <c r="Z18" s="1096"/>
      <c r="AA18" s="1096"/>
      <c r="AB18" s="1114"/>
      <c r="AC18" s="1114"/>
      <c r="AD18" s="1114"/>
      <c r="AE18" s="1111"/>
      <c r="AF18" s="1111"/>
      <c r="AG18" s="1111"/>
      <c r="AH18" s="1125"/>
      <c r="AI18" s="1125"/>
      <c r="AJ18" s="1111"/>
      <c r="AK18" s="1111"/>
      <c r="AL18" s="1111"/>
      <c r="AM18" s="1111"/>
      <c r="AN18" s="1111"/>
      <c r="AO18" s="1111"/>
      <c r="AP18" s="1111"/>
      <c r="AQ18" s="1111"/>
      <c r="AR18" s="1111"/>
      <c r="AS18" s="1111"/>
      <c r="AT18" s="1111"/>
      <c r="AU18" s="1111"/>
      <c r="AV18" s="1127"/>
      <c r="AW18" s="1132"/>
    </row>
    <row r="19" spans="1:49" s="1077" customFormat="1" ht="13.5" hidden="1">
      <c r="A19" s="1085">
        <v>14</v>
      </c>
      <c r="B19" s="1097" t="s">
        <v>2226</v>
      </c>
      <c r="C19" s="1091"/>
      <c r="D19" s="1088"/>
      <c r="E19" s="1088"/>
      <c r="F19" s="1088"/>
      <c r="G19" s="1088"/>
      <c r="H19" s="1088"/>
      <c r="I19" s="1107"/>
      <c r="J19" s="1107"/>
      <c r="K19" s="1108"/>
      <c r="L19" s="1108"/>
      <c r="M19" s="1111"/>
      <c r="N19" s="1111"/>
      <c r="O19" s="1111"/>
      <c r="P19" s="1111"/>
      <c r="Q19" s="1111"/>
      <c r="R19" s="1111"/>
      <c r="S19" s="1111"/>
      <c r="T19" s="1111"/>
      <c r="U19" s="1111"/>
      <c r="V19" s="1111"/>
      <c r="W19" s="1111"/>
      <c r="X19" s="1111"/>
      <c r="Y19" s="1120"/>
      <c r="Z19" s="1088"/>
      <c r="AA19" s="1088"/>
      <c r="AB19" s="1111"/>
      <c r="AC19" s="1111"/>
      <c r="AD19" s="1111"/>
      <c r="AE19" s="1111"/>
      <c r="AF19" s="1111"/>
      <c r="AG19" s="1111"/>
      <c r="AH19" s="1125"/>
      <c r="AI19" s="1125"/>
      <c r="AJ19" s="1108"/>
      <c r="AK19" s="1111"/>
      <c r="AL19" s="1111"/>
      <c r="AM19" s="1111"/>
      <c r="AN19" s="1111"/>
      <c r="AO19" s="1111"/>
      <c r="AP19" s="1111"/>
      <c r="AQ19" s="1111"/>
      <c r="AR19" s="1111"/>
      <c r="AS19" s="1111"/>
      <c r="AT19" s="1111"/>
      <c r="AU19" s="1111"/>
      <c r="AV19" s="1126"/>
      <c r="AW19" s="1132"/>
    </row>
    <row r="20" spans="1:49" s="1078" customFormat="1" ht="13.5" hidden="1">
      <c r="A20" s="1085">
        <v>15</v>
      </c>
      <c r="B20" s="1098" t="s">
        <v>2227</v>
      </c>
      <c r="C20" s="1091"/>
      <c r="D20" s="1096"/>
      <c r="E20" s="1096"/>
      <c r="F20" s="1096"/>
      <c r="G20" s="1096"/>
      <c r="H20" s="1088"/>
      <c r="I20" s="1107"/>
      <c r="J20" s="1107"/>
      <c r="K20" s="1108"/>
      <c r="L20" s="1108"/>
      <c r="M20" s="1111"/>
      <c r="N20" s="1111"/>
      <c r="O20" s="1111"/>
      <c r="P20" s="1111"/>
      <c r="Q20" s="1111"/>
      <c r="R20" s="1111"/>
      <c r="S20" s="1111"/>
      <c r="T20" s="1111"/>
      <c r="U20" s="1111"/>
      <c r="V20" s="1111"/>
      <c r="W20" s="1111"/>
      <c r="X20" s="1114"/>
      <c r="Y20" s="1121"/>
      <c r="Z20" s="1096"/>
      <c r="AA20" s="1096"/>
      <c r="AB20" s="1114"/>
      <c r="AC20" s="1114"/>
      <c r="AD20" s="1114"/>
      <c r="AE20" s="1111"/>
      <c r="AF20" s="1111"/>
      <c r="AG20" s="1111"/>
      <c r="AH20" s="1125"/>
      <c r="AI20" s="1125"/>
      <c r="AJ20" s="1108"/>
      <c r="AK20" s="1111"/>
      <c r="AL20" s="1111"/>
      <c r="AM20" s="1111"/>
      <c r="AN20" s="1111"/>
      <c r="AO20" s="1111"/>
      <c r="AP20" s="1111"/>
      <c r="AQ20" s="1111"/>
      <c r="AR20" s="1111"/>
      <c r="AS20" s="1111"/>
      <c r="AT20" s="1111"/>
      <c r="AU20" s="1111"/>
      <c r="AV20" s="1127"/>
      <c r="AW20" s="1132"/>
    </row>
    <row r="21" spans="1:49" s="1078" customFormat="1" ht="13.5" hidden="1">
      <c r="A21" s="1085">
        <v>16</v>
      </c>
      <c r="B21" s="1098" t="s">
        <v>2228</v>
      </c>
      <c r="C21" s="1091"/>
      <c r="D21" s="1096"/>
      <c r="E21" s="1096"/>
      <c r="F21" s="1096"/>
      <c r="G21" s="1096"/>
      <c r="H21" s="1088"/>
      <c r="I21" s="1107"/>
      <c r="J21" s="1107"/>
      <c r="K21" s="1108"/>
      <c r="L21" s="1108"/>
      <c r="M21" s="1111"/>
      <c r="N21" s="1111"/>
      <c r="O21" s="1111"/>
      <c r="P21" s="1111"/>
      <c r="Q21" s="1111"/>
      <c r="R21" s="1111"/>
      <c r="S21" s="1111"/>
      <c r="T21" s="1111"/>
      <c r="U21" s="1111"/>
      <c r="V21" s="1111"/>
      <c r="W21" s="1111"/>
      <c r="X21" s="1114"/>
      <c r="Y21" s="1121"/>
      <c r="Z21" s="1096"/>
      <c r="AA21" s="1096"/>
      <c r="AB21" s="1114"/>
      <c r="AC21" s="1114"/>
      <c r="AD21" s="1114"/>
      <c r="AE21" s="1111"/>
      <c r="AF21" s="1111"/>
      <c r="AG21" s="1111"/>
      <c r="AH21" s="1125"/>
      <c r="AI21" s="1125"/>
      <c r="AJ21" s="1108"/>
      <c r="AK21" s="1111"/>
      <c r="AL21" s="1111"/>
      <c r="AM21" s="1111"/>
      <c r="AN21" s="1111"/>
      <c r="AO21" s="1111"/>
      <c r="AP21" s="1111"/>
      <c r="AQ21" s="1111"/>
      <c r="AR21" s="1111"/>
      <c r="AS21" s="1111"/>
      <c r="AT21" s="1111"/>
      <c r="AU21" s="1111"/>
      <c r="AV21" s="1127"/>
      <c r="AW21" s="1132"/>
    </row>
    <row r="22" spans="1:49" s="1078" customFormat="1" ht="13.5" hidden="1">
      <c r="A22" s="1085">
        <v>17</v>
      </c>
      <c r="B22" s="1098" t="s">
        <v>2201</v>
      </c>
      <c r="C22" s="1091"/>
      <c r="D22" s="1096"/>
      <c r="E22" s="1096"/>
      <c r="F22" s="1096"/>
      <c r="G22" s="1096"/>
      <c r="H22" s="1088"/>
      <c r="I22" s="1107"/>
      <c r="J22" s="1107"/>
      <c r="K22" s="1108"/>
      <c r="L22" s="1108"/>
      <c r="M22" s="1111"/>
      <c r="N22" s="1111"/>
      <c r="O22" s="1111"/>
      <c r="P22" s="1111"/>
      <c r="Q22" s="1111"/>
      <c r="R22" s="1111"/>
      <c r="S22" s="1111"/>
      <c r="T22" s="1111"/>
      <c r="U22" s="1111"/>
      <c r="V22" s="1111"/>
      <c r="W22" s="1111"/>
      <c r="X22" s="1114"/>
      <c r="Y22" s="1121"/>
      <c r="Z22" s="1096"/>
      <c r="AA22" s="1096"/>
      <c r="AB22" s="1114"/>
      <c r="AC22" s="1114"/>
      <c r="AD22" s="1114"/>
      <c r="AE22" s="1111"/>
      <c r="AF22" s="1111"/>
      <c r="AG22" s="1111"/>
      <c r="AH22" s="1125"/>
      <c r="AI22" s="1125"/>
      <c r="AJ22" s="1108"/>
      <c r="AK22" s="1111"/>
      <c r="AL22" s="1111"/>
      <c r="AM22" s="1111"/>
      <c r="AN22" s="1111"/>
      <c r="AO22" s="1111"/>
      <c r="AP22" s="1111"/>
      <c r="AQ22" s="1111"/>
      <c r="AR22" s="1111"/>
      <c r="AS22" s="1111"/>
      <c r="AT22" s="1111"/>
      <c r="AU22" s="1111"/>
      <c r="AV22" s="1127"/>
      <c r="AW22" s="1132"/>
    </row>
    <row r="23" spans="1:49" s="1078" customFormat="1" ht="13.5" hidden="1">
      <c r="A23" s="1085">
        <v>18</v>
      </c>
      <c r="B23" s="1098" t="s">
        <v>2229</v>
      </c>
      <c r="C23" s="1091"/>
      <c r="D23" s="1096"/>
      <c r="E23" s="1096"/>
      <c r="F23" s="1096"/>
      <c r="G23" s="1096"/>
      <c r="H23" s="1088"/>
      <c r="I23" s="1107"/>
      <c r="J23" s="1107"/>
      <c r="K23" s="1108"/>
      <c r="L23" s="1108"/>
      <c r="M23" s="1111"/>
      <c r="N23" s="1111"/>
      <c r="O23" s="1111"/>
      <c r="P23" s="1111"/>
      <c r="Q23" s="1111"/>
      <c r="R23" s="1111"/>
      <c r="S23" s="1111"/>
      <c r="T23" s="1111"/>
      <c r="U23" s="1111"/>
      <c r="V23" s="1111"/>
      <c r="W23" s="1111"/>
      <c r="X23" s="1114"/>
      <c r="Y23" s="1121"/>
      <c r="Z23" s="1096"/>
      <c r="AA23" s="1096"/>
      <c r="AB23" s="1114"/>
      <c r="AC23" s="1114"/>
      <c r="AD23" s="1114"/>
      <c r="AE23" s="1111"/>
      <c r="AF23" s="1111"/>
      <c r="AG23" s="1111"/>
      <c r="AH23" s="1125"/>
      <c r="AI23" s="1125"/>
      <c r="AJ23" s="1108"/>
      <c r="AK23" s="1111"/>
      <c r="AL23" s="1111"/>
      <c r="AM23" s="1111"/>
      <c r="AN23" s="1111"/>
      <c r="AO23" s="1111"/>
      <c r="AP23" s="1111"/>
      <c r="AQ23" s="1111"/>
      <c r="AR23" s="1111"/>
      <c r="AS23" s="1111"/>
      <c r="AT23" s="1111"/>
      <c r="AU23" s="1111"/>
      <c r="AV23" s="1127"/>
      <c r="AW23" s="1132"/>
    </row>
    <row r="24" spans="1:49" s="1078" customFormat="1" ht="13.5" hidden="1">
      <c r="A24" s="1085">
        <v>19</v>
      </c>
      <c r="B24" s="1098" t="s">
        <v>2230</v>
      </c>
      <c r="C24" s="1091"/>
      <c r="D24" s="1096"/>
      <c r="E24" s="1096"/>
      <c r="F24" s="1096"/>
      <c r="G24" s="1096"/>
      <c r="H24" s="1088"/>
      <c r="I24" s="1107"/>
      <c r="J24" s="1107"/>
      <c r="K24" s="1108"/>
      <c r="L24" s="1108"/>
      <c r="M24" s="1111"/>
      <c r="N24" s="1111"/>
      <c r="O24" s="1111"/>
      <c r="P24" s="1111"/>
      <c r="Q24" s="1111"/>
      <c r="R24" s="1111"/>
      <c r="S24" s="1111"/>
      <c r="T24" s="1111"/>
      <c r="U24" s="1111"/>
      <c r="V24" s="1111"/>
      <c r="W24" s="1111"/>
      <c r="X24" s="1114"/>
      <c r="Y24" s="1121"/>
      <c r="Z24" s="1096"/>
      <c r="AA24" s="1096"/>
      <c r="AB24" s="1114"/>
      <c r="AC24" s="1114"/>
      <c r="AD24" s="1114"/>
      <c r="AE24" s="1111"/>
      <c r="AF24" s="1111"/>
      <c r="AG24" s="1111"/>
      <c r="AH24" s="1125"/>
      <c r="AI24" s="1125"/>
      <c r="AJ24" s="1108"/>
      <c r="AK24" s="1111"/>
      <c r="AL24" s="1111"/>
      <c r="AM24" s="1111"/>
      <c r="AN24" s="1111"/>
      <c r="AO24" s="1111"/>
      <c r="AP24" s="1111"/>
      <c r="AQ24" s="1111"/>
      <c r="AR24" s="1111"/>
      <c r="AS24" s="1111"/>
      <c r="AT24" s="1111"/>
      <c r="AU24" s="1111"/>
      <c r="AV24" s="1127"/>
      <c r="AW24" s="1132"/>
    </row>
    <row r="25" spans="1:49" s="1078" customFormat="1" ht="13.5" hidden="1">
      <c r="A25" s="1085">
        <v>20</v>
      </c>
      <c r="B25" s="1098" t="s">
        <v>2231</v>
      </c>
      <c r="C25" s="1091"/>
      <c r="D25" s="1096"/>
      <c r="E25" s="1096"/>
      <c r="F25" s="1096"/>
      <c r="G25" s="1096"/>
      <c r="H25" s="1088"/>
      <c r="I25" s="1107"/>
      <c r="J25" s="1107"/>
      <c r="K25" s="1108"/>
      <c r="L25" s="1108"/>
      <c r="M25" s="1111"/>
      <c r="N25" s="1111"/>
      <c r="O25" s="1111"/>
      <c r="P25" s="1111"/>
      <c r="Q25" s="1111"/>
      <c r="R25" s="1111"/>
      <c r="S25" s="1111"/>
      <c r="T25" s="1111"/>
      <c r="U25" s="1111"/>
      <c r="V25" s="1111"/>
      <c r="W25" s="1111"/>
      <c r="X25" s="1114"/>
      <c r="Y25" s="1121"/>
      <c r="Z25" s="1096"/>
      <c r="AA25" s="1096"/>
      <c r="AB25" s="1114"/>
      <c r="AC25" s="1114"/>
      <c r="AD25" s="1114"/>
      <c r="AE25" s="1111"/>
      <c r="AF25" s="1111"/>
      <c r="AG25" s="1111"/>
      <c r="AH25" s="1125"/>
      <c r="AI25" s="1125"/>
      <c r="AJ25" s="1108"/>
      <c r="AK25" s="1111"/>
      <c r="AL25" s="1111"/>
      <c r="AM25" s="1111"/>
      <c r="AN25" s="1111"/>
      <c r="AO25" s="1111"/>
      <c r="AP25" s="1111"/>
      <c r="AQ25" s="1111"/>
      <c r="AR25" s="1111"/>
      <c r="AS25" s="1111"/>
      <c r="AT25" s="1111"/>
      <c r="AU25" s="1111"/>
      <c r="AV25" s="1127"/>
      <c r="AW25" s="1132"/>
    </row>
    <row r="26" spans="1:49" s="1078" customFormat="1" ht="13.5" hidden="1">
      <c r="A26" s="1085">
        <v>21</v>
      </c>
      <c r="B26" s="1098" t="s">
        <v>250</v>
      </c>
      <c r="C26" s="1099"/>
      <c r="D26" s="1096"/>
      <c r="E26" s="1096"/>
      <c r="F26" s="1096"/>
      <c r="G26" s="1096"/>
      <c r="H26" s="1088"/>
      <c r="I26" s="1088"/>
      <c r="J26" s="1088"/>
      <c r="K26" s="1111"/>
      <c r="L26" s="1111"/>
      <c r="M26" s="1111"/>
      <c r="N26" s="1111"/>
      <c r="O26" s="1111"/>
      <c r="P26" s="1111"/>
      <c r="Q26" s="1111"/>
      <c r="R26" s="1111"/>
      <c r="S26" s="1111"/>
      <c r="T26" s="1111"/>
      <c r="U26" s="1111"/>
      <c r="V26" s="1111"/>
      <c r="W26" s="1111"/>
      <c r="X26" s="1114"/>
      <c r="Y26" s="1121"/>
      <c r="Z26" s="1096"/>
      <c r="AA26" s="1096"/>
      <c r="AB26" s="1114"/>
      <c r="AC26" s="1114"/>
      <c r="AD26" s="1114"/>
      <c r="AE26" s="1111"/>
      <c r="AF26" s="1111"/>
      <c r="AG26" s="1111"/>
      <c r="AH26" s="1125"/>
      <c r="AI26" s="1125"/>
      <c r="AJ26" s="1111"/>
      <c r="AK26" s="1111"/>
      <c r="AL26" s="1111"/>
      <c r="AM26" s="1111"/>
      <c r="AN26" s="1111"/>
      <c r="AO26" s="1111"/>
      <c r="AP26" s="1111"/>
      <c r="AQ26" s="1111"/>
      <c r="AR26" s="1111"/>
      <c r="AS26" s="1111"/>
      <c r="AT26" s="1111"/>
      <c r="AU26" s="1111"/>
      <c r="AV26" s="1127"/>
      <c r="AW26" s="1132"/>
    </row>
    <row r="27" spans="1:49" s="1077" customFormat="1" ht="13.5">
      <c r="A27" s="1082"/>
      <c r="B27" s="1082" t="s">
        <v>2232</v>
      </c>
      <c r="C27" s="1082"/>
      <c r="D27" s="1100"/>
      <c r="E27" s="1100"/>
      <c r="F27" s="1100"/>
      <c r="G27" s="1101"/>
      <c r="H27" s="1101"/>
      <c r="I27" s="1101"/>
      <c r="J27" s="1101"/>
      <c r="K27" s="1112"/>
      <c r="L27" s="1112"/>
      <c r="M27" s="1112"/>
      <c r="N27" s="1112"/>
      <c r="O27" s="1112"/>
      <c r="P27" s="1112"/>
      <c r="Q27" s="1112"/>
      <c r="R27" s="1112"/>
      <c r="S27" s="1112"/>
      <c r="T27" s="1112"/>
      <c r="U27" s="1115"/>
      <c r="V27" s="1115"/>
      <c r="W27" s="1115"/>
      <c r="X27" s="1116"/>
      <c r="Y27" s="1116"/>
      <c r="Z27" s="1116"/>
      <c r="AA27" s="1112"/>
      <c r="AB27" s="1112"/>
      <c r="AC27" s="1112"/>
      <c r="AD27" s="1112"/>
      <c r="AE27" s="1112"/>
      <c r="AF27" s="1112"/>
      <c r="AG27" s="1112"/>
      <c r="AH27" s="1112"/>
      <c r="AI27" s="1112"/>
      <c r="AJ27" s="1112"/>
      <c r="AK27" s="1112"/>
      <c r="AL27" s="1112"/>
      <c r="AM27" s="1112"/>
      <c r="AN27" s="1112"/>
      <c r="AO27" s="1112"/>
      <c r="AP27" s="1112"/>
      <c r="AQ27" s="1112"/>
      <c r="AR27" s="1112"/>
      <c r="AS27" s="1128"/>
      <c r="AT27" s="1128"/>
      <c r="AU27" s="1128"/>
      <c r="AV27" s="1129"/>
      <c r="AW27" s="1132"/>
    </row>
    <row r="29" spans="1:49" s="1079" customFormat="1">
      <c r="A29" s="5124" t="s">
        <v>2233</v>
      </c>
      <c r="B29" s="5124"/>
      <c r="C29" s="5124"/>
      <c r="D29" s="5124"/>
      <c r="E29" s="5124"/>
      <c r="F29" s="5124"/>
      <c r="G29" s="5124"/>
      <c r="H29" s="5124"/>
      <c r="I29" s="5124"/>
      <c r="J29" s="5124"/>
      <c r="K29" s="5124"/>
      <c r="L29" s="5124"/>
      <c r="M29" s="5124"/>
      <c r="N29" s="5124"/>
      <c r="O29" s="5124"/>
      <c r="P29" s="5124"/>
      <c r="Q29" s="5124"/>
      <c r="R29" s="5124"/>
      <c r="S29" s="5124"/>
      <c r="T29" s="5124"/>
      <c r="U29" s="5124"/>
      <c r="V29" s="5124"/>
      <c r="W29" s="5124"/>
      <c r="X29" s="5124"/>
      <c r="Y29" s="5124"/>
      <c r="Z29" s="1122"/>
      <c r="AA29" s="1122"/>
      <c r="AB29" s="1122"/>
      <c r="AC29" s="1123" t="s">
        <v>215</v>
      </c>
      <c r="AD29" s="1123"/>
      <c r="AE29" s="1122"/>
      <c r="AF29" s="1122"/>
      <c r="AG29" s="1122"/>
      <c r="AH29" s="1122"/>
      <c r="AI29" s="1122"/>
      <c r="AJ29" s="1122"/>
      <c r="AK29" s="1122"/>
      <c r="AL29" s="1122"/>
      <c r="AM29" s="1122"/>
      <c r="AN29" s="1122"/>
      <c r="AO29" s="1122"/>
      <c r="AP29" s="1122"/>
      <c r="AQ29" s="1122"/>
      <c r="AR29" s="1122"/>
      <c r="AS29" s="1122"/>
      <c r="AT29" s="1122"/>
      <c r="AU29" s="1122"/>
    </row>
    <row r="30" spans="1:49" s="1079" customFormat="1" ht="14.25">
      <c r="C30" s="1102"/>
      <c r="J30" s="1113"/>
      <c r="Y30" s="1124" t="s">
        <v>215</v>
      </c>
      <c r="Z30" s="1124"/>
      <c r="AA30" s="1124"/>
      <c r="AB30" s="1124"/>
      <c r="AC30" s="1124"/>
      <c r="AD30" s="1124"/>
      <c r="AE30" s="1124"/>
      <c r="AF30" s="1124"/>
      <c r="AG30" s="1124" t="s">
        <v>215</v>
      </c>
      <c r="AH30" s="1124" t="s">
        <v>215</v>
      </c>
      <c r="AI30" s="1124"/>
      <c r="AJ30" s="1124"/>
      <c r="AK30" s="1124"/>
      <c r="AL30" s="1124"/>
      <c r="AM30" s="1124"/>
      <c r="AN30" s="1124"/>
      <c r="AO30" s="1124"/>
      <c r="AP30" s="1124"/>
      <c r="AQ30" s="1124"/>
      <c r="AR30" s="1124"/>
      <c r="AS30" s="1124"/>
      <c r="AT30" s="1124"/>
      <c r="AU30" s="1124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</sheetData>
  <mergeCells count="10">
    <mergeCell ref="A2:AW2"/>
    <mergeCell ref="A3:B3"/>
    <mergeCell ref="D4:W4"/>
    <mergeCell ref="X4:AU4"/>
    <mergeCell ref="A29:Y29"/>
    <mergeCell ref="A4:A5"/>
    <mergeCell ref="B4:B5"/>
    <mergeCell ref="AV4:AV5"/>
    <mergeCell ref="AV6:AV16"/>
    <mergeCell ref="AW4:AW5"/>
  </mergeCells>
  <phoneticPr fontId="169" type="noConversion"/>
  <hyperlinks>
    <hyperlink ref="Y30" location="总部管理费!A1" display="返回"/>
    <hyperlink ref="AC29" location="总部管理费!A25" display="返回"/>
    <hyperlink ref="AG30" location="总部管理费!Print_Titles" display="返回"/>
    <hyperlink ref="AH30" location="总部管理费!Print_Titles" display="返回"/>
  </hyperlinks>
  <printOptions horizontalCentered="1"/>
  <pageMargins left="0.70866141732283505" right="0.70866141732283505" top="3.1496062992125999" bottom="0.74803149606299202" header="0.31496062992126" footer="0.31496062992126"/>
  <pageSetup paperSize="9" scale="75" orientation="landscape"/>
  <headerFooter alignWithMargins="0"/>
  <customProperties>
    <customPr name="BudgetSheetCodeName" r:id="rId1"/>
  </customPropertie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Q60"/>
  <sheetViews>
    <sheetView workbookViewId="0">
      <pane xSplit="2" ySplit="4" topLeftCell="X5" activePane="bottomRight" state="frozen"/>
      <selection pane="topRight"/>
      <selection pane="bottomLeft"/>
      <selection pane="bottomRight" activeCell="C5" sqref="C5:AC23"/>
    </sheetView>
  </sheetViews>
  <sheetFormatPr defaultColWidth="9" defaultRowHeight="13.5" outlineLevelCol="1"/>
  <cols>
    <col min="1" max="1" width="7.375" style="299" customWidth="1"/>
    <col min="2" max="2" width="23" style="993" customWidth="1"/>
    <col min="3" max="3" width="17.875" style="993" customWidth="1"/>
    <col min="4" max="4" width="22.25" style="993" hidden="1" customWidth="1" outlineLevel="1"/>
    <col min="5" max="6" width="17.5" style="299" hidden="1" customWidth="1" outlineLevel="1"/>
    <col min="7" max="23" width="16.125" style="299" hidden="1" customWidth="1" outlineLevel="1"/>
    <col min="24" max="24" width="16.125" style="299" customWidth="1" collapsed="1"/>
    <col min="25" max="27" width="16.125" style="299" customWidth="1"/>
    <col min="28" max="29" width="11.625" style="299" customWidth="1"/>
    <col min="30" max="30" width="10.5" style="299" customWidth="1"/>
    <col min="31" max="16384" width="9" style="299"/>
  </cols>
  <sheetData>
    <row r="1" spans="1:277">
      <c r="AC1" s="152" t="s">
        <v>99</v>
      </c>
    </row>
    <row r="2" spans="1:277" s="1037" customFormat="1" ht="20.25">
      <c r="A2" s="5119" t="s">
        <v>2234</v>
      </c>
      <c r="B2" s="5119"/>
      <c r="C2" s="5119"/>
      <c r="D2" s="5119"/>
      <c r="E2" s="5119"/>
      <c r="F2" s="5119"/>
      <c r="G2" s="5119"/>
      <c r="H2" s="5119"/>
      <c r="I2" s="5119"/>
      <c r="J2" s="5119"/>
      <c r="K2" s="5119"/>
      <c r="L2" s="5119"/>
      <c r="M2" s="5119"/>
      <c r="N2" s="5119"/>
      <c r="O2" s="5119"/>
      <c r="P2" s="5119"/>
      <c r="Q2" s="5119"/>
      <c r="R2" s="5119"/>
      <c r="S2" s="5119"/>
      <c r="T2" s="5119"/>
      <c r="U2" s="5119"/>
      <c r="V2" s="5119"/>
      <c r="W2" s="5119"/>
      <c r="X2" s="5119"/>
      <c r="Y2" s="5119"/>
      <c r="Z2" s="5119"/>
      <c r="AA2" s="5119"/>
      <c r="AB2" s="5119"/>
      <c r="AC2" s="5119"/>
      <c r="AD2" s="1067"/>
      <c r="AE2" s="1067"/>
    </row>
    <row r="3" spans="1:277" s="234" customFormat="1" ht="18" customHeight="1">
      <c r="A3" s="581"/>
      <c r="B3" s="582"/>
      <c r="C3" s="582"/>
      <c r="D3" s="582"/>
      <c r="AC3" s="269" t="s">
        <v>361</v>
      </c>
      <c r="AD3" s="238"/>
      <c r="AE3" s="238"/>
    </row>
    <row r="4" spans="1:277" s="238" customFormat="1" ht="33.75" customHeight="1">
      <c r="A4" s="1038" t="s">
        <v>217</v>
      </c>
      <c r="B4" s="1038" t="s">
        <v>2235</v>
      </c>
      <c r="C4" s="1038" t="s">
        <v>2236</v>
      </c>
      <c r="D4" s="1039" t="s">
        <v>2237</v>
      </c>
      <c r="E4" s="1040" t="s">
        <v>2238</v>
      </c>
      <c r="F4" s="1041" t="s">
        <v>2239</v>
      </c>
      <c r="G4" s="1042" t="s">
        <v>2240</v>
      </c>
      <c r="H4" s="1042" t="s">
        <v>2241</v>
      </c>
      <c r="I4" s="1042" t="s">
        <v>2242</v>
      </c>
      <c r="J4" s="1042" t="s">
        <v>2239</v>
      </c>
      <c r="K4" s="1042" t="s">
        <v>2240</v>
      </c>
      <c r="L4" s="1042" t="s">
        <v>2243</v>
      </c>
      <c r="M4" s="1042" t="s">
        <v>2244</v>
      </c>
      <c r="N4" s="1042" t="s">
        <v>2239</v>
      </c>
      <c r="O4" s="1042" t="s">
        <v>2240</v>
      </c>
      <c r="P4" s="1042" t="s">
        <v>2245</v>
      </c>
      <c r="Q4" s="1042" t="s">
        <v>2246</v>
      </c>
      <c r="R4" s="1042" t="s">
        <v>2239</v>
      </c>
      <c r="S4" s="1042" t="s">
        <v>2240</v>
      </c>
      <c r="T4" s="1042" t="s">
        <v>2247</v>
      </c>
      <c r="U4" s="1042" t="s">
        <v>2248</v>
      </c>
      <c r="V4" s="1042" t="s">
        <v>2249</v>
      </c>
      <c r="W4" s="1042" t="s">
        <v>2240</v>
      </c>
      <c r="X4" s="1042" t="s">
        <v>2250</v>
      </c>
      <c r="Y4" s="1068" t="s">
        <v>2251</v>
      </c>
      <c r="Z4" s="1068" t="s">
        <v>2249</v>
      </c>
      <c r="AA4" s="1068" t="s">
        <v>2240</v>
      </c>
      <c r="AB4" s="1038" t="s">
        <v>2162</v>
      </c>
      <c r="AC4" s="1038" t="s">
        <v>2252</v>
      </c>
    </row>
    <row r="5" spans="1:277" s="238" customFormat="1" ht="18" customHeight="1">
      <c r="A5" s="1043">
        <v>1</v>
      </c>
      <c r="B5" s="1044" t="s">
        <v>2253</v>
      </c>
      <c r="C5" s="1045"/>
      <c r="D5" s="1045"/>
      <c r="E5" s="1045"/>
      <c r="F5" s="1045"/>
      <c r="G5" s="1045"/>
      <c r="H5" s="1045"/>
      <c r="I5" s="1045"/>
      <c r="J5" s="1065"/>
      <c r="K5" s="1045"/>
      <c r="L5" s="1045"/>
      <c r="M5" s="1045"/>
      <c r="N5" s="1045"/>
      <c r="O5" s="1045"/>
      <c r="P5" s="1045"/>
      <c r="Q5" s="1045"/>
      <c r="R5" s="1045"/>
      <c r="S5" s="1045"/>
      <c r="T5" s="1045"/>
      <c r="U5" s="1045"/>
      <c r="V5" s="1045"/>
      <c r="W5" s="1045"/>
      <c r="X5" s="1045"/>
      <c r="Y5" s="1045"/>
      <c r="Z5" s="1045"/>
      <c r="AA5" s="1045"/>
      <c r="AB5" s="1069"/>
      <c r="AC5" s="1069"/>
      <c r="AD5" s="1070"/>
    </row>
    <row r="6" spans="1:277" s="238" customFormat="1" ht="18" customHeight="1">
      <c r="A6" s="1043">
        <v>2</v>
      </c>
      <c r="B6" s="1044" t="s">
        <v>2254</v>
      </c>
      <c r="C6" s="1045"/>
      <c r="D6" s="1045"/>
      <c r="E6" s="1045"/>
      <c r="F6" s="1045"/>
      <c r="G6" s="1045"/>
      <c r="H6" s="1045"/>
      <c r="I6" s="1045"/>
      <c r="J6" s="1045"/>
      <c r="K6" s="1045"/>
      <c r="L6" s="1045"/>
      <c r="M6" s="1045"/>
      <c r="N6" s="1045"/>
      <c r="O6" s="1045"/>
      <c r="P6" s="1045"/>
      <c r="Q6" s="1045"/>
      <c r="R6" s="1045"/>
      <c r="S6" s="1045"/>
      <c r="T6" s="1045"/>
      <c r="U6" s="1045"/>
      <c r="V6" s="1045"/>
      <c r="W6" s="1045"/>
      <c r="X6" s="1045"/>
      <c r="Y6" s="1045"/>
      <c r="Z6" s="1045"/>
      <c r="AA6" s="1045"/>
      <c r="AB6" s="1069"/>
      <c r="AC6" s="1069"/>
    </row>
    <row r="7" spans="1:277" s="238" customFormat="1" ht="18" customHeight="1">
      <c r="A7" s="1043">
        <v>3</v>
      </c>
      <c r="B7" s="1044" t="s">
        <v>2255</v>
      </c>
      <c r="C7" s="1045"/>
      <c r="D7" s="1045"/>
      <c r="E7" s="1045"/>
      <c r="F7" s="1045"/>
      <c r="G7" s="1045"/>
      <c r="H7" s="1045"/>
      <c r="I7" s="1045"/>
      <c r="J7" s="1045"/>
      <c r="K7" s="1045"/>
      <c r="L7" s="1045"/>
      <c r="M7" s="1045"/>
      <c r="N7" s="1045"/>
      <c r="O7" s="1045"/>
      <c r="P7" s="1045"/>
      <c r="Q7" s="1045"/>
      <c r="R7" s="1045"/>
      <c r="S7" s="1045"/>
      <c r="T7" s="1045"/>
      <c r="U7" s="1045"/>
      <c r="V7" s="1045"/>
      <c r="W7" s="1045"/>
      <c r="X7" s="1045"/>
      <c r="Y7" s="1045"/>
      <c r="Z7" s="1045"/>
      <c r="AA7" s="1045"/>
      <c r="AB7" s="1069"/>
      <c r="AC7" s="1069"/>
    </row>
    <row r="8" spans="1:277" s="238" customFormat="1" ht="18" customHeight="1">
      <c r="A8" s="1043">
        <v>4</v>
      </c>
      <c r="B8" s="1044" t="s">
        <v>2256</v>
      </c>
      <c r="C8" s="1045"/>
      <c r="D8" s="1045"/>
      <c r="E8" s="1045"/>
      <c r="F8" s="1045"/>
      <c r="G8" s="1045"/>
      <c r="H8" s="1045"/>
      <c r="I8" s="1045"/>
      <c r="J8" s="1045"/>
      <c r="K8" s="1045"/>
      <c r="L8" s="1045"/>
      <c r="M8" s="1045"/>
      <c r="N8" s="1045"/>
      <c r="O8" s="1045"/>
      <c r="P8" s="1045"/>
      <c r="Q8" s="1045"/>
      <c r="R8" s="1045"/>
      <c r="S8" s="1045"/>
      <c r="T8" s="1045"/>
      <c r="U8" s="1045"/>
      <c r="V8" s="1045"/>
      <c r="W8" s="1045"/>
      <c r="X8" s="1045"/>
      <c r="Y8" s="1045"/>
      <c r="Z8" s="1045"/>
      <c r="AA8" s="1045"/>
      <c r="AB8" s="1069"/>
      <c r="AC8" s="1069"/>
    </row>
    <row r="9" spans="1:277" s="238" customFormat="1" ht="18" customHeight="1">
      <c r="A9" s="1043">
        <v>5</v>
      </c>
      <c r="B9" s="1044" t="s">
        <v>2257</v>
      </c>
      <c r="C9" s="1045"/>
      <c r="D9" s="1045"/>
      <c r="E9" s="1045"/>
      <c r="F9" s="1045"/>
      <c r="G9" s="1045"/>
      <c r="H9" s="1045"/>
      <c r="I9" s="1045"/>
      <c r="J9" s="1045"/>
      <c r="K9" s="1045"/>
      <c r="L9" s="1045"/>
      <c r="M9" s="1045"/>
      <c r="N9" s="1045"/>
      <c r="O9" s="1045"/>
      <c r="P9" s="1045"/>
      <c r="Q9" s="1045"/>
      <c r="R9" s="1045"/>
      <c r="S9" s="1045"/>
      <c r="T9" s="1045"/>
      <c r="U9" s="1045"/>
      <c r="V9" s="1045"/>
      <c r="W9" s="1045"/>
      <c r="X9" s="1045"/>
      <c r="Y9" s="1045"/>
      <c r="Z9" s="1045"/>
      <c r="AA9" s="1045"/>
      <c r="AB9" s="1069"/>
      <c r="AC9" s="1069"/>
    </row>
    <row r="10" spans="1:277" s="238" customFormat="1" ht="18" customHeight="1">
      <c r="A10" s="1043">
        <v>6</v>
      </c>
      <c r="B10" s="1044" t="s">
        <v>2258</v>
      </c>
      <c r="C10" s="1045"/>
      <c r="D10" s="1045"/>
      <c r="E10" s="1045"/>
      <c r="F10" s="1045"/>
      <c r="G10" s="1045"/>
      <c r="H10" s="1045"/>
      <c r="I10" s="1045"/>
      <c r="J10" s="1045"/>
      <c r="K10" s="1045"/>
      <c r="L10" s="1045"/>
      <c r="M10" s="1045"/>
      <c r="N10" s="1045"/>
      <c r="O10" s="1045"/>
      <c r="P10" s="1045"/>
      <c r="Q10" s="1045"/>
      <c r="R10" s="1045"/>
      <c r="S10" s="1045"/>
      <c r="T10" s="1045"/>
      <c r="U10" s="1045"/>
      <c r="V10" s="1045"/>
      <c r="W10" s="1045"/>
      <c r="X10" s="1045"/>
      <c r="Y10" s="1045"/>
      <c r="Z10" s="1045"/>
      <c r="AA10" s="1045"/>
      <c r="AB10" s="1069"/>
      <c r="AC10" s="1069"/>
    </row>
    <row r="11" spans="1:277" s="238" customFormat="1" ht="18" customHeight="1">
      <c r="A11" s="1043">
        <v>7</v>
      </c>
      <c r="B11" s="1044" t="s">
        <v>2259</v>
      </c>
      <c r="C11" s="1045"/>
      <c r="D11" s="1045"/>
      <c r="E11" s="1045"/>
      <c r="F11" s="1045"/>
      <c r="G11" s="1045"/>
      <c r="H11" s="1045"/>
      <c r="I11" s="1045"/>
      <c r="J11" s="1045"/>
      <c r="K11" s="1045"/>
      <c r="L11" s="1045"/>
      <c r="M11" s="1045"/>
      <c r="N11" s="1045"/>
      <c r="O11" s="1045"/>
      <c r="P11" s="1045"/>
      <c r="Q11" s="1045"/>
      <c r="R11" s="1045"/>
      <c r="S11" s="1045"/>
      <c r="T11" s="1045"/>
      <c r="U11" s="1045"/>
      <c r="V11" s="1045"/>
      <c r="W11" s="1045"/>
      <c r="X11" s="1045"/>
      <c r="Y11" s="1045"/>
      <c r="Z11" s="1045"/>
      <c r="AA11" s="1045"/>
      <c r="AB11" s="1069"/>
      <c r="AC11" s="1069"/>
    </row>
    <row r="12" spans="1:277" s="238" customFormat="1" ht="18" customHeight="1">
      <c r="A12" s="1043">
        <v>8</v>
      </c>
      <c r="B12" s="1044" t="s">
        <v>2260</v>
      </c>
      <c r="C12" s="1045"/>
      <c r="D12" s="1045"/>
      <c r="E12" s="1045"/>
      <c r="F12" s="1045"/>
      <c r="G12" s="1045"/>
      <c r="H12" s="1045"/>
      <c r="I12" s="1045"/>
      <c r="J12" s="1045"/>
      <c r="K12" s="1045"/>
      <c r="L12" s="1045"/>
      <c r="M12" s="1045"/>
      <c r="N12" s="1045"/>
      <c r="O12" s="1045"/>
      <c r="P12" s="1045"/>
      <c r="Q12" s="1045"/>
      <c r="R12" s="1045"/>
      <c r="S12" s="1045"/>
      <c r="T12" s="1045"/>
      <c r="U12" s="1045"/>
      <c r="V12" s="1045"/>
      <c r="W12" s="1045"/>
      <c r="X12" s="1045"/>
      <c r="Y12" s="1045"/>
      <c r="Z12" s="1045"/>
      <c r="AA12" s="1045"/>
      <c r="AB12" s="1069"/>
      <c r="AC12" s="1069"/>
    </row>
    <row r="13" spans="1:277" s="238" customFormat="1" ht="18" customHeight="1">
      <c r="A13" s="1043">
        <v>9</v>
      </c>
      <c r="B13" s="1044" t="s">
        <v>2261</v>
      </c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1045"/>
      <c r="P13" s="1045"/>
      <c r="Q13" s="1045"/>
      <c r="R13" s="1045"/>
      <c r="S13" s="1045"/>
      <c r="T13" s="1045"/>
      <c r="U13" s="1045"/>
      <c r="V13" s="1045"/>
      <c r="W13" s="1045"/>
      <c r="X13" s="1045"/>
      <c r="Y13" s="1045"/>
      <c r="Z13" s="1045"/>
      <c r="AA13" s="1045"/>
      <c r="AB13" s="1069"/>
      <c r="AC13" s="1069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234"/>
      <c r="BW13" s="234"/>
      <c r="BX13" s="234"/>
      <c r="BY13" s="234"/>
      <c r="BZ13" s="234"/>
      <c r="CA13" s="234"/>
      <c r="CB13" s="234"/>
      <c r="CC13" s="234"/>
      <c r="CD13" s="234"/>
      <c r="CE13" s="234"/>
      <c r="CF13" s="234"/>
      <c r="CG13" s="234"/>
      <c r="CH13" s="234"/>
      <c r="CI13" s="234"/>
      <c r="CJ13" s="234"/>
      <c r="CK13" s="234"/>
      <c r="CL13" s="234"/>
      <c r="CM13" s="234"/>
      <c r="CN13" s="234"/>
      <c r="CO13" s="234"/>
      <c r="CP13" s="234"/>
      <c r="CQ13" s="234"/>
      <c r="CR13" s="234"/>
      <c r="CS13" s="234"/>
      <c r="CT13" s="234"/>
      <c r="CU13" s="234"/>
      <c r="CV13" s="234"/>
      <c r="CW13" s="234"/>
      <c r="CX13" s="234"/>
      <c r="CY13" s="234"/>
      <c r="CZ13" s="234"/>
      <c r="DA13" s="234"/>
      <c r="DB13" s="234"/>
      <c r="DC13" s="234"/>
      <c r="DD13" s="234"/>
      <c r="DE13" s="234"/>
      <c r="DF13" s="234"/>
      <c r="DG13" s="234"/>
      <c r="DH13" s="234"/>
      <c r="DI13" s="234"/>
      <c r="DJ13" s="234"/>
      <c r="DK13" s="234"/>
      <c r="DL13" s="234"/>
      <c r="DM13" s="234"/>
      <c r="DN13" s="234"/>
      <c r="DO13" s="234"/>
      <c r="DP13" s="234"/>
      <c r="DQ13" s="234"/>
      <c r="DR13" s="234"/>
      <c r="DS13" s="234"/>
      <c r="DT13" s="234"/>
      <c r="DU13" s="234"/>
      <c r="DV13" s="234"/>
      <c r="DW13" s="234"/>
      <c r="DX13" s="234"/>
      <c r="DY13" s="234"/>
      <c r="DZ13" s="234"/>
      <c r="EA13" s="234"/>
      <c r="EB13" s="234"/>
      <c r="EC13" s="234"/>
      <c r="ED13" s="234"/>
      <c r="EE13" s="234"/>
      <c r="EF13" s="234"/>
      <c r="EG13" s="234"/>
      <c r="EH13" s="234"/>
      <c r="EI13" s="234"/>
      <c r="EJ13" s="234"/>
      <c r="EK13" s="234"/>
      <c r="EL13" s="234"/>
      <c r="EM13" s="234"/>
      <c r="EN13" s="234"/>
      <c r="EO13" s="234"/>
      <c r="EP13" s="234"/>
      <c r="EQ13" s="234"/>
      <c r="ER13" s="234"/>
      <c r="ES13" s="234"/>
      <c r="ET13" s="234"/>
      <c r="EU13" s="234"/>
      <c r="EV13" s="234"/>
      <c r="EW13" s="234"/>
      <c r="EX13" s="234"/>
      <c r="EY13" s="234"/>
      <c r="EZ13" s="234"/>
      <c r="FA13" s="234"/>
      <c r="FB13" s="234"/>
      <c r="FC13" s="234"/>
      <c r="FD13" s="234"/>
      <c r="FE13" s="234"/>
      <c r="FF13" s="234"/>
      <c r="FG13" s="234"/>
      <c r="FH13" s="234"/>
      <c r="FI13" s="234"/>
      <c r="FJ13" s="234"/>
      <c r="FK13" s="234"/>
      <c r="FL13" s="234"/>
      <c r="FM13" s="234"/>
      <c r="FN13" s="234"/>
      <c r="FO13" s="234"/>
      <c r="FP13" s="234"/>
      <c r="FQ13" s="234"/>
      <c r="FR13" s="234"/>
      <c r="FS13" s="234"/>
      <c r="FT13" s="234"/>
      <c r="FU13" s="234"/>
      <c r="FV13" s="234"/>
      <c r="FW13" s="234"/>
      <c r="FX13" s="234"/>
      <c r="FY13" s="234"/>
      <c r="FZ13" s="234"/>
      <c r="GA13" s="234"/>
      <c r="GB13" s="234"/>
      <c r="GC13" s="234"/>
      <c r="GD13" s="234"/>
      <c r="GE13" s="234"/>
      <c r="GF13" s="234"/>
      <c r="GG13" s="234"/>
      <c r="GH13" s="234"/>
      <c r="GI13" s="234"/>
      <c r="GJ13" s="234"/>
      <c r="GK13" s="234"/>
      <c r="GL13" s="234"/>
      <c r="GM13" s="234"/>
      <c r="GN13" s="234"/>
      <c r="GO13" s="234"/>
      <c r="GP13" s="234"/>
      <c r="GQ13" s="234"/>
      <c r="GR13" s="234"/>
      <c r="GS13" s="234"/>
      <c r="GT13" s="234"/>
      <c r="GU13" s="234"/>
      <c r="GV13" s="234"/>
      <c r="GW13" s="234"/>
      <c r="GX13" s="234"/>
      <c r="GY13" s="234"/>
      <c r="GZ13" s="234"/>
      <c r="HA13" s="234"/>
      <c r="HB13" s="234"/>
      <c r="HC13" s="234"/>
      <c r="HD13" s="234"/>
      <c r="HE13" s="234"/>
      <c r="HF13" s="234"/>
      <c r="HG13" s="234"/>
      <c r="HH13" s="234"/>
      <c r="HI13" s="234"/>
      <c r="HJ13" s="234"/>
      <c r="HK13" s="234"/>
      <c r="HL13" s="234"/>
      <c r="HM13" s="234"/>
      <c r="HN13" s="234"/>
      <c r="HO13" s="234"/>
      <c r="HP13" s="234"/>
      <c r="HQ13" s="234"/>
      <c r="HR13" s="234"/>
      <c r="HS13" s="234"/>
      <c r="HT13" s="234"/>
      <c r="HU13" s="234"/>
      <c r="HV13" s="234"/>
      <c r="HW13" s="234"/>
      <c r="HX13" s="234"/>
      <c r="HY13" s="234"/>
      <c r="HZ13" s="234"/>
      <c r="IA13" s="234"/>
      <c r="IB13" s="234"/>
      <c r="IC13" s="234"/>
      <c r="ID13" s="234"/>
      <c r="IE13" s="234"/>
      <c r="IF13" s="234"/>
      <c r="IG13" s="234"/>
      <c r="IH13" s="234"/>
      <c r="II13" s="234"/>
      <c r="IJ13" s="234"/>
      <c r="IK13" s="234"/>
      <c r="IL13" s="234"/>
      <c r="IM13" s="234"/>
      <c r="IN13" s="234"/>
      <c r="IO13" s="234"/>
      <c r="IP13" s="234"/>
      <c r="IQ13" s="234"/>
      <c r="IR13" s="234"/>
      <c r="IS13" s="234"/>
      <c r="IT13" s="234"/>
      <c r="IU13" s="234"/>
      <c r="IV13" s="234"/>
      <c r="IW13" s="234"/>
      <c r="IX13" s="234"/>
      <c r="IY13" s="234"/>
      <c r="IZ13" s="234"/>
      <c r="JA13" s="234"/>
      <c r="JB13" s="234"/>
      <c r="JC13" s="234"/>
      <c r="JD13" s="234"/>
      <c r="JE13" s="234"/>
      <c r="JF13" s="234"/>
      <c r="JG13" s="234"/>
      <c r="JH13" s="234"/>
      <c r="JI13" s="234"/>
      <c r="JJ13" s="234"/>
      <c r="JK13" s="234"/>
      <c r="JL13" s="234"/>
      <c r="JM13" s="234"/>
      <c r="JN13" s="234"/>
      <c r="JO13" s="234"/>
      <c r="JP13" s="234"/>
      <c r="JQ13" s="234"/>
    </row>
    <row r="14" spans="1:277" s="238" customFormat="1" ht="18" customHeight="1">
      <c r="A14" s="1043">
        <v>10</v>
      </c>
      <c r="B14" s="1044" t="s">
        <v>2262</v>
      </c>
      <c r="C14" s="1045"/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O14" s="1045"/>
      <c r="P14" s="1045"/>
      <c r="Q14" s="1045"/>
      <c r="R14" s="1045"/>
      <c r="S14" s="1045"/>
      <c r="T14" s="1045"/>
      <c r="U14" s="1045"/>
      <c r="V14" s="1045"/>
      <c r="W14" s="1045"/>
      <c r="X14" s="1045"/>
      <c r="Y14" s="1045"/>
      <c r="Z14" s="1045"/>
      <c r="AA14" s="1045"/>
      <c r="AB14" s="1069"/>
      <c r="AC14" s="1069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234"/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R14" s="234"/>
      <c r="CS14" s="234"/>
      <c r="CT14" s="234"/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P14" s="234"/>
      <c r="DQ14" s="234"/>
      <c r="DR14" s="234"/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N14" s="234"/>
      <c r="EO14" s="234"/>
      <c r="EP14" s="234"/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  <c r="FL14" s="234"/>
      <c r="FM14" s="234"/>
      <c r="FN14" s="234"/>
      <c r="FO14" s="234"/>
      <c r="FP14" s="234"/>
      <c r="FQ14" s="234"/>
      <c r="FR14" s="234"/>
      <c r="FS14" s="234"/>
      <c r="FT14" s="234"/>
      <c r="FU14" s="234"/>
      <c r="FV14" s="234"/>
      <c r="FW14" s="234"/>
      <c r="FX14" s="234"/>
      <c r="FY14" s="234"/>
      <c r="FZ14" s="234"/>
      <c r="GA14" s="234"/>
      <c r="GB14" s="234"/>
      <c r="GC14" s="234"/>
      <c r="GD14" s="234"/>
      <c r="GE14" s="234"/>
      <c r="GF14" s="234"/>
      <c r="GG14" s="234"/>
      <c r="GH14" s="234"/>
      <c r="GI14" s="234"/>
      <c r="GJ14" s="234"/>
      <c r="GK14" s="234"/>
      <c r="GL14" s="234"/>
      <c r="GM14" s="234"/>
      <c r="GN14" s="234"/>
      <c r="GO14" s="234"/>
      <c r="GP14" s="234"/>
      <c r="GQ14" s="234"/>
      <c r="GR14" s="234"/>
      <c r="GS14" s="234"/>
      <c r="GT14" s="234"/>
      <c r="GU14" s="234"/>
      <c r="GV14" s="234"/>
      <c r="GW14" s="234"/>
      <c r="GX14" s="234"/>
      <c r="GY14" s="234"/>
      <c r="GZ14" s="234"/>
      <c r="HA14" s="234"/>
      <c r="HB14" s="234"/>
      <c r="HC14" s="234"/>
      <c r="HD14" s="234"/>
      <c r="HE14" s="234"/>
      <c r="HF14" s="234"/>
      <c r="HG14" s="234"/>
      <c r="HH14" s="234"/>
      <c r="HI14" s="234"/>
      <c r="HJ14" s="234"/>
      <c r="HK14" s="234"/>
      <c r="HL14" s="234"/>
      <c r="HM14" s="234"/>
      <c r="HN14" s="234"/>
      <c r="HO14" s="234"/>
      <c r="HP14" s="234"/>
      <c r="HQ14" s="234"/>
      <c r="HR14" s="234"/>
      <c r="HS14" s="234"/>
      <c r="HT14" s="234"/>
      <c r="HU14" s="234"/>
      <c r="HV14" s="234"/>
      <c r="HW14" s="234"/>
      <c r="HX14" s="234"/>
      <c r="HY14" s="234"/>
      <c r="HZ14" s="234"/>
      <c r="IA14" s="234"/>
      <c r="IB14" s="234"/>
      <c r="IC14" s="234"/>
      <c r="ID14" s="234"/>
      <c r="IE14" s="234"/>
      <c r="IF14" s="234"/>
      <c r="IG14" s="234"/>
      <c r="IH14" s="234"/>
      <c r="II14" s="234"/>
      <c r="IJ14" s="234"/>
      <c r="IK14" s="234"/>
      <c r="IL14" s="234"/>
      <c r="IM14" s="234"/>
      <c r="IN14" s="234"/>
      <c r="IO14" s="234"/>
      <c r="IP14" s="234"/>
      <c r="IQ14" s="234"/>
      <c r="IR14" s="234"/>
      <c r="IS14" s="234"/>
      <c r="IT14" s="234"/>
      <c r="IU14" s="234"/>
      <c r="IV14" s="234"/>
      <c r="IW14" s="234"/>
      <c r="IX14" s="234"/>
      <c r="IY14" s="234"/>
      <c r="IZ14" s="234"/>
      <c r="JA14" s="234"/>
      <c r="JB14" s="234"/>
      <c r="JC14" s="234"/>
      <c r="JD14" s="234"/>
      <c r="JE14" s="234"/>
      <c r="JF14" s="234"/>
      <c r="JG14" s="234"/>
      <c r="JH14" s="234"/>
      <c r="JI14" s="234"/>
      <c r="JJ14" s="234"/>
      <c r="JK14" s="234"/>
      <c r="JL14" s="234"/>
      <c r="JM14" s="234"/>
      <c r="JN14" s="234"/>
      <c r="JO14" s="234"/>
      <c r="JP14" s="234"/>
      <c r="JQ14" s="234"/>
    </row>
    <row r="15" spans="1:277" s="238" customFormat="1" ht="18" customHeight="1">
      <c r="A15" s="1043">
        <v>11</v>
      </c>
      <c r="B15" s="1044" t="s">
        <v>2263</v>
      </c>
      <c r="C15" s="1045"/>
      <c r="D15" s="1045"/>
      <c r="E15" s="1045"/>
      <c r="F15" s="1045"/>
      <c r="G15" s="1045"/>
      <c r="H15" s="1045"/>
      <c r="I15" s="1045"/>
      <c r="J15" s="1045"/>
      <c r="K15" s="1045"/>
      <c r="L15" s="1045"/>
      <c r="M15" s="1045"/>
      <c r="N15" s="1045"/>
      <c r="O15" s="1045"/>
      <c r="P15" s="1045"/>
      <c r="Q15" s="1045"/>
      <c r="R15" s="1045"/>
      <c r="S15" s="1045"/>
      <c r="T15" s="1045"/>
      <c r="U15" s="1045"/>
      <c r="V15" s="1045"/>
      <c r="W15" s="1045"/>
      <c r="X15" s="1045"/>
      <c r="Y15" s="1045"/>
      <c r="Z15" s="1045"/>
      <c r="AA15" s="1045"/>
      <c r="AB15" s="1069"/>
      <c r="AC15" s="1069"/>
    </row>
    <row r="16" spans="1:277" s="238" customFormat="1" ht="18" customHeight="1">
      <c r="A16" s="1043">
        <v>12</v>
      </c>
      <c r="B16" s="1044" t="s">
        <v>2264</v>
      </c>
      <c r="C16" s="1045"/>
      <c r="D16" s="1045"/>
      <c r="E16" s="1045"/>
      <c r="F16" s="1045"/>
      <c r="G16" s="1045"/>
      <c r="H16" s="1045"/>
      <c r="I16" s="1045"/>
      <c r="J16" s="1065"/>
      <c r="K16" s="1045"/>
      <c r="L16" s="1045"/>
      <c r="M16" s="1045"/>
      <c r="N16" s="1045"/>
      <c r="O16" s="1045"/>
      <c r="P16" s="1045"/>
      <c r="Q16" s="1045"/>
      <c r="R16" s="1045"/>
      <c r="S16" s="1045"/>
      <c r="T16" s="1045"/>
      <c r="U16" s="1045"/>
      <c r="V16" s="1045"/>
      <c r="W16" s="1045"/>
      <c r="X16" s="1045"/>
      <c r="Y16" s="1045"/>
      <c r="Z16" s="1045"/>
      <c r="AA16" s="1045"/>
      <c r="AB16" s="1069"/>
      <c r="AC16" s="1069"/>
    </row>
    <row r="17" spans="1:30" s="238" customFormat="1" ht="18" customHeight="1">
      <c r="A17" s="1043">
        <v>13</v>
      </c>
      <c r="B17" s="1044" t="s">
        <v>2265</v>
      </c>
      <c r="C17" s="1045"/>
      <c r="D17" s="1045"/>
      <c r="E17" s="1045"/>
      <c r="F17" s="1045"/>
      <c r="G17" s="1045"/>
      <c r="H17" s="1045"/>
      <c r="I17" s="1045"/>
      <c r="J17" s="1045"/>
      <c r="K17" s="1045"/>
      <c r="L17" s="1045"/>
      <c r="M17" s="1045"/>
      <c r="N17" s="1045"/>
      <c r="O17" s="1045"/>
      <c r="P17" s="1045"/>
      <c r="Q17" s="1045"/>
      <c r="R17" s="1045"/>
      <c r="S17" s="1045"/>
      <c r="T17" s="1045"/>
      <c r="U17" s="1045"/>
      <c r="V17" s="1045"/>
      <c r="W17" s="1045"/>
      <c r="X17" s="1045"/>
      <c r="Y17" s="1045"/>
      <c r="Z17" s="1045"/>
      <c r="AA17" s="1045"/>
      <c r="AB17" s="1069"/>
      <c r="AC17" s="1069"/>
    </row>
    <row r="18" spans="1:30" s="238" customFormat="1" ht="18" customHeight="1">
      <c r="A18" s="1043">
        <v>14</v>
      </c>
      <c r="B18" s="1044" t="s">
        <v>2266</v>
      </c>
      <c r="C18" s="1045"/>
      <c r="D18" s="1045"/>
      <c r="E18" s="1045"/>
      <c r="F18" s="1045"/>
      <c r="G18" s="1045"/>
      <c r="H18" s="1045"/>
      <c r="I18" s="1045"/>
      <c r="J18" s="1065"/>
      <c r="K18" s="1045"/>
      <c r="L18" s="1045"/>
      <c r="M18" s="1045"/>
      <c r="N18" s="1045"/>
      <c r="O18" s="1045"/>
      <c r="P18" s="1045"/>
      <c r="Q18" s="1045"/>
      <c r="R18" s="1045"/>
      <c r="S18" s="1045"/>
      <c r="T18" s="1045"/>
      <c r="U18" s="1045"/>
      <c r="V18" s="1045"/>
      <c r="W18" s="1045"/>
      <c r="X18" s="1045"/>
      <c r="Y18" s="1045"/>
      <c r="Z18" s="1045"/>
      <c r="AA18" s="1045"/>
      <c r="AB18" s="1069"/>
      <c r="AC18" s="1069"/>
    </row>
    <row r="19" spans="1:30" s="238" customFormat="1" ht="18" customHeight="1">
      <c r="A19" s="1043">
        <v>15</v>
      </c>
      <c r="B19" s="1044" t="s">
        <v>2267</v>
      </c>
      <c r="C19" s="1045"/>
      <c r="D19" s="1045"/>
      <c r="E19" s="1045"/>
      <c r="F19" s="1045"/>
      <c r="G19" s="1045"/>
      <c r="H19" s="1045"/>
      <c r="I19" s="1045"/>
      <c r="J19" s="1045"/>
      <c r="K19" s="1045"/>
      <c r="L19" s="1045"/>
      <c r="M19" s="1045"/>
      <c r="N19" s="1045"/>
      <c r="O19" s="1045"/>
      <c r="P19" s="1045"/>
      <c r="Q19" s="1045"/>
      <c r="R19" s="1045"/>
      <c r="S19" s="1045"/>
      <c r="T19" s="1045"/>
      <c r="U19" s="1045"/>
      <c r="V19" s="1045"/>
      <c r="W19" s="1045"/>
      <c r="X19" s="1045"/>
      <c r="Y19" s="1045"/>
      <c r="Z19" s="1045"/>
      <c r="AA19" s="1045"/>
      <c r="AB19" s="1069"/>
      <c r="AC19" s="1069"/>
    </row>
    <row r="20" spans="1:30" s="238" customFormat="1" ht="18" customHeight="1">
      <c r="A20" s="1043">
        <v>16</v>
      </c>
      <c r="B20" s="1044" t="s">
        <v>2268</v>
      </c>
      <c r="C20" s="1045"/>
      <c r="D20" s="1045"/>
      <c r="E20" s="1045"/>
      <c r="F20" s="1045"/>
      <c r="G20" s="1045"/>
      <c r="H20" s="1045"/>
      <c r="I20" s="1045"/>
      <c r="J20" s="1045"/>
      <c r="K20" s="1045"/>
      <c r="L20" s="1045"/>
      <c r="M20" s="1045"/>
      <c r="N20" s="1045"/>
      <c r="O20" s="1045"/>
      <c r="P20" s="1045"/>
      <c r="Q20" s="1045"/>
      <c r="R20" s="1045"/>
      <c r="S20" s="1045"/>
      <c r="T20" s="1045"/>
      <c r="U20" s="1045"/>
      <c r="V20" s="1045"/>
      <c r="W20" s="1045"/>
      <c r="X20" s="1045"/>
      <c r="Y20" s="1045"/>
      <c r="Z20" s="1045"/>
      <c r="AA20" s="1045"/>
      <c r="AB20" s="1069"/>
      <c r="AC20" s="1069"/>
    </row>
    <row r="21" spans="1:30" s="238" customFormat="1" ht="18" customHeight="1">
      <c r="A21" s="1043">
        <v>17</v>
      </c>
      <c r="B21" s="1044" t="s">
        <v>2269</v>
      </c>
      <c r="C21" s="1045"/>
      <c r="D21" s="1045"/>
      <c r="E21" s="1045"/>
      <c r="F21" s="1045"/>
      <c r="G21" s="1045"/>
      <c r="H21" s="1045"/>
      <c r="I21" s="1045"/>
      <c r="J21" s="1045"/>
      <c r="K21" s="1045"/>
      <c r="L21" s="1045"/>
      <c r="M21" s="1045"/>
      <c r="N21" s="1045"/>
      <c r="O21" s="1045"/>
      <c r="P21" s="1045"/>
      <c r="Q21" s="1045"/>
      <c r="R21" s="1045"/>
      <c r="S21" s="1045"/>
      <c r="T21" s="1045"/>
      <c r="U21" s="1045"/>
      <c r="V21" s="1045"/>
      <c r="W21" s="1045"/>
      <c r="X21" s="1045"/>
      <c r="Y21" s="1045"/>
      <c r="Z21" s="1045"/>
      <c r="AA21" s="1045"/>
      <c r="AB21" s="1069"/>
      <c r="AC21" s="1069"/>
    </row>
    <row r="22" spans="1:30" s="238" customFormat="1" ht="12.75" customHeight="1">
      <c r="A22" s="1046"/>
      <c r="B22" s="1047" t="s">
        <v>2270</v>
      </c>
      <c r="C22" s="1048"/>
      <c r="D22" s="1049"/>
      <c r="E22" s="1050"/>
      <c r="F22" s="1050"/>
      <c r="G22" s="1050"/>
      <c r="H22" s="1050"/>
      <c r="I22" s="1050"/>
      <c r="J22" s="1050"/>
      <c r="K22" s="1050"/>
      <c r="L22" s="1050"/>
      <c r="M22" s="1050"/>
      <c r="N22" s="1050"/>
      <c r="O22" s="1050"/>
      <c r="P22" s="1050"/>
      <c r="Q22" s="1048"/>
      <c r="R22" s="1048"/>
      <c r="S22" s="1048"/>
      <c r="T22" s="1050"/>
      <c r="U22" s="1050"/>
      <c r="V22" s="1050"/>
      <c r="W22" s="1050"/>
      <c r="X22" s="1050"/>
      <c r="Y22" s="1048"/>
      <c r="Z22" s="1048"/>
      <c r="AA22" s="1048"/>
      <c r="AB22" s="1071"/>
      <c r="AC22" s="1072"/>
    </row>
    <row r="23" spans="1:30" s="1032" customFormat="1" ht="13.5" customHeight="1">
      <c r="A23" s="1051"/>
      <c r="B23" s="1052" t="s">
        <v>2271</v>
      </c>
      <c r="C23" s="1053"/>
      <c r="D23" s="1054"/>
      <c r="E23" s="1055"/>
      <c r="F23" s="1055"/>
      <c r="G23" s="1053"/>
      <c r="H23" s="1053"/>
      <c r="I23" s="1053"/>
      <c r="J23" s="1053"/>
      <c r="K23" s="1053"/>
      <c r="L23" s="1053"/>
      <c r="M23" s="1053"/>
      <c r="N23" s="1053"/>
      <c r="O23" s="1053"/>
      <c r="P23" s="1053"/>
      <c r="Q23" s="1053"/>
      <c r="R23" s="1053"/>
      <c r="S23" s="1053"/>
      <c r="T23" s="1053"/>
      <c r="U23" s="1053"/>
      <c r="V23" s="1053"/>
      <c r="W23" s="1053"/>
      <c r="X23" s="1053"/>
      <c r="Y23" s="1053"/>
      <c r="Z23" s="1053"/>
      <c r="AA23" s="1053"/>
      <c r="AB23" s="1073"/>
      <c r="AC23" s="1051"/>
    </row>
    <row r="24" spans="1:30" s="992" customFormat="1" ht="13.5" customHeight="1">
      <c r="A24" s="1056"/>
      <c r="B24" s="1056"/>
      <c r="C24" s="1056"/>
      <c r="D24" s="1056"/>
      <c r="E24" s="1056"/>
      <c r="F24" s="1056"/>
      <c r="G24" s="1056"/>
      <c r="H24" s="1057"/>
      <c r="I24" s="1057"/>
      <c r="J24" s="1057"/>
      <c r="K24" s="1057"/>
      <c r="L24" s="1057"/>
      <c r="M24" s="1057"/>
      <c r="N24" s="1057"/>
      <c r="O24" s="1057"/>
      <c r="P24" s="1057"/>
      <c r="Q24" s="1057"/>
      <c r="R24" s="1057"/>
      <c r="S24" s="1057"/>
      <c r="T24" s="1057"/>
      <c r="U24" s="1057"/>
      <c r="V24" s="1057"/>
      <c r="W24" s="1057"/>
      <c r="X24" s="1057"/>
      <c r="Y24" s="1057"/>
      <c r="Z24" s="1057"/>
      <c r="AA24" s="1057"/>
      <c r="AB24" s="1058"/>
      <c r="AC24" s="1058"/>
      <c r="AD24" s="1058"/>
    </row>
    <row r="25" spans="1:30" s="992" customFormat="1" ht="14.25">
      <c r="A25" s="1058"/>
      <c r="B25" s="1058"/>
      <c r="C25" s="1059"/>
      <c r="D25" s="1058"/>
      <c r="E25" s="1058"/>
      <c r="F25" s="1058"/>
      <c r="G25" s="1058"/>
      <c r="H25" s="1058"/>
      <c r="I25" s="1058"/>
      <c r="J25" s="1058"/>
      <c r="K25" s="1058"/>
      <c r="L25" s="1058"/>
      <c r="M25" s="1058"/>
      <c r="N25" s="1066" t="s">
        <v>215</v>
      </c>
      <c r="O25" s="1058"/>
      <c r="P25" s="1058"/>
      <c r="Q25" s="1058"/>
      <c r="R25" s="1058"/>
      <c r="S25" s="1058"/>
      <c r="T25" s="1058"/>
      <c r="U25" s="1058"/>
      <c r="V25" s="1058"/>
      <c r="W25" s="1058"/>
      <c r="X25" s="1058"/>
      <c r="Y25" s="1058"/>
      <c r="Z25" s="1058"/>
      <c r="AA25" s="1058"/>
      <c r="AB25" s="1058"/>
      <c r="AC25" s="1058"/>
      <c r="AD25" s="1058"/>
    </row>
    <row r="26" spans="1:30" s="992" customFormat="1">
      <c r="B26" s="995"/>
      <c r="C26" s="995"/>
      <c r="D26" s="1060"/>
      <c r="E26" s="1061"/>
      <c r="F26" s="1061"/>
      <c r="G26" s="1062" t="s">
        <v>215</v>
      </c>
      <c r="H26" s="1062"/>
      <c r="I26" s="1062"/>
      <c r="J26" s="1062" t="s">
        <v>215</v>
      </c>
      <c r="K26" s="1062"/>
      <c r="L26" s="1062"/>
      <c r="M26" s="1062"/>
      <c r="N26" s="1062"/>
      <c r="O26" s="1062"/>
      <c r="P26" s="1062"/>
      <c r="Q26" s="1062"/>
      <c r="R26" s="1062"/>
      <c r="S26" s="1062"/>
      <c r="T26" s="1062"/>
      <c r="U26" s="1062"/>
      <c r="V26" s="1062"/>
      <c r="W26" s="1062"/>
      <c r="X26" s="1062"/>
      <c r="Y26" s="1062"/>
      <c r="Z26" s="1062"/>
      <c r="AA26" s="1062"/>
    </row>
    <row r="27" spans="1:30" s="992" customFormat="1" ht="14.25">
      <c r="B27" s="995"/>
      <c r="C27" s="995"/>
      <c r="D27" s="995"/>
      <c r="E27" s="1036"/>
      <c r="F27" s="1036"/>
      <c r="G27" s="1036"/>
      <c r="H27" s="1036"/>
      <c r="I27" s="1036"/>
      <c r="J27" s="1036"/>
      <c r="K27" s="1036"/>
      <c r="L27" s="1036"/>
      <c r="M27" s="1036"/>
      <c r="N27" s="1036"/>
      <c r="O27" s="1036"/>
      <c r="P27" s="1036"/>
      <c r="Q27" s="1036"/>
      <c r="R27" s="1036"/>
      <c r="S27" s="1036"/>
      <c r="T27" s="1036"/>
      <c r="U27" s="1036"/>
      <c r="V27" s="1036"/>
      <c r="W27" s="1036"/>
      <c r="X27" s="1036"/>
      <c r="Y27" s="1036"/>
      <c r="Z27" s="1036"/>
      <c r="AA27" s="1036"/>
      <c r="AB27" s="1036"/>
      <c r="AC27" s="1036"/>
    </row>
    <row r="28" spans="1:30" s="992" customFormat="1" ht="14.25">
      <c r="B28" s="995"/>
      <c r="C28" s="995"/>
      <c r="D28" s="995"/>
      <c r="E28" s="1063"/>
      <c r="F28" s="1063"/>
      <c r="G28" s="1036"/>
      <c r="H28" s="1036"/>
      <c r="I28" s="1036"/>
      <c r="J28" s="1036"/>
      <c r="K28" s="1036"/>
      <c r="L28" s="1036"/>
      <c r="M28" s="1036"/>
      <c r="N28" s="1036"/>
      <c r="O28" s="1036"/>
      <c r="P28" s="1036"/>
      <c r="Q28" s="1036"/>
      <c r="R28" s="1036"/>
      <c r="S28" s="1036"/>
      <c r="T28" s="1036"/>
      <c r="U28" s="1036"/>
      <c r="V28" s="1036"/>
      <c r="W28" s="1036"/>
      <c r="X28" s="1036"/>
      <c r="Y28" s="1036"/>
      <c r="Z28" s="1036"/>
      <c r="AA28" s="1036"/>
      <c r="AB28" s="1036"/>
      <c r="AC28" s="1036"/>
    </row>
    <row r="29" spans="1:30" s="992" customFormat="1" ht="14.25">
      <c r="B29" s="995"/>
      <c r="C29" s="995"/>
      <c r="D29" s="1064"/>
      <c r="E29" s="1036"/>
      <c r="F29" s="1036"/>
      <c r="G29" s="1036"/>
      <c r="H29" s="1036"/>
      <c r="I29" s="1036"/>
      <c r="J29" s="1036"/>
      <c r="K29" s="1036"/>
      <c r="L29" s="1036"/>
      <c r="M29" s="1036"/>
      <c r="N29" s="1036"/>
      <c r="O29" s="1036"/>
      <c r="P29" s="1036"/>
      <c r="Q29" s="1036"/>
      <c r="R29" s="1036"/>
      <c r="S29" s="1036"/>
      <c r="T29" s="1036"/>
      <c r="U29" s="1036"/>
      <c r="V29" s="1036"/>
      <c r="W29" s="1036"/>
      <c r="X29" s="1036"/>
      <c r="Y29" s="1036"/>
      <c r="Z29" s="1036"/>
      <c r="AA29" s="1036"/>
      <c r="AB29" s="1036"/>
      <c r="AC29" s="1036"/>
    </row>
    <row r="30" spans="1:30" s="992" customFormat="1">
      <c r="B30" s="995"/>
      <c r="C30" s="995"/>
      <c r="D30" s="995"/>
    </row>
    <row r="31" spans="1:30" s="992" customFormat="1">
      <c r="B31" s="995"/>
      <c r="C31" s="995"/>
      <c r="D31" s="995"/>
    </row>
    <row r="32" spans="1:30" s="992" customFormat="1">
      <c r="B32" s="995"/>
      <c r="C32" s="995"/>
      <c r="D32" s="995"/>
    </row>
    <row r="33" spans="2:4" s="992" customFormat="1">
      <c r="B33" s="995"/>
      <c r="C33" s="995"/>
      <c r="D33" s="995"/>
    </row>
    <row r="34" spans="2:4" s="992" customFormat="1">
      <c r="B34" s="995"/>
      <c r="C34" s="995"/>
      <c r="D34" s="995"/>
    </row>
    <row r="35" spans="2:4" s="992" customFormat="1">
      <c r="B35" s="995"/>
      <c r="C35" s="995"/>
      <c r="D35" s="995"/>
    </row>
    <row r="36" spans="2:4" s="992" customFormat="1">
      <c r="B36" s="995"/>
      <c r="C36" s="995"/>
      <c r="D36" s="995"/>
    </row>
    <row r="37" spans="2:4" s="992" customFormat="1">
      <c r="B37" s="995"/>
      <c r="C37" s="995"/>
      <c r="D37" s="995"/>
    </row>
    <row r="38" spans="2:4" s="992" customFormat="1">
      <c r="B38" s="995"/>
      <c r="C38" s="995"/>
      <c r="D38" s="995"/>
    </row>
    <row r="39" spans="2:4" s="992" customFormat="1">
      <c r="B39" s="995"/>
      <c r="C39" s="995"/>
      <c r="D39" s="995"/>
    </row>
    <row r="40" spans="2:4" s="992" customFormat="1">
      <c r="B40" s="995"/>
      <c r="C40" s="995"/>
      <c r="D40" s="995"/>
    </row>
    <row r="41" spans="2:4" s="992" customFormat="1">
      <c r="B41" s="995"/>
      <c r="C41" s="995"/>
      <c r="D41" s="995"/>
    </row>
    <row r="42" spans="2:4" s="992" customFormat="1">
      <c r="B42" s="995"/>
      <c r="C42" s="995"/>
      <c r="D42" s="995"/>
    </row>
    <row r="43" spans="2:4" s="992" customFormat="1">
      <c r="B43" s="995"/>
      <c r="C43" s="995"/>
      <c r="D43" s="995"/>
    </row>
    <row r="44" spans="2:4" s="992" customFormat="1">
      <c r="B44" s="995"/>
      <c r="C44" s="995"/>
      <c r="D44" s="995"/>
    </row>
    <row r="45" spans="2:4" s="992" customFormat="1">
      <c r="B45" s="995"/>
      <c r="C45" s="995"/>
      <c r="D45" s="995"/>
    </row>
    <row r="46" spans="2:4" s="992" customFormat="1">
      <c r="B46" s="995"/>
      <c r="C46" s="995"/>
      <c r="D46" s="995"/>
    </row>
    <row r="47" spans="2:4" s="992" customFormat="1">
      <c r="B47" s="995"/>
      <c r="C47" s="995"/>
      <c r="D47" s="995"/>
    </row>
    <row r="48" spans="2:4" s="992" customFormat="1">
      <c r="B48" s="995"/>
      <c r="C48" s="995"/>
      <c r="D48" s="995"/>
    </row>
    <row r="49" spans="2:4" s="992" customFormat="1">
      <c r="B49" s="995"/>
      <c r="C49" s="995"/>
      <c r="D49" s="995"/>
    </row>
    <row r="50" spans="2:4" s="992" customFormat="1">
      <c r="B50" s="995"/>
      <c r="C50" s="995"/>
      <c r="D50" s="995"/>
    </row>
    <row r="51" spans="2:4" s="992" customFormat="1">
      <c r="B51" s="995"/>
      <c r="C51" s="995"/>
      <c r="D51" s="995"/>
    </row>
    <row r="52" spans="2:4" s="992" customFormat="1">
      <c r="B52" s="995"/>
      <c r="C52" s="995"/>
      <c r="D52" s="995"/>
    </row>
    <row r="53" spans="2:4" s="992" customFormat="1">
      <c r="B53" s="995"/>
      <c r="C53" s="995"/>
      <c r="D53" s="995"/>
    </row>
    <row r="54" spans="2:4" s="992" customFormat="1">
      <c r="B54" s="995"/>
      <c r="C54" s="995"/>
      <c r="D54" s="995"/>
    </row>
    <row r="55" spans="2:4" s="992" customFormat="1">
      <c r="B55" s="995"/>
      <c r="C55" s="995"/>
      <c r="D55" s="995"/>
    </row>
    <row r="56" spans="2:4" s="992" customFormat="1">
      <c r="B56" s="995"/>
      <c r="C56" s="995"/>
      <c r="D56" s="995"/>
    </row>
    <row r="57" spans="2:4" s="992" customFormat="1">
      <c r="B57" s="995"/>
      <c r="C57" s="995"/>
      <c r="D57" s="995"/>
    </row>
    <row r="58" spans="2:4" s="992" customFormat="1">
      <c r="B58" s="995"/>
      <c r="C58" s="995"/>
      <c r="D58" s="995"/>
    </row>
    <row r="59" spans="2:4" s="992" customFormat="1">
      <c r="B59" s="995"/>
      <c r="C59" s="995"/>
      <c r="D59" s="995"/>
    </row>
    <row r="60" spans="2:4" s="992" customFormat="1">
      <c r="B60" s="995"/>
      <c r="C60" s="995"/>
      <c r="D60" s="995"/>
    </row>
  </sheetData>
  <mergeCells count="1">
    <mergeCell ref="A2:AC2"/>
  </mergeCells>
  <phoneticPr fontId="169" type="noConversion"/>
  <hyperlinks>
    <hyperlink ref="AB25" location="总部管理费!A1" display="总部管理费!A1"/>
    <hyperlink ref="G26" location="总部管理费!A1" display="返回"/>
    <hyperlink ref="J26" location="总部管理费!A1" display="返回"/>
    <hyperlink ref="N25" location="总部管理费!Print_Titles" display="返回"/>
  </hyperlinks>
  <printOptions horizontalCentered="1"/>
  <pageMargins left="1.9685039370078701" right="0" top="1.9685039370078701" bottom="0" header="0.31496062992126" footer="0.31496062992126"/>
  <pageSetup paperSize="9" scale="10" orientation="landscape"/>
  <headerFooter alignWithMargins="0"/>
  <customProperties>
    <customPr name="BudgetSheetCodeName" r:id="rId1"/>
  </customPropertie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68"/>
  <sheetViews>
    <sheetView topLeftCell="X1" workbookViewId="0">
      <selection activeCell="C5" sqref="C5:AC9"/>
    </sheetView>
  </sheetViews>
  <sheetFormatPr defaultColWidth="9" defaultRowHeight="13.5" outlineLevelCol="1"/>
  <cols>
    <col min="1" max="1" width="8" style="299" customWidth="1"/>
    <col min="2" max="2" width="14" style="993" customWidth="1"/>
    <col min="3" max="3" width="19.375" style="993" customWidth="1"/>
    <col min="4" max="4" width="19.375" style="993" hidden="1" customWidth="1" outlineLevel="1"/>
    <col min="5" max="5" width="19.375" style="299" hidden="1" customWidth="1" outlineLevel="1"/>
    <col min="6" max="6" width="21.25" style="299" hidden="1" customWidth="1" outlineLevel="1"/>
    <col min="7" max="23" width="14.75" style="299" hidden="1" customWidth="1" outlineLevel="1"/>
    <col min="24" max="24" width="14.75" style="299" customWidth="1" collapsed="1"/>
    <col min="25" max="27" width="14.75" style="299" customWidth="1"/>
    <col min="28" max="28" width="15.375" style="299" customWidth="1"/>
    <col min="29" max="29" width="15.25" style="299" customWidth="1"/>
    <col min="30" max="16384" width="9" style="299"/>
  </cols>
  <sheetData>
    <row r="1" spans="1:31">
      <c r="AC1" s="580" t="s">
        <v>2272</v>
      </c>
    </row>
    <row r="2" spans="1:31" s="989" customFormat="1" ht="20.25">
      <c r="A2" s="5129" t="s">
        <v>2273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1023"/>
      <c r="AE2" s="1023"/>
    </row>
    <row r="3" spans="1:31">
      <c r="A3" s="994"/>
      <c r="B3" s="995"/>
      <c r="C3" s="995"/>
      <c r="D3" s="995"/>
      <c r="AC3" s="580" t="s">
        <v>361</v>
      </c>
      <c r="AD3" s="992"/>
      <c r="AE3" s="992"/>
    </row>
    <row r="4" spans="1:31" s="990" customFormat="1" ht="35.25" customHeight="1">
      <c r="A4" s="996" t="s">
        <v>217</v>
      </c>
      <c r="B4" s="996" t="s">
        <v>2235</v>
      </c>
      <c r="C4" s="996" t="s">
        <v>2236</v>
      </c>
      <c r="D4" s="997" t="s">
        <v>2274</v>
      </c>
      <c r="E4" s="998" t="s">
        <v>2275</v>
      </c>
      <c r="F4" s="999" t="s">
        <v>2239</v>
      </c>
      <c r="G4" s="1000" t="s">
        <v>2276</v>
      </c>
      <c r="H4" s="1001" t="s">
        <v>2277</v>
      </c>
      <c r="I4" s="1001" t="s">
        <v>2278</v>
      </c>
      <c r="J4" s="1001" t="s">
        <v>2239</v>
      </c>
      <c r="K4" s="1001" t="s">
        <v>2276</v>
      </c>
      <c r="L4" s="1001" t="s">
        <v>2279</v>
      </c>
      <c r="M4" s="1001" t="s">
        <v>2280</v>
      </c>
      <c r="N4" s="1001" t="s">
        <v>2239</v>
      </c>
      <c r="O4" s="1001" t="s">
        <v>2276</v>
      </c>
      <c r="P4" s="1001" t="s">
        <v>2281</v>
      </c>
      <c r="Q4" s="1001" t="s">
        <v>2282</v>
      </c>
      <c r="R4" s="1001" t="s">
        <v>2239</v>
      </c>
      <c r="S4" s="1001" t="s">
        <v>2276</v>
      </c>
      <c r="T4" s="1001" t="s">
        <v>2283</v>
      </c>
      <c r="U4" s="1001" t="s">
        <v>2284</v>
      </c>
      <c r="V4" s="1001" t="s">
        <v>2239</v>
      </c>
      <c r="W4" s="1001" t="s">
        <v>2276</v>
      </c>
      <c r="X4" s="1001" t="s">
        <v>2285</v>
      </c>
      <c r="Y4" s="1024" t="s">
        <v>2286</v>
      </c>
      <c r="Z4" s="1024" t="s">
        <v>2239</v>
      </c>
      <c r="AA4" s="1024" t="s">
        <v>2276</v>
      </c>
      <c r="AB4" s="996" t="s">
        <v>2162</v>
      </c>
      <c r="AC4" s="996" t="s">
        <v>2252</v>
      </c>
      <c r="AD4" s="1025"/>
      <c r="AE4" s="1025"/>
    </row>
    <row r="5" spans="1:31" s="585" customFormat="1" ht="20.25" customHeight="1">
      <c r="A5" s="1002">
        <v>1</v>
      </c>
      <c r="B5" s="1003" t="s">
        <v>2287</v>
      </c>
      <c r="C5" s="1004"/>
      <c r="D5" s="1004"/>
      <c r="E5" s="1005"/>
      <c r="F5" s="1005"/>
      <c r="G5" s="1005"/>
      <c r="H5" s="1005"/>
      <c r="I5" s="1005"/>
      <c r="J5" s="1005"/>
      <c r="K5" s="1005"/>
      <c r="L5" s="1005"/>
      <c r="M5" s="1005"/>
      <c r="N5" s="1005"/>
      <c r="O5" s="1005"/>
      <c r="P5" s="1019"/>
      <c r="Q5" s="1019"/>
      <c r="R5" s="1019"/>
      <c r="S5" s="1019"/>
      <c r="T5" s="1019"/>
      <c r="U5" s="1019"/>
      <c r="V5" s="1019"/>
      <c r="W5" s="1019"/>
      <c r="X5" s="1019"/>
      <c r="Y5" s="1019"/>
      <c r="Z5" s="1019"/>
      <c r="AA5" s="1019"/>
      <c r="AB5" s="1026"/>
      <c r="AC5" s="1027"/>
      <c r="AD5" s="1028"/>
      <c r="AE5" s="1028"/>
    </row>
    <row r="6" spans="1:31" s="585" customFormat="1" ht="20.25" customHeight="1">
      <c r="A6" s="1002">
        <v>2</v>
      </c>
      <c r="B6" s="1003" t="s">
        <v>2288</v>
      </c>
      <c r="C6" s="1004"/>
      <c r="D6" s="1006"/>
      <c r="E6" s="1005"/>
      <c r="F6" s="1005"/>
      <c r="G6" s="1005"/>
      <c r="H6" s="1005"/>
      <c r="I6" s="1005"/>
      <c r="J6" s="1005"/>
      <c r="K6" s="1005"/>
      <c r="L6" s="1005"/>
      <c r="M6" s="1005"/>
      <c r="N6" s="1005"/>
      <c r="O6" s="1005"/>
      <c r="P6" s="1019"/>
      <c r="Q6" s="1019"/>
      <c r="R6" s="1019"/>
      <c r="S6" s="1019"/>
      <c r="T6" s="1019"/>
      <c r="U6" s="1019"/>
      <c r="V6" s="1019"/>
      <c r="W6" s="1019"/>
      <c r="X6" s="1019"/>
      <c r="Y6" s="1019"/>
      <c r="Z6" s="1019"/>
      <c r="AA6" s="1019"/>
      <c r="AB6" s="1026"/>
      <c r="AC6" s="1027"/>
      <c r="AD6" s="1028"/>
      <c r="AE6" s="1028"/>
    </row>
    <row r="7" spans="1:31" ht="20.25" customHeight="1">
      <c r="A7" s="1002"/>
      <c r="B7" s="1003"/>
      <c r="C7" s="1004"/>
      <c r="D7" s="1004"/>
      <c r="E7" s="1005"/>
      <c r="F7" s="1005"/>
      <c r="G7" s="1005"/>
      <c r="H7" s="1005"/>
      <c r="I7" s="1005"/>
      <c r="J7" s="1005"/>
      <c r="K7" s="1005"/>
      <c r="L7" s="1005"/>
      <c r="M7" s="1005"/>
      <c r="N7" s="1005"/>
      <c r="O7" s="1005"/>
      <c r="P7" s="1019"/>
      <c r="Q7" s="1019"/>
      <c r="R7" s="1019"/>
      <c r="S7" s="1019"/>
      <c r="T7" s="1019"/>
      <c r="U7" s="1019"/>
      <c r="V7" s="1019"/>
      <c r="W7" s="1019"/>
      <c r="X7" s="1019"/>
      <c r="Y7" s="1019"/>
      <c r="Z7" s="1019"/>
      <c r="AA7" s="1019"/>
      <c r="AB7" s="1026"/>
      <c r="AC7" s="1027"/>
      <c r="AD7" s="992"/>
      <c r="AE7" s="992"/>
    </row>
    <row r="8" spans="1:31" s="236" customFormat="1" ht="30" customHeight="1">
      <c r="A8" s="1007"/>
      <c r="B8" s="1008" t="s">
        <v>245</v>
      </c>
      <c r="C8" s="1009"/>
      <c r="D8" s="1010"/>
      <c r="E8" s="1011"/>
      <c r="F8" s="1011"/>
      <c r="G8" s="1011"/>
      <c r="H8" s="1011"/>
      <c r="I8" s="1011"/>
      <c r="J8" s="1011"/>
      <c r="K8" s="1011"/>
      <c r="L8" s="1011"/>
      <c r="M8" s="1011"/>
      <c r="N8" s="1011"/>
      <c r="O8" s="1011"/>
      <c r="P8" s="1020"/>
      <c r="Q8" s="1020"/>
      <c r="R8" s="1020"/>
      <c r="S8" s="1020"/>
      <c r="T8" s="1020"/>
      <c r="U8" s="1020"/>
      <c r="V8" s="1020"/>
      <c r="W8" s="1020"/>
      <c r="X8" s="1020"/>
      <c r="Y8" s="1029"/>
      <c r="Z8" s="1029"/>
      <c r="AA8" s="1029"/>
      <c r="AB8" s="1030"/>
      <c r="AC8" s="1031"/>
      <c r="AD8" s="1032"/>
      <c r="AE8" s="1032"/>
    </row>
    <row r="9" spans="1:31" s="991" customFormat="1" ht="27.75" customHeight="1">
      <c r="A9" s="1012"/>
      <c r="B9" s="1013" t="s">
        <v>2271</v>
      </c>
      <c r="C9" s="1014"/>
      <c r="D9" s="1014"/>
      <c r="E9" s="1015"/>
      <c r="F9" s="1015"/>
      <c r="G9" s="1014"/>
      <c r="H9" s="1014"/>
      <c r="I9" s="1014"/>
      <c r="J9" s="1014"/>
      <c r="K9" s="1014"/>
      <c r="L9" s="1014"/>
      <c r="M9" s="1014"/>
      <c r="N9" s="1014"/>
      <c r="O9" s="1014"/>
      <c r="P9" s="1021"/>
      <c r="Q9" s="1021"/>
      <c r="R9" s="1021"/>
      <c r="S9" s="1021"/>
      <c r="T9" s="1021"/>
      <c r="U9" s="1021"/>
      <c r="V9" s="1021"/>
      <c r="W9" s="1021"/>
      <c r="X9" s="1021"/>
      <c r="Y9" s="1021"/>
      <c r="Z9" s="1021"/>
      <c r="AA9" s="1021"/>
      <c r="AB9" s="1033"/>
      <c r="AC9" s="1034"/>
      <c r="AD9" s="1035"/>
      <c r="AE9" s="1035"/>
    </row>
    <row r="10" spans="1:31" s="992" customFormat="1">
      <c r="A10" s="5124"/>
      <c r="B10" s="5124"/>
      <c r="C10" s="5124"/>
      <c r="D10" s="5124"/>
      <c r="E10" s="5124"/>
      <c r="F10" s="5124"/>
      <c r="G10" s="5124"/>
      <c r="H10" s="5124"/>
      <c r="I10" s="5124"/>
      <c r="J10" s="5124"/>
      <c r="K10" s="5124"/>
      <c r="L10" s="5124"/>
      <c r="M10" s="5124"/>
      <c r="N10" s="5124"/>
      <c r="O10" s="5124"/>
      <c r="P10" s="5124"/>
      <c r="Q10" s="5124"/>
      <c r="R10" s="5124"/>
      <c r="S10" s="5124"/>
      <c r="T10" s="5124"/>
      <c r="U10" s="5124"/>
      <c r="V10" s="5124"/>
      <c r="W10" s="5124"/>
      <c r="X10" s="5124"/>
      <c r="Y10" s="5124"/>
      <c r="Z10" s="5124"/>
      <c r="AA10" s="5124"/>
      <c r="AB10" s="5124"/>
      <c r="AC10" s="5124"/>
      <c r="AD10" s="5124"/>
    </row>
    <row r="11" spans="1:31" s="992" customFormat="1" ht="13.5" customHeight="1">
      <c r="A11" s="5124"/>
      <c r="B11" s="5124"/>
      <c r="C11" s="5124"/>
      <c r="D11" s="5124"/>
      <c r="E11" s="5124"/>
      <c r="F11" s="5124"/>
      <c r="G11" s="5124"/>
      <c r="H11" s="5124"/>
      <c r="I11" s="5124"/>
      <c r="J11" s="5124"/>
      <c r="K11" s="5124"/>
      <c r="L11" s="5124"/>
      <c r="M11" s="5124"/>
      <c r="N11" s="5124"/>
      <c r="O11" s="5124"/>
      <c r="P11" s="5124"/>
      <c r="Q11" s="5124"/>
      <c r="R11" s="5124"/>
      <c r="S11" s="5124"/>
      <c r="T11" s="5124"/>
      <c r="U11" s="5124"/>
      <c r="V11" s="5124"/>
      <c r="W11" s="5124"/>
      <c r="X11" s="5124"/>
      <c r="Y11" s="5124"/>
      <c r="Z11" s="5124"/>
      <c r="AA11" s="5124"/>
      <c r="AB11" s="5124"/>
      <c r="AC11" s="5124"/>
      <c r="AD11" s="5124"/>
    </row>
    <row r="12" spans="1:31" s="992" customFormat="1" ht="13.5" customHeight="1">
      <c r="B12" s="995"/>
      <c r="C12" s="995"/>
      <c r="D12" s="995"/>
      <c r="K12" s="1022" t="s">
        <v>215</v>
      </c>
      <c r="L12" s="1022"/>
      <c r="M12" s="1022"/>
      <c r="N12" s="1022"/>
      <c r="O12" s="1022" t="s">
        <v>215</v>
      </c>
      <c r="P12" s="1022"/>
      <c r="Q12" s="1022"/>
      <c r="R12" s="1022"/>
      <c r="S12" s="1022"/>
      <c r="T12" s="1022"/>
      <c r="U12" s="1022"/>
      <c r="V12" s="1022"/>
      <c r="W12" s="1022"/>
      <c r="X12" s="1022"/>
      <c r="Y12" s="1022"/>
      <c r="Z12" s="1022"/>
      <c r="AA12" s="1022"/>
    </row>
    <row r="13" spans="1:31" s="992" customFormat="1" ht="14.25">
      <c r="B13" s="995"/>
      <c r="C13" s="1016"/>
      <c r="D13" s="1016"/>
      <c r="E13" s="1017"/>
      <c r="F13" s="1017"/>
      <c r="G13" s="1018" t="s">
        <v>215</v>
      </c>
      <c r="H13" s="1018"/>
      <c r="I13" s="1018"/>
      <c r="J13" s="1018"/>
      <c r="K13" s="1018"/>
      <c r="L13" s="1018"/>
      <c r="M13" s="1018"/>
      <c r="N13" s="1018"/>
      <c r="O13" s="1018"/>
      <c r="P13" s="1018"/>
      <c r="Q13" s="1018"/>
      <c r="R13" s="1018"/>
      <c r="S13" s="1018"/>
      <c r="T13" s="1018"/>
      <c r="U13" s="1018"/>
      <c r="V13" s="1018"/>
      <c r="W13" s="1018"/>
      <c r="X13" s="1018"/>
      <c r="Y13" s="1018"/>
      <c r="Z13" s="1018"/>
      <c r="AA13" s="1018"/>
      <c r="AB13" s="1017"/>
      <c r="AC13" s="1036"/>
    </row>
    <row r="14" spans="1:31" s="992" customFormat="1" ht="14.25">
      <c r="B14" s="995"/>
      <c r="C14" s="1016"/>
      <c r="D14" s="1016"/>
      <c r="E14" s="1017"/>
      <c r="F14" s="1017"/>
      <c r="G14" s="1017"/>
      <c r="H14" s="1017"/>
      <c r="I14" s="1017"/>
      <c r="J14" s="1017"/>
      <c r="K14" s="1017"/>
      <c r="L14" s="1017"/>
      <c r="M14" s="1017"/>
      <c r="N14" s="1017"/>
      <c r="O14" s="1017"/>
      <c r="P14" s="1017"/>
      <c r="Q14" s="1017"/>
      <c r="R14" s="1017"/>
      <c r="S14" s="1017"/>
      <c r="T14" s="1017"/>
      <c r="U14" s="1017"/>
      <c r="V14" s="1017"/>
      <c r="W14" s="1017"/>
      <c r="X14" s="1017"/>
      <c r="Y14" s="1017"/>
      <c r="Z14" s="1017"/>
      <c r="AA14" s="1017"/>
      <c r="AB14" s="1017"/>
      <c r="AC14" s="1036"/>
    </row>
    <row r="15" spans="1:31" s="992" customFormat="1" ht="14.25">
      <c r="B15" s="995"/>
      <c r="C15" s="995"/>
      <c r="D15" s="1016"/>
      <c r="E15" s="1017"/>
      <c r="F15" s="1017"/>
      <c r="G15" s="1017"/>
      <c r="H15" s="1017"/>
      <c r="I15" s="1017"/>
      <c r="J15" s="1017"/>
      <c r="K15" s="1017"/>
      <c r="L15" s="1017"/>
      <c r="M15" s="1017"/>
      <c r="N15" s="1017"/>
      <c r="O15" s="1017"/>
      <c r="P15" s="1017"/>
      <c r="Q15" s="1017"/>
      <c r="R15" s="1017"/>
      <c r="S15" s="1017"/>
      <c r="T15" s="1017"/>
      <c r="U15" s="1017"/>
      <c r="V15" s="1017"/>
      <c r="W15" s="1017"/>
      <c r="X15" s="1017"/>
      <c r="Y15" s="1017"/>
      <c r="Z15" s="1017"/>
      <c r="AA15" s="1017"/>
      <c r="AB15" s="1017"/>
      <c r="AC15" s="1036"/>
    </row>
    <row r="16" spans="1:31" s="992" customFormat="1">
      <c r="B16" s="995"/>
      <c r="C16" s="995"/>
      <c r="D16" s="995"/>
    </row>
    <row r="17" spans="2:4" s="992" customFormat="1">
      <c r="B17" s="995"/>
      <c r="C17" s="995"/>
      <c r="D17" s="995"/>
    </row>
    <row r="18" spans="2:4" s="992" customFormat="1">
      <c r="B18" s="995"/>
      <c r="C18" s="995"/>
      <c r="D18" s="995"/>
    </row>
    <row r="19" spans="2:4" s="992" customFormat="1">
      <c r="B19" s="995"/>
      <c r="C19" s="995"/>
      <c r="D19" s="995"/>
    </row>
    <row r="20" spans="2:4" s="992" customFormat="1">
      <c r="B20" s="995"/>
      <c r="C20" s="995"/>
      <c r="D20" s="995"/>
    </row>
    <row r="21" spans="2:4" s="992" customFormat="1">
      <c r="B21" s="995"/>
      <c r="C21" s="995"/>
      <c r="D21" s="995"/>
    </row>
    <row r="22" spans="2:4" s="992" customFormat="1">
      <c r="B22" s="995"/>
      <c r="C22" s="995"/>
      <c r="D22" s="995"/>
    </row>
    <row r="23" spans="2:4" s="992" customFormat="1">
      <c r="B23" s="995"/>
      <c r="C23" s="995"/>
      <c r="D23" s="995"/>
    </row>
    <row r="24" spans="2:4" s="992" customFormat="1">
      <c r="B24" s="995"/>
      <c r="C24" s="995"/>
      <c r="D24" s="995"/>
    </row>
    <row r="25" spans="2:4" s="992" customFormat="1">
      <c r="B25" s="995"/>
      <c r="C25" s="995"/>
      <c r="D25" s="995"/>
    </row>
    <row r="26" spans="2:4" s="992" customFormat="1">
      <c r="B26" s="995"/>
      <c r="C26" s="995"/>
      <c r="D26" s="995"/>
    </row>
    <row r="27" spans="2:4" s="992" customFormat="1">
      <c r="B27" s="995"/>
      <c r="C27" s="995"/>
      <c r="D27" s="995"/>
    </row>
    <row r="28" spans="2:4" s="992" customFormat="1">
      <c r="B28" s="995"/>
      <c r="C28" s="995"/>
      <c r="D28" s="995"/>
    </row>
    <row r="29" spans="2:4" s="992" customFormat="1">
      <c r="B29" s="995"/>
      <c r="C29" s="995"/>
      <c r="D29" s="995"/>
    </row>
    <row r="30" spans="2:4" s="992" customFormat="1">
      <c r="B30" s="995"/>
      <c r="C30" s="995"/>
      <c r="D30" s="995"/>
    </row>
    <row r="31" spans="2:4" s="992" customFormat="1">
      <c r="B31" s="995"/>
      <c r="C31" s="995"/>
      <c r="D31" s="995"/>
    </row>
    <row r="32" spans="2:4" s="992" customFormat="1">
      <c r="B32" s="995"/>
      <c r="C32" s="995"/>
      <c r="D32" s="995"/>
    </row>
    <row r="33" spans="2:4" s="992" customFormat="1">
      <c r="B33" s="995"/>
      <c r="C33" s="995"/>
      <c r="D33" s="995"/>
    </row>
    <row r="34" spans="2:4" s="992" customFormat="1">
      <c r="B34" s="995"/>
      <c r="C34" s="995"/>
      <c r="D34" s="995"/>
    </row>
    <row r="35" spans="2:4" s="992" customFormat="1">
      <c r="B35" s="995"/>
      <c r="C35" s="995"/>
      <c r="D35" s="995"/>
    </row>
    <row r="36" spans="2:4" s="992" customFormat="1">
      <c r="B36" s="995"/>
      <c r="C36" s="995"/>
      <c r="D36" s="995"/>
    </row>
    <row r="37" spans="2:4" s="992" customFormat="1">
      <c r="B37" s="995"/>
      <c r="C37" s="995"/>
      <c r="D37" s="995"/>
    </row>
    <row r="38" spans="2:4" s="992" customFormat="1">
      <c r="B38" s="995"/>
      <c r="C38" s="995"/>
      <c r="D38" s="995"/>
    </row>
    <row r="39" spans="2:4" s="992" customFormat="1">
      <c r="B39" s="995"/>
      <c r="C39" s="995"/>
      <c r="D39" s="995"/>
    </row>
    <row r="40" spans="2:4" s="992" customFormat="1">
      <c r="B40" s="995"/>
      <c r="C40" s="995"/>
      <c r="D40" s="995"/>
    </row>
    <row r="41" spans="2:4" s="992" customFormat="1">
      <c r="B41" s="995"/>
      <c r="C41" s="995"/>
      <c r="D41" s="995"/>
    </row>
    <row r="42" spans="2:4" s="992" customFormat="1">
      <c r="B42" s="995"/>
      <c r="C42" s="995"/>
      <c r="D42" s="995"/>
    </row>
    <row r="43" spans="2:4" s="992" customFormat="1">
      <c r="B43" s="995"/>
      <c r="C43" s="995"/>
      <c r="D43" s="995"/>
    </row>
    <row r="44" spans="2:4" s="992" customFormat="1">
      <c r="B44" s="995"/>
      <c r="C44" s="995"/>
      <c r="D44" s="995"/>
    </row>
    <row r="45" spans="2:4" s="992" customFormat="1">
      <c r="B45" s="995"/>
      <c r="C45" s="995"/>
      <c r="D45" s="995"/>
    </row>
    <row r="46" spans="2:4" s="992" customFormat="1">
      <c r="B46" s="995"/>
      <c r="C46" s="995"/>
      <c r="D46" s="995"/>
    </row>
    <row r="47" spans="2:4" s="992" customFormat="1">
      <c r="B47" s="995"/>
      <c r="C47" s="995"/>
      <c r="D47" s="995"/>
    </row>
    <row r="48" spans="2:4" s="992" customFormat="1">
      <c r="B48" s="995"/>
      <c r="C48" s="995"/>
      <c r="D48" s="995"/>
    </row>
    <row r="49" spans="2:4" s="992" customFormat="1">
      <c r="B49" s="995"/>
      <c r="C49" s="995"/>
      <c r="D49" s="995"/>
    </row>
    <row r="50" spans="2:4" s="992" customFormat="1">
      <c r="B50" s="995"/>
      <c r="C50" s="995"/>
      <c r="D50" s="995"/>
    </row>
    <row r="51" spans="2:4" s="992" customFormat="1">
      <c r="B51" s="995"/>
      <c r="C51" s="995"/>
      <c r="D51" s="995"/>
    </row>
    <row r="52" spans="2:4" s="992" customFormat="1">
      <c r="B52" s="995"/>
      <c r="C52" s="995"/>
      <c r="D52" s="995"/>
    </row>
    <row r="53" spans="2:4" s="992" customFormat="1">
      <c r="B53" s="995"/>
      <c r="C53" s="995"/>
      <c r="D53" s="995"/>
    </row>
    <row r="54" spans="2:4" s="992" customFormat="1">
      <c r="B54" s="995"/>
      <c r="C54" s="995"/>
      <c r="D54" s="995"/>
    </row>
    <row r="55" spans="2:4" s="992" customFormat="1">
      <c r="B55" s="995"/>
      <c r="C55" s="995"/>
      <c r="D55" s="995"/>
    </row>
    <row r="56" spans="2:4" s="992" customFormat="1">
      <c r="B56" s="995"/>
      <c r="C56" s="995"/>
      <c r="D56" s="995"/>
    </row>
    <row r="57" spans="2:4" s="992" customFormat="1">
      <c r="B57" s="995"/>
      <c r="C57" s="995"/>
      <c r="D57" s="995"/>
    </row>
    <row r="58" spans="2:4" s="992" customFormat="1">
      <c r="B58" s="995"/>
      <c r="C58" s="995"/>
      <c r="D58" s="995"/>
    </row>
    <row r="59" spans="2:4" s="992" customFormat="1">
      <c r="B59" s="995"/>
      <c r="C59" s="995"/>
      <c r="D59" s="995"/>
    </row>
    <row r="60" spans="2:4" s="992" customFormat="1">
      <c r="B60" s="995"/>
      <c r="C60" s="995"/>
      <c r="D60" s="995"/>
    </row>
    <row r="61" spans="2:4" s="992" customFormat="1">
      <c r="B61" s="995"/>
      <c r="C61" s="995"/>
      <c r="D61" s="995"/>
    </row>
    <row r="62" spans="2:4" s="992" customFormat="1">
      <c r="B62" s="995"/>
      <c r="C62" s="995"/>
      <c r="D62" s="995"/>
    </row>
    <row r="63" spans="2:4" s="992" customFormat="1">
      <c r="B63" s="995"/>
      <c r="C63" s="995"/>
      <c r="D63" s="995"/>
    </row>
    <row r="64" spans="2:4" s="992" customFormat="1">
      <c r="B64" s="995"/>
      <c r="C64" s="995"/>
      <c r="D64" s="995"/>
    </row>
    <row r="65" spans="2:4" s="992" customFormat="1">
      <c r="B65" s="995"/>
      <c r="C65" s="995"/>
      <c r="D65" s="995"/>
    </row>
    <row r="66" spans="2:4" s="992" customFormat="1">
      <c r="B66" s="995"/>
      <c r="C66" s="995"/>
      <c r="D66" s="995"/>
    </row>
    <row r="67" spans="2:4" s="992" customFormat="1">
      <c r="B67" s="995"/>
      <c r="C67" s="995"/>
      <c r="D67" s="995"/>
    </row>
    <row r="68" spans="2:4" s="992" customFormat="1">
      <c r="B68" s="995"/>
      <c r="C68" s="995"/>
      <c r="D68" s="995"/>
    </row>
  </sheetData>
  <mergeCells count="2">
    <mergeCell ref="A2:AC2"/>
    <mergeCell ref="A10:AD11"/>
  </mergeCells>
  <phoneticPr fontId="169" type="noConversion"/>
  <hyperlinks>
    <hyperlink ref="AB11" location="总部管理费!A1" display="总部管理费!A1"/>
    <hyperlink ref="AB13" location="总部管理费!A1" display="总部管理费!A1"/>
    <hyperlink ref="G13" location="总部管理费!A1" display="返回"/>
    <hyperlink ref="K12" location="总部管理费!Print_Titles" display="返回"/>
    <hyperlink ref="O12" location="总部管理费!Print_Titles" display="返回"/>
  </hyperlinks>
  <printOptions horizontalCentered="1"/>
  <pageMargins left="1.1023622047244099" right="0.70866141732283505" top="3.1496062992125999" bottom="0.74803149606299202" header="0.31496062992126" footer="0.31496062992126"/>
  <pageSetup paperSize="9" scale="86" fitToHeight="0" orientation="landscape"/>
  <customProperties>
    <customPr name="BudgetSheetCodeName" r:id="rId1"/>
  </customProperties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V53"/>
  <sheetViews>
    <sheetView showGridLines="0" workbookViewId="0">
      <pane xSplit="3" ySplit="7" topLeftCell="AK8" activePane="bottomRight" state="frozen"/>
      <selection pane="topRight"/>
      <selection pane="bottomLeft"/>
      <selection pane="bottomRight" activeCell="BB8" sqref="BB8:BB45"/>
    </sheetView>
  </sheetViews>
  <sheetFormatPr defaultColWidth="9" defaultRowHeight="22.5" customHeight="1" outlineLevelRow="1" outlineLevelCol="1"/>
  <cols>
    <col min="1" max="1" width="5.25" style="874" customWidth="1"/>
    <col min="2" max="2" width="4.25" style="875" customWidth="1"/>
    <col min="3" max="3" width="23.5" style="874" customWidth="1"/>
    <col min="4" max="4" width="15.375" style="874" hidden="1" customWidth="1" outlineLevel="1"/>
    <col min="5" max="5" width="14.375" style="874" hidden="1" customWidth="1" outlineLevel="1"/>
    <col min="6" max="6" width="11.875" style="874" hidden="1" customWidth="1" outlineLevel="1"/>
    <col min="7" max="10" width="12" style="874" hidden="1" customWidth="1" outlineLevel="1"/>
    <col min="11" max="13" width="14.125" style="876" hidden="1" customWidth="1" outlineLevel="1"/>
    <col min="14" max="17" width="12.625" style="876" hidden="1" customWidth="1" outlineLevel="1"/>
    <col min="18" max="32" width="12" style="876" hidden="1" customWidth="1" outlineLevel="1"/>
    <col min="33" max="33" width="13" style="876" hidden="1" customWidth="1" outlineLevel="1"/>
    <col min="34" max="34" width="12.875" style="876" hidden="1" customWidth="1" outlineLevel="1"/>
    <col min="35" max="43" width="12" style="876" hidden="1" customWidth="1" outlineLevel="1"/>
    <col min="44" max="44" width="11.125" style="876" customWidth="1" collapsed="1"/>
    <col min="45" max="45" width="13.25" style="876" customWidth="1"/>
    <col min="46" max="46" width="13.25" style="876" hidden="1" customWidth="1"/>
    <col min="47" max="47" width="17.125" style="876" hidden="1" customWidth="1"/>
    <col min="48" max="48" width="13.125" style="876" customWidth="1"/>
    <col min="49" max="49" width="16.25" style="876" customWidth="1"/>
    <col min="50" max="52" width="13.125" style="876" customWidth="1"/>
    <col min="53" max="53" width="35.375" style="874" customWidth="1"/>
    <col min="54" max="54" width="34.5" style="877" customWidth="1"/>
    <col min="55" max="16384" width="9" style="874"/>
  </cols>
  <sheetData>
    <row r="1" spans="1:178" ht="12.75" customHeight="1">
      <c r="B1" s="875" t="s">
        <v>2</v>
      </c>
      <c r="BB1" s="953" t="s">
        <v>113</v>
      </c>
    </row>
    <row r="2" spans="1:178" ht="21" customHeight="1">
      <c r="A2" s="5432" t="s">
        <v>2289</v>
      </c>
      <c r="B2" s="5432"/>
      <c r="C2" s="5432"/>
      <c r="D2" s="5432"/>
      <c r="E2" s="5432"/>
      <c r="F2" s="5432"/>
      <c r="G2" s="5432"/>
      <c r="H2" s="5432"/>
      <c r="I2" s="5432"/>
      <c r="J2" s="5432"/>
      <c r="K2" s="5432"/>
      <c r="L2" s="5432"/>
      <c r="M2" s="5432"/>
      <c r="N2" s="5432"/>
      <c r="O2" s="5432"/>
      <c r="P2" s="5432"/>
      <c r="Q2" s="5432"/>
      <c r="R2" s="5432"/>
      <c r="S2" s="5432"/>
      <c r="T2" s="5432"/>
      <c r="U2" s="5432"/>
      <c r="V2" s="5432"/>
      <c r="W2" s="5432"/>
      <c r="X2" s="5432"/>
      <c r="Y2" s="5432"/>
      <c r="Z2" s="5432"/>
      <c r="AA2" s="5432"/>
      <c r="AB2" s="5432"/>
      <c r="AC2" s="5432"/>
      <c r="AD2" s="5432"/>
      <c r="AE2" s="5432"/>
      <c r="AF2" s="5432"/>
      <c r="AG2" s="5432"/>
      <c r="AH2" s="5432"/>
      <c r="AI2" s="5432"/>
      <c r="AJ2" s="5432"/>
      <c r="AK2" s="5432"/>
      <c r="AL2" s="5432"/>
      <c r="AM2" s="5432"/>
      <c r="AN2" s="5432"/>
      <c r="AO2" s="5432"/>
      <c r="AP2" s="5432"/>
      <c r="AQ2" s="5432"/>
      <c r="AR2" s="5432"/>
      <c r="AS2" s="5432"/>
      <c r="AT2" s="5432"/>
      <c r="AU2" s="5432"/>
      <c r="AV2" s="5432"/>
      <c r="AW2" s="5432"/>
      <c r="AX2" s="5432"/>
      <c r="AY2" s="5432"/>
      <c r="AZ2" s="5432"/>
      <c r="BA2" s="5432"/>
      <c r="BB2" s="5432"/>
    </row>
    <row r="3" spans="1:178" s="871" customFormat="1" ht="12.75" customHeight="1">
      <c r="B3" s="5382" t="s">
        <v>2152</v>
      </c>
      <c r="C3" s="5124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12"/>
      <c r="AK3" s="912"/>
      <c r="AL3" s="912"/>
      <c r="AM3" s="912"/>
      <c r="AN3" s="912"/>
      <c r="AO3" s="912"/>
      <c r="AP3" s="912"/>
      <c r="AQ3" s="912"/>
      <c r="AR3" s="912"/>
      <c r="AS3" s="912"/>
      <c r="AT3" s="912"/>
      <c r="AU3" s="912"/>
      <c r="AV3" s="912"/>
      <c r="AW3" s="912"/>
      <c r="AX3" s="912"/>
      <c r="AY3" s="912"/>
      <c r="AZ3" s="912"/>
      <c r="BA3" s="874"/>
      <c r="BB3" s="954" t="s">
        <v>361</v>
      </c>
    </row>
    <row r="4" spans="1:178" s="871" customFormat="1" ht="15" customHeight="1">
      <c r="A4" s="5195"/>
      <c r="B4" s="5195" t="s">
        <v>217</v>
      </c>
      <c r="C4" s="5196" t="s">
        <v>1606</v>
      </c>
      <c r="D4" s="5433" t="s">
        <v>2290</v>
      </c>
      <c r="E4" s="5434"/>
      <c r="F4" s="5434"/>
      <c r="G4" s="5434"/>
      <c r="H4" s="5434"/>
      <c r="I4" s="5434"/>
      <c r="J4" s="5434"/>
      <c r="K4" s="5157" t="s">
        <v>156</v>
      </c>
      <c r="L4" s="5158"/>
      <c r="M4" s="5158"/>
      <c r="N4" s="5158"/>
      <c r="O4" s="5158"/>
      <c r="P4" s="5158"/>
      <c r="Q4" s="5159"/>
      <c r="R4" s="5157" t="s">
        <v>157</v>
      </c>
      <c r="S4" s="5158"/>
      <c r="T4" s="5158"/>
      <c r="U4" s="5158"/>
      <c r="V4" s="5158"/>
      <c r="W4" s="5158"/>
      <c r="X4" s="5159"/>
      <c r="Y4" s="5157" t="s">
        <v>158</v>
      </c>
      <c r="Z4" s="5158"/>
      <c r="AA4" s="5158"/>
      <c r="AB4" s="5158"/>
      <c r="AC4" s="5158"/>
      <c r="AD4" s="5158"/>
      <c r="AE4" s="5158"/>
      <c r="AF4" s="5159"/>
      <c r="AG4" s="5157" t="s">
        <v>220</v>
      </c>
      <c r="AH4" s="5158"/>
      <c r="AI4" s="5158"/>
      <c r="AJ4" s="5158"/>
      <c r="AK4" s="5158"/>
      <c r="AL4" s="5158"/>
      <c r="AM4" s="5158"/>
      <c r="AN4" s="5159"/>
      <c r="AO4" s="5157" t="s">
        <v>221</v>
      </c>
      <c r="AP4" s="5158"/>
      <c r="AQ4" s="5158"/>
      <c r="AR4" s="5158"/>
      <c r="AS4" s="5158"/>
      <c r="AT4" s="5158"/>
      <c r="AU4" s="5158"/>
      <c r="AV4" s="5159"/>
      <c r="AW4" s="5160" t="s">
        <v>161</v>
      </c>
      <c r="AX4" s="5161"/>
      <c r="AY4" s="5161"/>
      <c r="AZ4" s="5162"/>
      <c r="BA4" s="5134" t="s">
        <v>960</v>
      </c>
      <c r="BB4" s="5134" t="s">
        <v>791</v>
      </c>
    </row>
    <row r="5" spans="1:178" s="872" customFormat="1" ht="10.5" customHeight="1">
      <c r="A5" s="5195"/>
      <c r="B5" s="5195"/>
      <c r="C5" s="5430"/>
      <c r="D5" s="878"/>
      <c r="E5" s="5431" t="s">
        <v>2291</v>
      </c>
      <c r="F5" s="5431" t="s">
        <v>2292</v>
      </c>
      <c r="G5" s="5431" t="s">
        <v>786</v>
      </c>
      <c r="H5" s="878"/>
      <c r="I5" s="878"/>
      <c r="J5" s="5418" t="s">
        <v>1353</v>
      </c>
      <c r="K5" s="5421" t="s">
        <v>2293</v>
      </c>
      <c r="L5" s="5421" t="s">
        <v>2294</v>
      </c>
      <c r="M5" s="5424" t="s">
        <v>1353</v>
      </c>
      <c r="N5" s="5421" t="s">
        <v>786</v>
      </c>
      <c r="O5" s="5421" t="s">
        <v>2295</v>
      </c>
      <c r="P5" s="5421" t="s">
        <v>2296</v>
      </c>
      <c r="Q5" s="5424" t="s">
        <v>1353</v>
      </c>
      <c r="R5" s="5421" t="s">
        <v>2293</v>
      </c>
      <c r="S5" s="5421" t="s">
        <v>2294</v>
      </c>
      <c r="T5" s="5424" t="s">
        <v>1353</v>
      </c>
      <c r="U5" s="5421" t="s">
        <v>786</v>
      </c>
      <c r="V5" s="5421" t="s">
        <v>2295</v>
      </c>
      <c r="W5" s="5421" t="s">
        <v>2296</v>
      </c>
      <c r="X5" s="5424" t="s">
        <v>1353</v>
      </c>
      <c r="Y5" s="5421" t="s">
        <v>2293</v>
      </c>
      <c r="Z5" s="5421" t="s">
        <v>2294</v>
      </c>
      <c r="AA5" s="5424" t="s">
        <v>1353</v>
      </c>
      <c r="AB5" s="5421" t="s">
        <v>786</v>
      </c>
      <c r="AC5" s="5421" t="s">
        <v>855</v>
      </c>
      <c r="AD5" s="5421" t="s">
        <v>2296</v>
      </c>
      <c r="AE5" s="5424" t="s">
        <v>1353</v>
      </c>
      <c r="AF5" s="5421" t="s">
        <v>170</v>
      </c>
      <c r="AG5" s="5421" t="s">
        <v>2293</v>
      </c>
      <c r="AH5" s="5421" t="s">
        <v>2294</v>
      </c>
      <c r="AI5" s="5424" t="s">
        <v>1353</v>
      </c>
      <c r="AJ5" s="5421" t="s">
        <v>786</v>
      </c>
      <c r="AK5" s="5421" t="s">
        <v>855</v>
      </c>
      <c r="AL5" s="5421" t="s">
        <v>2296</v>
      </c>
      <c r="AM5" s="5424" t="s">
        <v>1353</v>
      </c>
      <c r="AN5" s="5421" t="s">
        <v>170</v>
      </c>
      <c r="AO5" s="5421" t="s">
        <v>2293</v>
      </c>
      <c r="AP5" s="5421" t="s">
        <v>2294</v>
      </c>
      <c r="AQ5" s="5421" t="s">
        <v>1353</v>
      </c>
      <c r="AR5" s="5421" t="s">
        <v>786</v>
      </c>
      <c r="AS5" s="5421" t="s">
        <v>855</v>
      </c>
      <c r="AT5" s="5421" t="s">
        <v>2296</v>
      </c>
      <c r="AU5" s="5421" t="s">
        <v>1353</v>
      </c>
      <c r="AV5" s="5421" t="s">
        <v>170</v>
      </c>
      <c r="AW5" s="5441" t="s">
        <v>2293</v>
      </c>
      <c r="AX5" s="5441" t="s">
        <v>2294</v>
      </c>
      <c r="AY5" s="5441" t="s">
        <v>1353</v>
      </c>
      <c r="AZ5" s="5441" t="s">
        <v>786</v>
      </c>
      <c r="BA5" s="5134"/>
      <c r="BB5" s="5134"/>
    </row>
    <row r="6" spans="1:178" s="872" customFormat="1" ht="13.5" customHeight="1">
      <c r="A6" s="5195"/>
      <c r="B6" s="5195"/>
      <c r="C6" s="5430"/>
      <c r="D6" s="879" t="s">
        <v>2297</v>
      </c>
      <c r="E6" s="5419"/>
      <c r="F6" s="5419"/>
      <c r="G6" s="5419"/>
      <c r="H6" s="879" t="s">
        <v>2295</v>
      </c>
      <c r="I6" s="879" t="s">
        <v>2296</v>
      </c>
      <c r="J6" s="5419"/>
      <c r="K6" s="5422"/>
      <c r="L6" s="5422"/>
      <c r="M6" s="5425"/>
      <c r="N6" s="5422"/>
      <c r="O6" s="5422"/>
      <c r="P6" s="5422"/>
      <c r="Q6" s="5425"/>
      <c r="R6" s="5422"/>
      <c r="S6" s="5422"/>
      <c r="T6" s="5425"/>
      <c r="U6" s="5422"/>
      <c r="V6" s="5422"/>
      <c r="W6" s="5422"/>
      <c r="X6" s="5425"/>
      <c r="Y6" s="5422"/>
      <c r="Z6" s="5422"/>
      <c r="AA6" s="5425"/>
      <c r="AB6" s="5422"/>
      <c r="AC6" s="5422"/>
      <c r="AD6" s="5422"/>
      <c r="AE6" s="5425"/>
      <c r="AF6" s="5422"/>
      <c r="AG6" s="5422"/>
      <c r="AH6" s="5422"/>
      <c r="AI6" s="5425"/>
      <c r="AJ6" s="5422"/>
      <c r="AK6" s="5422"/>
      <c r="AL6" s="5422"/>
      <c r="AM6" s="5422"/>
      <c r="AN6" s="5422"/>
      <c r="AO6" s="5422"/>
      <c r="AP6" s="5422"/>
      <c r="AQ6" s="5422"/>
      <c r="AR6" s="5422"/>
      <c r="AS6" s="5422"/>
      <c r="AT6" s="5422"/>
      <c r="AU6" s="5422"/>
      <c r="AV6" s="5422"/>
      <c r="AW6" s="5442"/>
      <c r="AX6" s="5442"/>
      <c r="AY6" s="5442"/>
      <c r="AZ6" s="5442"/>
      <c r="BA6" s="5134"/>
      <c r="BB6" s="5134"/>
    </row>
    <row r="7" spans="1:178" s="872" customFormat="1" ht="17.25" customHeight="1">
      <c r="A7" s="5195"/>
      <c r="B7" s="5195"/>
      <c r="C7" s="5197"/>
      <c r="D7" s="880"/>
      <c r="E7" s="5420"/>
      <c r="F7" s="5420"/>
      <c r="G7" s="5420"/>
      <c r="H7" s="880"/>
      <c r="I7" s="880"/>
      <c r="J7" s="5420"/>
      <c r="K7" s="5423"/>
      <c r="L7" s="5423"/>
      <c r="M7" s="5426"/>
      <c r="N7" s="5423"/>
      <c r="O7" s="5423"/>
      <c r="P7" s="5423"/>
      <c r="Q7" s="5426"/>
      <c r="R7" s="5423"/>
      <c r="S7" s="5423"/>
      <c r="T7" s="5426"/>
      <c r="U7" s="5423"/>
      <c r="V7" s="5423"/>
      <c r="W7" s="5423"/>
      <c r="X7" s="5426"/>
      <c r="Y7" s="5423"/>
      <c r="Z7" s="5423"/>
      <c r="AA7" s="5426"/>
      <c r="AB7" s="5423"/>
      <c r="AC7" s="5423"/>
      <c r="AD7" s="5423"/>
      <c r="AE7" s="5426"/>
      <c r="AF7" s="5423"/>
      <c r="AG7" s="5423"/>
      <c r="AH7" s="5423"/>
      <c r="AI7" s="5426"/>
      <c r="AJ7" s="5423"/>
      <c r="AK7" s="5423"/>
      <c r="AL7" s="5423"/>
      <c r="AM7" s="5423"/>
      <c r="AN7" s="5423"/>
      <c r="AO7" s="5423"/>
      <c r="AP7" s="5423"/>
      <c r="AQ7" s="5423"/>
      <c r="AR7" s="5423"/>
      <c r="AS7" s="5423"/>
      <c r="AT7" s="5423"/>
      <c r="AU7" s="5423"/>
      <c r="AV7" s="5423"/>
      <c r="AW7" s="5443"/>
      <c r="AX7" s="5443"/>
      <c r="AY7" s="5443"/>
      <c r="AZ7" s="5443"/>
      <c r="BA7" s="5134"/>
      <c r="BB7" s="5134"/>
    </row>
    <row r="8" spans="1:178" ht="20.100000000000001" customHeight="1">
      <c r="A8" s="5435" t="s">
        <v>1280</v>
      </c>
      <c r="B8" s="881" t="s">
        <v>16</v>
      </c>
      <c r="C8" s="882" t="s">
        <v>785</v>
      </c>
      <c r="D8" s="883"/>
      <c r="E8" s="883"/>
      <c r="F8" s="883"/>
      <c r="G8" s="883"/>
      <c r="H8" s="883"/>
      <c r="I8" s="883"/>
      <c r="J8" s="88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23"/>
      <c r="W8" s="913"/>
      <c r="X8" s="913"/>
      <c r="Y8" s="913"/>
      <c r="Z8" s="913"/>
      <c r="AA8" s="913"/>
      <c r="AB8" s="930"/>
      <c r="AC8" s="930"/>
      <c r="AD8" s="930"/>
      <c r="AE8" s="930"/>
      <c r="AF8" s="931"/>
      <c r="AG8" s="930"/>
      <c r="AH8" s="930"/>
      <c r="AI8" s="930"/>
      <c r="AJ8" s="930"/>
      <c r="AK8" s="930"/>
      <c r="AL8" s="930"/>
      <c r="AM8" s="930"/>
      <c r="AN8" s="931"/>
      <c r="AO8" s="930"/>
      <c r="AP8" s="930"/>
      <c r="AQ8" s="930"/>
      <c r="AR8" s="930"/>
      <c r="AS8" s="930"/>
      <c r="AT8" s="930"/>
      <c r="AU8" s="930"/>
      <c r="AV8" s="933"/>
      <c r="AW8" s="930"/>
      <c r="AX8" s="930"/>
      <c r="AY8" s="930"/>
      <c r="AZ8" s="930"/>
      <c r="BA8" s="955"/>
      <c r="BB8" s="956"/>
      <c r="BC8" s="875"/>
      <c r="BD8" s="875"/>
      <c r="BE8" s="875"/>
      <c r="BF8" s="875"/>
      <c r="BG8" s="875"/>
      <c r="BH8" s="875"/>
      <c r="BI8" s="875"/>
      <c r="BJ8" s="875"/>
      <c r="BK8" s="875"/>
      <c r="BL8" s="875"/>
      <c r="BM8" s="875"/>
      <c r="BN8" s="875"/>
      <c r="BO8" s="875"/>
      <c r="BP8" s="875"/>
      <c r="BQ8" s="875"/>
      <c r="BR8" s="875"/>
      <c r="BS8" s="875"/>
      <c r="BT8" s="875"/>
      <c r="BU8" s="875"/>
      <c r="BV8" s="875"/>
      <c r="BW8" s="875"/>
      <c r="BX8" s="875"/>
      <c r="BY8" s="875"/>
      <c r="BZ8" s="875"/>
      <c r="CA8" s="875"/>
      <c r="CB8" s="875"/>
      <c r="CC8" s="875"/>
      <c r="CD8" s="875"/>
      <c r="CE8" s="875"/>
      <c r="CF8" s="875"/>
      <c r="CG8" s="875"/>
      <c r="CH8" s="875"/>
      <c r="CI8" s="875"/>
      <c r="CJ8" s="875"/>
      <c r="CK8" s="875"/>
      <c r="CL8" s="875"/>
      <c r="CM8" s="875"/>
      <c r="CN8" s="875"/>
      <c r="CO8" s="875"/>
      <c r="CP8" s="875"/>
      <c r="CQ8" s="875"/>
      <c r="CR8" s="875"/>
      <c r="CS8" s="875"/>
      <c r="CT8" s="875"/>
      <c r="CU8" s="875"/>
      <c r="CV8" s="875"/>
      <c r="CW8" s="875"/>
      <c r="CX8" s="875"/>
      <c r="CY8" s="875"/>
      <c r="CZ8" s="875"/>
      <c r="DA8" s="875"/>
      <c r="DB8" s="875"/>
      <c r="DC8" s="875"/>
      <c r="DD8" s="875"/>
      <c r="DE8" s="875"/>
      <c r="DF8" s="875"/>
      <c r="DG8" s="875"/>
      <c r="DH8" s="875"/>
      <c r="DI8" s="875"/>
      <c r="DJ8" s="875"/>
      <c r="DK8" s="875"/>
      <c r="DL8" s="875"/>
      <c r="DM8" s="875"/>
      <c r="DN8" s="875"/>
      <c r="DO8" s="875"/>
      <c r="DP8" s="875"/>
      <c r="DQ8" s="875"/>
      <c r="DR8" s="875"/>
      <c r="DS8" s="875"/>
      <c r="DT8" s="875"/>
      <c r="DU8" s="875"/>
      <c r="DV8" s="875"/>
      <c r="DW8" s="875"/>
      <c r="DX8" s="875"/>
      <c r="DY8" s="875"/>
      <c r="DZ8" s="875"/>
      <c r="EA8" s="875"/>
      <c r="EB8" s="875"/>
      <c r="EC8" s="875"/>
      <c r="ED8" s="875"/>
      <c r="EE8" s="875"/>
      <c r="EF8" s="875"/>
      <c r="EG8" s="875"/>
      <c r="EH8" s="875"/>
      <c r="EI8" s="875"/>
      <c r="EJ8" s="875"/>
      <c r="EK8" s="875"/>
      <c r="EL8" s="875"/>
      <c r="EM8" s="875"/>
      <c r="EN8" s="875"/>
      <c r="EO8" s="875"/>
      <c r="EP8" s="875"/>
      <c r="EQ8" s="875"/>
      <c r="ER8" s="875"/>
      <c r="ES8" s="875"/>
      <c r="ET8" s="875"/>
      <c r="EU8" s="875"/>
      <c r="EV8" s="875"/>
      <c r="EW8" s="875"/>
      <c r="EX8" s="875"/>
      <c r="EY8" s="875"/>
      <c r="EZ8" s="875"/>
      <c r="FA8" s="875"/>
      <c r="FB8" s="875"/>
      <c r="FC8" s="875"/>
      <c r="FD8" s="875"/>
      <c r="FE8" s="875"/>
      <c r="FF8" s="875"/>
      <c r="FG8" s="875"/>
      <c r="FH8" s="875"/>
      <c r="FI8" s="875"/>
      <c r="FJ8" s="875"/>
      <c r="FK8" s="875"/>
      <c r="FL8" s="875"/>
      <c r="FM8" s="875"/>
      <c r="FN8" s="875"/>
      <c r="FO8" s="875"/>
      <c r="FP8" s="875"/>
      <c r="FQ8" s="875"/>
      <c r="FR8" s="875"/>
      <c r="FS8" s="875"/>
      <c r="FT8" s="875"/>
      <c r="FU8" s="875"/>
      <c r="FV8" s="875"/>
    </row>
    <row r="9" spans="1:178" ht="20.100000000000001" customHeight="1" outlineLevel="1">
      <c r="A9" s="5436"/>
      <c r="B9" s="884">
        <v>1</v>
      </c>
      <c r="C9" s="885" t="s">
        <v>349</v>
      </c>
      <c r="D9" s="886"/>
      <c r="E9" s="886"/>
      <c r="F9" s="887"/>
      <c r="G9" s="887"/>
      <c r="H9" s="887"/>
      <c r="I9" s="887"/>
      <c r="J9" s="887"/>
      <c r="K9" s="914"/>
      <c r="L9" s="914"/>
      <c r="M9" s="914"/>
      <c r="N9" s="914"/>
      <c r="O9" s="914"/>
      <c r="P9" s="914"/>
      <c r="Q9" s="914"/>
      <c r="R9" s="914"/>
      <c r="S9" s="914"/>
      <c r="T9" s="914"/>
      <c r="U9" s="914"/>
      <c r="V9" s="924"/>
      <c r="W9" s="914"/>
      <c r="X9" s="914"/>
      <c r="Y9" s="914"/>
      <c r="Z9" s="914"/>
      <c r="AA9" s="914"/>
      <c r="AB9" s="932"/>
      <c r="AC9" s="932"/>
      <c r="AD9" s="932"/>
      <c r="AE9" s="932"/>
      <c r="AF9" s="933"/>
      <c r="AG9" s="932"/>
      <c r="AH9" s="932"/>
      <c r="AI9" s="932"/>
      <c r="AJ9" s="932"/>
      <c r="AK9" s="932"/>
      <c r="AL9" s="932"/>
      <c r="AM9" s="932"/>
      <c r="AN9" s="933"/>
      <c r="AO9" s="932"/>
      <c r="AP9" s="932"/>
      <c r="AQ9" s="932"/>
      <c r="AR9" s="932"/>
      <c r="AS9" s="932"/>
      <c r="AT9" s="932"/>
      <c r="AU9" s="932"/>
      <c r="AV9" s="933"/>
      <c r="AW9" s="945"/>
      <c r="AX9" s="957"/>
      <c r="AY9" s="957"/>
      <c r="AZ9" s="933"/>
      <c r="BA9" s="958"/>
      <c r="BB9" s="958"/>
      <c r="BC9" s="875"/>
      <c r="BD9" s="875"/>
      <c r="BE9" s="875"/>
      <c r="BF9" s="875"/>
      <c r="BG9" s="875"/>
      <c r="BH9" s="875"/>
      <c r="BI9" s="875"/>
      <c r="BJ9" s="875"/>
      <c r="BK9" s="875"/>
      <c r="BL9" s="875"/>
      <c r="BM9" s="875"/>
      <c r="BN9" s="875"/>
      <c r="BO9" s="875"/>
      <c r="BP9" s="875"/>
      <c r="BQ9" s="875"/>
      <c r="BR9" s="875"/>
      <c r="BS9" s="875"/>
      <c r="BT9" s="875"/>
      <c r="BU9" s="875"/>
      <c r="BV9" s="875"/>
      <c r="BW9" s="875"/>
      <c r="BX9" s="875"/>
      <c r="BY9" s="875"/>
      <c r="BZ9" s="875"/>
      <c r="CA9" s="875"/>
      <c r="CB9" s="875"/>
      <c r="CC9" s="875"/>
      <c r="CD9" s="875"/>
      <c r="CE9" s="875"/>
      <c r="CF9" s="875"/>
      <c r="CG9" s="875"/>
      <c r="CH9" s="875"/>
      <c r="CI9" s="875"/>
      <c r="CJ9" s="875"/>
      <c r="CK9" s="875"/>
      <c r="CL9" s="875"/>
      <c r="CM9" s="875"/>
      <c r="CN9" s="875"/>
      <c r="CO9" s="875"/>
      <c r="CP9" s="875"/>
      <c r="CQ9" s="875"/>
      <c r="CR9" s="875"/>
      <c r="CS9" s="875"/>
      <c r="CT9" s="875"/>
      <c r="CU9" s="875"/>
      <c r="CV9" s="875"/>
      <c r="CW9" s="875"/>
      <c r="CX9" s="875"/>
      <c r="CY9" s="875"/>
      <c r="CZ9" s="875"/>
      <c r="DA9" s="875"/>
      <c r="DB9" s="875"/>
      <c r="DC9" s="875"/>
      <c r="DD9" s="875"/>
      <c r="DE9" s="875"/>
      <c r="DF9" s="875"/>
      <c r="DG9" s="875"/>
      <c r="DH9" s="875"/>
      <c r="DI9" s="875"/>
      <c r="DJ9" s="875"/>
      <c r="DK9" s="875"/>
      <c r="DL9" s="875"/>
      <c r="DM9" s="875"/>
      <c r="DN9" s="875"/>
      <c r="DO9" s="875"/>
      <c r="DP9" s="875"/>
      <c r="DQ9" s="875"/>
      <c r="DR9" s="875"/>
      <c r="DS9" s="875"/>
      <c r="DT9" s="875"/>
      <c r="DU9" s="875"/>
      <c r="DV9" s="875"/>
      <c r="DW9" s="875"/>
      <c r="DX9" s="875"/>
      <c r="DY9" s="875"/>
      <c r="DZ9" s="875"/>
      <c r="EA9" s="875"/>
      <c r="EB9" s="875"/>
      <c r="EC9" s="875"/>
      <c r="ED9" s="875"/>
      <c r="EE9" s="875"/>
      <c r="EF9" s="875"/>
      <c r="EG9" s="875"/>
      <c r="EH9" s="875"/>
      <c r="EI9" s="875"/>
      <c r="EJ9" s="875"/>
      <c r="EK9" s="875"/>
      <c r="EL9" s="875"/>
      <c r="EM9" s="875"/>
      <c r="EN9" s="875"/>
      <c r="EO9" s="875"/>
      <c r="EP9" s="875"/>
      <c r="EQ9" s="875"/>
      <c r="ER9" s="875"/>
      <c r="ES9" s="875"/>
      <c r="ET9" s="875"/>
      <c r="EU9" s="875"/>
      <c r="EV9" s="875"/>
      <c r="EW9" s="875"/>
      <c r="EX9" s="875"/>
      <c r="EY9" s="875"/>
      <c r="EZ9" s="875"/>
      <c r="FA9" s="875"/>
      <c r="FB9" s="875"/>
      <c r="FC9" s="875"/>
      <c r="FD9" s="875"/>
      <c r="FE9" s="875"/>
      <c r="FF9" s="875"/>
      <c r="FG9" s="875"/>
      <c r="FH9" s="875"/>
      <c r="FI9" s="875"/>
      <c r="FJ9" s="875"/>
      <c r="FK9" s="875"/>
      <c r="FL9" s="875"/>
      <c r="FM9" s="875"/>
      <c r="FN9" s="875"/>
      <c r="FO9" s="875"/>
      <c r="FP9" s="875"/>
      <c r="FQ9" s="875"/>
      <c r="FR9" s="875"/>
      <c r="FS9" s="875"/>
      <c r="FT9" s="875"/>
      <c r="FU9" s="875"/>
      <c r="FV9" s="875"/>
    </row>
    <row r="10" spans="1:178" ht="20.100000000000001" customHeight="1" outlineLevel="1">
      <c r="A10" s="5436"/>
      <c r="B10" s="884">
        <v>2</v>
      </c>
      <c r="C10" s="885" t="s">
        <v>353</v>
      </c>
      <c r="D10" s="886"/>
      <c r="E10" s="886"/>
      <c r="F10" s="887"/>
      <c r="G10" s="887"/>
      <c r="H10" s="887"/>
      <c r="I10" s="887"/>
      <c r="J10" s="887"/>
      <c r="K10" s="914"/>
      <c r="L10" s="914"/>
      <c r="M10" s="914"/>
      <c r="N10" s="914"/>
      <c r="O10" s="914"/>
      <c r="P10" s="914"/>
      <c r="Q10" s="914"/>
      <c r="R10" s="914"/>
      <c r="S10" s="914"/>
      <c r="T10" s="914"/>
      <c r="U10" s="914"/>
      <c r="V10" s="924"/>
      <c r="W10" s="924"/>
      <c r="X10" s="914"/>
      <c r="Y10" s="914"/>
      <c r="Z10" s="914"/>
      <c r="AA10" s="914"/>
      <c r="AB10" s="932"/>
      <c r="AC10" s="932"/>
      <c r="AD10" s="932"/>
      <c r="AE10" s="932"/>
      <c r="AF10" s="933"/>
      <c r="AG10" s="932"/>
      <c r="AH10" s="932"/>
      <c r="AI10" s="932"/>
      <c r="AJ10" s="932"/>
      <c r="AK10" s="932"/>
      <c r="AL10" s="932"/>
      <c r="AM10" s="932"/>
      <c r="AN10" s="933"/>
      <c r="AO10" s="932"/>
      <c r="AP10" s="932"/>
      <c r="AQ10" s="932"/>
      <c r="AR10" s="932"/>
      <c r="AS10" s="932"/>
      <c r="AT10" s="932"/>
      <c r="AU10" s="932"/>
      <c r="AV10" s="933"/>
      <c r="AW10" s="945"/>
      <c r="AX10" s="957"/>
      <c r="AY10" s="957"/>
      <c r="AZ10" s="933"/>
      <c r="BA10" s="958"/>
      <c r="BB10" s="958"/>
      <c r="BC10" s="875"/>
      <c r="BD10" s="875"/>
      <c r="BE10" s="875"/>
      <c r="BF10" s="875"/>
      <c r="BG10" s="875"/>
      <c r="BH10" s="875"/>
      <c r="BI10" s="875"/>
      <c r="BJ10" s="875"/>
      <c r="BK10" s="875"/>
      <c r="BL10" s="875"/>
      <c r="BM10" s="875"/>
      <c r="BN10" s="875"/>
      <c r="BO10" s="875"/>
      <c r="BP10" s="875"/>
      <c r="BQ10" s="875"/>
      <c r="BR10" s="875"/>
      <c r="BS10" s="875"/>
      <c r="BT10" s="875"/>
      <c r="BU10" s="875"/>
      <c r="BV10" s="875"/>
      <c r="BW10" s="875"/>
      <c r="BX10" s="875"/>
      <c r="BY10" s="875"/>
      <c r="BZ10" s="875"/>
      <c r="CA10" s="875"/>
      <c r="CB10" s="875"/>
      <c r="CC10" s="875"/>
      <c r="CD10" s="875"/>
      <c r="CE10" s="875"/>
      <c r="CF10" s="875"/>
      <c r="CG10" s="875"/>
      <c r="CH10" s="875"/>
      <c r="CI10" s="875"/>
      <c r="CJ10" s="875"/>
      <c r="CK10" s="875"/>
      <c r="CL10" s="875"/>
      <c r="CM10" s="875"/>
      <c r="CN10" s="875"/>
      <c r="CO10" s="875"/>
      <c r="CP10" s="875"/>
      <c r="CQ10" s="875"/>
      <c r="CR10" s="875"/>
      <c r="CS10" s="875"/>
      <c r="CT10" s="875"/>
      <c r="CU10" s="875"/>
      <c r="CV10" s="875"/>
      <c r="CW10" s="875"/>
      <c r="CX10" s="875"/>
      <c r="CY10" s="875"/>
      <c r="CZ10" s="875"/>
      <c r="DA10" s="875"/>
      <c r="DB10" s="875"/>
      <c r="DC10" s="875"/>
      <c r="DD10" s="875"/>
      <c r="DE10" s="875"/>
      <c r="DF10" s="875"/>
      <c r="DG10" s="875"/>
      <c r="DH10" s="875"/>
      <c r="DI10" s="875"/>
      <c r="DJ10" s="875"/>
      <c r="DK10" s="875"/>
      <c r="DL10" s="875"/>
      <c r="DM10" s="875"/>
      <c r="DN10" s="875"/>
      <c r="DO10" s="875"/>
      <c r="DP10" s="875"/>
      <c r="DQ10" s="875"/>
      <c r="DR10" s="875"/>
      <c r="DS10" s="875"/>
      <c r="DT10" s="875"/>
      <c r="DU10" s="875"/>
      <c r="DV10" s="875"/>
      <c r="DW10" s="875"/>
      <c r="DX10" s="875"/>
      <c r="DY10" s="875"/>
      <c r="DZ10" s="875"/>
      <c r="EA10" s="875"/>
      <c r="EB10" s="875"/>
      <c r="EC10" s="875"/>
      <c r="ED10" s="875"/>
      <c r="EE10" s="875"/>
      <c r="EF10" s="875"/>
      <c r="EG10" s="875"/>
      <c r="EH10" s="875"/>
      <c r="EI10" s="875"/>
      <c r="EJ10" s="875"/>
      <c r="EK10" s="875"/>
      <c r="EL10" s="875"/>
      <c r="EM10" s="875"/>
      <c r="EN10" s="875"/>
      <c r="EO10" s="875"/>
      <c r="EP10" s="875"/>
      <c r="EQ10" s="875"/>
      <c r="ER10" s="875"/>
      <c r="ES10" s="875"/>
      <c r="ET10" s="875"/>
      <c r="EU10" s="875"/>
      <c r="EV10" s="875"/>
      <c r="EW10" s="875"/>
      <c r="EX10" s="875"/>
      <c r="EY10" s="875"/>
      <c r="EZ10" s="875"/>
      <c r="FA10" s="875"/>
      <c r="FB10" s="875"/>
      <c r="FC10" s="875"/>
      <c r="FD10" s="875"/>
      <c r="FE10" s="875"/>
      <c r="FF10" s="875"/>
      <c r="FG10" s="875"/>
      <c r="FH10" s="875"/>
      <c r="FI10" s="875"/>
      <c r="FJ10" s="875"/>
      <c r="FK10" s="875"/>
      <c r="FL10" s="875"/>
      <c r="FM10" s="875"/>
      <c r="FN10" s="875"/>
      <c r="FO10" s="875"/>
      <c r="FP10" s="875"/>
      <c r="FQ10" s="875"/>
      <c r="FR10" s="875"/>
      <c r="FS10" s="875"/>
      <c r="FT10" s="875"/>
      <c r="FU10" s="875"/>
      <c r="FV10" s="875"/>
    </row>
    <row r="11" spans="1:178" ht="20.100000000000001" customHeight="1">
      <c r="A11" s="5436"/>
      <c r="B11" s="881" t="s">
        <v>138</v>
      </c>
      <c r="C11" s="882" t="s">
        <v>2298</v>
      </c>
      <c r="D11" s="883"/>
      <c r="E11" s="883"/>
      <c r="F11" s="883"/>
      <c r="G11" s="883"/>
      <c r="H11" s="883"/>
      <c r="I11" s="883"/>
      <c r="J11" s="88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23"/>
      <c r="W11" s="913"/>
      <c r="X11" s="913"/>
      <c r="Y11" s="913"/>
      <c r="Z11" s="913"/>
      <c r="AA11" s="913"/>
      <c r="AB11" s="930"/>
      <c r="AC11" s="930"/>
      <c r="AD11" s="930"/>
      <c r="AE11" s="930"/>
      <c r="AF11" s="931"/>
      <c r="AG11" s="930"/>
      <c r="AH11" s="930"/>
      <c r="AI11" s="930"/>
      <c r="AJ11" s="930"/>
      <c r="AK11" s="930"/>
      <c r="AL11" s="930"/>
      <c r="AM11" s="930"/>
      <c r="AN11" s="931"/>
      <c r="AO11" s="930"/>
      <c r="AP11" s="930"/>
      <c r="AQ11" s="930"/>
      <c r="AR11" s="930"/>
      <c r="AS11" s="930"/>
      <c r="AT11" s="930"/>
      <c r="AU11" s="930"/>
      <c r="AV11" s="933"/>
      <c r="AW11" s="930"/>
      <c r="AX11" s="930"/>
      <c r="AY11" s="930"/>
      <c r="AZ11" s="930"/>
      <c r="BA11" s="959"/>
      <c r="BB11" s="960"/>
      <c r="BC11" s="875"/>
      <c r="BD11" s="875"/>
      <c r="BE11" s="875"/>
      <c r="BF11" s="875"/>
      <c r="BG11" s="875"/>
      <c r="BH11" s="875"/>
      <c r="BI11" s="875"/>
      <c r="BJ11" s="875"/>
      <c r="BK11" s="875"/>
      <c r="BL11" s="875"/>
      <c r="BM11" s="875"/>
      <c r="BN11" s="875"/>
      <c r="BO11" s="875"/>
      <c r="BP11" s="875"/>
      <c r="BQ11" s="875"/>
      <c r="BR11" s="875"/>
      <c r="BS11" s="875"/>
      <c r="BT11" s="875"/>
      <c r="BU11" s="875"/>
      <c r="BV11" s="875"/>
      <c r="BW11" s="875"/>
      <c r="BX11" s="875"/>
      <c r="BY11" s="875"/>
      <c r="BZ11" s="875"/>
      <c r="CA11" s="875"/>
      <c r="CB11" s="875"/>
      <c r="CC11" s="875"/>
      <c r="CD11" s="875"/>
      <c r="CE11" s="875"/>
      <c r="CF11" s="875"/>
      <c r="CG11" s="875"/>
      <c r="CH11" s="875"/>
      <c r="CI11" s="875"/>
      <c r="CJ11" s="875"/>
      <c r="CK11" s="875"/>
      <c r="CL11" s="875"/>
      <c r="CM11" s="875"/>
      <c r="CN11" s="875"/>
      <c r="CO11" s="875"/>
      <c r="CP11" s="875"/>
      <c r="CQ11" s="875"/>
      <c r="CR11" s="875"/>
      <c r="CS11" s="875"/>
      <c r="CT11" s="875"/>
      <c r="CU11" s="875"/>
      <c r="CV11" s="875"/>
      <c r="CW11" s="875"/>
      <c r="CX11" s="875"/>
      <c r="CY11" s="875"/>
      <c r="CZ11" s="875"/>
      <c r="DA11" s="875"/>
      <c r="DB11" s="875"/>
      <c r="DC11" s="875"/>
      <c r="DD11" s="875"/>
      <c r="DE11" s="875"/>
      <c r="DF11" s="875"/>
      <c r="DG11" s="875"/>
      <c r="DH11" s="875"/>
      <c r="DI11" s="875"/>
      <c r="DJ11" s="875"/>
      <c r="DK11" s="875"/>
      <c r="DL11" s="875"/>
      <c r="DM11" s="875"/>
      <c r="DN11" s="875"/>
      <c r="DO11" s="875"/>
      <c r="DP11" s="875"/>
      <c r="DQ11" s="875"/>
      <c r="DR11" s="875"/>
      <c r="DS11" s="875"/>
      <c r="DT11" s="875"/>
      <c r="DU11" s="875"/>
      <c r="DV11" s="875"/>
      <c r="DW11" s="875"/>
      <c r="DX11" s="875"/>
      <c r="DY11" s="875"/>
      <c r="DZ11" s="875"/>
      <c r="EA11" s="875"/>
      <c r="EB11" s="875"/>
      <c r="EC11" s="875"/>
      <c r="ED11" s="875"/>
      <c r="EE11" s="875"/>
      <c r="EF11" s="875"/>
      <c r="EG11" s="875"/>
      <c r="EH11" s="875"/>
      <c r="EI11" s="875"/>
      <c r="EJ11" s="875"/>
      <c r="EK11" s="875"/>
      <c r="EL11" s="875"/>
      <c r="EM11" s="875"/>
      <c r="EN11" s="875"/>
      <c r="EO11" s="875"/>
      <c r="EP11" s="875"/>
      <c r="EQ11" s="875"/>
      <c r="ER11" s="875"/>
      <c r="ES11" s="875"/>
      <c r="ET11" s="875"/>
      <c r="EU11" s="875"/>
      <c r="EV11" s="875"/>
      <c r="EW11" s="875"/>
      <c r="EX11" s="875"/>
      <c r="EY11" s="875"/>
      <c r="EZ11" s="875"/>
      <c r="FA11" s="875"/>
      <c r="FB11" s="875"/>
      <c r="FC11" s="875"/>
      <c r="FD11" s="875"/>
      <c r="FE11" s="875"/>
      <c r="FF11" s="875"/>
      <c r="FG11" s="875"/>
      <c r="FH11" s="875"/>
      <c r="FI11" s="875"/>
      <c r="FJ11" s="875"/>
      <c r="FK11" s="875"/>
      <c r="FL11" s="875"/>
      <c r="FM11" s="875"/>
      <c r="FN11" s="875"/>
      <c r="FO11" s="875"/>
      <c r="FP11" s="875"/>
      <c r="FQ11" s="875"/>
      <c r="FR11" s="875"/>
      <c r="FS11" s="875"/>
      <c r="FT11" s="875"/>
      <c r="FU11" s="875"/>
      <c r="FV11" s="875"/>
    </row>
    <row r="12" spans="1:178" ht="24" outlineLevel="1">
      <c r="A12" s="5436"/>
      <c r="B12" s="884">
        <v>1</v>
      </c>
      <c r="C12" s="888" t="s">
        <v>2299</v>
      </c>
      <c r="D12" s="886"/>
      <c r="E12" s="886"/>
      <c r="F12" s="886"/>
      <c r="G12" s="886"/>
      <c r="H12" s="886"/>
      <c r="I12" s="886"/>
      <c r="J12" s="886"/>
      <c r="K12" s="915"/>
      <c r="L12" s="915"/>
      <c r="M12" s="915"/>
      <c r="N12" s="915"/>
      <c r="O12" s="915"/>
      <c r="P12" s="915"/>
      <c r="Q12" s="915"/>
      <c r="R12" s="915"/>
      <c r="S12" s="915"/>
      <c r="T12" s="915"/>
      <c r="U12" s="915"/>
      <c r="V12" s="925"/>
      <c r="W12" s="915"/>
      <c r="X12" s="915"/>
      <c r="Y12" s="934"/>
      <c r="Z12" s="934"/>
      <c r="AA12" s="915"/>
      <c r="AB12" s="935"/>
      <c r="AC12" s="935"/>
      <c r="AD12" s="935"/>
      <c r="AE12" s="935"/>
      <c r="AF12" s="936"/>
      <c r="AG12" s="935"/>
      <c r="AH12" s="935"/>
      <c r="AI12" s="935"/>
      <c r="AJ12" s="935"/>
      <c r="AK12" s="935"/>
      <c r="AL12" s="935"/>
      <c r="AM12" s="935"/>
      <c r="AN12" s="936"/>
      <c r="AO12" s="935"/>
      <c r="AP12" s="935"/>
      <c r="AQ12" s="935"/>
      <c r="AR12" s="935"/>
      <c r="AS12" s="935"/>
      <c r="AT12" s="935"/>
      <c r="AU12" s="935"/>
      <c r="AV12" s="933"/>
      <c r="AW12" s="945"/>
      <c r="AX12" s="957"/>
      <c r="AY12" s="957"/>
      <c r="AZ12" s="957"/>
      <c r="BA12" s="961"/>
      <c r="BB12" s="962"/>
      <c r="BC12" s="875"/>
      <c r="BD12" s="875"/>
      <c r="BE12" s="875"/>
      <c r="BF12" s="875"/>
      <c r="BG12" s="875"/>
      <c r="BH12" s="875"/>
      <c r="BI12" s="875"/>
      <c r="BJ12" s="875"/>
      <c r="BK12" s="875"/>
      <c r="BL12" s="875"/>
      <c r="BM12" s="875"/>
      <c r="BN12" s="875"/>
      <c r="BO12" s="875"/>
      <c r="BP12" s="875"/>
      <c r="BQ12" s="875"/>
      <c r="BR12" s="875"/>
      <c r="BS12" s="875"/>
      <c r="BT12" s="875"/>
      <c r="BU12" s="875"/>
      <c r="BV12" s="875"/>
      <c r="BW12" s="875"/>
      <c r="BX12" s="875"/>
      <c r="BY12" s="875"/>
      <c r="BZ12" s="875"/>
      <c r="CA12" s="875"/>
      <c r="CB12" s="875"/>
      <c r="CC12" s="875"/>
      <c r="CD12" s="875"/>
      <c r="CE12" s="875"/>
      <c r="CF12" s="875"/>
      <c r="CG12" s="875"/>
      <c r="CH12" s="875"/>
      <c r="CI12" s="875"/>
      <c r="CJ12" s="875"/>
      <c r="CK12" s="875"/>
      <c r="CL12" s="875"/>
      <c r="CM12" s="875"/>
      <c r="CN12" s="875"/>
      <c r="CO12" s="875"/>
      <c r="CP12" s="875"/>
      <c r="CQ12" s="875"/>
      <c r="CR12" s="875"/>
      <c r="CS12" s="875"/>
      <c r="CT12" s="875"/>
      <c r="CU12" s="875"/>
      <c r="CV12" s="875"/>
      <c r="CW12" s="875"/>
      <c r="CX12" s="875"/>
      <c r="CY12" s="875"/>
      <c r="CZ12" s="875"/>
      <c r="DA12" s="875"/>
      <c r="DB12" s="875"/>
      <c r="DC12" s="875"/>
      <c r="DD12" s="875"/>
      <c r="DE12" s="875"/>
      <c r="DF12" s="875"/>
      <c r="DG12" s="875"/>
      <c r="DH12" s="875"/>
      <c r="DI12" s="875"/>
      <c r="DJ12" s="875"/>
      <c r="DK12" s="875"/>
      <c r="DL12" s="875"/>
      <c r="DM12" s="875"/>
      <c r="DN12" s="875"/>
      <c r="DO12" s="875"/>
      <c r="DP12" s="875"/>
      <c r="DQ12" s="875"/>
      <c r="DR12" s="875"/>
      <c r="DS12" s="875"/>
      <c r="DT12" s="875"/>
      <c r="DU12" s="875"/>
      <c r="DV12" s="875"/>
      <c r="DW12" s="875"/>
      <c r="DX12" s="875"/>
      <c r="DY12" s="875"/>
      <c r="DZ12" s="875"/>
      <c r="EA12" s="875"/>
      <c r="EB12" s="875"/>
      <c r="EC12" s="875"/>
      <c r="ED12" s="875"/>
      <c r="EE12" s="875"/>
      <c r="EF12" s="875"/>
      <c r="EG12" s="875"/>
      <c r="EH12" s="875"/>
      <c r="EI12" s="875"/>
      <c r="EJ12" s="875"/>
      <c r="EK12" s="875"/>
      <c r="EL12" s="875"/>
      <c r="EM12" s="875"/>
      <c r="EN12" s="875"/>
      <c r="EO12" s="875"/>
      <c r="EP12" s="875"/>
      <c r="EQ12" s="875"/>
      <c r="ER12" s="875"/>
      <c r="ES12" s="875"/>
      <c r="ET12" s="875"/>
      <c r="EU12" s="875"/>
      <c r="EV12" s="875"/>
      <c r="EW12" s="875"/>
      <c r="EX12" s="875"/>
      <c r="EY12" s="875"/>
      <c r="EZ12" s="875"/>
      <c r="FA12" s="875"/>
      <c r="FB12" s="875"/>
      <c r="FC12" s="875"/>
      <c r="FD12" s="875"/>
      <c r="FE12" s="875"/>
      <c r="FF12" s="875"/>
      <c r="FG12" s="875"/>
      <c r="FH12" s="875"/>
      <c r="FI12" s="875"/>
      <c r="FJ12" s="875"/>
      <c r="FK12" s="875"/>
      <c r="FL12" s="875"/>
      <c r="FM12" s="875"/>
      <c r="FN12" s="875"/>
      <c r="FO12" s="875"/>
      <c r="FP12" s="875"/>
      <c r="FQ12" s="875"/>
      <c r="FR12" s="875"/>
      <c r="FS12" s="875"/>
      <c r="FT12" s="875"/>
      <c r="FU12" s="875"/>
      <c r="FV12" s="875"/>
    </row>
    <row r="13" spans="1:178" ht="36" outlineLevel="1">
      <c r="A13" s="5436"/>
      <c r="B13" s="884">
        <v>2</v>
      </c>
      <c r="C13" s="889" t="s">
        <v>2300</v>
      </c>
      <c r="D13" s="886"/>
      <c r="E13" s="886"/>
      <c r="F13" s="886"/>
      <c r="G13" s="886"/>
      <c r="H13" s="886"/>
      <c r="I13" s="886"/>
      <c r="J13" s="886"/>
      <c r="K13" s="915"/>
      <c r="L13" s="915"/>
      <c r="M13" s="915"/>
      <c r="N13" s="915"/>
      <c r="O13" s="915"/>
      <c r="P13" s="915"/>
      <c r="Q13" s="915"/>
      <c r="R13" s="915"/>
      <c r="S13" s="915"/>
      <c r="T13" s="915"/>
      <c r="U13" s="915"/>
      <c r="V13" s="925"/>
      <c r="W13" s="915"/>
      <c r="X13" s="915"/>
      <c r="Y13" s="934"/>
      <c r="Z13" s="934"/>
      <c r="AA13" s="915"/>
      <c r="AB13" s="935"/>
      <c r="AC13" s="935"/>
      <c r="AD13" s="935"/>
      <c r="AE13" s="935"/>
      <c r="AF13" s="936"/>
      <c r="AG13" s="935"/>
      <c r="AH13" s="935"/>
      <c r="AI13" s="935"/>
      <c r="AJ13" s="935"/>
      <c r="AK13" s="935"/>
      <c r="AL13" s="935"/>
      <c r="AM13" s="935"/>
      <c r="AN13" s="936"/>
      <c r="AO13" s="935"/>
      <c r="AP13" s="935"/>
      <c r="AQ13" s="935"/>
      <c r="AR13" s="935"/>
      <c r="AS13" s="935"/>
      <c r="AT13" s="935"/>
      <c r="AU13" s="935"/>
      <c r="AV13" s="933"/>
      <c r="AW13" s="945"/>
      <c r="AX13" s="957"/>
      <c r="AY13" s="957"/>
      <c r="AZ13" s="933"/>
      <c r="BA13" s="963"/>
      <c r="BB13" s="962"/>
      <c r="BC13" s="875"/>
      <c r="BD13" s="875"/>
      <c r="BE13" s="875"/>
      <c r="BF13" s="875"/>
      <c r="BG13" s="875"/>
      <c r="BH13" s="875"/>
      <c r="BI13" s="875"/>
      <c r="BJ13" s="875"/>
      <c r="BK13" s="875"/>
      <c r="BL13" s="875"/>
      <c r="BM13" s="875"/>
      <c r="BN13" s="875"/>
      <c r="BO13" s="875"/>
      <c r="BP13" s="875"/>
      <c r="BQ13" s="875"/>
      <c r="BR13" s="875"/>
      <c r="BS13" s="875"/>
      <c r="BT13" s="875"/>
      <c r="BU13" s="875"/>
      <c r="BV13" s="875"/>
      <c r="BW13" s="875"/>
      <c r="BX13" s="875"/>
      <c r="BY13" s="875"/>
      <c r="BZ13" s="875"/>
      <c r="CA13" s="875"/>
      <c r="CB13" s="875"/>
      <c r="CC13" s="875"/>
      <c r="CD13" s="875"/>
      <c r="CE13" s="875"/>
      <c r="CF13" s="875"/>
      <c r="CG13" s="875"/>
      <c r="CH13" s="875"/>
      <c r="CI13" s="875"/>
      <c r="CJ13" s="875"/>
      <c r="CK13" s="875"/>
      <c r="CL13" s="875"/>
      <c r="CM13" s="875"/>
      <c r="CN13" s="875"/>
      <c r="CO13" s="875"/>
      <c r="CP13" s="875"/>
      <c r="CQ13" s="875"/>
      <c r="CR13" s="875"/>
      <c r="CS13" s="875"/>
      <c r="CT13" s="875"/>
      <c r="CU13" s="875"/>
      <c r="CV13" s="875"/>
      <c r="CW13" s="875"/>
      <c r="CX13" s="875"/>
      <c r="CY13" s="875"/>
      <c r="CZ13" s="875"/>
      <c r="DA13" s="875"/>
      <c r="DB13" s="875"/>
      <c r="DC13" s="875"/>
      <c r="DD13" s="875"/>
      <c r="DE13" s="875"/>
      <c r="DF13" s="875"/>
      <c r="DG13" s="875"/>
      <c r="DH13" s="875"/>
      <c r="DI13" s="875"/>
      <c r="DJ13" s="875"/>
      <c r="DK13" s="875"/>
      <c r="DL13" s="875"/>
      <c r="DM13" s="875"/>
      <c r="DN13" s="875"/>
      <c r="DO13" s="875"/>
      <c r="DP13" s="875"/>
      <c r="DQ13" s="875"/>
      <c r="DR13" s="875"/>
      <c r="DS13" s="875"/>
      <c r="DT13" s="875"/>
      <c r="DU13" s="875"/>
      <c r="DV13" s="875"/>
      <c r="DW13" s="875"/>
      <c r="DX13" s="875"/>
      <c r="DY13" s="875"/>
      <c r="DZ13" s="875"/>
      <c r="EA13" s="875"/>
      <c r="EB13" s="875"/>
      <c r="EC13" s="875"/>
      <c r="ED13" s="875"/>
      <c r="EE13" s="875"/>
      <c r="EF13" s="875"/>
      <c r="EG13" s="875"/>
      <c r="EH13" s="875"/>
      <c r="EI13" s="875"/>
      <c r="EJ13" s="875"/>
      <c r="EK13" s="875"/>
      <c r="EL13" s="875"/>
      <c r="EM13" s="875"/>
      <c r="EN13" s="875"/>
      <c r="EO13" s="875"/>
      <c r="EP13" s="875"/>
      <c r="EQ13" s="875"/>
      <c r="ER13" s="875"/>
      <c r="ES13" s="875"/>
      <c r="ET13" s="875"/>
      <c r="EU13" s="875"/>
      <c r="EV13" s="875"/>
      <c r="EW13" s="875"/>
      <c r="EX13" s="875"/>
      <c r="EY13" s="875"/>
      <c r="EZ13" s="875"/>
      <c r="FA13" s="875"/>
      <c r="FB13" s="875"/>
      <c r="FC13" s="875"/>
      <c r="FD13" s="875"/>
      <c r="FE13" s="875"/>
      <c r="FF13" s="875"/>
      <c r="FG13" s="875"/>
      <c r="FH13" s="875"/>
      <c r="FI13" s="875"/>
      <c r="FJ13" s="875"/>
      <c r="FK13" s="875"/>
      <c r="FL13" s="875"/>
      <c r="FM13" s="875"/>
      <c r="FN13" s="875"/>
      <c r="FO13" s="875"/>
      <c r="FP13" s="875"/>
      <c r="FQ13" s="875"/>
      <c r="FR13" s="875"/>
      <c r="FS13" s="875"/>
      <c r="FT13" s="875"/>
      <c r="FU13" s="875"/>
      <c r="FV13" s="875"/>
    </row>
    <row r="14" spans="1:178" ht="12.75" outlineLevel="1">
      <c r="A14" s="5436"/>
      <c r="B14" s="884">
        <v>3</v>
      </c>
      <c r="C14" s="890" t="s">
        <v>2301</v>
      </c>
      <c r="D14" s="886"/>
      <c r="E14" s="886"/>
      <c r="F14" s="886"/>
      <c r="G14" s="886"/>
      <c r="H14" s="886"/>
      <c r="I14" s="886"/>
      <c r="J14" s="886"/>
      <c r="K14" s="915"/>
      <c r="L14" s="915"/>
      <c r="M14" s="915"/>
      <c r="N14" s="915"/>
      <c r="O14" s="915"/>
      <c r="P14" s="915"/>
      <c r="Q14" s="915"/>
      <c r="R14" s="915"/>
      <c r="S14" s="915"/>
      <c r="T14" s="915"/>
      <c r="U14" s="915"/>
      <c r="V14" s="925"/>
      <c r="W14" s="915"/>
      <c r="X14" s="915"/>
      <c r="Y14" s="915"/>
      <c r="Z14" s="915"/>
      <c r="AA14" s="915"/>
      <c r="AB14" s="935"/>
      <c r="AC14" s="935"/>
      <c r="AD14" s="935"/>
      <c r="AE14" s="935"/>
      <c r="AF14" s="936"/>
      <c r="AG14" s="935"/>
      <c r="AH14" s="935"/>
      <c r="AI14" s="935"/>
      <c r="AJ14" s="935"/>
      <c r="AK14" s="935"/>
      <c r="AL14" s="935"/>
      <c r="AM14" s="935"/>
      <c r="AN14" s="936"/>
      <c r="AO14" s="938"/>
      <c r="AP14" s="938"/>
      <c r="AQ14" s="935"/>
      <c r="AR14" s="935"/>
      <c r="AS14" s="935"/>
      <c r="AT14" s="935"/>
      <c r="AU14" s="935"/>
      <c r="AV14" s="936"/>
      <c r="AW14" s="943"/>
      <c r="AX14" s="936"/>
      <c r="AY14" s="936"/>
      <c r="AZ14" s="936"/>
      <c r="BA14" s="963"/>
      <c r="BB14" s="962"/>
      <c r="BC14" s="875"/>
      <c r="BD14" s="875"/>
      <c r="BE14" s="875"/>
      <c r="BF14" s="875"/>
      <c r="BG14" s="875"/>
      <c r="BH14" s="875"/>
      <c r="BI14" s="875"/>
      <c r="BJ14" s="875"/>
      <c r="BK14" s="875"/>
      <c r="BL14" s="875"/>
      <c r="BM14" s="875"/>
      <c r="BN14" s="875"/>
      <c r="BO14" s="875"/>
      <c r="BP14" s="875"/>
      <c r="BQ14" s="875"/>
      <c r="BR14" s="875"/>
      <c r="BS14" s="875"/>
      <c r="BT14" s="875"/>
      <c r="BU14" s="875"/>
      <c r="BV14" s="875"/>
      <c r="BW14" s="875"/>
      <c r="BX14" s="875"/>
      <c r="BY14" s="875"/>
      <c r="BZ14" s="875"/>
      <c r="CA14" s="875"/>
      <c r="CB14" s="875"/>
      <c r="CC14" s="875"/>
      <c r="CD14" s="875"/>
      <c r="CE14" s="875"/>
      <c r="CF14" s="875"/>
      <c r="CG14" s="875"/>
      <c r="CH14" s="875"/>
      <c r="CI14" s="875"/>
      <c r="CJ14" s="875"/>
      <c r="CK14" s="875"/>
      <c r="CL14" s="875"/>
      <c r="CM14" s="875"/>
      <c r="CN14" s="875"/>
      <c r="CO14" s="875"/>
      <c r="CP14" s="875"/>
      <c r="CQ14" s="875"/>
      <c r="CR14" s="875"/>
      <c r="CS14" s="875"/>
      <c r="CT14" s="875"/>
      <c r="CU14" s="875"/>
      <c r="CV14" s="875"/>
      <c r="CW14" s="875"/>
      <c r="CX14" s="875"/>
      <c r="CY14" s="875"/>
      <c r="CZ14" s="875"/>
      <c r="DA14" s="875"/>
      <c r="DB14" s="875"/>
      <c r="DC14" s="875"/>
      <c r="DD14" s="875"/>
      <c r="DE14" s="875"/>
      <c r="DF14" s="875"/>
      <c r="DG14" s="875"/>
      <c r="DH14" s="875"/>
      <c r="DI14" s="875"/>
      <c r="DJ14" s="875"/>
      <c r="DK14" s="875"/>
      <c r="DL14" s="875"/>
      <c r="DM14" s="875"/>
      <c r="DN14" s="875"/>
      <c r="DO14" s="875"/>
      <c r="DP14" s="875"/>
      <c r="DQ14" s="875"/>
      <c r="DR14" s="875"/>
      <c r="DS14" s="875"/>
      <c r="DT14" s="875"/>
      <c r="DU14" s="875"/>
      <c r="DV14" s="875"/>
      <c r="DW14" s="875"/>
      <c r="DX14" s="875"/>
      <c r="DY14" s="875"/>
      <c r="DZ14" s="875"/>
      <c r="EA14" s="875"/>
      <c r="EB14" s="875"/>
      <c r="EC14" s="875"/>
      <c r="ED14" s="875"/>
      <c r="EE14" s="875"/>
      <c r="EF14" s="875"/>
      <c r="EG14" s="875"/>
      <c r="EH14" s="875"/>
      <c r="EI14" s="875"/>
      <c r="EJ14" s="875"/>
      <c r="EK14" s="875"/>
      <c r="EL14" s="875"/>
      <c r="EM14" s="875"/>
      <c r="EN14" s="875"/>
      <c r="EO14" s="875"/>
      <c r="EP14" s="875"/>
      <c r="EQ14" s="875"/>
      <c r="ER14" s="875"/>
      <c r="ES14" s="875"/>
      <c r="ET14" s="875"/>
      <c r="EU14" s="875"/>
      <c r="EV14" s="875"/>
      <c r="EW14" s="875"/>
      <c r="EX14" s="875"/>
      <c r="EY14" s="875"/>
      <c r="EZ14" s="875"/>
      <c r="FA14" s="875"/>
      <c r="FB14" s="875"/>
      <c r="FC14" s="875"/>
      <c r="FD14" s="875"/>
      <c r="FE14" s="875"/>
      <c r="FF14" s="875"/>
      <c r="FG14" s="875"/>
      <c r="FH14" s="875"/>
      <c r="FI14" s="875"/>
      <c r="FJ14" s="875"/>
      <c r="FK14" s="875"/>
      <c r="FL14" s="875"/>
      <c r="FM14" s="875"/>
      <c r="FN14" s="875"/>
      <c r="FO14" s="875"/>
      <c r="FP14" s="875"/>
      <c r="FQ14" s="875"/>
      <c r="FR14" s="875"/>
      <c r="FS14" s="875"/>
      <c r="FT14" s="875"/>
      <c r="FU14" s="875"/>
      <c r="FV14" s="875"/>
    </row>
    <row r="15" spans="1:178" ht="12.75" outlineLevel="1">
      <c r="A15" s="5436"/>
      <c r="B15" s="884">
        <v>4</v>
      </c>
      <c r="C15" s="885" t="s">
        <v>2121</v>
      </c>
      <c r="D15" s="886"/>
      <c r="E15" s="886"/>
      <c r="F15" s="886"/>
      <c r="G15" s="886"/>
      <c r="H15" s="886"/>
      <c r="I15" s="886"/>
      <c r="J15" s="886"/>
      <c r="K15" s="915"/>
      <c r="L15" s="915"/>
      <c r="M15" s="915"/>
      <c r="N15" s="915"/>
      <c r="O15" s="915"/>
      <c r="P15" s="915"/>
      <c r="Q15" s="915"/>
      <c r="R15" s="915"/>
      <c r="S15" s="915"/>
      <c r="T15" s="915"/>
      <c r="U15" s="915"/>
      <c r="V15" s="925"/>
      <c r="W15" s="915"/>
      <c r="X15" s="915"/>
      <c r="Y15" s="915"/>
      <c r="Z15" s="915"/>
      <c r="AA15" s="915"/>
      <c r="AB15" s="935"/>
      <c r="AC15" s="935"/>
      <c r="AD15" s="935"/>
      <c r="AE15" s="935"/>
      <c r="AF15" s="936"/>
      <c r="AG15" s="935"/>
      <c r="AH15" s="935"/>
      <c r="AI15" s="935"/>
      <c r="AJ15" s="935"/>
      <c r="AK15" s="935"/>
      <c r="AL15" s="935"/>
      <c r="AM15" s="935"/>
      <c r="AN15" s="936"/>
      <c r="AO15" s="935"/>
      <c r="AP15" s="935"/>
      <c r="AQ15" s="935"/>
      <c r="AR15" s="935"/>
      <c r="AS15" s="935"/>
      <c r="AT15" s="935"/>
      <c r="AU15" s="935"/>
      <c r="AV15" s="936"/>
      <c r="AW15" s="943"/>
      <c r="AX15" s="964"/>
      <c r="AY15" s="964"/>
      <c r="AZ15" s="936"/>
      <c r="BA15" s="884"/>
      <c r="BB15" s="962"/>
      <c r="BC15" s="875"/>
      <c r="BD15" s="875"/>
      <c r="BE15" s="875"/>
      <c r="BF15" s="875"/>
      <c r="BG15" s="875"/>
      <c r="BH15" s="875"/>
      <c r="BI15" s="875"/>
      <c r="BJ15" s="875"/>
      <c r="BK15" s="875"/>
      <c r="BL15" s="875"/>
      <c r="BM15" s="875"/>
      <c r="BN15" s="875"/>
      <c r="BO15" s="875"/>
      <c r="BP15" s="875"/>
      <c r="BQ15" s="875"/>
      <c r="BR15" s="875"/>
      <c r="BS15" s="875"/>
      <c r="BT15" s="875"/>
      <c r="BU15" s="875"/>
      <c r="BV15" s="875"/>
      <c r="BW15" s="875"/>
      <c r="BX15" s="875"/>
      <c r="BY15" s="875"/>
      <c r="BZ15" s="875"/>
      <c r="CA15" s="875"/>
      <c r="CB15" s="875"/>
      <c r="CC15" s="875"/>
      <c r="CD15" s="875"/>
      <c r="CE15" s="875"/>
      <c r="CF15" s="875"/>
      <c r="CG15" s="875"/>
      <c r="CH15" s="875"/>
      <c r="CI15" s="875"/>
      <c r="CJ15" s="875"/>
      <c r="CK15" s="875"/>
      <c r="CL15" s="875"/>
      <c r="CM15" s="875"/>
      <c r="CN15" s="875"/>
      <c r="CO15" s="875"/>
      <c r="CP15" s="875"/>
      <c r="CQ15" s="875"/>
      <c r="CR15" s="875"/>
      <c r="CS15" s="875"/>
      <c r="CT15" s="875"/>
      <c r="CU15" s="875"/>
      <c r="CV15" s="875"/>
      <c r="CW15" s="875"/>
      <c r="CX15" s="875"/>
      <c r="CY15" s="875"/>
      <c r="CZ15" s="875"/>
      <c r="DA15" s="875"/>
      <c r="DB15" s="875"/>
      <c r="DC15" s="875"/>
      <c r="DD15" s="875"/>
      <c r="DE15" s="875"/>
      <c r="DF15" s="875"/>
      <c r="DG15" s="875"/>
      <c r="DH15" s="875"/>
      <c r="DI15" s="875"/>
      <c r="DJ15" s="875"/>
      <c r="DK15" s="875"/>
      <c r="DL15" s="875"/>
      <c r="DM15" s="875"/>
      <c r="DN15" s="875"/>
      <c r="DO15" s="875"/>
      <c r="DP15" s="875"/>
      <c r="DQ15" s="875"/>
      <c r="DR15" s="875"/>
      <c r="DS15" s="875"/>
      <c r="DT15" s="875"/>
      <c r="DU15" s="875"/>
      <c r="DV15" s="875"/>
      <c r="DW15" s="875"/>
      <c r="DX15" s="875"/>
      <c r="DY15" s="875"/>
      <c r="DZ15" s="875"/>
      <c r="EA15" s="875"/>
      <c r="EB15" s="875"/>
      <c r="EC15" s="875"/>
      <c r="ED15" s="875"/>
      <c r="EE15" s="875"/>
      <c r="EF15" s="875"/>
      <c r="EG15" s="875"/>
      <c r="EH15" s="875"/>
      <c r="EI15" s="875"/>
      <c r="EJ15" s="875"/>
      <c r="EK15" s="875"/>
      <c r="EL15" s="875"/>
      <c r="EM15" s="875"/>
      <c r="EN15" s="875"/>
      <c r="EO15" s="875"/>
      <c r="EP15" s="875"/>
      <c r="EQ15" s="875"/>
      <c r="ER15" s="875"/>
      <c r="ES15" s="875"/>
      <c r="ET15" s="875"/>
      <c r="EU15" s="875"/>
      <c r="EV15" s="875"/>
      <c r="EW15" s="875"/>
      <c r="EX15" s="875"/>
      <c r="EY15" s="875"/>
      <c r="EZ15" s="875"/>
      <c r="FA15" s="875"/>
      <c r="FB15" s="875"/>
      <c r="FC15" s="875"/>
      <c r="FD15" s="875"/>
      <c r="FE15" s="875"/>
      <c r="FF15" s="875"/>
      <c r="FG15" s="875"/>
      <c r="FH15" s="875"/>
      <c r="FI15" s="875"/>
      <c r="FJ15" s="875"/>
      <c r="FK15" s="875"/>
      <c r="FL15" s="875"/>
      <c r="FM15" s="875"/>
      <c r="FN15" s="875"/>
      <c r="FO15" s="875"/>
      <c r="FP15" s="875"/>
      <c r="FQ15" s="875"/>
      <c r="FR15" s="875"/>
      <c r="FS15" s="875"/>
      <c r="FT15" s="875"/>
      <c r="FU15" s="875"/>
      <c r="FV15" s="875"/>
    </row>
    <row r="16" spans="1:178" ht="12.75" outlineLevel="1">
      <c r="A16" s="5436"/>
      <c r="B16" s="884">
        <v>5</v>
      </c>
      <c r="C16" s="885" t="s">
        <v>397</v>
      </c>
      <c r="D16" s="886"/>
      <c r="E16" s="886"/>
      <c r="F16" s="886"/>
      <c r="G16" s="886"/>
      <c r="H16" s="886"/>
      <c r="I16" s="886"/>
      <c r="J16" s="886"/>
      <c r="K16" s="915"/>
      <c r="L16" s="915"/>
      <c r="M16" s="915"/>
      <c r="N16" s="915"/>
      <c r="O16" s="915"/>
      <c r="P16" s="915"/>
      <c r="Q16" s="915"/>
      <c r="R16" s="915"/>
      <c r="S16" s="915"/>
      <c r="T16" s="915"/>
      <c r="U16" s="915"/>
      <c r="V16" s="925"/>
      <c r="W16" s="915"/>
      <c r="X16" s="915"/>
      <c r="Y16" s="915"/>
      <c r="Z16" s="915"/>
      <c r="AA16" s="915"/>
      <c r="AB16" s="935"/>
      <c r="AC16" s="935"/>
      <c r="AD16" s="935"/>
      <c r="AE16" s="935"/>
      <c r="AF16" s="936"/>
      <c r="AG16" s="935"/>
      <c r="AH16" s="935"/>
      <c r="AI16" s="935"/>
      <c r="AJ16" s="935"/>
      <c r="AK16" s="935"/>
      <c r="AL16" s="935"/>
      <c r="AM16" s="935"/>
      <c r="AN16" s="936"/>
      <c r="AO16" s="935"/>
      <c r="AP16" s="935"/>
      <c r="AQ16" s="935"/>
      <c r="AR16" s="935"/>
      <c r="AS16" s="935"/>
      <c r="AT16" s="935"/>
      <c r="AU16" s="935"/>
      <c r="AV16" s="936"/>
      <c r="AW16" s="943"/>
      <c r="AX16" s="964"/>
      <c r="AY16" s="964"/>
      <c r="AZ16" s="936"/>
      <c r="BA16" s="884"/>
      <c r="BB16" s="962"/>
      <c r="BC16" s="875"/>
      <c r="BD16" s="875"/>
      <c r="BE16" s="875"/>
      <c r="BF16" s="875"/>
      <c r="BG16" s="875"/>
      <c r="BH16" s="875"/>
      <c r="BI16" s="875"/>
      <c r="BJ16" s="875"/>
      <c r="BK16" s="875"/>
      <c r="BL16" s="875"/>
      <c r="BM16" s="875"/>
      <c r="BN16" s="875"/>
      <c r="BO16" s="875"/>
      <c r="BP16" s="875"/>
      <c r="BQ16" s="875"/>
      <c r="BR16" s="875"/>
      <c r="BS16" s="875"/>
      <c r="BT16" s="875"/>
      <c r="BU16" s="875"/>
      <c r="BV16" s="875"/>
      <c r="BW16" s="875"/>
      <c r="BX16" s="875"/>
      <c r="BY16" s="875"/>
      <c r="BZ16" s="875"/>
      <c r="CA16" s="875"/>
      <c r="CB16" s="875"/>
      <c r="CC16" s="875"/>
      <c r="CD16" s="875"/>
      <c r="CE16" s="875"/>
      <c r="CF16" s="875"/>
      <c r="CG16" s="875"/>
      <c r="CH16" s="875"/>
      <c r="CI16" s="875"/>
      <c r="CJ16" s="875"/>
      <c r="CK16" s="875"/>
      <c r="CL16" s="875"/>
      <c r="CM16" s="875"/>
      <c r="CN16" s="875"/>
      <c r="CO16" s="875"/>
      <c r="CP16" s="875"/>
      <c r="CQ16" s="875"/>
      <c r="CR16" s="875"/>
      <c r="CS16" s="875"/>
      <c r="CT16" s="875"/>
      <c r="CU16" s="875"/>
      <c r="CV16" s="875"/>
      <c r="CW16" s="875"/>
      <c r="CX16" s="875"/>
      <c r="CY16" s="875"/>
      <c r="CZ16" s="875"/>
      <c r="DA16" s="875"/>
      <c r="DB16" s="875"/>
      <c r="DC16" s="875"/>
      <c r="DD16" s="875"/>
      <c r="DE16" s="875"/>
      <c r="DF16" s="875"/>
      <c r="DG16" s="875"/>
      <c r="DH16" s="875"/>
      <c r="DI16" s="875"/>
      <c r="DJ16" s="875"/>
      <c r="DK16" s="875"/>
      <c r="DL16" s="875"/>
      <c r="DM16" s="875"/>
      <c r="DN16" s="875"/>
      <c r="DO16" s="875"/>
      <c r="DP16" s="875"/>
      <c r="DQ16" s="875"/>
      <c r="DR16" s="875"/>
      <c r="DS16" s="875"/>
      <c r="DT16" s="875"/>
      <c r="DU16" s="875"/>
      <c r="DV16" s="875"/>
      <c r="DW16" s="875"/>
      <c r="DX16" s="875"/>
      <c r="DY16" s="875"/>
      <c r="DZ16" s="875"/>
      <c r="EA16" s="875"/>
      <c r="EB16" s="875"/>
      <c r="EC16" s="875"/>
      <c r="ED16" s="875"/>
      <c r="EE16" s="875"/>
      <c r="EF16" s="875"/>
      <c r="EG16" s="875"/>
      <c r="EH16" s="875"/>
      <c r="EI16" s="875"/>
      <c r="EJ16" s="875"/>
      <c r="EK16" s="875"/>
      <c r="EL16" s="875"/>
      <c r="EM16" s="875"/>
      <c r="EN16" s="875"/>
      <c r="EO16" s="875"/>
      <c r="EP16" s="875"/>
      <c r="EQ16" s="875"/>
      <c r="ER16" s="875"/>
      <c r="ES16" s="875"/>
      <c r="ET16" s="875"/>
      <c r="EU16" s="875"/>
      <c r="EV16" s="875"/>
      <c r="EW16" s="875"/>
      <c r="EX16" s="875"/>
      <c r="EY16" s="875"/>
      <c r="EZ16" s="875"/>
      <c r="FA16" s="875"/>
      <c r="FB16" s="875"/>
      <c r="FC16" s="875"/>
      <c r="FD16" s="875"/>
      <c r="FE16" s="875"/>
      <c r="FF16" s="875"/>
      <c r="FG16" s="875"/>
      <c r="FH16" s="875"/>
      <c r="FI16" s="875"/>
      <c r="FJ16" s="875"/>
      <c r="FK16" s="875"/>
      <c r="FL16" s="875"/>
      <c r="FM16" s="875"/>
      <c r="FN16" s="875"/>
      <c r="FO16" s="875"/>
      <c r="FP16" s="875"/>
      <c r="FQ16" s="875"/>
      <c r="FR16" s="875"/>
      <c r="FS16" s="875"/>
      <c r="FT16" s="875"/>
      <c r="FU16" s="875"/>
      <c r="FV16" s="875"/>
    </row>
    <row r="17" spans="1:178" ht="12.75" outlineLevel="1">
      <c r="A17" s="5436"/>
      <c r="B17" s="884">
        <v>6</v>
      </c>
      <c r="C17" s="885" t="s">
        <v>396</v>
      </c>
      <c r="D17" s="886"/>
      <c r="E17" s="886"/>
      <c r="F17" s="886"/>
      <c r="G17" s="886"/>
      <c r="H17" s="886"/>
      <c r="I17" s="886"/>
      <c r="J17" s="886"/>
      <c r="K17" s="915"/>
      <c r="L17" s="915"/>
      <c r="M17" s="915"/>
      <c r="N17" s="915"/>
      <c r="O17" s="915"/>
      <c r="P17" s="915"/>
      <c r="Q17" s="915"/>
      <c r="R17" s="915"/>
      <c r="S17" s="915"/>
      <c r="T17" s="915"/>
      <c r="U17" s="915"/>
      <c r="V17" s="925"/>
      <c r="W17" s="915"/>
      <c r="X17" s="915"/>
      <c r="Y17" s="915"/>
      <c r="Z17" s="915"/>
      <c r="AA17" s="915"/>
      <c r="AB17" s="935"/>
      <c r="AC17" s="935"/>
      <c r="AD17" s="935"/>
      <c r="AE17" s="935"/>
      <c r="AF17" s="936"/>
      <c r="AG17" s="935"/>
      <c r="AH17" s="935"/>
      <c r="AI17" s="935"/>
      <c r="AJ17" s="935"/>
      <c r="AK17" s="935"/>
      <c r="AL17" s="935"/>
      <c r="AM17" s="935"/>
      <c r="AN17" s="936"/>
      <c r="AO17" s="935"/>
      <c r="AP17" s="935"/>
      <c r="AQ17" s="935"/>
      <c r="AR17" s="935"/>
      <c r="AS17" s="935"/>
      <c r="AT17" s="935"/>
      <c r="AU17" s="935"/>
      <c r="AV17" s="936"/>
      <c r="AW17" s="943"/>
      <c r="AX17" s="964"/>
      <c r="AY17" s="964"/>
      <c r="AZ17" s="936"/>
      <c r="BA17" s="884"/>
      <c r="BB17" s="962"/>
      <c r="BC17" s="875"/>
      <c r="BD17" s="875"/>
      <c r="BE17" s="875"/>
      <c r="BF17" s="875"/>
      <c r="BG17" s="875"/>
      <c r="BH17" s="875"/>
      <c r="BI17" s="875"/>
      <c r="BJ17" s="875"/>
      <c r="BK17" s="875"/>
      <c r="BL17" s="875"/>
      <c r="BM17" s="875"/>
      <c r="BN17" s="875"/>
      <c r="BO17" s="875"/>
      <c r="BP17" s="875"/>
      <c r="BQ17" s="875"/>
      <c r="BR17" s="875"/>
      <c r="BS17" s="875"/>
      <c r="BT17" s="875"/>
      <c r="BU17" s="875"/>
      <c r="BV17" s="875"/>
      <c r="BW17" s="875"/>
      <c r="BX17" s="875"/>
      <c r="BY17" s="875"/>
      <c r="BZ17" s="875"/>
      <c r="CA17" s="875"/>
      <c r="CB17" s="875"/>
      <c r="CC17" s="875"/>
      <c r="CD17" s="875"/>
      <c r="CE17" s="875"/>
      <c r="CF17" s="875"/>
      <c r="CG17" s="875"/>
      <c r="CH17" s="875"/>
      <c r="CI17" s="875"/>
      <c r="CJ17" s="875"/>
      <c r="CK17" s="875"/>
      <c r="CL17" s="875"/>
      <c r="CM17" s="875"/>
      <c r="CN17" s="875"/>
      <c r="CO17" s="875"/>
      <c r="CP17" s="875"/>
      <c r="CQ17" s="875"/>
      <c r="CR17" s="875"/>
      <c r="CS17" s="875"/>
      <c r="CT17" s="875"/>
      <c r="CU17" s="875"/>
      <c r="CV17" s="875"/>
      <c r="CW17" s="875"/>
      <c r="CX17" s="875"/>
      <c r="CY17" s="875"/>
      <c r="CZ17" s="875"/>
      <c r="DA17" s="875"/>
      <c r="DB17" s="875"/>
      <c r="DC17" s="875"/>
      <c r="DD17" s="875"/>
      <c r="DE17" s="875"/>
      <c r="DF17" s="875"/>
      <c r="DG17" s="875"/>
      <c r="DH17" s="875"/>
      <c r="DI17" s="875"/>
      <c r="DJ17" s="875"/>
      <c r="DK17" s="875"/>
      <c r="DL17" s="875"/>
      <c r="DM17" s="875"/>
      <c r="DN17" s="875"/>
      <c r="DO17" s="875"/>
      <c r="DP17" s="875"/>
      <c r="DQ17" s="875"/>
      <c r="DR17" s="875"/>
      <c r="DS17" s="875"/>
      <c r="DT17" s="875"/>
      <c r="DU17" s="875"/>
      <c r="DV17" s="875"/>
      <c r="DW17" s="875"/>
      <c r="DX17" s="875"/>
      <c r="DY17" s="875"/>
      <c r="DZ17" s="875"/>
      <c r="EA17" s="875"/>
      <c r="EB17" s="875"/>
      <c r="EC17" s="875"/>
      <c r="ED17" s="875"/>
      <c r="EE17" s="875"/>
      <c r="EF17" s="875"/>
      <c r="EG17" s="875"/>
      <c r="EH17" s="875"/>
      <c r="EI17" s="875"/>
      <c r="EJ17" s="875"/>
      <c r="EK17" s="875"/>
      <c r="EL17" s="875"/>
      <c r="EM17" s="875"/>
      <c r="EN17" s="875"/>
      <c r="EO17" s="875"/>
      <c r="EP17" s="875"/>
      <c r="EQ17" s="875"/>
      <c r="ER17" s="875"/>
      <c r="ES17" s="875"/>
      <c r="ET17" s="875"/>
      <c r="EU17" s="875"/>
      <c r="EV17" s="875"/>
      <c r="EW17" s="875"/>
      <c r="EX17" s="875"/>
      <c r="EY17" s="875"/>
      <c r="EZ17" s="875"/>
      <c r="FA17" s="875"/>
      <c r="FB17" s="875"/>
      <c r="FC17" s="875"/>
      <c r="FD17" s="875"/>
      <c r="FE17" s="875"/>
      <c r="FF17" s="875"/>
      <c r="FG17" s="875"/>
      <c r="FH17" s="875"/>
      <c r="FI17" s="875"/>
      <c r="FJ17" s="875"/>
      <c r="FK17" s="875"/>
      <c r="FL17" s="875"/>
      <c r="FM17" s="875"/>
      <c r="FN17" s="875"/>
      <c r="FO17" s="875"/>
      <c r="FP17" s="875"/>
      <c r="FQ17" s="875"/>
      <c r="FR17" s="875"/>
      <c r="FS17" s="875"/>
      <c r="FT17" s="875"/>
      <c r="FU17" s="875"/>
      <c r="FV17" s="875"/>
    </row>
    <row r="18" spans="1:178" ht="12.75" outlineLevel="1">
      <c r="A18" s="5436"/>
      <c r="B18" s="884">
        <v>7</v>
      </c>
      <c r="C18" s="885" t="s">
        <v>398</v>
      </c>
      <c r="D18" s="886"/>
      <c r="E18" s="886"/>
      <c r="F18" s="886"/>
      <c r="G18" s="886"/>
      <c r="H18" s="886"/>
      <c r="I18" s="886"/>
      <c r="J18" s="886"/>
      <c r="K18" s="915"/>
      <c r="L18" s="915"/>
      <c r="M18" s="915"/>
      <c r="N18" s="915"/>
      <c r="O18" s="915"/>
      <c r="P18" s="915"/>
      <c r="Q18" s="915"/>
      <c r="R18" s="915"/>
      <c r="S18" s="915"/>
      <c r="T18" s="915"/>
      <c r="U18" s="915"/>
      <c r="V18" s="925"/>
      <c r="W18" s="915"/>
      <c r="X18" s="915"/>
      <c r="Y18" s="915"/>
      <c r="Z18" s="915"/>
      <c r="AA18" s="915"/>
      <c r="AB18" s="935"/>
      <c r="AC18" s="935"/>
      <c r="AD18" s="935"/>
      <c r="AE18" s="935"/>
      <c r="AF18" s="936"/>
      <c r="AG18" s="935"/>
      <c r="AH18" s="935"/>
      <c r="AI18" s="935"/>
      <c r="AJ18" s="935"/>
      <c r="AK18" s="935"/>
      <c r="AL18" s="935"/>
      <c r="AM18" s="935"/>
      <c r="AN18" s="936"/>
      <c r="AO18" s="935"/>
      <c r="AP18" s="935"/>
      <c r="AQ18" s="935"/>
      <c r="AR18" s="935"/>
      <c r="AS18" s="935"/>
      <c r="AT18" s="935"/>
      <c r="AU18" s="935"/>
      <c r="AV18" s="936"/>
      <c r="AW18" s="943"/>
      <c r="AX18" s="964"/>
      <c r="AY18" s="964"/>
      <c r="AZ18" s="964"/>
      <c r="BA18" s="884"/>
      <c r="BB18" s="962"/>
      <c r="BC18" s="875"/>
      <c r="BD18" s="875"/>
      <c r="BE18" s="875"/>
      <c r="BF18" s="875"/>
      <c r="BG18" s="875"/>
      <c r="BH18" s="875"/>
      <c r="BI18" s="875"/>
      <c r="BJ18" s="875"/>
      <c r="BK18" s="875"/>
      <c r="BL18" s="875"/>
      <c r="BM18" s="875"/>
      <c r="BN18" s="875"/>
      <c r="BO18" s="875"/>
      <c r="BP18" s="875"/>
      <c r="BQ18" s="875"/>
      <c r="BR18" s="875"/>
      <c r="BS18" s="875"/>
      <c r="BT18" s="875"/>
      <c r="BU18" s="875"/>
      <c r="BV18" s="875"/>
      <c r="BW18" s="875"/>
      <c r="BX18" s="875"/>
      <c r="BY18" s="875"/>
      <c r="BZ18" s="875"/>
      <c r="CA18" s="875"/>
      <c r="CB18" s="875"/>
      <c r="CC18" s="875"/>
      <c r="CD18" s="875"/>
      <c r="CE18" s="875"/>
      <c r="CF18" s="875"/>
      <c r="CG18" s="875"/>
      <c r="CH18" s="875"/>
      <c r="CI18" s="875"/>
      <c r="CJ18" s="875"/>
      <c r="CK18" s="875"/>
      <c r="CL18" s="875"/>
      <c r="CM18" s="875"/>
      <c r="CN18" s="875"/>
      <c r="CO18" s="875"/>
      <c r="CP18" s="875"/>
      <c r="CQ18" s="875"/>
      <c r="CR18" s="875"/>
      <c r="CS18" s="875"/>
      <c r="CT18" s="875"/>
      <c r="CU18" s="875"/>
      <c r="CV18" s="875"/>
      <c r="CW18" s="875"/>
      <c r="CX18" s="875"/>
      <c r="CY18" s="875"/>
      <c r="CZ18" s="875"/>
      <c r="DA18" s="875"/>
      <c r="DB18" s="875"/>
      <c r="DC18" s="875"/>
      <c r="DD18" s="875"/>
      <c r="DE18" s="875"/>
      <c r="DF18" s="875"/>
      <c r="DG18" s="875"/>
      <c r="DH18" s="875"/>
      <c r="DI18" s="875"/>
      <c r="DJ18" s="875"/>
      <c r="DK18" s="875"/>
      <c r="DL18" s="875"/>
      <c r="DM18" s="875"/>
      <c r="DN18" s="875"/>
      <c r="DO18" s="875"/>
      <c r="DP18" s="875"/>
      <c r="DQ18" s="875"/>
      <c r="DR18" s="875"/>
      <c r="DS18" s="875"/>
      <c r="DT18" s="875"/>
      <c r="DU18" s="875"/>
      <c r="DV18" s="875"/>
      <c r="DW18" s="875"/>
      <c r="DX18" s="875"/>
      <c r="DY18" s="875"/>
      <c r="DZ18" s="875"/>
      <c r="EA18" s="875"/>
      <c r="EB18" s="875"/>
      <c r="EC18" s="875"/>
      <c r="ED18" s="875"/>
      <c r="EE18" s="875"/>
      <c r="EF18" s="875"/>
      <c r="EG18" s="875"/>
      <c r="EH18" s="875"/>
      <c r="EI18" s="875"/>
      <c r="EJ18" s="875"/>
      <c r="EK18" s="875"/>
      <c r="EL18" s="875"/>
      <c r="EM18" s="875"/>
      <c r="EN18" s="875"/>
      <c r="EO18" s="875"/>
      <c r="EP18" s="875"/>
      <c r="EQ18" s="875"/>
      <c r="ER18" s="875"/>
      <c r="ES18" s="875"/>
      <c r="ET18" s="875"/>
      <c r="EU18" s="875"/>
      <c r="EV18" s="875"/>
      <c r="EW18" s="875"/>
      <c r="EX18" s="875"/>
      <c r="EY18" s="875"/>
      <c r="EZ18" s="875"/>
      <c r="FA18" s="875"/>
      <c r="FB18" s="875"/>
      <c r="FC18" s="875"/>
      <c r="FD18" s="875"/>
      <c r="FE18" s="875"/>
      <c r="FF18" s="875"/>
      <c r="FG18" s="875"/>
      <c r="FH18" s="875"/>
      <c r="FI18" s="875"/>
      <c r="FJ18" s="875"/>
      <c r="FK18" s="875"/>
      <c r="FL18" s="875"/>
      <c r="FM18" s="875"/>
      <c r="FN18" s="875"/>
      <c r="FO18" s="875"/>
      <c r="FP18" s="875"/>
      <c r="FQ18" s="875"/>
      <c r="FR18" s="875"/>
      <c r="FS18" s="875"/>
      <c r="FT18" s="875"/>
      <c r="FU18" s="875"/>
      <c r="FV18" s="875"/>
    </row>
    <row r="19" spans="1:178" ht="12.75" outlineLevel="1">
      <c r="A19" s="5436"/>
      <c r="B19" s="884">
        <v>8</v>
      </c>
      <c r="C19" s="885" t="s">
        <v>400</v>
      </c>
      <c r="D19" s="886"/>
      <c r="E19" s="886"/>
      <c r="F19" s="886"/>
      <c r="G19" s="886"/>
      <c r="H19" s="886"/>
      <c r="I19" s="886"/>
      <c r="J19" s="886"/>
      <c r="K19" s="915"/>
      <c r="L19" s="915"/>
      <c r="M19" s="915"/>
      <c r="N19" s="915"/>
      <c r="O19" s="915"/>
      <c r="P19" s="915"/>
      <c r="Q19" s="915"/>
      <c r="R19" s="915"/>
      <c r="S19" s="915"/>
      <c r="T19" s="915"/>
      <c r="U19" s="915"/>
      <c r="V19" s="925"/>
      <c r="W19" s="915"/>
      <c r="X19" s="915"/>
      <c r="Y19" s="915"/>
      <c r="Z19" s="915"/>
      <c r="AA19" s="915"/>
      <c r="AB19" s="935"/>
      <c r="AC19" s="935"/>
      <c r="AD19" s="935"/>
      <c r="AE19" s="935"/>
      <c r="AF19" s="936"/>
      <c r="AG19" s="935"/>
      <c r="AH19" s="935"/>
      <c r="AI19" s="935"/>
      <c r="AJ19" s="935"/>
      <c r="AK19" s="935"/>
      <c r="AL19" s="935"/>
      <c r="AM19" s="935"/>
      <c r="AN19" s="936"/>
      <c r="AO19" s="935"/>
      <c r="AP19" s="935"/>
      <c r="AQ19" s="935"/>
      <c r="AR19" s="935"/>
      <c r="AS19" s="935"/>
      <c r="AT19" s="935"/>
      <c r="AU19" s="935"/>
      <c r="AV19" s="936"/>
      <c r="AW19" s="943"/>
      <c r="AX19" s="964"/>
      <c r="AY19" s="964"/>
      <c r="AZ19" s="936"/>
      <c r="BA19" s="884"/>
      <c r="BB19" s="962"/>
      <c r="BC19" s="875"/>
      <c r="BD19" s="875"/>
      <c r="BE19" s="875"/>
      <c r="BF19" s="875"/>
      <c r="BG19" s="875"/>
      <c r="BH19" s="875"/>
      <c r="BI19" s="875"/>
      <c r="BJ19" s="875"/>
      <c r="BK19" s="875"/>
      <c r="BL19" s="875"/>
      <c r="BM19" s="875"/>
      <c r="BN19" s="875"/>
      <c r="BO19" s="875"/>
      <c r="BP19" s="875"/>
      <c r="BQ19" s="875"/>
      <c r="BR19" s="875"/>
      <c r="BS19" s="875"/>
      <c r="BT19" s="875"/>
      <c r="BU19" s="875"/>
      <c r="BV19" s="875"/>
      <c r="BW19" s="875"/>
      <c r="BX19" s="875"/>
      <c r="BY19" s="875"/>
      <c r="BZ19" s="875"/>
      <c r="CA19" s="875"/>
      <c r="CB19" s="875"/>
      <c r="CC19" s="875"/>
      <c r="CD19" s="875"/>
      <c r="CE19" s="875"/>
      <c r="CF19" s="875"/>
      <c r="CG19" s="875"/>
      <c r="CH19" s="875"/>
      <c r="CI19" s="875"/>
      <c r="CJ19" s="875"/>
      <c r="CK19" s="875"/>
      <c r="CL19" s="875"/>
      <c r="CM19" s="875"/>
      <c r="CN19" s="875"/>
      <c r="CO19" s="875"/>
      <c r="CP19" s="875"/>
      <c r="CQ19" s="875"/>
      <c r="CR19" s="875"/>
      <c r="CS19" s="875"/>
      <c r="CT19" s="875"/>
      <c r="CU19" s="875"/>
      <c r="CV19" s="875"/>
      <c r="CW19" s="875"/>
      <c r="CX19" s="875"/>
      <c r="CY19" s="875"/>
      <c r="CZ19" s="875"/>
      <c r="DA19" s="875"/>
      <c r="DB19" s="875"/>
      <c r="DC19" s="875"/>
      <c r="DD19" s="875"/>
      <c r="DE19" s="875"/>
      <c r="DF19" s="875"/>
      <c r="DG19" s="875"/>
      <c r="DH19" s="875"/>
      <c r="DI19" s="875"/>
      <c r="DJ19" s="875"/>
      <c r="DK19" s="875"/>
      <c r="DL19" s="875"/>
      <c r="DM19" s="875"/>
      <c r="DN19" s="875"/>
      <c r="DO19" s="875"/>
      <c r="DP19" s="875"/>
      <c r="DQ19" s="875"/>
      <c r="DR19" s="875"/>
      <c r="DS19" s="875"/>
      <c r="DT19" s="875"/>
      <c r="DU19" s="875"/>
      <c r="DV19" s="875"/>
      <c r="DW19" s="875"/>
      <c r="DX19" s="875"/>
      <c r="DY19" s="875"/>
      <c r="DZ19" s="875"/>
      <c r="EA19" s="875"/>
      <c r="EB19" s="875"/>
      <c r="EC19" s="875"/>
      <c r="ED19" s="875"/>
      <c r="EE19" s="875"/>
      <c r="EF19" s="875"/>
      <c r="EG19" s="875"/>
      <c r="EH19" s="875"/>
      <c r="EI19" s="875"/>
      <c r="EJ19" s="875"/>
      <c r="EK19" s="875"/>
      <c r="EL19" s="875"/>
      <c r="EM19" s="875"/>
      <c r="EN19" s="875"/>
      <c r="EO19" s="875"/>
      <c r="EP19" s="875"/>
      <c r="EQ19" s="875"/>
      <c r="ER19" s="875"/>
      <c r="ES19" s="875"/>
      <c r="ET19" s="875"/>
      <c r="EU19" s="875"/>
      <c r="EV19" s="875"/>
      <c r="EW19" s="875"/>
      <c r="EX19" s="875"/>
      <c r="EY19" s="875"/>
      <c r="EZ19" s="875"/>
      <c r="FA19" s="875"/>
      <c r="FB19" s="875"/>
      <c r="FC19" s="875"/>
      <c r="FD19" s="875"/>
      <c r="FE19" s="875"/>
      <c r="FF19" s="875"/>
      <c r="FG19" s="875"/>
      <c r="FH19" s="875"/>
      <c r="FI19" s="875"/>
      <c r="FJ19" s="875"/>
      <c r="FK19" s="875"/>
      <c r="FL19" s="875"/>
      <c r="FM19" s="875"/>
      <c r="FN19" s="875"/>
      <c r="FO19" s="875"/>
      <c r="FP19" s="875"/>
      <c r="FQ19" s="875"/>
      <c r="FR19" s="875"/>
      <c r="FS19" s="875"/>
      <c r="FT19" s="875"/>
      <c r="FU19" s="875"/>
      <c r="FV19" s="875"/>
    </row>
    <row r="20" spans="1:178" ht="12.75" outlineLevel="1">
      <c r="A20" s="5436"/>
      <c r="B20" s="884">
        <v>9</v>
      </c>
      <c r="C20" s="885" t="s">
        <v>399</v>
      </c>
      <c r="D20" s="886"/>
      <c r="E20" s="886"/>
      <c r="F20" s="886"/>
      <c r="G20" s="886"/>
      <c r="H20" s="886"/>
      <c r="I20" s="886"/>
      <c r="J20" s="886"/>
      <c r="K20" s="915"/>
      <c r="L20" s="915"/>
      <c r="M20" s="915"/>
      <c r="N20" s="915"/>
      <c r="O20" s="915"/>
      <c r="P20" s="915"/>
      <c r="Q20" s="915"/>
      <c r="R20" s="920"/>
      <c r="S20" s="920"/>
      <c r="T20" s="915"/>
      <c r="U20" s="915"/>
      <c r="V20" s="925"/>
      <c r="W20" s="915"/>
      <c r="X20" s="915"/>
      <c r="Y20" s="915"/>
      <c r="Z20" s="915"/>
      <c r="AA20" s="915"/>
      <c r="AB20" s="935"/>
      <c r="AC20" s="935"/>
      <c r="AD20" s="935"/>
      <c r="AE20" s="935"/>
      <c r="AF20" s="936"/>
      <c r="AG20" s="935"/>
      <c r="AH20" s="935"/>
      <c r="AI20" s="935"/>
      <c r="AJ20" s="935"/>
      <c r="AK20" s="935"/>
      <c r="AL20" s="935"/>
      <c r="AM20" s="935"/>
      <c r="AN20" s="936"/>
      <c r="AO20" s="935"/>
      <c r="AP20" s="935"/>
      <c r="AQ20" s="935"/>
      <c r="AR20" s="935"/>
      <c r="AS20" s="935"/>
      <c r="AT20" s="935"/>
      <c r="AU20" s="935"/>
      <c r="AV20" s="936"/>
      <c r="AW20" s="943"/>
      <c r="AX20" s="964"/>
      <c r="AY20" s="964"/>
      <c r="AZ20" s="936"/>
      <c r="BA20" s="884"/>
      <c r="BB20" s="962"/>
      <c r="BC20" s="875"/>
      <c r="BD20" s="875"/>
      <c r="BE20" s="875"/>
      <c r="BF20" s="875"/>
      <c r="BG20" s="875"/>
      <c r="BH20" s="875"/>
      <c r="BI20" s="875"/>
      <c r="BJ20" s="875"/>
      <c r="BK20" s="875"/>
      <c r="BL20" s="875"/>
      <c r="BM20" s="875"/>
      <c r="BN20" s="875"/>
      <c r="BO20" s="875"/>
      <c r="BP20" s="875"/>
      <c r="BQ20" s="875"/>
      <c r="BR20" s="875"/>
      <c r="BS20" s="875"/>
      <c r="BT20" s="875"/>
      <c r="BU20" s="875"/>
      <c r="BV20" s="875"/>
      <c r="BW20" s="875"/>
      <c r="BX20" s="875"/>
      <c r="BY20" s="875"/>
      <c r="BZ20" s="875"/>
      <c r="CA20" s="875"/>
      <c r="CB20" s="875"/>
      <c r="CC20" s="875"/>
      <c r="CD20" s="875"/>
      <c r="CE20" s="875"/>
      <c r="CF20" s="875"/>
      <c r="CG20" s="875"/>
      <c r="CH20" s="875"/>
      <c r="CI20" s="875"/>
      <c r="CJ20" s="875"/>
      <c r="CK20" s="875"/>
      <c r="CL20" s="875"/>
      <c r="CM20" s="875"/>
      <c r="CN20" s="875"/>
      <c r="CO20" s="875"/>
      <c r="CP20" s="875"/>
      <c r="CQ20" s="875"/>
      <c r="CR20" s="875"/>
      <c r="CS20" s="875"/>
      <c r="CT20" s="875"/>
      <c r="CU20" s="875"/>
      <c r="CV20" s="875"/>
      <c r="CW20" s="875"/>
      <c r="CX20" s="875"/>
      <c r="CY20" s="875"/>
      <c r="CZ20" s="875"/>
      <c r="DA20" s="875"/>
      <c r="DB20" s="875"/>
      <c r="DC20" s="875"/>
      <c r="DD20" s="875"/>
      <c r="DE20" s="875"/>
      <c r="DF20" s="875"/>
      <c r="DG20" s="875"/>
      <c r="DH20" s="875"/>
      <c r="DI20" s="875"/>
      <c r="DJ20" s="875"/>
      <c r="DK20" s="875"/>
      <c r="DL20" s="875"/>
      <c r="DM20" s="875"/>
      <c r="DN20" s="875"/>
      <c r="DO20" s="875"/>
      <c r="DP20" s="875"/>
      <c r="DQ20" s="875"/>
      <c r="DR20" s="875"/>
      <c r="DS20" s="875"/>
      <c r="DT20" s="875"/>
      <c r="DU20" s="875"/>
      <c r="DV20" s="875"/>
      <c r="DW20" s="875"/>
      <c r="DX20" s="875"/>
      <c r="DY20" s="875"/>
      <c r="DZ20" s="875"/>
      <c r="EA20" s="875"/>
      <c r="EB20" s="875"/>
      <c r="EC20" s="875"/>
      <c r="ED20" s="875"/>
      <c r="EE20" s="875"/>
      <c r="EF20" s="875"/>
      <c r="EG20" s="875"/>
      <c r="EH20" s="875"/>
      <c r="EI20" s="875"/>
      <c r="EJ20" s="875"/>
      <c r="EK20" s="875"/>
      <c r="EL20" s="875"/>
      <c r="EM20" s="875"/>
      <c r="EN20" s="875"/>
      <c r="EO20" s="875"/>
      <c r="EP20" s="875"/>
      <c r="EQ20" s="875"/>
      <c r="ER20" s="875"/>
      <c r="ES20" s="875"/>
      <c r="ET20" s="875"/>
      <c r="EU20" s="875"/>
      <c r="EV20" s="875"/>
      <c r="EW20" s="875"/>
      <c r="EX20" s="875"/>
      <c r="EY20" s="875"/>
      <c r="EZ20" s="875"/>
      <c r="FA20" s="875"/>
      <c r="FB20" s="875"/>
      <c r="FC20" s="875"/>
      <c r="FD20" s="875"/>
      <c r="FE20" s="875"/>
      <c r="FF20" s="875"/>
      <c r="FG20" s="875"/>
      <c r="FH20" s="875"/>
      <c r="FI20" s="875"/>
      <c r="FJ20" s="875"/>
      <c r="FK20" s="875"/>
      <c r="FL20" s="875"/>
      <c r="FM20" s="875"/>
      <c r="FN20" s="875"/>
      <c r="FO20" s="875"/>
      <c r="FP20" s="875"/>
      <c r="FQ20" s="875"/>
      <c r="FR20" s="875"/>
      <c r="FS20" s="875"/>
      <c r="FT20" s="875"/>
      <c r="FU20" s="875"/>
      <c r="FV20" s="875"/>
    </row>
    <row r="21" spans="1:178" ht="12.75" outlineLevel="1">
      <c r="A21" s="5436"/>
      <c r="B21" s="884">
        <v>10</v>
      </c>
      <c r="C21" s="885" t="s">
        <v>395</v>
      </c>
      <c r="D21" s="886"/>
      <c r="E21" s="886"/>
      <c r="F21" s="886"/>
      <c r="G21" s="886"/>
      <c r="H21" s="886"/>
      <c r="I21" s="886"/>
      <c r="J21" s="886"/>
      <c r="K21" s="915"/>
      <c r="L21" s="915"/>
      <c r="M21" s="915"/>
      <c r="N21" s="915"/>
      <c r="O21" s="915"/>
      <c r="P21" s="915"/>
      <c r="Q21" s="915"/>
      <c r="R21" s="915"/>
      <c r="S21" s="915"/>
      <c r="T21" s="915"/>
      <c r="U21" s="915"/>
      <c r="V21" s="925"/>
      <c r="W21" s="915"/>
      <c r="X21" s="915"/>
      <c r="Y21" s="915"/>
      <c r="Z21" s="915"/>
      <c r="AA21" s="915"/>
      <c r="AB21" s="935"/>
      <c r="AC21" s="935"/>
      <c r="AD21" s="935"/>
      <c r="AE21" s="935"/>
      <c r="AF21" s="936"/>
      <c r="AG21" s="935"/>
      <c r="AH21" s="935"/>
      <c r="AI21" s="935"/>
      <c r="AJ21" s="935"/>
      <c r="AK21" s="935"/>
      <c r="AL21" s="935"/>
      <c r="AM21" s="935"/>
      <c r="AN21" s="941"/>
      <c r="AO21" s="935"/>
      <c r="AP21" s="935"/>
      <c r="AQ21" s="935"/>
      <c r="AR21" s="935"/>
      <c r="AS21" s="935"/>
      <c r="AT21" s="935"/>
      <c r="AU21" s="935"/>
      <c r="AV21" s="941"/>
      <c r="AW21" s="941"/>
      <c r="AX21" s="941"/>
      <c r="AY21" s="941"/>
      <c r="AZ21" s="941"/>
      <c r="BA21" s="884"/>
      <c r="BB21" s="962"/>
      <c r="BC21" s="875"/>
      <c r="BD21" s="875"/>
      <c r="BE21" s="875"/>
      <c r="BF21" s="875"/>
      <c r="BG21" s="875"/>
      <c r="BH21" s="875"/>
      <c r="BI21" s="875"/>
      <c r="BJ21" s="875"/>
      <c r="BK21" s="875"/>
      <c r="BL21" s="875"/>
      <c r="BM21" s="875"/>
      <c r="BN21" s="875"/>
      <c r="BO21" s="875"/>
      <c r="BP21" s="875"/>
      <c r="BQ21" s="875"/>
      <c r="BR21" s="875"/>
      <c r="BS21" s="875"/>
      <c r="BT21" s="875"/>
      <c r="BU21" s="875"/>
      <c r="BV21" s="875"/>
      <c r="BW21" s="875"/>
      <c r="BX21" s="875"/>
      <c r="BY21" s="875"/>
      <c r="BZ21" s="875"/>
      <c r="CA21" s="875"/>
      <c r="CB21" s="875"/>
      <c r="CC21" s="875"/>
      <c r="CD21" s="875"/>
      <c r="CE21" s="875"/>
      <c r="CF21" s="875"/>
      <c r="CG21" s="875"/>
      <c r="CH21" s="875"/>
      <c r="CI21" s="875"/>
      <c r="CJ21" s="875"/>
      <c r="CK21" s="875"/>
      <c r="CL21" s="875"/>
      <c r="CM21" s="875"/>
      <c r="CN21" s="875"/>
      <c r="CO21" s="875"/>
      <c r="CP21" s="875"/>
      <c r="CQ21" s="875"/>
      <c r="CR21" s="875"/>
      <c r="CS21" s="875"/>
      <c r="CT21" s="875"/>
      <c r="CU21" s="875"/>
      <c r="CV21" s="875"/>
      <c r="CW21" s="875"/>
      <c r="CX21" s="875"/>
      <c r="CY21" s="875"/>
      <c r="CZ21" s="875"/>
      <c r="DA21" s="875"/>
      <c r="DB21" s="875"/>
      <c r="DC21" s="875"/>
      <c r="DD21" s="875"/>
      <c r="DE21" s="875"/>
      <c r="DF21" s="875"/>
      <c r="DG21" s="875"/>
      <c r="DH21" s="875"/>
      <c r="DI21" s="875"/>
      <c r="DJ21" s="875"/>
      <c r="DK21" s="875"/>
      <c r="DL21" s="875"/>
      <c r="DM21" s="875"/>
      <c r="DN21" s="875"/>
      <c r="DO21" s="875"/>
      <c r="DP21" s="875"/>
      <c r="DQ21" s="875"/>
      <c r="DR21" s="875"/>
      <c r="DS21" s="875"/>
      <c r="DT21" s="875"/>
      <c r="DU21" s="875"/>
      <c r="DV21" s="875"/>
      <c r="DW21" s="875"/>
      <c r="DX21" s="875"/>
      <c r="DY21" s="875"/>
      <c r="DZ21" s="875"/>
      <c r="EA21" s="875"/>
      <c r="EB21" s="875"/>
      <c r="EC21" s="875"/>
      <c r="ED21" s="875"/>
      <c r="EE21" s="875"/>
      <c r="EF21" s="875"/>
      <c r="EG21" s="875"/>
      <c r="EH21" s="875"/>
      <c r="EI21" s="875"/>
      <c r="EJ21" s="875"/>
      <c r="EK21" s="875"/>
      <c r="EL21" s="875"/>
      <c r="EM21" s="875"/>
      <c r="EN21" s="875"/>
      <c r="EO21" s="875"/>
      <c r="EP21" s="875"/>
      <c r="EQ21" s="875"/>
      <c r="ER21" s="875"/>
      <c r="ES21" s="875"/>
      <c r="ET21" s="875"/>
      <c r="EU21" s="875"/>
      <c r="EV21" s="875"/>
      <c r="EW21" s="875"/>
      <c r="EX21" s="875"/>
      <c r="EY21" s="875"/>
      <c r="EZ21" s="875"/>
      <c r="FA21" s="875"/>
      <c r="FB21" s="875"/>
      <c r="FC21" s="875"/>
      <c r="FD21" s="875"/>
      <c r="FE21" s="875"/>
      <c r="FF21" s="875"/>
      <c r="FG21" s="875"/>
      <c r="FH21" s="875"/>
      <c r="FI21" s="875"/>
      <c r="FJ21" s="875"/>
      <c r="FK21" s="875"/>
      <c r="FL21" s="875"/>
      <c r="FM21" s="875"/>
      <c r="FN21" s="875"/>
      <c r="FO21" s="875"/>
      <c r="FP21" s="875"/>
      <c r="FQ21" s="875"/>
      <c r="FR21" s="875"/>
      <c r="FS21" s="875"/>
      <c r="FT21" s="875"/>
      <c r="FU21" s="875"/>
      <c r="FV21" s="875"/>
    </row>
    <row r="22" spans="1:178" ht="23.25" customHeight="1">
      <c r="A22" s="5436"/>
      <c r="B22" s="881" t="s">
        <v>108</v>
      </c>
      <c r="C22" s="882" t="s">
        <v>1513</v>
      </c>
      <c r="D22" s="883"/>
      <c r="E22" s="883"/>
      <c r="F22" s="883"/>
      <c r="G22" s="883"/>
      <c r="H22" s="883"/>
      <c r="I22" s="883"/>
      <c r="J22" s="883"/>
      <c r="K22" s="913"/>
      <c r="L22" s="913"/>
      <c r="M22" s="913"/>
      <c r="N22" s="913"/>
      <c r="O22" s="913"/>
      <c r="P22" s="913"/>
      <c r="Q22" s="913"/>
      <c r="R22" s="913"/>
      <c r="S22" s="913"/>
      <c r="T22" s="913"/>
      <c r="U22" s="913"/>
      <c r="V22" s="923"/>
      <c r="W22" s="913"/>
      <c r="X22" s="913"/>
      <c r="Y22" s="913"/>
      <c r="Z22" s="913"/>
      <c r="AA22" s="913"/>
      <c r="AB22" s="930"/>
      <c r="AC22" s="930"/>
      <c r="AD22" s="930"/>
      <c r="AE22" s="930"/>
      <c r="AF22" s="931"/>
      <c r="AG22" s="942"/>
      <c r="AH22" s="942"/>
      <c r="AI22" s="942"/>
      <c r="AJ22" s="942"/>
      <c r="AK22" s="942"/>
      <c r="AL22" s="942"/>
      <c r="AM22" s="942"/>
      <c r="AN22" s="931"/>
      <c r="AO22" s="942"/>
      <c r="AP22" s="942"/>
      <c r="AQ22" s="942"/>
      <c r="AR22" s="942"/>
      <c r="AS22" s="942"/>
      <c r="AT22" s="942"/>
      <c r="AU22" s="942"/>
      <c r="AV22" s="931"/>
      <c r="AW22" s="942"/>
      <c r="AX22" s="942"/>
      <c r="AY22" s="942"/>
      <c r="AZ22" s="942"/>
      <c r="BA22" s="965"/>
      <c r="BB22" s="962"/>
      <c r="BC22" s="875"/>
      <c r="BD22" s="875"/>
      <c r="BE22" s="875"/>
      <c r="BF22" s="875"/>
      <c r="BG22" s="875"/>
      <c r="BH22" s="875"/>
      <c r="BI22" s="875"/>
      <c r="BJ22" s="875"/>
      <c r="BK22" s="875"/>
      <c r="BL22" s="875"/>
      <c r="BM22" s="875"/>
      <c r="BN22" s="875"/>
      <c r="BO22" s="875"/>
      <c r="BP22" s="875"/>
      <c r="BQ22" s="875"/>
      <c r="BR22" s="875"/>
      <c r="BS22" s="875"/>
      <c r="BT22" s="875"/>
      <c r="BU22" s="875"/>
      <c r="BV22" s="875"/>
      <c r="BW22" s="875"/>
      <c r="BX22" s="875"/>
      <c r="BY22" s="875"/>
      <c r="BZ22" s="875"/>
      <c r="CA22" s="875"/>
      <c r="CB22" s="875"/>
      <c r="CC22" s="875"/>
      <c r="CD22" s="875"/>
      <c r="CE22" s="875"/>
      <c r="CF22" s="875"/>
      <c r="CG22" s="875"/>
      <c r="CH22" s="875"/>
      <c r="CI22" s="875"/>
      <c r="CJ22" s="875"/>
      <c r="CK22" s="875"/>
      <c r="CL22" s="875"/>
      <c r="CM22" s="875"/>
      <c r="CN22" s="875"/>
      <c r="CO22" s="875"/>
      <c r="CP22" s="875"/>
      <c r="CQ22" s="875"/>
      <c r="CR22" s="875"/>
      <c r="CS22" s="875"/>
      <c r="CT22" s="875"/>
      <c r="CU22" s="875"/>
      <c r="CV22" s="875"/>
      <c r="CW22" s="875"/>
      <c r="CX22" s="875"/>
      <c r="CY22" s="875"/>
      <c r="CZ22" s="875"/>
      <c r="DA22" s="875"/>
      <c r="DB22" s="875"/>
      <c r="DC22" s="875"/>
      <c r="DD22" s="875"/>
      <c r="DE22" s="875"/>
      <c r="DF22" s="875"/>
      <c r="DG22" s="875"/>
      <c r="DH22" s="875"/>
      <c r="DI22" s="875"/>
      <c r="DJ22" s="875"/>
      <c r="DK22" s="875"/>
      <c r="DL22" s="875"/>
      <c r="DM22" s="875"/>
      <c r="DN22" s="875"/>
      <c r="DO22" s="875"/>
      <c r="DP22" s="875"/>
      <c r="DQ22" s="875"/>
      <c r="DR22" s="875"/>
      <c r="DS22" s="875"/>
      <c r="DT22" s="875"/>
      <c r="DU22" s="875"/>
      <c r="DV22" s="875"/>
      <c r="DW22" s="875"/>
      <c r="DX22" s="875"/>
      <c r="DY22" s="875"/>
      <c r="DZ22" s="875"/>
      <c r="EA22" s="875"/>
      <c r="EB22" s="875"/>
      <c r="EC22" s="875"/>
      <c r="ED22" s="875"/>
      <c r="EE22" s="875"/>
      <c r="EF22" s="875"/>
      <c r="EG22" s="875"/>
      <c r="EH22" s="875"/>
      <c r="EI22" s="875"/>
      <c r="EJ22" s="875"/>
      <c r="EK22" s="875"/>
      <c r="EL22" s="875"/>
      <c r="EM22" s="875"/>
      <c r="EN22" s="875"/>
      <c r="EO22" s="875"/>
      <c r="EP22" s="875"/>
      <c r="EQ22" s="875"/>
      <c r="ER22" s="875"/>
      <c r="ES22" s="875"/>
      <c r="ET22" s="875"/>
      <c r="EU22" s="875"/>
      <c r="EV22" s="875"/>
      <c r="EW22" s="875"/>
      <c r="EX22" s="875"/>
      <c r="EY22" s="875"/>
      <c r="EZ22" s="875"/>
      <c r="FA22" s="875"/>
      <c r="FB22" s="875"/>
      <c r="FC22" s="875"/>
      <c r="FD22" s="875"/>
      <c r="FE22" s="875"/>
      <c r="FF22" s="875"/>
      <c r="FG22" s="875"/>
      <c r="FH22" s="875"/>
      <c r="FI22" s="875"/>
      <c r="FJ22" s="875"/>
      <c r="FK22" s="875"/>
      <c r="FL22" s="875"/>
      <c r="FM22" s="875"/>
      <c r="FN22" s="875"/>
      <c r="FO22" s="875"/>
      <c r="FP22" s="875"/>
      <c r="FQ22" s="875"/>
      <c r="FR22" s="875"/>
      <c r="FS22" s="875"/>
      <c r="FT22" s="875"/>
      <c r="FU22" s="875"/>
      <c r="FV22" s="875"/>
    </row>
    <row r="23" spans="1:178" ht="27" customHeight="1" outlineLevel="1">
      <c r="A23" s="5436"/>
      <c r="B23" s="884">
        <v>1</v>
      </c>
      <c r="C23" s="885" t="s">
        <v>1357</v>
      </c>
      <c r="D23" s="886"/>
      <c r="E23" s="886"/>
      <c r="F23" s="886"/>
      <c r="G23" s="886"/>
      <c r="H23" s="886"/>
      <c r="I23" s="886"/>
      <c r="J23" s="886"/>
      <c r="K23" s="915"/>
      <c r="L23" s="915"/>
      <c r="M23" s="915"/>
      <c r="N23" s="915"/>
      <c r="O23" s="915"/>
      <c r="P23" s="915"/>
      <c r="Q23" s="915"/>
      <c r="R23" s="915"/>
      <c r="S23" s="915"/>
      <c r="T23" s="920"/>
      <c r="U23" s="915"/>
      <c r="V23" s="925"/>
      <c r="W23" s="915"/>
      <c r="X23" s="925"/>
      <c r="Y23" s="915"/>
      <c r="Z23" s="915"/>
      <c r="AA23" s="925"/>
      <c r="AB23" s="935"/>
      <c r="AC23" s="935"/>
      <c r="AD23" s="935"/>
      <c r="AE23" s="935"/>
      <c r="AF23" s="936"/>
      <c r="AG23" s="943"/>
      <c r="AH23" s="943"/>
      <c r="AI23" s="943"/>
      <c r="AJ23" s="943"/>
      <c r="AK23" s="943"/>
      <c r="AL23" s="943"/>
      <c r="AM23" s="943"/>
      <c r="AN23" s="936"/>
      <c r="AO23" s="943"/>
      <c r="AP23" s="943"/>
      <c r="AQ23" s="943"/>
      <c r="AR23" s="943"/>
      <c r="AS23" s="943"/>
      <c r="AT23" s="943"/>
      <c r="AU23" s="943"/>
      <c r="AV23" s="931"/>
      <c r="AW23" s="942"/>
      <c r="AX23" s="966"/>
      <c r="AY23" s="966"/>
      <c r="AZ23" s="966"/>
      <c r="BA23" s="958"/>
      <c r="BB23" s="4899"/>
      <c r="BC23" s="875"/>
      <c r="BD23" s="875"/>
      <c r="BE23" s="875"/>
      <c r="BF23" s="875"/>
      <c r="BG23" s="875"/>
      <c r="BH23" s="875"/>
      <c r="BI23" s="875"/>
      <c r="BJ23" s="875"/>
      <c r="BK23" s="875"/>
      <c r="BL23" s="875"/>
      <c r="BM23" s="875"/>
      <c r="BN23" s="875"/>
      <c r="BO23" s="875"/>
      <c r="BP23" s="875"/>
      <c r="BQ23" s="875"/>
      <c r="BR23" s="875"/>
      <c r="BS23" s="875"/>
      <c r="BT23" s="875"/>
      <c r="BU23" s="875"/>
      <c r="BV23" s="875"/>
      <c r="BW23" s="875"/>
      <c r="BX23" s="875"/>
      <c r="BY23" s="875"/>
      <c r="BZ23" s="875"/>
      <c r="CA23" s="875"/>
      <c r="CB23" s="875"/>
      <c r="CC23" s="875"/>
      <c r="CD23" s="875"/>
      <c r="CE23" s="875"/>
      <c r="CF23" s="875"/>
      <c r="CG23" s="875"/>
      <c r="CH23" s="875"/>
      <c r="CI23" s="875"/>
      <c r="CJ23" s="875"/>
      <c r="CK23" s="875"/>
      <c r="CL23" s="875"/>
      <c r="CM23" s="875"/>
      <c r="CN23" s="875"/>
      <c r="CO23" s="875"/>
      <c r="CP23" s="875"/>
      <c r="CQ23" s="875"/>
      <c r="CR23" s="875"/>
      <c r="CS23" s="875"/>
      <c r="CT23" s="875"/>
      <c r="CU23" s="875"/>
      <c r="CV23" s="875"/>
      <c r="CW23" s="875"/>
      <c r="CX23" s="875"/>
      <c r="CY23" s="875"/>
      <c r="CZ23" s="875"/>
      <c r="DA23" s="875"/>
      <c r="DB23" s="875"/>
      <c r="DC23" s="875"/>
      <c r="DD23" s="875"/>
      <c r="DE23" s="875"/>
      <c r="DF23" s="875"/>
      <c r="DG23" s="875"/>
      <c r="DH23" s="875"/>
      <c r="DI23" s="875"/>
      <c r="DJ23" s="875"/>
      <c r="DK23" s="875"/>
      <c r="DL23" s="875"/>
      <c r="DM23" s="875"/>
      <c r="DN23" s="875"/>
      <c r="DO23" s="875"/>
      <c r="DP23" s="875"/>
      <c r="DQ23" s="875"/>
      <c r="DR23" s="875"/>
      <c r="DS23" s="875"/>
      <c r="DT23" s="875"/>
      <c r="DU23" s="875"/>
      <c r="DV23" s="875"/>
      <c r="DW23" s="875"/>
      <c r="DX23" s="875"/>
      <c r="DY23" s="875"/>
      <c r="DZ23" s="875"/>
      <c r="EA23" s="875"/>
      <c r="EB23" s="875"/>
      <c r="EC23" s="875"/>
      <c r="ED23" s="875"/>
      <c r="EE23" s="875"/>
      <c r="EF23" s="875"/>
      <c r="EG23" s="875"/>
      <c r="EH23" s="875"/>
      <c r="EI23" s="875"/>
      <c r="EJ23" s="875"/>
      <c r="EK23" s="875"/>
      <c r="EL23" s="875"/>
      <c r="EM23" s="875"/>
      <c r="EN23" s="875"/>
      <c r="EO23" s="875"/>
      <c r="EP23" s="875"/>
      <c r="EQ23" s="875"/>
      <c r="ER23" s="875"/>
      <c r="ES23" s="875"/>
      <c r="ET23" s="875"/>
      <c r="EU23" s="875"/>
      <c r="EV23" s="875"/>
      <c r="EW23" s="875"/>
      <c r="EX23" s="875"/>
      <c r="EY23" s="875"/>
      <c r="EZ23" s="875"/>
      <c r="FA23" s="875"/>
      <c r="FB23" s="875"/>
      <c r="FC23" s="875"/>
      <c r="FD23" s="875"/>
      <c r="FE23" s="875"/>
      <c r="FF23" s="875"/>
      <c r="FG23" s="875"/>
      <c r="FH23" s="875"/>
      <c r="FI23" s="875"/>
      <c r="FJ23" s="875"/>
      <c r="FK23" s="875"/>
      <c r="FL23" s="875"/>
      <c r="FM23" s="875"/>
      <c r="FN23" s="875"/>
      <c r="FO23" s="875"/>
      <c r="FP23" s="875"/>
      <c r="FQ23" s="875"/>
      <c r="FR23" s="875"/>
      <c r="FS23" s="875"/>
      <c r="FT23" s="875"/>
      <c r="FU23" s="875"/>
      <c r="FV23" s="875"/>
    </row>
    <row r="24" spans="1:178" ht="12.75" outlineLevel="1">
      <c r="A24" s="5436"/>
      <c r="B24" s="884">
        <v>2</v>
      </c>
      <c r="C24" s="885" t="s">
        <v>2302</v>
      </c>
      <c r="D24" s="886"/>
      <c r="E24" s="886"/>
      <c r="F24" s="886"/>
      <c r="G24" s="886"/>
      <c r="H24" s="886"/>
      <c r="I24" s="886"/>
      <c r="J24" s="886"/>
      <c r="K24" s="915"/>
      <c r="L24" s="915"/>
      <c r="M24" s="915"/>
      <c r="N24" s="915"/>
      <c r="O24" s="915"/>
      <c r="P24" s="915"/>
      <c r="Q24" s="915"/>
      <c r="R24" s="915"/>
      <c r="S24" s="915"/>
      <c r="T24" s="915"/>
      <c r="U24" s="915"/>
      <c r="V24" s="925"/>
      <c r="W24" s="915"/>
      <c r="X24" s="925"/>
      <c r="Y24" s="915"/>
      <c r="Z24" s="915"/>
      <c r="AA24" s="925"/>
      <c r="AB24" s="935"/>
      <c r="AC24" s="935"/>
      <c r="AD24" s="935"/>
      <c r="AE24" s="935"/>
      <c r="AF24" s="936"/>
      <c r="AG24" s="943"/>
      <c r="AH24" s="943"/>
      <c r="AI24" s="943"/>
      <c r="AJ24" s="943"/>
      <c r="AK24" s="943"/>
      <c r="AL24" s="943"/>
      <c r="AM24" s="943"/>
      <c r="AN24" s="936"/>
      <c r="AO24" s="943"/>
      <c r="AP24" s="943"/>
      <c r="AQ24" s="943"/>
      <c r="AR24" s="943"/>
      <c r="AS24" s="943"/>
      <c r="AT24" s="943"/>
      <c r="AU24" s="943"/>
      <c r="AV24" s="931"/>
      <c r="AW24" s="942"/>
      <c r="AX24" s="966"/>
      <c r="AY24" s="966"/>
      <c r="AZ24" s="931"/>
      <c r="BA24" s="967"/>
      <c r="BB24" s="962"/>
      <c r="BC24" s="875"/>
      <c r="BD24" s="875"/>
      <c r="BE24" s="875"/>
      <c r="BF24" s="875"/>
      <c r="BG24" s="875"/>
      <c r="BH24" s="875"/>
      <c r="BI24" s="875"/>
      <c r="BJ24" s="875"/>
      <c r="BK24" s="875"/>
      <c r="BL24" s="875"/>
      <c r="BM24" s="875"/>
      <c r="BN24" s="875"/>
      <c r="BO24" s="875"/>
      <c r="BP24" s="875"/>
      <c r="BQ24" s="875"/>
      <c r="BR24" s="875"/>
      <c r="BS24" s="875"/>
      <c r="BT24" s="875"/>
      <c r="BU24" s="875"/>
      <c r="BV24" s="875"/>
      <c r="BW24" s="875"/>
      <c r="BX24" s="875"/>
      <c r="BY24" s="875"/>
      <c r="BZ24" s="875"/>
      <c r="CA24" s="875"/>
      <c r="CB24" s="875"/>
      <c r="CC24" s="875"/>
      <c r="CD24" s="875"/>
      <c r="CE24" s="875"/>
      <c r="CF24" s="875"/>
      <c r="CG24" s="875"/>
      <c r="CH24" s="875"/>
      <c r="CI24" s="875"/>
      <c r="CJ24" s="875"/>
      <c r="CK24" s="875"/>
      <c r="CL24" s="875"/>
      <c r="CM24" s="875"/>
      <c r="CN24" s="875"/>
      <c r="CO24" s="875"/>
      <c r="CP24" s="875"/>
      <c r="CQ24" s="875"/>
      <c r="CR24" s="875"/>
      <c r="CS24" s="875"/>
      <c r="CT24" s="875"/>
      <c r="CU24" s="875"/>
      <c r="CV24" s="875"/>
      <c r="CW24" s="875"/>
      <c r="CX24" s="875"/>
      <c r="CY24" s="875"/>
      <c r="CZ24" s="875"/>
      <c r="DA24" s="875"/>
      <c r="DB24" s="875"/>
      <c r="DC24" s="875"/>
      <c r="DD24" s="875"/>
      <c r="DE24" s="875"/>
      <c r="DF24" s="875"/>
      <c r="DG24" s="875"/>
      <c r="DH24" s="875"/>
      <c r="DI24" s="875"/>
      <c r="DJ24" s="875"/>
      <c r="DK24" s="875"/>
      <c r="DL24" s="875"/>
      <c r="DM24" s="875"/>
      <c r="DN24" s="875"/>
      <c r="DO24" s="875"/>
      <c r="DP24" s="875"/>
      <c r="DQ24" s="875"/>
      <c r="DR24" s="875"/>
      <c r="DS24" s="875"/>
      <c r="DT24" s="875"/>
      <c r="DU24" s="875"/>
      <c r="DV24" s="875"/>
      <c r="DW24" s="875"/>
      <c r="DX24" s="875"/>
      <c r="DY24" s="875"/>
      <c r="DZ24" s="875"/>
      <c r="EA24" s="875"/>
      <c r="EB24" s="875"/>
      <c r="EC24" s="875"/>
      <c r="ED24" s="875"/>
      <c r="EE24" s="875"/>
      <c r="EF24" s="875"/>
      <c r="EG24" s="875"/>
      <c r="EH24" s="875"/>
      <c r="EI24" s="875"/>
      <c r="EJ24" s="875"/>
      <c r="EK24" s="875"/>
      <c r="EL24" s="875"/>
      <c r="EM24" s="875"/>
      <c r="EN24" s="875"/>
      <c r="EO24" s="875"/>
      <c r="EP24" s="875"/>
      <c r="EQ24" s="875"/>
      <c r="ER24" s="875"/>
      <c r="ES24" s="875"/>
      <c r="ET24" s="875"/>
      <c r="EU24" s="875"/>
      <c r="EV24" s="875"/>
      <c r="EW24" s="875"/>
      <c r="EX24" s="875"/>
      <c r="EY24" s="875"/>
      <c r="EZ24" s="875"/>
      <c r="FA24" s="875"/>
      <c r="FB24" s="875"/>
      <c r="FC24" s="875"/>
      <c r="FD24" s="875"/>
      <c r="FE24" s="875"/>
      <c r="FF24" s="875"/>
      <c r="FG24" s="875"/>
      <c r="FH24" s="875"/>
      <c r="FI24" s="875"/>
      <c r="FJ24" s="875"/>
      <c r="FK24" s="875"/>
      <c r="FL24" s="875"/>
      <c r="FM24" s="875"/>
      <c r="FN24" s="875"/>
      <c r="FO24" s="875"/>
      <c r="FP24" s="875"/>
      <c r="FQ24" s="875"/>
      <c r="FR24" s="875"/>
      <c r="FS24" s="875"/>
      <c r="FT24" s="875"/>
      <c r="FU24" s="875"/>
      <c r="FV24" s="875"/>
    </row>
    <row r="25" spans="1:178" ht="12.75" outlineLevel="1">
      <c r="A25" s="5436"/>
      <c r="B25" s="884">
        <v>3</v>
      </c>
      <c r="C25" s="885" t="s">
        <v>2303</v>
      </c>
      <c r="D25" s="886"/>
      <c r="E25" s="886"/>
      <c r="F25" s="886"/>
      <c r="G25" s="886"/>
      <c r="H25" s="886"/>
      <c r="I25" s="886"/>
      <c r="J25" s="886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25"/>
      <c r="W25" s="915"/>
      <c r="X25" s="915"/>
      <c r="Y25" s="915"/>
      <c r="Z25" s="915"/>
      <c r="AA25" s="915"/>
      <c r="AB25" s="935"/>
      <c r="AC25" s="935"/>
      <c r="AD25" s="935"/>
      <c r="AE25" s="935"/>
      <c r="AF25" s="936"/>
      <c r="AG25" s="943"/>
      <c r="AH25" s="943"/>
      <c r="AI25" s="943"/>
      <c r="AJ25" s="943"/>
      <c r="AK25" s="943"/>
      <c r="AL25" s="943"/>
      <c r="AM25" s="943"/>
      <c r="AN25" s="936"/>
      <c r="AO25" s="943"/>
      <c r="AP25" s="943"/>
      <c r="AQ25" s="943"/>
      <c r="AR25" s="943"/>
      <c r="AS25" s="943"/>
      <c r="AT25" s="943"/>
      <c r="AU25" s="943"/>
      <c r="AV25" s="931"/>
      <c r="AW25" s="942"/>
      <c r="AX25" s="966"/>
      <c r="AY25" s="966"/>
      <c r="AZ25" s="931"/>
      <c r="BA25" s="967"/>
      <c r="BB25" s="962"/>
      <c r="BC25" s="875"/>
      <c r="BD25" s="875"/>
      <c r="BE25" s="875"/>
      <c r="BF25" s="875"/>
      <c r="BG25" s="875"/>
      <c r="BH25" s="875"/>
      <c r="BI25" s="875"/>
      <c r="BJ25" s="875"/>
      <c r="BK25" s="875"/>
      <c r="BL25" s="875"/>
      <c r="BM25" s="875"/>
      <c r="BN25" s="875"/>
      <c r="BO25" s="875"/>
      <c r="BP25" s="875"/>
      <c r="BQ25" s="875"/>
      <c r="BR25" s="875"/>
      <c r="BS25" s="875"/>
      <c r="BT25" s="875"/>
      <c r="BU25" s="875"/>
      <c r="BV25" s="875"/>
      <c r="BW25" s="875"/>
      <c r="BX25" s="875"/>
      <c r="BY25" s="875"/>
      <c r="BZ25" s="875"/>
      <c r="CA25" s="875"/>
      <c r="CB25" s="875"/>
      <c r="CC25" s="875"/>
      <c r="CD25" s="875"/>
      <c r="CE25" s="875"/>
      <c r="CF25" s="875"/>
      <c r="CG25" s="875"/>
      <c r="CH25" s="875"/>
      <c r="CI25" s="875"/>
      <c r="CJ25" s="875"/>
      <c r="CK25" s="875"/>
      <c r="CL25" s="875"/>
      <c r="CM25" s="875"/>
      <c r="CN25" s="875"/>
      <c r="CO25" s="875"/>
      <c r="CP25" s="875"/>
      <c r="CQ25" s="875"/>
      <c r="CR25" s="875"/>
      <c r="CS25" s="875"/>
      <c r="CT25" s="875"/>
      <c r="CU25" s="875"/>
      <c r="CV25" s="875"/>
      <c r="CW25" s="875"/>
      <c r="CX25" s="875"/>
      <c r="CY25" s="875"/>
      <c r="CZ25" s="875"/>
      <c r="DA25" s="875"/>
      <c r="DB25" s="875"/>
      <c r="DC25" s="875"/>
      <c r="DD25" s="875"/>
      <c r="DE25" s="875"/>
      <c r="DF25" s="875"/>
      <c r="DG25" s="875"/>
      <c r="DH25" s="875"/>
      <c r="DI25" s="875"/>
      <c r="DJ25" s="875"/>
      <c r="DK25" s="875"/>
      <c r="DL25" s="875"/>
      <c r="DM25" s="875"/>
      <c r="DN25" s="875"/>
      <c r="DO25" s="875"/>
      <c r="DP25" s="875"/>
      <c r="DQ25" s="875"/>
      <c r="DR25" s="875"/>
      <c r="DS25" s="875"/>
      <c r="DT25" s="875"/>
      <c r="DU25" s="875"/>
      <c r="DV25" s="875"/>
      <c r="DW25" s="875"/>
      <c r="DX25" s="875"/>
      <c r="DY25" s="875"/>
      <c r="DZ25" s="875"/>
      <c r="EA25" s="875"/>
      <c r="EB25" s="875"/>
      <c r="EC25" s="875"/>
      <c r="ED25" s="875"/>
      <c r="EE25" s="875"/>
      <c r="EF25" s="875"/>
      <c r="EG25" s="875"/>
      <c r="EH25" s="875"/>
      <c r="EI25" s="875"/>
      <c r="EJ25" s="875"/>
      <c r="EK25" s="875"/>
      <c r="EL25" s="875"/>
      <c r="EM25" s="875"/>
      <c r="EN25" s="875"/>
      <c r="EO25" s="875"/>
      <c r="EP25" s="875"/>
      <c r="EQ25" s="875"/>
      <c r="ER25" s="875"/>
      <c r="ES25" s="875"/>
      <c r="ET25" s="875"/>
      <c r="EU25" s="875"/>
      <c r="EV25" s="875"/>
      <c r="EW25" s="875"/>
      <c r="EX25" s="875"/>
      <c r="EY25" s="875"/>
      <c r="EZ25" s="875"/>
      <c r="FA25" s="875"/>
      <c r="FB25" s="875"/>
      <c r="FC25" s="875"/>
      <c r="FD25" s="875"/>
      <c r="FE25" s="875"/>
      <c r="FF25" s="875"/>
      <c r="FG25" s="875"/>
      <c r="FH25" s="875"/>
      <c r="FI25" s="875"/>
      <c r="FJ25" s="875"/>
      <c r="FK25" s="875"/>
      <c r="FL25" s="875"/>
      <c r="FM25" s="875"/>
      <c r="FN25" s="875"/>
      <c r="FO25" s="875"/>
      <c r="FP25" s="875"/>
      <c r="FQ25" s="875"/>
      <c r="FR25" s="875"/>
      <c r="FS25" s="875"/>
      <c r="FT25" s="875"/>
      <c r="FU25" s="875"/>
      <c r="FV25" s="875"/>
    </row>
    <row r="26" spans="1:178" ht="13.5" outlineLevel="1">
      <c r="A26" s="891"/>
      <c r="B26" s="884">
        <v>4</v>
      </c>
      <c r="C26" s="885" t="s">
        <v>2304</v>
      </c>
      <c r="D26" s="886"/>
      <c r="E26" s="886"/>
      <c r="F26" s="886"/>
      <c r="G26" s="886"/>
      <c r="H26" s="886"/>
      <c r="I26" s="886"/>
      <c r="J26" s="886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25"/>
      <c r="W26" s="915"/>
      <c r="X26" s="915"/>
      <c r="Y26" s="915"/>
      <c r="Z26" s="915"/>
      <c r="AA26" s="915"/>
      <c r="AB26" s="935"/>
      <c r="AC26" s="935"/>
      <c r="AD26" s="935"/>
      <c r="AE26" s="935"/>
      <c r="AF26" s="936"/>
      <c r="AG26" s="943"/>
      <c r="AH26" s="943"/>
      <c r="AI26" s="943"/>
      <c r="AJ26" s="943"/>
      <c r="AK26" s="943"/>
      <c r="AL26" s="943"/>
      <c r="AM26" s="943"/>
      <c r="AN26" s="936"/>
      <c r="AO26" s="943"/>
      <c r="AP26" s="943"/>
      <c r="AQ26" s="943"/>
      <c r="AR26" s="943"/>
      <c r="AS26" s="943"/>
      <c r="AT26" s="943"/>
      <c r="AU26" s="943"/>
      <c r="AV26" s="936"/>
      <c r="AW26" s="936"/>
      <c r="AX26" s="936"/>
      <c r="AY26" s="936"/>
      <c r="AZ26" s="936"/>
      <c r="BA26" s="967"/>
      <c r="BB26" s="962"/>
      <c r="BC26" s="875"/>
      <c r="BD26" s="875"/>
      <c r="BE26" s="875"/>
      <c r="BF26" s="875"/>
      <c r="BG26" s="875"/>
      <c r="BH26" s="875"/>
      <c r="BI26" s="875"/>
      <c r="BJ26" s="875"/>
      <c r="BK26" s="875"/>
      <c r="BL26" s="875"/>
      <c r="BM26" s="875"/>
      <c r="BN26" s="875"/>
      <c r="BO26" s="875"/>
      <c r="BP26" s="875"/>
      <c r="BQ26" s="875"/>
      <c r="BR26" s="875"/>
      <c r="BS26" s="875"/>
      <c r="BT26" s="875"/>
      <c r="BU26" s="875"/>
      <c r="BV26" s="875"/>
      <c r="BW26" s="875"/>
      <c r="BX26" s="875"/>
      <c r="BY26" s="875"/>
      <c r="BZ26" s="875"/>
      <c r="CA26" s="875"/>
      <c r="CB26" s="875"/>
      <c r="CC26" s="875"/>
      <c r="CD26" s="875"/>
      <c r="CE26" s="875"/>
      <c r="CF26" s="875"/>
      <c r="CG26" s="875"/>
      <c r="CH26" s="875"/>
      <c r="CI26" s="875"/>
      <c r="CJ26" s="875"/>
      <c r="CK26" s="875"/>
      <c r="CL26" s="875"/>
      <c r="CM26" s="875"/>
      <c r="CN26" s="875"/>
      <c r="CO26" s="875"/>
      <c r="CP26" s="875"/>
      <c r="CQ26" s="875"/>
      <c r="CR26" s="875"/>
      <c r="CS26" s="875"/>
      <c r="CT26" s="875"/>
      <c r="CU26" s="875"/>
      <c r="CV26" s="875"/>
      <c r="CW26" s="875"/>
      <c r="CX26" s="875"/>
      <c r="CY26" s="875"/>
      <c r="CZ26" s="875"/>
      <c r="DA26" s="875"/>
      <c r="DB26" s="875"/>
      <c r="DC26" s="875"/>
      <c r="DD26" s="875"/>
      <c r="DE26" s="875"/>
      <c r="DF26" s="875"/>
      <c r="DG26" s="875"/>
      <c r="DH26" s="875"/>
      <c r="DI26" s="875"/>
      <c r="DJ26" s="875"/>
      <c r="DK26" s="875"/>
      <c r="DL26" s="875"/>
      <c r="DM26" s="875"/>
      <c r="DN26" s="875"/>
      <c r="DO26" s="875"/>
      <c r="DP26" s="875"/>
      <c r="DQ26" s="875"/>
      <c r="DR26" s="875"/>
      <c r="DS26" s="875"/>
      <c r="DT26" s="875"/>
      <c r="DU26" s="875"/>
      <c r="DV26" s="875"/>
      <c r="DW26" s="875"/>
      <c r="DX26" s="875"/>
      <c r="DY26" s="875"/>
      <c r="DZ26" s="875"/>
      <c r="EA26" s="875"/>
      <c r="EB26" s="875"/>
      <c r="EC26" s="875"/>
      <c r="ED26" s="875"/>
      <c r="EE26" s="875"/>
      <c r="EF26" s="875"/>
      <c r="EG26" s="875"/>
      <c r="EH26" s="875"/>
      <c r="EI26" s="875"/>
      <c r="EJ26" s="875"/>
      <c r="EK26" s="875"/>
      <c r="EL26" s="875"/>
      <c r="EM26" s="875"/>
      <c r="EN26" s="875"/>
      <c r="EO26" s="875"/>
      <c r="EP26" s="875"/>
      <c r="EQ26" s="875"/>
      <c r="ER26" s="875"/>
      <c r="ES26" s="875"/>
      <c r="ET26" s="875"/>
      <c r="EU26" s="875"/>
      <c r="EV26" s="875"/>
      <c r="EW26" s="875"/>
      <c r="EX26" s="875"/>
      <c r="EY26" s="875"/>
      <c r="EZ26" s="875"/>
      <c r="FA26" s="875"/>
      <c r="FB26" s="875"/>
      <c r="FC26" s="875"/>
      <c r="FD26" s="875"/>
      <c r="FE26" s="875"/>
      <c r="FF26" s="875"/>
      <c r="FG26" s="875"/>
      <c r="FH26" s="875"/>
      <c r="FI26" s="875"/>
      <c r="FJ26" s="875"/>
      <c r="FK26" s="875"/>
      <c r="FL26" s="875"/>
      <c r="FM26" s="875"/>
      <c r="FN26" s="875"/>
      <c r="FO26" s="875"/>
      <c r="FP26" s="875"/>
      <c r="FQ26" s="875"/>
      <c r="FR26" s="875"/>
      <c r="FS26" s="875"/>
      <c r="FT26" s="875"/>
      <c r="FU26" s="875"/>
      <c r="FV26" s="875"/>
    </row>
    <row r="27" spans="1:178" ht="13.5">
      <c r="A27" s="5210" t="s">
        <v>354</v>
      </c>
      <c r="B27" s="5210"/>
      <c r="C27" s="5210"/>
      <c r="D27" s="892"/>
      <c r="E27" s="892"/>
      <c r="F27" s="892"/>
      <c r="G27" s="892"/>
      <c r="H27" s="892"/>
      <c r="I27" s="892"/>
      <c r="J27" s="892"/>
      <c r="K27" s="916"/>
      <c r="L27" s="916"/>
      <c r="M27" s="916"/>
      <c r="N27" s="916"/>
      <c r="O27" s="916"/>
      <c r="P27" s="916"/>
      <c r="Q27" s="916"/>
      <c r="R27" s="916"/>
      <c r="S27" s="916"/>
      <c r="T27" s="916"/>
      <c r="U27" s="916"/>
      <c r="V27" s="916"/>
      <c r="W27" s="916"/>
      <c r="X27" s="916"/>
      <c r="Y27" s="916"/>
      <c r="Z27" s="916"/>
      <c r="AA27" s="916"/>
      <c r="AB27" s="937"/>
      <c r="AC27" s="937"/>
      <c r="AD27" s="937"/>
      <c r="AE27" s="937"/>
      <c r="AF27" s="189"/>
      <c r="AG27" s="944"/>
      <c r="AH27" s="944"/>
      <c r="AI27" s="944"/>
      <c r="AJ27" s="125"/>
      <c r="AK27" s="125"/>
      <c r="AL27" s="125"/>
      <c r="AM27" s="125"/>
      <c r="AN27" s="189"/>
      <c r="AO27" s="125"/>
      <c r="AP27" s="125"/>
      <c r="AQ27" s="125"/>
      <c r="AR27" s="125"/>
      <c r="AS27" s="125"/>
      <c r="AT27" s="125"/>
      <c r="AU27" s="125"/>
      <c r="AV27" s="950"/>
      <c r="AW27" s="944"/>
      <c r="AX27" s="944"/>
      <c r="AY27" s="944"/>
      <c r="AZ27" s="944"/>
      <c r="BA27" s="968"/>
      <c r="BB27" s="969"/>
    </row>
    <row r="28" spans="1:178" ht="13.5">
      <c r="A28" s="5427" t="s">
        <v>2305</v>
      </c>
      <c r="B28" s="884" t="s">
        <v>16</v>
      </c>
      <c r="C28" s="893" t="s">
        <v>2306</v>
      </c>
      <c r="D28" s="894"/>
      <c r="E28" s="894"/>
      <c r="F28" s="894"/>
      <c r="G28" s="894"/>
      <c r="H28" s="894"/>
      <c r="I28" s="894"/>
      <c r="J28" s="894"/>
      <c r="K28" s="917"/>
      <c r="L28" s="917"/>
      <c r="M28" s="917"/>
      <c r="N28" s="917"/>
      <c r="O28" s="917"/>
      <c r="P28" s="917"/>
      <c r="Q28" s="917"/>
      <c r="R28" s="917"/>
      <c r="S28" s="917"/>
      <c r="T28" s="917"/>
      <c r="U28" s="917"/>
      <c r="V28" s="926"/>
      <c r="W28" s="917"/>
      <c r="X28" s="917"/>
      <c r="Y28" s="926"/>
      <c r="Z28" s="926"/>
      <c r="AA28" s="926"/>
      <c r="AB28" s="932"/>
      <c r="AC28" s="932"/>
      <c r="AD28" s="932"/>
      <c r="AE28" s="932"/>
      <c r="AF28" s="933"/>
      <c r="AG28" s="945"/>
      <c r="AH28" s="945"/>
      <c r="AI28" s="945"/>
      <c r="AJ28" s="945"/>
      <c r="AK28" s="945"/>
      <c r="AL28" s="945"/>
      <c r="AM28" s="945"/>
      <c r="AN28" s="933"/>
      <c r="AO28" s="945"/>
      <c r="AP28" s="945"/>
      <c r="AQ28" s="945"/>
      <c r="AR28" s="945"/>
      <c r="AS28" s="945"/>
      <c r="AT28" s="945"/>
      <c r="AU28" s="945"/>
      <c r="AV28" s="933"/>
      <c r="AW28" s="945"/>
      <c r="AX28" s="945"/>
      <c r="AY28" s="945"/>
      <c r="AZ28" s="945"/>
      <c r="BA28" s="4918"/>
      <c r="BB28" s="971"/>
    </row>
    <row r="29" spans="1:178" ht="12.75">
      <c r="A29" s="5428"/>
      <c r="B29" s="884" t="s">
        <v>138</v>
      </c>
      <c r="C29" s="893" t="s">
        <v>2307</v>
      </c>
      <c r="D29" s="894"/>
      <c r="E29" s="894"/>
      <c r="F29" s="894"/>
      <c r="G29" s="894"/>
      <c r="H29" s="894"/>
      <c r="I29" s="894"/>
      <c r="J29" s="894"/>
      <c r="K29" s="917"/>
      <c r="L29" s="917"/>
      <c r="M29" s="917"/>
      <c r="N29" s="917"/>
      <c r="O29" s="918"/>
      <c r="P29" s="917"/>
      <c r="Q29" s="917"/>
      <c r="R29" s="917"/>
      <c r="S29" s="917"/>
      <c r="T29" s="917"/>
      <c r="U29" s="917"/>
      <c r="V29" s="926"/>
      <c r="W29" s="917"/>
      <c r="X29" s="917"/>
      <c r="Y29" s="926"/>
      <c r="Z29" s="926"/>
      <c r="AA29" s="926"/>
      <c r="AB29" s="932"/>
      <c r="AC29" s="932"/>
      <c r="AD29" s="932"/>
      <c r="AE29" s="932"/>
      <c r="AF29" s="933"/>
      <c r="AG29" s="945"/>
      <c r="AH29" s="945"/>
      <c r="AI29" s="945"/>
      <c r="AJ29" s="945"/>
      <c r="AK29" s="945"/>
      <c r="AL29" s="945"/>
      <c r="AM29" s="945"/>
      <c r="AN29" s="933"/>
      <c r="AO29" s="945"/>
      <c r="AP29" s="945"/>
      <c r="AQ29" s="945"/>
      <c r="AR29" s="945"/>
      <c r="AS29" s="945"/>
      <c r="AT29" s="945"/>
      <c r="AU29" s="945"/>
      <c r="AV29" s="931"/>
      <c r="AW29" s="945"/>
      <c r="AX29" s="945"/>
      <c r="AY29" s="945"/>
      <c r="AZ29" s="945"/>
      <c r="BA29" s="970"/>
      <c r="BB29" s="888"/>
    </row>
    <row r="30" spans="1:178" s="871" customFormat="1" ht="13.5">
      <c r="A30" s="5428"/>
      <c r="B30" s="895">
        <v>1</v>
      </c>
      <c r="C30" s="888" t="s">
        <v>1513</v>
      </c>
      <c r="D30" s="894"/>
      <c r="E30" s="894"/>
      <c r="F30" s="894"/>
      <c r="G30" s="894"/>
      <c r="H30" s="894"/>
      <c r="I30" s="894"/>
      <c r="J30" s="894"/>
      <c r="K30" s="917"/>
      <c r="L30" s="917"/>
      <c r="M30" s="917"/>
      <c r="N30" s="917"/>
      <c r="O30" s="919"/>
      <c r="P30" s="917"/>
      <c r="Q30" s="917"/>
      <c r="R30" s="918"/>
      <c r="S30" s="917"/>
      <c r="T30" s="917"/>
      <c r="U30" s="917"/>
      <c r="V30" s="926"/>
      <c r="W30" s="917"/>
      <c r="X30" s="917"/>
      <c r="Y30" s="926"/>
      <c r="Z30" s="926"/>
      <c r="AA30" s="926"/>
      <c r="AB30" s="932"/>
      <c r="AC30" s="932"/>
      <c r="AD30" s="932"/>
      <c r="AE30" s="932"/>
      <c r="AF30" s="933"/>
      <c r="AG30" s="945"/>
      <c r="AH30" s="266"/>
      <c r="AI30" s="945"/>
      <c r="AJ30" s="945"/>
      <c r="AK30" s="945"/>
      <c r="AL30" s="945"/>
      <c r="AM30" s="945"/>
      <c r="AN30" s="933"/>
      <c r="AO30" s="945"/>
      <c r="AP30" s="266"/>
      <c r="AQ30" s="945"/>
      <c r="AR30" s="945"/>
      <c r="AS30" s="945"/>
      <c r="AT30" s="945"/>
      <c r="AU30" s="945"/>
      <c r="AV30" s="931"/>
      <c r="AW30" s="945"/>
      <c r="AX30" s="945"/>
      <c r="AY30" s="945"/>
      <c r="AZ30" s="945"/>
      <c r="BA30" s="972"/>
      <c r="BB30" s="973"/>
    </row>
    <row r="31" spans="1:178" s="871" customFormat="1" ht="13.5">
      <c r="A31" s="5428"/>
      <c r="B31" s="895">
        <v>2</v>
      </c>
      <c r="C31" s="888" t="s">
        <v>785</v>
      </c>
      <c r="D31" s="894"/>
      <c r="E31" s="894"/>
      <c r="F31" s="894"/>
      <c r="G31" s="894"/>
      <c r="H31" s="894"/>
      <c r="I31" s="894"/>
      <c r="J31" s="894"/>
      <c r="K31" s="917"/>
      <c r="L31" s="917"/>
      <c r="M31" s="917"/>
      <c r="N31" s="917"/>
      <c r="O31" s="918"/>
      <c r="P31" s="917"/>
      <c r="Q31" s="917"/>
      <c r="R31" s="918"/>
      <c r="S31" s="917"/>
      <c r="T31" s="917"/>
      <c r="U31" s="917"/>
      <c r="V31" s="926"/>
      <c r="W31" s="917"/>
      <c r="X31" s="917"/>
      <c r="Y31" s="926"/>
      <c r="Z31" s="926"/>
      <c r="AA31" s="926"/>
      <c r="AB31" s="932"/>
      <c r="AC31" s="932"/>
      <c r="AD31" s="932"/>
      <c r="AE31" s="932"/>
      <c r="AF31" s="933"/>
      <c r="AG31" s="945"/>
      <c r="AH31" s="266"/>
      <c r="AI31" s="945"/>
      <c r="AJ31" s="945"/>
      <c r="AK31" s="945"/>
      <c r="AL31" s="945"/>
      <c r="AM31" s="945"/>
      <c r="AN31" s="933"/>
      <c r="AO31" s="945"/>
      <c r="AP31" s="266"/>
      <c r="AQ31" s="945"/>
      <c r="AR31" s="945"/>
      <c r="AS31" s="945"/>
      <c r="AT31" s="945"/>
      <c r="AU31" s="945"/>
      <c r="AV31" s="933"/>
      <c r="AW31" s="945"/>
      <c r="AX31" s="945"/>
      <c r="AY31" s="945"/>
      <c r="AZ31" s="945"/>
      <c r="BA31" s="885"/>
      <c r="BB31" s="974"/>
    </row>
    <row r="32" spans="1:178" s="871" customFormat="1" ht="13.5">
      <c r="A32" s="5428"/>
      <c r="B32" s="896" t="s">
        <v>108</v>
      </c>
      <c r="C32" s="897" t="s">
        <v>2308</v>
      </c>
      <c r="D32" s="894"/>
      <c r="E32" s="894"/>
      <c r="F32" s="894"/>
      <c r="G32" s="894"/>
      <c r="H32" s="894"/>
      <c r="I32" s="894"/>
      <c r="J32" s="894"/>
      <c r="K32" s="917"/>
      <c r="L32" s="917"/>
      <c r="M32" s="917"/>
      <c r="N32" s="917"/>
      <c r="O32" s="917"/>
      <c r="P32" s="917"/>
      <c r="Q32" s="917"/>
      <c r="R32" s="927"/>
      <c r="S32" s="917"/>
      <c r="T32" s="917"/>
      <c r="U32" s="917"/>
      <c r="V32" s="926"/>
      <c r="W32" s="917"/>
      <c r="X32" s="917"/>
      <c r="Y32" s="926"/>
      <c r="Z32" s="926"/>
      <c r="AA32" s="926"/>
      <c r="AB32" s="932"/>
      <c r="AC32" s="932"/>
      <c r="AD32" s="932"/>
      <c r="AE32" s="932"/>
      <c r="AF32" s="933"/>
      <c r="AG32" s="266"/>
      <c r="AH32" s="266"/>
      <c r="AI32" s="945"/>
      <c r="AJ32" s="945"/>
      <c r="AK32" s="945"/>
      <c r="AL32" s="945"/>
      <c r="AM32" s="945"/>
      <c r="AN32" s="933"/>
      <c r="AO32" s="266"/>
      <c r="AP32" s="266"/>
      <c r="AQ32" s="945"/>
      <c r="AR32" s="945"/>
      <c r="AS32" s="945"/>
      <c r="AT32" s="945"/>
      <c r="AU32" s="945"/>
      <c r="AV32" s="931"/>
      <c r="AW32" s="945"/>
      <c r="AX32" s="945"/>
      <c r="AY32" s="945"/>
      <c r="AZ32" s="945"/>
      <c r="BA32" s="888"/>
      <c r="BB32" s="974"/>
    </row>
    <row r="33" spans="1:54" s="871" customFormat="1" ht="13.5">
      <c r="A33" s="5428"/>
      <c r="B33" s="896" t="s">
        <v>326</v>
      </c>
      <c r="C33" s="897" t="s">
        <v>2309</v>
      </c>
      <c r="D33" s="886"/>
      <c r="E33" s="886"/>
      <c r="F33" s="886"/>
      <c r="G33" s="886"/>
      <c r="H33" s="886"/>
      <c r="I33" s="886"/>
      <c r="J33" s="886"/>
      <c r="K33" s="915"/>
      <c r="L33" s="915"/>
      <c r="M33" s="915"/>
      <c r="N33" s="915"/>
      <c r="O33" s="915"/>
      <c r="P33" s="915"/>
      <c r="Q33" s="915"/>
      <c r="R33" s="928"/>
      <c r="S33" s="915"/>
      <c r="T33" s="915"/>
      <c r="U33" s="917"/>
      <c r="V33" s="925"/>
      <c r="W33" s="915"/>
      <c r="X33" s="915"/>
      <c r="Y33" s="915"/>
      <c r="Z33" s="915"/>
      <c r="AA33" s="915"/>
      <c r="AB33" s="935"/>
      <c r="AC33" s="935"/>
      <c r="AD33" s="935"/>
      <c r="AE33" s="935"/>
      <c r="AF33" s="933"/>
      <c r="AG33" s="946"/>
      <c r="AH33" s="946"/>
      <c r="AI33" s="943"/>
      <c r="AJ33" s="943"/>
      <c r="AK33" s="943"/>
      <c r="AL33" s="943"/>
      <c r="AM33" s="943"/>
      <c r="AN33" s="933"/>
      <c r="AO33" s="946"/>
      <c r="AP33" s="946"/>
      <c r="AQ33" s="943"/>
      <c r="AR33" s="943"/>
      <c r="AS33" s="943"/>
      <c r="AT33" s="943"/>
      <c r="AU33" s="943"/>
      <c r="AV33" s="931"/>
      <c r="AW33" s="945"/>
      <c r="AX33" s="945"/>
      <c r="AY33" s="945"/>
      <c r="AZ33" s="945"/>
      <c r="BA33" s="888"/>
      <c r="BB33" s="974"/>
    </row>
    <row r="34" spans="1:54" ht="12.75">
      <c r="A34" s="5428"/>
      <c r="B34" s="884" t="s">
        <v>767</v>
      </c>
      <c r="C34" s="882" t="s">
        <v>2310</v>
      </c>
      <c r="D34" s="886"/>
      <c r="E34" s="886"/>
      <c r="F34" s="886"/>
      <c r="G34" s="886"/>
      <c r="H34" s="886"/>
      <c r="I34" s="886"/>
      <c r="J34" s="886"/>
      <c r="K34" s="915"/>
      <c r="L34" s="915"/>
      <c r="M34" s="915"/>
      <c r="N34" s="915"/>
      <c r="O34" s="915"/>
      <c r="P34" s="915"/>
      <c r="Q34" s="915"/>
      <c r="R34" s="920"/>
      <c r="S34" s="920"/>
      <c r="T34" s="915"/>
      <c r="U34" s="917"/>
      <c r="V34" s="925"/>
      <c r="W34" s="915"/>
      <c r="X34" s="915"/>
      <c r="Y34" s="925"/>
      <c r="Z34" s="925"/>
      <c r="AA34" s="915"/>
      <c r="AB34" s="935"/>
      <c r="AC34" s="935"/>
      <c r="AD34" s="935"/>
      <c r="AE34" s="935"/>
      <c r="AF34" s="933"/>
      <c r="AG34" s="943"/>
      <c r="AH34" s="943"/>
      <c r="AI34" s="943"/>
      <c r="AJ34" s="943"/>
      <c r="AK34" s="943"/>
      <c r="AL34" s="943"/>
      <c r="AM34" s="943"/>
      <c r="AN34" s="933"/>
      <c r="AO34" s="943"/>
      <c r="AP34" s="943"/>
      <c r="AQ34" s="943"/>
      <c r="AR34" s="943"/>
      <c r="AS34" s="943"/>
      <c r="AT34" s="943"/>
      <c r="AU34" s="943"/>
      <c r="AV34" s="931"/>
      <c r="AW34" s="945"/>
      <c r="AX34" s="945"/>
      <c r="AY34" s="945"/>
      <c r="AZ34" s="945"/>
      <c r="BA34" s="975"/>
      <c r="BB34" s="888"/>
    </row>
    <row r="35" spans="1:54" ht="12.75">
      <c r="A35" s="5428"/>
      <c r="B35" s="884" t="s">
        <v>770</v>
      </c>
      <c r="C35" s="893" t="s">
        <v>2311</v>
      </c>
      <c r="D35" s="886"/>
      <c r="E35" s="886"/>
      <c r="F35" s="886"/>
      <c r="G35" s="886"/>
      <c r="H35" s="886"/>
      <c r="I35" s="886"/>
      <c r="J35" s="886"/>
      <c r="K35" s="915"/>
      <c r="L35" s="915"/>
      <c r="M35" s="915"/>
      <c r="N35" s="915"/>
      <c r="O35" s="920"/>
      <c r="P35" s="915"/>
      <c r="Q35" s="915"/>
      <c r="R35" s="920"/>
      <c r="S35" s="920"/>
      <c r="T35" s="915"/>
      <c r="U35" s="917"/>
      <c r="V35" s="925"/>
      <c r="W35" s="915"/>
      <c r="X35" s="915"/>
      <c r="Y35" s="915"/>
      <c r="Z35" s="915"/>
      <c r="AA35" s="915"/>
      <c r="AB35" s="935"/>
      <c r="AC35" s="935"/>
      <c r="AD35" s="935"/>
      <c r="AE35" s="935"/>
      <c r="AF35" s="933"/>
      <c r="AG35" s="943"/>
      <c r="AH35" s="943"/>
      <c r="AI35" s="943"/>
      <c r="AJ35" s="943"/>
      <c r="AK35" s="943"/>
      <c r="AL35" s="943"/>
      <c r="AM35" s="943"/>
      <c r="AN35" s="933"/>
      <c r="AO35" s="943"/>
      <c r="AP35" s="943"/>
      <c r="AQ35" s="943"/>
      <c r="AR35" s="943"/>
      <c r="AS35" s="943"/>
      <c r="AT35" s="943"/>
      <c r="AU35" s="943"/>
      <c r="AV35" s="933"/>
      <c r="AW35" s="945"/>
      <c r="AX35" s="945"/>
      <c r="AY35" s="945"/>
      <c r="AZ35" s="945"/>
      <c r="BA35" s="976"/>
      <c r="BB35" s="888"/>
    </row>
    <row r="36" spans="1:54" ht="12.75">
      <c r="A36" s="5428"/>
      <c r="B36" s="884" t="s">
        <v>771</v>
      </c>
      <c r="C36" s="898" t="s">
        <v>2312</v>
      </c>
      <c r="D36" s="886"/>
      <c r="E36" s="886"/>
      <c r="F36" s="886"/>
      <c r="G36" s="886"/>
      <c r="H36" s="886"/>
      <c r="I36" s="886"/>
      <c r="J36" s="886"/>
      <c r="K36" s="915"/>
      <c r="L36" s="915"/>
      <c r="M36" s="915"/>
      <c r="N36" s="915"/>
      <c r="O36" s="915"/>
      <c r="P36" s="915"/>
      <c r="Q36" s="915"/>
      <c r="R36" s="920"/>
      <c r="S36" s="920"/>
      <c r="T36" s="915"/>
      <c r="U36" s="917"/>
      <c r="V36" s="925"/>
      <c r="W36" s="915"/>
      <c r="X36" s="915"/>
      <c r="Y36" s="915"/>
      <c r="Z36" s="915"/>
      <c r="AA36" s="915"/>
      <c r="AB36" s="935"/>
      <c r="AC36" s="935"/>
      <c r="AD36" s="935"/>
      <c r="AE36" s="935"/>
      <c r="AF36" s="933"/>
      <c r="AG36" s="943"/>
      <c r="AH36" s="943"/>
      <c r="AI36" s="943"/>
      <c r="AJ36" s="943"/>
      <c r="AK36" s="943"/>
      <c r="AL36" s="943"/>
      <c r="AM36" s="943"/>
      <c r="AN36" s="933"/>
      <c r="AO36" s="943"/>
      <c r="AP36" s="943"/>
      <c r="AQ36" s="943"/>
      <c r="AR36" s="943"/>
      <c r="AS36" s="943"/>
      <c r="AT36" s="943"/>
      <c r="AU36" s="943"/>
      <c r="AV36" s="931"/>
      <c r="AW36" s="945"/>
      <c r="AX36" s="945"/>
      <c r="AY36" s="945"/>
      <c r="AZ36" s="945"/>
      <c r="BA36" s="977"/>
      <c r="BB36" s="888"/>
    </row>
    <row r="37" spans="1:54" ht="12.75">
      <c r="A37" s="5428"/>
      <c r="B37" s="884" t="s">
        <v>772</v>
      </c>
      <c r="C37" s="882" t="s">
        <v>2313</v>
      </c>
      <c r="D37" s="886"/>
      <c r="E37" s="886"/>
      <c r="F37" s="886"/>
      <c r="G37" s="886"/>
      <c r="H37" s="886"/>
      <c r="I37" s="886"/>
      <c r="J37" s="886"/>
      <c r="K37" s="915"/>
      <c r="L37" s="915"/>
      <c r="M37" s="915"/>
      <c r="N37" s="915"/>
      <c r="O37" s="915"/>
      <c r="P37" s="915"/>
      <c r="Q37" s="915"/>
      <c r="R37" s="920"/>
      <c r="S37" s="920"/>
      <c r="T37" s="915"/>
      <c r="U37" s="917"/>
      <c r="V37" s="925"/>
      <c r="W37" s="915"/>
      <c r="X37" s="915"/>
      <c r="Y37" s="915"/>
      <c r="Z37" s="915"/>
      <c r="AA37" s="915"/>
      <c r="AB37" s="935"/>
      <c r="AC37" s="935"/>
      <c r="AD37" s="935"/>
      <c r="AE37" s="935"/>
      <c r="AF37" s="933"/>
      <c r="AG37" s="943"/>
      <c r="AH37" s="943"/>
      <c r="AI37" s="943"/>
      <c r="AJ37" s="943"/>
      <c r="AK37" s="943"/>
      <c r="AL37" s="943"/>
      <c r="AM37" s="943"/>
      <c r="AN37" s="933"/>
      <c r="AO37" s="943"/>
      <c r="AP37" s="943"/>
      <c r="AQ37" s="943"/>
      <c r="AR37" s="943"/>
      <c r="AS37" s="943"/>
      <c r="AT37" s="943"/>
      <c r="AU37" s="943"/>
      <c r="AV37" s="931"/>
      <c r="AW37" s="945"/>
      <c r="AX37" s="945"/>
      <c r="AY37" s="945"/>
      <c r="AZ37" s="945"/>
      <c r="BA37" s="977"/>
      <c r="BB37" s="888"/>
    </row>
    <row r="38" spans="1:54" ht="12.75">
      <c r="A38" s="5428"/>
      <c r="B38" s="884" t="s">
        <v>773</v>
      </c>
      <c r="C38" s="898" t="s">
        <v>2314</v>
      </c>
      <c r="D38" s="886"/>
      <c r="E38" s="886"/>
      <c r="F38" s="886"/>
      <c r="G38" s="886"/>
      <c r="H38" s="886"/>
      <c r="I38" s="886"/>
      <c r="J38" s="886"/>
      <c r="K38" s="915"/>
      <c r="L38" s="915"/>
      <c r="M38" s="915"/>
      <c r="N38" s="915"/>
      <c r="O38" s="915"/>
      <c r="P38" s="915"/>
      <c r="Q38" s="915"/>
      <c r="R38" s="920"/>
      <c r="S38" s="920"/>
      <c r="T38" s="915"/>
      <c r="U38" s="929"/>
      <c r="V38" s="925"/>
      <c r="W38" s="915"/>
      <c r="X38" s="915"/>
      <c r="Y38" s="915"/>
      <c r="Z38" s="915"/>
      <c r="AA38" s="915"/>
      <c r="AB38" s="935"/>
      <c r="AC38" s="935"/>
      <c r="AD38" s="935"/>
      <c r="AE38" s="935"/>
      <c r="AF38" s="933"/>
      <c r="AG38" s="943"/>
      <c r="AH38" s="943"/>
      <c r="AI38" s="943"/>
      <c r="AJ38" s="943"/>
      <c r="AK38" s="943"/>
      <c r="AL38" s="943"/>
      <c r="AM38" s="943"/>
      <c r="AN38" s="933"/>
      <c r="AO38" s="947"/>
      <c r="AP38" s="947"/>
      <c r="AQ38" s="943"/>
      <c r="AR38" s="943"/>
      <c r="AS38" s="943"/>
      <c r="AT38" s="943"/>
      <c r="AU38" s="943"/>
      <c r="AV38" s="931"/>
      <c r="AW38" s="945"/>
      <c r="AX38" s="945"/>
      <c r="AY38" s="945"/>
      <c r="AZ38" s="945"/>
      <c r="BA38" s="977"/>
      <c r="BB38" s="888"/>
    </row>
    <row r="39" spans="1:54" s="873" customFormat="1" ht="12.75">
      <c r="A39" s="5428"/>
      <c r="B39" s="899" t="s">
        <v>774</v>
      </c>
      <c r="C39" s="900" t="s">
        <v>2315</v>
      </c>
      <c r="D39" s="901"/>
      <c r="E39" s="901"/>
      <c r="F39" s="901"/>
      <c r="G39" s="901"/>
      <c r="H39" s="901"/>
      <c r="I39" s="901"/>
      <c r="J39" s="901"/>
      <c r="K39" s="920"/>
      <c r="L39" s="920"/>
      <c r="M39" s="920"/>
      <c r="N39" s="920"/>
      <c r="O39" s="920"/>
      <c r="P39" s="920"/>
      <c r="Q39" s="920"/>
      <c r="R39" s="920"/>
      <c r="S39" s="920"/>
      <c r="T39" s="920"/>
      <c r="U39" s="920"/>
      <c r="V39" s="925"/>
      <c r="W39" s="920"/>
      <c r="X39" s="920"/>
      <c r="Y39" s="925"/>
      <c r="Z39" s="925"/>
      <c r="AA39" s="925"/>
      <c r="AB39" s="938"/>
      <c r="AC39" s="938"/>
      <c r="AD39" s="938"/>
      <c r="AE39" s="938"/>
      <c r="AF39" s="933"/>
      <c r="AG39" s="946"/>
      <c r="AH39" s="946"/>
      <c r="AI39" s="947"/>
      <c r="AJ39" s="947"/>
      <c r="AK39" s="947"/>
      <c r="AL39" s="947"/>
      <c r="AM39" s="947"/>
      <c r="AN39" s="933"/>
      <c r="AO39" s="946"/>
      <c r="AP39" s="946"/>
      <c r="AQ39" s="947"/>
      <c r="AR39" s="947"/>
      <c r="AS39" s="947"/>
      <c r="AT39" s="947"/>
      <c r="AU39" s="947"/>
      <c r="AV39" s="933"/>
      <c r="AW39" s="945"/>
      <c r="AX39" s="945"/>
      <c r="AY39" s="945"/>
      <c r="AZ39" s="945"/>
      <c r="BA39" s="978"/>
      <c r="BB39" s="979"/>
    </row>
    <row r="40" spans="1:54" ht="12.75">
      <c r="A40" s="5428"/>
      <c r="B40" s="884" t="s">
        <v>930</v>
      </c>
      <c r="C40" s="882" t="s">
        <v>2316</v>
      </c>
      <c r="D40" s="886"/>
      <c r="E40" s="886"/>
      <c r="F40" s="886"/>
      <c r="G40" s="886"/>
      <c r="H40" s="886"/>
      <c r="I40" s="886"/>
      <c r="J40" s="886"/>
      <c r="K40" s="915"/>
      <c r="L40" s="915"/>
      <c r="M40" s="915"/>
      <c r="N40" s="915"/>
      <c r="O40" s="915"/>
      <c r="P40" s="915"/>
      <c r="Q40" s="915"/>
      <c r="R40" s="915"/>
      <c r="S40" s="915"/>
      <c r="T40" s="915"/>
      <c r="U40" s="920"/>
      <c r="V40" s="925"/>
      <c r="W40" s="915"/>
      <c r="X40" s="915"/>
      <c r="Y40" s="925"/>
      <c r="Z40" s="925"/>
      <c r="AA40" s="925"/>
      <c r="AB40" s="935"/>
      <c r="AC40" s="935"/>
      <c r="AD40" s="935"/>
      <c r="AE40" s="935"/>
      <c r="AF40" s="933"/>
      <c r="AG40" s="943"/>
      <c r="AH40" s="943"/>
      <c r="AI40" s="943"/>
      <c r="AJ40" s="943"/>
      <c r="AK40" s="943"/>
      <c r="AL40" s="943"/>
      <c r="AM40" s="943"/>
      <c r="AN40" s="933"/>
      <c r="AO40" s="943"/>
      <c r="AP40" s="943"/>
      <c r="AQ40" s="943"/>
      <c r="AR40" s="943"/>
      <c r="AS40" s="943"/>
      <c r="AT40" s="943"/>
      <c r="AU40" s="943"/>
      <c r="AV40" s="931"/>
      <c r="AW40" s="945"/>
      <c r="AX40" s="945"/>
      <c r="AY40" s="945"/>
      <c r="AZ40" s="945"/>
      <c r="BA40" s="4917"/>
      <c r="BB40" s="888"/>
    </row>
    <row r="41" spans="1:54" ht="12.75">
      <c r="A41" s="5428"/>
      <c r="B41" s="884" t="s">
        <v>931</v>
      </c>
      <c r="C41" s="882" t="s">
        <v>2317</v>
      </c>
      <c r="D41" s="886"/>
      <c r="E41" s="886"/>
      <c r="F41" s="886"/>
      <c r="G41" s="886"/>
      <c r="H41" s="886"/>
      <c r="I41" s="886"/>
      <c r="J41" s="886"/>
      <c r="K41" s="915"/>
      <c r="L41" s="915"/>
      <c r="M41" s="915"/>
      <c r="N41" s="915"/>
      <c r="O41" s="915"/>
      <c r="P41" s="915"/>
      <c r="Q41" s="915"/>
      <c r="R41" s="915"/>
      <c r="S41" s="915"/>
      <c r="T41" s="915"/>
      <c r="U41" s="920"/>
      <c r="V41" s="925"/>
      <c r="W41" s="915"/>
      <c r="X41" s="915"/>
      <c r="Y41" s="925"/>
      <c r="Z41" s="925"/>
      <c r="AA41" s="925"/>
      <c r="AB41" s="935"/>
      <c r="AC41" s="935"/>
      <c r="AD41" s="935"/>
      <c r="AE41" s="935"/>
      <c r="AF41" s="933"/>
      <c r="AG41" s="946"/>
      <c r="AH41" s="943"/>
      <c r="AI41" s="943"/>
      <c r="AJ41" s="943"/>
      <c r="AK41" s="943"/>
      <c r="AL41" s="943"/>
      <c r="AM41" s="943"/>
      <c r="AN41" s="933"/>
      <c r="AO41" s="946"/>
      <c r="AP41" s="943"/>
      <c r="AQ41" s="943"/>
      <c r="AR41" s="943"/>
      <c r="AS41" s="943"/>
      <c r="AT41" s="943"/>
      <c r="AU41" s="951"/>
      <c r="AV41" s="933"/>
      <c r="AW41" s="945"/>
      <c r="AX41" s="945"/>
      <c r="AY41" s="945"/>
      <c r="AZ41" s="945"/>
      <c r="BA41" s="980"/>
      <c r="BB41" s="888"/>
    </row>
    <row r="42" spans="1:54" ht="12.75" hidden="1" outlineLevel="1">
      <c r="A42" s="5429"/>
      <c r="B42" s="884" t="s">
        <v>932</v>
      </c>
      <c r="C42" s="882" t="s">
        <v>2318</v>
      </c>
      <c r="D42" s="886"/>
      <c r="E42" s="886"/>
      <c r="F42" s="886"/>
      <c r="G42" s="886"/>
      <c r="H42" s="886"/>
      <c r="I42" s="886"/>
      <c r="J42" s="886"/>
      <c r="K42" s="915"/>
      <c r="L42" s="915"/>
      <c r="M42" s="915"/>
      <c r="N42" s="915"/>
      <c r="O42" s="915"/>
      <c r="P42" s="915"/>
      <c r="Q42" s="915"/>
      <c r="R42" s="915"/>
      <c r="S42" s="915"/>
      <c r="T42" s="915"/>
      <c r="U42" s="920"/>
      <c r="V42" s="925"/>
      <c r="W42" s="915"/>
      <c r="X42" s="915"/>
      <c r="Y42" s="925"/>
      <c r="Z42" s="925"/>
      <c r="AA42" s="925"/>
      <c r="AB42" s="935"/>
      <c r="AC42" s="935"/>
      <c r="AD42" s="935"/>
      <c r="AE42" s="935"/>
      <c r="AF42" s="936"/>
      <c r="AG42" s="943"/>
      <c r="AH42" s="943"/>
      <c r="AI42" s="943"/>
      <c r="AJ42" s="943"/>
      <c r="AK42" s="943"/>
      <c r="AL42" s="943"/>
      <c r="AM42" s="943"/>
      <c r="AN42" s="936"/>
      <c r="AO42" s="943"/>
      <c r="AP42" s="943"/>
      <c r="AQ42" s="943"/>
      <c r="AR42" s="943"/>
      <c r="AS42" s="943"/>
      <c r="AT42" s="943"/>
      <c r="AU42" s="943"/>
      <c r="AV42" s="936"/>
      <c r="AW42" s="943"/>
      <c r="AX42" s="943"/>
      <c r="AY42" s="943"/>
      <c r="AZ42" s="943"/>
      <c r="BA42" s="981"/>
      <c r="BB42" s="888"/>
    </row>
    <row r="43" spans="1:54" ht="13.5" hidden="1" outlineLevel="1">
      <c r="A43" s="382"/>
      <c r="B43" s="884" t="s">
        <v>773</v>
      </c>
      <c r="C43" s="882" t="s">
        <v>2319</v>
      </c>
      <c r="D43" s="886"/>
      <c r="E43" s="886"/>
      <c r="F43" s="886"/>
      <c r="G43" s="886"/>
      <c r="H43" s="886"/>
      <c r="I43" s="886"/>
      <c r="J43" s="886"/>
      <c r="K43" s="915"/>
      <c r="L43" s="915"/>
      <c r="M43" s="915"/>
      <c r="N43" s="915"/>
      <c r="O43" s="915"/>
      <c r="P43" s="915"/>
      <c r="Q43" s="915"/>
      <c r="R43" s="920"/>
      <c r="S43" s="920"/>
      <c r="T43" s="915"/>
      <c r="U43" s="915"/>
      <c r="V43" s="925"/>
      <c r="W43" s="915"/>
      <c r="X43" s="915"/>
      <c r="Y43" s="915"/>
      <c r="Z43" s="915"/>
      <c r="AA43" s="915"/>
      <c r="AB43" s="935"/>
      <c r="AC43" s="935"/>
      <c r="AD43" s="935"/>
      <c r="AE43" s="935"/>
      <c r="AF43" s="936"/>
      <c r="AG43" s="943"/>
      <c r="AH43" s="943"/>
      <c r="AI43" s="943"/>
      <c r="AJ43" s="943"/>
      <c r="AK43" s="943"/>
      <c r="AL43" s="943"/>
      <c r="AM43" s="943"/>
      <c r="AN43" s="936"/>
      <c r="AO43" s="943"/>
      <c r="AP43" s="943"/>
      <c r="AQ43" s="943"/>
      <c r="AR43" s="943"/>
      <c r="AS43" s="943"/>
      <c r="AT43" s="943"/>
      <c r="AU43" s="943"/>
      <c r="AV43" s="936"/>
      <c r="AW43" s="943"/>
      <c r="AX43" s="943"/>
      <c r="AY43" s="943"/>
      <c r="AZ43" s="943"/>
      <c r="BA43" s="982"/>
      <c r="BB43" s="888"/>
    </row>
    <row r="44" spans="1:54" s="872" customFormat="1" ht="18" customHeight="1" collapsed="1">
      <c r="A44" s="5195" t="s">
        <v>354</v>
      </c>
      <c r="B44" s="5195"/>
      <c r="C44" s="5195"/>
      <c r="D44" s="902"/>
      <c r="E44" s="902"/>
      <c r="F44" s="902"/>
      <c r="G44" s="902"/>
      <c r="H44" s="902"/>
      <c r="I44" s="902"/>
      <c r="J44" s="902"/>
      <c r="K44" s="916"/>
      <c r="L44" s="916"/>
      <c r="M44" s="916"/>
      <c r="N44" s="916"/>
      <c r="O44" s="916"/>
      <c r="P44" s="916"/>
      <c r="Q44" s="916"/>
      <c r="R44" s="916"/>
      <c r="S44" s="916"/>
      <c r="T44" s="916"/>
      <c r="U44" s="916"/>
      <c r="V44" s="916"/>
      <c r="W44" s="916"/>
      <c r="X44" s="916"/>
      <c r="Y44" s="916"/>
      <c r="Z44" s="916"/>
      <c r="AA44" s="916"/>
      <c r="AB44" s="937"/>
      <c r="AC44" s="937"/>
      <c r="AD44" s="937"/>
      <c r="AE44" s="937"/>
      <c r="AF44" s="189"/>
      <c r="AG44" s="944"/>
      <c r="AH44" s="944"/>
      <c r="AI44" s="944"/>
      <c r="AJ44" s="125"/>
      <c r="AK44" s="125"/>
      <c r="AL44" s="125"/>
      <c r="AM44" s="125"/>
      <c r="AN44" s="189"/>
      <c r="AO44" s="125"/>
      <c r="AP44" s="125"/>
      <c r="AQ44" s="125"/>
      <c r="AR44" s="125"/>
      <c r="AS44" s="125"/>
      <c r="AT44" s="125"/>
      <c r="AU44" s="125"/>
      <c r="AV44" s="950"/>
      <c r="AW44" s="944"/>
      <c r="AX44" s="944"/>
      <c r="AY44" s="944"/>
      <c r="AZ44" s="944"/>
      <c r="BA44" s="983"/>
      <c r="BB44" s="984"/>
    </row>
    <row r="45" spans="1:54" s="872" customFormat="1" ht="24" customHeight="1">
      <c r="A45" s="5195" t="s">
        <v>2320</v>
      </c>
      <c r="B45" s="5195"/>
      <c r="C45" s="5195"/>
      <c r="D45" s="903"/>
      <c r="E45" s="903"/>
      <c r="F45" s="903"/>
      <c r="G45" s="903"/>
      <c r="H45" s="903"/>
      <c r="I45" s="903"/>
      <c r="J45" s="903"/>
      <c r="K45" s="921"/>
      <c r="L45" s="921"/>
      <c r="M45" s="921"/>
      <c r="N45" s="921"/>
      <c r="O45" s="921"/>
      <c r="P45" s="921"/>
      <c r="Q45" s="921"/>
      <c r="R45" s="921"/>
      <c r="S45" s="921"/>
      <c r="T45" s="921"/>
      <c r="U45" s="921"/>
      <c r="V45" s="921"/>
      <c r="W45" s="921"/>
      <c r="X45" s="921"/>
      <c r="Y45" s="921"/>
      <c r="Z45" s="921"/>
      <c r="AA45" s="921"/>
      <c r="AB45" s="939"/>
      <c r="AC45" s="939"/>
      <c r="AD45" s="939"/>
      <c r="AE45" s="939"/>
      <c r="AF45" s="940"/>
      <c r="AG45" s="948"/>
      <c r="AH45" s="948"/>
      <c r="AI45" s="948"/>
      <c r="AJ45" s="949"/>
      <c r="AK45" s="949"/>
      <c r="AL45" s="949"/>
      <c r="AM45" s="949"/>
      <c r="AN45" s="940"/>
      <c r="AO45" s="949"/>
      <c r="AP45" s="949"/>
      <c r="AQ45" s="949"/>
      <c r="AR45" s="949"/>
      <c r="AS45" s="949"/>
      <c r="AT45" s="949"/>
      <c r="AU45" s="949"/>
      <c r="AV45" s="952"/>
      <c r="AW45" s="948"/>
      <c r="AX45" s="948"/>
      <c r="AY45" s="948"/>
      <c r="AZ45" s="948"/>
      <c r="BA45" s="985"/>
      <c r="BB45" s="986"/>
    </row>
    <row r="46" spans="1:54" s="872" customFormat="1" ht="17.25" hidden="1" customHeight="1">
      <c r="A46" s="5136" t="s">
        <v>1214</v>
      </c>
      <c r="B46" s="5437"/>
      <c r="C46" s="904" t="s">
        <v>1275</v>
      </c>
      <c r="D46" s="905"/>
      <c r="E46" s="905"/>
      <c r="F46" s="905"/>
      <c r="G46" s="905"/>
      <c r="H46" s="905"/>
      <c r="I46" s="905"/>
      <c r="J46" s="905">
        <v>880.81</v>
      </c>
      <c r="K46" s="922"/>
      <c r="L46" s="922"/>
      <c r="M46" s="922"/>
      <c r="N46" s="922"/>
      <c r="O46" s="922"/>
      <c r="P46" s="922"/>
      <c r="Q46" s="922"/>
      <c r="R46" s="922"/>
      <c r="S46" s="922"/>
      <c r="T46" s="922"/>
      <c r="U46" s="922"/>
      <c r="V46" s="922"/>
      <c r="W46" s="922"/>
      <c r="X46" s="922"/>
      <c r="Y46" s="922"/>
      <c r="Z46" s="922"/>
      <c r="AA46" s="922"/>
      <c r="AB46" s="922"/>
      <c r="AC46" s="922"/>
      <c r="AD46" s="922"/>
      <c r="AE46" s="922"/>
      <c r="AF46" s="922"/>
      <c r="AG46" s="922"/>
      <c r="AH46" s="922"/>
      <c r="AI46" s="922"/>
      <c r="AJ46" s="922"/>
      <c r="AK46" s="922"/>
      <c r="AL46" s="922"/>
      <c r="AM46" s="922"/>
      <c r="AN46" s="922"/>
      <c r="AO46" s="922"/>
      <c r="AP46" s="922"/>
      <c r="AQ46" s="922"/>
      <c r="AR46" s="922"/>
      <c r="AS46" s="922"/>
      <c r="AT46" s="922"/>
      <c r="AU46" s="922"/>
      <c r="AV46" s="922"/>
      <c r="AW46" s="922"/>
      <c r="AX46" s="922"/>
      <c r="AY46" s="922"/>
      <c r="AZ46" s="922"/>
      <c r="BA46" s="985"/>
      <c r="BB46" s="987"/>
    </row>
    <row r="47" spans="1:54" s="872" customFormat="1" ht="17.25" hidden="1" customHeight="1">
      <c r="A47" s="5438"/>
      <c r="B47" s="5439"/>
      <c r="C47" s="904" t="s">
        <v>1276</v>
      </c>
      <c r="D47" s="905"/>
      <c r="E47" s="905"/>
      <c r="F47" s="905"/>
      <c r="G47" s="905"/>
      <c r="H47" s="905"/>
      <c r="I47" s="905"/>
      <c r="J47" s="905">
        <v>1201.6199999999999</v>
      </c>
      <c r="K47" s="922"/>
      <c r="L47" s="922"/>
      <c r="M47" s="922"/>
      <c r="N47" s="922"/>
      <c r="O47" s="922"/>
      <c r="P47" s="922"/>
      <c r="Q47" s="922"/>
      <c r="R47" s="922"/>
      <c r="S47" s="922"/>
      <c r="T47" s="922"/>
      <c r="U47" s="922"/>
      <c r="V47" s="922"/>
      <c r="W47" s="922"/>
      <c r="X47" s="922"/>
      <c r="Y47" s="922"/>
      <c r="Z47" s="922"/>
      <c r="AA47" s="922"/>
      <c r="AB47" s="922"/>
      <c r="AC47" s="922"/>
      <c r="AD47" s="922"/>
      <c r="AE47" s="922"/>
      <c r="AF47" s="922"/>
      <c r="AG47" s="922"/>
      <c r="AH47" s="922"/>
      <c r="AI47" s="922"/>
      <c r="AJ47" s="922"/>
      <c r="AK47" s="922"/>
      <c r="AL47" s="922"/>
      <c r="AM47" s="922"/>
      <c r="AN47" s="922"/>
      <c r="AO47" s="922"/>
      <c r="AP47" s="922"/>
      <c r="AQ47" s="922"/>
      <c r="AR47" s="922"/>
      <c r="AS47" s="922"/>
      <c r="AT47" s="922"/>
      <c r="AU47" s="922"/>
      <c r="AV47" s="922"/>
      <c r="AW47" s="922"/>
      <c r="AX47" s="922"/>
      <c r="AY47" s="922"/>
      <c r="AZ47" s="922"/>
      <c r="BA47" s="985"/>
      <c r="BB47" s="987"/>
    </row>
    <row r="48" spans="1:54" s="872" customFormat="1" ht="17.25" hidden="1" customHeight="1">
      <c r="A48" s="5137"/>
      <c r="B48" s="5440"/>
      <c r="C48" s="904" t="s">
        <v>2321</v>
      </c>
      <c r="D48" s="905"/>
      <c r="E48" s="905"/>
      <c r="F48" s="905"/>
      <c r="G48" s="905"/>
      <c r="H48" s="905"/>
      <c r="I48" s="905"/>
      <c r="J48" s="905"/>
      <c r="K48" s="922"/>
      <c r="L48" s="922"/>
      <c r="M48" s="922"/>
      <c r="N48" s="922"/>
      <c r="O48" s="922"/>
      <c r="P48" s="922"/>
      <c r="Q48" s="922"/>
      <c r="R48" s="922"/>
      <c r="S48" s="922"/>
      <c r="T48" s="922"/>
      <c r="U48" s="922"/>
      <c r="V48" s="922"/>
      <c r="W48" s="922"/>
      <c r="X48" s="922"/>
      <c r="Y48" s="922"/>
      <c r="Z48" s="922"/>
      <c r="AA48" s="922"/>
      <c r="AB48" s="922"/>
      <c r="AC48" s="922"/>
      <c r="AD48" s="922"/>
      <c r="AE48" s="922"/>
      <c r="AF48" s="922"/>
      <c r="AG48" s="922"/>
      <c r="AH48" s="922"/>
      <c r="AI48" s="922"/>
      <c r="AJ48" s="922"/>
      <c r="AK48" s="922"/>
      <c r="AL48" s="922"/>
      <c r="AM48" s="922"/>
      <c r="AN48" s="922"/>
      <c r="AO48" s="922"/>
      <c r="AP48" s="922"/>
      <c r="AQ48" s="922"/>
      <c r="AR48" s="922"/>
      <c r="AS48" s="922"/>
      <c r="AT48" s="922"/>
      <c r="AU48" s="922"/>
      <c r="AV48" s="922"/>
      <c r="AW48" s="922"/>
      <c r="AX48" s="922"/>
      <c r="AY48" s="922"/>
      <c r="AZ48" s="922"/>
      <c r="BA48" s="985"/>
      <c r="BB48" s="987"/>
    </row>
    <row r="49" spans="1:54" s="872" customFormat="1" ht="17.25" hidden="1" customHeight="1">
      <c r="A49" s="5125" t="s">
        <v>2322</v>
      </c>
      <c r="B49" s="5126"/>
      <c r="C49" s="5127"/>
      <c r="D49" s="905"/>
      <c r="E49" s="905"/>
      <c r="F49" s="905"/>
      <c r="G49" s="905"/>
      <c r="H49" s="905"/>
      <c r="I49" s="905"/>
      <c r="J49" s="905">
        <f>J45-J46-J47+J48</f>
        <v>-2082.4299999999998</v>
      </c>
      <c r="K49" s="922"/>
      <c r="L49" s="922"/>
      <c r="M49" s="922"/>
      <c r="N49" s="922"/>
      <c r="O49" s="922"/>
      <c r="P49" s="922"/>
      <c r="Q49" s="922"/>
      <c r="R49" s="922"/>
      <c r="S49" s="922"/>
      <c r="T49" s="922"/>
      <c r="U49" s="922"/>
      <c r="V49" s="922"/>
      <c r="W49" s="922"/>
      <c r="X49" s="922"/>
      <c r="Y49" s="922"/>
      <c r="Z49" s="922"/>
      <c r="AA49" s="922"/>
      <c r="AB49" s="922"/>
      <c r="AC49" s="922"/>
      <c r="AD49" s="922"/>
      <c r="AE49" s="922"/>
      <c r="AF49" s="922"/>
      <c r="AG49" s="922"/>
      <c r="AH49" s="922"/>
      <c r="AI49" s="922"/>
      <c r="AJ49" s="922"/>
      <c r="AK49" s="922"/>
      <c r="AL49" s="922"/>
      <c r="AM49" s="922"/>
      <c r="AN49" s="922"/>
      <c r="AO49" s="922"/>
      <c r="AP49" s="922"/>
      <c r="AQ49" s="922"/>
      <c r="AR49" s="922"/>
      <c r="AS49" s="922"/>
      <c r="AT49" s="922"/>
      <c r="AU49" s="922"/>
      <c r="AV49" s="922"/>
      <c r="AW49" s="922"/>
      <c r="AX49" s="922"/>
      <c r="AY49" s="922"/>
      <c r="AZ49" s="922"/>
      <c r="BA49" s="985"/>
      <c r="BB49" s="987"/>
    </row>
    <row r="50" spans="1:54" s="872" customFormat="1" ht="15" hidden="1" customHeight="1">
      <c r="A50" s="5125" t="s">
        <v>2323</v>
      </c>
      <c r="B50" s="5126"/>
      <c r="C50" s="5127"/>
      <c r="D50" s="905"/>
      <c r="E50" s="905"/>
      <c r="F50" s="905"/>
      <c r="G50" s="905"/>
      <c r="H50" s="905"/>
      <c r="I50" s="905"/>
      <c r="J50" s="905">
        <f>3417.44+105+70.35</f>
        <v>3592.79</v>
      </c>
      <c r="K50" s="922"/>
      <c r="L50" s="922"/>
      <c r="M50" s="922"/>
      <c r="N50" s="922"/>
      <c r="O50" s="922"/>
      <c r="P50" s="922"/>
      <c r="Q50" s="922"/>
      <c r="R50" s="922"/>
      <c r="S50" s="922"/>
      <c r="T50" s="922"/>
      <c r="U50" s="922"/>
      <c r="V50" s="922"/>
      <c r="W50" s="922"/>
      <c r="X50" s="922"/>
      <c r="Y50" s="922"/>
      <c r="Z50" s="922"/>
      <c r="AA50" s="922"/>
      <c r="AB50" s="922"/>
      <c r="AC50" s="922"/>
      <c r="AD50" s="922"/>
      <c r="AE50" s="922"/>
      <c r="AF50" s="922"/>
      <c r="AG50" s="922"/>
      <c r="AH50" s="922"/>
      <c r="AI50" s="922"/>
      <c r="AJ50" s="922"/>
      <c r="AK50" s="922"/>
      <c r="AL50" s="922"/>
      <c r="AM50" s="922"/>
      <c r="AN50" s="922"/>
      <c r="AO50" s="922"/>
      <c r="AP50" s="922"/>
      <c r="AQ50" s="922"/>
      <c r="AR50" s="922"/>
      <c r="AS50" s="922"/>
      <c r="AT50" s="922"/>
      <c r="AU50" s="922"/>
      <c r="AV50" s="922"/>
      <c r="AW50" s="922"/>
      <c r="AX50" s="922"/>
      <c r="AY50" s="922"/>
      <c r="AZ50" s="922"/>
      <c r="BA50" s="985"/>
      <c r="BB50" s="987"/>
    </row>
    <row r="51" spans="1:54" ht="22.5" customHeight="1">
      <c r="D51" s="909"/>
      <c r="E51" s="909">
        <v>2292.1756500000001</v>
      </c>
      <c r="J51" s="909">
        <f>J49-J50</f>
        <v>-5675.2199999999993</v>
      </c>
      <c r="BA51" s="988" t="s">
        <v>215</v>
      </c>
    </row>
    <row r="52" spans="1:54" ht="22.5" customHeight="1">
      <c r="C52" s="910"/>
      <c r="F52" s="909"/>
    </row>
    <row r="53" spans="1:54" ht="22.5" customHeight="1">
      <c r="C53" s="911"/>
      <c r="F53" s="909"/>
    </row>
  </sheetData>
  <mergeCells count="68">
    <mergeCell ref="BB4:BB7"/>
    <mergeCell ref="A46:B48"/>
    <mergeCell ref="AW5:AW7"/>
    <mergeCell ref="AX5:AX7"/>
    <mergeCell ref="AY5:AY7"/>
    <mergeCell ref="AZ5:AZ7"/>
    <mergeCell ref="BA4:BA7"/>
    <mergeCell ref="AR5:AR7"/>
    <mergeCell ref="AS5:AS7"/>
    <mergeCell ref="AT5:AT7"/>
    <mergeCell ref="AU5:AU7"/>
    <mergeCell ref="AV5:AV7"/>
    <mergeCell ref="AM5:AM7"/>
    <mergeCell ref="AN5:AN7"/>
    <mergeCell ref="AO5:AO7"/>
    <mergeCell ref="AP5:AP7"/>
    <mergeCell ref="AQ5:AQ7"/>
    <mergeCell ref="AH5:AH7"/>
    <mergeCell ref="AI5:AI7"/>
    <mergeCell ref="AJ5:AJ7"/>
    <mergeCell ref="AK5:AK7"/>
    <mergeCell ref="AL5:AL7"/>
    <mergeCell ref="AC5:AC7"/>
    <mergeCell ref="AD5:AD7"/>
    <mergeCell ref="AE5:AE7"/>
    <mergeCell ref="AF5:AF7"/>
    <mergeCell ref="AG5:AG7"/>
    <mergeCell ref="X5:X7"/>
    <mergeCell ref="Y5:Y7"/>
    <mergeCell ref="Z5:Z7"/>
    <mergeCell ref="AA5:AA7"/>
    <mergeCell ref="AB5:AB7"/>
    <mergeCell ref="S5:S7"/>
    <mergeCell ref="T5:T7"/>
    <mergeCell ref="U5:U7"/>
    <mergeCell ref="V5:V7"/>
    <mergeCell ref="W5:W7"/>
    <mergeCell ref="N5:N7"/>
    <mergeCell ref="O5:O7"/>
    <mergeCell ref="P5:P7"/>
    <mergeCell ref="Q5:Q7"/>
    <mergeCell ref="R5:R7"/>
    <mergeCell ref="A45:C45"/>
    <mergeCell ref="A49:C49"/>
    <mergeCell ref="A50:C50"/>
    <mergeCell ref="A2:BB2"/>
    <mergeCell ref="B3:C3"/>
    <mergeCell ref="D4:J4"/>
    <mergeCell ref="K4:Q4"/>
    <mergeCell ref="R4:X4"/>
    <mergeCell ref="Y4:AF4"/>
    <mergeCell ref="AG4:AN4"/>
    <mergeCell ref="AO4:AV4"/>
    <mergeCell ref="AW4:AZ4"/>
    <mergeCell ref="A4:A7"/>
    <mergeCell ref="F5:F7"/>
    <mergeCell ref="G5:G7"/>
    <mergeCell ref="A8:A25"/>
    <mergeCell ref="J5:J7"/>
    <mergeCell ref="K5:K7"/>
    <mergeCell ref="L5:L7"/>
    <mergeCell ref="M5:M7"/>
    <mergeCell ref="A44:C44"/>
    <mergeCell ref="A28:A42"/>
    <mergeCell ref="B4:B7"/>
    <mergeCell ref="C4:C7"/>
    <mergeCell ref="E5:E7"/>
    <mergeCell ref="A27:C27"/>
  </mergeCells>
  <phoneticPr fontId="169" type="noConversion"/>
  <hyperlinks>
    <hyperlink ref="BA51" location="总部管理费!Print_Titles" display="返回"/>
  </hyperlinks>
  <printOptions horizontalCentered="1"/>
  <pageMargins left="1.1811023622047201" right="0" top="1.5748031496063" bottom="0" header="0.31496062992126" footer="0.31496062992126"/>
  <pageSetup paperSize="9" scale="10" orientation="landscape"/>
  <headerFooter alignWithMargins="0"/>
  <customProperties>
    <customPr name="BudgetSheetCodeName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25"/>
  <sheetViews>
    <sheetView zoomScale="86" zoomScaleNormal="86" workbookViewId="0">
      <selection activeCell="F8" sqref="F8"/>
    </sheetView>
  </sheetViews>
  <sheetFormatPr defaultColWidth="9" defaultRowHeight="24.95" customHeight="1"/>
  <cols>
    <col min="1" max="1" width="6" style="3750" customWidth="1"/>
    <col min="2" max="2" width="16.5" style="3750" customWidth="1"/>
    <col min="3" max="3" width="14.5" style="3750" customWidth="1"/>
    <col min="4" max="4" width="15.5" style="3750" customWidth="1"/>
    <col min="5" max="5" width="8.625" style="3750" customWidth="1"/>
    <col min="6" max="6" width="22.125" style="3750" bestFit="1" customWidth="1"/>
    <col min="7" max="7" width="16.875" style="3750" customWidth="1"/>
    <col min="8" max="10" width="14.875" style="3750" customWidth="1"/>
    <col min="11" max="11" width="92.625" style="453" customWidth="1"/>
    <col min="12" max="12" width="12.75" style="3750" customWidth="1"/>
    <col min="13" max="259" width="9" style="3750"/>
    <col min="260" max="260" width="6" style="3750" customWidth="1"/>
    <col min="261" max="261" width="13" style="3750" customWidth="1"/>
    <col min="262" max="262" width="12.125" style="3750" customWidth="1"/>
    <col min="263" max="263" width="13.25" style="3750" customWidth="1"/>
    <col min="264" max="264" width="8.625" style="3750" customWidth="1"/>
    <col min="265" max="265" width="12.875" style="3750" customWidth="1"/>
    <col min="266" max="266" width="17.625" style="3750" customWidth="1"/>
    <col min="267" max="267" width="23.375" style="3750" customWidth="1"/>
    <col min="268" max="515" width="9" style="3750"/>
    <col min="516" max="516" width="6" style="3750" customWidth="1"/>
    <col min="517" max="517" width="13" style="3750" customWidth="1"/>
    <col min="518" max="518" width="12.125" style="3750" customWidth="1"/>
    <col min="519" max="519" width="13.25" style="3750" customWidth="1"/>
    <col min="520" max="520" width="8.625" style="3750" customWidth="1"/>
    <col min="521" max="521" width="12.875" style="3750" customWidth="1"/>
    <col min="522" max="522" width="17.625" style="3750" customWidth="1"/>
    <col min="523" max="523" width="23.375" style="3750" customWidth="1"/>
    <col min="524" max="771" width="9" style="3750"/>
    <col min="772" max="772" width="6" style="3750" customWidth="1"/>
    <col min="773" max="773" width="13" style="3750" customWidth="1"/>
    <col min="774" max="774" width="12.125" style="3750" customWidth="1"/>
    <col min="775" max="775" width="13.25" style="3750" customWidth="1"/>
    <col min="776" max="776" width="8.625" style="3750" customWidth="1"/>
    <col min="777" max="777" width="12.875" style="3750" customWidth="1"/>
    <col min="778" max="778" width="17.625" style="3750" customWidth="1"/>
    <col min="779" max="779" width="23.375" style="3750" customWidth="1"/>
    <col min="780" max="1027" width="9" style="3750"/>
    <col min="1028" max="1028" width="6" style="3750" customWidth="1"/>
    <col min="1029" max="1029" width="13" style="3750" customWidth="1"/>
    <col min="1030" max="1030" width="12.125" style="3750" customWidth="1"/>
    <col min="1031" max="1031" width="13.25" style="3750" customWidth="1"/>
    <col min="1032" max="1032" width="8.625" style="3750" customWidth="1"/>
    <col min="1033" max="1033" width="12.875" style="3750" customWidth="1"/>
    <col min="1034" max="1034" width="17.625" style="3750" customWidth="1"/>
    <col min="1035" max="1035" width="23.375" style="3750" customWidth="1"/>
    <col min="1036" max="1283" width="9" style="3750"/>
    <col min="1284" max="1284" width="6" style="3750" customWidth="1"/>
    <col min="1285" max="1285" width="13" style="3750" customWidth="1"/>
    <col min="1286" max="1286" width="12.125" style="3750" customWidth="1"/>
    <col min="1287" max="1287" width="13.25" style="3750" customWidth="1"/>
    <col min="1288" max="1288" width="8.625" style="3750" customWidth="1"/>
    <col min="1289" max="1289" width="12.875" style="3750" customWidth="1"/>
    <col min="1290" max="1290" width="17.625" style="3750" customWidth="1"/>
    <col min="1291" max="1291" width="23.375" style="3750" customWidth="1"/>
    <col min="1292" max="1539" width="9" style="3750"/>
    <col min="1540" max="1540" width="6" style="3750" customWidth="1"/>
    <col min="1541" max="1541" width="13" style="3750" customWidth="1"/>
    <col min="1542" max="1542" width="12.125" style="3750" customWidth="1"/>
    <col min="1543" max="1543" width="13.25" style="3750" customWidth="1"/>
    <col min="1544" max="1544" width="8.625" style="3750" customWidth="1"/>
    <col min="1545" max="1545" width="12.875" style="3750" customWidth="1"/>
    <col min="1546" max="1546" width="17.625" style="3750" customWidth="1"/>
    <col min="1547" max="1547" width="23.375" style="3750" customWidth="1"/>
    <col min="1548" max="1795" width="9" style="3750"/>
    <col min="1796" max="1796" width="6" style="3750" customWidth="1"/>
    <col min="1797" max="1797" width="13" style="3750" customWidth="1"/>
    <col min="1798" max="1798" width="12.125" style="3750" customWidth="1"/>
    <col min="1799" max="1799" width="13.25" style="3750" customWidth="1"/>
    <col min="1800" max="1800" width="8.625" style="3750" customWidth="1"/>
    <col min="1801" max="1801" width="12.875" style="3750" customWidth="1"/>
    <col min="1802" max="1802" width="17.625" style="3750" customWidth="1"/>
    <col min="1803" max="1803" width="23.375" style="3750" customWidth="1"/>
    <col min="1804" max="2051" width="9" style="3750"/>
    <col min="2052" max="2052" width="6" style="3750" customWidth="1"/>
    <col min="2053" max="2053" width="13" style="3750" customWidth="1"/>
    <col min="2054" max="2054" width="12.125" style="3750" customWidth="1"/>
    <col min="2055" max="2055" width="13.25" style="3750" customWidth="1"/>
    <col min="2056" max="2056" width="8.625" style="3750" customWidth="1"/>
    <col min="2057" max="2057" width="12.875" style="3750" customWidth="1"/>
    <col min="2058" max="2058" width="17.625" style="3750" customWidth="1"/>
    <col min="2059" max="2059" width="23.375" style="3750" customWidth="1"/>
    <col min="2060" max="2307" width="9" style="3750"/>
    <col min="2308" max="2308" width="6" style="3750" customWidth="1"/>
    <col min="2309" max="2309" width="13" style="3750" customWidth="1"/>
    <col min="2310" max="2310" width="12.125" style="3750" customWidth="1"/>
    <col min="2311" max="2311" width="13.25" style="3750" customWidth="1"/>
    <col min="2312" max="2312" width="8.625" style="3750" customWidth="1"/>
    <col min="2313" max="2313" width="12.875" style="3750" customWidth="1"/>
    <col min="2314" max="2314" width="17.625" style="3750" customWidth="1"/>
    <col min="2315" max="2315" width="23.375" style="3750" customWidth="1"/>
    <col min="2316" max="2563" width="9" style="3750"/>
    <col min="2564" max="2564" width="6" style="3750" customWidth="1"/>
    <col min="2565" max="2565" width="13" style="3750" customWidth="1"/>
    <col min="2566" max="2566" width="12.125" style="3750" customWidth="1"/>
    <col min="2567" max="2567" width="13.25" style="3750" customWidth="1"/>
    <col min="2568" max="2568" width="8.625" style="3750" customWidth="1"/>
    <col min="2569" max="2569" width="12.875" style="3750" customWidth="1"/>
    <col min="2570" max="2570" width="17.625" style="3750" customWidth="1"/>
    <col min="2571" max="2571" width="23.375" style="3750" customWidth="1"/>
    <col min="2572" max="2819" width="9" style="3750"/>
    <col min="2820" max="2820" width="6" style="3750" customWidth="1"/>
    <col min="2821" max="2821" width="13" style="3750" customWidth="1"/>
    <col min="2822" max="2822" width="12.125" style="3750" customWidth="1"/>
    <col min="2823" max="2823" width="13.25" style="3750" customWidth="1"/>
    <col min="2824" max="2824" width="8.625" style="3750" customWidth="1"/>
    <col min="2825" max="2825" width="12.875" style="3750" customWidth="1"/>
    <col min="2826" max="2826" width="17.625" style="3750" customWidth="1"/>
    <col min="2827" max="2827" width="23.375" style="3750" customWidth="1"/>
    <col min="2828" max="3075" width="9" style="3750"/>
    <col min="3076" max="3076" width="6" style="3750" customWidth="1"/>
    <col min="3077" max="3077" width="13" style="3750" customWidth="1"/>
    <col min="3078" max="3078" width="12.125" style="3750" customWidth="1"/>
    <col min="3079" max="3079" width="13.25" style="3750" customWidth="1"/>
    <col min="3080" max="3080" width="8.625" style="3750" customWidth="1"/>
    <col min="3081" max="3081" width="12.875" style="3750" customWidth="1"/>
    <col min="3082" max="3082" width="17.625" style="3750" customWidth="1"/>
    <col min="3083" max="3083" width="23.375" style="3750" customWidth="1"/>
    <col min="3084" max="3331" width="9" style="3750"/>
    <col min="3332" max="3332" width="6" style="3750" customWidth="1"/>
    <col min="3333" max="3333" width="13" style="3750" customWidth="1"/>
    <col min="3334" max="3334" width="12.125" style="3750" customWidth="1"/>
    <col min="3335" max="3335" width="13.25" style="3750" customWidth="1"/>
    <col min="3336" max="3336" width="8.625" style="3750" customWidth="1"/>
    <col min="3337" max="3337" width="12.875" style="3750" customWidth="1"/>
    <col min="3338" max="3338" width="17.625" style="3750" customWidth="1"/>
    <col min="3339" max="3339" width="23.375" style="3750" customWidth="1"/>
    <col min="3340" max="3587" width="9" style="3750"/>
    <col min="3588" max="3588" width="6" style="3750" customWidth="1"/>
    <col min="3589" max="3589" width="13" style="3750" customWidth="1"/>
    <col min="3590" max="3590" width="12.125" style="3750" customWidth="1"/>
    <col min="3591" max="3591" width="13.25" style="3750" customWidth="1"/>
    <col min="3592" max="3592" width="8.625" style="3750" customWidth="1"/>
    <col min="3593" max="3593" width="12.875" style="3750" customWidth="1"/>
    <col min="3594" max="3594" width="17.625" style="3750" customWidth="1"/>
    <col min="3595" max="3595" width="23.375" style="3750" customWidth="1"/>
    <col min="3596" max="3843" width="9" style="3750"/>
    <col min="3844" max="3844" width="6" style="3750" customWidth="1"/>
    <col min="3845" max="3845" width="13" style="3750" customWidth="1"/>
    <col min="3846" max="3846" width="12.125" style="3750" customWidth="1"/>
    <col min="3847" max="3847" width="13.25" style="3750" customWidth="1"/>
    <col min="3848" max="3848" width="8.625" style="3750" customWidth="1"/>
    <col min="3849" max="3849" width="12.875" style="3750" customWidth="1"/>
    <col min="3850" max="3850" width="17.625" style="3750" customWidth="1"/>
    <col min="3851" max="3851" width="23.375" style="3750" customWidth="1"/>
    <col min="3852" max="4099" width="9" style="3750"/>
    <col min="4100" max="4100" width="6" style="3750" customWidth="1"/>
    <col min="4101" max="4101" width="13" style="3750" customWidth="1"/>
    <col min="4102" max="4102" width="12.125" style="3750" customWidth="1"/>
    <col min="4103" max="4103" width="13.25" style="3750" customWidth="1"/>
    <col min="4104" max="4104" width="8.625" style="3750" customWidth="1"/>
    <col min="4105" max="4105" width="12.875" style="3750" customWidth="1"/>
    <col min="4106" max="4106" width="17.625" style="3750" customWidth="1"/>
    <col min="4107" max="4107" width="23.375" style="3750" customWidth="1"/>
    <col min="4108" max="4355" width="9" style="3750"/>
    <col min="4356" max="4356" width="6" style="3750" customWidth="1"/>
    <col min="4357" max="4357" width="13" style="3750" customWidth="1"/>
    <col min="4358" max="4358" width="12.125" style="3750" customWidth="1"/>
    <col min="4359" max="4359" width="13.25" style="3750" customWidth="1"/>
    <col min="4360" max="4360" width="8.625" style="3750" customWidth="1"/>
    <col min="4361" max="4361" width="12.875" style="3750" customWidth="1"/>
    <col min="4362" max="4362" width="17.625" style="3750" customWidth="1"/>
    <col min="4363" max="4363" width="23.375" style="3750" customWidth="1"/>
    <col min="4364" max="4611" width="9" style="3750"/>
    <col min="4612" max="4612" width="6" style="3750" customWidth="1"/>
    <col min="4613" max="4613" width="13" style="3750" customWidth="1"/>
    <col min="4614" max="4614" width="12.125" style="3750" customWidth="1"/>
    <col min="4615" max="4615" width="13.25" style="3750" customWidth="1"/>
    <col min="4616" max="4616" width="8.625" style="3750" customWidth="1"/>
    <col min="4617" max="4617" width="12.875" style="3750" customWidth="1"/>
    <col min="4618" max="4618" width="17.625" style="3750" customWidth="1"/>
    <col min="4619" max="4619" width="23.375" style="3750" customWidth="1"/>
    <col min="4620" max="4867" width="9" style="3750"/>
    <col min="4868" max="4868" width="6" style="3750" customWidth="1"/>
    <col min="4869" max="4869" width="13" style="3750" customWidth="1"/>
    <col min="4870" max="4870" width="12.125" style="3750" customWidth="1"/>
    <col min="4871" max="4871" width="13.25" style="3750" customWidth="1"/>
    <col min="4872" max="4872" width="8.625" style="3750" customWidth="1"/>
    <col min="4873" max="4873" width="12.875" style="3750" customWidth="1"/>
    <col min="4874" max="4874" width="17.625" style="3750" customWidth="1"/>
    <col min="4875" max="4875" width="23.375" style="3750" customWidth="1"/>
    <col min="4876" max="5123" width="9" style="3750"/>
    <col min="5124" max="5124" width="6" style="3750" customWidth="1"/>
    <col min="5125" max="5125" width="13" style="3750" customWidth="1"/>
    <col min="5126" max="5126" width="12.125" style="3750" customWidth="1"/>
    <col min="5127" max="5127" width="13.25" style="3750" customWidth="1"/>
    <col min="5128" max="5128" width="8.625" style="3750" customWidth="1"/>
    <col min="5129" max="5129" width="12.875" style="3750" customWidth="1"/>
    <col min="5130" max="5130" width="17.625" style="3750" customWidth="1"/>
    <col min="5131" max="5131" width="23.375" style="3750" customWidth="1"/>
    <col min="5132" max="5379" width="9" style="3750"/>
    <col min="5380" max="5380" width="6" style="3750" customWidth="1"/>
    <col min="5381" max="5381" width="13" style="3750" customWidth="1"/>
    <col min="5382" max="5382" width="12.125" style="3750" customWidth="1"/>
    <col min="5383" max="5383" width="13.25" style="3750" customWidth="1"/>
    <col min="5384" max="5384" width="8.625" style="3750" customWidth="1"/>
    <col min="5385" max="5385" width="12.875" style="3750" customWidth="1"/>
    <col min="5386" max="5386" width="17.625" style="3750" customWidth="1"/>
    <col min="5387" max="5387" width="23.375" style="3750" customWidth="1"/>
    <col min="5388" max="5635" width="9" style="3750"/>
    <col min="5636" max="5636" width="6" style="3750" customWidth="1"/>
    <col min="5637" max="5637" width="13" style="3750" customWidth="1"/>
    <col min="5638" max="5638" width="12.125" style="3750" customWidth="1"/>
    <col min="5639" max="5639" width="13.25" style="3750" customWidth="1"/>
    <col min="5640" max="5640" width="8.625" style="3750" customWidth="1"/>
    <col min="5641" max="5641" width="12.875" style="3750" customWidth="1"/>
    <col min="5642" max="5642" width="17.625" style="3750" customWidth="1"/>
    <col min="5643" max="5643" width="23.375" style="3750" customWidth="1"/>
    <col min="5644" max="5891" width="9" style="3750"/>
    <col min="5892" max="5892" width="6" style="3750" customWidth="1"/>
    <col min="5893" max="5893" width="13" style="3750" customWidth="1"/>
    <col min="5894" max="5894" width="12.125" style="3750" customWidth="1"/>
    <col min="5895" max="5895" width="13.25" style="3750" customWidth="1"/>
    <col min="5896" max="5896" width="8.625" style="3750" customWidth="1"/>
    <col min="5897" max="5897" width="12.875" style="3750" customWidth="1"/>
    <col min="5898" max="5898" width="17.625" style="3750" customWidth="1"/>
    <col min="5899" max="5899" width="23.375" style="3750" customWidth="1"/>
    <col min="5900" max="6147" width="9" style="3750"/>
    <col min="6148" max="6148" width="6" style="3750" customWidth="1"/>
    <col min="6149" max="6149" width="13" style="3750" customWidth="1"/>
    <col min="6150" max="6150" width="12.125" style="3750" customWidth="1"/>
    <col min="6151" max="6151" width="13.25" style="3750" customWidth="1"/>
    <col min="6152" max="6152" width="8.625" style="3750" customWidth="1"/>
    <col min="6153" max="6153" width="12.875" style="3750" customWidth="1"/>
    <col min="6154" max="6154" width="17.625" style="3750" customWidth="1"/>
    <col min="6155" max="6155" width="23.375" style="3750" customWidth="1"/>
    <col min="6156" max="6403" width="9" style="3750"/>
    <col min="6404" max="6404" width="6" style="3750" customWidth="1"/>
    <col min="6405" max="6405" width="13" style="3750" customWidth="1"/>
    <col min="6406" max="6406" width="12.125" style="3750" customWidth="1"/>
    <col min="6407" max="6407" width="13.25" style="3750" customWidth="1"/>
    <col min="6408" max="6408" width="8.625" style="3750" customWidth="1"/>
    <col min="6409" max="6409" width="12.875" style="3750" customWidth="1"/>
    <col min="6410" max="6410" width="17.625" style="3750" customWidth="1"/>
    <col min="6411" max="6411" width="23.375" style="3750" customWidth="1"/>
    <col min="6412" max="6659" width="9" style="3750"/>
    <col min="6660" max="6660" width="6" style="3750" customWidth="1"/>
    <col min="6661" max="6661" width="13" style="3750" customWidth="1"/>
    <col min="6662" max="6662" width="12.125" style="3750" customWidth="1"/>
    <col min="6663" max="6663" width="13.25" style="3750" customWidth="1"/>
    <col min="6664" max="6664" width="8.625" style="3750" customWidth="1"/>
    <col min="6665" max="6665" width="12.875" style="3750" customWidth="1"/>
    <col min="6666" max="6666" width="17.625" style="3750" customWidth="1"/>
    <col min="6667" max="6667" width="23.375" style="3750" customWidth="1"/>
    <col min="6668" max="6915" width="9" style="3750"/>
    <col min="6916" max="6916" width="6" style="3750" customWidth="1"/>
    <col min="6917" max="6917" width="13" style="3750" customWidth="1"/>
    <col min="6918" max="6918" width="12.125" style="3750" customWidth="1"/>
    <col min="6919" max="6919" width="13.25" style="3750" customWidth="1"/>
    <col min="6920" max="6920" width="8.625" style="3750" customWidth="1"/>
    <col min="6921" max="6921" width="12.875" style="3750" customWidth="1"/>
    <col min="6922" max="6922" width="17.625" style="3750" customWidth="1"/>
    <col min="6923" max="6923" width="23.375" style="3750" customWidth="1"/>
    <col min="6924" max="7171" width="9" style="3750"/>
    <col min="7172" max="7172" width="6" style="3750" customWidth="1"/>
    <col min="7173" max="7173" width="13" style="3750" customWidth="1"/>
    <col min="7174" max="7174" width="12.125" style="3750" customWidth="1"/>
    <col min="7175" max="7175" width="13.25" style="3750" customWidth="1"/>
    <col min="7176" max="7176" width="8.625" style="3750" customWidth="1"/>
    <col min="7177" max="7177" width="12.875" style="3750" customWidth="1"/>
    <col min="7178" max="7178" width="17.625" style="3750" customWidth="1"/>
    <col min="7179" max="7179" width="23.375" style="3750" customWidth="1"/>
    <col min="7180" max="7427" width="9" style="3750"/>
    <col min="7428" max="7428" width="6" style="3750" customWidth="1"/>
    <col min="7429" max="7429" width="13" style="3750" customWidth="1"/>
    <col min="7430" max="7430" width="12.125" style="3750" customWidth="1"/>
    <col min="7431" max="7431" width="13.25" style="3750" customWidth="1"/>
    <col min="7432" max="7432" width="8.625" style="3750" customWidth="1"/>
    <col min="7433" max="7433" width="12.875" style="3750" customWidth="1"/>
    <col min="7434" max="7434" width="17.625" style="3750" customWidth="1"/>
    <col min="7435" max="7435" width="23.375" style="3750" customWidth="1"/>
    <col min="7436" max="7683" width="9" style="3750"/>
    <col min="7684" max="7684" width="6" style="3750" customWidth="1"/>
    <col min="7685" max="7685" width="13" style="3750" customWidth="1"/>
    <col min="7686" max="7686" width="12.125" style="3750" customWidth="1"/>
    <col min="7687" max="7687" width="13.25" style="3750" customWidth="1"/>
    <col min="7688" max="7688" width="8.625" style="3750" customWidth="1"/>
    <col min="7689" max="7689" width="12.875" style="3750" customWidth="1"/>
    <col min="7690" max="7690" width="17.625" style="3750" customWidth="1"/>
    <col min="7691" max="7691" width="23.375" style="3750" customWidth="1"/>
    <col min="7692" max="7939" width="9" style="3750"/>
    <col min="7940" max="7940" width="6" style="3750" customWidth="1"/>
    <col min="7941" max="7941" width="13" style="3750" customWidth="1"/>
    <col min="7942" max="7942" width="12.125" style="3750" customWidth="1"/>
    <col min="7943" max="7943" width="13.25" style="3750" customWidth="1"/>
    <col min="7944" max="7944" width="8.625" style="3750" customWidth="1"/>
    <col min="7945" max="7945" width="12.875" style="3750" customWidth="1"/>
    <col min="7946" max="7946" width="17.625" style="3750" customWidth="1"/>
    <col min="7947" max="7947" width="23.375" style="3750" customWidth="1"/>
    <col min="7948" max="8195" width="9" style="3750"/>
    <col min="8196" max="8196" width="6" style="3750" customWidth="1"/>
    <col min="8197" max="8197" width="13" style="3750" customWidth="1"/>
    <col min="8198" max="8198" width="12.125" style="3750" customWidth="1"/>
    <col min="8199" max="8199" width="13.25" style="3750" customWidth="1"/>
    <col min="8200" max="8200" width="8.625" style="3750" customWidth="1"/>
    <col min="8201" max="8201" width="12.875" style="3750" customWidth="1"/>
    <col min="8202" max="8202" width="17.625" style="3750" customWidth="1"/>
    <col min="8203" max="8203" width="23.375" style="3750" customWidth="1"/>
    <col min="8204" max="8451" width="9" style="3750"/>
    <col min="8452" max="8452" width="6" style="3750" customWidth="1"/>
    <col min="8453" max="8453" width="13" style="3750" customWidth="1"/>
    <col min="8454" max="8454" width="12.125" style="3750" customWidth="1"/>
    <col min="8455" max="8455" width="13.25" style="3750" customWidth="1"/>
    <col min="8456" max="8456" width="8.625" style="3750" customWidth="1"/>
    <col min="8457" max="8457" width="12.875" style="3750" customWidth="1"/>
    <col min="8458" max="8458" width="17.625" style="3750" customWidth="1"/>
    <col min="8459" max="8459" width="23.375" style="3750" customWidth="1"/>
    <col min="8460" max="8707" width="9" style="3750"/>
    <col min="8708" max="8708" width="6" style="3750" customWidth="1"/>
    <col min="8709" max="8709" width="13" style="3750" customWidth="1"/>
    <col min="8710" max="8710" width="12.125" style="3750" customWidth="1"/>
    <col min="8711" max="8711" width="13.25" style="3750" customWidth="1"/>
    <col min="8712" max="8712" width="8.625" style="3750" customWidth="1"/>
    <col min="8713" max="8713" width="12.875" style="3750" customWidth="1"/>
    <col min="8714" max="8714" width="17.625" style="3750" customWidth="1"/>
    <col min="8715" max="8715" width="23.375" style="3750" customWidth="1"/>
    <col min="8716" max="8963" width="9" style="3750"/>
    <col min="8964" max="8964" width="6" style="3750" customWidth="1"/>
    <col min="8965" max="8965" width="13" style="3750" customWidth="1"/>
    <col min="8966" max="8966" width="12.125" style="3750" customWidth="1"/>
    <col min="8967" max="8967" width="13.25" style="3750" customWidth="1"/>
    <col min="8968" max="8968" width="8.625" style="3750" customWidth="1"/>
    <col min="8969" max="8969" width="12.875" style="3750" customWidth="1"/>
    <col min="8970" max="8970" width="17.625" style="3750" customWidth="1"/>
    <col min="8971" max="8971" width="23.375" style="3750" customWidth="1"/>
    <col min="8972" max="9219" width="9" style="3750"/>
    <col min="9220" max="9220" width="6" style="3750" customWidth="1"/>
    <col min="9221" max="9221" width="13" style="3750" customWidth="1"/>
    <col min="9222" max="9222" width="12.125" style="3750" customWidth="1"/>
    <col min="9223" max="9223" width="13.25" style="3750" customWidth="1"/>
    <col min="9224" max="9224" width="8.625" style="3750" customWidth="1"/>
    <col min="9225" max="9225" width="12.875" style="3750" customWidth="1"/>
    <col min="9226" max="9226" width="17.625" style="3750" customWidth="1"/>
    <col min="9227" max="9227" width="23.375" style="3750" customWidth="1"/>
    <col min="9228" max="9475" width="9" style="3750"/>
    <col min="9476" max="9476" width="6" style="3750" customWidth="1"/>
    <col min="9477" max="9477" width="13" style="3750" customWidth="1"/>
    <col min="9478" max="9478" width="12.125" style="3750" customWidth="1"/>
    <col min="9479" max="9479" width="13.25" style="3750" customWidth="1"/>
    <col min="9480" max="9480" width="8.625" style="3750" customWidth="1"/>
    <col min="9481" max="9481" width="12.875" style="3750" customWidth="1"/>
    <col min="9482" max="9482" width="17.625" style="3750" customWidth="1"/>
    <col min="9483" max="9483" width="23.375" style="3750" customWidth="1"/>
    <col min="9484" max="9731" width="9" style="3750"/>
    <col min="9732" max="9732" width="6" style="3750" customWidth="1"/>
    <col min="9733" max="9733" width="13" style="3750" customWidth="1"/>
    <col min="9734" max="9734" width="12.125" style="3750" customWidth="1"/>
    <col min="9735" max="9735" width="13.25" style="3750" customWidth="1"/>
    <col min="9736" max="9736" width="8.625" style="3750" customWidth="1"/>
    <col min="9737" max="9737" width="12.875" style="3750" customWidth="1"/>
    <col min="9738" max="9738" width="17.625" style="3750" customWidth="1"/>
    <col min="9739" max="9739" width="23.375" style="3750" customWidth="1"/>
    <col min="9740" max="9987" width="9" style="3750"/>
    <col min="9988" max="9988" width="6" style="3750" customWidth="1"/>
    <col min="9989" max="9989" width="13" style="3750" customWidth="1"/>
    <col min="9990" max="9990" width="12.125" style="3750" customWidth="1"/>
    <col min="9991" max="9991" width="13.25" style="3750" customWidth="1"/>
    <col min="9992" max="9992" width="8.625" style="3750" customWidth="1"/>
    <col min="9993" max="9993" width="12.875" style="3750" customWidth="1"/>
    <col min="9994" max="9994" width="17.625" style="3750" customWidth="1"/>
    <col min="9995" max="9995" width="23.375" style="3750" customWidth="1"/>
    <col min="9996" max="10243" width="9" style="3750"/>
    <col min="10244" max="10244" width="6" style="3750" customWidth="1"/>
    <col min="10245" max="10245" width="13" style="3750" customWidth="1"/>
    <col min="10246" max="10246" width="12.125" style="3750" customWidth="1"/>
    <col min="10247" max="10247" width="13.25" style="3750" customWidth="1"/>
    <col min="10248" max="10248" width="8.625" style="3750" customWidth="1"/>
    <col min="10249" max="10249" width="12.875" style="3750" customWidth="1"/>
    <col min="10250" max="10250" width="17.625" style="3750" customWidth="1"/>
    <col min="10251" max="10251" width="23.375" style="3750" customWidth="1"/>
    <col min="10252" max="10499" width="9" style="3750"/>
    <col min="10500" max="10500" width="6" style="3750" customWidth="1"/>
    <col min="10501" max="10501" width="13" style="3750" customWidth="1"/>
    <col min="10502" max="10502" width="12.125" style="3750" customWidth="1"/>
    <col min="10503" max="10503" width="13.25" style="3750" customWidth="1"/>
    <col min="10504" max="10504" width="8.625" style="3750" customWidth="1"/>
    <col min="10505" max="10505" width="12.875" style="3750" customWidth="1"/>
    <col min="10506" max="10506" width="17.625" style="3750" customWidth="1"/>
    <col min="10507" max="10507" width="23.375" style="3750" customWidth="1"/>
    <col min="10508" max="10755" width="9" style="3750"/>
    <col min="10756" max="10756" width="6" style="3750" customWidth="1"/>
    <col min="10757" max="10757" width="13" style="3750" customWidth="1"/>
    <col min="10758" max="10758" width="12.125" style="3750" customWidth="1"/>
    <col min="10759" max="10759" width="13.25" style="3750" customWidth="1"/>
    <col min="10760" max="10760" width="8.625" style="3750" customWidth="1"/>
    <col min="10761" max="10761" width="12.875" style="3750" customWidth="1"/>
    <col min="10762" max="10762" width="17.625" style="3750" customWidth="1"/>
    <col min="10763" max="10763" width="23.375" style="3750" customWidth="1"/>
    <col min="10764" max="11011" width="9" style="3750"/>
    <col min="11012" max="11012" width="6" style="3750" customWidth="1"/>
    <col min="11013" max="11013" width="13" style="3750" customWidth="1"/>
    <col min="11014" max="11014" width="12.125" style="3750" customWidth="1"/>
    <col min="11015" max="11015" width="13.25" style="3750" customWidth="1"/>
    <col min="11016" max="11016" width="8.625" style="3750" customWidth="1"/>
    <col min="11017" max="11017" width="12.875" style="3750" customWidth="1"/>
    <col min="11018" max="11018" width="17.625" style="3750" customWidth="1"/>
    <col min="11019" max="11019" width="23.375" style="3750" customWidth="1"/>
    <col min="11020" max="11267" width="9" style="3750"/>
    <col min="11268" max="11268" width="6" style="3750" customWidth="1"/>
    <col min="11269" max="11269" width="13" style="3750" customWidth="1"/>
    <col min="11270" max="11270" width="12.125" style="3750" customWidth="1"/>
    <col min="11271" max="11271" width="13.25" style="3750" customWidth="1"/>
    <col min="11272" max="11272" width="8.625" style="3750" customWidth="1"/>
    <col min="11273" max="11273" width="12.875" style="3750" customWidth="1"/>
    <col min="11274" max="11274" width="17.625" style="3750" customWidth="1"/>
    <col min="11275" max="11275" width="23.375" style="3750" customWidth="1"/>
    <col min="11276" max="11523" width="9" style="3750"/>
    <col min="11524" max="11524" width="6" style="3750" customWidth="1"/>
    <col min="11525" max="11525" width="13" style="3750" customWidth="1"/>
    <col min="11526" max="11526" width="12.125" style="3750" customWidth="1"/>
    <col min="11527" max="11527" width="13.25" style="3750" customWidth="1"/>
    <col min="11528" max="11528" width="8.625" style="3750" customWidth="1"/>
    <col min="11529" max="11529" width="12.875" style="3750" customWidth="1"/>
    <col min="11530" max="11530" width="17.625" style="3750" customWidth="1"/>
    <col min="11531" max="11531" width="23.375" style="3750" customWidth="1"/>
    <col min="11532" max="11779" width="9" style="3750"/>
    <col min="11780" max="11780" width="6" style="3750" customWidth="1"/>
    <col min="11781" max="11781" width="13" style="3750" customWidth="1"/>
    <col min="11782" max="11782" width="12.125" style="3750" customWidth="1"/>
    <col min="11783" max="11783" width="13.25" style="3750" customWidth="1"/>
    <col min="11784" max="11784" width="8.625" style="3750" customWidth="1"/>
    <col min="11785" max="11785" width="12.875" style="3750" customWidth="1"/>
    <col min="11786" max="11786" width="17.625" style="3750" customWidth="1"/>
    <col min="11787" max="11787" width="23.375" style="3750" customWidth="1"/>
    <col min="11788" max="12035" width="9" style="3750"/>
    <col min="12036" max="12036" width="6" style="3750" customWidth="1"/>
    <col min="12037" max="12037" width="13" style="3750" customWidth="1"/>
    <col min="12038" max="12038" width="12.125" style="3750" customWidth="1"/>
    <col min="12039" max="12039" width="13.25" style="3750" customWidth="1"/>
    <col min="12040" max="12040" width="8.625" style="3750" customWidth="1"/>
    <col min="12041" max="12041" width="12.875" style="3750" customWidth="1"/>
    <col min="12042" max="12042" width="17.625" style="3750" customWidth="1"/>
    <col min="12043" max="12043" width="23.375" style="3750" customWidth="1"/>
    <col min="12044" max="12291" width="9" style="3750"/>
    <col min="12292" max="12292" width="6" style="3750" customWidth="1"/>
    <col min="12293" max="12293" width="13" style="3750" customWidth="1"/>
    <col min="12294" max="12294" width="12.125" style="3750" customWidth="1"/>
    <col min="12295" max="12295" width="13.25" style="3750" customWidth="1"/>
    <col min="12296" max="12296" width="8.625" style="3750" customWidth="1"/>
    <col min="12297" max="12297" width="12.875" style="3750" customWidth="1"/>
    <col min="12298" max="12298" width="17.625" style="3750" customWidth="1"/>
    <col min="12299" max="12299" width="23.375" style="3750" customWidth="1"/>
    <col min="12300" max="12547" width="9" style="3750"/>
    <col min="12548" max="12548" width="6" style="3750" customWidth="1"/>
    <col min="12549" max="12549" width="13" style="3750" customWidth="1"/>
    <col min="12550" max="12550" width="12.125" style="3750" customWidth="1"/>
    <col min="12551" max="12551" width="13.25" style="3750" customWidth="1"/>
    <col min="12552" max="12552" width="8.625" style="3750" customWidth="1"/>
    <col min="12553" max="12553" width="12.875" style="3750" customWidth="1"/>
    <col min="12554" max="12554" width="17.625" style="3750" customWidth="1"/>
    <col min="12555" max="12555" width="23.375" style="3750" customWidth="1"/>
    <col min="12556" max="12803" width="9" style="3750"/>
    <col min="12804" max="12804" width="6" style="3750" customWidth="1"/>
    <col min="12805" max="12805" width="13" style="3750" customWidth="1"/>
    <col min="12806" max="12806" width="12.125" style="3750" customWidth="1"/>
    <col min="12807" max="12807" width="13.25" style="3750" customWidth="1"/>
    <col min="12808" max="12808" width="8.625" style="3750" customWidth="1"/>
    <col min="12809" max="12809" width="12.875" style="3750" customWidth="1"/>
    <col min="12810" max="12810" width="17.625" style="3750" customWidth="1"/>
    <col min="12811" max="12811" width="23.375" style="3750" customWidth="1"/>
    <col min="12812" max="13059" width="9" style="3750"/>
    <col min="13060" max="13060" width="6" style="3750" customWidth="1"/>
    <col min="13061" max="13061" width="13" style="3750" customWidth="1"/>
    <col min="13062" max="13062" width="12.125" style="3750" customWidth="1"/>
    <col min="13063" max="13063" width="13.25" style="3750" customWidth="1"/>
    <col min="13064" max="13064" width="8.625" style="3750" customWidth="1"/>
    <col min="13065" max="13065" width="12.875" style="3750" customWidth="1"/>
    <col min="13066" max="13066" width="17.625" style="3750" customWidth="1"/>
    <col min="13067" max="13067" width="23.375" style="3750" customWidth="1"/>
    <col min="13068" max="13315" width="9" style="3750"/>
    <col min="13316" max="13316" width="6" style="3750" customWidth="1"/>
    <col min="13317" max="13317" width="13" style="3750" customWidth="1"/>
    <col min="13318" max="13318" width="12.125" style="3750" customWidth="1"/>
    <col min="13319" max="13319" width="13.25" style="3750" customWidth="1"/>
    <col min="13320" max="13320" width="8.625" style="3750" customWidth="1"/>
    <col min="13321" max="13321" width="12.875" style="3750" customWidth="1"/>
    <col min="13322" max="13322" width="17.625" style="3750" customWidth="1"/>
    <col min="13323" max="13323" width="23.375" style="3750" customWidth="1"/>
    <col min="13324" max="13571" width="9" style="3750"/>
    <col min="13572" max="13572" width="6" style="3750" customWidth="1"/>
    <col min="13573" max="13573" width="13" style="3750" customWidth="1"/>
    <col min="13574" max="13574" width="12.125" style="3750" customWidth="1"/>
    <col min="13575" max="13575" width="13.25" style="3750" customWidth="1"/>
    <col min="13576" max="13576" width="8.625" style="3750" customWidth="1"/>
    <col min="13577" max="13577" width="12.875" style="3750" customWidth="1"/>
    <col min="13578" max="13578" width="17.625" style="3750" customWidth="1"/>
    <col min="13579" max="13579" width="23.375" style="3750" customWidth="1"/>
    <col min="13580" max="13827" width="9" style="3750"/>
    <col min="13828" max="13828" width="6" style="3750" customWidth="1"/>
    <col min="13829" max="13829" width="13" style="3750" customWidth="1"/>
    <col min="13830" max="13830" width="12.125" style="3750" customWidth="1"/>
    <col min="13831" max="13831" width="13.25" style="3750" customWidth="1"/>
    <col min="13832" max="13832" width="8.625" style="3750" customWidth="1"/>
    <col min="13833" max="13833" width="12.875" style="3750" customWidth="1"/>
    <col min="13834" max="13834" width="17.625" style="3750" customWidth="1"/>
    <col min="13835" max="13835" width="23.375" style="3750" customWidth="1"/>
    <col min="13836" max="14083" width="9" style="3750"/>
    <col min="14084" max="14084" width="6" style="3750" customWidth="1"/>
    <col min="14085" max="14085" width="13" style="3750" customWidth="1"/>
    <col min="14086" max="14086" width="12.125" style="3750" customWidth="1"/>
    <col min="14087" max="14087" width="13.25" style="3750" customWidth="1"/>
    <col min="14088" max="14088" width="8.625" style="3750" customWidth="1"/>
    <col min="14089" max="14089" width="12.875" style="3750" customWidth="1"/>
    <col min="14090" max="14090" width="17.625" style="3750" customWidth="1"/>
    <col min="14091" max="14091" width="23.375" style="3750" customWidth="1"/>
    <col min="14092" max="14339" width="9" style="3750"/>
    <col min="14340" max="14340" width="6" style="3750" customWidth="1"/>
    <col min="14341" max="14341" width="13" style="3750" customWidth="1"/>
    <col min="14342" max="14342" width="12.125" style="3750" customWidth="1"/>
    <col min="14343" max="14343" width="13.25" style="3750" customWidth="1"/>
    <col min="14344" max="14344" width="8.625" style="3750" customWidth="1"/>
    <col min="14345" max="14345" width="12.875" style="3750" customWidth="1"/>
    <col min="14346" max="14346" width="17.625" style="3750" customWidth="1"/>
    <col min="14347" max="14347" width="23.375" style="3750" customWidth="1"/>
    <col min="14348" max="14595" width="9" style="3750"/>
    <col min="14596" max="14596" width="6" style="3750" customWidth="1"/>
    <col min="14597" max="14597" width="13" style="3750" customWidth="1"/>
    <col min="14598" max="14598" width="12.125" style="3750" customWidth="1"/>
    <col min="14599" max="14599" width="13.25" style="3750" customWidth="1"/>
    <col min="14600" max="14600" width="8.625" style="3750" customWidth="1"/>
    <col min="14601" max="14601" width="12.875" style="3750" customWidth="1"/>
    <col min="14602" max="14602" width="17.625" style="3750" customWidth="1"/>
    <col min="14603" max="14603" width="23.375" style="3750" customWidth="1"/>
    <col min="14604" max="14851" width="9" style="3750"/>
    <col min="14852" max="14852" width="6" style="3750" customWidth="1"/>
    <col min="14853" max="14853" width="13" style="3750" customWidth="1"/>
    <col min="14854" max="14854" width="12.125" style="3750" customWidth="1"/>
    <col min="14855" max="14855" width="13.25" style="3750" customWidth="1"/>
    <col min="14856" max="14856" width="8.625" style="3750" customWidth="1"/>
    <col min="14857" max="14857" width="12.875" style="3750" customWidth="1"/>
    <col min="14858" max="14858" width="17.625" style="3750" customWidth="1"/>
    <col min="14859" max="14859" width="23.375" style="3750" customWidth="1"/>
    <col min="14860" max="15107" width="9" style="3750"/>
    <col min="15108" max="15108" width="6" style="3750" customWidth="1"/>
    <col min="15109" max="15109" width="13" style="3750" customWidth="1"/>
    <col min="15110" max="15110" width="12.125" style="3750" customWidth="1"/>
    <col min="15111" max="15111" width="13.25" style="3750" customWidth="1"/>
    <col min="15112" max="15112" width="8.625" style="3750" customWidth="1"/>
    <col min="15113" max="15113" width="12.875" style="3750" customWidth="1"/>
    <col min="15114" max="15114" width="17.625" style="3750" customWidth="1"/>
    <col min="15115" max="15115" width="23.375" style="3750" customWidth="1"/>
    <col min="15116" max="15363" width="9" style="3750"/>
    <col min="15364" max="15364" width="6" style="3750" customWidth="1"/>
    <col min="15365" max="15365" width="13" style="3750" customWidth="1"/>
    <col min="15366" max="15366" width="12.125" style="3750" customWidth="1"/>
    <col min="15367" max="15367" width="13.25" style="3750" customWidth="1"/>
    <col min="15368" max="15368" width="8.625" style="3750" customWidth="1"/>
    <col min="15369" max="15369" width="12.875" style="3750" customWidth="1"/>
    <col min="15370" max="15370" width="17.625" style="3750" customWidth="1"/>
    <col min="15371" max="15371" width="23.375" style="3750" customWidth="1"/>
    <col min="15372" max="15619" width="9" style="3750"/>
    <col min="15620" max="15620" width="6" style="3750" customWidth="1"/>
    <col min="15621" max="15621" width="13" style="3750" customWidth="1"/>
    <col min="15622" max="15622" width="12.125" style="3750" customWidth="1"/>
    <col min="15623" max="15623" width="13.25" style="3750" customWidth="1"/>
    <col min="15624" max="15624" width="8.625" style="3750" customWidth="1"/>
    <col min="15625" max="15625" width="12.875" style="3750" customWidth="1"/>
    <col min="15626" max="15626" width="17.625" style="3750" customWidth="1"/>
    <col min="15627" max="15627" width="23.375" style="3750" customWidth="1"/>
    <col min="15628" max="15875" width="9" style="3750"/>
    <col min="15876" max="15876" width="6" style="3750" customWidth="1"/>
    <col min="15877" max="15877" width="13" style="3750" customWidth="1"/>
    <col min="15878" max="15878" width="12.125" style="3750" customWidth="1"/>
    <col min="15879" max="15879" width="13.25" style="3750" customWidth="1"/>
    <col min="15880" max="15880" width="8.625" style="3750" customWidth="1"/>
    <col min="15881" max="15881" width="12.875" style="3750" customWidth="1"/>
    <col min="15882" max="15882" width="17.625" style="3750" customWidth="1"/>
    <col min="15883" max="15883" width="23.375" style="3750" customWidth="1"/>
    <col min="15884" max="16131" width="9" style="3750"/>
    <col min="16132" max="16132" width="6" style="3750" customWidth="1"/>
    <col min="16133" max="16133" width="13" style="3750" customWidth="1"/>
    <col min="16134" max="16134" width="12.125" style="3750" customWidth="1"/>
    <col min="16135" max="16135" width="13.25" style="3750" customWidth="1"/>
    <col min="16136" max="16136" width="8.625" style="3750" customWidth="1"/>
    <col min="16137" max="16137" width="12.875" style="3750" customWidth="1"/>
    <col min="16138" max="16138" width="17.625" style="3750" customWidth="1"/>
    <col min="16139" max="16139" width="23.375" style="3750" customWidth="1"/>
    <col min="16140" max="16384" width="9" style="3750"/>
  </cols>
  <sheetData>
    <row r="1" spans="1:12" s="2972" customFormat="1" ht="30" customHeight="1">
      <c r="A1" s="5051" t="s">
        <v>360</v>
      </c>
      <c r="B1" s="5051"/>
      <c r="C1" s="5051"/>
      <c r="D1" s="5051"/>
      <c r="E1" s="5051"/>
      <c r="F1" s="5051"/>
      <c r="G1" s="5051"/>
      <c r="H1" s="5051"/>
      <c r="I1" s="5051"/>
      <c r="J1" s="5051"/>
      <c r="K1" s="5051"/>
    </row>
    <row r="2" spans="1:12" ht="18" customHeight="1">
      <c r="A2" s="4551"/>
      <c r="B2" s="4551"/>
      <c r="C2" s="4551"/>
      <c r="D2" s="4551"/>
      <c r="E2" s="4551"/>
      <c r="F2" s="4551"/>
      <c r="G2" s="4551"/>
      <c r="H2" s="4551"/>
      <c r="I2" s="4574" t="s">
        <v>361</v>
      </c>
      <c r="J2" s="4550"/>
      <c r="K2" s="4575" t="s">
        <v>37</v>
      </c>
    </row>
    <row r="3" spans="1:12" ht="24.75" customHeight="1">
      <c r="A3" s="5053" t="s">
        <v>337</v>
      </c>
      <c r="B3" s="5053" t="s">
        <v>338</v>
      </c>
      <c r="C3" s="5067" t="s">
        <v>339</v>
      </c>
      <c r="D3" s="5061" t="s">
        <v>340</v>
      </c>
      <c r="E3" s="5062"/>
      <c r="F3" s="5062"/>
      <c r="G3" s="5062"/>
      <c r="H3" s="5062"/>
      <c r="I3" s="5062"/>
      <c r="J3" s="5062"/>
      <c r="K3" s="5063"/>
    </row>
    <row r="4" spans="1:12" ht="45.75" customHeight="1">
      <c r="A4" s="5054"/>
      <c r="B4" s="5054"/>
      <c r="C4" s="5068"/>
      <c r="D4" s="4552" t="s">
        <v>341</v>
      </c>
      <c r="E4" s="5064" t="s">
        <v>342</v>
      </c>
      <c r="F4" s="5065"/>
      <c r="G4" s="5065"/>
      <c r="H4" s="5065"/>
      <c r="I4" s="5065"/>
      <c r="J4" s="5066"/>
      <c r="K4" s="4576"/>
    </row>
    <row r="5" spans="1:12" ht="33.75" customHeight="1">
      <c r="A5" s="5055" t="s">
        <v>362</v>
      </c>
      <c r="B5" s="5056"/>
      <c r="C5" s="5056"/>
      <c r="D5" s="5056"/>
      <c r="E5" s="5069" t="s">
        <v>363</v>
      </c>
      <c r="F5" s="5070"/>
      <c r="G5" s="4553" t="s">
        <v>245</v>
      </c>
      <c r="H5" s="4553" t="s">
        <v>345</v>
      </c>
      <c r="I5" s="4553" t="s">
        <v>346</v>
      </c>
      <c r="J5" s="4553" t="s">
        <v>347</v>
      </c>
      <c r="K5" s="4577"/>
    </row>
    <row r="6" spans="1:12" ht="33.75" customHeight="1">
      <c r="A6" s="5055"/>
      <c r="B6" s="5056"/>
      <c r="C6" s="5056"/>
      <c r="D6" s="5056"/>
      <c r="E6" s="5071"/>
      <c r="F6" s="5072"/>
      <c r="G6" s="4554"/>
      <c r="H6" s="4555"/>
      <c r="I6" s="4555"/>
      <c r="J6" s="4555"/>
      <c r="K6" s="4577"/>
    </row>
    <row r="7" spans="1:12" ht="96.75" customHeight="1">
      <c r="A7" s="5055"/>
      <c r="B7" s="5056"/>
      <c r="C7" s="5056"/>
      <c r="D7" s="5056"/>
      <c r="E7" s="5059" t="s">
        <v>348</v>
      </c>
      <c r="F7" s="4556" t="s">
        <v>349</v>
      </c>
      <c r="G7" s="4557"/>
      <c r="H7" s="4558"/>
      <c r="I7" s="4558"/>
      <c r="J7" s="4558"/>
      <c r="K7" s="4578"/>
      <c r="L7" s="4579"/>
    </row>
    <row r="8" spans="1:12" ht="135" customHeight="1">
      <c r="A8" s="5055"/>
      <c r="B8" s="5056"/>
      <c r="C8" s="5056"/>
      <c r="D8" s="5056"/>
      <c r="E8" s="5059"/>
      <c r="F8" s="4559" t="s">
        <v>350</v>
      </c>
      <c r="G8" s="4557"/>
      <c r="H8" s="4558"/>
      <c r="I8" s="4558"/>
      <c r="J8" s="4558"/>
      <c r="K8" s="4578"/>
    </row>
    <row r="9" spans="1:12" ht="24.95" customHeight="1">
      <c r="A9" s="5055"/>
      <c r="B9" s="5056"/>
      <c r="C9" s="5056"/>
      <c r="D9" s="5056"/>
      <c r="E9" s="5059"/>
      <c r="F9" s="4560" t="s">
        <v>354</v>
      </c>
      <c r="G9" s="4561"/>
      <c r="H9" s="4561"/>
      <c r="I9" s="4561"/>
      <c r="J9" s="4561"/>
      <c r="K9" s="4580"/>
    </row>
    <row r="10" spans="1:12" ht="57" customHeight="1">
      <c r="A10" s="5055"/>
      <c r="B10" s="5056"/>
      <c r="C10" s="5056"/>
      <c r="D10" s="5056"/>
      <c r="E10" s="5059" t="s">
        <v>352</v>
      </c>
      <c r="F10" s="4562" t="s">
        <v>349</v>
      </c>
      <c r="G10" s="4563"/>
      <c r="H10" s="4558"/>
      <c r="I10" s="4558"/>
      <c r="J10" s="4558"/>
      <c r="K10" s="4581"/>
    </row>
    <row r="11" spans="1:12" ht="45" customHeight="1">
      <c r="A11" s="5055"/>
      <c r="B11" s="5056"/>
      <c r="C11" s="5056"/>
      <c r="D11" s="5056"/>
      <c r="E11" s="5059"/>
      <c r="F11" s="4562" t="s">
        <v>353</v>
      </c>
      <c r="G11" s="4563"/>
      <c r="H11" s="4558"/>
      <c r="I11" s="4558"/>
      <c r="J11" s="4558"/>
      <c r="K11" s="4582"/>
    </row>
    <row r="12" spans="1:12" ht="24.75" customHeight="1">
      <c r="A12" s="5055"/>
      <c r="B12" s="5056"/>
      <c r="C12" s="5056"/>
      <c r="D12" s="5056"/>
      <c r="E12" s="5059"/>
      <c r="F12" s="4560" t="s">
        <v>354</v>
      </c>
      <c r="G12" s="4561"/>
      <c r="H12" s="4561"/>
      <c r="I12" s="4561"/>
      <c r="J12" s="4561"/>
      <c r="K12" s="4583"/>
    </row>
    <row r="13" spans="1:12" ht="24.95" customHeight="1">
      <c r="A13" s="5055"/>
      <c r="B13" s="5056"/>
      <c r="C13" s="5056"/>
      <c r="D13" s="5056"/>
      <c r="E13" s="5059" t="s">
        <v>355</v>
      </c>
      <c r="F13" s="4562" t="s">
        <v>356</v>
      </c>
      <c r="G13" s="4563"/>
      <c r="H13" s="4564"/>
      <c r="I13" s="4564"/>
      <c r="J13" s="4564"/>
      <c r="K13" s="4584"/>
    </row>
    <row r="14" spans="1:12" ht="26.25" customHeight="1">
      <c r="A14" s="5055"/>
      <c r="B14" s="5056"/>
      <c r="C14" s="5056"/>
      <c r="D14" s="5056"/>
      <c r="E14" s="5059"/>
      <c r="F14" s="4565" t="s">
        <v>364</v>
      </c>
      <c r="G14" s="4563"/>
      <c r="H14" s="4566"/>
      <c r="I14" s="4566"/>
      <c r="J14" s="4566"/>
      <c r="K14" s="4585"/>
    </row>
    <row r="15" spans="1:12" ht="24.95" customHeight="1">
      <c r="A15" s="5055"/>
      <c r="B15" s="5056"/>
      <c r="C15" s="5056"/>
      <c r="D15" s="5056"/>
      <c r="E15" s="5059"/>
      <c r="F15" s="4560" t="s">
        <v>354</v>
      </c>
      <c r="G15" s="4561"/>
      <c r="H15" s="4561"/>
      <c r="I15" s="4561"/>
      <c r="J15" s="4561"/>
      <c r="K15" s="4586"/>
    </row>
    <row r="16" spans="1:12" ht="24.95" customHeight="1">
      <c r="A16" s="5055"/>
      <c r="B16" s="5056"/>
      <c r="C16" s="5056"/>
      <c r="D16" s="5056"/>
      <c r="E16" s="4567" t="s">
        <v>365</v>
      </c>
      <c r="F16" s="4567"/>
      <c r="G16" s="4568"/>
      <c r="H16" s="4569"/>
      <c r="I16" s="4569"/>
      <c r="J16" s="4569"/>
      <c r="K16" s="4577"/>
    </row>
    <row r="17" spans="1:11" ht="24.95" customHeight="1">
      <c r="A17" s="5055"/>
      <c r="B17" s="5056"/>
      <c r="C17" s="5056"/>
      <c r="D17" s="5056"/>
      <c r="E17" s="4570" t="s">
        <v>366</v>
      </c>
      <c r="F17" s="4570"/>
      <c r="G17" s="4571"/>
      <c r="H17" s="4569"/>
      <c r="I17" s="4569"/>
      <c r="J17" s="4569"/>
      <c r="K17" s="4577"/>
    </row>
    <row r="18" spans="1:11" ht="24.95" customHeight="1">
      <c r="A18" s="5055"/>
      <c r="B18" s="5056"/>
      <c r="C18" s="5056"/>
      <c r="D18" s="5056"/>
      <c r="E18" s="4567" t="s">
        <v>367</v>
      </c>
      <c r="F18" s="4567"/>
      <c r="G18" s="4568"/>
      <c r="H18" s="4569"/>
      <c r="I18" s="4569"/>
      <c r="J18" s="4569"/>
      <c r="K18" s="4577"/>
    </row>
    <row r="19" spans="1:11" ht="57" customHeight="1">
      <c r="A19" s="5055"/>
      <c r="B19" s="5056"/>
      <c r="C19" s="5056"/>
      <c r="D19" s="5056"/>
      <c r="E19" s="4567" t="s">
        <v>368</v>
      </c>
      <c r="F19" s="4567"/>
      <c r="G19" s="4568"/>
      <c r="H19" s="4569"/>
      <c r="I19" s="4569"/>
      <c r="J19" s="4569"/>
      <c r="K19" s="4587"/>
    </row>
    <row r="20" spans="1:11" ht="60.75" customHeight="1">
      <c r="A20" s="5055"/>
      <c r="B20" s="5056"/>
      <c r="C20" s="5056"/>
      <c r="D20" s="5056"/>
      <c r="E20" s="4567" t="s">
        <v>369</v>
      </c>
      <c r="F20" s="4572"/>
      <c r="G20" s="4573"/>
      <c r="H20" s="4569"/>
      <c r="I20" s="4588"/>
      <c r="J20" s="4569"/>
      <c r="K20" s="4589"/>
    </row>
    <row r="21" spans="1:11" ht="24.95" customHeight="1">
      <c r="A21" s="5055"/>
      <c r="B21" s="5056"/>
      <c r="C21" s="5056"/>
      <c r="D21" s="5056"/>
      <c r="E21" s="4567" t="s">
        <v>370</v>
      </c>
      <c r="F21" s="4572"/>
      <c r="G21" s="4573"/>
      <c r="H21" s="4569"/>
      <c r="I21" s="4588"/>
      <c r="J21" s="4569"/>
      <c r="K21" s="4589"/>
    </row>
    <row r="22" spans="1:11" ht="48.75" customHeight="1">
      <c r="A22" s="5055"/>
      <c r="B22" s="5056"/>
      <c r="C22" s="5056"/>
      <c r="D22" s="5056"/>
      <c r="E22" s="4567" t="s">
        <v>371</v>
      </c>
      <c r="F22" s="4567"/>
      <c r="G22" s="4568"/>
      <c r="H22" s="4569"/>
      <c r="I22" s="4569"/>
      <c r="J22" s="4569"/>
      <c r="K22" s="4590"/>
    </row>
    <row r="23" spans="1:11" ht="39" customHeight="1">
      <c r="A23" s="5055"/>
      <c r="B23" s="5056"/>
      <c r="C23" s="5056"/>
      <c r="D23" s="5056"/>
      <c r="E23" s="4567" t="s">
        <v>372</v>
      </c>
      <c r="F23" s="4567"/>
      <c r="G23" s="4568"/>
      <c r="H23" s="4569"/>
      <c r="I23" s="4569"/>
      <c r="J23" s="4569"/>
      <c r="K23" s="4590"/>
    </row>
    <row r="25" spans="1:11" ht="24.95" customHeight="1">
      <c r="K25" s="4591" t="s">
        <v>215</v>
      </c>
    </row>
  </sheetData>
  <mergeCells count="14">
    <mergeCell ref="A1:K1"/>
    <mergeCell ref="D3:K3"/>
    <mergeCell ref="E4:J4"/>
    <mergeCell ref="A3:A4"/>
    <mergeCell ref="A5:A23"/>
    <mergeCell ref="B3:B4"/>
    <mergeCell ref="B5:B23"/>
    <mergeCell ref="C3:C4"/>
    <mergeCell ref="C5:C23"/>
    <mergeCell ref="D5:D23"/>
    <mergeCell ref="E7:E9"/>
    <mergeCell ref="E10:E12"/>
    <mergeCell ref="E13:E15"/>
    <mergeCell ref="E5:F6"/>
  </mergeCells>
  <phoneticPr fontId="169" type="noConversion"/>
  <hyperlinks>
    <hyperlink ref="K25" location="目录!A1" display="返回"/>
  </hyperlinks>
  <printOptions horizontalCentered="1"/>
  <pageMargins left="1.1811023622047201" right="0.70866141732283505" top="0.39370078740157499" bottom="0.39370078740157499" header="0.31496062992126" footer="0.31496062992126"/>
  <pageSetup paperSize="9" scale="51" orientation="landscape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K48"/>
  <sheetViews>
    <sheetView showGridLines="0" workbookViewId="0">
      <selection activeCell="AK7" sqref="AK7:AK36"/>
    </sheetView>
  </sheetViews>
  <sheetFormatPr defaultColWidth="9" defaultRowHeight="13.5" outlineLevelRow="1" outlineLevelCol="1"/>
  <cols>
    <col min="1" max="1" width="6.625" style="789" customWidth="1"/>
    <col min="2" max="2" width="16.25" style="790" customWidth="1"/>
    <col min="3" max="6" width="14.875" style="789" hidden="1" customWidth="1" outlineLevel="1"/>
    <col min="7" max="7" width="14.875" style="791" hidden="1" customWidth="1" outlineLevel="1"/>
    <col min="8" max="9" width="14.875" style="792" hidden="1" customWidth="1" outlineLevel="1"/>
    <col min="10" max="11" width="12.25" style="792" hidden="1" customWidth="1" outlineLevel="1"/>
    <col min="12" max="12" width="12.25" style="791" hidden="1" customWidth="1" outlineLevel="1"/>
    <col min="13" max="13" width="12.25" style="792" hidden="1" customWidth="1" outlineLevel="1"/>
    <col min="14" max="14" width="13.125" style="792" hidden="1" customWidth="1" outlineLevel="1"/>
    <col min="15" max="24" width="12.25" style="792" hidden="1" customWidth="1" outlineLevel="1"/>
    <col min="25" max="26" width="10.875" style="792" hidden="1" customWidth="1" outlineLevel="1"/>
    <col min="27" max="27" width="13.125" style="792" hidden="1" customWidth="1" outlineLevel="1"/>
    <col min="28" max="29" width="10.875" style="792" hidden="1" customWidth="1" outlineLevel="1"/>
    <col min="30" max="30" width="10.875" style="792" customWidth="1" collapsed="1"/>
    <col min="31" max="31" width="10.875" style="792" customWidth="1"/>
    <col min="32" max="35" width="13.125" style="792" customWidth="1"/>
    <col min="36" max="36" width="74.75" style="793" customWidth="1"/>
    <col min="37" max="37" width="41.875" style="789" customWidth="1"/>
    <col min="38" max="16384" width="9" style="789"/>
  </cols>
  <sheetData>
    <row r="1" spans="1:37" ht="11.25" customHeight="1">
      <c r="AJ1" s="793">
        <v>257.38059900000002</v>
      </c>
      <c r="AK1" s="445" t="s">
        <v>117</v>
      </c>
    </row>
    <row r="2" spans="1:37" s="786" customFormat="1" ht="25.5" customHeight="1">
      <c r="A2" s="5129" t="s">
        <v>2324</v>
      </c>
      <c r="B2" s="5129"/>
      <c r="C2" s="5129"/>
      <c r="D2" s="5129"/>
      <c r="E2" s="5129"/>
      <c r="F2" s="5129"/>
      <c r="G2" s="5129"/>
      <c r="H2" s="5129"/>
      <c r="I2" s="5129"/>
      <c r="J2" s="5129"/>
      <c r="K2" s="5129"/>
      <c r="L2" s="5129"/>
      <c r="M2" s="5129"/>
      <c r="N2" s="5129"/>
      <c r="O2" s="5129"/>
      <c r="P2" s="5129"/>
      <c r="Q2" s="5129"/>
      <c r="R2" s="5129"/>
      <c r="S2" s="5129"/>
      <c r="T2" s="5129"/>
      <c r="U2" s="5129"/>
      <c r="V2" s="5129"/>
      <c r="W2" s="5129"/>
      <c r="X2" s="5129"/>
      <c r="Y2" s="5129"/>
      <c r="Z2" s="5129"/>
      <c r="AA2" s="5129"/>
      <c r="AB2" s="5129"/>
      <c r="AC2" s="5129"/>
      <c r="AD2" s="5129"/>
      <c r="AE2" s="5129"/>
      <c r="AF2" s="5129"/>
      <c r="AG2" s="5129"/>
      <c r="AH2" s="5129"/>
      <c r="AI2" s="5129"/>
      <c r="AJ2" s="5129"/>
      <c r="AK2" s="5129"/>
    </row>
    <row r="3" spans="1:37">
      <c r="A3" s="5124" t="s">
        <v>2152</v>
      </c>
      <c r="B3" s="5124"/>
      <c r="AK3" s="787" t="s">
        <v>361</v>
      </c>
    </row>
    <row r="4" spans="1:37">
      <c r="A4" s="5329" t="s">
        <v>217</v>
      </c>
      <c r="B4" s="5447" t="s">
        <v>1606</v>
      </c>
      <c r="C4" s="5227" t="s">
        <v>155</v>
      </c>
      <c r="D4" s="5228"/>
      <c r="E4" s="5228"/>
      <c r="F4" s="5228"/>
      <c r="G4" s="5229"/>
      <c r="H4" s="5444" t="s">
        <v>156</v>
      </c>
      <c r="I4" s="5445"/>
      <c r="J4" s="5445"/>
      <c r="K4" s="5445"/>
      <c r="L4" s="5446"/>
      <c r="M4" s="5444" t="s">
        <v>157</v>
      </c>
      <c r="N4" s="5445"/>
      <c r="O4" s="5445"/>
      <c r="P4" s="5445"/>
      <c r="Q4" s="5446"/>
      <c r="R4" s="5444" t="s">
        <v>158</v>
      </c>
      <c r="S4" s="5445"/>
      <c r="T4" s="5445"/>
      <c r="U4" s="5445"/>
      <c r="V4" s="5446"/>
      <c r="W4" s="5375" t="s">
        <v>220</v>
      </c>
      <c r="X4" s="5375"/>
      <c r="Y4" s="5375"/>
      <c r="Z4" s="5375"/>
      <c r="AA4" s="5375"/>
      <c r="AB4" s="5444" t="s">
        <v>221</v>
      </c>
      <c r="AC4" s="5445"/>
      <c r="AD4" s="5445"/>
      <c r="AE4" s="5445"/>
      <c r="AF4" s="5446"/>
      <c r="AG4" s="5376" t="s">
        <v>161</v>
      </c>
      <c r="AH4" s="5376"/>
      <c r="AI4" s="5376"/>
      <c r="AJ4" s="5329" t="s">
        <v>960</v>
      </c>
      <c r="AK4" s="5329" t="s">
        <v>791</v>
      </c>
    </row>
    <row r="5" spans="1:37" ht="18.75" customHeight="1">
      <c r="A5" s="5329"/>
      <c r="B5" s="5447"/>
      <c r="C5" s="794" t="s">
        <v>788</v>
      </c>
      <c r="D5" s="794" t="s">
        <v>854</v>
      </c>
      <c r="E5" s="794" t="s">
        <v>786</v>
      </c>
      <c r="F5" s="794" t="s">
        <v>855</v>
      </c>
      <c r="G5" s="375" t="s">
        <v>170</v>
      </c>
      <c r="H5" s="795" t="s">
        <v>788</v>
      </c>
      <c r="I5" s="795" t="s">
        <v>789</v>
      </c>
      <c r="J5" s="795" t="s">
        <v>786</v>
      </c>
      <c r="K5" s="795" t="s">
        <v>855</v>
      </c>
      <c r="L5" s="375" t="s">
        <v>170</v>
      </c>
      <c r="M5" s="795" t="s">
        <v>788</v>
      </c>
      <c r="N5" s="795" t="s">
        <v>789</v>
      </c>
      <c r="O5" s="795" t="s">
        <v>786</v>
      </c>
      <c r="P5" s="795" t="s">
        <v>855</v>
      </c>
      <c r="Q5" s="795" t="s">
        <v>170</v>
      </c>
      <c r="R5" s="795" t="s">
        <v>788</v>
      </c>
      <c r="S5" s="795" t="s">
        <v>789</v>
      </c>
      <c r="T5" s="795" t="s">
        <v>786</v>
      </c>
      <c r="U5" s="795" t="s">
        <v>855</v>
      </c>
      <c r="V5" s="795" t="s">
        <v>170</v>
      </c>
      <c r="W5" s="795" t="s">
        <v>788</v>
      </c>
      <c r="X5" s="795" t="s">
        <v>789</v>
      </c>
      <c r="Y5" s="795" t="s">
        <v>786</v>
      </c>
      <c r="Z5" s="795" t="s">
        <v>855</v>
      </c>
      <c r="AA5" s="795" t="s">
        <v>170</v>
      </c>
      <c r="AB5" s="795" t="s">
        <v>788</v>
      </c>
      <c r="AC5" s="795" t="s">
        <v>789</v>
      </c>
      <c r="AD5" s="795" t="s">
        <v>786</v>
      </c>
      <c r="AE5" s="795" t="s">
        <v>855</v>
      </c>
      <c r="AF5" s="795" t="s">
        <v>170</v>
      </c>
      <c r="AG5" s="853" t="s">
        <v>788</v>
      </c>
      <c r="AH5" s="853" t="s">
        <v>789</v>
      </c>
      <c r="AI5" s="853" t="s">
        <v>786</v>
      </c>
      <c r="AJ5" s="5329"/>
      <c r="AK5" s="5329"/>
    </row>
    <row r="6" spans="1:37" s="787" customFormat="1" ht="26.25" customHeight="1">
      <c r="A6" s="796" t="s">
        <v>16</v>
      </c>
      <c r="B6" s="797" t="s">
        <v>1297</v>
      </c>
      <c r="C6" s="798"/>
      <c r="D6" s="798"/>
      <c r="E6" s="798"/>
      <c r="F6" s="798"/>
      <c r="G6" s="799"/>
      <c r="H6" s="800"/>
      <c r="I6" s="800"/>
      <c r="J6" s="800"/>
      <c r="K6" s="800"/>
      <c r="L6" s="799"/>
      <c r="M6" s="800"/>
      <c r="N6" s="800"/>
      <c r="O6" s="800"/>
      <c r="P6" s="800"/>
      <c r="Q6" s="799"/>
      <c r="R6" s="800"/>
      <c r="S6" s="800"/>
      <c r="T6" s="822"/>
      <c r="U6" s="822"/>
      <c r="V6" s="823"/>
      <c r="W6" s="824"/>
      <c r="X6" s="824"/>
      <c r="Y6" s="843"/>
      <c r="Z6" s="843"/>
      <c r="AA6" s="823"/>
      <c r="AB6" s="843"/>
      <c r="AC6" s="843"/>
      <c r="AD6" s="824"/>
      <c r="AE6" s="824"/>
      <c r="AF6" s="823"/>
      <c r="AG6" s="841"/>
      <c r="AH6" s="841"/>
      <c r="AI6" s="841"/>
      <c r="AJ6" s="854"/>
      <c r="AK6" s="855"/>
    </row>
    <row r="7" spans="1:37" s="787" customFormat="1" ht="63" customHeight="1">
      <c r="A7" s="801">
        <v>1</v>
      </c>
      <c r="B7" s="802" t="s">
        <v>2325</v>
      </c>
      <c r="C7" s="803"/>
      <c r="D7" s="803"/>
      <c r="E7" s="803"/>
      <c r="F7" s="803"/>
      <c r="G7" s="804"/>
      <c r="H7" s="805"/>
      <c r="I7" s="805"/>
      <c r="J7" s="805"/>
      <c r="K7" s="805"/>
      <c r="L7" s="804"/>
      <c r="M7" s="805"/>
      <c r="N7" s="805"/>
      <c r="O7" s="805"/>
      <c r="P7" s="805"/>
      <c r="Q7" s="825"/>
      <c r="R7" s="819"/>
      <c r="S7" s="805"/>
      <c r="T7" s="826"/>
      <c r="U7" s="827"/>
      <c r="V7" s="828"/>
      <c r="W7" s="829"/>
      <c r="X7" s="829"/>
      <c r="Y7" s="844"/>
      <c r="Z7" s="844"/>
      <c r="AA7" s="828"/>
      <c r="AB7" s="829"/>
      <c r="AC7" s="845"/>
      <c r="AD7" s="844"/>
      <c r="AE7" s="844"/>
      <c r="AF7" s="828"/>
      <c r="AG7" s="844"/>
      <c r="AH7" s="844"/>
      <c r="AI7" s="844"/>
      <c r="AJ7" s="856"/>
      <c r="AK7" s="158"/>
    </row>
    <row r="8" spans="1:37" s="787" customFormat="1" ht="54" customHeight="1">
      <c r="A8" s="801">
        <v>2</v>
      </c>
      <c r="B8" s="802" t="s">
        <v>1656</v>
      </c>
      <c r="C8" s="803"/>
      <c r="D8" s="803"/>
      <c r="E8" s="803"/>
      <c r="F8" s="803"/>
      <c r="G8" s="804"/>
      <c r="H8" s="805"/>
      <c r="I8" s="817"/>
      <c r="J8" s="805"/>
      <c r="K8" s="805"/>
      <c r="L8" s="804"/>
      <c r="M8" s="805"/>
      <c r="N8" s="805"/>
      <c r="O8" s="789"/>
      <c r="P8" s="818"/>
      <c r="Q8" s="825"/>
      <c r="R8" s="819"/>
      <c r="S8" s="805"/>
      <c r="T8" s="826"/>
      <c r="U8" s="830"/>
      <c r="V8" s="828"/>
      <c r="W8" s="829"/>
      <c r="X8" s="831"/>
      <c r="Y8" s="846"/>
      <c r="Z8" s="844"/>
      <c r="AA8" s="828"/>
      <c r="AB8" s="829"/>
      <c r="AC8" s="831"/>
      <c r="AD8" s="844"/>
      <c r="AE8" s="844"/>
      <c r="AF8" s="828"/>
      <c r="AG8" s="844"/>
      <c r="AH8" s="844"/>
      <c r="AI8" s="844"/>
      <c r="AJ8" s="857"/>
      <c r="AK8" s="158"/>
    </row>
    <row r="9" spans="1:37" s="787" customFormat="1" ht="15" hidden="1" outlineLevel="1">
      <c r="A9" s="801" t="s">
        <v>2326</v>
      </c>
      <c r="B9" s="802" t="s">
        <v>2327</v>
      </c>
      <c r="C9" s="803"/>
      <c r="D9" s="803"/>
      <c r="E9" s="803"/>
      <c r="F9" s="803"/>
      <c r="G9" s="804"/>
      <c r="H9" s="805"/>
      <c r="I9" s="817"/>
      <c r="J9" s="805"/>
      <c r="K9" s="805"/>
      <c r="L9" s="804"/>
      <c r="M9" s="805"/>
      <c r="N9" s="805"/>
      <c r="O9" s="789"/>
      <c r="P9" s="818"/>
      <c r="Q9" s="825"/>
      <c r="R9" s="819"/>
      <c r="S9" s="805"/>
      <c r="T9" s="826"/>
      <c r="U9" s="830"/>
      <c r="V9" s="828"/>
      <c r="W9" s="829"/>
      <c r="X9" s="831"/>
      <c r="Y9" s="846"/>
      <c r="Z9" s="846"/>
      <c r="AA9" s="847"/>
      <c r="AB9" s="848"/>
      <c r="AC9" s="848"/>
      <c r="AD9" s="844"/>
      <c r="AE9" s="844"/>
      <c r="AF9" s="828"/>
      <c r="AG9" s="844"/>
      <c r="AH9" s="844"/>
      <c r="AI9" s="844"/>
      <c r="AJ9" s="857"/>
      <c r="AK9" s="858"/>
    </row>
    <row r="10" spans="1:37" s="787" customFormat="1" ht="15" hidden="1" outlineLevel="1">
      <c r="A10" s="801" t="s">
        <v>2328</v>
      </c>
      <c r="B10" s="802" t="s">
        <v>2329</v>
      </c>
      <c r="C10" s="803"/>
      <c r="D10" s="803"/>
      <c r="E10" s="803"/>
      <c r="F10" s="803"/>
      <c r="G10" s="804"/>
      <c r="H10" s="805"/>
      <c r="I10" s="817"/>
      <c r="J10" s="805"/>
      <c r="K10" s="805"/>
      <c r="L10" s="804"/>
      <c r="M10" s="805"/>
      <c r="N10" s="805"/>
      <c r="O10" s="789"/>
      <c r="P10" s="818"/>
      <c r="Q10" s="825"/>
      <c r="R10" s="819"/>
      <c r="S10" s="805"/>
      <c r="T10" s="826"/>
      <c r="U10" s="830"/>
      <c r="V10" s="828"/>
      <c r="W10" s="829"/>
      <c r="X10" s="831"/>
      <c r="Y10" s="846"/>
      <c r="Z10" s="846"/>
      <c r="AA10" s="847"/>
      <c r="AB10" s="848"/>
      <c r="AC10" s="848"/>
      <c r="AD10" s="844"/>
      <c r="AE10" s="844"/>
      <c r="AF10" s="828"/>
      <c r="AG10" s="844"/>
      <c r="AH10" s="844"/>
      <c r="AI10" s="844"/>
      <c r="AJ10" s="857"/>
      <c r="AK10" s="858"/>
    </row>
    <row r="11" spans="1:37" s="787" customFormat="1" ht="15" hidden="1" outlineLevel="1">
      <c r="A11" s="806" t="s">
        <v>2330</v>
      </c>
      <c r="B11" s="802" t="s">
        <v>4</v>
      </c>
      <c r="C11" s="803"/>
      <c r="D11" s="803"/>
      <c r="E11" s="803"/>
      <c r="F11" s="803"/>
      <c r="G11" s="804"/>
      <c r="H11" s="805"/>
      <c r="I11" s="817"/>
      <c r="J11" s="805"/>
      <c r="K11" s="805"/>
      <c r="L11" s="804"/>
      <c r="M11" s="805"/>
      <c r="N11" s="805"/>
      <c r="O11" s="789"/>
      <c r="P11" s="818"/>
      <c r="Q11" s="825"/>
      <c r="R11" s="819"/>
      <c r="S11" s="805"/>
      <c r="T11" s="826"/>
      <c r="U11" s="830"/>
      <c r="V11" s="828"/>
      <c r="W11" s="829"/>
      <c r="X11" s="831"/>
      <c r="Y11" s="846"/>
      <c r="Z11" s="846"/>
      <c r="AA11" s="847"/>
      <c r="AB11" s="848"/>
      <c r="AC11" s="848"/>
      <c r="AD11" s="844"/>
      <c r="AE11" s="844"/>
      <c r="AF11" s="828"/>
      <c r="AG11" s="844"/>
      <c r="AH11" s="844"/>
      <c r="AI11" s="844"/>
      <c r="AJ11" s="857"/>
      <c r="AK11" s="858"/>
    </row>
    <row r="12" spans="1:37" s="787" customFormat="1" ht="15" hidden="1" outlineLevel="1">
      <c r="A12" s="806" t="s">
        <v>2331</v>
      </c>
      <c r="B12" s="802" t="s">
        <v>6</v>
      </c>
      <c r="C12" s="803"/>
      <c r="D12" s="803"/>
      <c r="E12" s="803"/>
      <c r="F12" s="803"/>
      <c r="G12" s="804"/>
      <c r="H12" s="805"/>
      <c r="I12" s="817"/>
      <c r="J12" s="805"/>
      <c r="K12" s="805"/>
      <c r="L12" s="804"/>
      <c r="M12" s="805"/>
      <c r="N12" s="805"/>
      <c r="O12" s="789"/>
      <c r="P12" s="818"/>
      <c r="Q12" s="825"/>
      <c r="R12" s="819"/>
      <c r="S12" s="805"/>
      <c r="T12" s="826"/>
      <c r="U12" s="830"/>
      <c r="V12" s="828"/>
      <c r="W12" s="829"/>
      <c r="X12" s="831"/>
      <c r="Y12" s="846"/>
      <c r="Z12" s="846"/>
      <c r="AA12" s="847"/>
      <c r="AB12" s="848"/>
      <c r="AC12" s="848"/>
      <c r="AD12" s="844"/>
      <c r="AE12" s="844"/>
      <c r="AF12" s="828"/>
      <c r="AG12" s="844"/>
      <c r="AH12" s="844"/>
      <c r="AI12" s="844"/>
      <c r="AJ12" s="857"/>
      <c r="AK12" s="858"/>
    </row>
    <row r="13" spans="1:37" s="787" customFormat="1" ht="15" hidden="1" outlineLevel="1">
      <c r="A13" s="806" t="s">
        <v>2332</v>
      </c>
      <c r="B13" s="802" t="s">
        <v>8</v>
      </c>
      <c r="C13" s="803"/>
      <c r="D13" s="803"/>
      <c r="E13" s="803"/>
      <c r="F13" s="803"/>
      <c r="G13" s="804"/>
      <c r="H13" s="805"/>
      <c r="I13" s="817"/>
      <c r="J13" s="805"/>
      <c r="K13" s="805"/>
      <c r="L13" s="804"/>
      <c r="M13" s="805"/>
      <c r="N13" s="805"/>
      <c r="O13" s="789"/>
      <c r="P13" s="818"/>
      <c r="Q13" s="825"/>
      <c r="R13" s="819"/>
      <c r="S13" s="805"/>
      <c r="T13" s="826"/>
      <c r="U13" s="830"/>
      <c r="V13" s="828"/>
      <c r="W13" s="829"/>
      <c r="X13" s="831"/>
      <c r="Y13" s="846"/>
      <c r="Z13" s="846"/>
      <c r="AA13" s="847"/>
      <c r="AB13" s="848"/>
      <c r="AC13" s="848"/>
      <c r="AD13" s="844"/>
      <c r="AE13" s="844"/>
      <c r="AF13" s="828"/>
      <c r="AG13" s="844"/>
      <c r="AH13" s="844"/>
      <c r="AI13" s="844"/>
      <c r="AJ13" s="857"/>
      <c r="AK13" s="858"/>
    </row>
    <row r="14" spans="1:37" s="787" customFormat="1" ht="15" hidden="1" outlineLevel="1">
      <c r="A14" s="806" t="s">
        <v>2333</v>
      </c>
      <c r="B14" s="802" t="s">
        <v>1361</v>
      </c>
      <c r="C14" s="803"/>
      <c r="D14" s="803"/>
      <c r="E14" s="803"/>
      <c r="F14" s="803"/>
      <c r="G14" s="804"/>
      <c r="H14" s="805"/>
      <c r="I14" s="817"/>
      <c r="J14" s="805"/>
      <c r="K14" s="805"/>
      <c r="L14" s="804"/>
      <c r="M14" s="805"/>
      <c r="N14" s="805"/>
      <c r="O14" s="789"/>
      <c r="P14" s="818"/>
      <c r="Q14" s="825"/>
      <c r="R14" s="819"/>
      <c r="S14" s="805"/>
      <c r="T14" s="826"/>
      <c r="U14" s="830"/>
      <c r="V14" s="828"/>
      <c r="W14" s="829"/>
      <c r="X14" s="831"/>
      <c r="Y14" s="846"/>
      <c r="Z14" s="846"/>
      <c r="AA14" s="847"/>
      <c r="AB14" s="848"/>
      <c r="AC14" s="848"/>
      <c r="AD14" s="844"/>
      <c r="AE14" s="844"/>
      <c r="AF14" s="828"/>
      <c r="AG14" s="844"/>
      <c r="AH14" s="844"/>
      <c r="AI14" s="844"/>
      <c r="AJ14" s="857"/>
      <c r="AK14" s="858"/>
    </row>
    <row r="15" spans="1:37" s="787" customFormat="1" ht="15" hidden="1" outlineLevel="1">
      <c r="A15" s="806" t="s">
        <v>2334</v>
      </c>
      <c r="B15" s="802" t="s">
        <v>1362</v>
      </c>
      <c r="C15" s="803"/>
      <c r="D15" s="803"/>
      <c r="E15" s="803"/>
      <c r="F15" s="803"/>
      <c r="G15" s="804"/>
      <c r="H15" s="805"/>
      <c r="I15" s="817"/>
      <c r="J15" s="805"/>
      <c r="K15" s="805"/>
      <c r="L15" s="804"/>
      <c r="M15" s="805"/>
      <c r="N15" s="805"/>
      <c r="O15" s="789"/>
      <c r="P15" s="818"/>
      <c r="Q15" s="825"/>
      <c r="R15" s="819"/>
      <c r="S15" s="805"/>
      <c r="T15" s="826"/>
      <c r="U15" s="830"/>
      <c r="V15" s="828"/>
      <c r="W15" s="829"/>
      <c r="X15" s="831"/>
      <c r="Y15" s="846"/>
      <c r="Z15" s="846"/>
      <c r="AA15" s="847"/>
      <c r="AB15" s="848"/>
      <c r="AC15" s="848"/>
      <c r="AD15" s="844"/>
      <c r="AE15" s="844"/>
      <c r="AF15" s="828"/>
      <c r="AG15" s="844"/>
      <c r="AH15" s="844"/>
      <c r="AI15" s="844"/>
      <c r="AJ15" s="857"/>
      <c r="AK15" s="858"/>
    </row>
    <row r="16" spans="1:37" s="787" customFormat="1" ht="15" hidden="1" outlineLevel="1">
      <c r="A16" s="806" t="s">
        <v>2335</v>
      </c>
      <c r="B16" s="802" t="s">
        <v>1363</v>
      </c>
      <c r="C16" s="803"/>
      <c r="D16" s="803"/>
      <c r="E16" s="803"/>
      <c r="F16" s="803"/>
      <c r="G16" s="804"/>
      <c r="H16" s="805"/>
      <c r="I16" s="817"/>
      <c r="J16" s="805"/>
      <c r="K16" s="805"/>
      <c r="L16" s="804"/>
      <c r="M16" s="805"/>
      <c r="N16" s="805"/>
      <c r="O16" s="789"/>
      <c r="P16" s="818"/>
      <c r="Q16" s="825"/>
      <c r="R16" s="819"/>
      <c r="S16" s="805"/>
      <c r="T16" s="826"/>
      <c r="U16" s="830"/>
      <c r="V16" s="828"/>
      <c r="W16" s="829"/>
      <c r="X16" s="831"/>
      <c r="Y16" s="846"/>
      <c r="Z16" s="846"/>
      <c r="AA16" s="847"/>
      <c r="AB16" s="848"/>
      <c r="AC16" s="848"/>
      <c r="AD16" s="844"/>
      <c r="AE16" s="844"/>
      <c r="AF16" s="828"/>
      <c r="AG16" s="844"/>
      <c r="AH16" s="844"/>
      <c r="AI16" s="844"/>
      <c r="AJ16" s="857"/>
      <c r="AK16" s="858"/>
    </row>
    <row r="17" spans="1:37" s="787" customFormat="1" ht="15" hidden="1" outlineLevel="1">
      <c r="A17" s="806" t="s">
        <v>2336</v>
      </c>
      <c r="B17" s="802" t="s">
        <v>1364</v>
      </c>
      <c r="C17" s="803"/>
      <c r="D17" s="803"/>
      <c r="E17" s="803"/>
      <c r="F17" s="803"/>
      <c r="G17" s="804"/>
      <c r="H17" s="805"/>
      <c r="I17" s="817"/>
      <c r="J17" s="805"/>
      <c r="K17" s="805"/>
      <c r="L17" s="804"/>
      <c r="M17" s="805"/>
      <c r="N17" s="805"/>
      <c r="O17" s="789"/>
      <c r="P17" s="818"/>
      <c r="Q17" s="825"/>
      <c r="R17" s="819"/>
      <c r="S17" s="805"/>
      <c r="T17" s="826"/>
      <c r="U17" s="830"/>
      <c r="V17" s="828"/>
      <c r="W17" s="829"/>
      <c r="X17" s="831"/>
      <c r="Y17" s="846"/>
      <c r="Z17" s="846"/>
      <c r="AA17" s="847"/>
      <c r="AB17" s="848"/>
      <c r="AC17" s="848"/>
      <c r="AD17" s="844"/>
      <c r="AE17" s="844"/>
      <c r="AF17" s="828"/>
      <c r="AG17" s="844"/>
      <c r="AH17" s="844"/>
      <c r="AI17" s="844"/>
      <c r="AJ17" s="857"/>
      <c r="AK17" s="858"/>
    </row>
    <row r="18" spans="1:37" s="787" customFormat="1" ht="15" hidden="1" outlineLevel="1">
      <c r="A18" s="806" t="s">
        <v>2337</v>
      </c>
      <c r="B18" s="802" t="s">
        <v>1365</v>
      </c>
      <c r="C18" s="803"/>
      <c r="D18" s="803"/>
      <c r="E18" s="803"/>
      <c r="F18" s="803"/>
      <c r="G18" s="804"/>
      <c r="H18" s="805"/>
      <c r="I18" s="817"/>
      <c r="J18" s="805"/>
      <c r="K18" s="805"/>
      <c r="L18" s="804"/>
      <c r="M18" s="805"/>
      <c r="N18" s="805"/>
      <c r="O18" s="789"/>
      <c r="P18" s="818"/>
      <c r="Q18" s="825"/>
      <c r="R18" s="819"/>
      <c r="S18" s="805"/>
      <c r="T18" s="826"/>
      <c r="U18" s="830"/>
      <c r="V18" s="828"/>
      <c r="W18" s="829"/>
      <c r="X18" s="831"/>
      <c r="Y18" s="846"/>
      <c r="Z18" s="846"/>
      <c r="AA18" s="847"/>
      <c r="AB18" s="848"/>
      <c r="AC18" s="848"/>
      <c r="AD18" s="844"/>
      <c r="AE18" s="844"/>
      <c r="AF18" s="828"/>
      <c r="AG18" s="844"/>
      <c r="AH18" s="844"/>
      <c r="AI18" s="844"/>
      <c r="AJ18" s="857"/>
      <c r="AK18" s="858"/>
    </row>
    <row r="19" spans="1:37" s="787" customFormat="1" ht="15" hidden="1" outlineLevel="1">
      <c r="A19" s="806" t="s">
        <v>2338</v>
      </c>
      <c r="B19" s="802" t="s">
        <v>1366</v>
      </c>
      <c r="C19" s="803"/>
      <c r="D19" s="803"/>
      <c r="E19" s="803"/>
      <c r="F19" s="803"/>
      <c r="G19" s="804"/>
      <c r="H19" s="805"/>
      <c r="I19" s="817"/>
      <c r="J19" s="805"/>
      <c r="K19" s="805"/>
      <c r="L19" s="804"/>
      <c r="M19" s="805"/>
      <c r="N19" s="805"/>
      <c r="O19" s="789"/>
      <c r="P19" s="818"/>
      <c r="Q19" s="825"/>
      <c r="R19" s="819"/>
      <c r="S19" s="805"/>
      <c r="T19" s="826"/>
      <c r="U19" s="830"/>
      <c r="V19" s="828"/>
      <c r="W19" s="829"/>
      <c r="X19" s="831"/>
      <c r="Y19" s="846"/>
      <c r="Z19" s="846"/>
      <c r="AA19" s="847"/>
      <c r="AB19" s="848"/>
      <c r="AC19" s="848"/>
      <c r="AD19" s="844"/>
      <c r="AE19" s="844"/>
      <c r="AF19" s="828"/>
      <c r="AG19" s="844"/>
      <c r="AH19" s="844"/>
      <c r="AI19" s="844"/>
      <c r="AJ19" s="857"/>
      <c r="AK19" s="858"/>
    </row>
    <row r="20" spans="1:37" s="787" customFormat="1" ht="15" hidden="1" outlineLevel="1">
      <c r="A20" s="806" t="s">
        <v>2339</v>
      </c>
      <c r="B20" s="802" t="s">
        <v>1367</v>
      </c>
      <c r="C20" s="803"/>
      <c r="D20" s="803"/>
      <c r="E20" s="803"/>
      <c r="F20" s="803"/>
      <c r="G20" s="804"/>
      <c r="H20" s="805"/>
      <c r="I20" s="817"/>
      <c r="J20" s="805"/>
      <c r="K20" s="805"/>
      <c r="L20" s="804"/>
      <c r="M20" s="805"/>
      <c r="N20" s="805"/>
      <c r="O20" s="789"/>
      <c r="P20" s="818"/>
      <c r="Q20" s="825"/>
      <c r="R20" s="819"/>
      <c r="S20" s="805"/>
      <c r="T20" s="826"/>
      <c r="U20" s="830"/>
      <c r="V20" s="828"/>
      <c r="W20" s="829"/>
      <c r="X20" s="831"/>
      <c r="Y20" s="846"/>
      <c r="Z20" s="846"/>
      <c r="AA20" s="847"/>
      <c r="AB20" s="848"/>
      <c r="AC20" s="848"/>
      <c r="AD20" s="844"/>
      <c r="AE20" s="844"/>
      <c r="AF20" s="828"/>
      <c r="AG20" s="844"/>
      <c r="AH20" s="844"/>
      <c r="AI20" s="844"/>
      <c r="AJ20" s="857"/>
      <c r="AK20" s="858"/>
    </row>
    <row r="21" spans="1:37" s="787" customFormat="1" ht="15" hidden="1" outlineLevel="1">
      <c r="A21" s="806" t="s">
        <v>2340</v>
      </c>
      <c r="B21" s="802" t="s">
        <v>1368</v>
      </c>
      <c r="C21" s="803"/>
      <c r="D21" s="803"/>
      <c r="E21" s="803"/>
      <c r="F21" s="803"/>
      <c r="G21" s="804"/>
      <c r="H21" s="805"/>
      <c r="I21" s="817"/>
      <c r="J21" s="805"/>
      <c r="K21" s="805"/>
      <c r="L21" s="804"/>
      <c r="M21" s="805"/>
      <c r="N21" s="805"/>
      <c r="O21" s="789"/>
      <c r="P21" s="818"/>
      <c r="Q21" s="825"/>
      <c r="R21" s="819"/>
      <c r="S21" s="805"/>
      <c r="T21" s="826"/>
      <c r="U21" s="830"/>
      <c r="V21" s="828"/>
      <c r="W21" s="829"/>
      <c r="X21" s="831"/>
      <c r="Y21" s="846"/>
      <c r="Z21" s="846"/>
      <c r="AA21" s="847"/>
      <c r="AB21" s="848"/>
      <c r="AC21" s="848"/>
      <c r="AD21" s="844"/>
      <c r="AE21" s="844"/>
      <c r="AF21" s="828"/>
      <c r="AG21" s="844"/>
      <c r="AH21" s="844"/>
      <c r="AI21" s="844"/>
      <c r="AJ21" s="857"/>
      <c r="AK21" s="858"/>
    </row>
    <row r="22" spans="1:37" s="787" customFormat="1" ht="15" hidden="1" outlineLevel="1">
      <c r="A22" s="806" t="s">
        <v>2341</v>
      </c>
      <c r="B22" s="802" t="s">
        <v>1369</v>
      </c>
      <c r="C22" s="803"/>
      <c r="D22" s="803"/>
      <c r="E22" s="803"/>
      <c r="F22" s="803"/>
      <c r="G22" s="804"/>
      <c r="H22" s="805"/>
      <c r="I22" s="817"/>
      <c r="J22" s="805"/>
      <c r="K22" s="805"/>
      <c r="L22" s="804"/>
      <c r="M22" s="805"/>
      <c r="N22" s="805"/>
      <c r="O22" s="789"/>
      <c r="P22" s="818"/>
      <c r="Q22" s="825"/>
      <c r="R22" s="819"/>
      <c r="S22" s="805"/>
      <c r="T22" s="826"/>
      <c r="U22" s="830"/>
      <c r="V22" s="828"/>
      <c r="W22" s="829"/>
      <c r="X22" s="831"/>
      <c r="Y22" s="846"/>
      <c r="Z22" s="846"/>
      <c r="AA22" s="847"/>
      <c r="AB22" s="848"/>
      <c r="AC22" s="848"/>
      <c r="AD22" s="844"/>
      <c r="AE22" s="844"/>
      <c r="AF22" s="828"/>
      <c r="AG22" s="844"/>
      <c r="AH22" s="844"/>
      <c r="AI22" s="844"/>
      <c r="AJ22" s="857"/>
      <c r="AK22" s="858"/>
    </row>
    <row r="23" spans="1:37" s="787" customFormat="1" ht="15" hidden="1" outlineLevel="1">
      <c r="A23" s="806" t="s">
        <v>2342</v>
      </c>
      <c r="B23" s="802" t="s">
        <v>1374</v>
      </c>
      <c r="C23" s="803"/>
      <c r="D23" s="803"/>
      <c r="E23" s="803"/>
      <c r="F23" s="803"/>
      <c r="G23" s="804"/>
      <c r="H23" s="805"/>
      <c r="I23" s="817"/>
      <c r="J23" s="805"/>
      <c r="K23" s="805"/>
      <c r="L23" s="804"/>
      <c r="M23" s="805"/>
      <c r="N23" s="805"/>
      <c r="O23" s="789"/>
      <c r="P23" s="818"/>
      <c r="Q23" s="825"/>
      <c r="R23" s="819"/>
      <c r="S23" s="805"/>
      <c r="T23" s="826"/>
      <c r="U23" s="830"/>
      <c r="V23" s="828"/>
      <c r="W23" s="829"/>
      <c r="X23" s="831"/>
      <c r="Y23" s="846"/>
      <c r="Z23" s="846"/>
      <c r="AA23" s="847"/>
      <c r="AB23" s="848"/>
      <c r="AC23" s="848"/>
      <c r="AD23" s="844"/>
      <c r="AE23" s="844"/>
      <c r="AF23" s="828"/>
      <c r="AG23" s="844"/>
      <c r="AH23" s="844"/>
      <c r="AI23" s="844"/>
      <c r="AJ23" s="857"/>
      <c r="AK23" s="858"/>
    </row>
    <row r="24" spans="1:37" s="787" customFormat="1" ht="15" hidden="1" outlineLevel="1">
      <c r="A24" s="806" t="s">
        <v>2343</v>
      </c>
      <c r="B24" s="802" t="s">
        <v>1359</v>
      </c>
      <c r="C24" s="803"/>
      <c r="D24" s="803"/>
      <c r="E24" s="803"/>
      <c r="F24" s="803"/>
      <c r="G24" s="804"/>
      <c r="H24" s="805"/>
      <c r="I24" s="817"/>
      <c r="J24" s="805"/>
      <c r="K24" s="805"/>
      <c r="L24" s="804"/>
      <c r="M24" s="805"/>
      <c r="N24" s="805"/>
      <c r="O24" s="789"/>
      <c r="P24" s="818"/>
      <c r="Q24" s="825"/>
      <c r="R24" s="819"/>
      <c r="S24" s="805"/>
      <c r="T24" s="826"/>
      <c r="U24" s="830"/>
      <c r="V24" s="828"/>
      <c r="W24" s="829"/>
      <c r="X24" s="831"/>
      <c r="Y24" s="846"/>
      <c r="Z24" s="846"/>
      <c r="AA24" s="847"/>
      <c r="AB24" s="848"/>
      <c r="AC24" s="848"/>
      <c r="AD24" s="844"/>
      <c r="AE24" s="844"/>
      <c r="AF24" s="828"/>
      <c r="AG24" s="844"/>
      <c r="AH24" s="844"/>
      <c r="AI24" s="844"/>
      <c r="AJ24" s="857"/>
      <c r="AK24" s="858"/>
    </row>
    <row r="25" spans="1:37" s="787" customFormat="1" ht="15" hidden="1" outlineLevel="1">
      <c r="A25" s="806" t="s">
        <v>2344</v>
      </c>
      <c r="B25" s="802" t="s">
        <v>1360</v>
      </c>
      <c r="C25" s="803"/>
      <c r="D25" s="803"/>
      <c r="E25" s="803"/>
      <c r="F25" s="803"/>
      <c r="G25" s="804"/>
      <c r="H25" s="805"/>
      <c r="I25" s="817"/>
      <c r="J25" s="805"/>
      <c r="K25" s="805"/>
      <c r="L25" s="804"/>
      <c r="M25" s="805"/>
      <c r="N25" s="805"/>
      <c r="O25" s="789"/>
      <c r="P25" s="818"/>
      <c r="Q25" s="825"/>
      <c r="R25" s="819"/>
      <c r="S25" s="805"/>
      <c r="T25" s="826"/>
      <c r="U25" s="830"/>
      <c r="V25" s="828"/>
      <c r="W25" s="829"/>
      <c r="X25" s="831"/>
      <c r="Y25" s="846"/>
      <c r="Z25" s="846"/>
      <c r="AA25" s="847"/>
      <c r="AB25" s="848"/>
      <c r="AC25" s="848"/>
      <c r="AD25" s="844"/>
      <c r="AE25" s="844"/>
      <c r="AF25" s="828"/>
      <c r="AG25" s="844"/>
      <c r="AH25" s="844"/>
      <c r="AI25" s="844"/>
      <c r="AJ25" s="857"/>
      <c r="AK25" s="858"/>
    </row>
    <row r="26" spans="1:37" s="787" customFormat="1" ht="15" hidden="1" outlineLevel="1">
      <c r="A26" s="806" t="s">
        <v>2345</v>
      </c>
      <c r="B26" s="802" t="s">
        <v>1370</v>
      </c>
      <c r="C26" s="803"/>
      <c r="D26" s="803"/>
      <c r="E26" s="803"/>
      <c r="F26" s="803"/>
      <c r="G26" s="804"/>
      <c r="H26" s="805"/>
      <c r="I26" s="817"/>
      <c r="J26" s="805"/>
      <c r="K26" s="805"/>
      <c r="L26" s="804"/>
      <c r="M26" s="805"/>
      <c r="N26" s="805"/>
      <c r="O26" s="789"/>
      <c r="P26" s="818"/>
      <c r="Q26" s="825"/>
      <c r="R26" s="819"/>
      <c r="S26" s="805"/>
      <c r="T26" s="826"/>
      <c r="U26" s="830"/>
      <c r="V26" s="828"/>
      <c r="W26" s="829"/>
      <c r="X26" s="831"/>
      <c r="Y26" s="846"/>
      <c r="Z26" s="846"/>
      <c r="AA26" s="847"/>
      <c r="AB26" s="848"/>
      <c r="AC26" s="848"/>
      <c r="AD26" s="844"/>
      <c r="AE26" s="844"/>
      <c r="AF26" s="828"/>
      <c r="AG26" s="844"/>
      <c r="AH26" s="844"/>
      <c r="AI26" s="844"/>
      <c r="AJ26" s="857"/>
      <c r="AK26" s="858"/>
    </row>
    <row r="27" spans="1:37" s="787" customFormat="1" ht="15" hidden="1" outlineLevel="1">
      <c r="A27" s="806" t="s">
        <v>2346</v>
      </c>
      <c r="B27" s="807" t="s">
        <v>1371</v>
      </c>
      <c r="C27" s="803"/>
      <c r="D27" s="803"/>
      <c r="E27" s="803"/>
      <c r="F27" s="803"/>
      <c r="G27" s="804"/>
      <c r="H27" s="805"/>
      <c r="I27" s="817"/>
      <c r="J27" s="805"/>
      <c r="K27" s="805"/>
      <c r="L27" s="804"/>
      <c r="M27" s="805"/>
      <c r="N27" s="805"/>
      <c r="O27" s="789"/>
      <c r="P27" s="818"/>
      <c r="Q27" s="825"/>
      <c r="R27" s="819"/>
      <c r="S27" s="805"/>
      <c r="T27" s="826"/>
      <c r="U27" s="830"/>
      <c r="V27" s="828"/>
      <c r="W27" s="829"/>
      <c r="X27" s="831"/>
      <c r="Y27" s="846"/>
      <c r="Z27" s="846"/>
      <c r="AA27" s="847"/>
      <c r="AB27" s="848"/>
      <c r="AC27" s="848"/>
      <c r="AD27" s="844"/>
      <c r="AE27" s="844"/>
      <c r="AF27" s="828"/>
      <c r="AG27" s="844"/>
      <c r="AH27" s="844"/>
      <c r="AI27" s="844"/>
      <c r="AJ27" s="857"/>
      <c r="AK27" s="858"/>
    </row>
    <row r="28" spans="1:37" s="787" customFormat="1" ht="65.25" customHeight="1" collapsed="1">
      <c r="A28" s="801">
        <v>3</v>
      </c>
      <c r="B28" s="802" t="s">
        <v>2347</v>
      </c>
      <c r="C28" s="803"/>
      <c r="D28" s="803"/>
      <c r="E28" s="803"/>
      <c r="F28" s="803"/>
      <c r="G28" s="804"/>
      <c r="H28" s="805"/>
      <c r="I28" s="817"/>
      <c r="J28" s="805"/>
      <c r="K28" s="805"/>
      <c r="L28" s="804"/>
      <c r="M28" s="805"/>
      <c r="N28" s="805"/>
      <c r="O28" s="789"/>
      <c r="P28" s="818"/>
      <c r="Q28" s="825"/>
      <c r="R28" s="819"/>
      <c r="S28" s="805"/>
      <c r="T28" s="826"/>
      <c r="U28" s="830"/>
      <c r="V28" s="828"/>
      <c r="W28" s="829"/>
      <c r="X28" s="831"/>
      <c r="Y28" s="844"/>
      <c r="Z28" s="844"/>
      <c r="AA28" s="828"/>
      <c r="AB28" s="829"/>
      <c r="AC28" s="831"/>
      <c r="AD28" s="844"/>
      <c r="AE28" s="844"/>
      <c r="AF28" s="828"/>
      <c r="AG28" s="844"/>
      <c r="AH28" s="844"/>
      <c r="AI28" s="844"/>
      <c r="AJ28" s="857"/>
      <c r="AK28" s="858"/>
    </row>
    <row r="29" spans="1:37" s="787" customFormat="1" ht="69" customHeight="1">
      <c r="A29" s="801">
        <v>4</v>
      </c>
      <c r="B29" s="802" t="s">
        <v>1659</v>
      </c>
      <c r="C29" s="803"/>
      <c r="D29" s="803"/>
      <c r="E29" s="803"/>
      <c r="F29" s="803"/>
      <c r="G29" s="804"/>
      <c r="H29" s="805"/>
      <c r="I29" s="817"/>
      <c r="J29" s="805"/>
      <c r="K29" s="805"/>
      <c r="L29" s="804"/>
      <c r="M29" s="805"/>
      <c r="N29" s="805"/>
      <c r="O29" s="805"/>
      <c r="P29" s="805"/>
      <c r="Q29" s="825"/>
      <c r="R29" s="819"/>
      <c r="S29" s="805"/>
      <c r="T29" s="826"/>
      <c r="U29" s="826"/>
      <c r="V29" s="832"/>
      <c r="W29" s="833"/>
      <c r="X29" s="834"/>
      <c r="Y29" s="844"/>
      <c r="Z29" s="844"/>
      <c r="AA29" s="828"/>
      <c r="AB29" s="833"/>
      <c r="AC29" s="834"/>
      <c r="AD29" s="844"/>
      <c r="AE29" s="844"/>
      <c r="AF29" s="828"/>
      <c r="AG29" s="844"/>
      <c r="AH29" s="844"/>
      <c r="AI29" s="844"/>
      <c r="AJ29" s="856"/>
      <c r="AK29" s="858"/>
    </row>
    <row r="30" spans="1:37" s="787" customFormat="1" ht="82.5" customHeight="1">
      <c r="A30" s="801">
        <v>5</v>
      </c>
      <c r="B30" s="808" t="s">
        <v>2348</v>
      </c>
      <c r="C30" s="803"/>
      <c r="D30" s="803"/>
      <c r="E30" s="803"/>
      <c r="F30" s="803"/>
      <c r="G30" s="804"/>
      <c r="H30" s="805"/>
      <c r="I30" s="817"/>
      <c r="J30" s="805"/>
      <c r="K30" s="805"/>
      <c r="L30" s="804"/>
      <c r="M30" s="805"/>
      <c r="N30" s="819"/>
      <c r="O30" s="805"/>
      <c r="P30" s="805"/>
      <c r="Q30" s="825"/>
      <c r="R30" s="819"/>
      <c r="S30" s="805"/>
      <c r="T30" s="826"/>
      <c r="U30" s="826"/>
      <c r="V30" s="832"/>
      <c r="W30" s="833"/>
      <c r="X30" s="833"/>
      <c r="Y30" s="844"/>
      <c r="Z30" s="844"/>
      <c r="AA30" s="828"/>
      <c r="AB30" s="833"/>
      <c r="AC30" s="833"/>
      <c r="AD30" s="844"/>
      <c r="AE30" s="844"/>
      <c r="AF30" s="828"/>
      <c r="AG30" s="844"/>
      <c r="AH30" s="844"/>
      <c r="AI30" s="844"/>
      <c r="AJ30" s="859"/>
      <c r="AK30" s="860"/>
    </row>
    <row r="31" spans="1:37" s="787" customFormat="1" ht="82.5" customHeight="1">
      <c r="A31" s="801">
        <v>6</v>
      </c>
      <c r="B31" s="808" t="s">
        <v>2349</v>
      </c>
      <c r="C31" s="803"/>
      <c r="D31" s="803"/>
      <c r="E31" s="803"/>
      <c r="F31" s="803"/>
      <c r="G31" s="804"/>
      <c r="H31" s="805"/>
      <c r="I31" s="817"/>
      <c r="J31" s="805"/>
      <c r="K31" s="805"/>
      <c r="L31" s="804"/>
      <c r="M31" s="805"/>
      <c r="N31" s="819"/>
      <c r="O31" s="805"/>
      <c r="P31" s="805"/>
      <c r="Q31" s="825"/>
      <c r="R31" s="819"/>
      <c r="S31" s="805"/>
      <c r="T31" s="826"/>
      <c r="U31" s="826"/>
      <c r="V31" s="832"/>
      <c r="W31" s="833"/>
      <c r="X31" s="833"/>
      <c r="Y31" s="844"/>
      <c r="Z31" s="844"/>
      <c r="AA31" s="828"/>
      <c r="AB31" s="833"/>
      <c r="AC31" s="833"/>
      <c r="AD31" s="844"/>
      <c r="AE31" s="844"/>
      <c r="AF31" s="828"/>
      <c r="AG31" s="844"/>
      <c r="AH31" s="844"/>
      <c r="AI31" s="844"/>
      <c r="AJ31" s="859"/>
      <c r="AK31" s="860"/>
    </row>
    <row r="32" spans="1:37" s="787" customFormat="1" ht="81" customHeight="1">
      <c r="A32" s="801">
        <v>7</v>
      </c>
      <c r="B32" s="802" t="s">
        <v>2350</v>
      </c>
      <c r="C32" s="803"/>
      <c r="D32" s="803"/>
      <c r="E32" s="803"/>
      <c r="F32" s="803"/>
      <c r="G32" s="804"/>
      <c r="H32" s="805"/>
      <c r="I32" s="817"/>
      <c r="J32" s="805"/>
      <c r="K32" s="805"/>
      <c r="L32" s="804"/>
      <c r="M32" s="805"/>
      <c r="N32" s="805"/>
      <c r="O32" s="805"/>
      <c r="P32" s="805"/>
      <c r="Q32" s="825"/>
      <c r="R32" s="819"/>
      <c r="S32" s="805"/>
      <c r="T32" s="826"/>
      <c r="U32" s="826"/>
      <c r="V32" s="832"/>
      <c r="W32" s="833"/>
      <c r="X32" s="834"/>
      <c r="Y32" s="844"/>
      <c r="Z32" s="844"/>
      <c r="AA32" s="828"/>
      <c r="AB32" s="833"/>
      <c r="AC32" s="834"/>
      <c r="AD32" s="844"/>
      <c r="AE32" s="844"/>
      <c r="AF32" s="828"/>
      <c r="AG32" s="844"/>
      <c r="AH32" s="844"/>
      <c r="AI32" s="844"/>
      <c r="AJ32" s="861"/>
      <c r="AK32" s="858"/>
    </row>
    <row r="33" spans="1:37" s="787" customFormat="1" ht="58.5" customHeight="1">
      <c r="A33" s="801">
        <v>8</v>
      </c>
      <c r="B33" s="802" t="s">
        <v>1641</v>
      </c>
      <c r="C33" s="803"/>
      <c r="D33" s="803"/>
      <c r="E33" s="803"/>
      <c r="F33" s="803"/>
      <c r="G33" s="804"/>
      <c r="H33" s="805"/>
      <c r="I33" s="817"/>
      <c r="J33" s="805"/>
      <c r="K33" s="805"/>
      <c r="L33" s="804"/>
      <c r="M33" s="805"/>
      <c r="N33" s="805"/>
      <c r="O33" s="805"/>
      <c r="P33" s="805"/>
      <c r="Q33" s="825"/>
      <c r="R33" s="819"/>
      <c r="S33" s="819"/>
      <c r="T33" s="826"/>
      <c r="U33" s="826"/>
      <c r="V33" s="832"/>
      <c r="W33" s="833"/>
      <c r="X33" s="833"/>
      <c r="Y33" s="844"/>
      <c r="Z33" s="844"/>
      <c r="AA33" s="828"/>
      <c r="AB33" s="833"/>
      <c r="AC33" s="833"/>
      <c r="AD33" s="844"/>
      <c r="AE33" s="844"/>
      <c r="AF33" s="828"/>
      <c r="AG33" s="844"/>
      <c r="AH33" s="844"/>
      <c r="AI33" s="844"/>
      <c r="AJ33" s="862"/>
      <c r="AK33" s="858"/>
    </row>
    <row r="34" spans="1:37" s="787" customFormat="1" ht="29.25" customHeight="1">
      <c r="A34" s="801">
        <v>9</v>
      </c>
      <c r="B34" s="802" t="s">
        <v>2351</v>
      </c>
      <c r="C34" s="803"/>
      <c r="D34" s="803"/>
      <c r="E34" s="803"/>
      <c r="F34" s="803"/>
      <c r="G34" s="804"/>
      <c r="H34" s="805"/>
      <c r="I34" s="817"/>
      <c r="J34" s="805"/>
      <c r="K34" s="805"/>
      <c r="L34" s="804"/>
      <c r="M34" s="805"/>
      <c r="N34" s="805"/>
      <c r="O34" s="805"/>
      <c r="P34" s="805"/>
      <c r="Q34" s="825"/>
      <c r="R34" s="819"/>
      <c r="S34" s="805"/>
      <c r="T34" s="826"/>
      <c r="U34" s="826"/>
      <c r="V34" s="832"/>
      <c r="W34" s="835"/>
      <c r="X34" s="835"/>
      <c r="Y34" s="844"/>
      <c r="Z34" s="844"/>
      <c r="AA34" s="828"/>
      <c r="AB34" s="835"/>
      <c r="AC34" s="835"/>
      <c r="AD34" s="844"/>
      <c r="AE34" s="844"/>
      <c r="AF34" s="828"/>
      <c r="AG34" s="844"/>
      <c r="AH34" s="844"/>
      <c r="AI34" s="844"/>
      <c r="AJ34" s="856"/>
      <c r="AK34" s="863"/>
    </row>
    <row r="35" spans="1:37" s="787" customFormat="1" ht="29.25" customHeight="1">
      <c r="A35" s="801">
        <v>10</v>
      </c>
      <c r="B35" s="802" t="s">
        <v>1331</v>
      </c>
      <c r="C35" s="803"/>
      <c r="D35" s="803"/>
      <c r="E35" s="803"/>
      <c r="F35" s="803"/>
      <c r="G35" s="804"/>
      <c r="H35" s="805"/>
      <c r="I35" s="817"/>
      <c r="J35" s="805"/>
      <c r="K35" s="805"/>
      <c r="L35" s="804"/>
      <c r="M35" s="820"/>
      <c r="N35" s="805"/>
      <c r="O35" s="805"/>
      <c r="P35" s="805"/>
      <c r="Q35" s="825"/>
      <c r="R35" s="836"/>
      <c r="S35" s="820"/>
      <c r="T35" s="826"/>
      <c r="U35" s="826"/>
      <c r="V35" s="832"/>
      <c r="W35" s="835"/>
      <c r="X35" s="835"/>
      <c r="Y35" s="844"/>
      <c r="Z35" s="844"/>
      <c r="AA35" s="828"/>
      <c r="AB35" s="835"/>
      <c r="AC35" s="835"/>
      <c r="AD35" s="844"/>
      <c r="AE35" s="844"/>
      <c r="AF35" s="828"/>
      <c r="AG35" s="844"/>
      <c r="AH35" s="844"/>
      <c r="AI35" s="844"/>
      <c r="AJ35" s="856"/>
      <c r="AK35" s="863"/>
    </row>
    <row r="36" spans="1:37" s="787" customFormat="1" ht="42" customHeight="1">
      <c r="A36" s="801">
        <v>11</v>
      </c>
      <c r="B36" s="802" t="s">
        <v>2352</v>
      </c>
      <c r="C36" s="803"/>
      <c r="D36" s="803"/>
      <c r="E36" s="803"/>
      <c r="F36" s="803"/>
      <c r="G36" s="804"/>
      <c r="H36" s="805"/>
      <c r="I36" s="817"/>
      <c r="J36" s="805"/>
      <c r="K36" s="805"/>
      <c r="L36" s="804"/>
      <c r="M36" s="820"/>
      <c r="N36" s="805"/>
      <c r="O36" s="805"/>
      <c r="P36" s="805"/>
      <c r="Q36" s="825"/>
      <c r="R36" s="836"/>
      <c r="S36" s="820"/>
      <c r="T36" s="826"/>
      <c r="U36" s="826"/>
      <c r="V36" s="832"/>
      <c r="W36" s="835"/>
      <c r="X36" s="835"/>
      <c r="Y36" s="844"/>
      <c r="Z36" s="844"/>
      <c r="AA36" s="828"/>
      <c r="AB36" s="835"/>
      <c r="AC36" s="835"/>
      <c r="AD36" s="844"/>
      <c r="AE36" s="844"/>
      <c r="AF36" s="828"/>
      <c r="AG36" s="844"/>
      <c r="AH36" s="844"/>
      <c r="AI36" s="844"/>
      <c r="AJ36" s="859"/>
      <c r="AK36" s="158"/>
    </row>
    <row r="37" spans="1:37" s="787" customFormat="1" ht="53.25" hidden="1" customHeight="1" outlineLevel="1">
      <c r="A37" s="801">
        <v>8</v>
      </c>
      <c r="B37" s="809" t="s">
        <v>2353</v>
      </c>
      <c r="C37" s="803"/>
      <c r="D37" s="803"/>
      <c r="E37" s="803"/>
      <c r="F37" s="803"/>
      <c r="G37" s="804"/>
      <c r="H37" s="805"/>
      <c r="I37" s="817"/>
      <c r="J37" s="805"/>
      <c r="K37" s="805"/>
      <c r="L37" s="804"/>
      <c r="M37" s="820"/>
      <c r="N37" s="805"/>
      <c r="O37" s="805"/>
      <c r="P37" s="805"/>
      <c r="Q37" s="825"/>
      <c r="R37" s="836"/>
      <c r="S37" s="836"/>
      <c r="T37" s="826"/>
      <c r="U37" s="826"/>
      <c r="V37" s="832"/>
      <c r="W37" s="837"/>
      <c r="X37" s="835"/>
      <c r="Y37" s="849"/>
      <c r="Z37" s="849"/>
      <c r="AA37" s="804"/>
      <c r="AB37" s="837"/>
      <c r="AC37" s="835"/>
      <c r="AD37" s="849"/>
      <c r="AE37" s="849"/>
      <c r="AF37" s="804"/>
      <c r="AG37" s="804"/>
      <c r="AH37" s="804"/>
      <c r="AI37" s="804"/>
      <c r="AJ37" s="864"/>
      <c r="AK37" s="158" t="s">
        <v>2354</v>
      </c>
    </row>
    <row r="38" spans="1:37" s="787" customFormat="1" ht="24" hidden="1" outlineLevel="1">
      <c r="A38" s="801">
        <v>9</v>
      </c>
      <c r="B38" s="810" t="s">
        <v>2355</v>
      </c>
      <c r="C38" s="803"/>
      <c r="D38" s="803"/>
      <c r="E38" s="803"/>
      <c r="F38" s="803"/>
      <c r="G38" s="804"/>
      <c r="H38" s="805"/>
      <c r="I38" s="817"/>
      <c r="J38" s="805"/>
      <c r="K38" s="805"/>
      <c r="L38" s="804"/>
      <c r="M38" s="820"/>
      <c r="N38" s="805"/>
      <c r="O38" s="805"/>
      <c r="P38" s="805"/>
      <c r="Q38" s="825"/>
      <c r="R38" s="836"/>
      <c r="S38" s="836"/>
      <c r="T38" s="826"/>
      <c r="U38" s="826"/>
      <c r="V38" s="832"/>
      <c r="W38" s="833"/>
      <c r="X38" s="833"/>
      <c r="Y38" s="849"/>
      <c r="Z38" s="849"/>
      <c r="AA38" s="804"/>
      <c r="AB38" s="833"/>
      <c r="AC38" s="833"/>
      <c r="AD38" s="849"/>
      <c r="AE38" s="849"/>
      <c r="AF38" s="804"/>
      <c r="AG38" s="804"/>
      <c r="AH38" s="804"/>
      <c r="AI38" s="804"/>
      <c r="AJ38" s="856"/>
      <c r="AK38" s="158"/>
    </row>
    <row r="39" spans="1:37" s="787" customFormat="1" ht="24" hidden="1" outlineLevel="1">
      <c r="A39" s="801">
        <v>10</v>
      </c>
      <c r="B39" s="802" t="s">
        <v>2356</v>
      </c>
      <c r="C39" s="803"/>
      <c r="D39" s="803"/>
      <c r="E39" s="803"/>
      <c r="F39" s="803"/>
      <c r="G39" s="804"/>
      <c r="H39" s="805"/>
      <c r="I39" s="817"/>
      <c r="J39" s="805"/>
      <c r="K39" s="805"/>
      <c r="L39" s="804"/>
      <c r="M39" s="820"/>
      <c r="N39" s="805"/>
      <c r="O39" s="805"/>
      <c r="P39" s="805"/>
      <c r="Q39" s="825"/>
      <c r="R39" s="819"/>
      <c r="S39" s="805"/>
      <c r="T39" s="826"/>
      <c r="U39" s="826"/>
      <c r="V39" s="832"/>
      <c r="W39" s="833"/>
      <c r="X39" s="833"/>
      <c r="Y39" s="849"/>
      <c r="Z39" s="849"/>
      <c r="AA39" s="804"/>
      <c r="AB39" s="833"/>
      <c r="AC39" s="833"/>
      <c r="AD39" s="849"/>
      <c r="AE39" s="849"/>
      <c r="AF39" s="804"/>
      <c r="AG39" s="804"/>
      <c r="AH39" s="804"/>
      <c r="AI39" s="804"/>
      <c r="AJ39" s="856"/>
      <c r="AK39" s="158" t="s">
        <v>2357</v>
      </c>
    </row>
    <row r="40" spans="1:37" s="787" customFormat="1" ht="15" hidden="1" outlineLevel="1">
      <c r="A40" s="801">
        <v>11</v>
      </c>
      <c r="B40" s="802" t="s">
        <v>2358</v>
      </c>
      <c r="C40" s="803"/>
      <c r="D40" s="803"/>
      <c r="E40" s="803"/>
      <c r="F40" s="803"/>
      <c r="G40" s="804"/>
      <c r="H40" s="805"/>
      <c r="I40" s="817"/>
      <c r="J40" s="805"/>
      <c r="K40" s="805"/>
      <c r="L40" s="804"/>
      <c r="M40" s="805"/>
      <c r="N40" s="805"/>
      <c r="O40" s="805"/>
      <c r="P40" s="805"/>
      <c r="Q40" s="825"/>
      <c r="R40" s="805"/>
      <c r="S40" s="805"/>
      <c r="T40" s="826"/>
      <c r="U40" s="826"/>
      <c r="V40" s="832"/>
      <c r="W40" s="833"/>
      <c r="X40" s="833"/>
      <c r="Y40" s="849"/>
      <c r="Z40" s="849"/>
      <c r="AA40" s="804"/>
      <c r="AB40" s="833"/>
      <c r="AC40" s="833"/>
      <c r="AD40" s="849"/>
      <c r="AE40" s="849"/>
      <c r="AF40" s="804"/>
      <c r="AG40" s="804"/>
      <c r="AH40" s="804"/>
      <c r="AI40" s="804"/>
      <c r="AJ40" s="856"/>
      <c r="AK40" s="865" t="s">
        <v>2359</v>
      </c>
    </row>
    <row r="41" spans="1:37" s="787" customFormat="1" ht="24" hidden="1" outlineLevel="1">
      <c r="A41" s="801">
        <v>12</v>
      </c>
      <c r="B41" s="802" t="s">
        <v>2360</v>
      </c>
      <c r="C41" s="803"/>
      <c r="D41" s="803"/>
      <c r="E41" s="803"/>
      <c r="F41" s="803"/>
      <c r="G41" s="804"/>
      <c r="H41" s="805"/>
      <c r="I41" s="805"/>
      <c r="J41" s="805"/>
      <c r="K41" s="805"/>
      <c r="L41" s="804"/>
      <c r="M41" s="821"/>
      <c r="N41" s="805"/>
      <c r="O41" s="805"/>
      <c r="P41" s="805"/>
      <c r="Q41" s="825"/>
      <c r="R41" s="805"/>
      <c r="S41" s="805"/>
      <c r="T41" s="826"/>
      <c r="U41" s="826"/>
      <c r="V41" s="832"/>
      <c r="W41" s="833"/>
      <c r="X41" s="833"/>
      <c r="Y41" s="849"/>
      <c r="Z41" s="849"/>
      <c r="AA41" s="804"/>
      <c r="AB41" s="833"/>
      <c r="AC41" s="833"/>
      <c r="AD41" s="849"/>
      <c r="AE41" s="849"/>
      <c r="AF41" s="804"/>
      <c r="AG41" s="804"/>
      <c r="AH41" s="804"/>
      <c r="AI41" s="804"/>
      <c r="AJ41" s="856"/>
      <c r="AK41" s="863"/>
    </row>
    <row r="42" spans="1:37" s="787" customFormat="1" ht="15" hidden="1" outlineLevel="1">
      <c r="A42" s="801">
        <v>13</v>
      </c>
      <c r="B42" s="802" t="s">
        <v>2361</v>
      </c>
      <c r="C42" s="811"/>
      <c r="D42" s="811"/>
      <c r="E42" s="803"/>
      <c r="F42" s="803"/>
      <c r="G42" s="804"/>
      <c r="H42" s="805"/>
      <c r="I42" s="805"/>
      <c r="J42" s="805"/>
      <c r="K42" s="805"/>
      <c r="L42" s="804"/>
      <c r="M42" s="805"/>
      <c r="N42" s="805"/>
      <c r="O42" s="805"/>
      <c r="P42" s="805"/>
      <c r="Q42" s="825"/>
      <c r="R42" s="805"/>
      <c r="S42" s="805"/>
      <c r="T42" s="826"/>
      <c r="U42" s="826"/>
      <c r="V42" s="832"/>
      <c r="W42" s="833"/>
      <c r="X42" s="833"/>
      <c r="Y42" s="849"/>
      <c r="Z42" s="849"/>
      <c r="AA42" s="804"/>
      <c r="AB42" s="833"/>
      <c r="AC42" s="833"/>
      <c r="AD42" s="849"/>
      <c r="AE42" s="849"/>
      <c r="AF42" s="804"/>
      <c r="AG42" s="804"/>
      <c r="AH42" s="804"/>
      <c r="AI42" s="804"/>
      <c r="AJ42" s="856"/>
      <c r="AK42" s="158" t="s">
        <v>2362</v>
      </c>
    </row>
    <row r="43" spans="1:37" s="787" customFormat="1" ht="12.75" hidden="1" outlineLevel="1">
      <c r="A43" s="796" t="s">
        <v>108</v>
      </c>
      <c r="B43" s="797"/>
      <c r="C43" s="798"/>
      <c r="D43" s="798"/>
      <c r="E43" s="798"/>
      <c r="F43" s="798"/>
      <c r="G43" s="799"/>
      <c r="H43" s="800"/>
      <c r="I43" s="800"/>
      <c r="J43" s="800"/>
      <c r="K43" s="800"/>
      <c r="L43" s="799"/>
      <c r="M43" s="800"/>
      <c r="N43" s="800"/>
      <c r="O43" s="800"/>
      <c r="P43" s="800"/>
      <c r="Q43" s="799"/>
      <c r="R43" s="838"/>
      <c r="S43" s="838"/>
      <c r="T43" s="839"/>
      <c r="U43" s="839"/>
      <c r="V43" s="840"/>
      <c r="W43" s="841"/>
      <c r="X43" s="841"/>
      <c r="Y43" s="850"/>
      <c r="Z43" s="850"/>
      <c r="AA43" s="851"/>
      <c r="AB43" s="841"/>
      <c r="AC43" s="841"/>
      <c r="AD43" s="850"/>
      <c r="AE43" s="850"/>
      <c r="AF43" s="851"/>
      <c r="AG43" s="851"/>
      <c r="AH43" s="851"/>
      <c r="AI43" s="851"/>
      <c r="AJ43" s="854"/>
      <c r="AK43" s="855"/>
    </row>
    <row r="44" spans="1:37" s="788" customFormat="1" ht="24" customHeight="1" collapsed="1">
      <c r="A44" s="812"/>
      <c r="B44" s="813" t="s">
        <v>2363</v>
      </c>
      <c r="C44" s="814"/>
      <c r="D44" s="814"/>
      <c r="E44" s="814"/>
      <c r="F44" s="814"/>
      <c r="G44" s="815"/>
      <c r="H44" s="814"/>
      <c r="I44" s="814"/>
      <c r="J44" s="814"/>
      <c r="K44" s="814"/>
      <c r="L44" s="815"/>
      <c r="M44" s="814"/>
      <c r="N44" s="814"/>
      <c r="O44" s="814"/>
      <c r="P44" s="814"/>
      <c r="Q44" s="799"/>
      <c r="R44" s="814"/>
      <c r="S44" s="814"/>
      <c r="T44" s="814"/>
      <c r="U44" s="814"/>
      <c r="V44" s="842"/>
      <c r="W44" s="814"/>
      <c r="X44" s="814"/>
      <c r="Y44" s="814"/>
      <c r="Z44" s="814"/>
      <c r="AA44" s="852"/>
      <c r="AB44" s="814"/>
      <c r="AC44" s="814"/>
      <c r="AD44" s="814"/>
      <c r="AE44" s="814"/>
      <c r="AF44" s="852"/>
      <c r="AG44" s="866"/>
      <c r="AH44" s="866"/>
      <c r="AI44" s="866"/>
      <c r="AJ44" s="867"/>
      <c r="AK44" s="868"/>
    </row>
    <row r="45" spans="1:37">
      <c r="C45" s="816"/>
      <c r="D45" s="816"/>
      <c r="E45" s="816"/>
      <c r="F45" s="816"/>
      <c r="AJ45" s="869"/>
      <c r="AK45" s="816"/>
    </row>
    <row r="46" spans="1:37">
      <c r="A46" s="5124"/>
      <c r="B46" s="5124"/>
      <c r="C46" s="5124"/>
      <c r="D46" s="5124"/>
      <c r="E46" s="5124"/>
      <c r="F46" s="5124"/>
      <c r="G46" s="5124"/>
      <c r="H46" s="5124"/>
      <c r="I46" s="5124"/>
      <c r="J46" s="5124"/>
      <c r="K46" s="5124"/>
      <c r="L46" s="5124"/>
      <c r="M46" s="5124"/>
      <c r="N46" s="5124"/>
      <c r="O46" s="5124"/>
      <c r="P46" s="5124"/>
      <c r="Q46" s="5124"/>
      <c r="R46" s="5124"/>
      <c r="S46" s="5124"/>
      <c r="T46" s="5124"/>
      <c r="U46" s="5124"/>
      <c r="V46" s="5124"/>
      <c r="W46" s="5124"/>
      <c r="X46" s="5124"/>
      <c r="Y46" s="5124"/>
      <c r="Z46" s="5124"/>
      <c r="AA46" s="5124"/>
      <c r="AB46" s="5124"/>
      <c r="AC46" s="5124"/>
      <c r="AD46" s="5124"/>
      <c r="AE46" s="5124"/>
      <c r="AF46" s="5124"/>
      <c r="AG46" s="5124"/>
      <c r="AH46" s="5124"/>
      <c r="AI46" s="5124"/>
      <c r="AJ46" s="5124"/>
      <c r="AK46" s="816"/>
    </row>
    <row r="47" spans="1:37">
      <c r="AJ47" s="870" t="s">
        <v>215</v>
      </c>
    </row>
    <row r="48" spans="1:37">
      <c r="S48" s="792" t="s">
        <v>2</v>
      </c>
    </row>
  </sheetData>
  <sortState ref="A9:V18">
    <sortCondition descending="1" ref="H9:H18"/>
  </sortState>
  <mergeCells count="14">
    <mergeCell ref="A46:AJ46"/>
    <mergeCell ref="A4:A5"/>
    <mergeCell ref="B4:B5"/>
    <mergeCell ref="AJ4:AJ5"/>
    <mergeCell ref="AK4:AK5"/>
    <mergeCell ref="A2:AK2"/>
    <mergeCell ref="A3:B3"/>
    <mergeCell ref="C4:G4"/>
    <mergeCell ref="H4:L4"/>
    <mergeCell ref="M4:Q4"/>
    <mergeCell ref="R4:V4"/>
    <mergeCell ref="W4:AA4"/>
    <mergeCell ref="AB4:AF4"/>
    <mergeCell ref="AG4:AI4"/>
  </mergeCells>
  <phoneticPr fontId="169" type="noConversion"/>
  <hyperlinks>
    <hyperlink ref="AJ47" location="总部管理费!Print_Titles" display="返回"/>
  </hyperlinks>
  <printOptions horizontalCentered="1" verticalCentered="1"/>
  <pageMargins left="0.78740157480314998" right="0" top="0.78740157480314998" bottom="0" header="0.31496062992126" footer="0.31496062992126"/>
  <pageSetup paperSize="9" scale="65" fitToHeight="0" orientation="landscape" r:id="rId1"/>
  <headerFooter alignWithMargins="0"/>
  <customProperties>
    <customPr name="BudgetSheetCodeName" r:id="rId2"/>
  </customProperties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125"/>
  <sheetViews>
    <sheetView workbookViewId="0">
      <selection activeCell="AL5" sqref="AL5:AL96"/>
    </sheetView>
  </sheetViews>
  <sheetFormatPr defaultColWidth="9" defaultRowHeight="14.25" outlineLevelRow="1" outlineLevelCol="1"/>
  <cols>
    <col min="1" max="1" width="4.75" style="596" customWidth="1"/>
    <col min="2" max="2" width="22.125" style="597" customWidth="1"/>
    <col min="3" max="3" width="14.75" style="598" customWidth="1"/>
    <col min="4" max="4" width="8.625" style="596" customWidth="1"/>
    <col min="5" max="5" width="10.5" style="599" customWidth="1"/>
    <col min="6" max="6" width="12.5" style="599" hidden="1" customWidth="1" outlineLevel="1"/>
    <col min="7" max="7" width="16.25" style="599" hidden="1" customWidth="1" outlineLevel="1"/>
    <col min="8" max="10" width="9.75" style="598" hidden="1" customWidth="1" outlineLevel="1"/>
    <col min="11" max="11" width="7.75" style="598" hidden="1" customWidth="1" outlineLevel="1"/>
    <col min="12" max="12" width="9.75" style="598" hidden="1" customWidth="1" outlineLevel="1"/>
    <col min="13" max="13" width="11.875" style="600" hidden="1" customWidth="1" outlineLevel="1"/>
    <col min="14" max="15" width="12.25" style="598" hidden="1" customWidth="1" outlineLevel="1"/>
    <col min="16" max="16" width="8.625" style="598" hidden="1" customWidth="1" outlineLevel="1"/>
    <col min="17" max="17" width="12" style="598" hidden="1" customWidth="1" outlineLevel="1"/>
    <col min="18" max="25" width="13.125" style="598" hidden="1" customWidth="1" outlineLevel="1"/>
    <col min="26" max="27" width="9.75" style="598" hidden="1" customWidth="1" outlineLevel="1"/>
    <col min="28" max="28" width="11.875" style="598" hidden="1" customWidth="1" outlineLevel="1"/>
    <col min="29" max="30" width="9.75" style="598" hidden="1" customWidth="1" outlineLevel="1"/>
    <col min="31" max="31" width="9.75" style="598" customWidth="1" collapsed="1"/>
    <col min="32" max="36" width="9.75" style="598" customWidth="1"/>
    <col min="37" max="37" width="64.5" style="601" customWidth="1"/>
    <col min="38" max="38" width="50.125" style="601" customWidth="1"/>
    <col min="39" max="39" width="18.875" style="598" customWidth="1"/>
    <col min="40" max="16384" width="9" style="598"/>
  </cols>
  <sheetData>
    <row r="1" spans="1:39" s="588" customFormat="1" ht="44.25" customHeight="1">
      <c r="B1" s="5119" t="s">
        <v>2364</v>
      </c>
      <c r="C1" s="5119"/>
      <c r="D1" s="5119"/>
      <c r="E1" s="5119"/>
      <c r="F1" s="5119"/>
      <c r="G1" s="5119"/>
      <c r="H1" s="5119"/>
      <c r="I1" s="5119"/>
      <c r="J1" s="5119"/>
      <c r="K1" s="5119"/>
      <c r="L1" s="5119"/>
      <c r="M1" s="5119"/>
      <c r="N1" s="5119"/>
      <c r="O1" s="5119"/>
      <c r="P1" s="5119"/>
      <c r="Q1" s="5119"/>
      <c r="R1" s="5119"/>
      <c r="S1" s="5119"/>
      <c r="T1" s="5119"/>
      <c r="U1" s="5119"/>
      <c r="V1" s="5119"/>
      <c r="W1" s="5119"/>
      <c r="X1" s="5119"/>
      <c r="Y1" s="5119"/>
      <c r="Z1" s="5119"/>
      <c r="AA1" s="5119"/>
      <c r="AB1" s="5119"/>
      <c r="AC1" s="5119"/>
      <c r="AD1" s="5119"/>
      <c r="AE1" s="5119"/>
      <c r="AF1" s="5119"/>
      <c r="AG1" s="5119"/>
      <c r="AH1" s="5119"/>
      <c r="AI1" s="5119"/>
      <c r="AJ1" s="5119"/>
      <c r="AK1" s="5119"/>
      <c r="AL1" s="688" t="s">
        <v>121</v>
      </c>
    </row>
    <row r="2" spans="1:39">
      <c r="B2" s="602"/>
      <c r="C2" s="603"/>
      <c r="D2" s="604"/>
      <c r="E2" s="605"/>
      <c r="F2" s="605"/>
      <c r="G2" s="605"/>
      <c r="AK2" s="689"/>
      <c r="AL2" s="689" t="s">
        <v>361</v>
      </c>
    </row>
    <row r="3" spans="1:39" s="589" customFormat="1" ht="50.25" customHeight="1">
      <c r="A3" s="606" t="s">
        <v>217</v>
      </c>
      <c r="B3" s="606" t="s">
        <v>218</v>
      </c>
      <c r="C3" s="607" t="s">
        <v>2365</v>
      </c>
      <c r="D3" s="607" t="s">
        <v>938</v>
      </c>
      <c r="E3" s="608" t="s">
        <v>939</v>
      </c>
      <c r="F3" s="609" t="s">
        <v>2366</v>
      </c>
      <c r="G3" s="609" t="s">
        <v>2367</v>
      </c>
      <c r="H3" s="609" t="s">
        <v>224</v>
      </c>
      <c r="I3" s="609" t="s">
        <v>225</v>
      </c>
      <c r="J3" s="609" t="s">
        <v>2368</v>
      </c>
      <c r="K3" s="609" t="s">
        <v>947</v>
      </c>
      <c r="L3" s="609" t="s">
        <v>821</v>
      </c>
      <c r="M3" s="653" t="s">
        <v>170</v>
      </c>
      <c r="N3" s="609" t="s">
        <v>228</v>
      </c>
      <c r="O3" s="609" t="s">
        <v>229</v>
      </c>
      <c r="P3" s="609" t="s">
        <v>2369</v>
      </c>
      <c r="Q3" s="609" t="s">
        <v>871</v>
      </c>
      <c r="R3" s="609" t="s">
        <v>170</v>
      </c>
      <c r="S3" s="609" t="s">
        <v>232</v>
      </c>
      <c r="T3" s="609" t="s">
        <v>811</v>
      </c>
      <c r="U3" s="609" t="s">
        <v>2370</v>
      </c>
      <c r="V3" s="609" t="s">
        <v>2371</v>
      </c>
      <c r="W3" s="609" t="s">
        <v>170</v>
      </c>
      <c r="X3" s="606" t="s">
        <v>187</v>
      </c>
      <c r="Y3" s="606" t="s">
        <v>188</v>
      </c>
      <c r="Z3" s="609" t="s">
        <v>2372</v>
      </c>
      <c r="AA3" s="609" t="s">
        <v>2373</v>
      </c>
      <c r="AB3" s="609" t="s">
        <v>170</v>
      </c>
      <c r="AC3" s="609" t="s">
        <v>238</v>
      </c>
      <c r="AD3" s="609" t="s">
        <v>814</v>
      </c>
      <c r="AE3" s="609" t="s">
        <v>2374</v>
      </c>
      <c r="AF3" s="609" t="s">
        <v>2375</v>
      </c>
      <c r="AG3" s="609" t="s">
        <v>170</v>
      </c>
      <c r="AH3" s="606" t="s">
        <v>241</v>
      </c>
      <c r="AI3" s="606" t="s">
        <v>958</v>
      </c>
      <c r="AJ3" s="606" t="s">
        <v>2376</v>
      </c>
      <c r="AK3" s="606" t="s">
        <v>960</v>
      </c>
      <c r="AL3" s="690" t="s">
        <v>791</v>
      </c>
      <c r="AM3" s="691" t="s">
        <v>162</v>
      </c>
    </row>
    <row r="4" spans="1:39" s="590" customFormat="1" ht="23.25" customHeight="1">
      <c r="A4" s="610"/>
      <c r="B4" s="611" t="s">
        <v>245</v>
      </c>
      <c r="C4" s="612"/>
      <c r="D4" s="613"/>
      <c r="E4" s="614"/>
      <c r="F4" s="615"/>
      <c r="G4" s="615"/>
      <c r="H4" s="616"/>
      <c r="I4" s="616"/>
      <c r="J4" s="616"/>
      <c r="K4" s="616"/>
      <c r="L4" s="616"/>
      <c r="M4" s="654"/>
      <c r="N4" s="616"/>
      <c r="O4" s="616"/>
      <c r="P4" s="616"/>
      <c r="Q4" s="616"/>
      <c r="R4" s="654"/>
      <c r="S4" s="616"/>
      <c r="T4" s="616"/>
      <c r="U4" s="616"/>
      <c r="V4" s="616"/>
      <c r="W4" s="654"/>
      <c r="X4" s="671"/>
      <c r="Y4" s="671"/>
      <c r="Z4" s="685"/>
      <c r="AA4" s="685"/>
      <c r="AB4" s="686"/>
      <c r="AC4" s="685"/>
      <c r="AD4" s="685"/>
      <c r="AE4" s="685"/>
      <c r="AF4" s="685"/>
      <c r="AG4" s="686"/>
      <c r="AH4" s="692"/>
      <c r="AI4" s="692"/>
      <c r="AJ4" s="692"/>
      <c r="AK4" s="693"/>
      <c r="AL4" s="693"/>
      <c r="AM4" s="693"/>
    </row>
    <row r="5" spans="1:39" s="591" customFormat="1" ht="24.75" customHeight="1">
      <c r="A5" s="617" t="s">
        <v>16</v>
      </c>
      <c r="B5" s="618" t="s">
        <v>2377</v>
      </c>
      <c r="C5" s="612"/>
      <c r="D5" s="612"/>
      <c r="E5" s="614"/>
      <c r="F5" s="615"/>
      <c r="G5" s="615"/>
      <c r="H5" s="616"/>
      <c r="I5" s="616"/>
      <c r="J5" s="616"/>
      <c r="K5" s="616"/>
      <c r="L5" s="616"/>
      <c r="M5" s="654"/>
      <c r="N5" s="616"/>
      <c r="O5" s="616"/>
      <c r="P5" s="616"/>
      <c r="Q5" s="616"/>
      <c r="R5" s="654"/>
      <c r="S5" s="616"/>
      <c r="T5" s="616"/>
      <c r="U5" s="616"/>
      <c r="V5" s="616"/>
      <c r="W5" s="654"/>
      <c r="X5" s="671"/>
      <c r="Y5" s="671"/>
      <c r="Z5" s="685"/>
      <c r="AA5" s="685"/>
      <c r="AB5" s="686"/>
      <c r="AC5" s="685"/>
      <c r="AD5" s="685"/>
      <c r="AE5" s="685"/>
      <c r="AF5" s="685"/>
      <c r="AG5" s="686"/>
      <c r="AH5" s="692"/>
      <c r="AI5" s="692"/>
      <c r="AJ5" s="692"/>
      <c r="AK5" s="693"/>
      <c r="AL5" s="693"/>
      <c r="AM5" s="693"/>
    </row>
    <row r="6" spans="1:39" s="592" customFormat="1" ht="23.25" customHeight="1">
      <c r="A6" s="619" t="s">
        <v>1187</v>
      </c>
      <c r="B6" s="620" t="s">
        <v>2378</v>
      </c>
      <c r="C6" s="621"/>
      <c r="D6" s="622"/>
      <c r="E6" s="623"/>
      <c r="F6" s="624"/>
      <c r="G6" s="624"/>
      <c r="H6" s="621"/>
      <c r="I6" s="621"/>
      <c r="J6" s="621"/>
      <c r="K6" s="621"/>
      <c r="L6" s="621"/>
      <c r="M6" s="655"/>
      <c r="N6" s="621"/>
      <c r="O6" s="621"/>
      <c r="P6" s="621"/>
      <c r="Q6" s="621"/>
      <c r="R6" s="672"/>
      <c r="S6" s="621"/>
      <c r="T6" s="621"/>
      <c r="U6" s="621"/>
      <c r="V6" s="621"/>
      <c r="W6" s="660"/>
      <c r="X6" s="673"/>
      <c r="Y6" s="673"/>
      <c r="Z6" s="673"/>
      <c r="AA6" s="681"/>
      <c r="AB6" s="687"/>
      <c r="AC6" s="681"/>
      <c r="AD6" s="681"/>
      <c r="AE6" s="681"/>
      <c r="AF6" s="681"/>
      <c r="AG6" s="681"/>
      <c r="AH6" s="681"/>
      <c r="AI6" s="681"/>
      <c r="AJ6" s="681"/>
      <c r="AK6" s="694"/>
      <c r="AL6" s="695"/>
      <c r="AM6" s="696"/>
    </row>
    <row r="7" spans="1:39" s="593" customFormat="1" ht="24.75" hidden="1" customHeight="1" outlineLevel="1">
      <c r="A7" s="625">
        <v>1</v>
      </c>
      <c r="B7" s="626" t="s">
        <v>2113</v>
      </c>
      <c r="C7" s="627"/>
      <c r="D7" s="628"/>
      <c r="E7" s="629"/>
      <c r="F7" s="630"/>
      <c r="G7" s="630"/>
      <c r="H7" s="630"/>
      <c r="I7" s="630"/>
      <c r="J7" s="630"/>
      <c r="K7" s="630"/>
      <c r="L7" s="630"/>
      <c r="M7" s="656"/>
      <c r="N7" s="630"/>
      <c r="O7" s="630"/>
      <c r="P7" s="630"/>
      <c r="Q7" s="630"/>
      <c r="R7" s="672"/>
      <c r="S7" s="635"/>
      <c r="T7" s="630"/>
      <c r="U7" s="630"/>
      <c r="V7" s="630"/>
      <c r="W7" s="656"/>
      <c r="X7" s="674"/>
      <c r="Y7" s="675"/>
      <c r="Z7" s="676"/>
      <c r="AA7" s="676"/>
      <c r="AB7" s="687"/>
      <c r="AC7" s="676"/>
      <c r="AD7" s="676"/>
      <c r="AE7" s="676"/>
      <c r="AF7" s="676"/>
      <c r="AG7" s="681"/>
      <c r="AH7" s="681"/>
      <c r="AI7" s="681"/>
      <c r="AJ7" s="681"/>
      <c r="AK7" s="697"/>
      <c r="AL7" s="58"/>
      <c r="AM7" s="651"/>
    </row>
    <row r="8" spans="1:39" s="594" customFormat="1" ht="45.75" hidden="1" customHeight="1" outlineLevel="1">
      <c r="A8" s="625">
        <v>2</v>
      </c>
      <c r="B8" s="631" t="s">
        <v>2092</v>
      </c>
      <c r="C8" s="632"/>
      <c r="D8" s="633"/>
      <c r="E8" s="634"/>
      <c r="F8" s="635"/>
      <c r="G8" s="635"/>
      <c r="H8" s="635"/>
      <c r="I8" s="635"/>
      <c r="J8" s="635"/>
      <c r="K8" s="657"/>
      <c r="L8" s="635"/>
      <c r="M8" s="658"/>
      <c r="N8" s="635"/>
      <c r="O8" s="635"/>
      <c r="P8" s="635"/>
      <c r="Q8" s="635"/>
      <c r="R8" s="672"/>
      <c r="S8" s="635"/>
      <c r="T8" s="635"/>
      <c r="U8" s="635"/>
      <c r="V8" s="635"/>
      <c r="W8" s="656"/>
      <c r="X8" s="674"/>
      <c r="Y8" s="675"/>
      <c r="Z8" s="676"/>
      <c r="AA8" s="676"/>
      <c r="AB8" s="687"/>
      <c r="AC8" s="676"/>
      <c r="AD8" s="676"/>
      <c r="AE8" s="676"/>
      <c r="AF8" s="676"/>
      <c r="AG8" s="681"/>
      <c r="AH8" s="681"/>
      <c r="AI8" s="681"/>
      <c r="AJ8" s="681"/>
      <c r="AK8" s="698"/>
      <c r="AL8" s="699"/>
      <c r="AM8" s="700"/>
    </row>
    <row r="9" spans="1:39" s="594" customFormat="1" ht="30.75" hidden="1" customHeight="1" outlineLevel="1">
      <c r="A9" s="625">
        <v>3</v>
      </c>
      <c r="B9" s="631" t="s">
        <v>2380</v>
      </c>
      <c r="C9" s="632"/>
      <c r="D9" s="633"/>
      <c r="E9" s="634"/>
      <c r="F9" s="635"/>
      <c r="G9" s="635"/>
      <c r="H9" s="635"/>
      <c r="I9" s="635"/>
      <c r="J9" s="635"/>
      <c r="K9" s="657"/>
      <c r="L9" s="635"/>
      <c r="M9" s="658"/>
      <c r="N9" s="635"/>
      <c r="O9" s="635"/>
      <c r="P9" s="635"/>
      <c r="Q9" s="635"/>
      <c r="R9" s="672"/>
      <c r="S9" s="635"/>
      <c r="T9" s="635"/>
      <c r="U9" s="635"/>
      <c r="V9" s="635"/>
      <c r="W9" s="656"/>
      <c r="X9" s="675"/>
      <c r="Y9" s="675"/>
      <c r="Z9" s="676"/>
      <c r="AA9" s="676"/>
      <c r="AB9" s="687"/>
      <c r="AC9" s="676"/>
      <c r="AD9" s="676"/>
      <c r="AE9" s="676"/>
      <c r="AF9" s="676"/>
      <c r="AG9" s="681"/>
      <c r="AH9" s="681"/>
      <c r="AI9" s="681"/>
      <c r="AJ9" s="681"/>
      <c r="AK9" s="701"/>
      <c r="AL9" s="699"/>
      <c r="AM9" s="700"/>
    </row>
    <row r="10" spans="1:39" s="594" customFormat="1" ht="21" hidden="1" customHeight="1" outlineLevel="1">
      <c r="A10" s="625">
        <v>4</v>
      </c>
      <c r="B10" s="631" t="s">
        <v>2381</v>
      </c>
      <c r="C10" s="632"/>
      <c r="D10" s="633"/>
      <c r="E10" s="634"/>
      <c r="F10" s="635"/>
      <c r="G10" s="635"/>
      <c r="H10" s="635"/>
      <c r="I10" s="635"/>
      <c r="J10" s="635"/>
      <c r="K10" s="657"/>
      <c r="L10" s="635"/>
      <c r="M10" s="658"/>
      <c r="N10" s="635"/>
      <c r="O10" s="635"/>
      <c r="P10" s="635"/>
      <c r="Q10" s="635"/>
      <c r="R10" s="672"/>
      <c r="S10" s="635"/>
      <c r="T10" s="635"/>
      <c r="U10" s="635"/>
      <c r="V10" s="635"/>
      <c r="W10" s="656"/>
      <c r="X10" s="675"/>
      <c r="Y10" s="675"/>
      <c r="Z10" s="676"/>
      <c r="AA10" s="676"/>
      <c r="AB10" s="687"/>
      <c r="AC10" s="676"/>
      <c r="AD10" s="676"/>
      <c r="AE10" s="676"/>
      <c r="AF10" s="676"/>
      <c r="AG10" s="681"/>
      <c r="AH10" s="681"/>
      <c r="AI10" s="681"/>
      <c r="AJ10" s="681"/>
      <c r="AK10" s="701"/>
      <c r="AL10" s="699"/>
      <c r="AM10" s="700"/>
    </row>
    <row r="11" spans="1:39" s="594" customFormat="1" ht="30" hidden="1" customHeight="1" outlineLevel="1">
      <c r="A11" s="625">
        <v>5</v>
      </c>
      <c r="B11" s="631" t="s">
        <v>2090</v>
      </c>
      <c r="C11" s="632"/>
      <c r="D11" s="633"/>
      <c r="E11" s="634"/>
      <c r="F11" s="635"/>
      <c r="G11" s="635"/>
      <c r="H11" s="635"/>
      <c r="I11" s="635"/>
      <c r="J11" s="635"/>
      <c r="K11" s="657"/>
      <c r="L11" s="635"/>
      <c r="M11" s="658"/>
      <c r="N11" s="635"/>
      <c r="O11" s="635"/>
      <c r="P11" s="635"/>
      <c r="Q11" s="635"/>
      <c r="R11" s="672"/>
      <c r="S11" s="635"/>
      <c r="T11" s="635"/>
      <c r="U11" s="635"/>
      <c r="V11" s="635"/>
      <c r="W11" s="656"/>
      <c r="X11" s="675"/>
      <c r="Y11" s="675"/>
      <c r="Z11" s="676"/>
      <c r="AA11" s="676"/>
      <c r="AB11" s="687"/>
      <c r="AC11" s="676"/>
      <c r="AD11" s="676"/>
      <c r="AE11" s="676"/>
      <c r="AF11" s="676"/>
      <c r="AG11" s="681"/>
      <c r="AH11" s="681"/>
      <c r="AI11" s="681"/>
      <c r="AJ11" s="681"/>
      <c r="AK11" s="701"/>
      <c r="AL11" s="699"/>
      <c r="AM11" s="700"/>
    </row>
    <row r="12" spans="1:39" s="594" customFormat="1" ht="27" hidden="1" outlineLevel="1">
      <c r="A12" s="625">
        <v>6</v>
      </c>
      <c r="B12" s="636" t="s">
        <v>2382</v>
      </c>
      <c r="C12" s="632"/>
      <c r="D12" s="633"/>
      <c r="E12" s="634"/>
      <c r="F12" s="635"/>
      <c r="G12" s="635"/>
      <c r="H12" s="635"/>
      <c r="I12" s="635"/>
      <c r="J12" s="635"/>
      <c r="K12" s="657"/>
      <c r="L12" s="635"/>
      <c r="M12" s="658"/>
      <c r="N12" s="635"/>
      <c r="O12" s="635"/>
      <c r="P12" s="635"/>
      <c r="Q12" s="635"/>
      <c r="R12" s="672"/>
      <c r="S12" s="635"/>
      <c r="T12" s="635"/>
      <c r="U12" s="635"/>
      <c r="V12" s="635"/>
      <c r="W12" s="656"/>
      <c r="X12" s="675"/>
      <c r="Y12" s="675"/>
      <c r="Z12" s="676"/>
      <c r="AA12" s="676"/>
      <c r="AB12" s="687"/>
      <c r="AC12" s="676"/>
      <c r="AD12" s="676"/>
      <c r="AE12" s="676"/>
      <c r="AF12" s="676"/>
      <c r="AG12" s="681"/>
      <c r="AH12" s="681"/>
      <c r="AI12" s="681"/>
      <c r="AJ12" s="681"/>
      <c r="AK12" s="701"/>
      <c r="AL12" s="699"/>
      <c r="AM12" s="700"/>
    </row>
    <row r="13" spans="1:39" s="593" customFormat="1" ht="19.5" hidden="1" customHeight="1" outlineLevel="1">
      <c r="A13" s="625">
        <v>7</v>
      </c>
      <c r="B13" s="626" t="s">
        <v>2102</v>
      </c>
      <c r="C13" s="627"/>
      <c r="D13" s="628"/>
      <c r="E13" s="629"/>
      <c r="F13" s="630"/>
      <c r="G13" s="630"/>
      <c r="H13" s="630"/>
      <c r="I13" s="630"/>
      <c r="J13" s="630"/>
      <c r="K13" s="659"/>
      <c r="L13" s="659"/>
      <c r="M13" s="656"/>
      <c r="N13" s="630"/>
      <c r="O13" s="630"/>
      <c r="P13" s="630"/>
      <c r="Q13" s="630"/>
      <c r="R13" s="672"/>
      <c r="S13" s="630"/>
      <c r="T13" s="630"/>
      <c r="U13" s="630"/>
      <c r="V13" s="630"/>
      <c r="W13" s="656"/>
      <c r="X13" s="675"/>
      <c r="Y13" s="675"/>
      <c r="Z13" s="676"/>
      <c r="AA13" s="676"/>
      <c r="AB13" s="687"/>
      <c r="AC13" s="676"/>
      <c r="AD13" s="676"/>
      <c r="AE13" s="676"/>
      <c r="AF13" s="676"/>
      <c r="AG13" s="681"/>
      <c r="AH13" s="681"/>
      <c r="AI13" s="681"/>
      <c r="AJ13" s="681"/>
      <c r="AK13" s="697"/>
      <c r="AL13" s="702"/>
      <c r="AM13" s="695"/>
    </row>
    <row r="14" spans="1:39" s="593" customFormat="1" ht="17.25" hidden="1" customHeight="1" outlineLevel="1">
      <c r="A14" s="625">
        <v>8</v>
      </c>
      <c r="B14" s="626" t="s">
        <v>2103</v>
      </c>
      <c r="C14" s="627"/>
      <c r="D14" s="628"/>
      <c r="E14" s="629"/>
      <c r="F14" s="630"/>
      <c r="G14" s="630"/>
      <c r="H14" s="630"/>
      <c r="I14" s="630"/>
      <c r="J14" s="630"/>
      <c r="K14" s="659"/>
      <c r="L14" s="659"/>
      <c r="M14" s="656"/>
      <c r="N14" s="630"/>
      <c r="O14" s="630"/>
      <c r="P14" s="630"/>
      <c r="Q14" s="630"/>
      <c r="R14" s="672"/>
      <c r="S14" s="630"/>
      <c r="T14" s="630"/>
      <c r="U14" s="630"/>
      <c r="V14" s="630"/>
      <c r="W14" s="656"/>
      <c r="X14" s="675"/>
      <c r="Y14" s="675"/>
      <c r="Z14" s="676"/>
      <c r="AA14" s="676"/>
      <c r="AB14" s="687"/>
      <c r="AC14" s="676"/>
      <c r="AD14" s="676"/>
      <c r="AE14" s="676"/>
      <c r="AF14" s="676"/>
      <c r="AG14" s="681"/>
      <c r="AH14" s="681"/>
      <c r="AI14" s="681"/>
      <c r="AJ14" s="681"/>
      <c r="AK14" s="697"/>
      <c r="AL14" s="702"/>
      <c r="AM14" s="695"/>
    </row>
    <row r="15" spans="1:39" s="593" customFormat="1" ht="21.75" hidden="1" customHeight="1" outlineLevel="1">
      <c r="A15" s="625">
        <v>9</v>
      </c>
      <c r="B15" s="626" t="s">
        <v>2101</v>
      </c>
      <c r="C15" s="627"/>
      <c r="D15" s="628"/>
      <c r="E15" s="629"/>
      <c r="F15" s="630"/>
      <c r="G15" s="630"/>
      <c r="H15" s="630"/>
      <c r="I15" s="630"/>
      <c r="J15" s="630"/>
      <c r="K15" s="659"/>
      <c r="L15" s="659"/>
      <c r="M15" s="656"/>
      <c r="N15" s="630"/>
      <c r="O15" s="630"/>
      <c r="P15" s="630"/>
      <c r="Q15" s="630"/>
      <c r="R15" s="672"/>
      <c r="S15" s="630"/>
      <c r="T15" s="630"/>
      <c r="U15" s="630"/>
      <c r="V15" s="630"/>
      <c r="W15" s="656"/>
      <c r="X15" s="675"/>
      <c r="Y15" s="675"/>
      <c r="Z15" s="676"/>
      <c r="AA15" s="676"/>
      <c r="AB15" s="687"/>
      <c r="AC15" s="676"/>
      <c r="AD15" s="676"/>
      <c r="AE15" s="676"/>
      <c r="AF15" s="676"/>
      <c r="AG15" s="681"/>
      <c r="AH15" s="681"/>
      <c r="AI15" s="681"/>
      <c r="AJ15" s="681"/>
      <c r="AK15" s="697"/>
      <c r="AL15" s="702"/>
      <c r="AM15" s="695"/>
    </row>
    <row r="16" spans="1:39" s="593" customFormat="1" ht="15.75" hidden="1" outlineLevel="1">
      <c r="A16" s="625">
        <v>10</v>
      </c>
      <c r="B16" s="631" t="s">
        <v>2383</v>
      </c>
      <c r="C16" s="627"/>
      <c r="D16" s="628"/>
      <c r="E16" s="629"/>
      <c r="F16" s="630"/>
      <c r="G16" s="630"/>
      <c r="H16" s="630"/>
      <c r="I16" s="630"/>
      <c r="J16" s="630"/>
      <c r="K16" s="659"/>
      <c r="L16" s="659"/>
      <c r="M16" s="656"/>
      <c r="N16" s="630"/>
      <c r="O16" s="630"/>
      <c r="P16" s="630"/>
      <c r="Q16" s="630"/>
      <c r="R16" s="672"/>
      <c r="S16" s="630"/>
      <c r="T16" s="630"/>
      <c r="U16" s="630"/>
      <c r="V16" s="630"/>
      <c r="W16" s="656"/>
      <c r="X16" s="674"/>
      <c r="Y16" s="675"/>
      <c r="Z16" s="676"/>
      <c r="AA16" s="676"/>
      <c r="AB16" s="687"/>
      <c r="AC16" s="676"/>
      <c r="AD16" s="676"/>
      <c r="AE16" s="676"/>
      <c r="AF16" s="676"/>
      <c r="AG16" s="681"/>
      <c r="AH16" s="681"/>
      <c r="AI16" s="681"/>
      <c r="AJ16" s="681"/>
      <c r="AK16" s="698"/>
      <c r="AL16" s="702"/>
      <c r="AM16" s="695"/>
    </row>
    <row r="17" spans="1:39" s="594" customFormat="1" ht="27.75" hidden="1" customHeight="1" outlineLevel="1">
      <c r="A17" s="625">
        <v>11</v>
      </c>
      <c r="B17" s="631" t="s">
        <v>2385</v>
      </c>
      <c r="C17" s="632"/>
      <c r="D17" s="633"/>
      <c r="E17" s="634"/>
      <c r="F17" s="635"/>
      <c r="G17" s="635"/>
      <c r="H17" s="635"/>
      <c r="I17" s="635"/>
      <c r="J17" s="635"/>
      <c r="K17" s="657"/>
      <c r="L17" s="635"/>
      <c r="M17" s="658"/>
      <c r="N17" s="635"/>
      <c r="O17" s="635"/>
      <c r="P17" s="635"/>
      <c r="Q17" s="635"/>
      <c r="R17" s="672"/>
      <c r="S17" s="635"/>
      <c r="T17" s="635"/>
      <c r="U17" s="635"/>
      <c r="V17" s="635"/>
      <c r="W17" s="656"/>
      <c r="X17" s="675"/>
      <c r="Y17" s="675"/>
      <c r="Z17" s="676"/>
      <c r="AA17" s="676"/>
      <c r="AB17" s="687"/>
      <c r="AC17" s="676"/>
      <c r="AD17" s="676"/>
      <c r="AE17" s="676"/>
      <c r="AF17" s="676"/>
      <c r="AG17" s="681"/>
      <c r="AH17" s="681"/>
      <c r="AI17" s="681"/>
      <c r="AJ17" s="681"/>
      <c r="AK17" s="698"/>
      <c r="AL17" s="699"/>
      <c r="AM17" s="700"/>
    </row>
    <row r="18" spans="1:39" s="593" customFormat="1" ht="15.75" hidden="1" outlineLevel="1">
      <c r="A18" s="625">
        <v>12</v>
      </c>
      <c r="B18" s="626" t="s">
        <v>2386</v>
      </c>
      <c r="C18" s="627"/>
      <c r="D18" s="628"/>
      <c r="E18" s="629"/>
      <c r="F18" s="630"/>
      <c r="G18" s="630"/>
      <c r="H18" s="630"/>
      <c r="I18" s="630"/>
      <c r="J18" s="630"/>
      <c r="K18" s="659"/>
      <c r="L18" s="659"/>
      <c r="M18" s="656"/>
      <c r="N18" s="630"/>
      <c r="O18" s="630"/>
      <c r="P18" s="630"/>
      <c r="Q18" s="630"/>
      <c r="R18" s="672"/>
      <c r="S18" s="630"/>
      <c r="T18" s="630"/>
      <c r="U18" s="630"/>
      <c r="V18" s="630"/>
      <c r="W18" s="656"/>
      <c r="X18" s="676"/>
      <c r="Y18" s="676"/>
      <c r="Z18" s="676"/>
      <c r="AA18" s="676"/>
      <c r="AB18" s="687"/>
      <c r="AC18" s="676"/>
      <c r="AD18" s="676"/>
      <c r="AE18" s="676"/>
      <c r="AF18" s="676"/>
      <c r="AG18" s="681"/>
      <c r="AH18" s="681"/>
      <c r="AI18" s="681"/>
      <c r="AJ18" s="681"/>
      <c r="AK18" s="697"/>
      <c r="AL18" s="58"/>
      <c r="AM18" s="695"/>
    </row>
    <row r="19" spans="1:39" s="593" customFormat="1" ht="15.75" hidden="1" outlineLevel="1">
      <c r="A19" s="625">
        <v>13</v>
      </c>
      <c r="B19" s="626" t="s">
        <v>2387</v>
      </c>
      <c r="C19" s="627"/>
      <c r="D19" s="628"/>
      <c r="E19" s="629"/>
      <c r="F19" s="630"/>
      <c r="G19" s="630"/>
      <c r="H19" s="630"/>
      <c r="I19" s="630"/>
      <c r="J19" s="630"/>
      <c r="K19" s="630"/>
      <c r="L19" s="630"/>
      <c r="M19" s="656"/>
      <c r="N19" s="630"/>
      <c r="O19" s="630"/>
      <c r="P19" s="630"/>
      <c r="Q19" s="630"/>
      <c r="R19" s="672"/>
      <c r="S19" s="630"/>
      <c r="T19" s="630"/>
      <c r="U19" s="630"/>
      <c r="V19" s="630"/>
      <c r="W19" s="656"/>
      <c r="X19" s="676"/>
      <c r="Y19" s="676"/>
      <c r="Z19" s="676"/>
      <c r="AA19" s="676"/>
      <c r="AB19" s="687"/>
      <c r="AC19" s="676"/>
      <c r="AD19" s="676"/>
      <c r="AE19" s="676"/>
      <c r="AF19" s="676"/>
      <c r="AG19" s="681"/>
      <c r="AH19" s="681"/>
      <c r="AI19" s="681"/>
      <c r="AJ19" s="681"/>
      <c r="AK19" s="697"/>
      <c r="AL19" s="58"/>
      <c r="AM19" s="651"/>
    </row>
    <row r="20" spans="1:39" s="593" customFormat="1" ht="15.75" hidden="1" outlineLevel="1">
      <c r="A20" s="625">
        <v>14</v>
      </c>
      <c r="B20" s="626" t="s">
        <v>2388</v>
      </c>
      <c r="C20" s="627"/>
      <c r="D20" s="628"/>
      <c r="E20" s="629"/>
      <c r="F20" s="630"/>
      <c r="G20" s="630"/>
      <c r="H20" s="630"/>
      <c r="I20" s="630"/>
      <c r="J20" s="630"/>
      <c r="K20" s="659"/>
      <c r="L20" s="659"/>
      <c r="M20" s="656"/>
      <c r="N20" s="630"/>
      <c r="O20" s="630"/>
      <c r="P20" s="630"/>
      <c r="Q20" s="630"/>
      <c r="R20" s="672"/>
      <c r="S20" s="630"/>
      <c r="T20" s="630"/>
      <c r="U20" s="630"/>
      <c r="V20" s="630"/>
      <c r="W20" s="656"/>
      <c r="X20" s="676"/>
      <c r="Y20" s="676"/>
      <c r="Z20" s="676"/>
      <c r="AA20" s="676"/>
      <c r="AB20" s="687"/>
      <c r="AC20" s="676"/>
      <c r="AD20" s="676"/>
      <c r="AE20" s="676"/>
      <c r="AF20" s="676"/>
      <c r="AG20" s="681"/>
      <c r="AH20" s="681"/>
      <c r="AI20" s="681"/>
      <c r="AJ20" s="681"/>
      <c r="AK20" s="697"/>
      <c r="AL20" s="702"/>
      <c r="AM20" s="695"/>
    </row>
    <row r="21" spans="1:39" s="593" customFormat="1" ht="15.75" hidden="1" outlineLevel="1">
      <c r="A21" s="625">
        <v>15</v>
      </c>
      <c r="B21" s="626" t="s">
        <v>2389</v>
      </c>
      <c r="C21" s="627"/>
      <c r="D21" s="628"/>
      <c r="E21" s="629"/>
      <c r="F21" s="630"/>
      <c r="G21" s="630"/>
      <c r="H21" s="630"/>
      <c r="I21" s="630"/>
      <c r="J21" s="630"/>
      <c r="K21" s="659"/>
      <c r="L21" s="630"/>
      <c r="M21" s="656"/>
      <c r="N21" s="630"/>
      <c r="O21" s="630"/>
      <c r="P21" s="630"/>
      <c r="Q21" s="630"/>
      <c r="R21" s="672"/>
      <c r="S21" s="630"/>
      <c r="T21" s="630"/>
      <c r="U21" s="630"/>
      <c r="V21" s="630"/>
      <c r="W21" s="656"/>
      <c r="X21" s="676"/>
      <c r="Y21" s="676"/>
      <c r="Z21" s="676"/>
      <c r="AA21" s="676"/>
      <c r="AB21" s="687"/>
      <c r="AC21" s="676"/>
      <c r="AD21" s="676"/>
      <c r="AE21" s="676"/>
      <c r="AF21" s="676"/>
      <c r="AG21" s="681"/>
      <c r="AH21" s="681"/>
      <c r="AI21" s="681"/>
      <c r="AJ21" s="681"/>
      <c r="AK21" s="697"/>
      <c r="AL21" s="702"/>
      <c r="AM21" s="695"/>
    </row>
    <row r="22" spans="1:39" s="593" customFormat="1" ht="15.75" hidden="1" outlineLevel="1">
      <c r="A22" s="625">
        <v>16</v>
      </c>
      <c r="B22" s="626" t="s">
        <v>2390</v>
      </c>
      <c r="C22" s="627"/>
      <c r="D22" s="628"/>
      <c r="E22" s="629"/>
      <c r="F22" s="630"/>
      <c r="G22" s="630"/>
      <c r="H22" s="630"/>
      <c r="I22" s="630"/>
      <c r="J22" s="630"/>
      <c r="K22" s="659"/>
      <c r="L22" s="659"/>
      <c r="M22" s="656"/>
      <c r="N22" s="630"/>
      <c r="O22" s="630"/>
      <c r="P22" s="630"/>
      <c r="Q22" s="630"/>
      <c r="R22" s="672"/>
      <c r="S22" s="630"/>
      <c r="T22" s="630"/>
      <c r="U22" s="630"/>
      <c r="V22" s="630"/>
      <c r="W22" s="656"/>
      <c r="X22" s="676"/>
      <c r="Y22" s="676"/>
      <c r="Z22" s="676"/>
      <c r="AA22" s="676"/>
      <c r="AB22" s="687"/>
      <c r="AC22" s="676"/>
      <c r="AD22" s="676"/>
      <c r="AE22" s="676"/>
      <c r="AF22" s="676"/>
      <c r="AG22" s="681"/>
      <c r="AH22" s="681"/>
      <c r="AI22" s="681"/>
      <c r="AJ22" s="681"/>
      <c r="AK22" s="697"/>
      <c r="AL22" s="58"/>
      <c r="AM22" s="695"/>
    </row>
    <row r="23" spans="1:39" s="593" customFormat="1" ht="15.75" hidden="1" outlineLevel="1">
      <c r="A23" s="625">
        <v>17</v>
      </c>
      <c r="B23" s="626" t="s">
        <v>2391</v>
      </c>
      <c r="C23" s="627"/>
      <c r="D23" s="628"/>
      <c r="E23" s="629"/>
      <c r="F23" s="630"/>
      <c r="G23" s="630"/>
      <c r="H23" s="630"/>
      <c r="I23" s="630"/>
      <c r="J23" s="630"/>
      <c r="K23" s="659"/>
      <c r="L23" s="659"/>
      <c r="M23" s="656"/>
      <c r="N23" s="630"/>
      <c r="O23" s="630"/>
      <c r="P23" s="630"/>
      <c r="Q23" s="630"/>
      <c r="R23" s="672"/>
      <c r="S23" s="630"/>
      <c r="T23" s="630"/>
      <c r="U23" s="630"/>
      <c r="V23" s="630"/>
      <c r="W23" s="656"/>
      <c r="X23" s="676"/>
      <c r="Y23" s="676"/>
      <c r="Z23" s="676"/>
      <c r="AA23" s="676"/>
      <c r="AB23" s="687"/>
      <c r="AC23" s="676"/>
      <c r="AD23" s="676"/>
      <c r="AE23" s="676"/>
      <c r="AF23" s="676"/>
      <c r="AG23" s="681"/>
      <c r="AH23" s="681"/>
      <c r="AI23" s="681"/>
      <c r="AJ23" s="681"/>
      <c r="AK23" s="697"/>
      <c r="AL23" s="58"/>
      <c r="AM23" s="695"/>
    </row>
    <row r="24" spans="1:39" s="593" customFormat="1" ht="15.75" hidden="1" outlineLevel="1">
      <c r="A24" s="625">
        <v>18</v>
      </c>
      <c r="B24" s="626" t="s">
        <v>2392</v>
      </c>
      <c r="C24" s="627"/>
      <c r="D24" s="628"/>
      <c r="E24" s="629"/>
      <c r="F24" s="630"/>
      <c r="G24" s="630"/>
      <c r="H24" s="630"/>
      <c r="I24" s="630"/>
      <c r="J24" s="630"/>
      <c r="K24" s="659"/>
      <c r="L24" s="659"/>
      <c r="M24" s="656"/>
      <c r="N24" s="630"/>
      <c r="O24" s="630"/>
      <c r="P24" s="630"/>
      <c r="Q24" s="630"/>
      <c r="R24" s="672"/>
      <c r="S24" s="630"/>
      <c r="T24" s="630"/>
      <c r="U24" s="630"/>
      <c r="V24" s="630"/>
      <c r="W24" s="656"/>
      <c r="X24" s="676"/>
      <c r="Y24" s="676"/>
      <c r="Z24" s="676"/>
      <c r="AA24" s="676"/>
      <c r="AB24" s="687"/>
      <c r="AC24" s="676"/>
      <c r="AD24" s="676"/>
      <c r="AE24" s="676"/>
      <c r="AF24" s="676"/>
      <c r="AG24" s="681"/>
      <c r="AH24" s="681"/>
      <c r="AI24" s="681"/>
      <c r="AJ24" s="681"/>
      <c r="AK24" s="697"/>
      <c r="AL24" s="702"/>
      <c r="AM24" s="695"/>
    </row>
    <row r="25" spans="1:39" s="592" customFormat="1" ht="22.5" customHeight="1" collapsed="1">
      <c r="A25" s="619" t="s">
        <v>1188</v>
      </c>
      <c r="B25" s="620" t="s">
        <v>2393</v>
      </c>
      <c r="C25" s="621"/>
      <c r="D25" s="637"/>
      <c r="E25" s="623"/>
      <c r="F25" s="624"/>
      <c r="G25" s="624"/>
      <c r="H25" s="621"/>
      <c r="I25" s="621"/>
      <c r="J25" s="621"/>
      <c r="K25" s="621"/>
      <c r="L25" s="621"/>
      <c r="M25" s="660"/>
      <c r="N25" s="624"/>
      <c r="O25" s="624"/>
      <c r="P25" s="624"/>
      <c r="Q25" s="624"/>
      <c r="R25" s="672"/>
      <c r="S25" s="624"/>
      <c r="T25" s="624"/>
      <c r="U25" s="624"/>
      <c r="V25" s="624"/>
      <c r="W25" s="660"/>
      <c r="X25" s="677"/>
      <c r="Y25" s="677"/>
      <c r="Z25" s="681"/>
      <c r="AA25" s="681"/>
      <c r="AB25" s="687"/>
      <c r="AC25" s="681"/>
      <c r="AD25" s="681"/>
      <c r="AE25" s="681"/>
      <c r="AF25" s="681"/>
      <c r="AG25" s="681"/>
      <c r="AH25" s="681"/>
      <c r="AI25" s="681"/>
      <c r="AJ25" s="681"/>
      <c r="AK25" s="694"/>
      <c r="AL25" s="702"/>
      <c r="AM25" s="703"/>
    </row>
    <row r="26" spans="1:39" s="593" customFormat="1" ht="15.75">
      <c r="A26" s="638">
        <v>1</v>
      </c>
      <c r="B26" s="639" t="s">
        <v>2394</v>
      </c>
      <c r="C26" s="640"/>
      <c r="D26" s="628"/>
      <c r="E26" s="629"/>
      <c r="F26" s="630"/>
      <c r="G26" s="630"/>
      <c r="H26" s="630"/>
      <c r="I26" s="630"/>
      <c r="J26" s="630"/>
      <c r="K26" s="661"/>
      <c r="L26" s="661"/>
      <c r="M26" s="662"/>
      <c r="N26" s="661"/>
      <c r="O26" s="661"/>
      <c r="P26" s="661"/>
      <c r="Q26" s="661"/>
      <c r="R26" s="678"/>
      <c r="S26" s="661"/>
      <c r="T26" s="661"/>
      <c r="U26" s="661"/>
      <c r="V26" s="661"/>
      <c r="W26" s="662"/>
      <c r="X26" s="679"/>
      <c r="Y26" s="679"/>
      <c r="Z26" s="679"/>
      <c r="AA26" s="679"/>
      <c r="AB26" s="687"/>
      <c r="AC26" s="679"/>
      <c r="AD26" s="679"/>
      <c r="AE26" s="679"/>
      <c r="AF26" s="679"/>
      <c r="AG26" s="681"/>
      <c r="AH26" s="681"/>
      <c r="AI26" s="681"/>
      <c r="AJ26" s="681"/>
      <c r="AK26" s="704"/>
      <c r="AL26" s="705"/>
      <c r="AM26" s="706"/>
    </row>
    <row r="27" spans="1:39" s="593" customFormat="1" ht="66" customHeight="1">
      <c r="A27" s="638">
        <v>2</v>
      </c>
      <c r="B27" s="639" t="s">
        <v>2395</v>
      </c>
      <c r="C27" s="640"/>
      <c r="D27" s="628"/>
      <c r="E27" s="629"/>
      <c r="F27" s="630"/>
      <c r="G27" s="630"/>
      <c r="H27" s="630"/>
      <c r="I27" s="630"/>
      <c r="J27" s="630"/>
      <c r="K27" s="661"/>
      <c r="L27" s="661"/>
      <c r="M27" s="662"/>
      <c r="N27" s="661"/>
      <c r="O27" s="661"/>
      <c r="P27" s="661"/>
      <c r="Q27" s="661"/>
      <c r="R27" s="678"/>
      <c r="S27" s="661"/>
      <c r="T27" s="661"/>
      <c r="U27" s="661"/>
      <c r="V27" s="661"/>
      <c r="W27" s="662"/>
      <c r="X27" s="679"/>
      <c r="Y27" s="679"/>
      <c r="Z27" s="679"/>
      <c r="AA27" s="679"/>
      <c r="AB27" s="687"/>
      <c r="AC27" s="679"/>
      <c r="AD27" s="679"/>
      <c r="AE27" s="679"/>
      <c r="AF27" s="679"/>
      <c r="AG27" s="681"/>
      <c r="AH27" s="681"/>
      <c r="AI27" s="681"/>
      <c r="AJ27" s="681"/>
      <c r="AK27" s="704"/>
      <c r="AL27" s="705"/>
      <c r="AM27" s="706"/>
    </row>
    <row r="28" spans="1:39" s="593" customFormat="1" ht="66" customHeight="1">
      <c r="A28" s="638">
        <v>3</v>
      </c>
      <c r="B28" s="639" t="s">
        <v>2396</v>
      </c>
      <c r="C28" s="640"/>
      <c r="D28" s="628"/>
      <c r="E28" s="629"/>
      <c r="F28" s="630"/>
      <c r="G28" s="630"/>
      <c r="H28" s="630"/>
      <c r="I28" s="630"/>
      <c r="J28" s="630"/>
      <c r="K28" s="661"/>
      <c r="L28" s="661"/>
      <c r="M28" s="662"/>
      <c r="N28" s="661"/>
      <c r="O28" s="661"/>
      <c r="P28" s="661"/>
      <c r="Q28" s="661"/>
      <c r="R28" s="678"/>
      <c r="S28" s="661"/>
      <c r="T28" s="661"/>
      <c r="U28" s="661"/>
      <c r="V28" s="661"/>
      <c r="W28" s="662"/>
      <c r="X28" s="679"/>
      <c r="Y28" s="679"/>
      <c r="Z28" s="679"/>
      <c r="AA28" s="679"/>
      <c r="AB28" s="687"/>
      <c r="AC28" s="679"/>
      <c r="AD28" s="679"/>
      <c r="AE28" s="679"/>
      <c r="AF28" s="679"/>
      <c r="AG28" s="681"/>
      <c r="AH28" s="681"/>
      <c r="AI28" s="681"/>
      <c r="AJ28" s="681"/>
      <c r="AK28" s="704"/>
      <c r="AL28" s="705"/>
      <c r="AM28" s="706"/>
    </row>
    <row r="29" spans="1:39" s="593" customFormat="1" ht="30" customHeight="1">
      <c r="A29" s="638">
        <v>4</v>
      </c>
      <c r="B29" s="639" t="s">
        <v>2397</v>
      </c>
      <c r="C29" s="641"/>
      <c r="D29" s="633"/>
      <c r="E29" s="634"/>
      <c r="F29" s="635"/>
      <c r="G29" s="635"/>
      <c r="H29" s="635"/>
      <c r="I29" s="635"/>
      <c r="J29" s="635"/>
      <c r="K29" s="663"/>
      <c r="L29" s="663"/>
      <c r="M29" s="664"/>
      <c r="N29" s="663"/>
      <c r="O29" s="663"/>
      <c r="P29" s="663"/>
      <c r="Q29" s="663"/>
      <c r="R29" s="672"/>
      <c r="S29" s="663"/>
      <c r="T29" s="663"/>
      <c r="U29" s="663"/>
      <c r="V29" s="680"/>
      <c r="W29" s="664"/>
      <c r="X29" s="680"/>
      <c r="Y29" s="680"/>
      <c r="Z29" s="680"/>
      <c r="AA29" s="680"/>
      <c r="AB29" s="687"/>
      <c r="AC29" s="680"/>
      <c r="AD29" s="680"/>
      <c r="AE29" s="680"/>
      <c r="AF29" s="680"/>
      <c r="AG29" s="681"/>
      <c r="AH29" s="681"/>
      <c r="AI29" s="681"/>
      <c r="AJ29" s="681"/>
      <c r="AK29" s="704"/>
      <c r="AL29" s="699"/>
      <c r="AM29" s="706"/>
    </row>
    <row r="30" spans="1:39" s="593" customFormat="1" ht="27.75" customHeight="1">
      <c r="A30" s="638">
        <v>5</v>
      </c>
      <c r="B30" s="639" t="s">
        <v>2398</v>
      </c>
      <c r="C30" s="641"/>
      <c r="D30" s="633"/>
      <c r="E30" s="634"/>
      <c r="F30" s="635"/>
      <c r="G30" s="635"/>
      <c r="H30" s="635"/>
      <c r="I30" s="635"/>
      <c r="J30" s="635"/>
      <c r="K30" s="663"/>
      <c r="L30" s="663"/>
      <c r="M30" s="664"/>
      <c r="N30" s="663"/>
      <c r="O30" s="663"/>
      <c r="P30" s="663"/>
      <c r="Q30" s="663"/>
      <c r="R30" s="672"/>
      <c r="S30" s="665"/>
      <c r="T30" s="665"/>
      <c r="U30" s="665"/>
      <c r="V30" s="680"/>
      <c r="W30" s="664"/>
      <c r="X30" s="680"/>
      <c r="Y30" s="680"/>
      <c r="Z30" s="680"/>
      <c r="AA30" s="680"/>
      <c r="AB30" s="687"/>
      <c r="AC30" s="680"/>
      <c r="AD30" s="680"/>
      <c r="AE30" s="680"/>
      <c r="AF30" s="680"/>
      <c r="AG30" s="681"/>
      <c r="AH30" s="681"/>
      <c r="AI30" s="681"/>
      <c r="AJ30" s="681"/>
      <c r="AK30" s="707"/>
      <c r="AL30" s="699"/>
      <c r="AM30" s="642"/>
    </row>
    <row r="31" spans="1:39" s="593" customFormat="1" ht="64.5" customHeight="1">
      <c r="A31" s="638">
        <v>6</v>
      </c>
      <c r="B31" s="642" t="s">
        <v>2014</v>
      </c>
      <c r="C31" s="640"/>
      <c r="D31" s="628"/>
      <c r="E31" s="629"/>
      <c r="F31" s="630"/>
      <c r="G31" s="630"/>
      <c r="H31" s="630"/>
      <c r="I31" s="630"/>
      <c r="J31" s="630"/>
      <c r="K31" s="661"/>
      <c r="L31" s="661"/>
      <c r="M31" s="662"/>
      <c r="N31" s="661"/>
      <c r="O31" s="661"/>
      <c r="P31" s="661"/>
      <c r="Q31" s="661"/>
      <c r="R31" s="672"/>
      <c r="S31" s="663"/>
      <c r="T31" s="663"/>
      <c r="U31" s="661"/>
      <c r="V31" s="679"/>
      <c r="W31" s="664"/>
      <c r="X31" s="680"/>
      <c r="Y31" s="680"/>
      <c r="Z31" s="680"/>
      <c r="AA31" s="680"/>
      <c r="AB31" s="687"/>
      <c r="AC31" s="680"/>
      <c r="AD31" s="680"/>
      <c r="AE31" s="680"/>
      <c r="AF31" s="680"/>
      <c r="AG31" s="681"/>
      <c r="AH31" s="681"/>
      <c r="AI31" s="681"/>
      <c r="AJ31" s="681"/>
      <c r="AK31" s="708"/>
      <c r="AL31" s="702"/>
      <c r="AM31" s="642"/>
    </row>
    <row r="32" spans="1:39" s="593" customFormat="1" ht="27.75" customHeight="1" outlineLevel="1">
      <c r="A32" s="638">
        <v>7</v>
      </c>
      <c r="B32" s="639" t="s">
        <v>2399</v>
      </c>
      <c r="C32" s="641"/>
      <c r="D32" s="633"/>
      <c r="E32" s="634"/>
      <c r="F32" s="635"/>
      <c r="G32" s="635"/>
      <c r="H32" s="635"/>
      <c r="I32" s="635"/>
      <c r="J32" s="635"/>
      <c r="K32" s="663"/>
      <c r="L32" s="663"/>
      <c r="M32" s="664"/>
      <c r="N32" s="663"/>
      <c r="O32" s="663"/>
      <c r="P32" s="663"/>
      <c r="Q32" s="663"/>
      <c r="R32" s="672"/>
      <c r="S32" s="665"/>
      <c r="T32" s="665"/>
      <c r="U32" s="665"/>
      <c r="V32" s="663"/>
      <c r="W32" s="664"/>
      <c r="X32" s="680"/>
      <c r="Y32" s="680"/>
      <c r="Z32" s="680"/>
      <c r="AA32" s="680"/>
      <c r="AB32" s="687"/>
      <c r="AC32" s="680"/>
      <c r="AD32" s="680"/>
      <c r="AE32" s="680"/>
      <c r="AF32" s="680"/>
      <c r="AG32" s="681"/>
      <c r="AH32" s="681"/>
      <c r="AI32" s="681"/>
      <c r="AJ32" s="681"/>
      <c r="AK32" s="707"/>
      <c r="AL32" s="699"/>
      <c r="AM32" s="642"/>
    </row>
    <row r="33" spans="1:39" s="593" customFormat="1" ht="15.75" outlineLevel="1">
      <c r="A33" s="638">
        <v>8</v>
      </c>
      <c r="B33" s="642" t="s">
        <v>2015</v>
      </c>
      <c r="C33" s="640"/>
      <c r="D33" s="628"/>
      <c r="E33" s="629"/>
      <c r="F33" s="630"/>
      <c r="G33" s="630"/>
      <c r="H33" s="630"/>
      <c r="I33" s="630"/>
      <c r="J33" s="630"/>
      <c r="K33" s="661"/>
      <c r="L33" s="661"/>
      <c r="M33" s="662"/>
      <c r="N33" s="661"/>
      <c r="O33" s="661"/>
      <c r="P33" s="661"/>
      <c r="Q33" s="661"/>
      <c r="R33" s="672"/>
      <c r="S33" s="663"/>
      <c r="T33" s="661"/>
      <c r="U33" s="661"/>
      <c r="V33" s="661"/>
      <c r="W33" s="664"/>
      <c r="X33" s="680"/>
      <c r="Y33" s="680"/>
      <c r="Z33" s="680"/>
      <c r="AA33" s="680"/>
      <c r="AB33" s="687"/>
      <c r="AC33" s="680"/>
      <c r="AD33" s="680"/>
      <c r="AE33" s="680"/>
      <c r="AF33" s="680"/>
      <c r="AG33" s="681"/>
      <c r="AH33" s="681"/>
      <c r="AI33" s="681"/>
      <c r="AJ33" s="681"/>
      <c r="AK33" s="704"/>
      <c r="AL33" s="702"/>
      <c r="AM33" s="642"/>
    </row>
    <row r="34" spans="1:39" s="593" customFormat="1" ht="15.75" outlineLevel="1">
      <c r="A34" s="638">
        <v>9</v>
      </c>
      <c r="B34" s="642" t="s">
        <v>1531</v>
      </c>
      <c r="C34" s="640"/>
      <c r="D34" s="628"/>
      <c r="E34" s="629"/>
      <c r="F34" s="630"/>
      <c r="G34" s="630"/>
      <c r="H34" s="630"/>
      <c r="I34" s="630"/>
      <c r="J34" s="630"/>
      <c r="K34" s="661"/>
      <c r="L34" s="661"/>
      <c r="M34" s="662"/>
      <c r="N34" s="661"/>
      <c r="O34" s="661"/>
      <c r="P34" s="661"/>
      <c r="Q34" s="661"/>
      <c r="R34" s="672"/>
      <c r="S34" s="663"/>
      <c r="T34" s="663"/>
      <c r="U34" s="661"/>
      <c r="V34" s="661"/>
      <c r="W34" s="664"/>
      <c r="X34" s="680"/>
      <c r="Y34" s="680"/>
      <c r="Z34" s="680"/>
      <c r="AA34" s="680"/>
      <c r="AB34" s="687"/>
      <c r="AC34" s="680"/>
      <c r="AD34" s="680"/>
      <c r="AE34" s="680"/>
      <c r="AF34" s="680"/>
      <c r="AG34" s="681"/>
      <c r="AH34" s="681"/>
      <c r="AI34" s="681"/>
      <c r="AJ34" s="681"/>
      <c r="AK34" s="704"/>
      <c r="AL34" s="702"/>
      <c r="AM34" s="642"/>
    </row>
    <row r="35" spans="1:39" s="593" customFormat="1" ht="15.75" outlineLevel="1">
      <c r="A35" s="638">
        <v>10</v>
      </c>
      <c r="B35" s="642" t="s">
        <v>2016</v>
      </c>
      <c r="C35" s="640"/>
      <c r="D35" s="628"/>
      <c r="E35" s="629"/>
      <c r="F35" s="630"/>
      <c r="G35" s="630"/>
      <c r="H35" s="630"/>
      <c r="I35" s="630"/>
      <c r="J35" s="630"/>
      <c r="K35" s="661"/>
      <c r="L35" s="661"/>
      <c r="M35" s="662"/>
      <c r="N35" s="661"/>
      <c r="O35" s="661"/>
      <c r="P35" s="661"/>
      <c r="Q35" s="661"/>
      <c r="R35" s="678"/>
      <c r="S35" s="665"/>
      <c r="T35" s="665"/>
      <c r="U35" s="665"/>
      <c r="V35" s="661"/>
      <c r="W35" s="662"/>
      <c r="X35" s="679"/>
      <c r="Y35" s="679"/>
      <c r="Z35" s="679"/>
      <c r="AA35" s="679"/>
      <c r="AB35" s="687"/>
      <c r="AC35" s="679"/>
      <c r="AD35" s="679"/>
      <c r="AE35" s="679"/>
      <c r="AF35" s="679"/>
      <c r="AG35" s="681"/>
      <c r="AH35" s="681"/>
      <c r="AI35" s="681"/>
      <c r="AJ35" s="681"/>
      <c r="AK35" s="704"/>
      <c r="AL35" s="702"/>
      <c r="AM35" s="642"/>
    </row>
    <row r="36" spans="1:39" s="593" customFormat="1" ht="24.75" customHeight="1" outlineLevel="1">
      <c r="A36" s="638">
        <v>11</v>
      </c>
      <c r="B36" s="639" t="s">
        <v>2400</v>
      </c>
      <c r="C36" s="640"/>
      <c r="D36" s="628"/>
      <c r="E36" s="629"/>
      <c r="F36" s="630"/>
      <c r="G36" s="630"/>
      <c r="H36" s="630"/>
      <c r="I36" s="630"/>
      <c r="J36" s="630"/>
      <c r="K36" s="661"/>
      <c r="L36" s="661"/>
      <c r="M36" s="662"/>
      <c r="N36" s="661"/>
      <c r="O36" s="661"/>
      <c r="P36" s="661"/>
      <c r="Q36" s="661"/>
      <c r="R36" s="678"/>
      <c r="S36" s="665"/>
      <c r="T36" s="665"/>
      <c r="U36" s="665"/>
      <c r="V36" s="661"/>
      <c r="W36" s="662"/>
      <c r="X36" s="679"/>
      <c r="Y36" s="679"/>
      <c r="Z36" s="679"/>
      <c r="AA36" s="679"/>
      <c r="AB36" s="687"/>
      <c r="AC36" s="679"/>
      <c r="AD36" s="679"/>
      <c r="AE36" s="679"/>
      <c r="AF36" s="679"/>
      <c r="AG36" s="681"/>
      <c r="AH36" s="681"/>
      <c r="AI36" s="681"/>
      <c r="AJ36" s="681"/>
      <c r="AK36" s="707"/>
      <c r="AL36" s="699"/>
      <c r="AM36" s="642"/>
    </row>
    <row r="37" spans="1:39" s="593" customFormat="1" ht="15.75" outlineLevel="1">
      <c r="A37" s="638">
        <v>12</v>
      </c>
      <c r="B37" s="642" t="s">
        <v>2401</v>
      </c>
      <c r="C37" s="640"/>
      <c r="D37" s="628"/>
      <c r="E37" s="629"/>
      <c r="F37" s="630"/>
      <c r="G37" s="630"/>
      <c r="H37" s="630"/>
      <c r="I37" s="630"/>
      <c r="J37" s="630"/>
      <c r="K37" s="661"/>
      <c r="L37" s="661"/>
      <c r="M37" s="662"/>
      <c r="N37" s="661"/>
      <c r="O37" s="661"/>
      <c r="P37" s="661"/>
      <c r="Q37" s="661"/>
      <c r="R37" s="678"/>
      <c r="S37" s="661"/>
      <c r="T37" s="661"/>
      <c r="U37" s="661"/>
      <c r="V37" s="661"/>
      <c r="W37" s="662"/>
      <c r="X37" s="661"/>
      <c r="Y37" s="661"/>
      <c r="Z37" s="679"/>
      <c r="AA37" s="679"/>
      <c r="AB37" s="687"/>
      <c r="AC37" s="679"/>
      <c r="AD37" s="679"/>
      <c r="AE37" s="679"/>
      <c r="AF37" s="679"/>
      <c r="AG37" s="681"/>
      <c r="AH37" s="681"/>
      <c r="AI37" s="681"/>
      <c r="AJ37" s="681"/>
      <c r="AK37" s="704"/>
      <c r="AL37" s="702"/>
      <c r="AM37" s="642"/>
    </row>
    <row r="38" spans="1:39" s="593" customFormat="1" ht="36.75" customHeight="1" outlineLevel="1">
      <c r="A38" s="638">
        <v>13</v>
      </c>
      <c r="B38" s="642" t="s">
        <v>2402</v>
      </c>
      <c r="C38" s="640"/>
      <c r="D38" s="628"/>
      <c r="E38" s="629"/>
      <c r="F38" s="630"/>
      <c r="G38" s="630"/>
      <c r="H38" s="630"/>
      <c r="I38" s="630"/>
      <c r="J38" s="630"/>
      <c r="K38" s="661"/>
      <c r="L38" s="661"/>
      <c r="M38" s="662"/>
      <c r="N38" s="661"/>
      <c r="O38" s="661"/>
      <c r="P38" s="661"/>
      <c r="Q38" s="661"/>
      <c r="R38" s="678"/>
      <c r="S38" s="661"/>
      <c r="T38" s="661"/>
      <c r="U38" s="661"/>
      <c r="V38" s="661"/>
      <c r="W38" s="662"/>
      <c r="X38" s="661"/>
      <c r="Y38" s="661"/>
      <c r="Z38" s="679"/>
      <c r="AA38" s="679"/>
      <c r="AB38" s="687"/>
      <c r="AC38" s="679"/>
      <c r="AD38" s="679"/>
      <c r="AE38" s="679"/>
      <c r="AF38" s="679"/>
      <c r="AG38" s="687"/>
      <c r="AH38" s="681"/>
      <c r="AI38" s="709"/>
      <c r="AJ38" s="687"/>
      <c r="AK38" s="704"/>
      <c r="AL38" s="702"/>
      <c r="AM38" s="642"/>
    </row>
    <row r="39" spans="1:39" s="593" customFormat="1" ht="15.75" outlineLevel="1">
      <c r="A39" s="638">
        <v>14</v>
      </c>
      <c r="B39" s="642" t="s">
        <v>1519</v>
      </c>
      <c r="C39" s="640"/>
      <c r="D39" s="628"/>
      <c r="E39" s="629"/>
      <c r="F39" s="630"/>
      <c r="G39" s="630"/>
      <c r="H39" s="630"/>
      <c r="I39" s="630"/>
      <c r="J39" s="630"/>
      <c r="K39" s="661"/>
      <c r="L39" s="661"/>
      <c r="M39" s="662"/>
      <c r="N39" s="661"/>
      <c r="O39" s="661"/>
      <c r="P39" s="661"/>
      <c r="Q39" s="661"/>
      <c r="R39" s="672"/>
      <c r="S39" s="661"/>
      <c r="T39" s="661"/>
      <c r="U39" s="661"/>
      <c r="V39" s="661"/>
      <c r="W39" s="662"/>
      <c r="X39" s="661"/>
      <c r="Y39" s="661"/>
      <c r="Z39" s="679"/>
      <c r="AA39" s="679"/>
      <c r="AB39" s="687"/>
      <c r="AC39" s="679"/>
      <c r="AD39" s="679"/>
      <c r="AE39" s="679"/>
      <c r="AF39" s="679"/>
      <c r="AG39" s="681"/>
      <c r="AH39" s="681"/>
      <c r="AI39" s="681"/>
      <c r="AJ39" s="681"/>
      <c r="AK39" s="704"/>
      <c r="AL39" s="702"/>
      <c r="AM39" s="642"/>
    </row>
    <row r="40" spans="1:39" s="593" customFormat="1" ht="15.75" outlineLevel="1">
      <c r="A40" s="638">
        <v>15</v>
      </c>
      <c r="B40" s="642" t="s">
        <v>2403</v>
      </c>
      <c r="C40" s="640"/>
      <c r="D40" s="628"/>
      <c r="E40" s="629"/>
      <c r="F40" s="630"/>
      <c r="G40" s="630"/>
      <c r="H40" s="630"/>
      <c r="I40" s="630"/>
      <c r="J40" s="630"/>
      <c r="K40" s="661"/>
      <c r="L40" s="661"/>
      <c r="M40" s="662"/>
      <c r="N40" s="661"/>
      <c r="O40" s="661"/>
      <c r="P40" s="661"/>
      <c r="Q40" s="661"/>
      <c r="R40" s="672"/>
      <c r="S40" s="661"/>
      <c r="T40" s="661"/>
      <c r="U40" s="661"/>
      <c r="V40" s="661"/>
      <c r="W40" s="662"/>
      <c r="X40" s="661"/>
      <c r="Y40" s="661"/>
      <c r="Z40" s="679"/>
      <c r="AA40" s="679"/>
      <c r="AB40" s="687"/>
      <c r="AC40" s="679"/>
      <c r="AD40" s="679"/>
      <c r="AE40" s="679"/>
      <c r="AF40" s="679"/>
      <c r="AG40" s="681"/>
      <c r="AH40" s="681"/>
      <c r="AI40" s="681"/>
      <c r="AJ40" s="681"/>
      <c r="AK40" s="704"/>
      <c r="AL40" s="702"/>
      <c r="AM40" s="642"/>
    </row>
    <row r="41" spans="1:39" s="593" customFormat="1" ht="15.75" outlineLevel="1">
      <c r="A41" s="638">
        <v>16</v>
      </c>
      <c r="B41" s="642" t="s">
        <v>1896</v>
      </c>
      <c r="C41" s="640"/>
      <c r="D41" s="628"/>
      <c r="E41" s="629"/>
      <c r="F41" s="630"/>
      <c r="G41" s="630"/>
      <c r="H41" s="630"/>
      <c r="I41" s="630"/>
      <c r="J41" s="630"/>
      <c r="K41" s="661"/>
      <c r="L41" s="661"/>
      <c r="M41" s="662"/>
      <c r="N41" s="661"/>
      <c r="O41" s="661"/>
      <c r="P41" s="661"/>
      <c r="Q41" s="661"/>
      <c r="R41" s="672"/>
      <c r="S41" s="661"/>
      <c r="T41" s="661"/>
      <c r="U41" s="661"/>
      <c r="V41" s="661"/>
      <c r="W41" s="662"/>
      <c r="X41" s="661"/>
      <c r="Y41" s="661"/>
      <c r="Z41" s="679"/>
      <c r="AA41" s="679"/>
      <c r="AB41" s="687"/>
      <c r="AC41" s="679"/>
      <c r="AD41" s="679"/>
      <c r="AE41" s="679"/>
      <c r="AF41" s="679"/>
      <c r="AG41" s="681"/>
      <c r="AH41" s="681"/>
      <c r="AI41" s="681"/>
      <c r="AJ41" s="681"/>
      <c r="AK41" s="704"/>
      <c r="AL41" s="702"/>
      <c r="AM41" s="642"/>
    </row>
    <row r="42" spans="1:39" s="593" customFormat="1" ht="15.75" outlineLevel="1">
      <c r="A42" s="638">
        <v>17</v>
      </c>
      <c r="B42" s="642" t="s">
        <v>2404</v>
      </c>
      <c r="C42" s="640"/>
      <c r="D42" s="628"/>
      <c r="E42" s="629"/>
      <c r="F42" s="630"/>
      <c r="G42" s="630"/>
      <c r="H42" s="630"/>
      <c r="I42" s="630"/>
      <c r="J42" s="630"/>
      <c r="K42" s="661"/>
      <c r="L42" s="661"/>
      <c r="M42" s="662"/>
      <c r="N42" s="661"/>
      <c r="O42" s="661"/>
      <c r="P42" s="661"/>
      <c r="Q42" s="661"/>
      <c r="R42" s="672"/>
      <c r="S42" s="661"/>
      <c r="T42" s="661"/>
      <c r="U42" s="661"/>
      <c r="V42" s="661"/>
      <c r="W42" s="662"/>
      <c r="X42" s="661"/>
      <c r="Y42" s="661"/>
      <c r="Z42" s="679"/>
      <c r="AA42" s="679"/>
      <c r="AB42" s="687"/>
      <c r="AC42" s="679"/>
      <c r="AD42" s="679"/>
      <c r="AE42" s="679"/>
      <c r="AF42" s="679"/>
      <c r="AG42" s="681"/>
      <c r="AH42" s="681"/>
      <c r="AI42" s="681"/>
      <c r="AJ42" s="681"/>
      <c r="AK42" s="704"/>
      <c r="AL42" s="702"/>
      <c r="AM42" s="642"/>
    </row>
    <row r="43" spans="1:39" s="593" customFormat="1" ht="15.75" outlineLevel="1">
      <c r="A43" s="638">
        <v>18</v>
      </c>
      <c r="B43" s="642" t="s">
        <v>2405</v>
      </c>
      <c r="C43" s="640"/>
      <c r="D43" s="628"/>
      <c r="E43" s="629"/>
      <c r="F43" s="630"/>
      <c r="G43" s="630"/>
      <c r="H43" s="630"/>
      <c r="I43" s="630"/>
      <c r="J43" s="630"/>
      <c r="K43" s="661"/>
      <c r="L43" s="661"/>
      <c r="M43" s="662"/>
      <c r="N43" s="661"/>
      <c r="O43" s="661"/>
      <c r="P43" s="661"/>
      <c r="Q43" s="661"/>
      <c r="R43" s="678"/>
      <c r="S43" s="661"/>
      <c r="T43" s="661"/>
      <c r="U43" s="661"/>
      <c r="V43" s="661"/>
      <c r="W43" s="662"/>
      <c r="X43" s="661"/>
      <c r="Y43" s="661"/>
      <c r="Z43" s="679"/>
      <c r="AA43" s="679"/>
      <c r="AB43" s="687"/>
      <c r="AC43" s="679"/>
      <c r="AD43" s="679"/>
      <c r="AE43" s="679"/>
      <c r="AF43" s="679"/>
      <c r="AG43" s="687"/>
      <c r="AH43" s="687"/>
      <c r="AI43" s="687"/>
      <c r="AJ43" s="687"/>
      <c r="AK43" s="704"/>
      <c r="AL43" s="702"/>
      <c r="AM43" s="642"/>
    </row>
    <row r="44" spans="1:39" s="593" customFormat="1" ht="15.75" outlineLevel="1">
      <c r="A44" s="638">
        <v>19</v>
      </c>
      <c r="B44" s="642" t="s">
        <v>2406</v>
      </c>
      <c r="C44" s="640"/>
      <c r="D44" s="628"/>
      <c r="E44" s="629"/>
      <c r="F44" s="630"/>
      <c r="G44" s="630"/>
      <c r="H44" s="630"/>
      <c r="I44" s="630"/>
      <c r="J44" s="630"/>
      <c r="K44" s="661"/>
      <c r="L44" s="661"/>
      <c r="M44" s="662"/>
      <c r="N44" s="661"/>
      <c r="O44" s="661"/>
      <c r="P44" s="661"/>
      <c r="Q44" s="661"/>
      <c r="R44" s="678"/>
      <c r="S44" s="661"/>
      <c r="T44" s="661"/>
      <c r="U44" s="661"/>
      <c r="V44" s="661"/>
      <c r="W44" s="662"/>
      <c r="X44" s="661"/>
      <c r="Y44" s="661"/>
      <c r="Z44" s="679"/>
      <c r="AA44" s="679"/>
      <c r="AB44" s="687"/>
      <c r="AC44" s="679"/>
      <c r="AD44" s="679"/>
      <c r="AE44" s="679"/>
      <c r="AF44" s="679"/>
      <c r="AG44" s="681"/>
      <c r="AH44" s="681"/>
      <c r="AI44" s="681"/>
      <c r="AJ44" s="681"/>
      <c r="AK44" s="704"/>
      <c r="AL44" s="702"/>
      <c r="AM44" s="642"/>
    </row>
    <row r="45" spans="1:39" s="592" customFormat="1" ht="24" customHeight="1">
      <c r="A45" s="619" t="s">
        <v>1881</v>
      </c>
      <c r="B45" s="643" t="s">
        <v>2407</v>
      </c>
      <c r="C45" s="621"/>
      <c r="D45" s="637"/>
      <c r="E45" s="644"/>
      <c r="F45" s="624"/>
      <c r="G45" s="624"/>
      <c r="H45" s="621"/>
      <c r="I45" s="621"/>
      <c r="J45" s="621"/>
      <c r="K45" s="621"/>
      <c r="L45" s="621"/>
      <c r="M45" s="660"/>
      <c r="N45" s="624"/>
      <c r="O45" s="624"/>
      <c r="P45" s="624"/>
      <c r="Q45" s="624"/>
      <c r="R45" s="678"/>
      <c r="S45" s="624"/>
      <c r="T45" s="624"/>
      <c r="U45" s="624"/>
      <c r="V45" s="624"/>
      <c r="W45" s="660"/>
      <c r="X45" s="681"/>
      <c r="Y45" s="681"/>
      <c r="Z45" s="681"/>
      <c r="AA45" s="681"/>
      <c r="AB45" s="687"/>
      <c r="AC45" s="681"/>
      <c r="AD45" s="681"/>
      <c r="AE45" s="681"/>
      <c r="AF45" s="681"/>
      <c r="AG45" s="681"/>
      <c r="AH45" s="681"/>
      <c r="AI45" s="681"/>
      <c r="AJ45" s="681"/>
      <c r="AK45" s="710"/>
      <c r="AL45" s="702"/>
      <c r="AM45" s="703"/>
    </row>
    <row r="46" spans="1:39" s="593" customFormat="1" ht="32.25" customHeight="1">
      <c r="A46" s="638">
        <v>1</v>
      </c>
      <c r="B46" s="645" t="s">
        <v>2408</v>
      </c>
      <c r="C46" s="646"/>
      <c r="D46" s="628"/>
      <c r="E46" s="647"/>
      <c r="F46" s="630"/>
      <c r="G46" s="630"/>
      <c r="H46" s="630"/>
      <c r="I46" s="630"/>
      <c r="J46" s="630"/>
      <c r="K46" s="665"/>
      <c r="L46" s="665"/>
      <c r="M46" s="656"/>
      <c r="N46" s="665"/>
      <c r="O46" s="665"/>
      <c r="P46" s="665"/>
      <c r="Q46" s="665"/>
      <c r="R46" s="678"/>
      <c r="S46" s="665"/>
      <c r="T46" s="665"/>
      <c r="U46" s="665"/>
      <c r="V46" s="665"/>
      <c r="W46" s="656"/>
      <c r="X46" s="682"/>
      <c r="Y46" s="675"/>
      <c r="Z46" s="675"/>
      <c r="AA46" s="675"/>
      <c r="AB46" s="687"/>
      <c r="AC46" s="675"/>
      <c r="AD46" s="675"/>
      <c r="AE46" s="675"/>
      <c r="AF46" s="675"/>
      <c r="AG46" s="681"/>
      <c r="AH46" s="681"/>
      <c r="AI46" s="681"/>
      <c r="AJ46" s="681"/>
      <c r="AK46" s="711"/>
      <c r="AL46" s="702"/>
      <c r="AM46" s="695"/>
    </row>
    <row r="47" spans="1:39" s="593" customFormat="1" ht="29.25" customHeight="1">
      <c r="A47" s="638">
        <v>2</v>
      </c>
      <c r="B47" s="648" t="s">
        <v>1577</v>
      </c>
      <c r="C47" s="646"/>
      <c r="D47" s="628"/>
      <c r="E47" s="649"/>
      <c r="F47" s="630"/>
      <c r="G47" s="630"/>
      <c r="H47" s="630"/>
      <c r="I47" s="630"/>
      <c r="J47" s="630"/>
      <c r="K47" s="661"/>
      <c r="L47" s="661"/>
      <c r="M47" s="662"/>
      <c r="N47" s="661"/>
      <c r="O47" s="661"/>
      <c r="P47" s="661"/>
      <c r="Q47" s="661"/>
      <c r="R47" s="672"/>
      <c r="S47" s="663"/>
      <c r="T47" s="663"/>
      <c r="U47" s="661"/>
      <c r="V47" s="679"/>
      <c r="W47" s="662"/>
      <c r="X47" s="679"/>
      <c r="Y47" s="679"/>
      <c r="Z47" s="679"/>
      <c r="AA47" s="679"/>
      <c r="AB47" s="687"/>
      <c r="AC47" s="679"/>
      <c r="AD47" s="679"/>
      <c r="AE47" s="679"/>
      <c r="AF47" s="679"/>
      <c r="AG47" s="681"/>
      <c r="AH47" s="681"/>
      <c r="AI47" s="681"/>
      <c r="AJ47" s="681"/>
      <c r="AK47" s="712"/>
      <c r="AL47" s="702"/>
      <c r="AM47" s="651"/>
    </row>
    <row r="48" spans="1:39" s="593" customFormat="1" ht="79.5" customHeight="1">
      <c r="A48" s="638">
        <v>3</v>
      </c>
      <c r="B48" s="648" t="s">
        <v>1571</v>
      </c>
      <c r="C48" s="646"/>
      <c r="D48" s="628"/>
      <c r="E48" s="650"/>
      <c r="F48" s="640"/>
      <c r="G48" s="640"/>
      <c r="H48" s="640"/>
      <c r="I48" s="640"/>
      <c r="J48" s="640"/>
      <c r="K48" s="666"/>
      <c r="L48" s="666"/>
      <c r="M48" s="667"/>
      <c r="N48" s="666"/>
      <c r="O48" s="666"/>
      <c r="P48" s="666"/>
      <c r="Q48" s="666"/>
      <c r="R48" s="672"/>
      <c r="S48" s="683"/>
      <c r="T48" s="683"/>
      <c r="U48" s="666"/>
      <c r="V48" s="666"/>
      <c r="W48" s="667"/>
      <c r="X48" s="661"/>
      <c r="Y48" s="661"/>
      <c r="Z48" s="679"/>
      <c r="AA48" s="679"/>
      <c r="AB48" s="687"/>
      <c r="AC48" s="679"/>
      <c r="AD48" s="679"/>
      <c r="AE48" s="679"/>
      <c r="AF48" s="679"/>
      <c r="AG48" s="681"/>
      <c r="AH48" s="681"/>
      <c r="AI48" s="681"/>
      <c r="AJ48" s="681"/>
      <c r="AK48" s="712"/>
      <c r="AL48" s="702"/>
      <c r="AM48" s="651"/>
    </row>
    <row r="49" spans="1:39" s="593" customFormat="1" ht="41.25" customHeight="1">
      <c r="A49" s="638">
        <v>4</v>
      </c>
      <c r="B49" s="648" t="s">
        <v>1572</v>
      </c>
      <c r="C49" s="646"/>
      <c r="D49" s="628"/>
      <c r="E49" s="650"/>
      <c r="F49" s="640"/>
      <c r="G49" s="640"/>
      <c r="H49" s="640"/>
      <c r="I49" s="640"/>
      <c r="J49" s="640"/>
      <c r="K49" s="666"/>
      <c r="L49" s="666"/>
      <c r="M49" s="667"/>
      <c r="N49" s="666"/>
      <c r="O49" s="666"/>
      <c r="P49" s="666"/>
      <c r="Q49" s="666"/>
      <c r="R49" s="672"/>
      <c r="S49" s="683"/>
      <c r="T49" s="683"/>
      <c r="U49" s="666"/>
      <c r="V49" s="666"/>
      <c r="W49" s="667"/>
      <c r="X49" s="661"/>
      <c r="Y49" s="661"/>
      <c r="Z49" s="679"/>
      <c r="AA49" s="679"/>
      <c r="AB49" s="687"/>
      <c r="AC49" s="679"/>
      <c r="AD49" s="679"/>
      <c r="AE49" s="679"/>
      <c r="AF49" s="679"/>
      <c r="AG49" s="681"/>
      <c r="AH49" s="681"/>
      <c r="AI49" s="681"/>
      <c r="AJ49" s="681"/>
      <c r="AK49" s="712"/>
      <c r="AL49" s="702"/>
      <c r="AM49" s="651"/>
    </row>
    <row r="50" spans="1:39" s="593" customFormat="1" ht="38.25" customHeight="1">
      <c r="A50" s="638">
        <v>5</v>
      </c>
      <c r="B50" s="648" t="s">
        <v>1574</v>
      </c>
      <c r="C50" s="646"/>
      <c r="D50" s="628"/>
      <c r="E50" s="650"/>
      <c r="F50" s="640"/>
      <c r="G50" s="640"/>
      <c r="H50" s="640"/>
      <c r="I50" s="640"/>
      <c r="J50" s="640"/>
      <c r="K50" s="666"/>
      <c r="L50" s="666"/>
      <c r="M50" s="667"/>
      <c r="N50" s="666"/>
      <c r="O50" s="666"/>
      <c r="P50" s="666"/>
      <c r="Q50" s="666"/>
      <c r="R50" s="672"/>
      <c r="S50" s="683"/>
      <c r="T50" s="683"/>
      <c r="U50" s="666"/>
      <c r="V50" s="666"/>
      <c r="W50" s="667"/>
      <c r="X50" s="661"/>
      <c r="Y50" s="661"/>
      <c r="Z50" s="679"/>
      <c r="AA50" s="679"/>
      <c r="AB50" s="687"/>
      <c r="AC50" s="679"/>
      <c r="AD50" s="679"/>
      <c r="AE50" s="679"/>
      <c r="AF50" s="679"/>
      <c r="AG50" s="681"/>
      <c r="AH50" s="681"/>
      <c r="AI50" s="681"/>
      <c r="AJ50" s="681"/>
      <c r="AK50" s="712"/>
      <c r="AL50" s="702"/>
      <c r="AM50" s="651"/>
    </row>
    <row r="51" spans="1:39" s="593" customFormat="1" ht="38.25" customHeight="1">
      <c r="A51" s="638">
        <v>6</v>
      </c>
      <c r="B51" s="648" t="s">
        <v>2409</v>
      </c>
      <c r="C51" s="646"/>
      <c r="D51" s="628"/>
      <c r="E51" s="650"/>
      <c r="F51" s="640"/>
      <c r="G51" s="640"/>
      <c r="H51" s="640"/>
      <c r="I51" s="640"/>
      <c r="J51" s="640"/>
      <c r="K51" s="666"/>
      <c r="L51" s="666"/>
      <c r="M51" s="667"/>
      <c r="N51" s="666"/>
      <c r="O51" s="666"/>
      <c r="P51" s="666"/>
      <c r="Q51" s="666"/>
      <c r="R51" s="672"/>
      <c r="S51" s="683"/>
      <c r="T51" s="683"/>
      <c r="U51" s="666"/>
      <c r="V51" s="666"/>
      <c r="W51" s="667"/>
      <c r="X51" s="661"/>
      <c r="Y51" s="661"/>
      <c r="Z51" s="679"/>
      <c r="AA51" s="679"/>
      <c r="AB51" s="687"/>
      <c r="AC51" s="679"/>
      <c r="AD51" s="679"/>
      <c r="AE51" s="679"/>
      <c r="AF51" s="679"/>
      <c r="AG51" s="687"/>
      <c r="AH51" s="687"/>
      <c r="AI51" s="687"/>
      <c r="AJ51" s="687"/>
      <c r="AK51" s="712"/>
      <c r="AL51" s="702"/>
      <c r="AM51" s="651"/>
    </row>
    <row r="52" spans="1:39" s="593" customFormat="1" ht="85.5" hidden="1" customHeight="1" outlineLevel="1">
      <c r="A52" s="638">
        <v>7</v>
      </c>
      <c r="B52" s="651" t="s">
        <v>2410</v>
      </c>
      <c r="C52" s="646"/>
      <c r="D52" s="628"/>
      <c r="E52" s="634"/>
      <c r="F52" s="640"/>
      <c r="G52" s="640"/>
      <c r="H52" s="640"/>
      <c r="I52" s="640"/>
      <c r="J52" s="640"/>
      <c r="K52" s="646"/>
      <c r="L52" s="646"/>
      <c r="M52" s="668"/>
      <c r="N52" s="646"/>
      <c r="O52" s="669"/>
      <c r="P52" s="646"/>
      <c r="Q52" s="646"/>
      <c r="R52" s="672"/>
      <c r="S52" s="670"/>
      <c r="T52" s="670"/>
      <c r="U52" s="646"/>
      <c r="V52" s="646"/>
      <c r="W52" s="668"/>
      <c r="X52" s="675"/>
      <c r="Y52" s="675"/>
      <c r="Z52" s="675"/>
      <c r="AA52" s="675"/>
      <c r="AB52" s="687"/>
      <c r="AC52" s="675"/>
      <c r="AD52" s="675"/>
      <c r="AE52" s="675"/>
      <c r="AF52" s="675"/>
      <c r="AG52" s="681"/>
      <c r="AH52" s="681"/>
      <c r="AI52" s="681"/>
      <c r="AJ52" s="681"/>
      <c r="AK52" s="711"/>
      <c r="AL52" s="702"/>
      <c r="AM52" s="695"/>
    </row>
    <row r="53" spans="1:39" s="593" customFormat="1" ht="36.75" hidden="1" customHeight="1" outlineLevel="1">
      <c r="A53" s="638">
        <v>8</v>
      </c>
      <c r="B53" s="651" t="s">
        <v>2411</v>
      </c>
      <c r="C53" s="646"/>
      <c r="D53" s="628"/>
      <c r="E53" s="634"/>
      <c r="F53" s="640"/>
      <c r="G53" s="640"/>
      <c r="H53" s="640"/>
      <c r="I53" s="640"/>
      <c r="J53" s="640"/>
      <c r="K53" s="646"/>
      <c r="L53" s="646"/>
      <c r="M53" s="668"/>
      <c r="N53" s="646"/>
      <c r="O53" s="669"/>
      <c r="P53" s="646"/>
      <c r="Q53" s="646"/>
      <c r="R53" s="672"/>
      <c r="S53" s="670"/>
      <c r="T53" s="670"/>
      <c r="U53" s="646"/>
      <c r="V53" s="646"/>
      <c r="W53" s="668"/>
      <c r="X53" s="675"/>
      <c r="Y53" s="675"/>
      <c r="Z53" s="675"/>
      <c r="AA53" s="675"/>
      <c r="AB53" s="687"/>
      <c r="AC53" s="675"/>
      <c r="AD53" s="675"/>
      <c r="AE53" s="675"/>
      <c r="AF53" s="675"/>
      <c r="AG53" s="681"/>
      <c r="AH53" s="681"/>
      <c r="AI53" s="681"/>
      <c r="AJ53" s="681"/>
      <c r="AK53" s="711"/>
      <c r="AL53" s="702"/>
      <c r="AM53" s="695"/>
    </row>
    <row r="54" spans="1:39" s="593" customFormat="1" ht="36" hidden="1" customHeight="1" outlineLevel="1">
      <c r="A54" s="638">
        <v>9</v>
      </c>
      <c r="B54" s="651" t="s">
        <v>2412</v>
      </c>
      <c r="C54" s="646"/>
      <c r="D54" s="628"/>
      <c r="E54" s="634"/>
      <c r="F54" s="640"/>
      <c r="G54" s="640"/>
      <c r="H54" s="640"/>
      <c r="I54" s="640"/>
      <c r="J54" s="640"/>
      <c r="K54" s="646"/>
      <c r="L54" s="646"/>
      <c r="M54" s="668"/>
      <c r="N54" s="646"/>
      <c r="O54" s="669"/>
      <c r="P54" s="646"/>
      <c r="Q54" s="646"/>
      <c r="R54" s="672"/>
      <c r="S54" s="670"/>
      <c r="T54" s="670"/>
      <c r="U54" s="646"/>
      <c r="V54" s="646"/>
      <c r="W54" s="668"/>
      <c r="X54" s="675"/>
      <c r="Y54" s="675"/>
      <c r="Z54" s="675"/>
      <c r="AA54" s="675"/>
      <c r="AB54" s="687"/>
      <c r="AC54" s="675"/>
      <c r="AD54" s="675"/>
      <c r="AE54" s="675"/>
      <c r="AF54" s="675"/>
      <c r="AG54" s="681"/>
      <c r="AH54" s="681"/>
      <c r="AI54" s="681"/>
      <c r="AJ54" s="681"/>
      <c r="AK54" s="711"/>
      <c r="AL54" s="702"/>
      <c r="AM54" s="695"/>
    </row>
    <row r="55" spans="1:39" s="593" customFormat="1" ht="22.5" hidden="1" customHeight="1" outlineLevel="1">
      <c r="A55" s="638">
        <v>10</v>
      </c>
      <c r="B55" s="642" t="s">
        <v>1893</v>
      </c>
      <c r="C55" s="646"/>
      <c r="D55" s="628"/>
      <c r="E55" s="629"/>
      <c r="F55" s="640"/>
      <c r="G55" s="640"/>
      <c r="H55" s="640"/>
      <c r="I55" s="640"/>
      <c r="J55" s="640"/>
      <c r="K55" s="646"/>
      <c r="L55" s="646"/>
      <c r="M55" s="668"/>
      <c r="N55" s="646"/>
      <c r="O55" s="646"/>
      <c r="P55" s="646"/>
      <c r="Q55" s="646"/>
      <c r="R55" s="672"/>
      <c r="S55" s="646"/>
      <c r="T55" s="646"/>
      <c r="U55" s="646"/>
      <c r="V55" s="646"/>
      <c r="W55" s="668"/>
      <c r="X55" s="675"/>
      <c r="Y55" s="675"/>
      <c r="Z55" s="675"/>
      <c r="AA55" s="675"/>
      <c r="AB55" s="687"/>
      <c r="AC55" s="675"/>
      <c r="AD55" s="675"/>
      <c r="AE55" s="675"/>
      <c r="AF55" s="675"/>
      <c r="AG55" s="681"/>
      <c r="AH55" s="681"/>
      <c r="AI55" s="681"/>
      <c r="AJ55" s="681"/>
      <c r="AK55" s="711"/>
      <c r="AL55" s="702"/>
      <c r="AM55" s="713"/>
    </row>
    <row r="56" spans="1:39" s="593" customFormat="1" ht="27.75" hidden="1" customHeight="1" outlineLevel="1">
      <c r="A56" s="638">
        <v>11</v>
      </c>
      <c r="B56" s="648" t="s">
        <v>1589</v>
      </c>
      <c r="C56" s="646"/>
      <c r="D56" s="628"/>
      <c r="E56" s="650"/>
      <c r="F56" s="640"/>
      <c r="G56" s="640"/>
      <c r="H56" s="640"/>
      <c r="I56" s="640"/>
      <c r="J56" s="640"/>
      <c r="K56" s="666"/>
      <c r="L56" s="666"/>
      <c r="M56" s="667"/>
      <c r="N56" s="666"/>
      <c r="O56" s="666"/>
      <c r="P56" s="666"/>
      <c r="Q56" s="666"/>
      <c r="R56" s="672"/>
      <c r="S56" s="683"/>
      <c r="T56" s="683"/>
      <c r="U56" s="666"/>
      <c r="V56" s="684"/>
      <c r="W56" s="667"/>
      <c r="X56" s="679"/>
      <c r="Y56" s="679"/>
      <c r="Z56" s="679"/>
      <c r="AA56" s="679"/>
      <c r="AB56" s="687"/>
      <c r="AC56" s="679"/>
      <c r="AD56" s="679"/>
      <c r="AE56" s="679"/>
      <c r="AF56" s="679"/>
      <c r="AG56" s="681"/>
      <c r="AH56" s="681"/>
      <c r="AI56" s="681"/>
      <c r="AJ56" s="681"/>
      <c r="AK56" s="712"/>
      <c r="AL56" s="702"/>
      <c r="AM56" s="651"/>
    </row>
    <row r="57" spans="1:39" s="593" customFormat="1" ht="27.75" hidden="1" customHeight="1" outlineLevel="1">
      <c r="A57" s="638">
        <v>12</v>
      </c>
      <c r="B57" s="648" t="s">
        <v>1557</v>
      </c>
      <c r="C57" s="646"/>
      <c r="D57" s="628"/>
      <c r="E57" s="650"/>
      <c r="F57" s="640"/>
      <c r="G57" s="640"/>
      <c r="H57" s="640"/>
      <c r="I57" s="640"/>
      <c r="J57" s="640"/>
      <c r="K57" s="666"/>
      <c r="L57" s="666"/>
      <c r="M57" s="667"/>
      <c r="N57" s="666"/>
      <c r="O57" s="666"/>
      <c r="P57" s="666"/>
      <c r="Q57" s="666"/>
      <c r="R57" s="672"/>
      <c r="S57" s="683"/>
      <c r="T57" s="683"/>
      <c r="U57" s="666"/>
      <c r="V57" s="684"/>
      <c r="W57" s="667"/>
      <c r="X57" s="679"/>
      <c r="Y57" s="679"/>
      <c r="Z57" s="679"/>
      <c r="AA57" s="679"/>
      <c r="AB57" s="687"/>
      <c r="AC57" s="679"/>
      <c r="AD57" s="679"/>
      <c r="AE57" s="679"/>
      <c r="AF57" s="679"/>
      <c r="AG57" s="681"/>
      <c r="AH57" s="681"/>
      <c r="AI57" s="681"/>
      <c r="AJ57" s="681"/>
      <c r="AK57" s="712"/>
      <c r="AL57" s="702"/>
      <c r="AM57" s="651"/>
    </row>
    <row r="58" spans="1:39" s="593" customFormat="1" ht="27.75" hidden="1" customHeight="1" outlineLevel="1">
      <c r="A58" s="638">
        <v>13</v>
      </c>
      <c r="B58" s="648" t="s">
        <v>2413</v>
      </c>
      <c r="C58" s="646"/>
      <c r="D58" s="628"/>
      <c r="E58" s="650"/>
      <c r="F58" s="640"/>
      <c r="G58" s="640"/>
      <c r="H58" s="640"/>
      <c r="I58" s="640"/>
      <c r="J58" s="640"/>
      <c r="K58" s="666"/>
      <c r="L58" s="666"/>
      <c r="M58" s="667"/>
      <c r="N58" s="666"/>
      <c r="O58" s="666"/>
      <c r="P58" s="666"/>
      <c r="Q58" s="666"/>
      <c r="R58" s="672"/>
      <c r="S58" s="683"/>
      <c r="T58" s="683"/>
      <c r="U58" s="666"/>
      <c r="V58" s="666"/>
      <c r="W58" s="667"/>
      <c r="X58" s="679"/>
      <c r="Y58" s="679"/>
      <c r="Z58" s="679"/>
      <c r="AA58" s="679"/>
      <c r="AB58" s="687"/>
      <c r="AC58" s="679"/>
      <c r="AD58" s="679"/>
      <c r="AE58" s="679"/>
      <c r="AF58" s="679"/>
      <c r="AG58" s="681"/>
      <c r="AH58" s="681"/>
      <c r="AI58" s="681"/>
      <c r="AJ58" s="681"/>
      <c r="AK58" s="712"/>
      <c r="AL58" s="702"/>
      <c r="AM58" s="651"/>
    </row>
    <row r="59" spans="1:39" s="593" customFormat="1" ht="27.75" hidden="1" customHeight="1" outlineLevel="1">
      <c r="A59" s="638">
        <v>14</v>
      </c>
      <c r="B59" s="648" t="s">
        <v>1567</v>
      </c>
      <c r="C59" s="646"/>
      <c r="D59" s="628"/>
      <c r="E59" s="652"/>
      <c r="F59" s="640"/>
      <c r="G59" s="640"/>
      <c r="H59" s="640"/>
      <c r="I59" s="640"/>
      <c r="J59" s="640"/>
      <c r="K59" s="666"/>
      <c r="L59" s="666"/>
      <c r="M59" s="667"/>
      <c r="N59" s="666"/>
      <c r="O59" s="666"/>
      <c r="P59" s="666"/>
      <c r="Q59" s="666"/>
      <c r="R59" s="678"/>
      <c r="S59" s="666"/>
      <c r="T59" s="666"/>
      <c r="U59" s="666"/>
      <c r="V59" s="666"/>
      <c r="W59" s="667"/>
      <c r="X59" s="679"/>
      <c r="Y59" s="679"/>
      <c r="Z59" s="679"/>
      <c r="AA59" s="679"/>
      <c r="AB59" s="687"/>
      <c r="AC59" s="679"/>
      <c r="AD59" s="679"/>
      <c r="AE59" s="679"/>
      <c r="AF59" s="679"/>
      <c r="AG59" s="681"/>
      <c r="AH59" s="681"/>
      <c r="AI59" s="681"/>
      <c r="AJ59" s="681"/>
      <c r="AK59" s="712"/>
      <c r="AL59" s="702"/>
      <c r="AM59" s="651"/>
    </row>
    <row r="60" spans="1:39" s="593" customFormat="1" ht="27.75" hidden="1" customHeight="1" outlineLevel="1">
      <c r="A60" s="638">
        <v>15</v>
      </c>
      <c r="B60" s="651" t="s">
        <v>2414</v>
      </c>
      <c r="C60" s="646"/>
      <c r="D60" s="628"/>
      <c r="E60" s="629"/>
      <c r="F60" s="640"/>
      <c r="G60" s="640"/>
      <c r="H60" s="640"/>
      <c r="I60" s="640"/>
      <c r="J60" s="640"/>
      <c r="K60" s="646"/>
      <c r="L60" s="646"/>
      <c r="M60" s="668"/>
      <c r="N60" s="646"/>
      <c r="O60" s="646"/>
      <c r="P60" s="670"/>
      <c r="Q60" s="670"/>
      <c r="R60" s="672"/>
      <c r="S60" s="670"/>
      <c r="T60" s="670"/>
      <c r="U60" s="646"/>
      <c r="V60" s="646"/>
      <c r="W60" s="668"/>
      <c r="X60" s="676"/>
      <c r="Y60" s="676"/>
      <c r="Z60" s="675"/>
      <c r="AA60" s="675"/>
      <c r="AB60" s="687"/>
      <c r="AC60" s="675"/>
      <c r="AD60" s="675"/>
      <c r="AE60" s="675"/>
      <c r="AF60" s="675"/>
      <c r="AG60" s="681"/>
      <c r="AH60" s="681"/>
      <c r="AI60" s="681"/>
      <c r="AJ60" s="681"/>
      <c r="AK60" s="712"/>
      <c r="AL60" s="702"/>
      <c r="AM60" s="695"/>
    </row>
    <row r="61" spans="1:39" s="593" customFormat="1" ht="24.75" hidden="1" customHeight="1" outlineLevel="1">
      <c r="A61" s="638">
        <v>16</v>
      </c>
      <c r="B61" s="651" t="s">
        <v>2415</v>
      </c>
      <c r="C61" s="646"/>
      <c r="D61" s="628"/>
      <c r="E61" s="629"/>
      <c r="F61" s="640"/>
      <c r="G61" s="640"/>
      <c r="H61" s="640"/>
      <c r="I61" s="640"/>
      <c r="J61" s="640"/>
      <c r="K61" s="646"/>
      <c r="L61" s="646"/>
      <c r="M61" s="668"/>
      <c r="N61" s="646"/>
      <c r="O61" s="646"/>
      <c r="P61" s="646"/>
      <c r="Q61" s="646"/>
      <c r="R61" s="672"/>
      <c r="S61" s="646"/>
      <c r="T61" s="646"/>
      <c r="U61" s="646"/>
      <c r="V61" s="646"/>
      <c r="W61" s="668"/>
      <c r="X61" s="676"/>
      <c r="Y61" s="676"/>
      <c r="Z61" s="675"/>
      <c r="AA61" s="675"/>
      <c r="AB61" s="687"/>
      <c r="AC61" s="675"/>
      <c r="AD61" s="675"/>
      <c r="AE61" s="675"/>
      <c r="AF61" s="675"/>
      <c r="AG61" s="681"/>
      <c r="AH61" s="681"/>
      <c r="AI61" s="681"/>
      <c r="AJ61" s="681"/>
      <c r="AK61" s="712"/>
      <c r="AL61" s="702"/>
      <c r="AM61" s="695"/>
    </row>
    <row r="62" spans="1:39" s="593" customFormat="1" ht="20.25" hidden="1" customHeight="1" outlineLevel="1">
      <c r="A62" s="638">
        <v>17</v>
      </c>
      <c r="B62" s="651" t="s">
        <v>2416</v>
      </c>
      <c r="C62" s="646"/>
      <c r="D62" s="628"/>
      <c r="E62" s="629"/>
      <c r="F62" s="640"/>
      <c r="G62" s="640"/>
      <c r="H62" s="640"/>
      <c r="I62" s="640"/>
      <c r="J62" s="640"/>
      <c r="K62" s="646"/>
      <c r="L62" s="646"/>
      <c r="M62" s="668"/>
      <c r="N62" s="646"/>
      <c r="O62" s="646"/>
      <c r="P62" s="646"/>
      <c r="Q62" s="646"/>
      <c r="R62" s="672"/>
      <c r="S62" s="646"/>
      <c r="T62" s="646"/>
      <c r="U62" s="646"/>
      <c r="V62" s="646"/>
      <c r="W62" s="668"/>
      <c r="X62" s="676"/>
      <c r="Y62" s="676"/>
      <c r="Z62" s="675"/>
      <c r="AA62" s="675"/>
      <c r="AB62" s="687"/>
      <c r="AC62" s="675"/>
      <c r="AD62" s="675"/>
      <c r="AE62" s="675"/>
      <c r="AF62" s="675"/>
      <c r="AG62" s="681"/>
      <c r="AH62" s="681"/>
      <c r="AI62" s="681"/>
      <c r="AJ62" s="681"/>
      <c r="AK62" s="711"/>
      <c r="AL62" s="702"/>
      <c r="AM62" s="695"/>
    </row>
    <row r="63" spans="1:39" s="593" customFormat="1" ht="18.75" hidden="1" customHeight="1" outlineLevel="1">
      <c r="A63" s="638">
        <v>18</v>
      </c>
      <c r="B63" s="651" t="s">
        <v>2417</v>
      </c>
      <c r="C63" s="646"/>
      <c r="D63" s="628"/>
      <c r="E63" s="629"/>
      <c r="F63" s="640"/>
      <c r="G63" s="640"/>
      <c r="H63" s="640"/>
      <c r="I63" s="640"/>
      <c r="J63" s="640"/>
      <c r="K63" s="646"/>
      <c r="L63" s="646"/>
      <c r="M63" s="668"/>
      <c r="N63" s="646"/>
      <c r="O63" s="646"/>
      <c r="P63" s="646"/>
      <c r="Q63" s="646"/>
      <c r="R63" s="672"/>
      <c r="S63" s="646"/>
      <c r="T63" s="646"/>
      <c r="U63" s="646"/>
      <c r="V63" s="646"/>
      <c r="W63" s="667"/>
      <c r="X63" s="661"/>
      <c r="Y63" s="661"/>
      <c r="Z63" s="679"/>
      <c r="AA63" s="679"/>
      <c r="AB63" s="687"/>
      <c r="AC63" s="679"/>
      <c r="AD63" s="679"/>
      <c r="AE63" s="679"/>
      <c r="AF63" s="679"/>
      <c r="AG63" s="681"/>
      <c r="AH63" s="681"/>
      <c r="AI63" s="681"/>
      <c r="AJ63" s="681"/>
      <c r="AK63" s="711"/>
      <c r="AL63" s="702"/>
      <c r="AM63" s="695"/>
    </row>
    <row r="64" spans="1:39" s="593" customFormat="1" ht="15.75" hidden="1" outlineLevel="1">
      <c r="A64" s="638">
        <v>19</v>
      </c>
      <c r="B64" s="642" t="s">
        <v>2418</v>
      </c>
      <c r="C64" s="646"/>
      <c r="D64" s="628"/>
      <c r="E64" s="629"/>
      <c r="F64" s="640"/>
      <c r="G64" s="640"/>
      <c r="H64" s="640"/>
      <c r="I64" s="640"/>
      <c r="J64" s="640"/>
      <c r="K64" s="646"/>
      <c r="L64" s="646"/>
      <c r="M64" s="668"/>
      <c r="N64" s="646"/>
      <c r="O64" s="646"/>
      <c r="P64" s="646"/>
      <c r="Q64" s="646"/>
      <c r="R64" s="672"/>
      <c r="S64" s="646"/>
      <c r="T64" s="646"/>
      <c r="U64" s="646"/>
      <c r="V64" s="646"/>
      <c r="W64" s="667"/>
      <c r="X64" s="661"/>
      <c r="Y64" s="661"/>
      <c r="Z64" s="679"/>
      <c r="AA64" s="679"/>
      <c r="AB64" s="687"/>
      <c r="AC64" s="679"/>
      <c r="AD64" s="679"/>
      <c r="AE64" s="679"/>
      <c r="AF64" s="679"/>
      <c r="AG64" s="681"/>
      <c r="AH64" s="681"/>
      <c r="AI64" s="681"/>
      <c r="AJ64" s="681"/>
      <c r="AK64" s="711"/>
      <c r="AL64" s="702"/>
      <c r="AM64" s="713"/>
    </row>
    <row r="65" spans="1:39" s="593" customFormat="1" ht="15" hidden="1" outlineLevel="1">
      <c r="A65" s="638">
        <v>20</v>
      </c>
      <c r="B65" s="648" t="s">
        <v>2419</v>
      </c>
      <c r="C65" s="646"/>
      <c r="D65" s="628"/>
      <c r="E65" s="650"/>
      <c r="F65" s="640"/>
      <c r="G65" s="640"/>
      <c r="H65" s="640"/>
      <c r="I65" s="640"/>
      <c r="J65" s="640"/>
      <c r="K65" s="666"/>
      <c r="L65" s="666"/>
      <c r="M65" s="667"/>
      <c r="N65" s="666"/>
      <c r="O65" s="666"/>
      <c r="P65" s="666"/>
      <c r="Q65" s="666"/>
      <c r="R65" s="672"/>
      <c r="S65" s="666"/>
      <c r="T65" s="666"/>
      <c r="U65" s="666"/>
      <c r="V65" s="666"/>
      <c r="W65" s="667"/>
      <c r="X65" s="661"/>
      <c r="Y65" s="661"/>
      <c r="Z65" s="679"/>
      <c r="AA65" s="679"/>
      <c r="AB65" s="687"/>
      <c r="AC65" s="679"/>
      <c r="AD65" s="679"/>
      <c r="AE65" s="679"/>
      <c r="AF65" s="679"/>
      <c r="AG65" s="681"/>
      <c r="AH65" s="681"/>
      <c r="AI65" s="681"/>
      <c r="AJ65" s="681"/>
      <c r="AK65" s="712"/>
      <c r="AL65" s="702"/>
      <c r="AM65" s="651"/>
    </row>
    <row r="66" spans="1:39" s="593" customFormat="1" ht="15" hidden="1" outlineLevel="1">
      <c r="A66" s="638">
        <v>21</v>
      </c>
      <c r="B66" s="648" t="s">
        <v>2420</v>
      </c>
      <c r="C66" s="646"/>
      <c r="D66" s="628"/>
      <c r="E66" s="650"/>
      <c r="F66" s="640"/>
      <c r="G66" s="640"/>
      <c r="H66" s="640"/>
      <c r="I66" s="640"/>
      <c r="J66" s="640"/>
      <c r="K66" s="666"/>
      <c r="L66" s="666"/>
      <c r="M66" s="667"/>
      <c r="N66" s="666"/>
      <c r="O66" s="666"/>
      <c r="P66" s="666"/>
      <c r="Q66" s="666"/>
      <c r="R66" s="672"/>
      <c r="S66" s="666"/>
      <c r="T66" s="666"/>
      <c r="U66" s="666"/>
      <c r="V66" s="666"/>
      <c r="W66" s="667"/>
      <c r="X66" s="661"/>
      <c r="Y66" s="661"/>
      <c r="Z66" s="679"/>
      <c r="AA66" s="679"/>
      <c r="AB66" s="687"/>
      <c r="AC66" s="679"/>
      <c r="AD66" s="679"/>
      <c r="AE66" s="679"/>
      <c r="AF66" s="679"/>
      <c r="AG66" s="681"/>
      <c r="AH66" s="681"/>
      <c r="AI66" s="681"/>
      <c r="AJ66" s="681"/>
      <c r="AK66" s="712"/>
      <c r="AL66" s="702"/>
      <c r="AM66" s="651"/>
    </row>
    <row r="67" spans="1:39" s="593" customFormat="1" ht="15" hidden="1" outlineLevel="1">
      <c r="A67" s="638">
        <v>22</v>
      </c>
      <c r="B67" s="648" t="s">
        <v>2421</v>
      </c>
      <c r="C67" s="646"/>
      <c r="D67" s="628"/>
      <c r="E67" s="650"/>
      <c r="F67" s="640"/>
      <c r="G67" s="640"/>
      <c r="H67" s="640"/>
      <c r="I67" s="640"/>
      <c r="J67" s="640"/>
      <c r="K67" s="666"/>
      <c r="L67" s="666"/>
      <c r="M67" s="667"/>
      <c r="N67" s="666"/>
      <c r="O67" s="666"/>
      <c r="P67" s="666"/>
      <c r="Q67" s="666"/>
      <c r="R67" s="672"/>
      <c r="S67" s="666"/>
      <c r="T67" s="666"/>
      <c r="U67" s="666"/>
      <c r="V67" s="666"/>
      <c r="W67" s="667"/>
      <c r="X67" s="661"/>
      <c r="Y67" s="661"/>
      <c r="Z67" s="679"/>
      <c r="AA67" s="679"/>
      <c r="AB67" s="687"/>
      <c r="AC67" s="679"/>
      <c r="AD67" s="679"/>
      <c r="AE67" s="679"/>
      <c r="AF67" s="679"/>
      <c r="AG67" s="681"/>
      <c r="AH67" s="681"/>
      <c r="AI67" s="681"/>
      <c r="AJ67" s="681"/>
      <c r="AK67" s="712"/>
      <c r="AL67" s="702"/>
      <c r="AM67" s="695"/>
    </row>
    <row r="68" spans="1:39" s="593" customFormat="1" ht="15.75" hidden="1" outlineLevel="1">
      <c r="A68" s="638">
        <v>23</v>
      </c>
      <c r="B68" s="642" t="s">
        <v>2422</v>
      </c>
      <c r="C68" s="646"/>
      <c r="D68" s="628"/>
      <c r="E68" s="629"/>
      <c r="F68" s="640"/>
      <c r="G68" s="640"/>
      <c r="H68" s="640"/>
      <c r="I68" s="640"/>
      <c r="J68" s="640"/>
      <c r="K68" s="646"/>
      <c r="L68" s="646"/>
      <c r="M68" s="668"/>
      <c r="N68" s="646"/>
      <c r="O68" s="646"/>
      <c r="P68" s="646"/>
      <c r="Q68" s="646"/>
      <c r="R68" s="672"/>
      <c r="S68" s="646"/>
      <c r="T68" s="646"/>
      <c r="U68" s="646"/>
      <c r="V68" s="646"/>
      <c r="W68" s="667"/>
      <c r="X68" s="661"/>
      <c r="Y68" s="661"/>
      <c r="Z68" s="679"/>
      <c r="AA68" s="679"/>
      <c r="AB68" s="687"/>
      <c r="AC68" s="679"/>
      <c r="AD68" s="679"/>
      <c r="AE68" s="679"/>
      <c r="AF68" s="679"/>
      <c r="AG68" s="681"/>
      <c r="AH68" s="681"/>
      <c r="AI68" s="681"/>
      <c r="AJ68" s="681"/>
      <c r="AK68" s="711"/>
      <c r="AL68" s="702"/>
      <c r="AM68" s="713"/>
    </row>
    <row r="69" spans="1:39" s="593" customFormat="1" ht="15" hidden="1" outlineLevel="1">
      <c r="A69" s="638">
        <v>24</v>
      </c>
      <c r="B69" s="541" t="s">
        <v>2423</v>
      </c>
      <c r="C69" s="646"/>
      <c r="D69" s="628"/>
      <c r="E69" s="714"/>
      <c r="F69" s="640"/>
      <c r="G69" s="640"/>
      <c r="H69" s="640"/>
      <c r="I69" s="640"/>
      <c r="J69" s="640"/>
      <c r="K69" s="666"/>
      <c r="L69" s="666"/>
      <c r="M69" s="667"/>
      <c r="N69" s="666"/>
      <c r="O69" s="666"/>
      <c r="P69" s="666"/>
      <c r="Q69" s="666"/>
      <c r="R69" s="672"/>
      <c r="S69" s="666"/>
      <c r="T69" s="666"/>
      <c r="U69" s="666"/>
      <c r="V69" s="666"/>
      <c r="W69" s="667"/>
      <c r="X69" s="661"/>
      <c r="Y69" s="661"/>
      <c r="Z69" s="679"/>
      <c r="AA69" s="679"/>
      <c r="AB69" s="687"/>
      <c r="AC69" s="679"/>
      <c r="AD69" s="679"/>
      <c r="AE69" s="679"/>
      <c r="AF69" s="679"/>
      <c r="AG69" s="681"/>
      <c r="AH69" s="681"/>
      <c r="AI69" s="681"/>
      <c r="AJ69" s="681"/>
      <c r="AK69" s="712"/>
      <c r="AL69" s="702"/>
      <c r="AM69" s="695"/>
    </row>
    <row r="70" spans="1:39" s="593" customFormat="1" ht="15" hidden="1" outlineLevel="1">
      <c r="A70" s="638">
        <v>25</v>
      </c>
      <c r="B70" s="648" t="s">
        <v>2424</v>
      </c>
      <c r="C70" s="646"/>
      <c r="D70" s="628"/>
      <c r="E70" s="650"/>
      <c r="F70" s="640"/>
      <c r="G70" s="640"/>
      <c r="H70" s="640"/>
      <c r="I70" s="640"/>
      <c r="J70" s="640"/>
      <c r="K70" s="666"/>
      <c r="L70" s="666"/>
      <c r="M70" s="667"/>
      <c r="N70" s="666"/>
      <c r="O70" s="666"/>
      <c r="P70" s="666"/>
      <c r="Q70" s="666"/>
      <c r="R70" s="672"/>
      <c r="S70" s="666"/>
      <c r="T70" s="666"/>
      <c r="U70" s="666"/>
      <c r="V70" s="666"/>
      <c r="W70" s="667"/>
      <c r="X70" s="661"/>
      <c r="Y70" s="661"/>
      <c r="Z70" s="679"/>
      <c r="AA70" s="679"/>
      <c r="AB70" s="687"/>
      <c r="AC70" s="679"/>
      <c r="AD70" s="679"/>
      <c r="AE70" s="679"/>
      <c r="AF70" s="679"/>
      <c r="AG70" s="681"/>
      <c r="AH70" s="681"/>
      <c r="AI70" s="681"/>
      <c r="AJ70" s="681"/>
      <c r="AK70" s="712"/>
      <c r="AL70" s="702"/>
      <c r="AM70" s="651"/>
    </row>
    <row r="71" spans="1:39" s="593" customFormat="1" ht="15" hidden="1" outlineLevel="1">
      <c r="A71" s="638">
        <v>26</v>
      </c>
      <c r="B71" s="541" t="s">
        <v>2425</v>
      </c>
      <c r="C71" s="646"/>
      <c r="D71" s="628"/>
      <c r="E71" s="652"/>
      <c r="F71" s="640"/>
      <c r="G71" s="640"/>
      <c r="H71" s="640"/>
      <c r="I71" s="640"/>
      <c r="J71" s="640"/>
      <c r="K71" s="666"/>
      <c r="L71" s="666"/>
      <c r="M71" s="667"/>
      <c r="N71" s="666"/>
      <c r="O71" s="666"/>
      <c r="P71" s="666"/>
      <c r="Q71" s="666"/>
      <c r="R71" s="672"/>
      <c r="S71" s="666"/>
      <c r="T71" s="666"/>
      <c r="U71" s="666"/>
      <c r="V71" s="666"/>
      <c r="W71" s="667"/>
      <c r="X71" s="661"/>
      <c r="Y71" s="661"/>
      <c r="Z71" s="679"/>
      <c r="AA71" s="679"/>
      <c r="AB71" s="687"/>
      <c r="AC71" s="679"/>
      <c r="AD71" s="679"/>
      <c r="AE71" s="679"/>
      <c r="AF71" s="679"/>
      <c r="AG71" s="681"/>
      <c r="AH71" s="681"/>
      <c r="AI71" s="681"/>
      <c r="AJ71" s="681"/>
      <c r="AK71" s="711"/>
      <c r="AL71" s="702"/>
      <c r="AM71" s="713"/>
    </row>
    <row r="72" spans="1:39" s="593" customFormat="1" ht="27" hidden="1" outlineLevel="1">
      <c r="A72" s="638">
        <v>27</v>
      </c>
      <c r="B72" s="541" t="s">
        <v>2426</v>
      </c>
      <c r="C72" s="646"/>
      <c r="D72" s="628"/>
      <c r="E72" s="714"/>
      <c r="F72" s="640"/>
      <c r="G72" s="640"/>
      <c r="H72" s="640"/>
      <c r="I72" s="640"/>
      <c r="J72" s="640"/>
      <c r="K72" s="666"/>
      <c r="L72" s="666"/>
      <c r="M72" s="667"/>
      <c r="N72" s="666"/>
      <c r="O72" s="666"/>
      <c r="P72" s="666"/>
      <c r="Q72" s="666"/>
      <c r="R72" s="672"/>
      <c r="S72" s="666"/>
      <c r="T72" s="666"/>
      <c r="U72" s="666"/>
      <c r="V72" s="666"/>
      <c r="W72" s="667"/>
      <c r="X72" s="661"/>
      <c r="Y72" s="661"/>
      <c r="Z72" s="679"/>
      <c r="AA72" s="679"/>
      <c r="AB72" s="687"/>
      <c r="AC72" s="679"/>
      <c r="AD72" s="679"/>
      <c r="AE72" s="679"/>
      <c r="AF72" s="679"/>
      <c r="AG72" s="681"/>
      <c r="AH72" s="681"/>
      <c r="AI72" s="681"/>
      <c r="AJ72" s="681"/>
      <c r="AK72" s="712"/>
      <c r="AL72" s="702"/>
      <c r="AM72" s="695"/>
    </row>
    <row r="73" spans="1:39" s="593" customFormat="1" ht="15.75" hidden="1" outlineLevel="1">
      <c r="A73" s="638">
        <v>28</v>
      </c>
      <c r="B73" s="651" t="s">
        <v>2427</v>
      </c>
      <c r="C73" s="646"/>
      <c r="D73" s="628"/>
      <c r="E73" s="629"/>
      <c r="F73" s="640"/>
      <c r="G73" s="640"/>
      <c r="H73" s="640"/>
      <c r="I73" s="640"/>
      <c r="J73" s="640"/>
      <c r="K73" s="646"/>
      <c r="L73" s="646"/>
      <c r="M73" s="668"/>
      <c r="N73" s="646"/>
      <c r="O73" s="646"/>
      <c r="P73" s="646"/>
      <c r="Q73" s="646"/>
      <c r="R73" s="672"/>
      <c r="S73" s="646"/>
      <c r="T73" s="646"/>
      <c r="U73" s="646"/>
      <c r="V73" s="646"/>
      <c r="W73" s="667"/>
      <c r="X73" s="661"/>
      <c r="Y73" s="661"/>
      <c r="Z73" s="679"/>
      <c r="AA73" s="679"/>
      <c r="AB73" s="687"/>
      <c r="AC73" s="679"/>
      <c r="AD73" s="679"/>
      <c r="AE73" s="679"/>
      <c r="AF73" s="679"/>
      <c r="AG73" s="681"/>
      <c r="AH73" s="681"/>
      <c r="AI73" s="681"/>
      <c r="AJ73" s="681"/>
      <c r="AK73" s="712"/>
      <c r="AL73" s="702"/>
      <c r="AM73" s="695"/>
    </row>
    <row r="74" spans="1:39" s="593" customFormat="1" ht="15.75" hidden="1" outlineLevel="1">
      <c r="A74" s="638">
        <v>29</v>
      </c>
      <c r="B74" s="642" t="s">
        <v>2428</v>
      </c>
      <c r="C74" s="646"/>
      <c r="D74" s="628"/>
      <c r="E74" s="629"/>
      <c r="F74" s="640"/>
      <c r="G74" s="640"/>
      <c r="H74" s="640"/>
      <c r="I74" s="640"/>
      <c r="J74" s="640"/>
      <c r="K74" s="646"/>
      <c r="L74" s="646"/>
      <c r="M74" s="668"/>
      <c r="N74" s="646"/>
      <c r="O74" s="646"/>
      <c r="P74" s="646"/>
      <c r="Q74" s="646"/>
      <c r="R74" s="672"/>
      <c r="S74" s="646"/>
      <c r="T74" s="646"/>
      <c r="U74" s="646"/>
      <c r="V74" s="646"/>
      <c r="W74" s="667"/>
      <c r="X74" s="661"/>
      <c r="Y74" s="661"/>
      <c r="Z74" s="679"/>
      <c r="AA74" s="679"/>
      <c r="AB74" s="687"/>
      <c r="AC74" s="679"/>
      <c r="AD74" s="679"/>
      <c r="AE74" s="679"/>
      <c r="AF74" s="679"/>
      <c r="AG74" s="681"/>
      <c r="AH74" s="681"/>
      <c r="AI74" s="681"/>
      <c r="AJ74" s="681"/>
      <c r="AK74" s="711"/>
      <c r="AL74" s="702"/>
      <c r="AM74" s="713"/>
    </row>
    <row r="75" spans="1:39" s="593" customFormat="1" ht="15.75" hidden="1" outlineLevel="1">
      <c r="A75" s="638">
        <v>30</v>
      </c>
      <c r="B75" s="642" t="s">
        <v>2429</v>
      </c>
      <c r="C75" s="646"/>
      <c r="D75" s="628"/>
      <c r="E75" s="629"/>
      <c r="F75" s="640"/>
      <c r="G75" s="640"/>
      <c r="H75" s="640"/>
      <c r="I75" s="640"/>
      <c r="J75" s="640"/>
      <c r="K75" s="646"/>
      <c r="L75" s="646"/>
      <c r="M75" s="668"/>
      <c r="N75" s="646"/>
      <c r="O75" s="646"/>
      <c r="P75" s="646"/>
      <c r="Q75" s="646"/>
      <c r="R75" s="672"/>
      <c r="S75" s="646"/>
      <c r="T75" s="646"/>
      <c r="U75" s="646"/>
      <c r="V75" s="646"/>
      <c r="W75" s="667"/>
      <c r="X75" s="661"/>
      <c r="Y75" s="661"/>
      <c r="Z75" s="679"/>
      <c r="AA75" s="679"/>
      <c r="AB75" s="687"/>
      <c r="AC75" s="679"/>
      <c r="AD75" s="679"/>
      <c r="AE75" s="679"/>
      <c r="AF75" s="679"/>
      <c r="AG75" s="681"/>
      <c r="AH75" s="681"/>
      <c r="AI75" s="681"/>
      <c r="AJ75" s="681"/>
      <c r="AK75" s="711"/>
      <c r="AL75" s="702"/>
      <c r="AM75" s="713"/>
    </row>
    <row r="76" spans="1:39" s="593" customFormat="1" ht="15" hidden="1" outlineLevel="1">
      <c r="A76" s="638">
        <v>31</v>
      </c>
      <c r="B76" s="541" t="s">
        <v>2430</v>
      </c>
      <c r="C76" s="646"/>
      <c r="D76" s="628"/>
      <c r="E76" s="714"/>
      <c r="F76" s="640"/>
      <c r="G76" s="640"/>
      <c r="H76" s="640"/>
      <c r="I76" s="640"/>
      <c r="J76" s="640"/>
      <c r="K76" s="666"/>
      <c r="L76" s="666"/>
      <c r="M76" s="667"/>
      <c r="N76" s="666"/>
      <c r="O76" s="666"/>
      <c r="P76" s="666"/>
      <c r="Q76" s="666"/>
      <c r="R76" s="672"/>
      <c r="S76" s="666"/>
      <c r="T76" s="666"/>
      <c r="U76" s="666"/>
      <c r="V76" s="666"/>
      <c r="W76" s="667"/>
      <c r="X76" s="661"/>
      <c r="Y76" s="661"/>
      <c r="Z76" s="679"/>
      <c r="AA76" s="679"/>
      <c r="AB76" s="687"/>
      <c r="AC76" s="679"/>
      <c r="AD76" s="679"/>
      <c r="AE76" s="679"/>
      <c r="AF76" s="679"/>
      <c r="AG76" s="681"/>
      <c r="AH76" s="681"/>
      <c r="AI76" s="681"/>
      <c r="AJ76" s="681"/>
      <c r="AK76" s="712"/>
      <c r="AL76" s="702"/>
      <c r="AM76" s="695"/>
    </row>
    <row r="77" spans="1:39" s="592" customFormat="1" ht="19.5" customHeight="1" collapsed="1">
      <c r="A77" s="619" t="s">
        <v>1883</v>
      </c>
      <c r="B77" s="715" t="s">
        <v>2431</v>
      </c>
      <c r="C77" s="716"/>
      <c r="D77" s="717"/>
      <c r="E77" s="718"/>
      <c r="F77" s="621"/>
      <c r="G77" s="621"/>
      <c r="H77" s="621"/>
      <c r="I77" s="621"/>
      <c r="J77" s="621"/>
      <c r="K77" s="621"/>
      <c r="L77" s="621"/>
      <c r="M77" s="655"/>
      <c r="N77" s="621"/>
      <c r="O77" s="621"/>
      <c r="P77" s="621"/>
      <c r="Q77" s="621"/>
      <c r="R77" s="672"/>
      <c r="S77" s="621"/>
      <c r="T77" s="621"/>
      <c r="U77" s="621"/>
      <c r="V77" s="621"/>
      <c r="W77" s="667"/>
      <c r="X77" s="677"/>
      <c r="Y77" s="677"/>
      <c r="Z77" s="681"/>
      <c r="AA77" s="681"/>
      <c r="AB77" s="687"/>
      <c r="AC77" s="681"/>
      <c r="AD77" s="681"/>
      <c r="AE77" s="681"/>
      <c r="AF77" s="681"/>
      <c r="AG77" s="687"/>
      <c r="AH77" s="681"/>
      <c r="AI77" s="681"/>
      <c r="AJ77" s="681"/>
      <c r="AK77" s="769"/>
      <c r="AL77" s="702"/>
      <c r="AM77" s="703"/>
    </row>
    <row r="78" spans="1:39" s="593" customFormat="1" ht="79.5" customHeight="1">
      <c r="A78" s="638">
        <v>1</v>
      </c>
      <c r="B78" s="648" t="s">
        <v>2432</v>
      </c>
      <c r="C78" s="646"/>
      <c r="D78" s="628"/>
      <c r="E78" s="650"/>
      <c r="F78" s="640"/>
      <c r="G78" s="640"/>
      <c r="H78" s="640"/>
      <c r="I78" s="640"/>
      <c r="J78" s="640"/>
      <c r="K78" s="666"/>
      <c r="L78" s="666"/>
      <c r="M78" s="667"/>
      <c r="N78" s="748"/>
      <c r="O78" s="748"/>
      <c r="P78" s="666"/>
      <c r="Q78" s="666"/>
      <c r="R78" s="672"/>
      <c r="S78" s="683"/>
      <c r="T78" s="666"/>
      <c r="U78" s="666"/>
      <c r="V78" s="684"/>
      <c r="W78" s="667"/>
      <c r="X78" s="661"/>
      <c r="Y78" s="661"/>
      <c r="Z78" s="679"/>
      <c r="AA78" s="679"/>
      <c r="AB78" s="687"/>
      <c r="AC78" s="679"/>
      <c r="AD78" s="679"/>
      <c r="AE78" s="679"/>
      <c r="AF78" s="679"/>
      <c r="AG78" s="681"/>
      <c r="AH78" s="681"/>
      <c r="AI78" s="681"/>
      <c r="AJ78" s="681"/>
      <c r="AK78" s="712"/>
      <c r="AL78" s="712"/>
      <c r="AM78" s="695"/>
    </row>
    <row r="79" spans="1:39" s="593" customFormat="1" ht="57.75" customHeight="1">
      <c r="A79" s="638">
        <v>2</v>
      </c>
      <c r="B79" s="648" t="s">
        <v>2433</v>
      </c>
      <c r="C79" s="646"/>
      <c r="D79" s="628"/>
      <c r="E79" s="650"/>
      <c r="F79" s="640"/>
      <c r="G79" s="640"/>
      <c r="H79" s="640"/>
      <c r="I79" s="640"/>
      <c r="J79" s="640"/>
      <c r="K79" s="666"/>
      <c r="L79" s="666"/>
      <c r="M79" s="667"/>
      <c r="N79" s="748"/>
      <c r="O79" s="748"/>
      <c r="P79" s="666"/>
      <c r="Q79" s="666"/>
      <c r="R79" s="672"/>
      <c r="S79" s="683"/>
      <c r="T79" s="666"/>
      <c r="U79" s="666"/>
      <c r="V79" s="666"/>
      <c r="W79" s="667"/>
      <c r="X79" s="661"/>
      <c r="Y79" s="661"/>
      <c r="Z79" s="679"/>
      <c r="AA79" s="679"/>
      <c r="AB79" s="687"/>
      <c r="AC79" s="679"/>
      <c r="AD79" s="679"/>
      <c r="AE79" s="679"/>
      <c r="AF79" s="679"/>
      <c r="AG79" s="681"/>
      <c r="AH79" s="681"/>
      <c r="AI79" s="681"/>
      <c r="AJ79" s="681"/>
      <c r="AK79" s="770"/>
      <c r="AL79" s="702"/>
      <c r="AM79" s="695"/>
    </row>
    <row r="80" spans="1:39" s="593" customFormat="1" ht="15">
      <c r="A80" s="638">
        <v>3</v>
      </c>
      <c r="B80" s="719" t="s">
        <v>2434</v>
      </c>
      <c r="C80" s="670"/>
      <c r="D80" s="633"/>
      <c r="E80" s="720"/>
      <c r="F80" s="641"/>
      <c r="G80" s="641"/>
      <c r="H80" s="641"/>
      <c r="I80" s="641"/>
      <c r="J80" s="641"/>
      <c r="K80" s="683"/>
      <c r="L80" s="683"/>
      <c r="M80" s="749"/>
      <c r="N80" s="683"/>
      <c r="O80" s="683"/>
      <c r="P80" s="683"/>
      <c r="Q80" s="683"/>
      <c r="R80" s="672"/>
      <c r="S80" s="683"/>
      <c r="T80" s="683"/>
      <c r="U80" s="683"/>
      <c r="V80" s="666"/>
      <c r="W80" s="667"/>
      <c r="X80" s="679"/>
      <c r="Y80" s="661"/>
      <c r="Z80" s="679"/>
      <c r="AA80" s="679"/>
      <c r="AB80" s="687"/>
      <c r="AC80" s="679"/>
      <c r="AD80" s="679"/>
      <c r="AE80" s="679"/>
      <c r="AF80" s="679"/>
      <c r="AG80" s="681"/>
      <c r="AH80" s="681"/>
      <c r="AI80" s="681"/>
      <c r="AJ80" s="681"/>
      <c r="AK80" s="712"/>
      <c r="AL80" s="699"/>
      <c r="AM80" s="695"/>
    </row>
    <row r="81" spans="1:39" s="593" customFormat="1" ht="40.5" customHeight="1">
      <c r="A81" s="638">
        <v>4</v>
      </c>
      <c r="B81" s="719" t="s">
        <v>2435</v>
      </c>
      <c r="C81" s="670"/>
      <c r="D81" s="633"/>
      <c r="E81" s="720"/>
      <c r="F81" s="641"/>
      <c r="G81" s="641"/>
      <c r="H81" s="641"/>
      <c r="I81" s="641"/>
      <c r="J81" s="641"/>
      <c r="K81" s="683"/>
      <c r="L81" s="683"/>
      <c r="M81" s="749"/>
      <c r="N81" s="683"/>
      <c r="O81" s="683"/>
      <c r="P81" s="683"/>
      <c r="Q81" s="683"/>
      <c r="R81" s="672"/>
      <c r="S81" s="683"/>
      <c r="T81" s="683"/>
      <c r="U81" s="683"/>
      <c r="V81" s="666"/>
      <c r="W81" s="667"/>
      <c r="X81" s="679"/>
      <c r="Y81" s="679"/>
      <c r="Z81" s="679"/>
      <c r="AA81" s="679"/>
      <c r="AB81" s="687"/>
      <c r="AC81" s="679"/>
      <c r="AD81" s="679"/>
      <c r="AE81" s="679"/>
      <c r="AF81" s="679"/>
      <c r="AG81" s="681"/>
      <c r="AH81" s="681"/>
      <c r="AI81" s="681"/>
      <c r="AJ81" s="681"/>
      <c r="AK81" s="712"/>
      <c r="AL81" s="771"/>
      <c r="AM81" s="695"/>
    </row>
    <row r="82" spans="1:39" s="593" customFormat="1" ht="15">
      <c r="A82" s="638">
        <v>5</v>
      </c>
      <c r="B82" s="719" t="s">
        <v>2436</v>
      </c>
      <c r="C82" s="670"/>
      <c r="D82" s="633"/>
      <c r="E82" s="720"/>
      <c r="F82" s="641"/>
      <c r="G82" s="641"/>
      <c r="H82" s="641"/>
      <c r="I82" s="641"/>
      <c r="J82" s="641"/>
      <c r="K82" s="683"/>
      <c r="L82" s="683"/>
      <c r="M82" s="749"/>
      <c r="N82" s="683"/>
      <c r="O82" s="683"/>
      <c r="P82" s="683"/>
      <c r="Q82" s="683"/>
      <c r="R82" s="672"/>
      <c r="S82" s="683"/>
      <c r="T82" s="683"/>
      <c r="U82" s="683"/>
      <c r="V82" s="666"/>
      <c r="W82" s="667"/>
      <c r="X82" s="679"/>
      <c r="Y82" s="661"/>
      <c r="Z82" s="679"/>
      <c r="AA82" s="679"/>
      <c r="AB82" s="687"/>
      <c r="AC82" s="679"/>
      <c r="AD82" s="679"/>
      <c r="AE82" s="679"/>
      <c r="AF82" s="679"/>
      <c r="AG82" s="675"/>
      <c r="AH82" s="675"/>
      <c r="AI82" s="675"/>
      <c r="AJ82" s="681"/>
      <c r="AK82" s="712"/>
      <c r="AL82" s="702"/>
      <c r="AM82" s="695"/>
    </row>
    <row r="83" spans="1:39" s="593" customFormat="1" ht="15">
      <c r="A83" s="638">
        <v>6</v>
      </c>
      <c r="B83" s="648" t="s">
        <v>2437</v>
      </c>
      <c r="C83" s="646"/>
      <c r="D83" s="628"/>
      <c r="E83" s="650"/>
      <c r="F83" s="640"/>
      <c r="G83" s="640"/>
      <c r="H83" s="640"/>
      <c r="I83" s="640"/>
      <c r="J83" s="640"/>
      <c r="K83" s="666"/>
      <c r="L83" s="666"/>
      <c r="M83" s="667"/>
      <c r="N83" s="666"/>
      <c r="O83" s="666"/>
      <c r="P83" s="666"/>
      <c r="Q83" s="666"/>
      <c r="R83" s="672"/>
      <c r="S83" s="666"/>
      <c r="T83" s="666"/>
      <c r="U83" s="666"/>
      <c r="V83" s="666"/>
      <c r="W83" s="667"/>
      <c r="X83" s="661"/>
      <c r="Y83" s="661"/>
      <c r="Z83" s="679"/>
      <c r="AA83" s="679"/>
      <c r="AB83" s="687"/>
      <c r="AC83" s="679"/>
      <c r="AD83" s="679"/>
      <c r="AE83" s="679"/>
      <c r="AF83" s="679"/>
      <c r="AG83" s="681"/>
      <c r="AH83" s="681"/>
      <c r="AI83" s="681"/>
      <c r="AJ83" s="681"/>
      <c r="AK83" s="712"/>
      <c r="AL83" s="772"/>
      <c r="AM83" s="695"/>
    </row>
    <row r="84" spans="1:39" s="593" customFormat="1" ht="15">
      <c r="A84" s="638">
        <v>7</v>
      </c>
      <c r="B84" s="648" t="s">
        <v>2438</v>
      </c>
      <c r="C84" s="646"/>
      <c r="D84" s="628"/>
      <c r="E84" s="650"/>
      <c r="F84" s="640"/>
      <c r="G84" s="640"/>
      <c r="H84" s="640"/>
      <c r="I84" s="640"/>
      <c r="J84" s="640"/>
      <c r="K84" s="666"/>
      <c r="L84" s="666"/>
      <c r="M84" s="667"/>
      <c r="N84" s="666"/>
      <c r="O84" s="666"/>
      <c r="P84" s="666"/>
      <c r="Q84" s="666"/>
      <c r="R84" s="672"/>
      <c r="S84" s="666"/>
      <c r="T84" s="666"/>
      <c r="U84" s="666"/>
      <c r="V84" s="666"/>
      <c r="W84" s="667"/>
      <c r="X84" s="661"/>
      <c r="Y84" s="661"/>
      <c r="Z84" s="679"/>
      <c r="AA84" s="679"/>
      <c r="AB84" s="687"/>
      <c r="AC84" s="679"/>
      <c r="AD84" s="679"/>
      <c r="AE84" s="679"/>
      <c r="AF84" s="679"/>
      <c r="AG84" s="681"/>
      <c r="AH84" s="681"/>
      <c r="AI84" s="681"/>
      <c r="AJ84" s="681"/>
      <c r="AK84" s="712"/>
      <c r="AL84" s="772"/>
      <c r="AM84" s="695"/>
    </row>
    <row r="85" spans="1:39" s="593" customFormat="1" ht="15">
      <c r="A85" s="638">
        <v>8</v>
      </c>
      <c r="B85" s="648" t="s">
        <v>2439</v>
      </c>
      <c r="C85" s="646"/>
      <c r="D85" s="628"/>
      <c r="E85" s="650"/>
      <c r="F85" s="640"/>
      <c r="G85" s="640"/>
      <c r="H85" s="640"/>
      <c r="I85" s="640"/>
      <c r="J85" s="640"/>
      <c r="K85" s="666"/>
      <c r="L85" s="666"/>
      <c r="M85" s="667"/>
      <c r="N85" s="666"/>
      <c r="O85" s="666"/>
      <c r="P85" s="666"/>
      <c r="Q85" s="666"/>
      <c r="R85" s="672"/>
      <c r="S85" s="666"/>
      <c r="T85" s="666"/>
      <c r="U85" s="666"/>
      <c r="V85" s="666"/>
      <c r="W85" s="667"/>
      <c r="X85" s="661"/>
      <c r="Y85" s="661"/>
      <c r="Z85" s="679"/>
      <c r="AA85" s="679"/>
      <c r="AB85" s="687"/>
      <c r="AC85" s="679"/>
      <c r="AD85" s="679"/>
      <c r="AE85" s="679"/>
      <c r="AF85" s="679"/>
      <c r="AG85" s="773"/>
      <c r="AH85" s="773"/>
      <c r="AI85" s="773"/>
      <c r="AJ85" s="773"/>
      <c r="AK85" s="712"/>
      <c r="AL85" s="772"/>
      <c r="AM85" s="695"/>
    </row>
    <row r="86" spans="1:39" s="593" customFormat="1" ht="15">
      <c r="A86" s="638">
        <v>9</v>
      </c>
      <c r="B86" s="648" t="s">
        <v>2440</v>
      </c>
      <c r="C86" s="646"/>
      <c r="D86" s="628"/>
      <c r="E86" s="650"/>
      <c r="F86" s="640"/>
      <c r="G86" s="640"/>
      <c r="H86" s="640"/>
      <c r="I86" s="640"/>
      <c r="J86" s="640"/>
      <c r="K86" s="666"/>
      <c r="L86" s="666"/>
      <c r="M86" s="667"/>
      <c r="N86" s="748"/>
      <c r="O86" s="748"/>
      <c r="P86" s="666"/>
      <c r="Q86" s="666"/>
      <c r="R86" s="672"/>
      <c r="S86" s="666"/>
      <c r="T86" s="666"/>
      <c r="U86" s="666"/>
      <c r="V86" s="666"/>
      <c r="W86" s="667"/>
      <c r="X86" s="661"/>
      <c r="Y86" s="661"/>
      <c r="Z86" s="679"/>
      <c r="AA86" s="679"/>
      <c r="AB86" s="687"/>
      <c r="AC86" s="679"/>
      <c r="AD86" s="679"/>
      <c r="AE86" s="679"/>
      <c r="AF86" s="679"/>
      <c r="AG86" s="681"/>
      <c r="AH86" s="681"/>
      <c r="AI86" s="681"/>
      <c r="AJ86" s="681"/>
      <c r="AK86" s="712"/>
      <c r="AL86" s="772"/>
      <c r="AM86" s="695"/>
    </row>
    <row r="87" spans="1:39" s="593" customFormat="1" ht="15">
      <c r="A87" s="638"/>
      <c r="B87" s="648"/>
      <c r="C87" s="646"/>
      <c r="D87" s="628"/>
      <c r="E87" s="650"/>
      <c r="F87" s="640"/>
      <c r="G87" s="640"/>
      <c r="H87" s="640"/>
      <c r="I87" s="640"/>
      <c r="J87" s="640"/>
      <c r="K87" s="666"/>
      <c r="L87" s="666"/>
      <c r="M87" s="667"/>
      <c r="N87" s="748"/>
      <c r="O87" s="748"/>
      <c r="P87" s="666"/>
      <c r="Q87" s="666"/>
      <c r="R87" s="672"/>
      <c r="S87" s="683"/>
      <c r="T87" s="666"/>
      <c r="U87" s="666"/>
      <c r="V87" s="666"/>
      <c r="W87" s="667"/>
      <c r="X87" s="661"/>
      <c r="Y87" s="661"/>
      <c r="Z87" s="679"/>
      <c r="AA87" s="679"/>
      <c r="AB87" s="687"/>
      <c r="AC87" s="679"/>
      <c r="AD87" s="679"/>
      <c r="AE87" s="679"/>
      <c r="AF87" s="679"/>
      <c r="AG87" s="681"/>
      <c r="AH87" s="681"/>
      <c r="AI87" s="681"/>
      <c r="AJ87" s="681"/>
      <c r="AK87" s="712"/>
      <c r="AL87" s="772"/>
      <c r="AM87" s="695"/>
    </row>
    <row r="88" spans="1:39" s="590" customFormat="1" ht="19.5" customHeight="1">
      <c r="A88" s="721" t="s">
        <v>138</v>
      </c>
      <c r="B88" s="618" t="s">
        <v>2441</v>
      </c>
      <c r="C88" s="612"/>
      <c r="D88" s="722"/>
      <c r="E88" s="723"/>
      <c r="F88" s="724"/>
      <c r="G88" s="724"/>
      <c r="H88" s="724"/>
      <c r="I88" s="724"/>
      <c r="J88" s="724"/>
      <c r="K88" s="724"/>
      <c r="L88" s="724"/>
      <c r="M88" s="750"/>
      <c r="N88" s="724"/>
      <c r="O88" s="724"/>
      <c r="P88" s="724"/>
      <c r="Q88" s="724"/>
      <c r="R88" s="654"/>
      <c r="S88" s="724"/>
      <c r="T88" s="724"/>
      <c r="U88" s="724"/>
      <c r="V88" s="724"/>
      <c r="W88" s="750"/>
      <c r="X88" s="764"/>
      <c r="Y88" s="764"/>
      <c r="Z88" s="766"/>
      <c r="AA88" s="766"/>
      <c r="AB88" s="767"/>
      <c r="AC88" s="766"/>
      <c r="AD88" s="766"/>
      <c r="AE88" s="766"/>
      <c r="AF88" s="766"/>
      <c r="AG88" s="686"/>
      <c r="AH88" s="774"/>
      <c r="AI88" s="774"/>
      <c r="AJ88" s="774"/>
      <c r="AK88" s="775"/>
      <c r="AL88" s="776"/>
      <c r="AM88" s="776"/>
    </row>
    <row r="89" spans="1:39" ht="43.5" customHeight="1">
      <c r="A89" s="725">
        <v>1</v>
      </c>
      <c r="B89" s="726" t="s">
        <v>2442</v>
      </c>
      <c r="C89" s="640"/>
      <c r="D89" s="727"/>
      <c r="E89" s="728"/>
      <c r="F89" s="640"/>
      <c r="G89" s="640"/>
      <c r="H89" s="640"/>
      <c r="I89" s="640"/>
      <c r="J89" s="640"/>
      <c r="K89" s="751"/>
      <c r="L89" s="640"/>
      <c r="M89" s="752"/>
      <c r="N89" s="640"/>
      <c r="O89" s="753"/>
      <c r="P89" s="640"/>
      <c r="Q89" s="640"/>
      <c r="R89" s="672"/>
      <c r="S89" s="641"/>
      <c r="T89" s="640"/>
      <c r="U89" s="640"/>
      <c r="V89" s="640"/>
      <c r="W89" s="668"/>
      <c r="X89" s="676"/>
      <c r="Y89" s="765"/>
      <c r="Z89" s="675"/>
      <c r="AA89" s="675"/>
      <c r="AB89" s="768"/>
      <c r="AC89" s="675"/>
      <c r="AD89" s="675"/>
      <c r="AE89" s="675"/>
      <c r="AF89" s="675"/>
      <c r="AG89" s="768"/>
      <c r="AH89" s="675"/>
      <c r="AI89" s="675"/>
      <c r="AJ89" s="675"/>
      <c r="AK89" s="708"/>
      <c r="AL89" s="777"/>
      <c r="AM89" s="778"/>
    </row>
    <row r="90" spans="1:39" ht="55.5" customHeight="1">
      <c r="A90" s="725">
        <v>2</v>
      </c>
      <c r="B90" s="729" t="s">
        <v>2443</v>
      </c>
      <c r="C90" s="666"/>
      <c r="D90" s="628"/>
      <c r="E90" s="629"/>
      <c r="F90" s="640"/>
      <c r="G90" s="640"/>
      <c r="H90" s="640"/>
      <c r="I90" s="640"/>
      <c r="J90" s="640"/>
      <c r="K90" s="754"/>
      <c r="L90" s="640"/>
      <c r="M90" s="668"/>
      <c r="N90" s="640"/>
      <c r="O90" s="640"/>
      <c r="P90" s="640"/>
      <c r="Q90" s="640"/>
      <c r="R90" s="678"/>
      <c r="S90" s="640"/>
      <c r="T90" s="640"/>
      <c r="U90" s="640"/>
      <c r="V90" s="640"/>
      <c r="W90" s="668"/>
      <c r="X90" s="676"/>
      <c r="Y90" s="676"/>
      <c r="Z90" s="675"/>
      <c r="AA90" s="675"/>
      <c r="AB90" s="768"/>
      <c r="AC90" s="675"/>
      <c r="AD90" s="675"/>
      <c r="AE90" s="675"/>
      <c r="AF90" s="675"/>
      <c r="AG90" s="768"/>
      <c r="AH90" s="675"/>
      <c r="AI90" s="675"/>
      <c r="AJ90" s="675"/>
      <c r="AK90" s="704"/>
      <c r="AL90" s="702"/>
      <c r="AM90" s="779"/>
    </row>
    <row r="91" spans="1:39" ht="55.5" customHeight="1">
      <c r="A91" s="725">
        <v>3</v>
      </c>
      <c r="B91" s="729" t="s">
        <v>2444</v>
      </c>
      <c r="C91" s="666"/>
      <c r="D91" s="628"/>
      <c r="E91" s="629"/>
      <c r="F91" s="640"/>
      <c r="G91" s="640"/>
      <c r="H91" s="640"/>
      <c r="I91" s="640"/>
      <c r="J91" s="640"/>
      <c r="K91" s="754"/>
      <c r="L91" s="640"/>
      <c r="M91" s="668"/>
      <c r="N91" s="640"/>
      <c r="O91" s="640"/>
      <c r="P91" s="640"/>
      <c r="Q91" s="640"/>
      <c r="R91" s="678"/>
      <c r="S91" s="640"/>
      <c r="T91" s="640"/>
      <c r="U91" s="640"/>
      <c r="V91" s="640"/>
      <c r="W91" s="668"/>
      <c r="X91" s="676"/>
      <c r="Y91" s="676"/>
      <c r="Z91" s="675"/>
      <c r="AA91" s="675"/>
      <c r="AB91" s="768"/>
      <c r="AC91" s="675"/>
      <c r="AD91" s="675"/>
      <c r="AE91" s="675"/>
      <c r="AF91" s="675"/>
      <c r="AG91" s="768"/>
      <c r="AH91" s="675"/>
      <c r="AI91" s="675"/>
      <c r="AJ91" s="675"/>
      <c r="AK91" s="704"/>
      <c r="AL91" s="702"/>
      <c r="AM91" s="779"/>
    </row>
    <row r="92" spans="1:39" ht="55.5" customHeight="1">
      <c r="A92" s="725"/>
      <c r="B92" s="729" t="s">
        <v>2445</v>
      </c>
      <c r="C92" s="666"/>
      <c r="D92" s="628"/>
      <c r="E92" s="629"/>
      <c r="F92" s="640"/>
      <c r="G92" s="640"/>
      <c r="H92" s="640"/>
      <c r="I92" s="640"/>
      <c r="J92" s="640"/>
      <c r="K92" s="754"/>
      <c r="L92" s="640"/>
      <c r="M92" s="668"/>
      <c r="N92" s="640"/>
      <c r="O92" s="640"/>
      <c r="P92" s="640"/>
      <c r="Q92" s="640"/>
      <c r="R92" s="678"/>
      <c r="S92" s="640"/>
      <c r="T92" s="640"/>
      <c r="U92" s="640"/>
      <c r="V92" s="640"/>
      <c r="W92" s="668"/>
      <c r="X92" s="676"/>
      <c r="Y92" s="676"/>
      <c r="Z92" s="675"/>
      <c r="AA92" s="675"/>
      <c r="AB92" s="768"/>
      <c r="AC92" s="675"/>
      <c r="AD92" s="675"/>
      <c r="AE92" s="675"/>
      <c r="AF92" s="675"/>
      <c r="AG92" s="768"/>
      <c r="AH92" s="675"/>
      <c r="AI92" s="675"/>
      <c r="AJ92" s="675"/>
      <c r="AK92" s="704"/>
      <c r="AL92" s="702"/>
      <c r="AM92" s="779"/>
    </row>
    <row r="93" spans="1:39" ht="71.25" customHeight="1">
      <c r="A93" s="725">
        <v>4</v>
      </c>
      <c r="B93" s="729" t="s">
        <v>2446</v>
      </c>
      <c r="C93" s="683"/>
      <c r="D93" s="633"/>
      <c r="E93" s="634"/>
      <c r="F93" s="641"/>
      <c r="G93" s="641"/>
      <c r="H93" s="641"/>
      <c r="I93" s="641"/>
      <c r="J93" s="641"/>
      <c r="K93" s="755"/>
      <c r="L93" s="641"/>
      <c r="M93" s="756"/>
      <c r="N93" s="641"/>
      <c r="O93" s="641"/>
      <c r="P93" s="640"/>
      <c r="Q93" s="640"/>
      <c r="R93" s="672"/>
      <c r="S93" s="640"/>
      <c r="T93" s="640"/>
      <c r="U93" s="640"/>
      <c r="V93" s="640"/>
      <c r="W93" s="668"/>
      <c r="X93" s="765"/>
      <c r="Y93" s="676"/>
      <c r="Z93" s="675"/>
      <c r="AA93" s="675"/>
      <c r="AB93" s="768"/>
      <c r="AC93" s="675"/>
      <c r="AD93" s="675"/>
      <c r="AE93" s="675"/>
      <c r="AF93" s="675"/>
      <c r="AG93" s="768"/>
      <c r="AH93" s="675"/>
      <c r="AI93" s="675"/>
      <c r="AJ93" s="675"/>
      <c r="AK93" s="704"/>
      <c r="AL93" s="702"/>
      <c r="AM93" s="779"/>
    </row>
    <row r="94" spans="1:39" ht="48.75" customHeight="1">
      <c r="A94" s="725">
        <v>5</v>
      </c>
      <c r="B94" s="726" t="s">
        <v>2447</v>
      </c>
      <c r="C94" s="683"/>
      <c r="D94" s="633"/>
      <c r="E94" s="634"/>
      <c r="F94" s="641"/>
      <c r="G94" s="641"/>
      <c r="H94" s="641"/>
      <c r="I94" s="641"/>
      <c r="J94" s="641"/>
      <c r="K94" s="755"/>
      <c r="L94" s="641"/>
      <c r="M94" s="756"/>
      <c r="N94" s="641"/>
      <c r="O94" s="641"/>
      <c r="P94" s="641"/>
      <c r="Q94" s="641"/>
      <c r="R94" s="672"/>
      <c r="S94" s="641"/>
      <c r="T94" s="641"/>
      <c r="U94" s="641"/>
      <c r="V94" s="640"/>
      <c r="W94" s="668"/>
      <c r="X94" s="676"/>
      <c r="Y94" s="765"/>
      <c r="Z94" s="675"/>
      <c r="AA94" s="675"/>
      <c r="AB94" s="768"/>
      <c r="AC94" s="675"/>
      <c r="AD94" s="675"/>
      <c r="AE94" s="675"/>
      <c r="AF94" s="675"/>
      <c r="AG94" s="768"/>
      <c r="AH94" s="675"/>
      <c r="AI94" s="675"/>
      <c r="AJ94" s="675"/>
      <c r="AK94" s="698"/>
      <c r="AL94" s="699"/>
      <c r="AM94" s="778"/>
    </row>
    <row r="95" spans="1:39" ht="32.25" customHeight="1">
      <c r="A95" s="725">
        <v>6</v>
      </c>
      <c r="B95" s="726" t="s">
        <v>2448</v>
      </c>
      <c r="C95" s="683"/>
      <c r="D95" s="633"/>
      <c r="E95" s="634"/>
      <c r="F95" s="641"/>
      <c r="G95" s="641"/>
      <c r="H95" s="641"/>
      <c r="I95" s="641"/>
      <c r="J95" s="641"/>
      <c r="K95" s="755"/>
      <c r="L95" s="641"/>
      <c r="M95" s="756"/>
      <c r="N95" s="641"/>
      <c r="O95" s="641"/>
      <c r="P95" s="641"/>
      <c r="Q95" s="641"/>
      <c r="R95" s="672"/>
      <c r="S95" s="641"/>
      <c r="T95" s="641"/>
      <c r="U95" s="641"/>
      <c r="V95" s="640"/>
      <c r="W95" s="668"/>
      <c r="X95" s="676"/>
      <c r="Y95" s="676"/>
      <c r="Z95" s="675"/>
      <c r="AA95" s="675"/>
      <c r="AB95" s="768"/>
      <c r="AC95" s="675"/>
      <c r="AD95" s="675"/>
      <c r="AE95" s="675"/>
      <c r="AF95" s="675"/>
      <c r="AG95" s="768"/>
      <c r="AH95" s="675"/>
      <c r="AI95" s="675"/>
      <c r="AJ95" s="675"/>
      <c r="AK95" s="697"/>
      <c r="AL95" s="699"/>
      <c r="AM95" s="778"/>
    </row>
    <row r="96" spans="1:39" ht="36.75" customHeight="1">
      <c r="A96" s="725">
        <v>7</v>
      </c>
      <c r="B96" s="726" t="s">
        <v>2449</v>
      </c>
      <c r="C96" s="683"/>
      <c r="D96" s="633"/>
      <c r="E96" s="634"/>
      <c r="F96" s="641"/>
      <c r="G96" s="641"/>
      <c r="H96" s="641"/>
      <c r="I96" s="641"/>
      <c r="J96" s="641"/>
      <c r="K96" s="755"/>
      <c r="L96" s="641"/>
      <c r="M96" s="756"/>
      <c r="N96" s="641"/>
      <c r="O96" s="641"/>
      <c r="P96" s="641"/>
      <c r="Q96" s="641"/>
      <c r="R96" s="672"/>
      <c r="S96" s="641"/>
      <c r="T96" s="641"/>
      <c r="U96" s="641"/>
      <c r="V96" s="640"/>
      <c r="W96" s="668"/>
      <c r="X96" s="676"/>
      <c r="Y96" s="676"/>
      <c r="Z96" s="675"/>
      <c r="AA96" s="675"/>
      <c r="AB96" s="768"/>
      <c r="AC96" s="675"/>
      <c r="AD96" s="675"/>
      <c r="AE96" s="675"/>
      <c r="AF96" s="675"/>
      <c r="AG96" s="768"/>
      <c r="AH96" s="675"/>
      <c r="AI96" s="675"/>
      <c r="AJ96" s="675"/>
      <c r="AK96" s="697"/>
      <c r="AL96" s="699"/>
      <c r="AM96" s="778"/>
    </row>
    <row r="97" spans="1:39" ht="24.75" hidden="1" customHeight="1" outlineLevel="1">
      <c r="A97" s="725">
        <v>6</v>
      </c>
      <c r="B97" s="730" t="s">
        <v>2087</v>
      </c>
      <c r="C97" s="661">
        <v>200</v>
      </c>
      <c r="D97" s="727" t="s">
        <v>2450</v>
      </c>
      <c r="E97" s="731"/>
      <c r="F97" s="630">
        <v>200</v>
      </c>
      <c r="G97" s="630">
        <f>49.9</f>
        <v>49.9</v>
      </c>
      <c r="H97" s="630">
        <v>150</v>
      </c>
      <c r="I97" s="630">
        <v>150</v>
      </c>
      <c r="J97" s="630">
        <f>I97</f>
        <v>150</v>
      </c>
      <c r="K97" s="757"/>
      <c r="L97" s="630"/>
      <c r="M97" s="758" t="str">
        <f>IF(L97=0,"",L97/J97)</f>
        <v/>
      </c>
      <c r="N97" s="630">
        <v>150</v>
      </c>
      <c r="O97" s="630">
        <v>150</v>
      </c>
      <c r="P97" s="630"/>
      <c r="Q97" s="630"/>
      <c r="R97" s="672" t="str">
        <f t="shared" ref="R97:R102" si="0">IF(Q97=0,"",Q97/P97)</f>
        <v/>
      </c>
      <c r="S97" s="635">
        <v>150</v>
      </c>
      <c r="T97" s="630">
        <v>150</v>
      </c>
      <c r="U97" s="630"/>
      <c r="V97" s="630"/>
      <c r="W97" s="656" t="str">
        <f t="shared" ref="W7:W103" si="1">IF(V97=0,"",V97/U97)</f>
        <v/>
      </c>
      <c r="X97" s="674">
        <v>0</v>
      </c>
      <c r="Y97" s="675">
        <v>0</v>
      </c>
      <c r="Z97" s="676"/>
      <c r="AA97" s="676"/>
      <c r="AB97" s="676"/>
      <c r="AC97" s="676"/>
      <c r="AD97" s="676"/>
      <c r="AE97" s="676"/>
      <c r="AF97" s="676"/>
      <c r="AG97" s="676"/>
      <c r="AH97" s="676"/>
      <c r="AI97" s="676"/>
      <c r="AJ97" s="676"/>
      <c r="AK97" s="704" t="s">
        <v>2451</v>
      </c>
      <c r="AL97" s="702" t="s">
        <v>2379</v>
      </c>
      <c r="AM97" s="779"/>
    </row>
    <row r="98" spans="1:39" ht="26.25" hidden="1" customHeight="1" outlineLevel="1">
      <c r="A98" s="725">
        <v>7</v>
      </c>
      <c r="B98" s="732" t="s">
        <v>2108</v>
      </c>
      <c r="C98" s="661">
        <v>20</v>
      </c>
      <c r="D98" s="727" t="s">
        <v>2450</v>
      </c>
      <c r="E98" s="731"/>
      <c r="F98" s="630"/>
      <c r="G98" s="630"/>
      <c r="H98" s="630"/>
      <c r="I98" s="630"/>
      <c r="J98" s="630"/>
      <c r="K98" s="757"/>
      <c r="L98" s="630"/>
      <c r="M98" s="758" t="str">
        <f>IF(L98=0,"",L98/J98)</f>
        <v/>
      </c>
      <c r="N98" s="630">
        <v>20</v>
      </c>
      <c r="O98" s="630">
        <v>20</v>
      </c>
      <c r="P98" s="630">
        <v>20</v>
      </c>
      <c r="Q98" s="630">
        <v>5</v>
      </c>
      <c r="R98" s="672">
        <f t="shared" si="0"/>
        <v>0.25</v>
      </c>
      <c r="S98" s="635">
        <v>15</v>
      </c>
      <c r="T98" s="630">
        <v>15</v>
      </c>
      <c r="U98" s="630">
        <v>0</v>
      </c>
      <c r="V98" s="630"/>
      <c r="W98" s="656" t="str">
        <f t="shared" si="1"/>
        <v/>
      </c>
      <c r="X98" s="674">
        <v>0</v>
      </c>
      <c r="Y98" s="675">
        <v>0</v>
      </c>
      <c r="Z98" s="676"/>
      <c r="AA98" s="676"/>
      <c r="AB98" s="676"/>
      <c r="AC98" s="676"/>
      <c r="AD98" s="676"/>
      <c r="AE98" s="676"/>
      <c r="AF98" s="676"/>
      <c r="AG98" s="676"/>
      <c r="AH98" s="676"/>
      <c r="AI98" s="676"/>
      <c r="AJ98" s="676"/>
      <c r="AK98" s="704" t="s">
        <v>2109</v>
      </c>
      <c r="AL98" s="702" t="s">
        <v>2379</v>
      </c>
      <c r="AM98" s="779"/>
    </row>
    <row r="99" spans="1:39" ht="23.25" hidden="1" customHeight="1" outlineLevel="1">
      <c r="A99" s="725">
        <v>8</v>
      </c>
      <c r="B99" s="626" t="s">
        <v>2088</v>
      </c>
      <c r="C99" s="661">
        <f>15+30</f>
        <v>45</v>
      </c>
      <c r="D99" s="727" t="s">
        <v>991</v>
      </c>
      <c r="E99" s="731"/>
      <c r="F99" s="630">
        <f>60+10</f>
        <v>70</v>
      </c>
      <c r="G99" s="630">
        <f>13.4336+2.2052+4.8+10.7+1+4.14+1.76+1.963+2.38+2.16+1.28+5.76+0.88+1.6+1.6+3.73+2.4</f>
        <v>61.791800000000009</v>
      </c>
      <c r="H99" s="630">
        <f>60+20.91</f>
        <v>80.91</v>
      </c>
      <c r="I99" s="630">
        <v>0</v>
      </c>
      <c r="J99" s="630">
        <f>I99+0.85+0.768+2.68+3.3+0.88+2.415</f>
        <v>10.893000000000001</v>
      </c>
      <c r="K99" s="757"/>
      <c r="L99" s="630">
        <f>1.28+0.85+3.3+2.68+0.88</f>
        <v>8.99</v>
      </c>
      <c r="M99" s="758">
        <f>IF(L99=0,"",L99/J99)</f>
        <v>0.82530065179473056</v>
      </c>
      <c r="N99" s="630">
        <v>15</v>
      </c>
      <c r="O99" s="759">
        <f>15+15.4+5+2.5+4.17</f>
        <v>42.07</v>
      </c>
      <c r="P99" s="630">
        <f>O99</f>
        <v>42.07</v>
      </c>
      <c r="Q99" s="630">
        <f>3.036752+0.564103+1.28+2.145299+1.777778+3.192308+2.5+3.564102+1.492308+0.528205+13.162393</f>
        <v>33.243248000000001</v>
      </c>
      <c r="R99" s="672">
        <f t="shared" si="0"/>
        <v>0.79018892322319945</v>
      </c>
      <c r="S99" s="635">
        <v>30</v>
      </c>
      <c r="T99" s="630">
        <f>30+1.36+0.618</f>
        <v>31.977999999999998</v>
      </c>
      <c r="U99" s="630"/>
      <c r="V99" s="630"/>
      <c r="W99" s="656" t="str">
        <f t="shared" si="1"/>
        <v/>
      </c>
      <c r="X99" s="675">
        <v>0</v>
      </c>
      <c r="Y99" s="675">
        <v>0</v>
      </c>
      <c r="Z99" s="676"/>
      <c r="AA99" s="676"/>
      <c r="AB99" s="676"/>
      <c r="AC99" s="676"/>
      <c r="AD99" s="676"/>
      <c r="AE99" s="676"/>
      <c r="AF99" s="676"/>
      <c r="AG99" s="676"/>
      <c r="AH99" s="676"/>
      <c r="AI99" s="676"/>
      <c r="AJ99" s="676"/>
      <c r="AK99" s="698" t="s">
        <v>2452</v>
      </c>
      <c r="AL99" s="702" t="s">
        <v>2379</v>
      </c>
      <c r="AM99" s="778"/>
    </row>
    <row r="100" spans="1:39" ht="24.75" hidden="1" customHeight="1" outlineLevel="1">
      <c r="A100" s="725">
        <v>9</v>
      </c>
      <c r="B100" s="626" t="s">
        <v>2453</v>
      </c>
      <c r="C100" s="630">
        <f>3.735*2+5</f>
        <v>12.469999999999999</v>
      </c>
      <c r="D100" s="727" t="s">
        <v>991</v>
      </c>
      <c r="E100" s="731"/>
      <c r="F100" s="630"/>
      <c r="G100" s="630"/>
      <c r="H100" s="630"/>
      <c r="I100" s="630"/>
      <c r="J100" s="630"/>
      <c r="K100" s="757"/>
      <c r="L100" s="630"/>
      <c r="M100" s="758"/>
      <c r="N100" s="630"/>
      <c r="O100" s="759">
        <f>3.735+3.735</f>
        <v>7.47</v>
      </c>
      <c r="P100" s="630">
        <f>O100</f>
        <v>7.47</v>
      </c>
      <c r="Q100" s="630">
        <f>3.735</f>
        <v>3.7349999999999999</v>
      </c>
      <c r="R100" s="672">
        <f t="shared" si="0"/>
        <v>0.5</v>
      </c>
      <c r="S100" s="635">
        <v>5</v>
      </c>
      <c r="T100" s="630">
        <f>5</f>
        <v>5</v>
      </c>
      <c r="U100" s="630">
        <f>T100</f>
        <v>5</v>
      </c>
      <c r="V100" s="630"/>
      <c r="W100" s="656" t="str">
        <f t="shared" si="1"/>
        <v/>
      </c>
      <c r="X100" s="675">
        <v>0</v>
      </c>
      <c r="Y100" s="675">
        <v>0</v>
      </c>
      <c r="Z100" s="676"/>
      <c r="AA100" s="676"/>
      <c r="AB100" s="676"/>
      <c r="AC100" s="676"/>
      <c r="AD100" s="676"/>
      <c r="AE100" s="676"/>
      <c r="AF100" s="676"/>
      <c r="AG100" s="676"/>
      <c r="AH100" s="676"/>
      <c r="AI100" s="676"/>
      <c r="AJ100" s="676"/>
      <c r="AK100" s="708" t="s">
        <v>2454</v>
      </c>
      <c r="AL100" s="702" t="s">
        <v>2379</v>
      </c>
      <c r="AM100" s="778"/>
    </row>
    <row r="101" spans="1:39" ht="27.75" hidden="1" customHeight="1" outlineLevel="1">
      <c r="A101" s="725">
        <v>10</v>
      </c>
      <c r="B101" s="730" t="s">
        <v>2104</v>
      </c>
      <c r="C101" s="661">
        <v>78</v>
      </c>
      <c r="D101" s="727" t="s">
        <v>2450</v>
      </c>
      <c r="E101" s="731"/>
      <c r="F101" s="630"/>
      <c r="G101" s="630"/>
      <c r="H101" s="630">
        <v>40</v>
      </c>
      <c r="I101" s="630">
        <v>0</v>
      </c>
      <c r="J101" s="630">
        <f>I101</f>
        <v>0</v>
      </c>
      <c r="K101" s="757"/>
      <c r="L101" s="630"/>
      <c r="M101" s="758" t="str">
        <f>IF(L101=0,"",L101/J101)</f>
        <v/>
      </c>
      <c r="N101" s="630">
        <v>78</v>
      </c>
      <c r="O101" s="630">
        <v>78</v>
      </c>
      <c r="P101" s="630">
        <v>78</v>
      </c>
      <c r="Q101" s="630">
        <v>20</v>
      </c>
      <c r="R101" s="672">
        <f t="shared" si="0"/>
        <v>0.25641025641025639</v>
      </c>
      <c r="S101" s="635">
        <v>58</v>
      </c>
      <c r="T101" s="630">
        <v>58</v>
      </c>
      <c r="U101" s="630"/>
      <c r="V101" s="630"/>
      <c r="W101" s="656" t="str">
        <f t="shared" si="1"/>
        <v/>
      </c>
      <c r="X101" s="675">
        <v>0</v>
      </c>
      <c r="Y101" s="675">
        <v>0</v>
      </c>
      <c r="Z101" s="676"/>
      <c r="AA101" s="676"/>
      <c r="AB101" s="676"/>
      <c r="AC101" s="676"/>
      <c r="AD101" s="676"/>
      <c r="AE101" s="676"/>
      <c r="AF101" s="676"/>
      <c r="AG101" s="676"/>
      <c r="AH101" s="676"/>
      <c r="AI101" s="676"/>
      <c r="AJ101" s="676"/>
      <c r="AK101" s="704" t="s">
        <v>2105</v>
      </c>
      <c r="AL101" s="702" t="s">
        <v>2455</v>
      </c>
      <c r="AM101" s="779"/>
    </row>
    <row r="102" spans="1:39" ht="27.75" hidden="1" customHeight="1" outlineLevel="1">
      <c r="A102" s="725">
        <v>11</v>
      </c>
      <c r="B102" s="730" t="s">
        <v>2106</v>
      </c>
      <c r="C102" s="661">
        <v>47</v>
      </c>
      <c r="D102" s="727" t="s">
        <v>2450</v>
      </c>
      <c r="E102" s="731"/>
      <c r="F102" s="630"/>
      <c r="G102" s="630"/>
      <c r="H102" s="630">
        <v>40</v>
      </c>
      <c r="I102" s="630">
        <v>0</v>
      </c>
      <c r="J102" s="630">
        <f>I102</f>
        <v>0</v>
      </c>
      <c r="K102" s="757"/>
      <c r="L102" s="630"/>
      <c r="M102" s="758" t="str">
        <f>IF(L102=0,"",L102/J102)</f>
        <v/>
      </c>
      <c r="N102" s="630">
        <v>50</v>
      </c>
      <c r="O102" s="630">
        <v>47</v>
      </c>
      <c r="P102" s="630">
        <v>28.2</v>
      </c>
      <c r="Q102" s="630">
        <v>28.2</v>
      </c>
      <c r="R102" s="672">
        <f t="shared" si="0"/>
        <v>1</v>
      </c>
      <c r="S102" s="635">
        <v>18.8</v>
      </c>
      <c r="T102" s="630">
        <v>18.8</v>
      </c>
      <c r="U102" s="630">
        <v>0</v>
      </c>
      <c r="V102" s="630"/>
      <c r="W102" s="656" t="str">
        <f t="shared" si="1"/>
        <v/>
      </c>
      <c r="X102" s="675">
        <v>0</v>
      </c>
      <c r="Y102" s="675">
        <v>0</v>
      </c>
      <c r="Z102" s="676"/>
      <c r="AA102" s="676"/>
      <c r="AB102" s="676"/>
      <c r="AC102" s="676"/>
      <c r="AD102" s="676"/>
      <c r="AE102" s="676"/>
      <c r="AF102" s="676"/>
      <c r="AG102" s="676"/>
      <c r="AH102" s="676"/>
      <c r="AI102" s="676"/>
      <c r="AJ102" s="676"/>
      <c r="AK102" s="704" t="s">
        <v>2107</v>
      </c>
      <c r="AL102" s="702" t="s">
        <v>2456</v>
      </c>
      <c r="AM102" s="779"/>
    </row>
    <row r="103" spans="1:39" ht="27.75" hidden="1" customHeight="1" outlineLevel="1">
      <c r="A103" s="725">
        <v>12</v>
      </c>
      <c r="B103" s="730" t="s">
        <v>2091</v>
      </c>
      <c r="C103" s="661">
        <v>90</v>
      </c>
      <c r="D103" s="727" t="s">
        <v>991</v>
      </c>
      <c r="E103" s="731">
        <v>1</v>
      </c>
      <c r="F103" s="630"/>
      <c r="G103" s="630"/>
      <c r="H103" s="630"/>
      <c r="I103" s="630"/>
      <c r="J103" s="630"/>
      <c r="K103" s="757"/>
      <c r="L103" s="630"/>
      <c r="M103" s="758"/>
      <c r="N103" s="630"/>
      <c r="O103" s="630"/>
      <c r="P103" s="630"/>
      <c r="Q103" s="630"/>
      <c r="R103" s="672"/>
      <c r="S103" s="635"/>
      <c r="T103" s="630"/>
      <c r="U103" s="630"/>
      <c r="V103" s="630"/>
      <c r="W103" s="656" t="str">
        <f t="shared" si="1"/>
        <v/>
      </c>
      <c r="X103" s="675">
        <v>0</v>
      </c>
      <c r="Y103" s="675">
        <v>0</v>
      </c>
      <c r="Z103" s="676"/>
      <c r="AA103" s="676"/>
      <c r="AB103" s="676"/>
      <c r="AC103" s="676"/>
      <c r="AD103" s="676"/>
      <c r="AE103" s="676"/>
      <c r="AF103" s="676"/>
      <c r="AG103" s="676"/>
      <c r="AH103" s="676"/>
      <c r="AI103" s="676"/>
      <c r="AJ103" s="676"/>
      <c r="AK103" s="704" t="s">
        <v>2457</v>
      </c>
      <c r="AL103" s="702" t="s">
        <v>2458</v>
      </c>
      <c r="AM103" s="779"/>
    </row>
    <row r="104" spans="1:39" ht="27.75" hidden="1" customHeight="1" outlineLevel="1">
      <c r="A104" s="725">
        <v>13</v>
      </c>
      <c r="B104" s="730" t="s">
        <v>2459</v>
      </c>
      <c r="C104" s="661">
        <v>97</v>
      </c>
      <c r="D104" s="727" t="s">
        <v>991</v>
      </c>
      <c r="E104" s="731">
        <v>1</v>
      </c>
      <c r="F104" s="630"/>
      <c r="G104" s="630"/>
      <c r="H104" s="630"/>
      <c r="I104" s="630"/>
      <c r="J104" s="630"/>
      <c r="K104" s="757"/>
      <c r="L104" s="630"/>
      <c r="M104" s="758"/>
      <c r="N104" s="630"/>
      <c r="O104" s="630"/>
      <c r="P104" s="630"/>
      <c r="Q104" s="630"/>
      <c r="R104" s="672"/>
      <c r="S104" s="635"/>
      <c r="T104" s="630"/>
      <c r="U104" s="630"/>
      <c r="V104" s="630"/>
      <c r="W104" s="656"/>
      <c r="X104" s="675">
        <v>0</v>
      </c>
      <c r="Y104" s="675">
        <v>0</v>
      </c>
      <c r="Z104" s="676"/>
      <c r="AA104" s="676"/>
      <c r="AB104" s="676"/>
      <c r="AC104" s="676"/>
      <c r="AD104" s="676"/>
      <c r="AE104" s="676"/>
      <c r="AF104" s="676"/>
      <c r="AG104" s="676"/>
      <c r="AH104" s="676"/>
      <c r="AI104" s="676"/>
      <c r="AJ104" s="676"/>
      <c r="AK104" s="704" t="s">
        <v>2460</v>
      </c>
      <c r="AL104" s="702"/>
      <c r="AM104" s="779"/>
    </row>
    <row r="105" spans="1:39" ht="27.75" hidden="1" customHeight="1" outlineLevel="1">
      <c r="A105" s="725">
        <v>14</v>
      </c>
      <c r="B105" s="732" t="s">
        <v>2461</v>
      </c>
      <c r="C105" s="661">
        <f>2.94+4.2</f>
        <v>7.1400000000000006</v>
      </c>
      <c r="D105" s="727" t="s">
        <v>991</v>
      </c>
      <c r="E105" s="731">
        <v>1</v>
      </c>
      <c r="F105" s="630"/>
      <c r="G105" s="630"/>
      <c r="H105" s="630"/>
      <c r="I105" s="630"/>
      <c r="J105" s="630"/>
      <c r="K105" s="757"/>
      <c r="L105" s="630"/>
      <c r="M105" s="758"/>
      <c r="N105" s="630"/>
      <c r="O105" s="630"/>
      <c r="P105" s="630"/>
      <c r="Q105" s="630"/>
      <c r="R105" s="672"/>
      <c r="S105" s="635"/>
      <c r="T105" s="630"/>
      <c r="U105" s="630"/>
      <c r="V105" s="630"/>
      <c r="W105" s="656"/>
      <c r="X105" s="674">
        <v>0</v>
      </c>
      <c r="Y105" s="675">
        <v>0</v>
      </c>
      <c r="Z105" s="676"/>
      <c r="AA105" s="676"/>
      <c r="AB105" s="676"/>
      <c r="AC105" s="676"/>
      <c r="AD105" s="676"/>
      <c r="AE105" s="676"/>
      <c r="AF105" s="676"/>
      <c r="AG105" s="676"/>
      <c r="AH105" s="676"/>
      <c r="AI105" s="676"/>
      <c r="AJ105" s="676"/>
      <c r="AK105" s="704" t="s">
        <v>2462</v>
      </c>
      <c r="AL105" s="702" t="s">
        <v>2384</v>
      </c>
      <c r="AM105" s="779"/>
    </row>
    <row r="106" spans="1:39" ht="27" hidden="1" outlineLevel="1">
      <c r="A106" s="725">
        <v>15</v>
      </c>
      <c r="B106" s="726" t="s">
        <v>2463</v>
      </c>
      <c r="C106" s="661">
        <f>P106</f>
        <v>4.28</v>
      </c>
      <c r="D106" s="727"/>
      <c r="E106" s="731"/>
      <c r="F106" s="630"/>
      <c r="G106" s="630"/>
      <c r="H106" s="630"/>
      <c r="I106" s="630"/>
      <c r="J106" s="630"/>
      <c r="K106" s="757"/>
      <c r="L106" s="630"/>
      <c r="M106" s="758"/>
      <c r="N106" s="630"/>
      <c r="O106" s="630"/>
      <c r="P106" s="630">
        <f>1.14+3.14</f>
        <v>4.28</v>
      </c>
      <c r="Q106" s="630">
        <f>0.974359+1.106796+1.709402</f>
        <v>3.7905569999999997</v>
      </c>
      <c r="R106" s="672">
        <f>IF(Q106=0,"",Q106/P106)</f>
        <v>0.88564415887850456</v>
      </c>
      <c r="S106" s="635"/>
      <c r="T106" s="630"/>
      <c r="U106" s="630"/>
      <c r="V106" s="630"/>
      <c r="W106" s="656" t="str">
        <f t="shared" ref="W106:W119" si="2">IF(V106=0,"",V106/U106)</f>
        <v/>
      </c>
      <c r="X106" s="675">
        <v>0</v>
      </c>
      <c r="Y106" s="675">
        <v>0</v>
      </c>
      <c r="Z106" s="676"/>
      <c r="AA106" s="676"/>
      <c r="AB106" s="676"/>
      <c r="AC106" s="676"/>
      <c r="AD106" s="676"/>
      <c r="AE106" s="676"/>
      <c r="AF106" s="676"/>
      <c r="AG106" s="676"/>
      <c r="AH106" s="676"/>
      <c r="AI106" s="676"/>
      <c r="AJ106" s="676"/>
      <c r="AK106" s="697"/>
      <c r="AL106" s="702"/>
      <c r="AM106" s="778"/>
    </row>
    <row r="107" spans="1:39" ht="25.5" hidden="1" customHeight="1" outlineLevel="1">
      <c r="A107" s="725">
        <v>16</v>
      </c>
      <c r="B107" s="726" t="s">
        <v>2464</v>
      </c>
      <c r="C107" s="661">
        <v>0.5</v>
      </c>
      <c r="D107" s="727" t="s">
        <v>991</v>
      </c>
      <c r="E107" s="731">
        <v>1</v>
      </c>
      <c r="F107" s="630"/>
      <c r="G107" s="630"/>
      <c r="H107" s="630"/>
      <c r="I107" s="630"/>
      <c r="J107" s="630"/>
      <c r="K107" s="757"/>
      <c r="L107" s="630"/>
      <c r="M107" s="758"/>
      <c r="N107" s="630"/>
      <c r="O107" s="630"/>
      <c r="P107" s="630"/>
      <c r="Q107" s="630"/>
      <c r="R107" s="672"/>
      <c r="S107" s="635">
        <v>0.5</v>
      </c>
      <c r="T107" s="630">
        <v>0.5</v>
      </c>
      <c r="U107" s="630">
        <f>T107</f>
        <v>0.5</v>
      </c>
      <c r="V107" s="630"/>
      <c r="W107" s="656" t="str">
        <f t="shared" si="2"/>
        <v/>
      </c>
      <c r="X107" s="675">
        <v>0</v>
      </c>
      <c r="Y107" s="675">
        <v>0</v>
      </c>
      <c r="Z107" s="676"/>
      <c r="AA107" s="676"/>
      <c r="AB107" s="676"/>
      <c r="AC107" s="676"/>
      <c r="AD107" s="676"/>
      <c r="AE107" s="676"/>
      <c r="AF107" s="676"/>
      <c r="AG107" s="676"/>
      <c r="AH107" s="676"/>
      <c r="AI107" s="676"/>
      <c r="AJ107" s="676"/>
      <c r="AK107" s="697" t="s">
        <v>2465</v>
      </c>
      <c r="AL107" s="702" t="s">
        <v>2379</v>
      </c>
      <c r="AM107" s="778"/>
    </row>
    <row r="108" spans="1:39" ht="15" hidden="1" outlineLevel="1">
      <c r="A108" s="725">
        <v>17</v>
      </c>
      <c r="B108" s="726" t="s">
        <v>2466</v>
      </c>
      <c r="C108" s="661">
        <v>4.74</v>
      </c>
      <c r="D108" s="727" t="s">
        <v>991</v>
      </c>
      <c r="E108" s="731">
        <v>3</v>
      </c>
      <c r="F108" s="630"/>
      <c r="G108" s="630"/>
      <c r="H108" s="630"/>
      <c r="I108" s="630"/>
      <c r="J108" s="630"/>
      <c r="K108" s="757"/>
      <c r="L108" s="630"/>
      <c r="M108" s="758"/>
      <c r="N108" s="630"/>
      <c r="O108" s="630"/>
      <c r="P108" s="630"/>
      <c r="Q108" s="630"/>
      <c r="R108" s="672"/>
      <c r="S108" s="635">
        <v>4.74</v>
      </c>
      <c r="T108" s="630">
        <f>S108</f>
        <v>4.74</v>
      </c>
      <c r="U108" s="630">
        <f>T108</f>
        <v>4.74</v>
      </c>
      <c r="V108" s="630"/>
      <c r="W108" s="656" t="str">
        <f t="shared" si="2"/>
        <v/>
      </c>
      <c r="X108" s="675">
        <v>0</v>
      </c>
      <c r="Y108" s="675">
        <v>0</v>
      </c>
      <c r="Z108" s="676"/>
      <c r="AA108" s="676"/>
      <c r="AB108" s="676"/>
      <c r="AC108" s="676"/>
      <c r="AD108" s="676"/>
      <c r="AE108" s="676"/>
      <c r="AF108" s="676"/>
      <c r="AG108" s="676"/>
      <c r="AH108" s="676"/>
      <c r="AI108" s="676"/>
      <c r="AJ108" s="676"/>
      <c r="AK108" s="697" t="s">
        <v>2467</v>
      </c>
      <c r="AL108" s="702" t="s">
        <v>2379</v>
      </c>
      <c r="AM108" s="778"/>
    </row>
    <row r="109" spans="1:39" ht="27" hidden="1" outlineLevel="1">
      <c r="A109" s="725">
        <v>18</v>
      </c>
      <c r="B109" s="732" t="s">
        <v>2468</v>
      </c>
      <c r="C109" s="663">
        <v>0.91</v>
      </c>
      <c r="D109" s="633"/>
      <c r="E109" s="733"/>
      <c r="F109" s="635"/>
      <c r="G109" s="635"/>
      <c r="H109" s="635"/>
      <c r="I109" s="635"/>
      <c r="J109" s="635"/>
      <c r="K109" s="657"/>
      <c r="L109" s="635"/>
      <c r="M109" s="658"/>
      <c r="N109" s="635"/>
      <c r="O109" s="635">
        <v>0.91</v>
      </c>
      <c r="P109" s="630">
        <f>O109</f>
        <v>0.91</v>
      </c>
      <c r="Q109" s="630">
        <v>0.77777799999999997</v>
      </c>
      <c r="R109" s="672">
        <f>IF(Q109=0,"",Q109/P109)</f>
        <v>0.8547010989010988</v>
      </c>
      <c r="S109" s="630"/>
      <c r="T109" s="630"/>
      <c r="U109" s="630"/>
      <c r="V109" s="630"/>
      <c r="W109" s="656" t="str">
        <f t="shared" si="2"/>
        <v/>
      </c>
      <c r="X109" s="676"/>
      <c r="Y109" s="676"/>
      <c r="Z109" s="676"/>
      <c r="AA109" s="676"/>
      <c r="AB109" s="676"/>
      <c r="AC109" s="676"/>
      <c r="AD109" s="676"/>
      <c r="AE109" s="676"/>
      <c r="AF109" s="676"/>
      <c r="AG109" s="676"/>
      <c r="AH109" s="676"/>
      <c r="AI109" s="676"/>
      <c r="AJ109" s="676"/>
      <c r="AK109" s="704" t="s">
        <v>2469</v>
      </c>
      <c r="AL109" s="702"/>
      <c r="AM109" s="779"/>
    </row>
    <row r="110" spans="1:39" ht="15" hidden="1" outlineLevel="1">
      <c r="A110" s="725">
        <v>19</v>
      </c>
      <c r="B110" s="732" t="s">
        <v>2470</v>
      </c>
      <c r="C110" s="663">
        <v>2.2999999999999998</v>
      </c>
      <c r="D110" s="633"/>
      <c r="E110" s="733"/>
      <c r="F110" s="635"/>
      <c r="G110" s="635"/>
      <c r="H110" s="635"/>
      <c r="I110" s="635"/>
      <c r="J110" s="635"/>
      <c r="K110" s="657"/>
      <c r="L110" s="635"/>
      <c r="M110" s="658"/>
      <c r="N110" s="635"/>
      <c r="O110" s="635">
        <v>2.2999999999999998</v>
      </c>
      <c r="P110" s="630">
        <f>O110</f>
        <v>2.2999999999999998</v>
      </c>
      <c r="Q110" s="630">
        <v>1.7606839999999999</v>
      </c>
      <c r="R110" s="672">
        <f>IF(Q110=0,"",Q110/P110)</f>
        <v>0.76551478260869565</v>
      </c>
      <c r="S110" s="630"/>
      <c r="T110" s="630"/>
      <c r="U110" s="630"/>
      <c r="V110" s="630"/>
      <c r="W110" s="656" t="str">
        <f t="shared" si="2"/>
        <v/>
      </c>
      <c r="X110" s="676"/>
      <c r="Y110" s="676"/>
      <c r="Z110" s="676"/>
      <c r="AA110" s="676"/>
      <c r="AB110" s="676"/>
      <c r="AC110" s="676"/>
      <c r="AD110" s="676"/>
      <c r="AE110" s="676"/>
      <c r="AF110" s="676"/>
      <c r="AG110" s="676"/>
      <c r="AH110" s="676"/>
      <c r="AI110" s="676"/>
      <c r="AJ110" s="676"/>
      <c r="AK110" s="704"/>
      <c r="AL110" s="702"/>
      <c r="AM110" s="779"/>
    </row>
    <row r="111" spans="1:39" ht="15" hidden="1" outlineLevel="1">
      <c r="A111" s="725">
        <v>20</v>
      </c>
      <c r="B111" s="730" t="s">
        <v>2471</v>
      </c>
      <c r="C111" s="661">
        <v>60</v>
      </c>
      <c r="D111" s="727"/>
      <c r="E111" s="731"/>
      <c r="F111" s="630"/>
      <c r="G111" s="630"/>
      <c r="H111" s="630"/>
      <c r="I111" s="630"/>
      <c r="J111" s="630"/>
      <c r="K111" s="757"/>
      <c r="L111" s="630"/>
      <c r="M111" s="758" t="str">
        <f>IF(L111=0,"",L111/J111)</f>
        <v/>
      </c>
      <c r="N111" s="630">
        <v>60</v>
      </c>
      <c r="O111" s="630"/>
      <c r="P111" s="630"/>
      <c r="Q111" s="630"/>
      <c r="R111" s="672" t="str">
        <f t="shared" ref="R111:R119" si="3">IF(Q111=0,"",Q111/P111)</f>
        <v/>
      </c>
      <c r="S111" s="630"/>
      <c r="T111" s="630"/>
      <c r="U111" s="630"/>
      <c r="V111" s="630"/>
      <c r="W111" s="630" t="str">
        <f t="shared" si="2"/>
        <v/>
      </c>
      <c r="X111" s="630"/>
      <c r="Y111" s="630"/>
      <c r="Z111" s="630"/>
      <c r="AA111" s="630"/>
      <c r="AB111" s="630"/>
      <c r="AC111" s="630"/>
      <c r="AD111" s="630"/>
      <c r="AE111" s="630"/>
      <c r="AF111" s="630"/>
      <c r="AG111" s="630"/>
      <c r="AH111" s="630"/>
      <c r="AI111" s="630"/>
      <c r="AJ111" s="630"/>
      <c r="AK111" s="704" t="s">
        <v>2472</v>
      </c>
      <c r="AL111" s="702" t="s">
        <v>2379</v>
      </c>
      <c r="AM111" s="779"/>
    </row>
    <row r="112" spans="1:39" ht="15" hidden="1" outlineLevel="1">
      <c r="A112" s="725">
        <v>21</v>
      </c>
      <c r="B112" s="730" t="s">
        <v>2473</v>
      </c>
      <c r="C112" s="661">
        <v>2</v>
      </c>
      <c r="D112" s="727"/>
      <c r="E112" s="731"/>
      <c r="F112" s="630"/>
      <c r="G112" s="630"/>
      <c r="H112" s="630"/>
      <c r="I112" s="630"/>
      <c r="J112" s="630"/>
      <c r="K112" s="757"/>
      <c r="L112" s="630"/>
      <c r="M112" s="758"/>
      <c r="N112" s="630">
        <v>2</v>
      </c>
      <c r="O112" s="630">
        <v>2</v>
      </c>
      <c r="P112" s="630">
        <f>O112</f>
        <v>2</v>
      </c>
      <c r="Q112" s="630"/>
      <c r="R112" s="672" t="str">
        <f t="shared" si="3"/>
        <v/>
      </c>
      <c r="S112" s="630"/>
      <c r="T112" s="630"/>
      <c r="U112" s="630"/>
      <c r="V112" s="630"/>
      <c r="W112" s="630" t="str">
        <f t="shared" si="2"/>
        <v/>
      </c>
      <c r="X112" s="630"/>
      <c r="Y112" s="630"/>
      <c r="Z112" s="630"/>
      <c r="AA112" s="630"/>
      <c r="AB112" s="630"/>
      <c r="AC112" s="630"/>
      <c r="AD112" s="630"/>
      <c r="AE112" s="630"/>
      <c r="AF112" s="630"/>
      <c r="AG112" s="630"/>
      <c r="AH112" s="630"/>
      <c r="AI112" s="630"/>
      <c r="AJ112" s="630"/>
      <c r="AK112" s="704" t="s">
        <v>2474</v>
      </c>
      <c r="AL112" s="702"/>
      <c r="AM112" s="779"/>
    </row>
    <row r="113" spans="1:39" ht="15" hidden="1" outlineLevel="1">
      <c r="A113" s="725">
        <v>22</v>
      </c>
      <c r="B113" s="626" t="s">
        <v>2475</v>
      </c>
      <c r="C113" s="661">
        <v>50</v>
      </c>
      <c r="D113" s="727"/>
      <c r="E113" s="731"/>
      <c r="F113" s="630"/>
      <c r="G113" s="630"/>
      <c r="H113" s="630"/>
      <c r="I113" s="630"/>
      <c r="J113" s="630"/>
      <c r="K113" s="757"/>
      <c r="L113" s="630"/>
      <c r="M113" s="758"/>
      <c r="N113" s="630">
        <v>50</v>
      </c>
      <c r="O113" s="630">
        <v>50</v>
      </c>
      <c r="P113" s="630"/>
      <c r="Q113" s="630"/>
      <c r="R113" s="672" t="str">
        <f t="shared" si="3"/>
        <v/>
      </c>
      <c r="S113" s="630"/>
      <c r="T113" s="630"/>
      <c r="U113" s="630"/>
      <c r="V113" s="630"/>
      <c r="W113" s="630" t="str">
        <f t="shared" si="2"/>
        <v/>
      </c>
      <c r="X113" s="630"/>
      <c r="Y113" s="630"/>
      <c r="Z113" s="630"/>
      <c r="AA113" s="630"/>
      <c r="AB113" s="630"/>
      <c r="AC113" s="630"/>
      <c r="AD113" s="630"/>
      <c r="AE113" s="630"/>
      <c r="AF113" s="630"/>
      <c r="AG113" s="630"/>
      <c r="AH113" s="630"/>
      <c r="AI113" s="630"/>
      <c r="AJ113" s="630"/>
      <c r="AK113" s="697" t="s">
        <v>2476</v>
      </c>
      <c r="AL113" s="702"/>
      <c r="AM113" s="778"/>
    </row>
    <row r="114" spans="1:39" ht="15" hidden="1" outlineLevel="1">
      <c r="A114" s="725">
        <v>23</v>
      </c>
      <c r="B114" s="730" t="s">
        <v>2477</v>
      </c>
      <c r="C114" s="661"/>
      <c r="D114" s="727"/>
      <c r="E114" s="731"/>
      <c r="F114" s="630"/>
      <c r="G114" s="630"/>
      <c r="H114" s="630"/>
      <c r="I114" s="630"/>
      <c r="J114" s="630"/>
      <c r="K114" s="757"/>
      <c r="L114" s="630"/>
      <c r="M114" s="758"/>
      <c r="N114" s="630"/>
      <c r="O114" s="630"/>
      <c r="P114" s="630"/>
      <c r="Q114" s="630"/>
      <c r="R114" s="672" t="str">
        <f t="shared" si="3"/>
        <v/>
      </c>
      <c r="S114" s="630"/>
      <c r="T114" s="630"/>
      <c r="U114" s="630"/>
      <c r="V114" s="630"/>
      <c r="W114" s="630" t="str">
        <f t="shared" si="2"/>
        <v/>
      </c>
      <c r="X114" s="630"/>
      <c r="Y114" s="630"/>
      <c r="Z114" s="630"/>
      <c r="AA114" s="630"/>
      <c r="AB114" s="630"/>
      <c r="AC114" s="630"/>
      <c r="AD114" s="630"/>
      <c r="AE114" s="630"/>
      <c r="AF114" s="630"/>
      <c r="AG114" s="630"/>
      <c r="AH114" s="630"/>
      <c r="AI114" s="630"/>
      <c r="AJ114" s="630"/>
      <c r="AK114" s="704" t="s">
        <v>2478</v>
      </c>
      <c r="AL114" s="702"/>
      <c r="AM114" s="779"/>
    </row>
    <row r="115" spans="1:39" ht="27" hidden="1" outlineLevel="1">
      <c r="A115" s="725">
        <v>24</v>
      </c>
      <c r="B115" s="734" t="s">
        <v>2479</v>
      </c>
      <c r="C115" s="661">
        <v>60</v>
      </c>
      <c r="D115" s="727"/>
      <c r="E115" s="731"/>
      <c r="F115" s="630">
        <v>2</v>
      </c>
      <c r="G115" s="630"/>
      <c r="H115" s="630">
        <v>2</v>
      </c>
      <c r="I115" s="630">
        <v>2</v>
      </c>
      <c r="J115" s="630">
        <f>I115</f>
        <v>2</v>
      </c>
      <c r="K115" s="757"/>
      <c r="L115" s="630"/>
      <c r="M115" s="758" t="str">
        <f>IF(L115=0,"",L115/J115)</f>
        <v/>
      </c>
      <c r="N115" s="630"/>
      <c r="O115" s="630"/>
      <c r="P115" s="630"/>
      <c r="Q115" s="630"/>
      <c r="R115" s="672" t="str">
        <f t="shared" si="3"/>
        <v/>
      </c>
      <c r="S115" s="630"/>
      <c r="T115" s="630"/>
      <c r="U115" s="630"/>
      <c r="V115" s="630"/>
      <c r="W115" s="630" t="str">
        <f t="shared" si="2"/>
        <v/>
      </c>
      <c r="X115" s="630"/>
      <c r="Y115" s="630"/>
      <c r="Z115" s="630"/>
      <c r="AA115" s="630"/>
      <c r="AB115" s="630"/>
      <c r="AC115" s="630"/>
      <c r="AD115" s="630"/>
      <c r="AE115" s="630"/>
      <c r="AF115" s="630"/>
      <c r="AG115" s="630"/>
      <c r="AH115" s="630"/>
      <c r="AI115" s="630"/>
      <c r="AJ115" s="630"/>
      <c r="AK115" s="697"/>
      <c r="AL115" s="702"/>
      <c r="AM115" s="779"/>
    </row>
    <row r="116" spans="1:39" ht="27" hidden="1" outlineLevel="1">
      <c r="A116" s="725">
        <v>25</v>
      </c>
      <c r="B116" s="730" t="s">
        <v>2480</v>
      </c>
      <c r="C116" s="661">
        <f>73+3.65</f>
        <v>76.650000000000006</v>
      </c>
      <c r="D116" s="727"/>
      <c r="E116" s="731"/>
      <c r="F116" s="630">
        <v>73</v>
      </c>
      <c r="G116" s="630">
        <v>73</v>
      </c>
      <c r="H116" s="630">
        <v>30</v>
      </c>
      <c r="I116" s="630">
        <v>30</v>
      </c>
      <c r="J116" s="630">
        <v>30</v>
      </c>
      <c r="K116" s="757"/>
      <c r="L116" s="630"/>
      <c r="M116" s="758" t="str">
        <f>IF(L116=0,"",L116/J116)</f>
        <v/>
      </c>
      <c r="N116" s="630">
        <v>3.65</v>
      </c>
      <c r="O116" s="630">
        <v>3.65</v>
      </c>
      <c r="P116" s="630"/>
      <c r="Q116" s="630"/>
      <c r="R116" s="672" t="str">
        <f t="shared" si="3"/>
        <v/>
      </c>
      <c r="S116" s="630"/>
      <c r="T116" s="630"/>
      <c r="U116" s="630"/>
      <c r="V116" s="630"/>
      <c r="W116" s="630" t="str">
        <f t="shared" si="2"/>
        <v/>
      </c>
      <c r="X116" s="630"/>
      <c r="Y116" s="630"/>
      <c r="Z116" s="630"/>
      <c r="AA116" s="630"/>
      <c r="AB116" s="630"/>
      <c r="AC116" s="630"/>
      <c r="AD116" s="630"/>
      <c r="AE116" s="630"/>
      <c r="AF116" s="630"/>
      <c r="AG116" s="630"/>
      <c r="AH116" s="630"/>
      <c r="AI116" s="630"/>
      <c r="AJ116" s="630"/>
      <c r="AK116" s="704" t="s">
        <v>2481</v>
      </c>
      <c r="AL116" s="702" t="s">
        <v>2379</v>
      </c>
      <c r="AM116" s="779"/>
    </row>
    <row r="117" spans="1:39" ht="15" hidden="1" outlineLevel="1">
      <c r="A117" s="725">
        <v>26</v>
      </c>
      <c r="B117" s="730" t="s">
        <v>2482</v>
      </c>
      <c r="C117" s="661">
        <v>50</v>
      </c>
      <c r="D117" s="727" t="s">
        <v>991</v>
      </c>
      <c r="E117" s="731"/>
      <c r="F117" s="630"/>
      <c r="G117" s="630"/>
      <c r="H117" s="630">
        <v>50</v>
      </c>
      <c r="I117" s="630">
        <v>0</v>
      </c>
      <c r="J117" s="630">
        <f>I117</f>
        <v>0</v>
      </c>
      <c r="K117" s="757"/>
      <c r="L117" s="630"/>
      <c r="M117" s="758" t="str">
        <f>IF(L117=0,"",L117/J117)</f>
        <v/>
      </c>
      <c r="N117" s="630"/>
      <c r="O117" s="630"/>
      <c r="P117" s="630"/>
      <c r="Q117" s="630"/>
      <c r="R117" s="672" t="str">
        <f t="shared" si="3"/>
        <v/>
      </c>
      <c r="S117" s="630"/>
      <c r="T117" s="630"/>
      <c r="U117" s="630"/>
      <c r="V117" s="630"/>
      <c r="W117" s="630" t="str">
        <f t="shared" si="2"/>
        <v/>
      </c>
      <c r="X117" s="630"/>
      <c r="Y117" s="630"/>
      <c r="Z117" s="630"/>
      <c r="AA117" s="630"/>
      <c r="AB117" s="630"/>
      <c r="AC117" s="630"/>
      <c r="AD117" s="630"/>
      <c r="AE117" s="630"/>
      <c r="AF117" s="630"/>
      <c r="AG117" s="630"/>
      <c r="AH117" s="630"/>
      <c r="AI117" s="630"/>
      <c r="AJ117" s="630"/>
      <c r="AK117" s="704" t="s">
        <v>2483</v>
      </c>
      <c r="AL117" s="702" t="s">
        <v>2379</v>
      </c>
      <c r="AM117" s="779"/>
    </row>
    <row r="118" spans="1:39" ht="15" hidden="1" outlineLevel="1">
      <c r="A118" s="725">
        <v>27</v>
      </c>
      <c r="B118" s="730" t="s">
        <v>2484</v>
      </c>
      <c r="C118" s="661">
        <v>25</v>
      </c>
      <c r="D118" s="727" t="s">
        <v>993</v>
      </c>
      <c r="E118" s="731"/>
      <c r="F118" s="630">
        <v>25</v>
      </c>
      <c r="G118" s="630"/>
      <c r="H118" s="630"/>
      <c r="I118" s="630"/>
      <c r="J118" s="630">
        <f>I118</f>
        <v>0</v>
      </c>
      <c r="K118" s="757"/>
      <c r="L118" s="630"/>
      <c r="M118" s="758" t="str">
        <f>IF(L118=0,"",L118/J118)</f>
        <v/>
      </c>
      <c r="N118" s="630"/>
      <c r="O118" s="630"/>
      <c r="P118" s="630"/>
      <c r="Q118" s="630"/>
      <c r="R118" s="672" t="str">
        <f t="shared" si="3"/>
        <v/>
      </c>
      <c r="S118" s="630"/>
      <c r="T118" s="630"/>
      <c r="U118" s="630"/>
      <c r="V118" s="630"/>
      <c r="W118" s="630" t="str">
        <f t="shared" si="2"/>
        <v/>
      </c>
      <c r="X118" s="630"/>
      <c r="Y118" s="630"/>
      <c r="Z118" s="630"/>
      <c r="AA118" s="630"/>
      <c r="AB118" s="630"/>
      <c r="AC118" s="630"/>
      <c r="AD118" s="630"/>
      <c r="AE118" s="630"/>
      <c r="AF118" s="630"/>
      <c r="AG118" s="630"/>
      <c r="AH118" s="630"/>
      <c r="AI118" s="630"/>
      <c r="AJ118" s="630"/>
      <c r="AK118" s="704" t="s">
        <v>2485</v>
      </c>
      <c r="AL118" s="702" t="s">
        <v>2379</v>
      </c>
      <c r="AM118" s="779"/>
    </row>
    <row r="119" spans="1:39" ht="67.5" hidden="1" outlineLevel="1">
      <c r="A119" s="725">
        <v>28</v>
      </c>
      <c r="B119" s="735" t="s">
        <v>2486</v>
      </c>
      <c r="C119" s="661">
        <v>20.9</v>
      </c>
      <c r="D119" s="727" t="s">
        <v>991</v>
      </c>
      <c r="E119" s="731"/>
      <c r="F119" s="630">
        <v>20.9</v>
      </c>
      <c r="G119" s="630"/>
      <c r="H119" s="630"/>
      <c r="I119" s="630"/>
      <c r="J119" s="630">
        <f>I119</f>
        <v>0</v>
      </c>
      <c r="K119" s="757"/>
      <c r="L119" s="630"/>
      <c r="M119" s="758" t="str">
        <f>IF(L119=0,"",L119/J119)</f>
        <v/>
      </c>
      <c r="N119" s="630"/>
      <c r="O119" s="630"/>
      <c r="P119" s="630"/>
      <c r="Q119" s="630"/>
      <c r="R119" s="672" t="str">
        <f t="shared" si="3"/>
        <v/>
      </c>
      <c r="S119" s="630"/>
      <c r="T119" s="630"/>
      <c r="U119" s="630"/>
      <c r="V119" s="630"/>
      <c r="W119" s="630" t="str">
        <f t="shared" si="2"/>
        <v/>
      </c>
      <c r="X119" s="630"/>
      <c r="Y119" s="630"/>
      <c r="Z119" s="630"/>
      <c r="AA119" s="630"/>
      <c r="AB119" s="630"/>
      <c r="AC119" s="630"/>
      <c r="AD119" s="630"/>
      <c r="AE119" s="630"/>
      <c r="AF119" s="630"/>
      <c r="AG119" s="630"/>
      <c r="AH119" s="630"/>
      <c r="AI119" s="630"/>
      <c r="AJ119" s="630"/>
      <c r="AK119" s="697" t="s">
        <v>2487</v>
      </c>
      <c r="AL119" s="702" t="s">
        <v>2379</v>
      </c>
      <c r="AM119" s="779"/>
    </row>
    <row r="120" spans="1:39" collapsed="1">
      <c r="B120" s="5165"/>
      <c r="C120" s="5165"/>
      <c r="D120" s="5165"/>
      <c r="E120" s="5165"/>
      <c r="F120" s="5165"/>
      <c r="G120" s="5165"/>
      <c r="H120" s="5165"/>
      <c r="I120" s="5165"/>
      <c r="J120" s="5165"/>
      <c r="K120" s="5165"/>
      <c r="L120" s="5165"/>
      <c r="M120" s="5165"/>
      <c r="N120" s="5165"/>
      <c r="O120" s="5165"/>
      <c r="P120" s="5165"/>
      <c r="Q120" s="5165"/>
      <c r="R120" s="5165"/>
      <c r="S120" s="5165"/>
      <c r="T120" s="5165"/>
      <c r="U120" s="5165"/>
      <c r="V120" s="5165"/>
      <c r="W120" s="5165"/>
      <c r="X120" s="5165"/>
      <c r="Y120" s="5165"/>
      <c r="Z120" s="5165"/>
      <c r="AA120" s="5165"/>
      <c r="AB120" s="5165"/>
      <c r="AC120" s="5165"/>
      <c r="AD120" s="5165"/>
      <c r="AE120" s="5165"/>
      <c r="AF120" s="5165"/>
      <c r="AG120" s="5165"/>
      <c r="AH120" s="5165"/>
      <c r="AI120" s="5165"/>
      <c r="AJ120" s="5165"/>
      <c r="AK120" s="5165"/>
      <c r="AL120" s="5165"/>
    </row>
    <row r="121" spans="1:39">
      <c r="B121" s="736"/>
      <c r="C121" s="737"/>
      <c r="D121" s="738"/>
      <c r="E121" s="739"/>
      <c r="F121" s="739"/>
      <c r="G121" s="739"/>
      <c r="H121" s="737"/>
      <c r="I121" s="737"/>
      <c r="J121" s="737"/>
      <c r="K121" s="737"/>
      <c r="L121" s="737"/>
      <c r="M121" s="760"/>
      <c r="N121" s="737"/>
      <c r="O121" s="737"/>
      <c r="P121" s="737"/>
      <c r="Q121" s="737"/>
      <c r="R121" s="737"/>
      <c r="S121" s="737"/>
      <c r="T121" s="737"/>
      <c r="U121" s="737"/>
      <c r="V121" s="737"/>
      <c r="W121" s="737"/>
      <c r="X121" s="737"/>
      <c r="Y121" s="737"/>
      <c r="Z121" s="737"/>
      <c r="AA121" s="737"/>
      <c r="AB121" s="737"/>
      <c r="AC121" s="737"/>
      <c r="AD121" s="737"/>
      <c r="AE121" s="737"/>
      <c r="AF121" s="737"/>
      <c r="AG121" s="737"/>
      <c r="AH121" s="737"/>
      <c r="AI121" s="737"/>
      <c r="AJ121" s="737"/>
      <c r="AK121" s="780" t="s">
        <v>215</v>
      </c>
      <c r="AL121" s="781"/>
    </row>
    <row r="122" spans="1:39" s="595" customFormat="1" ht="15.75">
      <c r="A122" s="740"/>
      <c r="B122" s="741"/>
      <c r="C122" s="742"/>
      <c r="D122" s="742"/>
      <c r="E122" s="743"/>
      <c r="F122" s="743"/>
      <c r="G122" s="743"/>
      <c r="H122" s="744"/>
      <c r="I122" s="744"/>
      <c r="J122" s="744"/>
      <c r="K122" s="744"/>
      <c r="L122" s="744"/>
      <c r="M122" s="761"/>
      <c r="N122" s="744"/>
      <c r="O122" s="744"/>
      <c r="P122" s="744"/>
      <c r="Q122" s="744"/>
      <c r="R122" s="744"/>
      <c r="S122" s="744"/>
      <c r="T122" s="744"/>
      <c r="U122" s="744"/>
      <c r="V122" s="744"/>
      <c r="W122" s="744"/>
      <c r="X122" s="744"/>
      <c r="Y122" s="744"/>
      <c r="Z122" s="744"/>
      <c r="AA122" s="744"/>
      <c r="AB122" s="744"/>
      <c r="AC122" s="744"/>
      <c r="AD122" s="744"/>
      <c r="AE122" s="744"/>
      <c r="AF122" s="744"/>
      <c r="AG122" s="744"/>
      <c r="AH122" s="744"/>
      <c r="AI122" s="744"/>
      <c r="AJ122" s="744"/>
      <c r="AK122" s="782"/>
      <c r="AL122" s="783"/>
    </row>
    <row r="123" spans="1:39" s="595" customFormat="1" ht="15.75">
      <c r="A123" s="740"/>
      <c r="B123" s="745"/>
      <c r="C123" s="740"/>
      <c r="D123" s="740"/>
      <c r="E123" s="746"/>
      <c r="F123" s="746"/>
      <c r="G123" s="746"/>
      <c r="H123" s="747"/>
      <c r="I123" s="747"/>
      <c r="J123" s="747"/>
      <c r="K123" s="747"/>
      <c r="L123" s="747"/>
      <c r="M123" s="762"/>
      <c r="N123" s="747"/>
      <c r="O123" s="747"/>
      <c r="P123" s="747"/>
      <c r="Q123" s="747"/>
      <c r="R123" s="747"/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82"/>
      <c r="AL123" s="782"/>
    </row>
    <row r="124" spans="1:39" s="595" customFormat="1" ht="15.75">
      <c r="A124" s="740"/>
      <c r="B124" s="745"/>
      <c r="C124" s="740"/>
      <c r="D124" s="740"/>
      <c r="E124" s="746"/>
      <c r="F124" s="746"/>
      <c r="G124" s="746"/>
      <c r="H124" s="744"/>
      <c r="I124" s="744"/>
      <c r="J124" s="744"/>
      <c r="K124" s="744"/>
      <c r="L124" s="744"/>
      <c r="M124" s="761"/>
      <c r="N124" s="744"/>
      <c r="O124" s="744"/>
      <c r="P124" s="744"/>
      <c r="Q124" s="744"/>
      <c r="R124" s="744"/>
      <c r="S124" s="744"/>
      <c r="T124" s="744"/>
      <c r="U124" s="744"/>
      <c r="V124" s="744"/>
      <c r="W124" s="744"/>
      <c r="X124" s="744"/>
      <c r="Y124" s="744"/>
      <c r="Z124" s="744"/>
      <c r="AA124" s="744"/>
      <c r="AB124" s="744"/>
      <c r="AC124" s="744"/>
      <c r="AD124" s="744"/>
      <c r="AE124" s="744"/>
      <c r="AF124" s="744"/>
      <c r="AG124" s="744"/>
      <c r="AH124" s="744"/>
      <c r="AI124" s="744"/>
      <c r="AJ124" s="744"/>
      <c r="AK124" s="782"/>
      <c r="AL124" s="783"/>
    </row>
    <row r="125" spans="1:39" s="595" customFormat="1" ht="15.75">
      <c r="A125" s="740"/>
      <c r="B125" s="745"/>
      <c r="C125" s="740"/>
      <c r="D125" s="740"/>
      <c r="E125" s="746"/>
      <c r="F125" s="746"/>
      <c r="G125" s="746"/>
      <c r="H125" s="740"/>
      <c r="I125" s="740"/>
      <c r="J125" s="740"/>
      <c r="K125" s="740"/>
      <c r="L125" s="740"/>
      <c r="M125" s="763"/>
      <c r="N125" s="740"/>
      <c r="O125" s="740"/>
      <c r="P125" s="740"/>
      <c r="Q125" s="740"/>
      <c r="R125" s="740"/>
      <c r="S125" s="740"/>
      <c r="T125" s="740"/>
      <c r="U125" s="740"/>
      <c r="V125" s="740"/>
      <c r="W125" s="740"/>
      <c r="X125" s="740"/>
      <c r="Y125" s="740"/>
      <c r="Z125" s="740"/>
      <c r="AA125" s="740"/>
      <c r="AB125" s="740"/>
      <c r="AC125" s="740"/>
      <c r="AD125" s="740"/>
      <c r="AE125" s="740"/>
      <c r="AF125" s="740"/>
      <c r="AG125" s="740"/>
      <c r="AH125" s="740"/>
      <c r="AI125" s="740"/>
      <c r="AJ125" s="740"/>
      <c r="AK125" s="784"/>
      <c r="AL125" s="785"/>
    </row>
  </sheetData>
  <sortState ref="A26:O38">
    <sortCondition descending="1" ref="I26:I38"/>
  </sortState>
  <mergeCells count="2">
    <mergeCell ref="B1:AK1"/>
    <mergeCell ref="B120:AL120"/>
  </mergeCells>
  <phoneticPr fontId="169" type="noConversion"/>
  <hyperlinks>
    <hyperlink ref="AK121" location="总部管理费!Print_Titles" display="返回"/>
  </hyperlinks>
  <printOptions horizontalCentered="1"/>
  <pageMargins left="0.39370078740157499" right="0" top="0.39370078740157499" bottom="0" header="0.31496062992126" footer="0.31496062992126"/>
  <pageSetup paperSize="9" scale="57" fitToHeight="0" orientation="landscape" horizontalDpi="180" verticalDpi="180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60"/>
  <sheetViews>
    <sheetView workbookViewId="0">
      <selection activeCell="D6" sqref="D6:AL56"/>
    </sheetView>
  </sheetViews>
  <sheetFormatPr defaultColWidth="9" defaultRowHeight="15.75" outlineLevelCol="1"/>
  <cols>
    <col min="1" max="1" width="7.625" style="361" customWidth="1"/>
    <col min="2" max="2" width="8.875" style="362" customWidth="1"/>
    <col min="3" max="3" width="18" style="361" customWidth="1"/>
    <col min="4" max="7" width="13.5" style="363" hidden="1" customWidth="1" outlineLevel="1"/>
    <col min="8" max="8" width="13.5" style="364" hidden="1" customWidth="1" outlineLevel="1"/>
    <col min="9" max="12" width="13.5" style="363" hidden="1" customWidth="1" outlineLevel="1"/>
    <col min="13" max="13" width="13.5" style="364" hidden="1" customWidth="1" outlineLevel="1"/>
    <col min="14" max="25" width="13.5" style="363" hidden="1" customWidth="1" outlineLevel="1"/>
    <col min="26" max="27" width="10.875" style="363" hidden="1" customWidth="1" outlineLevel="1"/>
    <col min="28" max="28" width="13.125" style="363" hidden="1" customWidth="1" outlineLevel="1"/>
    <col min="29" max="30" width="10.875" style="363" hidden="1" customWidth="1" outlineLevel="1"/>
    <col min="31" max="31" width="10.875" style="363" customWidth="1" collapsed="1"/>
    <col min="32" max="32" width="10.875" style="363" customWidth="1"/>
    <col min="33" max="36" width="13.125" style="363" customWidth="1"/>
    <col min="37" max="37" width="31.5" style="361" customWidth="1"/>
    <col min="38" max="38" width="23.625" style="361" customWidth="1"/>
    <col min="39" max="16384" width="9" style="361"/>
  </cols>
  <sheetData>
    <row r="1" spans="1:39">
      <c r="A1" s="365"/>
      <c r="B1" s="366"/>
      <c r="C1" s="367"/>
      <c r="D1" s="368"/>
      <c r="E1" s="368"/>
      <c r="F1" s="368"/>
      <c r="G1" s="368"/>
      <c r="H1" s="369"/>
      <c r="I1" s="368"/>
      <c r="J1" s="368"/>
      <c r="K1" s="368"/>
      <c r="L1" s="368"/>
      <c r="M1" s="369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5"/>
      <c r="AL1" s="424" t="s">
        <v>125</v>
      </c>
    </row>
    <row r="2" spans="1:39" s="356" customFormat="1" ht="21" customHeight="1">
      <c r="A2" s="5448" t="s">
        <v>2488</v>
      </c>
      <c r="B2" s="5448"/>
      <c r="C2" s="5448"/>
      <c r="D2" s="5448"/>
      <c r="E2" s="5448"/>
      <c r="F2" s="5448"/>
      <c r="G2" s="5448"/>
      <c r="H2" s="5448"/>
      <c r="I2" s="5448"/>
      <c r="J2" s="5448"/>
      <c r="K2" s="5448"/>
      <c r="L2" s="5448"/>
      <c r="M2" s="5448"/>
      <c r="N2" s="5448"/>
      <c r="O2" s="5448"/>
      <c r="P2" s="5448"/>
      <c r="Q2" s="5448"/>
      <c r="R2" s="5448"/>
      <c r="S2" s="5448"/>
      <c r="T2" s="5448"/>
      <c r="U2" s="5448"/>
      <c r="V2" s="5448"/>
      <c r="W2" s="5448"/>
      <c r="X2" s="5448"/>
      <c r="Y2" s="5448"/>
      <c r="Z2" s="5448"/>
      <c r="AA2" s="5448"/>
      <c r="AB2" s="5448"/>
      <c r="AC2" s="5448"/>
      <c r="AD2" s="5448"/>
      <c r="AE2" s="5448"/>
      <c r="AF2" s="5448"/>
      <c r="AG2" s="5448"/>
      <c r="AH2" s="5448"/>
      <c r="AI2" s="5448"/>
      <c r="AJ2" s="5448"/>
      <c r="AK2" s="5448"/>
      <c r="AL2" s="5448"/>
    </row>
    <row r="3" spans="1:39">
      <c r="A3" s="370" t="s">
        <v>2489</v>
      </c>
      <c r="B3" s="371"/>
      <c r="C3" s="372"/>
      <c r="D3" s="368"/>
      <c r="E3" s="368"/>
      <c r="F3" s="368"/>
      <c r="G3" s="368"/>
      <c r="H3" s="369"/>
      <c r="I3" s="368"/>
      <c r="J3" s="368"/>
      <c r="K3" s="368"/>
      <c r="L3" s="368"/>
      <c r="M3" s="369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  <c r="AJ3" s="368"/>
      <c r="AK3" s="425"/>
      <c r="AL3" s="426" t="s">
        <v>361</v>
      </c>
    </row>
    <row r="4" spans="1:39" s="357" customFormat="1" ht="20.25" customHeight="1">
      <c r="A4" s="5450"/>
      <c r="B4" s="5453" t="s">
        <v>13</v>
      </c>
      <c r="C4" s="5453" t="s">
        <v>1606</v>
      </c>
      <c r="D4" s="5230" t="s">
        <v>155</v>
      </c>
      <c r="E4" s="5231"/>
      <c r="F4" s="5231"/>
      <c r="G4" s="5231"/>
      <c r="H4" s="5232"/>
      <c r="I4" s="5230" t="s">
        <v>2490</v>
      </c>
      <c r="J4" s="5231"/>
      <c r="K4" s="5231"/>
      <c r="L4" s="5231"/>
      <c r="M4" s="5232"/>
      <c r="N4" s="5230" t="s">
        <v>2491</v>
      </c>
      <c r="O4" s="5231"/>
      <c r="P4" s="5231"/>
      <c r="Q4" s="5231"/>
      <c r="R4" s="5232"/>
      <c r="S4" s="5230" t="s">
        <v>2492</v>
      </c>
      <c r="T4" s="5231"/>
      <c r="U4" s="5231"/>
      <c r="V4" s="5231"/>
      <c r="W4" s="5232"/>
      <c r="X4" s="5230" t="s">
        <v>1677</v>
      </c>
      <c r="Y4" s="5231"/>
      <c r="Z4" s="5231"/>
      <c r="AA4" s="5231"/>
      <c r="AB4" s="5232"/>
      <c r="AC4" s="5230" t="s">
        <v>221</v>
      </c>
      <c r="AD4" s="5231"/>
      <c r="AE4" s="5231"/>
      <c r="AF4" s="5231"/>
      <c r="AG4" s="5232"/>
      <c r="AH4" s="5365" t="s">
        <v>161</v>
      </c>
      <c r="AI4" s="5366"/>
      <c r="AJ4" s="5367"/>
      <c r="AK4" s="5329" t="s">
        <v>960</v>
      </c>
      <c r="AL4" s="5329" t="s">
        <v>791</v>
      </c>
    </row>
    <row r="5" spans="1:39" s="358" customFormat="1" ht="23.25" customHeight="1">
      <c r="A5" s="5451"/>
      <c r="B5" s="5454"/>
      <c r="C5" s="5454"/>
      <c r="D5" s="374" t="s">
        <v>788</v>
      </c>
      <c r="E5" s="374" t="s">
        <v>854</v>
      </c>
      <c r="F5" s="374" t="s">
        <v>786</v>
      </c>
      <c r="G5" s="374" t="s">
        <v>855</v>
      </c>
      <c r="H5" s="375" t="s">
        <v>170</v>
      </c>
      <c r="I5" s="374" t="s">
        <v>788</v>
      </c>
      <c r="J5" s="374" t="s">
        <v>789</v>
      </c>
      <c r="K5" s="374" t="s">
        <v>786</v>
      </c>
      <c r="L5" s="374" t="s">
        <v>855</v>
      </c>
      <c r="M5" s="375" t="s">
        <v>170</v>
      </c>
      <c r="N5" s="374" t="s">
        <v>788</v>
      </c>
      <c r="O5" s="374" t="s">
        <v>789</v>
      </c>
      <c r="P5" s="374" t="s">
        <v>786</v>
      </c>
      <c r="Q5" s="374" t="s">
        <v>855</v>
      </c>
      <c r="R5" s="374" t="s">
        <v>170</v>
      </c>
      <c r="S5" s="374" t="s">
        <v>788</v>
      </c>
      <c r="T5" s="374" t="s">
        <v>789</v>
      </c>
      <c r="U5" s="374" t="s">
        <v>786</v>
      </c>
      <c r="V5" s="374" t="s">
        <v>855</v>
      </c>
      <c r="W5" s="374" t="s">
        <v>170</v>
      </c>
      <c r="X5" s="374" t="s">
        <v>788</v>
      </c>
      <c r="Y5" s="374" t="s">
        <v>789</v>
      </c>
      <c r="Z5" s="374" t="s">
        <v>786</v>
      </c>
      <c r="AA5" s="374" t="s">
        <v>855</v>
      </c>
      <c r="AB5" s="374" t="s">
        <v>170</v>
      </c>
      <c r="AC5" s="374" t="s">
        <v>788</v>
      </c>
      <c r="AD5" s="374" t="s">
        <v>789</v>
      </c>
      <c r="AE5" s="374" t="s">
        <v>786</v>
      </c>
      <c r="AF5" s="374" t="s">
        <v>855</v>
      </c>
      <c r="AG5" s="374" t="s">
        <v>170</v>
      </c>
      <c r="AH5" s="428" t="s">
        <v>788</v>
      </c>
      <c r="AI5" s="428" t="s">
        <v>789</v>
      </c>
      <c r="AJ5" s="428" t="s">
        <v>786</v>
      </c>
      <c r="AK5" s="5329"/>
      <c r="AL5" s="5329"/>
    </row>
    <row r="6" spans="1:39">
      <c r="A6" s="5452" t="s">
        <v>2493</v>
      </c>
      <c r="B6" s="377" t="s">
        <v>16</v>
      </c>
      <c r="C6" s="378" t="s">
        <v>2494</v>
      </c>
      <c r="D6" s="379"/>
      <c r="E6" s="379"/>
      <c r="F6" s="379"/>
      <c r="G6" s="379"/>
      <c r="H6" s="380"/>
      <c r="I6" s="379"/>
      <c r="J6" s="379"/>
      <c r="K6" s="379"/>
      <c r="L6" s="379"/>
      <c r="M6" s="380"/>
      <c r="N6" s="379"/>
      <c r="O6" s="379"/>
      <c r="P6" s="379"/>
      <c r="Q6" s="379"/>
      <c r="R6" s="380"/>
      <c r="S6" s="379"/>
      <c r="T6" s="379"/>
      <c r="U6" s="396"/>
      <c r="V6" s="396"/>
      <c r="W6" s="397"/>
      <c r="X6" s="398"/>
      <c r="Y6" s="398"/>
      <c r="Z6" s="398"/>
      <c r="AA6" s="398"/>
      <c r="AB6" s="416"/>
      <c r="AC6" s="398"/>
      <c r="AD6" s="398"/>
      <c r="AE6" s="398"/>
      <c r="AF6" s="398"/>
      <c r="AG6" s="416"/>
      <c r="AH6" s="398"/>
      <c r="AI6" s="398"/>
      <c r="AJ6" s="398"/>
      <c r="AK6" s="429"/>
      <c r="AL6" s="430"/>
    </row>
    <row r="7" spans="1:39">
      <c r="A7" s="5452"/>
      <c r="B7" s="381">
        <v>1</v>
      </c>
      <c r="C7" s="378" t="s">
        <v>2495</v>
      </c>
      <c r="D7" s="379"/>
      <c r="E7" s="379"/>
      <c r="F7" s="379"/>
      <c r="G7" s="379"/>
      <c r="H7" s="380"/>
      <c r="I7" s="379"/>
      <c r="J7" s="379"/>
      <c r="K7" s="379"/>
      <c r="L7" s="379"/>
      <c r="M7" s="380"/>
      <c r="N7" s="379"/>
      <c r="O7" s="379"/>
      <c r="P7" s="379"/>
      <c r="Q7" s="399"/>
      <c r="R7" s="380"/>
      <c r="S7" s="379"/>
      <c r="T7" s="379"/>
      <c r="U7" s="396"/>
      <c r="V7" s="396"/>
      <c r="W7" s="397"/>
      <c r="X7" s="398"/>
      <c r="Y7" s="398"/>
      <c r="Z7" s="398"/>
      <c r="AA7" s="398"/>
      <c r="AB7" s="416"/>
      <c r="AC7" s="398"/>
      <c r="AD7" s="398"/>
      <c r="AE7" s="398"/>
      <c r="AF7" s="417"/>
      <c r="AG7" s="416"/>
      <c r="AH7" s="431"/>
      <c r="AI7" s="432"/>
      <c r="AJ7" s="416"/>
      <c r="AK7" s="433"/>
      <c r="AL7" s="434"/>
    </row>
    <row r="8" spans="1:39">
      <c r="A8" s="5452"/>
      <c r="B8" s="381">
        <v>2</v>
      </c>
      <c r="C8" s="378" t="s">
        <v>2496</v>
      </c>
      <c r="D8" s="379"/>
      <c r="E8" s="379"/>
      <c r="F8" s="379"/>
      <c r="G8" s="379"/>
      <c r="H8" s="380"/>
      <c r="I8" s="379"/>
      <c r="J8" s="379"/>
      <c r="K8" s="379"/>
      <c r="L8" s="379"/>
      <c r="M8" s="380"/>
      <c r="N8" s="379"/>
      <c r="O8" s="379"/>
      <c r="P8" s="379"/>
      <c r="Q8" s="399"/>
      <c r="R8" s="380"/>
      <c r="S8" s="379"/>
      <c r="T8" s="379"/>
      <c r="U8" s="396"/>
      <c r="V8" s="396"/>
      <c r="W8" s="397"/>
      <c r="X8" s="398"/>
      <c r="Y8" s="398"/>
      <c r="Z8" s="398"/>
      <c r="AA8" s="398"/>
      <c r="AB8" s="416"/>
      <c r="AC8" s="398"/>
      <c r="AD8" s="398"/>
      <c r="AE8" s="398"/>
      <c r="AF8" s="402"/>
      <c r="AG8" s="416"/>
      <c r="AH8" s="431"/>
      <c r="AI8" s="432"/>
      <c r="AJ8" s="416"/>
      <c r="AK8" s="433"/>
      <c r="AL8" s="434"/>
    </row>
    <row r="9" spans="1:39">
      <c r="A9" s="5452"/>
      <c r="B9" s="381">
        <v>3</v>
      </c>
      <c r="C9" s="378" t="s">
        <v>2497</v>
      </c>
      <c r="D9" s="379"/>
      <c r="E9" s="379"/>
      <c r="F9" s="379"/>
      <c r="G9" s="379"/>
      <c r="H9" s="380"/>
      <c r="I9" s="379"/>
      <c r="J9" s="379"/>
      <c r="K9" s="379"/>
      <c r="L9" s="379"/>
      <c r="M9" s="380"/>
      <c r="N9" s="379"/>
      <c r="O9" s="379"/>
      <c r="P9" s="379"/>
      <c r="Q9" s="400"/>
      <c r="R9" s="380"/>
      <c r="S9" s="379"/>
      <c r="T9" s="379"/>
      <c r="U9" s="396"/>
      <c r="V9" s="396"/>
      <c r="W9" s="397"/>
      <c r="X9" s="398"/>
      <c r="Y9" s="398"/>
      <c r="Z9" s="398"/>
      <c r="AA9" s="398"/>
      <c r="AB9" s="416"/>
      <c r="AC9" s="398"/>
      <c r="AD9" s="398"/>
      <c r="AE9" s="398"/>
      <c r="AF9" s="402"/>
      <c r="AG9" s="416"/>
      <c r="AH9" s="431"/>
      <c r="AI9" s="432"/>
      <c r="AJ9" s="416"/>
      <c r="AK9" s="433"/>
      <c r="AL9" s="434"/>
    </row>
    <row r="10" spans="1:39">
      <c r="A10" s="5452"/>
      <c r="B10" s="381">
        <v>4</v>
      </c>
      <c r="C10" s="378" t="s">
        <v>2498</v>
      </c>
      <c r="D10" s="379"/>
      <c r="E10" s="379"/>
      <c r="F10" s="379"/>
      <c r="G10" s="379"/>
      <c r="H10" s="380"/>
      <c r="I10" s="379"/>
      <c r="J10" s="379"/>
      <c r="K10" s="379"/>
      <c r="L10" s="379"/>
      <c r="M10" s="380"/>
      <c r="N10" s="379"/>
      <c r="O10" s="379"/>
      <c r="P10" s="379"/>
      <c r="Q10" s="379"/>
      <c r="R10" s="380"/>
      <c r="S10" s="379"/>
      <c r="T10" s="379"/>
      <c r="U10" s="396"/>
      <c r="V10" s="396"/>
      <c r="W10" s="397"/>
      <c r="X10" s="398"/>
      <c r="Y10" s="398"/>
      <c r="Z10" s="398"/>
      <c r="AA10" s="398"/>
      <c r="AB10" s="416"/>
      <c r="AC10" s="398"/>
      <c r="AD10" s="398"/>
      <c r="AE10" s="398"/>
      <c r="AF10" s="398"/>
      <c r="AG10" s="416"/>
      <c r="AH10" s="416"/>
      <c r="AI10" s="416"/>
      <c r="AJ10" s="416"/>
      <c r="AK10" s="433"/>
      <c r="AL10" s="434"/>
    </row>
    <row r="11" spans="1:39">
      <c r="A11" s="5452"/>
      <c r="B11" s="382" t="s">
        <v>138</v>
      </c>
      <c r="C11" s="378" t="s">
        <v>1327</v>
      </c>
      <c r="D11" s="379"/>
      <c r="E11" s="379"/>
      <c r="F11" s="379"/>
      <c r="G11" s="379"/>
      <c r="H11" s="380"/>
      <c r="I11" s="379"/>
      <c r="J11" s="379"/>
      <c r="K11" s="379"/>
      <c r="L11" s="379"/>
      <c r="M11" s="380"/>
      <c r="N11" s="379"/>
      <c r="O11" s="379"/>
      <c r="P11" s="379"/>
      <c r="Q11" s="379"/>
      <c r="R11" s="380"/>
      <c r="S11" s="379"/>
      <c r="T11" s="379"/>
      <c r="U11" s="396"/>
      <c r="V11" s="396"/>
      <c r="W11" s="397"/>
      <c r="X11" s="398"/>
      <c r="Y11" s="398"/>
      <c r="Z11" s="398"/>
      <c r="AA11" s="398"/>
      <c r="AB11" s="416"/>
      <c r="AC11" s="398"/>
      <c r="AD11" s="398"/>
      <c r="AE11" s="398"/>
      <c r="AF11" s="398"/>
      <c r="AG11" s="416"/>
      <c r="AH11" s="398"/>
      <c r="AI11" s="398"/>
      <c r="AJ11" s="398"/>
      <c r="AK11" s="433"/>
      <c r="AL11" s="434"/>
    </row>
    <row r="12" spans="1:39">
      <c r="A12" s="5452"/>
      <c r="B12" s="381">
        <v>1</v>
      </c>
      <c r="C12" s="378" t="s">
        <v>2499</v>
      </c>
      <c r="D12" s="379"/>
      <c r="E12" s="379"/>
      <c r="F12" s="379"/>
      <c r="G12" s="379"/>
      <c r="H12" s="380"/>
      <c r="I12" s="379"/>
      <c r="J12" s="379"/>
      <c r="K12" s="379"/>
      <c r="L12" s="379"/>
      <c r="M12" s="380"/>
      <c r="N12" s="379"/>
      <c r="O12" s="379"/>
      <c r="P12" s="379"/>
      <c r="Q12" s="401"/>
      <c r="R12" s="380"/>
      <c r="S12" s="379"/>
      <c r="T12" s="379"/>
      <c r="U12" s="396"/>
      <c r="V12" s="396"/>
      <c r="W12" s="397"/>
      <c r="X12" s="398"/>
      <c r="Y12" s="418"/>
      <c r="Z12" s="398"/>
      <c r="AA12" s="398"/>
      <c r="AB12" s="416"/>
      <c r="AC12" s="398"/>
      <c r="AD12" s="398"/>
      <c r="AE12" s="398"/>
      <c r="AF12" s="402"/>
      <c r="AG12" s="416"/>
      <c r="AH12" s="431"/>
      <c r="AI12" s="432"/>
      <c r="AJ12" s="416"/>
      <c r="AK12" s="433"/>
      <c r="AL12" s="434"/>
      <c r="AM12" s="435"/>
    </row>
    <row r="13" spans="1:39">
      <c r="A13" s="5452"/>
      <c r="B13" s="381">
        <v>2</v>
      </c>
      <c r="C13" s="378" t="s">
        <v>2500</v>
      </c>
      <c r="D13" s="379"/>
      <c r="E13" s="379"/>
      <c r="F13" s="379"/>
      <c r="G13" s="379"/>
      <c r="H13" s="380"/>
      <c r="I13" s="379"/>
      <c r="J13" s="379"/>
      <c r="K13" s="379"/>
      <c r="L13" s="379"/>
      <c r="M13" s="380"/>
      <c r="N13" s="379"/>
      <c r="O13" s="379"/>
      <c r="P13" s="379"/>
      <c r="Q13" s="401"/>
      <c r="R13" s="380"/>
      <c r="S13" s="379"/>
      <c r="T13" s="379"/>
      <c r="U13" s="396"/>
      <c r="V13" s="396"/>
      <c r="W13" s="397"/>
      <c r="X13" s="398"/>
      <c r="Y13" s="398"/>
      <c r="Z13" s="398"/>
      <c r="AA13" s="398"/>
      <c r="AB13" s="416"/>
      <c r="AC13" s="398"/>
      <c r="AD13" s="398"/>
      <c r="AE13" s="398"/>
      <c r="AF13" s="402"/>
      <c r="AG13" s="416"/>
      <c r="AH13" s="431"/>
      <c r="AI13" s="432"/>
      <c r="AJ13" s="416"/>
      <c r="AK13" s="436"/>
      <c r="AL13" s="434"/>
    </row>
    <row r="14" spans="1:39">
      <c r="A14" s="5452"/>
      <c r="B14" s="381">
        <v>3</v>
      </c>
      <c r="C14" s="378" t="s">
        <v>2501</v>
      </c>
      <c r="D14" s="379"/>
      <c r="E14" s="379"/>
      <c r="F14" s="379"/>
      <c r="G14" s="379"/>
      <c r="H14" s="380"/>
      <c r="I14" s="379"/>
      <c r="J14" s="379"/>
      <c r="K14" s="379"/>
      <c r="L14" s="379"/>
      <c r="M14" s="380"/>
      <c r="N14" s="379"/>
      <c r="O14" s="379"/>
      <c r="P14" s="379"/>
      <c r="Q14" s="401"/>
      <c r="R14" s="380"/>
      <c r="S14" s="379"/>
      <c r="T14" s="379"/>
      <c r="U14" s="396"/>
      <c r="V14" s="396"/>
      <c r="W14" s="397"/>
      <c r="X14" s="398"/>
      <c r="Y14" s="398"/>
      <c r="Z14" s="398"/>
      <c r="AA14" s="398"/>
      <c r="AB14" s="416"/>
      <c r="AC14" s="398"/>
      <c r="AD14" s="398"/>
      <c r="AE14" s="398"/>
      <c r="AF14" s="398"/>
      <c r="AG14" s="416"/>
      <c r="AH14" s="416"/>
      <c r="AI14" s="416"/>
      <c r="AJ14" s="416"/>
      <c r="AK14" s="433"/>
      <c r="AL14" s="434"/>
    </row>
    <row r="15" spans="1:39">
      <c r="A15" s="5452"/>
      <c r="B15" s="381">
        <v>4</v>
      </c>
      <c r="C15" s="378" t="s">
        <v>2502</v>
      </c>
      <c r="D15" s="379"/>
      <c r="E15" s="379"/>
      <c r="F15" s="379"/>
      <c r="G15" s="379"/>
      <c r="H15" s="380"/>
      <c r="I15" s="379"/>
      <c r="J15" s="379"/>
      <c r="K15" s="379"/>
      <c r="L15" s="379"/>
      <c r="M15" s="380"/>
      <c r="N15" s="379"/>
      <c r="O15" s="379"/>
      <c r="P15" s="379"/>
      <c r="Q15" s="401"/>
      <c r="R15" s="380"/>
      <c r="S15" s="379"/>
      <c r="T15" s="379"/>
      <c r="U15" s="396"/>
      <c r="V15" s="396"/>
      <c r="W15" s="397"/>
      <c r="X15" s="398"/>
      <c r="Y15" s="398"/>
      <c r="Z15" s="398"/>
      <c r="AA15" s="398"/>
      <c r="AB15" s="416"/>
      <c r="AC15" s="398"/>
      <c r="AD15" s="398"/>
      <c r="AE15" s="398"/>
      <c r="AF15" s="398"/>
      <c r="AG15" s="416"/>
      <c r="AH15" s="416"/>
      <c r="AI15" s="416"/>
      <c r="AJ15" s="416"/>
      <c r="AK15" s="436"/>
      <c r="AL15" s="434"/>
    </row>
    <row r="16" spans="1:39">
      <c r="A16" s="5452"/>
      <c r="B16" s="382" t="s">
        <v>108</v>
      </c>
      <c r="C16" s="378" t="s">
        <v>2503</v>
      </c>
      <c r="D16" s="379"/>
      <c r="E16" s="379"/>
      <c r="F16" s="379"/>
      <c r="G16" s="379"/>
      <c r="H16" s="380"/>
      <c r="I16" s="379"/>
      <c r="J16" s="379"/>
      <c r="K16" s="379"/>
      <c r="L16" s="379"/>
      <c r="M16" s="380"/>
      <c r="N16" s="379"/>
      <c r="O16" s="379"/>
      <c r="P16" s="379"/>
      <c r="Q16" s="402"/>
      <c r="R16" s="380"/>
      <c r="S16" s="379"/>
      <c r="T16" s="379"/>
      <c r="U16" s="396"/>
      <c r="V16" s="396"/>
      <c r="W16" s="397"/>
      <c r="X16" s="398"/>
      <c r="Y16" s="398"/>
      <c r="Z16" s="398"/>
      <c r="AA16" s="398"/>
      <c r="AB16" s="416"/>
      <c r="AC16" s="398"/>
      <c r="AD16" s="398"/>
      <c r="AE16" s="398"/>
      <c r="AF16" s="402"/>
      <c r="AG16" s="416"/>
      <c r="AH16" s="431"/>
      <c r="AI16" s="432"/>
      <c r="AJ16" s="416"/>
      <c r="AK16" s="437"/>
      <c r="AL16" s="434"/>
    </row>
    <row r="17" spans="1:38">
      <c r="A17" s="5452"/>
      <c r="B17" s="382" t="s">
        <v>326</v>
      </c>
      <c r="C17" s="378" t="s">
        <v>2504</v>
      </c>
      <c r="D17" s="379"/>
      <c r="E17" s="379"/>
      <c r="F17" s="379"/>
      <c r="G17" s="379"/>
      <c r="H17" s="380"/>
      <c r="I17" s="379"/>
      <c r="J17" s="379"/>
      <c r="K17" s="379"/>
      <c r="L17" s="379"/>
      <c r="M17" s="380"/>
      <c r="N17" s="379"/>
      <c r="O17" s="379"/>
      <c r="P17" s="379"/>
      <c r="Q17" s="402"/>
      <c r="R17" s="380"/>
      <c r="S17" s="379"/>
      <c r="T17" s="379"/>
      <c r="U17" s="396"/>
      <c r="V17" s="396"/>
      <c r="W17" s="397"/>
      <c r="X17" s="398"/>
      <c r="Y17" s="398"/>
      <c r="Z17" s="398"/>
      <c r="AA17" s="398"/>
      <c r="AB17" s="416"/>
      <c r="AC17" s="398"/>
      <c r="AD17" s="398"/>
      <c r="AE17" s="398"/>
      <c r="AF17" s="402"/>
      <c r="AG17" s="416"/>
      <c r="AH17" s="431"/>
      <c r="AI17" s="432"/>
      <c r="AJ17" s="416"/>
      <c r="AK17" s="436"/>
      <c r="AL17" s="434"/>
    </row>
    <row r="18" spans="1:38">
      <c r="A18" s="5452"/>
      <c r="B18" s="382" t="s">
        <v>767</v>
      </c>
      <c r="C18" s="378" t="s">
        <v>2505</v>
      </c>
      <c r="D18" s="379"/>
      <c r="E18" s="379"/>
      <c r="F18" s="379"/>
      <c r="G18" s="379"/>
      <c r="H18" s="380"/>
      <c r="I18" s="379"/>
      <c r="J18" s="379"/>
      <c r="K18" s="379"/>
      <c r="L18" s="379"/>
      <c r="M18" s="380"/>
      <c r="N18" s="379"/>
      <c r="O18" s="379"/>
      <c r="P18" s="379"/>
      <c r="Q18" s="402"/>
      <c r="R18" s="380"/>
      <c r="S18" s="379"/>
      <c r="T18" s="379"/>
      <c r="U18" s="396"/>
      <c r="V18" s="396"/>
      <c r="W18" s="397"/>
      <c r="X18" s="398"/>
      <c r="Y18" s="398"/>
      <c r="Z18" s="398"/>
      <c r="AA18" s="398"/>
      <c r="AB18" s="416"/>
      <c r="AC18" s="398"/>
      <c r="AD18" s="398"/>
      <c r="AE18" s="398"/>
      <c r="AF18" s="402"/>
      <c r="AG18" s="416"/>
      <c r="AH18" s="431"/>
      <c r="AI18" s="432"/>
      <c r="AJ18" s="416"/>
      <c r="AK18" s="436"/>
      <c r="AL18" s="434"/>
    </row>
    <row r="19" spans="1:38">
      <c r="A19" s="5452"/>
      <c r="B19" s="382" t="s">
        <v>770</v>
      </c>
      <c r="C19" s="378" t="s">
        <v>2506</v>
      </c>
      <c r="D19" s="379"/>
      <c r="E19" s="379"/>
      <c r="F19" s="379"/>
      <c r="G19" s="379"/>
      <c r="H19" s="380"/>
      <c r="I19" s="379"/>
      <c r="J19" s="379"/>
      <c r="K19" s="379"/>
      <c r="L19" s="379"/>
      <c r="M19" s="380"/>
      <c r="N19" s="379"/>
      <c r="O19" s="379"/>
      <c r="P19" s="379"/>
      <c r="Q19" s="402"/>
      <c r="R19" s="380"/>
      <c r="S19" s="379"/>
      <c r="T19" s="379"/>
      <c r="U19" s="396"/>
      <c r="V19" s="396"/>
      <c r="W19" s="397"/>
      <c r="X19" s="398"/>
      <c r="Y19" s="398"/>
      <c r="Z19" s="398"/>
      <c r="AA19" s="398"/>
      <c r="AB19" s="416"/>
      <c r="AC19" s="398"/>
      <c r="AD19" s="398"/>
      <c r="AE19" s="398"/>
      <c r="AF19" s="402"/>
      <c r="AG19" s="416"/>
      <c r="AH19" s="431"/>
      <c r="AI19" s="432"/>
      <c r="AJ19" s="416"/>
      <c r="AK19" s="436"/>
      <c r="AL19" s="434"/>
    </row>
    <row r="20" spans="1:38">
      <c r="A20" s="5452"/>
      <c r="B20" s="382" t="s">
        <v>771</v>
      </c>
      <c r="C20" s="378" t="s">
        <v>2507</v>
      </c>
      <c r="D20" s="379"/>
      <c r="E20" s="379"/>
      <c r="F20" s="379"/>
      <c r="G20" s="379"/>
      <c r="H20" s="380"/>
      <c r="I20" s="379"/>
      <c r="J20" s="379"/>
      <c r="K20" s="379"/>
      <c r="L20" s="379"/>
      <c r="M20" s="380"/>
      <c r="N20" s="379"/>
      <c r="O20" s="379"/>
      <c r="P20" s="379"/>
      <c r="Q20" s="402"/>
      <c r="R20" s="380"/>
      <c r="S20" s="379"/>
      <c r="T20" s="379"/>
      <c r="U20" s="396"/>
      <c r="V20" s="396"/>
      <c r="W20" s="397"/>
      <c r="X20" s="398"/>
      <c r="Y20" s="398"/>
      <c r="Z20" s="398"/>
      <c r="AA20" s="398"/>
      <c r="AB20" s="416"/>
      <c r="AC20" s="398"/>
      <c r="AD20" s="398"/>
      <c r="AE20" s="398"/>
      <c r="AF20" s="402"/>
      <c r="AG20" s="416"/>
      <c r="AH20" s="431"/>
      <c r="AI20" s="432"/>
      <c r="AJ20" s="416"/>
      <c r="AK20" s="436"/>
      <c r="AL20" s="434"/>
    </row>
    <row r="21" spans="1:38">
      <c r="A21" s="5452"/>
      <c r="B21" s="382" t="s">
        <v>772</v>
      </c>
      <c r="C21" s="378" t="s">
        <v>2508</v>
      </c>
      <c r="D21" s="379"/>
      <c r="E21" s="379"/>
      <c r="F21" s="379"/>
      <c r="G21" s="379"/>
      <c r="H21" s="380"/>
      <c r="I21" s="379"/>
      <c r="J21" s="379"/>
      <c r="K21" s="379"/>
      <c r="L21" s="379"/>
      <c r="M21" s="380"/>
      <c r="N21" s="379"/>
      <c r="O21" s="379"/>
      <c r="P21" s="379"/>
      <c r="Q21" s="402"/>
      <c r="R21" s="380"/>
      <c r="S21" s="379"/>
      <c r="T21" s="379"/>
      <c r="U21" s="396"/>
      <c r="V21" s="396"/>
      <c r="W21" s="397"/>
      <c r="X21" s="398"/>
      <c r="Y21" s="398"/>
      <c r="Z21" s="398"/>
      <c r="AA21" s="398"/>
      <c r="AB21" s="416"/>
      <c r="AC21" s="398"/>
      <c r="AD21" s="398"/>
      <c r="AE21" s="398"/>
      <c r="AF21" s="402"/>
      <c r="AG21" s="416"/>
      <c r="AH21" s="431"/>
      <c r="AI21" s="432"/>
      <c r="AJ21" s="416"/>
      <c r="AK21" s="436"/>
      <c r="AL21" s="434"/>
    </row>
    <row r="22" spans="1:38">
      <c r="A22" s="5452"/>
      <c r="B22" s="382" t="s">
        <v>773</v>
      </c>
      <c r="C22" s="378" t="s">
        <v>250</v>
      </c>
      <c r="D22" s="379"/>
      <c r="E22" s="379"/>
      <c r="F22" s="379"/>
      <c r="G22" s="379"/>
      <c r="H22" s="380"/>
      <c r="I22" s="379"/>
      <c r="J22" s="379"/>
      <c r="K22" s="379"/>
      <c r="L22" s="379"/>
      <c r="M22" s="380"/>
      <c r="N22" s="379"/>
      <c r="O22" s="379"/>
      <c r="P22" s="379"/>
      <c r="Q22" s="402"/>
      <c r="R22" s="380"/>
      <c r="S22" s="379"/>
      <c r="T22" s="379"/>
      <c r="U22" s="396"/>
      <c r="V22" s="396"/>
      <c r="W22" s="397"/>
      <c r="X22" s="398"/>
      <c r="Y22" s="398"/>
      <c r="Z22" s="398"/>
      <c r="AA22" s="398"/>
      <c r="AB22" s="416"/>
      <c r="AC22" s="398"/>
      <c r="AD22" s="398"/>
      <c r="AE22" s="398"/>
      <c r="AF22" s="402"/>
      <c r="AG22" s="416"/>
      <c r="AH22" s="431"/>
      <c r="AI22" s="432"/>
      <c r="AJ22" s="416"/>
      <c r="AK22" s="436"/>
      <c r="AL22" s="434"/>
    </row>
    <row r="23" spans="1:38">
      <c r="A23" s="5452"/>
      <c r="B23" s="382" t="s">
        <v>774</v>
      </c>
      <c r="C23" s="378" t="s">
        <v>2509</v>
      </c>
      <c r="D23" s="379"/>
      <c r="E23" s="379"/>
      <c r="F23" s="379"/>
      <c r="G23" s="379"/>
      <c r="H23" s="380"/>
      <c r="I23" s="379"/>
      <c r="J23" s="379"/>
      <c r="K23" s="379"/>
      <c r="L23" s="379"/>
      <c r="M23" s="380"/>
      <c r="N23" s="379"/>
      <c r="O23" s="379"/>
      <c r="P23" s="379"/>
      <c r="Q23" s="402"/>
      <c r="R23" s="380"/>
      <c r="S23" s="379"/>
      <c r="T23" s="379"/>
      <c r="U23" s="396"/>
      <c r="V23" s="396"/>
      <c r="W23" s="397"/>
      <c r="X23" s="398"/>
      <c r="Y23" s="398"/>
      <c r="Z23" s="398"/>
      <c r="AA23" s="398"/>
      <c r="AB23" s="416"/>
      <c r="AC23" s="398"/>
      <c r="AD23" s="398"/>
      <c r="AE23" s="398"/>
      <c r="AF23" s="398"/>
      <c r="AG23" s="416"/>
      <c r="AH23" s="431"/>
      <c r="AI23" s="432"/>
      <c r="AJ23" s="416"/>
      <c r="AK23" s="436"/>
      <c r="AL23" s="434"/>
    </row>
    <row r="24" spans="1:38">
      <c r="A24" s="5452"/>
      <c r="B24" s="382" t="s">
        <v>930</v>
      </c>
      <c r="C24" s="378" t="s">
        <v>2510</v>
      </c>
      <c r="D24" s="379"/>
      <c r="E24" s="379"/>
      <c r="F24" s="379"/>
      <c r="G24" s="379"/>
      <c r="H24" s="380"/>
      <c r="I24" s="379"/>
      <c r="J24" s="379"/>
      <c r="K24" s="379"/>
      <c r="L24" s="379"/>
      <c r="M24" s="380"/>
      <c r="N24" s="379"/>
      <c r="O24" s="379"/>
      <c r="P24" s="379"/>
      <c r="Q24" s="402"/>
      <c r="R24" s="380"/>
      <c r="S24" s="379"/>
      <c r="T24" s="379"/>
      <c r="U24" s="396"/>
      <c r="V24" s="396"/>
      <c r="W24" s="397"/>
      <c r="X24" s="398"/>
      <c r="Y24" s="398"/>
      <c r="Z24" s="398"/>
      <c r="AA24" s="398"/>
      <c r="AB24" s="416"/>
      <c r="AC24" s="398"/>
      <c r="AD24" s="398"/>
      <c r="AE24" s="398"/>
      <c r="AF24" s="398"/>
      <c r="AG24" s="416"/>
      <c r="AH24" s="431"/>
      <c r="AI24" s="432"/>
      <c r="AJ24" s="416"/>
      <c r="AK24" s="436"/>
      <c r="AL24" s="434"/>
    </row>
    <row r="25" spans="1:38">
      <c r="A25" s="5452"/>
      <c r="B25" s="382" t="s">
        <v>931</v>
      </c>
      <c r="C25" s="378" t="s">
        <v>2511</v>
      </c>
      <c r="D25" s="379"/>
      <c r="E25" s="379"/>
      <c r="F25" s="379"/>
      <c r="G25" s="379"/>
      <c r="H25" s="380"/>
      <c r="I25" s="379"/>
      <c r="J25" s="379"/>
      <c r="K25" s="379"/>
      <c r="L25" s="379"/>
      <c r="M25" s="380"/>
      <c r="N25" s="379"/>
      <c r="O25" s="379"/>
      <c r="P25" s="379"/>
      <c r="Q25" s="402"/>
      <c r="R25" s="380"/>
      <c r="S25" s="379"/>
      <c r="T25" s="379"/>
      <c r="U25" s="396"/>
      <c r="V25" s="396"/>
      <c r="W25" s="397"/>
      <c r="X25" s="398"/>
      <c r="Y25" s="398"/>
      <c r="Z25" s="398"/>
      <c r="AA25" s="398"/>
      <c r="AB25" s="416"/>
      <c r="AC25" s="398"/>
      <c r="AD25" s="398"/>
      <c r="AE25" s="398"/>
      <c r="AF25" s="402"/>
      <c r="AG25" s="416"/>
      <c r="AH25" s="431"/>
      <c r="AI25" s="432"/>
      <c r="AJ25" s="416"/>
      <c r="AK25" s="436"/>
      <c r="AL25" s="434"/>
    </row>
    <row r="26" spans="1:38">
      <c r="A26" s="5452"/>
      <c r="B26" s="382" t="s">
        <v>932</v>
      </c>
      <c r="C26" s="378" t="s">
        <v>1189</v>
      </c>
      <c r="D26" s="379"/>
      <c r="E26" s="379"/>
      <c r="F26" s="379"/>
      <c r="G26" s="379"/>
      <c r="H26" s="380"/>
      <c r="I26" s="379"/>
      <c r="J26" s="379"/>
      <c r="K26" s="379"/>
      <c r="L26" s="379"/>
      <c r="M26" s="380"/>
      <c r="N26" s="379"/>
      <c r="O26" s="379"/>
      <c r="P26" s="379"/>
      <c r="Q26" s="402"/>
      <c r="R26" s="380"/>
      <c r="S26" s="379"/>
      <c r="T26" s="379"/>
      <c r="U26" s="396"/>
      <c r="V26" s="396"/>
      <c r="W26" s="397"/>
      <c r="X26" s="398"/>
      <c r="Y26" s="398"/>
      <c r="Z26" s="398"/>
      <c r="AA26" s="398"/>
      <c r="AB26" s="416"/>
      <c r="AC26" s="398"/>
      <c r="AD26" s="398"/>
      <c r="AE26" s="398"/>
      <c r="AF26" s="402"/>
      <c r="AG26" s="416"/>
      <c r="AH26" s="431"/>
      <c r="AI26" s="432"/>
      <c r="AJ26" s="416"/>
      <c r="AK26" s="436"/>
      <c r="AL26" s="434"/>
    </row>
    <row r="27" spans="1:38">
      <c r="A27" s="5452"/>
      <c r="B27" s="382" t="s">
        <v>933</v>
      </c>
      <c r="C27" s="378" t="s">
        <v>2512</v>
      </c>
      <c r="D27" s="379"/>
      <c r="E27" s="379"/>
      <c r="F27" s="379"/>
      <c r="G27" s="379"/>
      <c r="H27" s="380"/>
      <c r="I27" s="379"/>
      <c r="J27" s="379"/>
      <c r="K27" s="379"/>
      <c r="L27" s="379"/>
      <c r="M27" s="380"/>
      <c r="N27" s="379"/>
      <c r="O27" s="379"/>
      <c r="P27" s="379"/>
      <c r="Q27" s="402"/>
      <c r="R27" s="380"/>
      <c r="S27" s="379"/>
      <c r="T27" s="379"/>
      <c r="U27" s="396"/>
      <c r="V27" s="396"/>
      <c r="W27" s="397"/>
      <c r="X27" s="398"/>
      <c r="Y27" s="398"/>
      <c r="Z27" s="398"/>
      <c r="AA27" s="398"/>
      <c r="AB27" s="416"/>
      <c r="AC27" s="398"/>
      <c r="AD27" s="398"/>
      <c r="AE27" s="398"/>
      <c r="AF27" s="402"/>
      <c r="AG27" s="416"/>
      <c r="AH27" s="431"/>
      <c r="AI27" s="432"/>
      <c r="AJ27" s="416"/>
      <c r="AK27" s="436"/>
      <c r="AL27" s="434"/>
    </row>
    <row r="28" spans="1:38">
      <c r="A28" s="5452"/>
      <c r="B28" s="382" t="s">
        <v>934</v>
      </c>
      <c r="C28" s="378" t="s">
        <v>1192</v>
      </c>
      <c r="D28" s="379"/>
      <c r="E28" s="379"/>
      <c r="F28" s="379"/>
      <c r="G28" s="379"/>
      <c r="H28" s="380"/>
      <c r="I28" s="379"/>
      <c r="J28" s="379"/>
      <c r="K28" s="379"/>
      <c r="L28" s="379"/>
      <c r="M28" s="380"/>
      <c r="N28" s="379"/>
      <c r="O28" s="379"/>
      <c r="P28" s="379"/>
      <c r="Q28" s="402"/>
      <c r="R28" s="380"/>
      <c r="S28" s="379"/>
      <c r="T28" s="379"/>
      <c r="U28" s="396"/>
      <c r="V28" s="396"/>
      <c r="W28" s="397"/>
      <c r="X28" s="398"/>
      <c r="Y28" s="398"/>
      <c r="Z28" s="398"/>
      <c r="AA28" s="398"/>
      <c r="AB28" s="416"/>
      <c r="AC28" s="398"/>
      <c r="AD28" s="398"/>
      <c r="AE28" s="398"/>
      <c r="AF28" s="398"/>
      <c r="AG28" s="416"/>
      <c r="AH28" s="431"/>
      <c r="AI28" s="432"/>
      <c r="AJ28" s="416"/>
      <c r="AK28" s="382"/>
      <c r="AL28" s="434"/>
    </row>
    <row r="29" spans="1:38">
      <c r="A29" s="5452"/>
      <c r="B29" s="29" t="s">
        <v>935</v>
      </c>
      <c r="C29" s="378" t="s">
        <v>2513</v>
      </c>
      <c r="D29" s="379"/>
      <c r="E29" s="379"/>
      <c r="F29" s="379"/>
      <c r="G29" s="379"/>
      <c r="H29" s="380"/>
      <c r="I29" s="379"/>
      <c r="J29" s="379"/>
      <c r="K29" s="379"/>
      <c r="L29" s="379"/>
      <c r="M29" s="380"/>
      <c r="N29" s="379"/>
      <c r="O29" s="379"/>
      <c r="P29" s="379"/>
      <c r="Q29" s="379"/>
      <c r="R29" s="380"/>
      <c r="S29" s="379"/>
      <c r="T29" s="379"/>
      <c r="U29" s="396"/>
      <c r="V29" s="396"/>
      <c r="W29" s="397"/>
      <c r="X29" s="398"/>
      <c r="Y29" s="398"/>
      <c r="Z29" s="398"/>
      <c r="AA29" s="398"/>
      <c r="AB29" s="416"/>
      <c r="AC29" s="398"/>
      <c r="AD29" s="398"/>
      <c r="AE29" s="398"/>
      <c r="AF29" s="398"/>
      <c r="AG29" s="416"/>
      <c r="AH29" s="416"/>
      <c r="AI29" s="416"/>
      <c r="AJ29" s="416"/>
      <c r="AK29" s="382"/>
      <c r="AL29" s="434"/>
    </row>
    <row r="30" spans="1:38" ht="28.5" customHeight="1">
      <c r="A30" s="5452"/>
      <c r="B30" s="383"/>
      <c r="C30" s="384" t="s">
        <v>2514</v>
      </c>
      <c r="D30" s="385"/>
      <c r="E30" s="385"/>
      <c r="F30" s="385"/>
      <c r="G30" s="385"/>
      <c r="H30" s="386"/>
      <c r="I30" s="385"/>
      <c r="J30" s="385"/>
      <c r="K30" s="385"/>
      <c r="L30" s="385"/>
      <c r="M30" s="386"/>
      <c r="N30" s="385"/>
      <c r="O30" s="385"/>
      <c r="P30" s="385"/>
      <c r="Q30" s="385"/>
      <c r="R30" s="386"/>
      <c r="S30" s="385"/>
      <c r="T30" s="385"/>
      <c r="U30" s="403"/>
      <c r="V30" s="403"/>
      <c r="W30" s="404"/>
      <c r="X30" s="405"/>
      <c r="Y30" s="405"/>
      <c r="Z30" s="419"/>
      <c r="AA30" s="419"/>
      <c r="AB30" s="420"/>
      <c r="AC30" s="419"/>
      <c r="AD30" s="419"/>
      <c r="AE30" s="419"/>
      <c r="AF30" s="419"/>
      <c r="AG30" s="420"/>
      <c r="AH30" s="405"/>
      <c r="AI30" s="405"/>
      <c r="AJ30" s="405"/>
      <c r="AK30" s="438"/>
      <c r="AL30" s="439"/>
    </row>
    <row r="31" spans="1:38" s="359" customFormat="1" ht="23.25" customHeight="1">
      <c r="A31" s="5452" t="s">
        <v>1653</v>
      </c>
      <c r="B31" s="387" t="s">
        <v>13</v>
      </c>
      <c r="C31" s="387" t="s">
        <v>1606</v>
      </c>
      <c r="D31" s="385"/>
      <c r="E31" s="388"/>
      <c r="F31" s="388"/>
      <c r="G31" s="388"/>
      <c r="H31" s="389"/>
      <c r="I31" s="388"/>
      <c r="J31" s="388"/>
      <c r="K31" s="388"/>
      <c r="L31" s="388"/>
      <c r="M31" s="389"/>
      <c r="N31" s="388"/>
      <c r="O31" s="388"/>
      <c r="P31" s="388"/>
      <c r="Q31" s="388"/>
      <c r="R31" s="386"/>
      <c r="S31" s="388"/>
      <c r="T31" s="388"/>
      <c r="U31" s="406"/>
      <c r="V31" s="406"/>
      <c r="W31" s="407"/>
      <c r="X31" s="408"/>
      <c r="Y31" s="408"/>
      <c r="Z31" s="421"/>
      <c r="AA31" s="421"/>
      <c r="AB31" s="420"/>
      <c r="AC31" s="421"/>
      <c r="AD31" s="421"/>
      <c r="AE31" s="421"/>
      <c r="AF31" s="421"/>
      <c r="AG31" s="421"/>
      <c r="AH31" s="408"/>
      <c r="AI31" s="408"/>
      <c r="AJ31" s="408"/>
      <c r="AK31" s="394"/>
      <c r="AL31" s="394"/>
    </row>
    <row r="32" spans="1:38" ht="15.75" customHeight="1">
      <c r="A32" s="5452"/>
      <c r="B32" s="377" t="s">
        <v>16</v>
      </c>
      <c r="C32" s="378" t="s">
        <v>2494</v>
      </c>
      <c r="D32" s="379"/>
      <c r="E32" s="379"/>
      <c r="F32" s="379"/>
      <c r="G32" s="379"/>
      <c r="H32" s="380"/>
      <c r="I32" s="379"/>
      <c r="J32" s="379"/>
      <c r="K32" s="379"/>
      <c r="L32" s="379"/>
      <c r="M32" s="380"/>
      <c r="N32" s="379"/>
      <c r="O32" s="379"/>
      <c r="P32" s="379"/>
      <c r="Q32" s="379"/>
      <c r="R32" s="409"/>
      <c r="S32" s="379"/>
      <c r="T32" s="379"/>
      <c r="U32" s="396"/>
      <c r="V32" s="396"/>
      <c r="W32" s="397"/>
      <c r="X32" s="398"/>
      <c r="Y32" s="398"/>
      <c r="Z32" s="398"/>
      <c r="AA32" s="398"/>
      <c r="AB32" s="416"/>
      <c r="AC32" s="398"/>
      <c r="AD32" s="398"/>
      <c r="AE32" s="398"/>
      <c r="AF32" s="398"/>
      <c r="AG32" s="398"/>
      <c r="AH32" s="398"/>
      <c r="AI32" s="398"/>
      <c r="AJ32" s="398"/>
      <c r="AK32" s="440"/>
      <c r="AL32" s="430"/>
    </row>
    <row r="33" spans="1:39">
      <c r="A33" s="5452"/>
      <c r="B33" s="381">
        <v>1</v>
      </c>
      <c r="C33" s="378" t="s">
        <v>2495</v>
      </c>
      <c r="D33" s="379"/>
      <c r="E33" s="379"/>
      <c r="F33" s="379"/>
      <c r="G33" s="379"/>
      <c r="H33" s="380"/>
      <c r="I33" s="379"/>
      <c r="J33" s="379"/>
      <c r="K33" s="379"/>
      <c r="L33" s="379"/>
      <c r="M33" s="380"/>
      <c r="N33" s="379"/>
      <c r="O33" s="379"/>
      <c r="P33" s="379"/>
      <c r="Q33" s="379"/>
      <c r="R33" s="380"/>
      <c r="S33" s="379"/>
      <c r="T33" s="379"/>
      <c r="U33" s="396"/>
      <c r="V33" s="396"/>
      <c r="W33" s="397"/>
      <c r="X33" s="398"/>
      <c r="Y33" s="398"/>
      <c r="Z33" s="398"/>
      <c r="AA33" s="398"/>
      <c r="AB33" s="416"/>
      <c r="AC33" s="398"/>
      <c r="AD33" s="398"/>
      <c r="AE33" s="398"/>
      <c r="AF33" s="398"/>
      <c r="AG33" s="398"/>
      <c r="AH33" s="398"/>
      <c r="AI33" s="398"/>
      <c r="AJ33" s="398"/>
      <c r="AK33" s="436"/>
      <c r="AL33" s="434"/>
    </row>
    <row r="34" spans="1:39">
      <c r="A34" s="5452"/>
      <c r="B34" s="381">
        <v>2</v>
      </c>
      <c r="C34" s="378" t="s">
        <v>2496</v>
      </c>
      <c r="D34" s="379"/>
      <c r="E34" s="379"/>
      <c r="F34" s="379"/>
      <c r="G34" s="379"/>
      <c r="H34" s="380"/>
      <c r="I34" s="379"/>
      <c r="J34" s="379"/>
      <c r="K34" s="379"/>
      <c r="L34" s="379"/>
      <c r="M34" s="380"/>
      <c r="N34" s="379"/>
      <c r="O34" s="379"/>
      <c r="P34" s="379"/>
      <c r="Q34" s="379"/>
      <c r="R34" s="380"/>
      <c r="S34" s="379"/>
      <c r="T34" s="379"/>
      <c r="U34" s="396"/>
      <c r="V34" s="396"/>
      <c r="W34" s="397"/>
      <c r="X34" s="398"/>
      <c r="Y34" s="398"/>
      <c r="Z34" s="398"/>
      <c r="AA34" s="398"/>
      <c r="AB34" s="416"/>
      <c r="AC34" s="398"/>
      <c r="AD34" s="398"/>
      <c r="AE34" s="398"/>
      <c r="AF34" s="398"/>
      <c r="AG34" s="398"/>
      <c r="AH34" s="398"/>
      <c r="AI34" s="398"/>
      <c r="AJ34" s="398"/>
      <c r="AK34" s="440"/>
      <c r="AL34" s="434"/>
    </row>
    <row r="35" spans="1:39">
      <c r="A35" s="5452"/>
      <c r="B35" s="381">
        <v>3</v>
      </c>
      <c r="C35" s="378" t="s">
        <v>2497</v>
      </c>
      <c r="D35" s="379"/>
      <c r="E35" s="379"/>
      <c r="F35" s="379"/>
      <c r="G35" s="379"/>
      <c r="H35" s="380"/>
      <c r="I35" s="379"/>
      <c r="J35" s="379"/>
      <c r="K35" s="379"/>
      <c r="L35" s="379"/>
      <c r="M35" s="380"/>
      <c r="N35" s="379"/>
      <c r="O35" s="379"/>
      <c r="P35" s="379"/>
      <c r="Q35" s="379"/>
      <c r="R35" s="380"/>
      <c r="S35" s="379"/>
      <c r="T35" s="379"/>
      <c r="U35" s="396"/>
      <c r="V35" s="396"/>
      <c r="W35" s="397"/>
      <c r="X35" s="398"/>
      <c r="Y35" s="398"/>
      <c r="Z35" s="398"/>
      <c r="AA35" s="398"/>
      <c r="AB35" s="416"/>
      <c r="AC35" s="398"/>
      <c r="AD35" s="398"/>
      <c r="AE35" s="398"/>
      <c r="AF35" s="398"/>
      <c r="AG35" s="398"/>
      <c r="AH35" s="398"/>
      <c r="AI35" s="398"/>
      <c r="AJ35" s="398"/>
      <c r="AK35" s="440"/>
      <c r="AL35" s="434"/>
    </row>
    <row r="36" spans="1:39">
      <c r="A36" s="5452"/>
      <c r="B36" s="381">
        <v>4</v>
      </c>
      <c r="C36" s="378" t="s">
        <v>2515</v>
      </c>
      <c r="D36" s="379"/>
      <c r="E36" s="379"/>
      <c r="F36" s="379"/>
      <c r="G36" s="379"/>
      <c r="H36" s="380"/>
      <c r="I36" s="379"/>
      <c r="J36" s="379"/>
      <c r="K36" s="379"/>
      <c r="L36" s="379"/>
      <c r="M36" s="380"/>
      <c r="N36" s="379"/>
      <c r="O36" s="379"/>
      <c r="P36" s="379"/>
      <c r="Q36" s="379"/>
      <c r="R36" s="380"/>
      <c r="S36" s="379"/>
      <c r="T36" s="379"/>
      <c r="U36" s="396"/>
      <c r="V36" s="396"/>
      <c r="W36" s="397"/>
      <c r="X36" s="398"/>
      <c r="Y36" s="398"/>
      <c r="Z36" s="398"/>
      <c r="AA36" s="398"/>
      <c r="AB36" s="416"/>
      <c r="AC36" s="398"/>
      <c r="AD36" s="398"/>
      <c r="AE36" s="398"/>
      <c r="AF36" s="398"/>
      <c r="AG36" s="398"/>
      <c r="AH36" s="398"/>
      <c r="AI36" s="398"/>
      <c r="AJ36" s="398"/>
      <c r="AK36" s="440"/>
      <c r="AL36" s="434"/>
    </row>
    <row r="37" spans="1:39">
      <c r="A37" s="5452"/>
      <c r="B37" s="382" t="s">
        <v>138</v>
      </c>
      <c r="C37" s="378" t="s">
        <v>1327</v>
      </c>
      <c r="D37" s="379"/>
      <c r="E37" s="379"/>
      <c r="F37" s="379"/>
      <c r="G37" s="379"/>
      <c r="H37" s="380"/>
      <c r="I37" s="379"/>
      <c r="J37" s="379"/>
      <c r="K37" s="379"/>
      <c r="L37" s="379"/>
      <c r="M37" s="380"/>
      <c r="N37" s="379"/>
      <c r="O37" s="379"/>
      <c r="P37" s="379"/>
      <c r="Q37" s="379"/>
      <c r="R37" s="380"/>
      <c r="S37" s="379"/>
      <c r="T37" s="379"/>
      <c r="U37" s="396"/>
      <c r="V37" s="396"/>
      <c r="W37" s="397"/>
      <c r="X37" s="398"/>
      <c r="Y37" s="398"/>
      <c r="Z37" s="398"/>
      <c r="AA37" s="398"/>
      <c r="AB37" s="416"/>
      <c r="AC37" s="398"/>
      <c r="AD37" s="398"/>
      <c r="AE37" s="398"/>
      <c r="AF37" s="398"/>
      <c r="AG37" s="416"/>
      <c r="AH37" s="398"/>
      <c r="AI37" s="398"/>
      <c r="AJ37" s="398"/>
      <c r="AK37" s="433"/>
      <c r="AL37" s="434"/>
    </row>
    <row r="38" spans="1:39">
      <c r="A38" s="5452"/>
      <c r="B38" s="381">
        <v>1</v>
      </c>
      <c r="C38" s="378" t="s">
        <v>2499</v>
      </c>
      <c r="D38" s="379"/>
      <c r="E38" s="379"/>
      <c r="F38" s="379"/>
      <c r="G38" s="379"/>
      <c r="H38" s="380"/>
      <c r="I38" s="379"/>
      <c r="J38" s="379"/>
      <c r="K38" s="379"/>
      <c r="L38" s="379"/>
      <c r="M38" s="380"/>
      <c r="N38" s="379"/>
      <c r="O38" s="379"/>
      <c r="P38" s="379"/>
      <c r="Q38" s="410"/>
      <c r="R38" s="380"/>
      <c r="S38" s="379"/>
      <c r="T38" s="379"/>
      <c r="U38" s="396"/>
      <c r="V38" s="396"/>
      <c r="W38" s="397"/>
      <c r="X38" s="398"/>
      <c r="Y38" s="398"/>
      <c r="Z38" s="398"/>
      <c r="AA38" s="398"/>
      <c r="AB38" s="416"/>
      <c r="AC38" s="398"/>
      <c r="AD38" s="398"/>
      <c r="AE38" s="398"/>
      <c r="AF38" s="422"/>
      <c r="AG38" s="416"/>
      <c r="AH38" s="431"/>
      <c r="AI38" s="432"/>
      <c r="AJ38" s="416"/>
      <c r="AK38" s="440"/>
      <c r="AL38" s="434"/>
      <c r="AM38" s="435"/>
    </row>
    <row r="39" spans="1:39">
      <c r="A39" s="5452"/>
      <c r="B39" s="381">
        <v>2</v>
      </c>
      <c r="C39" s="378" t="s">
        <v>2500</v>
      </c>
      <c r="D39" s="379"/>
      <c r="E39" s="379"/>
      <c r="F39" s="379"/>
      <c r="G39" s="379"/>
      <c r="H39" s="380"/>
      <c r="I39" s="379"/>
      <c r="J39" s="379"/>
      <c r="K39" s="379"/>
      <c r="L39" s="379"/>
      <c r="M39" s="380"/>
      <c r="N39" s="379"/>
      <c r="O39" s="379"/>
      <c r="P39" s="379"/>
      <c r="Q39" s="411"/>
      <c r="R39" s="380"/>
      <c r="S39" s="379"/>
      <c r="T39" s="379"/>
      <c r="U39" s="396"/>
      <c r="V39" s="396"/>
      <c r="W39" s="397"/>
      <c r="X39" s="398"/>
      <c r="Y39" s="398"/>
      <c r="Z39" s="398"/>
      <c r="AA39" s="398"/>
      <c r="AB39" s="416"/>
      <c r="AC39" s="398"/>
      <c r="AD39" s="398"/>
      <c r="AE39" s="398"/>
      <c r="AF39" s="398"/>
      <c r="AG39" s="398"/>
      <c r="AH39" s="398"/>
      <c r="AI39" s="398"/>
      <c r="AJ39" s="398"/>
      <c r="AK39" s="440"/>
      <c r="AL39" s="434"/>
    </row>
    <row r="40" spans="1:39">
      <c r="A40" s="5452"/>
      <c r="B40" s="381">
        <v>3</v>
      </c>
      <c r="C40" s="378" t="s">
        <v>2501</v>
      </c>
      <c r="D40" s="379"/>
      <c r="E40" s="379"/>
      <c r="F40" s="379"/>
      <c r="G40" s="379"/>
      <c r="H40" s="380"/>
      <c r="I40" s="379"/>
      <c r="J40" s="379"/>
      <c r="K40" s="379"/>
      <c r="L40" s="379"/>
      <c r="M40" s="380"/>
      <c r="N40" s="379"/>
      <c r="O40" s="379"/>
      <c r="P40" s="379"/>
      <c r="Q40" s="410"/>
      <c r="R40" s="380"/>
      <c r="S40" s="379"/>
      <c r="T40" s="379"/>
      <c r="U40" s="396"/>
      <c r="V40" s="396"/>
      <c r="W40" s="397"/>
      <c r="X40" s="398"/>
      <c r="Y40" s="398"/>
      <c r="Z40" s="398"/>
      <c r="AA40" s="398"/>
      <c r="AB40" s="416"/>
      <c r="AC40" s="398"/>
      <c r="AD40" s="398"/>
      <c r="AE40" s="398"/>
      <c r="AF40" s="398"/>
      <c r="AG40" s="398"/>
      <c r="AH40" s="398"/>
      <c r="AI40" s="398"/>
      <c r="AJ40" s="398"/>
      <c r="AK40" s="441"/>
      <c r="AL40" s="434"/>
    </row>
    <row r="41" spans="1:39">
      <c r="A41" s="5452"/>
      <c r="B41" s="382" t="s">
        <v>108</v>
      </c>
      <c r="C41" s="378" t="s">
        <v>2503</v>
      </c>
      <c r="D41" s="379"/>
      <c r="E41" s="379"/>
      <c r="F41" s="379"/>
      <c r="G41" s="379"/>
      <c r="H41" s="380"/>
      <c r="I41" s="379"/>
      <c r="J41" s="379"/>
      <c r="K41" s="379"/>
      <c r="L41" s="379"/>
      <c r="M41" s="380"/>
      <c r="N41" s="379"/>
      <c r="O41" s="379"/>
      <c r="P41" s="379"/>
      <c r="Q41" s="379"/>
      <c r="R41" s="380"/>
      <c r="S41" s="379"/>
      <c r="T41" s="379"/>
      <c r="U41" s="396"/>
      <c r="V41" s="396"/>
      <c r="W41" s="397"/>
      <c r="X41" s="398"/>
      <c r="Y41" s="398"/>
      <c r="Z41" s="398"/>
      <c r="AA41" s="398"/>
      <c r="AB41" s="416"/>
      <c r="AC41" s="398"/>
      <c r="AD41" s="398"/>
      <c r="AE41" s="398"/>
      <c r="AF41" s="398"/>
      <c r="AG41" s="398"/>
      <c r="AH41" s="398"/>
      <c r="AI41" s="398"/>
      <c r="AJ41" s="398"/>
      <c r="AK41" s="440"/>
      <c r="AL41" s="434"/>
    </row>
    <row r="42" spans="1:39">
      <c r="A42" s="5452"/>
      <c r="B42" s="382" t="s">
        <v>326</v>
      </c>
      <c r="C42" s="378" t="s">
        <v>2504</v>
      </c>
      <c r="D42" s="379"/>
      <c r="E42" s="379"/>
      <c r="F42" s="379"/>
      <c r="G42" s="379"/>
      <c r="H42" s="380"/>
      <c r="I42" s="379"/>
      <c r="J42" s="379"/>
      <c r="K42" s="379"/>
      <c r="L42" s="379"/>
      <c r="M42" s="380"/>
      <c r="N42" s="379"/>
      <c r="O42" s="379"/>
      <c r="P42" s="379"/>
      <c r="Q42" s="379"/>
      <c r="R42" s="380"/>
      <c r="S42" s="379"/>
      <c r="T42" s="379"/>
      <c r="U42" s="396"/>
      <c r="V42" s="396"/>
      <c r="W42" s="397"/>
      <c r="X42" s="398"/>
      <c r="Y42" s="398"/>
      <c r="Z42" s="398"/>
      <c r="AA42" s="398"/>
      <c r="AB42" s="416"/>
      <c r="AC42" s="398"/>
      <c r="AD42" s="398"/>
      <c r="AE42" s="398"/>
      <c r="AF42" s="398"/>
      <c r="AG42" s="398"/>
      <c r="AH42" s="398"/>
      <c r="AI42" s="398"/>
      <c r="AJ42" s="398"/>
      <c r="AK42" s="440"/>
      <c r="AL42" s="434"/>
    </row>
    <row r="43" spans="1:39">
      <c r="A43" s="5452"/>
      <c r="B43" s="382" t="s">
        <v>767</v>
      </c>
      <c r="C43" s="378" t="s">
        <v>2505</v>
      </c>
      <c r="D43" s="379"/>
      <c r="E43" s="379"/>
      <c r="F43" s="379"/>
      <c r="G43" s="379"/>
      <c r="H43" s="380"/>
      <c r="I43" s="379"/>
      <c r="J43" s="379"/>
      <c r="K43" s="379"/>
      <c r="L43" s="379"/>
      <c r="M43" s="380"/>
      <c r="N43" s="379"/>
      <c r="O43" s="379"/>
      <c r="P43" s="379"/>
      <c r="Q43" s="412"/>
      <c r="R43" s="380"/>
      <c r="S43" s="379"/>
      <c r="T43" s="379"/>
      <c r="U43" s="396"/>
      <c r="V43" s="396"/>
      <c r="W43" s="397"/>
      <c r="X43" s="398"/>
      <c r="Y43" s="398"/>
      <c r="Z43" s="398"/>
      <c r="AA43" s="398"/>
      <c r="AB43" s="416"/>
      <c r="AC43" s="398"/>
      <c r="AD43" s="398"/>
      <c r="AE43" s="398"/>
      <c r="AF43" s="422"/>
      <c r="AG43" s="416"/>
      <c r="AH43" s="431"/>
      <c r="AI43" s="432"/>
      <c r="AJ43" s="416"/>
      <c r="AK43" s="441"/>
      <c r="AL43" s="434"/>
    </row>
    <row r="44" spans="1:39">
      <c r="A44" s="5452"/>
      <c r="B44" s="382" t="s">
        <v>770</v>
      </c>
      <c r="C44" s="378" t="s">
        <v>2506</v>
      </c>
      <c r="D44" s="379"/>
      <c r="E44" s="379"/>
      <c r="F44" s="379"/>
      <c r="G44" s="379"/>
      <c r="H44" s="380"/>
      <c r="I44" s="379"/>
      <c r="J44" s="379"/>
      <c r="K44" s="379"/>
      <c r="L44" s="379"/>
      <c r="M44" s="380"/>
      <c r="N44" s="379"/>
      <c r="O44" s="379"/>
      <c r="P44" s="379"/>
      <c r="Q44" s="412"/>
      <c r="R44" s="380"/>
      <c r="S44" s="379"/>
      <c r="T44" s="379"/>
      <c r="U44" s="396"/>
      <c r="V44" s="396"/>
      <c r="W44" s="397"/>
      <c r="X44" s="398"/>
      <c r="Y44" s="398"/>
      <c r="Z44" s="398"/>
      <c r="AA44" s="398"/>
      <c r="AB44" s="416"/>
      <c r="AC44" s="398"/>
      <c r="AD44" s="398"/>
      <c r="AE44" s="398"/>
      <c r="AF44" s="422"/>
      <c r="AG44" s="416"/>
      <c r="AH44" s="431"/>
      <c r="AI44" s="432"/>
      <c r="AJ44" s="416"/>
      <c r="AK44" s="441"/>
      <c r="AL44" s="434"/>
    </row>
    <row r="45" spans="1:39">
      <c r="A45" s="5452"/>
      <c r="B45" s="382" t="s">
        <v>770</v>
      </c>
      <c r="C45" s="378" t="s">
        <v>2507</v>
      </c>
      <c r="D45" s="379"/>
      <c r="E45" s="379"/>
      <c r="F45" s="379"/>
      <c r="G45" s="379"/>
      <c r="H45" s="380"/>
      <c r="I45" s="379"/>
      <c r="J45" s="379"/>
      <c r="K45" s="379"/>
      <c r="L45" s="379"/>
      <c r="M45" s="380"/>
      <c r="N45" s="379"/>
      <c r="O45" s="379"/>
      <c r="P45" s="379"/>
      <c r="Q45" s="412"/>
      <c r="R45" s="380"/>
      <c r="S45" s="379"/>
      <c r="T45" s="379"/>
      <c r="U45" s="396"/>
      <c r="V45" s="396"/>
      <c r="W45" s="397"/>
      <c r="X45" s="398"/>
      <c r="Y45" s="398"/>
      <c r="Z45" s="398"/>
      <c r="AA45" s="398"/>
      <c r="AB45" s="416"/>
      <c r="AC45" s="398"/>
      <c r="AD45" s="398"/>
      <c r="AE45" s="398"/>
      <c r="AF45" s="422"/>
      <c r="AG45" s="416"/>
      <c r="AH45" s="431"/>
      <c r="AI45" s="432"/>
      <c r="AJ45" s="416"/>
      <c r="AK45" s="441"/>
      <c r="AL45" s="434"/>
    </row>
    <row r="46" spans="1:39">
      <c r="A46" s="5452"/>
      <c r="B46" s="382" t="s">
        <v>771</v>
      </c>
      <c r="C46" s="378" t="s">
        <v>2508</v>
      </c>
      <c r="D46" s="390"/>
      <c r="E46" s="390"/>
      <c r="F46" s="379"/>
      <c r="G46" s="379"/>
      <c r="H46" s="380"/>
      <c r="I46" s="379"/>
      <c r="J46" s="379"/>
      <c r="K46" s="379"/>
      <c r="L46" s="379"/>
      <c r="M46" s="380"/>
      <c r="N46" s="379"/>
      <c r="O46" s="379"/>
      <c r="P46" s="379"/>
      <c r="Q46" s="412"/>
      <c r="R46" s="380"/>
      <c r="S46" s="379"/>
      <c r="T46" s="379"/>
      <c r="U46" s="396"/>
      <c r="V46" s="396"/>
      <c r="W46" s="397"/>
      <c r="X46" s="398"/>
      <c r="Y46" s="398"/>
      <c r="Z46" s="398"/>
      <c r="AA46" s="398"/>
      <c r="AB46" s="416"/>
      <c r="AC46" s="398"/>
      <c r="AD46" s="398"/>
      <c r="AE46" s="398"/>
      <c r="AF46" s="422"/>
      <c r="AG46" s="416"/>
      <c r="AH46" s="431"/>
      <c r="AI46" s="432"/>
      <c r="AJ46" s="416"/>
      <c r="AK46" s="441"/>
      <c r="AL46" s="433"/>
    </row>
    <row r="47" spans="1:39">
      <c r="A47" s="5452"/>
      <c r="B47" s="382" t="s">
        <v>773</v>
      </c>
      <c r="C47" s="378" t="s">
        <v>250</v>
      </c>
      <c r="D47" s="379"/>
      <c r="E47" s="379"/>
      <c r="F47" s="379"/>
      <c r="G47" s="379"/>
      <c r="H47" s="380"/>
      <c r="I47" s="379"/>
      <c r="J47" s="379"/>
      <c r="K47" s="379"/>
      <c r="L47" s="379"/>
      <c r="M47" s="380"/>
      <c r="N47" s="379"/>
      <c r="O47" s="379"/>
      <c r="P47" s="379"/>
      <c r="Q47" s="379"/>
      <c r="R47" s="380"/>
      <c r="S47" s="379"/>
      <c r="T47" s="379"/>
      <c r="U47" s="396"/>
      <c r="V47" s="396"/>
      <c r="W47" s="397"/>
      <c r="X47" s="398"/>
      <c r="Y47" s="398"/>
      <c r="Z47" s="398"/>
      <c r="AA47" s="398"/>
      <c r="AB47" s="416"/>
      <c r="AC47" s="398"/>
      <c r="AD47" s="398"/>
      <c r="AE47" s="398"/>
      <c r="AF47" s="398"/>
      <c r="AG47" s="398"/>
      <c r="AH47" s="398"/>
      <c r="AI47" s="398"/>
      <c r="AJ47" s="398"/>
      <c r="AK47" s="440"/>
      <c r="AL47" s="434"/>
    </row>
    <row r="48" spans="1:39">
      <c r="A48" s="5452"/>
      <c r="B48" s="382" t="s">
        <v>774</v>
      </c>
      <c r="C48" s="378" t="s">
        <v>2509</v>
      </c>
      <c r="D48" s="379"/>
      <c r="E48" s="379"/>
      <c r="F48" s="379"/>
      <c r="G48" s="379"/>
      <c r="H48" s="380"/>
      <c r="I48" s="379"/>
      <c r="J48" s="379"/>
      <c r="K48" s="379"/>
      <c r="L48" s="379"/>
      <c r="M48" s="380"/>
      <c r="N48" s="379"/>
      <c r="O48" s="379"/>
      <c r="P48" s="379"/>
      <c r="Q48" s="379"/>
      <c r="R48" s="380"/>
      <c r="S48" s="379"/>
      <c r="T48" s="379"/>
      <c r="U48" s="396"/>
      <c r="V48" s="396"/>
      <c r="W48" s="397"/>
      <c r="X48" s="398"/>
      <c r="Y48" s="398"/>
      <c r="Z48" s="398"/>
      <c r="AA48" s="398"/>
      <c r="AB48" s="416"/>
      <c r="AC48" s="398"/>
      <c r="AD48" s="398"/>
      <c r="AE48" s="398"/>
      <c r="AF48" s="398"/>
      <c r="AG48" s="398"/>
      <c r="AH48" s="398"/>
      <c r="AI48" s="398"/>
      <c r="AJ48" s="398"/>
      <c r="AK48" s="440"/>
      <c r="AL48" s="434"/>
    </row>
    <row r="49" spans="1:38">
      <c r="A49" s="5452"/>
      <c r="B49" s="382" t="s">
        <v>930</v>
      </c>
      <c r="C49" s="378" t="s">
        <v>2510</v>
      </c>
      <c r="D49" s="379"/>
      <c r="E49" s="379"/>
      <c r="F49" s="379"/>
      <c r="G49" s="379"/>
      <c r="H49" s="380"/>
      <c r="I49" s="379"/>
      <c r="J49" s="379"/>
      <c r="K49" s="379"/>
      <c r="L49" s="379"/>
      <c r="M49" s="380"/>
      <c r="N49" s="379"/>
      <c r="O49" s="379"/>
      <c r="P49" s="379"/>
      <c r="Q49" s="379"/>
      <c r="R49" s="380"/>
      <c r="S49" s="379"/>
      <c r="T49" s="379"/>
      <c r="U49" s="396"/>
      <c r="V49" s="396"/>
      <c r="W49" s="397"/>
      <c r="X49" s="398"/>
      <c r="Y49" s="398"/>
      <c r="Z49" s="398"/>
      <c r="AA49" s="398"/>
      <c r="AB49" s="416"/>
      <c r="AC49" s="398"/>
      <c r="AD49" s="398"/>
      <c r="AE49" s="398"/>
      <c r="AF49" s="398"/>
      <c r="AG49" s="398"/>
      <c r="AH49" s="398"/>
      <c r="AI49" s="398"/>
      <c r="AJ49" s="398"/>
      <c r="AK49" s="440"/>
      <c r="AL49" s="434"/>
    </row>
    <row r="50" spans="1:38">
      <c r="A50" s="5452"/>
      <c r="B50" s="382" t="s">
        <v>931</v>
      </c>
      <c r="C50" s="378" t="s">
        <v>2511</v>
      </c>
      <c r="D50" s="379"/>
      <c r="E50" s="379"/>
      <c r="F50" s="379"/>
      <c r="G50" s="379"/>
      <c r="H50" s="380"/>
      <c r="I50" s="379"/>
      <c r="J50" s="379"/>
      <c r="K50" s="379"/>
      <c r="L50" s="379"/>
      <c r="M50" s="380"/>
      <c r="N50" s="379"/>
      <c r="O50" s="379"/>
      <c r="P50" s="379"/>
      <c r="Q50" s="379"/>
      <c r="R50" s="380"/>
      <c r="S50" s="379"/>
      <c r="T50" s="379"/>
      <c r="U50" s="396"/>
      <c r="V50" s="396"/>
      <c r="W50" s="397"/>
      <c r="X50" s="398"/>
      <c r="Y50" s="398"/>
      <c r="Z50" s="398"/>
      <c r="AA50" s="398"/>
      <c r="AB50" s="416"/>
      <c r="AC50" s="398"/>
      <c r="AD50" s="398"/>
      <c r="AE50" s="398"/>
      <c r="AF50" s="398"/>
      <c r="AG50" s="398"/>
      <c r="AH50" s="398"/>
      <c r="AI50" s="398"/>
      <c r="AJ50" s="398"/>
      <c r="AK50" s="440"/>
      <c r="AL50" s="434"/>
    </row>
    <row r="51" spans="1:38">
      <c r="A51" s="5452"/>
      <c r="B51" s="382" t="s">
        <v>932</v>
      </c>
      <c r="C51" s="378" t="s">
        <v>1189</v>
      </c>
      <c r="D51" s="379"/>
      <c r="E51" s="379"/>
      <c r="F51" s="379"/>
      <c r="G51" s="379"/>
      <c r="H51" s="380"/>
      <c r="I51" s="379"/>
      <c r="J51" s="379"/>
      <c r="K51" s="379"/>
      <c r="L51" s="379"/>
      <c r="M51" s="380"/>
      <c r="N51" s="379"/>
      <c r="O51" s="379"/>
      <c r="P51" s="379"/>
      <c r="Q51" s="379"/>
      <c r="R51" s="380"/>
      <c r="S51" s="379"/>
      <c r="T51" s="379"/>
      <c r="U51" s="396"/>
      <c r="V51" s="396"/>
      <c r="W51" s="397"/>
      <c r="X51" s="398"/>
      <c r="Y51" s="398"/>
      <c r="Z51" s="398"/>
      <c r="AA51" s="398"/>
      <c r="AB51" s="416"/>
      <c r="AC51" s="398"/>
      <c r="AD51" s="398"/>
      <c r="AE51" s="398"/>
      <c r="AF51" s="398"/>
      <c r="AG51" s="398"/>
      <c r="AH51" s="398"/>
      <c r="AI51" s="398"/>
      <c r="AJ51" s="398"/>
      <c r="AK51" s="440"/>
      <c r="AL51" s="434"/>
    </row>
    <row r="52" spans="1:38">
      <c r="A52" s="5452"/>
      <c r="B52" s="382" t="s">
        <v>933</v>
      </c>
      <c r="C52" s="378" t="s">
        <v>2512</v>
      </c>
      <c r="D52" s="379"/>
      <c r="E52" s="379"/>
      <c r="F52" s="379"/>
      <c r="G52" s="379"/>
      <c r="H52" s="380"/>
      <c r="I52" s="379"/>
      <c r="J52" s="379"/>
      <c r="K52" s="379"/>
      <c r="L52" s="379"/>
      <c r="M52" s="380"/>
      <c r="N52" s="379"/>
      <c r="O52" s="379"/>
      <c r="P52" s="379"/>
      <c r="Q52" s="379"/>
      <c r="R52" s="380"/>
      <c r="S52" s="379"/>
      <c r="T52" s="379"/>
      <c r="U52" s="396"/>
      <c r="V52" s="396"/>
      <c r="W52" s="397"/>
      <c r="X52" s="398"/>
      <c r="Y52" s="398"/>
      <c r="Z52" s="398"/>
      <c r="AA52" s="398"/>
      <c r="AB52" s="416"/>
      <c r="AC52" s="398"/>
      <c r="AD52" s="398"/>
      <c r="AE52" s="398"/>
      <c r="AF52" s="398"/>
      <c r="AG52" s="398"/>
      <c r="AH52" s="398"/>
      <c r="AI52" s="398"/>
      <c r="AJ52" s="398"/>
      <c r="AK52" s="440"/>
      <c r="AL52" s="434"/>
    </row>
    <row r="53" spans="1:38">
      <c r="A53" s="5452"/>
      <c r="B53" s="382" t="s">
        <v>934</v>
      </c>
      <c r="C53" s="378" t="s">
        <v>1192</v>
      </c>
      <c r="D53" s="379"/>
      <c r="E53" s="379"/>
      <c r="F53" s="379"/>
      <c r="G53" s="379"/>
      <c r="H53" s="380"/>
      <c r="I53" s="379"/>
      <c r="J53" s="379"/>
      <c r="K53" s="379"/>
      <c r="L53" s="379"/>
      <c r="M53" s="380"/>
      <c r="N53" s="379"/>
      <c r="O53" s="379"/>
      <c r="P53" s="379"/>
      <c r="Q53" s="379"/>
      <c r="R53" s="380"/>
      <c r="S53" s="379"/>
      <c r="T53" s="379"/>
      <c r="U53" s="396"/>
      <c r="V53" s="396"/>
      <c r="W53" s="397"/>
      <c r="X53" s="398"/>
      <c r="Y53" s="398"/>
      <c r="Z53" s="398"/>
      <c r="AA53" s="398"/>
      <c r="AB53" s="416"/>
      <c r="AC53" s="398"/>
      <c r="AD53" s="398"/>
      <c r="AE53" s="398"/>
      <c r="AF53" s="398"/>
      <c r="AG53" s="398"/>
      <c r="AH53" s="398"/>
      <c r="AI53" s="398"/>
      <c r="AJ53" s="398"/>
      <c r="AK53" s="440"/>
      <c r="AL53" s="434"/>
    </row>
    <row r="54" spans="1:38">
      <c r="A54" s="376"/>
      <c r="B54" s="29" t="s">
        <v>935</v>
      </c>
      <c r="C54" s="378" t="s">
        <v>2513</v>
      </c>
      <c r="D54" s="379"/>
      <c r="E54" s="379"/>
      <c r="F54" s="379"/>
      <c r="G54" s="379"/>
      <c r="H54" s="380"/>
      <c r="I54" s="379"/>
      <c r="J54" s="379"/>
      <c r="K54" s="379"/>
      <c r="L54" s="379"/>
      <c r="M54" s="380"/>
      <c r="N54" s="379"/>
      <c r="O54" s="379"/>
      <c r="P54" s="379"/>
      <c r="Q54" s="379"/>
      <c r="R54" s="380"/>
      <c r="S54" s="379"/>
      <c r="T54" s="379"/>
      <c r="U54" s="396"/>
      <c r="V54" s="396"/>
      <c r="W54" s="397"/>
      <c r="X54" s="398"/>
      <c r="Y54" s="398"/>
      <c r="Z54" s="398"/>
      <c r="AA54" s="398"/>
      <c r="AB54" s="416"/>
      <c r="AC54" s="398"/>
      <c r="AD54" s="398"/>
      <c r="AE54" s="398"/>
      <c r="AF54" s="398"/>
      <c r="AG54" s="398"/>
      <c r="AH54" s="398"/>
      <c r="AI54" s="398"/>
      <c r="AJ54" s="398"/>
      <c r="AK54" s="440"/>
      <c r="AL54" s="434"/>
    </row>
    <row r="55" spans="1:38" s="360" customFormat="1" ht="24" customHeight="1">
      <c r="A55" s="391"/>
      <c r="B55" s="383"/>
      <c r="C55" s="384" t="s">
        <v>2514</v>
      </c>
      <c r="D55" s="392"/>
      <c r="E55" s="392"/>
      <c r="F55" s="392"/>
      <c r="G55" s="392"/>
      <c r="H55" s="393"/>
      <c r="I55" s="392"/>
      <c r="J55" s="392"/>
      <c r="K55" s="392"/>
      <c r="L55" s="392"/>
      <c r="M55" s="393"/>
      <c r="N55" s="392"/>
      <c r="O55" s="392"/>
      <c r="P55" s="392"/>
      <c r="Q55" s="392"/>
      <c r="R55" s="386"/>
      <c r="S55" s="392"/>
      <c r="T55" s="392"/>
      <c r="U55" s="413"/>
      <c r="V55" s="413"/>
      <c r="W55" s="414"/>
      <c r="X55" s="415"/>
      <c r="Y55" s="415"/>
      <c r="Z55" s="423"/>
      <c r="AA55" s="423"/>
      <c r="AB55" s="420"/>
      <c r="AC55" s="423"/>
      <c r="AD55" s="423"/>
      <c r="AE55" s="423"/>
      <c r="AF55" s="423"/>
      <c r="AG55" s="420"/>
      <c r="AH55" s="415"/>
      <c r="AI55" s="415"/>
      <c r="AJ55" s="415"/>
      <c r="AK55" s="442"/>
      <c r="AL55" s="439"/>
    </row>
    <row r="56" spans="1:38" s="360" customFormat="1" ht="24" customHeight="1">
      <c r="A56" s="391"/>
      <c r="B56" s="5449" t="s">
        <v>245</v>
      </c>
      <c r="C56" s="5449"/>
      <c r="D56" s="392"/>
      <c r="E56" s="392"/>
      <c r="F56" s="392"/>
      <c r="G56" s="392"/>
      <c r="H56" s="393"/>
      <c r="I56" s="392"/>
      <c r="J56" s="392"/>
      <c r="K56" s="392"/>
      <c r="L56" s="392"/>
      <c r="M56" s="393"/>
      <c r="N56" s="392"/>
      <c r="O56" s="392"/>
      <c r="P56" s="392"/>
      <c r="Q56" s="392"/>
      <c r="R56" s="386"/>
      <c r="S56" s="392"/>
      <c r="T56" s="392"/>
      <c r="U56" s="413"/>
      <c r="V56" s="413"/>
      <c r="W56" s="414"/>
      <c r="X56" s="415"/>
      <c r="Y56" s="415"/>
      <c r="Z56" s="423"/>
      <c r="AA56" s="423"/>
      <c r="AB56" s="420"/>
      <c r="AC56" s="423"/>
      <c r="AD56" s="423"/>
      <c r="AE56" s="423"/>
      <c r="AF56" s="423"/>
      <c r="AG56" s="420"/>
      <c r="AH56" s="415"/>
      <c r="AI56" s="415"/>
      <c r="AJ56" s="415"/>
      <c r="AK56" s="443"/>
      <c r="AL56" s="439"/>
    </row>
    <row r="57" spans="1:38">
      <c r="A57"/>
    </row>
    <row r="58" spans="1:38">
      <c r="D58" s="251"/>
      <c r="E58" s="251"/>
      <c r="F58" s="251"/>
      <c r="G58" s="251"/>
      <c r="H58" s="395"/>
      <c r="I58" s="251"/>
      <c r="J58" s="251"/>
      <c r="K58" s="251"/>
      <c r="L58" s="251"/>
      <c r="M58" s="395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/>
      <c r="AL58"/>
    </row>
    <row r="59" spans="1:38">
      <c r="D59" s="251"/>
      <c r="E59" s="251"/>
      <c r="F59" s="251"/>
      <c r="G59" s="251"/>
      <c r="H59" s="395"/>
      <c r="I59" s="251"/>
      <c r="J59" s="251"/>
      <c r="K59" s="251"/>
      <c r="L59" s="251"/>
      <c r="M59" s="395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/>
      <c r="AL59"/>
    </row>
    <row r="60" spans="1:38">
      <c r="D60" s="251"/>
      <c r="E60" s="251"/>
      <c r="F60" s="251"/>
      <c r="G60" s="251"/>
      <c r="H60" s="395"/>
      <c r="I60" s="251"/>
      <c r="J60" s="251"/>
      <c r="K60" s="251"/>
      <c r="L60" s="251"/>
      <c r="M60" s="395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167" t="s">
        <v>215</v>
      </c>
      <c r="AL60"/>
    </row>
  </sheetData>
  <mergeCells count="16">
    <mergeCell ref="B56:C56"/>
    <mergeCell ref="A4:A5"/>
    <mergeCell ref="A6:A30"/>
    <mergeCell ref="A31:A53"/>
    <mergeCell ref="B4:B5"/>
    <mergeCell ref="C4:C5"/>
    <mergeCell ref="A2:AL2"/>
    <mergeCell ref="D4:H4"/>
    <mergeCell ref="I4:M4"/>
    <mergeCell ref="N4:R4"/>
    <mergeCell ref="S4:W4"/>
    <mergeCell ref="X4:AB4"/>
    <mergeCell ref="AC4:AG4"/>
    <mergeCell ref="AH4:AJ4"/>
    <mergeCell ref="AK4:AK5"/>
    <mergeCell ref="AL4:AL5"/>
  </mergeCells>
  <phoneticPr fontId="169" type="noConversion"/>
  <hyperlinks>
    <hyperlink ref="AK60" location="目录!A1" display="返回"/>
  </hyperlinks>
  <printOptions horizontalCentered="1"/>
  <pageMargins left="0" right="0" top="0" bottom="0" header="0.31496062992126" footer="0.31496062992126"/>
  <pageSetup paperSize="9" scale="90" fitToHeight="0" orientation="landscape"/>
  <headerFooter alignWithMargins="0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18"/>
  <sheetViews>
    <sheetView topLeftCell="AD1" workbookViewId="0">
      <selection activeCell="C6" sqref="C6:AK15"/>
    </sheetView>
  </sheetViews>
  <sheetFormatPr defaultColWidth="9" defaultRowHeight="20.100000000000001" customHeight="1" outlineLevelCol="1"/>
  <cols>
    <col min="2" max="2" width="23.125" customWidth="1"/>
    <col min="3" max="6" width="15.875" hidden="1" customWidth="1" outlineLevel="1"/>
    <col min="7" max="7" width="15.875" style="218" hidden="1" customWidth="1" outlineLevel="1"/>
    <col min="8" max="9" width="15.875" hidden="1" customWidth="1" outlineLevel="1"/>
    <col min="10" max="11" width="17.25" hidden="1" customWidth="1" outlineLevel="1"/>
    <col min="12" max="12" width="17.25" style="179" hidden="1" customWidth="1" outlineLevel="1"/>
    <col min="13" max="14" width="17.25" hidden="1" customWidth="1" outlineLevel="1"/>
    <col min="15" max="15" width="13" hidden="1" customWidth="1" outlineLevel="1"/>
    <col min="16" max="17" width="12.25" hidden="1" customWidth="1" outlineLevel="1"/>
    <col min="18" max="18" width="14.25" hidden="1" customWidth="1" outlineLevel="1"/>
    <col min="19" max="19" width="13" hidden="1" customWidth="1" outlineLevel="1"/>
    <col min="20" max="24" width="11.875" hidden="1" customWidth="1" outlineLevel="1"/>
    <col min="25" max="26" width="8.375" hidden="1" customWidth="1" outlineLevel="1"/>
    <col min="27" max="27" width="10" hidden="1" customWidth="1" outlineLevel="1"/>
    <col min="28" max="29" width="8.375" hidden="1" customWidth="1" outlineLevel="1"/>
    <col min="30" max="30" width="8.375" customWidth="1" collapsed="1"/>
    <col min="31" max="35" width="8.375" customWidth="1"/>
    <col min="36" max="36" width="15.875" customWidth="1"/>
    <col min="37" max="37" width="38.375" customWidth="1"/>
  </cols>
  <sheetData>
    <row r="1" spans="1:37" s="234" customFormat="1" ht="20.100000000000001" customHeight="1">
      <c r="A1" s="238"/>
      <c r="B1" s="238"/>
      <c r="C1" s="239"/>
      <c r="D1" s="239"/>
      <c r="E1" s="239"/>
      <c r="F1" s="239"/>
      <c r="G1" s="240"/>
      <c r="H1" s="239"/>
      <c r="I1" s="239"/>
      <c r="J1" s="239"/>
      <c r="K1" s="239"/>
      <c r="L1" s="252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90"/>
      <c r="AK1" s="269" t="s">
        <v>129</v>
      </c>
    </row>
    <row r="2" spans="1:37" s="234" customFormat="1" ht="20.100000000000001" customHeight="1">
      <c r="A2" s="5073" t="s">
        <v>2516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s="80" customFormat="1" ht="20.100000000000001" customHeight="1">
      <c r="A3" s="90"/>
      <c r="B3" s="91"/>
      <c r="C3" s="90"/>
      <c r="D3" s="90"/>
      <c r="E3" s="90"/>
      <c r="F3" s="90"/>
      <c r="G3" s="208"/>
      <c r="H3" s="90"/>
      <c r="I3" s="90"/>
      <c r="J3" s="90"/>
      <c r="K3" s="90"/>
      <c r="L3" s="17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K3" s="153" t="s">
        <v>361</v>
      </c>
    </row>
    <row r="4" spans="1:37" s="298" customFormat="1" ht="20.100000000000001" customHeight="1">
      <c r="A4" s="5134" t="s">
        <v>217</v>
      </c>
      <c r="B4" s="5134" t="s">
        <v>875</v>
      </c>
      <c r="C4" s="5120" t="s">
        <v>155</v>
      </c>
      <c r="D4" s="5121"/>
      <c r="E4" s="5121"/>
      <c r="F4" s="5121"/>
      <c r="G4" s="5122"/>
      <c r="H4" s="5131" t="s">
        <v>156</v>
      </c>
      <c r="I4" s="5132"/>
      <c r="J4" s="5132"/>
      <c r="K4" s="5132"/>
      <c r="L4" s="5133"/>
      <c r="M4" s="5130" t="s">
        <v>157</v>
      </c>
      <c r="N4" s="5130"/>
      <c r="O4" s="5130"/>
      <c r="P4" s="5130"/>
      <c r="Q4" s="5130"/>
      <c r="R4" s="5130" t="s">
        <v>158</v>
      </c>
      <c r="S4" s="5130"/>
      <c r="T4" s="5130"/>
      <c r="U4" s="5130"/>
      <c r="V4" s="5130"/>
      <c r="W4" s="5130" t="s">
        <v>220</v>
      </c>
      <c r="X4" s="5130"/>
      <c r="Y4" s="5130"/>
      <c r="Z4" s="5130"/>
      <c r="AA4" s="5130"/>
      <c r="AB4" s="5131" t="s">
        <v>221</v>
      </c>
      <c r="AC4" s="5132"/>
      <c r="AD4" s="5132"/>
      <c r="AE4" s="5132"/>
      <c r="AF4" s="5133"/>
      <c r="AG4" s="5294" t="s">
        <v>161</v>
      </c>
      <c r="AH4" s="5295"/>
      <c r="AI4" s="5296"/>
      <c r="AJ4" s="5456" t="s">
        <v>1065</v>
      </c>
      <c r="AK4" s="5456" t="s">
        <v>791</v>
      </c>
    </row>
    <row r="5" spans="1:37" s="298" customFormat="1" ht="28.5" customHeight="1">
      <c r="A5" s="5134"/>
      <c r="B5" s="5134"/>
      <c r="C5" s="303" t="s">
        <v>1129</v>
      </c>
      <c r="D5" s="303" t="s">
        <v>817</v>
      </c>
      <c r="E5" s="303" t="s">
        <v>173</v>
      </c>
      <c r="F5" s="304" t="s">
        <v>2517</v>
      </c>
      <c r="G5" s="305" t="s">
        <v>170</v>
      </c>
      <c r="H5" s="303" t="s">
        <v>175</v>
      </c>
      <c r="I5" s="303" t="s">
        <v>176</v>
      </c>
      <c r="J5" s="303" t="s">
        <v>177</v>
      </c>
      <c r="K5" s="303" t="s">
        <v>178</v>
      </c>
      <c r="L5" s="324" t="s">
        <v>170</v>
      </c>
      <c r="M5" s="304" t="s">
        <v>179</v>
      </c>
      <c r="N5" s="304" t="s">
        <v>180</v>
      </c>
      <c r="O5" s="304" t="s">
        <v>786</v>
      </c>
      <c r="P5" s="304" t="s">
        <v>787</v>
      </c>
      <c r="Q5" s="304" t="s">
        <v>170</v>
      </c>
      <c r="R5" s="304" t="s">
        <v>788</v>
      </c>
      <c r="S5" s="304" t="s">
        <v>789</v>
      </c>
      <c r="T5" s="304" t="s">
        <v>786</v>
      </c>
      <c r="U5" s="304" t="s">
        <v>787</v>
      </c>
      <c r="V5" s="304" t="s">
        <v>170</v>
      </c>
      <c r="W5" s="304" t="s">
        <v>788</v>
      </c>
      <c r="X5" s="304" t="s">
        <v>789</v>
      </c>
      <c r="Y5" s="304" t="s">
        <v>786</v>
      </c>
      <c r="Z5" s="304" t="s">
        <v>787</v>
      </c>
      <c r="AA5" s="304" t="s">
        <v>170</v>
      </c>
      <c r="AB5" s="303" t="s">
        <v>788</v>
      </c>
      <c r="AC5" s="303" t="s">
        <v>789</v>
      </c>
      <c r="AD5" s="303" t="s">
        <v>786</v>
      </c>
      <c r="AE5" s="303" t="s">
        <v>787</v>
      </c>
      <c r="AF5" s="303" t="s">
        <v>170</v>
      </c>
      <c r="AG5" s="349" t="s">
        <v>788</v>
      </c>
      <c r="AH5" s="349" t="s">
        <v>789</v>
      </c>
      <c r="AI5" s="349" t="s">
        <v>786</v>
      </c>
      <c r="AJ5" s="5457"/>
      <c r="AK5" s="5457"/>
    </row>
    <row r="6" spans="1:37" s="299" customFormat="1" ht="25.5" customHeight="1">
      <c r="A6" s="104" t="s">
        <v>16</v>
      </c>
      <c r="B6" s="104" t="s">
        <v>2518</v>
      </c>
      <c r="C6" s="306"/>
      <c r="D6" s="306"/>
      <c r="E6" s="306"/>
      <c r="F6" s="306"/>
      <c r="G6" s="307"/>
      <c r="H6" s="306"/>
      <c r="I6" s="306"/>
      <c r="J6" s="306"/>
      <c r="K6" s="306"/>
      <c r="L6" s="325"/>
      <c r="M6" s="306"/>
      <c r="N6" s="306"/>
      <c r="O6" s="306"/>
      <c r="P6" s="306"/>
      <c r="Q6" s="307"/>
      <c r="R6" s="306"/>
      <c r="S6" s="306"/>
      <c r="T6" s="331"/>
      <c r="U6" s="331"/>
      <c r="V6" s="332"/>
      <c r="W6" s="333"/>
      <c r="X6" s="333"/>
      <c r="Y6" s="333"/>
      <c r="Z6" s="333"/>
      <c r="AA6" s="345"/>
      <c r="AB6" s="333"/>
      <c r="AC6" s="333"/>
      <c r="AD6" s="333"/>
      <c r="AE6" s="333"/>
      <c r="AF6" s="345"/>
      <c r="AG6" s="350"/>
      <c r="AH6" s="350"/>
      <c r="AI6" s="350"/>
      <c r="AJ6" s="161"/>
      <c r="AK6" s="157"/>
    </row>
    <row r="7" spans="1:37" s="299" customFormat="1" ht="24.75" customHeight="1">
      <c r="A7" s="308">
        <v>1</v>
      </c>
      <c r="B7" s="309" t="s">
        <v>2519</v>
      </c>
      <c r="C7" s="310"/>
      <c r="D7" s="310"/>
      <c r="E7" s="310"/>
      <c r="F7" s="310"/>
      <c r="G7" s="311"/>
      <c r="H7" s="310"/>
      <c r="I7" s="310"/>
      <c r="J7" s="310"/>
      <c r="K7" s="310"/>
      <c r="L7" s="326"/>
      <c r="M7" s="310"/>
      <c r="N7" s="310"/>
      <c r="O7" s="310"/>
      <c r="P7" s="310"/>
      <c r="Q7" s="334"/>
      <c r="R7" s="310"/>
      <c r="S7" s="310"/>
      <c r="T7" s="335"/>
      <c r="U7" s="335"/>
      <c r="V7" s="336"/>
      <c r="W7" s="337"/>
      <c r="X7" s="337"/>
      <c r="Y7" s="337"/>
      <c r="Z7" s="337"/>
      <c r="AA7" s="346"/>
      <c r="AB7" s="337"/>
      <c r="AC7" s="337"/>
      <c r="AD7" s="337"/>
      <c r="AE7" s="337"/>
      <c r="AF7" s="346"/>
      <c r="AG7" s="337"/>
      <c r="AH7" s="351"/>
      <c r="AI7" s="346"/>
      <c r="AJ7" s="158"/>
      <c r="AK7" s="159"/>
    </row>
    <row r="8" spans="1:37" s="299" customFormat="1" ht="26.25" customHeight="1">
      <c r="A8" s="308">
        <v>2</v>
      </c>
      <c r="B8" s="309" t="s">
        <v>2520</v>
      </c>
      <c r="C8" s="310"/>
      <c r="D8" s="310"/>
      <c r="E8" s="310"/>
      <c r="F8" s="310"/>
      <c r="G8" s="311"/>
      <c r="H8" s="310"/>
      <c r="I8" s="310"/>
      <c r="J8" s="310"/>
      <c r="K8" s="310"/>
      <c r="L8" s="326"/>
      <c r="M8" s="310"/>
      <c r="N8" s="310"/>
      <c r="O8" s="310"/>
      <c r="P8" s="310"/>
      <c r="Q8" s="334"/>
      <c r="R8" s="310"/>
      <c r="S8" s="310"/>
      <c r="T8" s="335"/>
      <c r="U8" s="335"/>
      <c r="V8" s="336"/>
      <c r="W8" s="337"/>
      <c r="X8" s="337"/>
      <c r="Y8" s="337"/>
      <c r="Z8" s="337"/>
      <c r="AA8" s="346"/>
      <c r="AB8" s="337"/>
      <c r="AC8" s="337"/>
      <c r="AD8" s="337"/>
      <c r="AE8" s="337"/>
      <c r="AF8" s="346"/>
      <c r="AG8" s="337"/>
      <c r="AH8" s="351"/>
      <c r="AI8" s="346"/>
      <c r="AJ8" s="158"/>
      <c r="AK8" s="159"/>
    </row>
    <row r="9" spans="1:37" s="300" customFormat="1" ht="26.25" customHeight="1">
      <c r="A9" s="104" t="s">
        <v>138</v>
      </c>
      <c r="B9" s="104" t="s">
        <v>2521</v>
      </c>
      <c r="C9" s="312"/>
      <c r="D9" s="312"/>
      <c r="E9" s="312"/>
      <c r="F9" s="312"/>
      <c r="G9" s="313"/>
      <c r="H9" s="314"/>
      <c r="I9" s="314"/>
      <c r="J9" s="314"/>
      <c r="K9" s="314"/>
      <c r="L9" s="327"/>
      <c r="M9" s="314"/>
      <c r="N9" s="314"/>
      <c r="O9" s="314"/>
      <c r="P9" s="314"/>
      <c r="Q9" s="307"/>
      <c r="R9" s="314"/>
      <c r="S9" s="314"/>
      <c r="T9" s="338"/>
      <c r="U9" s="338"/>
      <c r="V9" s="339"/>
      <c r="W9" s="340"/>
      <c r="X9" s="340"/>
      <c r="Y9" s="340"/>
      <c r="Z9" s="340"/>
      <c r="AA9" s="347"/>
      <c r="AB9" s="340"/>
      <c r="AC9" s="340"/>
      <c r="AD9" s="340"/>
      <c r="AE9" s="340"/>
      <c r="AF9" s="345"/>
      <c r="AG9" s="352"/>
      <c r="AH9" s="352"/>
      <c r="AI9" s="352"/>
      <c r="AJ9" s="160"/>
      <c r="AK9" s="161"/>
    </row>
    <row r="10" spans="1:37" s="300" customFormat="1" ht="26.25" customHeight="1">
      <c r="A10" s="104">
        <v>1</v>
      </c>
      <c r="B10" s="104" t="s">
        <v>2522</v>
      </c>
      <c r="C10" s="312"/>
      <c r="D10" s="312"/>
      <c r="E10" s="312"/>
      <c r="F10" s="312"/>
      <c r="G10" s="313"/>
      <c r="H10" s="314"/>
      <c r="I10" s="314"/>
      <c r="J10" s="314"/>
      <c r="K10" s="314"/>
      <c r="L10" s="327"/>
      <c r="M10" s="314"/>
      <c r="N10" s="314"/>
      <c r="O10" s="314"/>
      <c r="P10" s="314"/>
      <c r="Q10" s="307"/>
      <c r="R10" s="314"/>
      <c r="S10" s="314"/>
      <c r="T10" s="338"/>
      <c r="U10" s="338"/>
      <c r="V10" s="339"/>
      <c r="W10" s="340"/>
      <c r="X10" s="340"/>
      <c r="Y10" s="340"/>
      <c r="Z10" s="340"/>
      <c r="AA10" s="347"/>
      <c r="AB10" s="340"/>
      <c r="AC10" s="340"/>
      <c r="AD10" s="340"/>
      <c r="AE10" s="340"/>
      <c r="AF10" s="345"/>
      <c r="AG10" s="352"/>
      <c r="AH10" s="352"/>
      <c r="AI10" s="352"/>
      <c r="AJ10" s="160"/>
      <c r="AK10" s="161"/>
    </row>
    <row r="11" spans="1:37" s="300" customFormat="1" ht="35.25" customHeight="1">
      <c r="A11" s="104" t="s">
        <v>108</v>
      </c>
      <c r="B11" s="104" t="s">
        <v>2523</v>
      </c>
      <c r="C11" s="314"/>
      <c r="D11" s="314"/>
      <c r="E11" s="314"/>
      <c r="F11" s="314"/>
      <c r="G11" s="315"/>
      <c r="H11" s="314"/>
      <c r="I11" s="314"/>
      <c r="J11" s="314"/>
      <c r="K11" s="314"/>
      <c r="L11" s="327"/>
      <c r="M11" s="314"/>
      <c r="N11" s="314"/>
      <c r="O11" s="314"/>
      <c r="P11" s="314"/>
      <c r="Q11" s="307"/>
      <c r="R11" s="314"/>
      <c r="S11" s="314"/>
      <c r="T11" s="331"/>
      <c r="U11" s="331"/>
      <c r="V11" s="332"/>
      <c r="W11" s="333"/>
      <c r="X11" s="333"/>
      <c r="Y11" s="333"/>
      <c r="Z11" s="333"/>
      <c r="AA11" s="345"/>
      <c r="AB11" s="333"/>
      <c r="AC11" s="333"/>
      <c r="AD11" s="333"/>
      <c r="AE11" s="333"/>
      <c r="AF11" s="345"/>
      <c r="AG11" s="350"/>
      <c r="AH11" s="353"/>
      <c r="AI11" s="354"/>
      <c r="AJ11" s="160"/>
      <c r="AK11" s="160"/>
    </row>
    <row r="12" spans="1:37" s="300" customFormat="1" ht="30.75" customHeight="1">
      <c r="A12" s="104" t="s">
        <v>326</v>
      </c>
      <c r="B12" s="104" t="s">
        <v>2524</v>
      </c>
      <c r="C12" s="312"/>
      <c r="D12" s="312"/>
      <c r="E12" s="312"/>
      <c r="F12" s="312"/>
      <c r="G12" s="313"/>
      <c r="H12" s="314"/>
      <c r="I12" s="314"/>
      <c r="J12" s="314"/>
      <c r="K12" s="314"/>
      <c r="L12" s="327"/>
      <c r="M12" s="314"/>
      <c r="N12" s="314"/>
      <c r="O12" s="314"/>
      <c r="P12" s="314"/>
      <c r="Q12" s="307"/>
      <c r="R12" s="314"/>
      <c r="S12" s="314"/>
      <c r="T12" s="338"/>
      <c r="U12" s="338"/>
      <c r="V12" s="339"/>
      <c r="W12" s="340"/>
      <c r="X12" s="340"/>
      <c r="Y12" s="340"/>
      <c r="Z12" s="340"/>
      <c r="AA12" s="347"/>
      <c r="AB12" s="340"/>
      <c r="AC12" s="340"/>
      <c r="AD12" s="340"/>
      <c r="AE12" s="340"/>
      <c r="AF12" s="345"/>
      <c r="AG12" s="352"/>
      <c r="AH12" s="352"/>
      <c r="AI12" s="352"/>
      <c r="AJ12" s="160"/>
      <c r="AK12" s="161"/>
    </row>
    <row r="13" spans="1:37" s="300" customFormat="1" ht="33" customHeight="1">
      <c r="A13" s="104" t="s">
        <v>767</v>
      </c>
      <c r="B13" s="316" t="s">
        <v>2525</v>
      </c>
      <c r="C13" s="317"/>
      <c r="D13" s="317"/>
      <c r="E13" s="317"/>
      <c r="F13" s="317"/>
      <c r="G13" s="318"/>
      <c r="H13" s="314"/>
      <c r="I13" s="314"/>
      <c r="J13" s="314"/>
      <c r="K13" s="314"/>
      <c r="L13" s="327"/>
      <c r="M13" s="314"/>
      <c r="N13" s="314"/>
      <c r="O13" s="314"/>
      <c r="P13" s="314"/>
      <c r="Q13" s="307"/>
      <c r="R13" s="314"/>
      <c r="S13" s="314"/>
      <c r="T13" s="338"/>
      <c r="U13" s="338"/>
      <c r="V13" s="339"/>
      <c r="W13" s="340"/>
      <c r="X13" s="340"/>
      <c r="Y13" s="340"/>
      <c r="Z13" s="340"/>
      <c r="AA13" s="347"/>
      <c r="AB13" s="340"/>
      <c r="AC13" s="340"/>
      <c r="AD13" s="340"/>
      <c r="AE13" s="340"/>
      <c r="AF13" s="345"/>
      <c r="AG13" s="352"/>
      <c r="AH13" s="352"/>
      <c r="AI13" s="352"/>
      <c r="AJ13" s="160"/>
      <c r="AK13" s="161"/>
    </row>
    <row r="14" spans="1:37" s="59" customFormat="1" ht="40.5" customHeight="1">
      <c r="A14" s="319" t="s">
        <v>2526</v>
      </c>
      <c r="B14" s="309" t="s">
        <v>918</v>
      </c>
      <c r="C14" s="320"/>
      <c r="D14" s="320"/>
      <c r="E14" s="320"/>
      <c r="F14" s="320"/>
      <c r="G14" s="321"/>
      <c r="H14" s="320"/>
      <c r="I14" s="320"/>
      <c r="J14" s="320"/>
      <c r="K14" s="320"/>
      <c r="L14" s="328"/>
      <c r="M14" s="320"/>
      <c r="N14" s="320"/>
      <c r="O14" s="320"/>
      <c r="P14" s="320"/>
      <c r="Q14" s="334"/>
      <c r="R14" s="320"/>
      <c r="S14" s="320"/>
      <c r="T14" s="341"/>
      <c r="U14" s="341"/>
      <c r="V14" s="342"/>
      <c r="W14" s="343"/>
      <c r="X14" s="343"/>
      <c r="Y14" s="343"/>
      <c r="Z14" s="343"/>
      <c r="AA14" s="348"/>
      <c r="AB14" s="343"/>
      <c r="AC14" s="343"/>
      <c r="AD14" s="343"/>
      <c r="AE14" s="343"/>
      <c r="AF14" s="346"/>
      <c r="AG14" s="337"/>
      <c r="AH14" s="351"/>
      <c r="AI14" s="346"/>
      <c r="AJ14" s="355"/>
      <c r="AK14" s="276"/>
    </row>
    <row r="15" spans="1:37" s="59" customFormat="1" ht="86.25" customHeight="1">
      <c r="A15" s="319">
        <v>2</v>
      </c>
      <c r="B15" s="309" t="s">
        <v>905</v>
      </c>
      <c r="C15" s="108"/>
      <c r="D15" s="108"/>
      <c r="E15" s="320"/>
      <c r="F15" s="320"/>
      <c r="G15" s="321"/>
      <c r="H15" s="320"/>
      <c r="I15" s="320"/>
      <c r="J15" s="320"/>
      <c r="K15" s="320"/>
      <c r="L15" s="328"/>
      <c r="M15" s="320"/>
      <c r="N15" s="320"/>
      <c r="O15" s="320"/>
      <c r="P15" s="320"/>
      <c r="Q15" s="334"/>
      <c r="R15" s="320"/>
      <c r="S15" s="320"/>
      <c r="T15" s="341"/>
      <c r="U15" s="341"/>
      <c r="V15" s="342"/>
      <c r="W15" s="343"/>
      <c r="X15" s="343"/>
      <c r="Y15" s="343"/>
      <c r="Z15" s="343"/>
      <c r="AA15" s="348"/>
      <c r="AB15" s="343"/>
      <c r="AC15" s="343"/>
      <c r="AD15" s="343"/>
      <c r="AE15" s="343"/>
      <c r="AF15" s="346"/>
      <c r="AG15" s="337"/>
      <c r="AH15" s="351"/>
      <c r="AI15" s="346"/>
      <c r="AJ15" s="355"/>
      <c r="AK15" s="158"/>
    </row>
    <row r="16" spans="1:37" s="301" customFormat="1" ht="20.100000000000001" customHeight="1">
      <c r="B16" s="250" t="s">
        <v>2527</v>
      </c>
      <c r="C16" s="322"/>
      <c r="D16" s="322"/>
      <c r="E16" s="322"/>
      <c r="F16" s="322"/>
      <c r="G16" s="322"/>
      <c r="H16" s="322"/>
      <c r="I16" s="322"/>
      <c r="J16" s="322"/>
      <c r="K16" s="322"/>
      <c r="L16" s="329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</row>
    <row r="17" spans="2:37" ht="39" customHeight="1">
      <c r="B17" s="5455" t="s">
        <v>2528</v>
      </c>
      <c r="C17" s="5455"/>
      <c r="D17" s="5455"/>
      <c r="E17" s="5455"/>
      <c r="F17" s="5455"/>
      <c r="G17" s="5455"/>
      <c r="H17" s="5455"/>
      <c r="I17" s="5455"/>
      <c r="J17" s="5455"/>
      <c r="K17" s="5455"/>
      <c r="L17" s="5455"/>
      <c r="M17" s="5455"/>
      <c r="N17" s="5455"/>
      <c r="O17" s="5455"/>
      <c r="P17" s="5455"/>
      <c r="Q17" s="5455"/>
      <c r="R17" s="5455"/>
      <c r="S17" s="5455"/>
      <c r="T17" s="5455"/>
      <c r="U17" s="5455"/>
      <c r="V17" s="5455"/>
      <c r="W17" s="5455"/>
      <c r="X17" s="5455"/>
      <c r="Y17" s="5455"/>
      <c r="Z17" s="5455"/>
      <c r="AA17" s="5455"/>
      <c r="AB17" s="5455"/>
      <c r="AC17" s="5455"/>
      <c r="AD17" s="5455"/>
      <c r="AE17" s="5455"/>
      <c r="AF17" s="5455"/>
      <c r="AG17" s="5455"/>
      <c r="AH17" s="5455"/>
      <c r="AI17" s="5455"/>
      <c r="AJ17" s="5455"/>
      <c r="AK17" s="5455"/>
    </row>
    <row r="18" spans="2:37" ht="30.75" customHeight="1">
      <c r="C18" s="323"/>
      <c r="D18" s="323"/>
      <c r="E18" s="323"/>
      <c r="F18" s="323"/>
      <c r="G18" s="323"/>
      <c r="H18" s="323"/>
      <c r="I18" s="323"/>
      <c r="J18" s="323"/>
      <c r="K18" s="323"/>
      <c r="L18" s="330"/>
      <c r="M18" s="323"/>
      <c r="N18" s="323"/>
      <c r="O18" s="323"/>
      <c r="P18" s="323"/>
      <c r="Q18" s="323"/>
      <c r="R18" s="323"/>
      <c r="S18" s="323"/>
      <c r="T18" s="344" t="s">
        <v>215</v>
      </c>
      <c r="U18" s="344"/>
      <c r="V18" s="344"/>
      <c r="W18" s="344"/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4"/>
      <c r="AI18" s="344"/>
      <c r="AJ18" s="344"/>
      <c r="AK18" s="323"/>
    </row>
  </sheetData>
  <mergeCells count="13">
    <mergeCell ref="B17:AK17"/>
    <mergeCell ref="A4:A5"/>
    <mergeCell ref="B4:B5"/>
    <mergeCell ref="AJ4:AJ5"/>
    <mergeCell ref="AK4:AK5"/>
    <mergeCell ref="A2:AK2"/>
    <mergeCell ref="C4:G4"/>
    <mergeCell ref="H4:L4"/>
    <mergeCell ref="M4:Q4"/>
    <mergeCell ref="R4:V4"/>
    <mergeCell ref="W4:AA4"/>
    <mergeCell ref="AB4:AF4"/>
    <mergeCell ref="AG4:AI4"/>
  </mergeCells>
  <phoneticPr fontId="169" type="noConversion"/>
  <hyperlinks>
    <hyperlink ref="T18" location="目录!A1" display="返回"/>
  </hyperlinks>
  <printOptions horizontalCentered="1"/>
  <pageMargins left="0.78740157480314998" right="0" top="1.5748031496063" bottom="0.74803149606299202" header="0.31496062992126" footer="0.31496062992126"/>
  <pageSetup paperSize="9" scale="81" orientation="landscape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19"/>
  <sheetViews>
    <sheetView topLeftCell="AD6" workbookViewId="0">
      <selection activeCell="AL11" sqref="AL11"/>
    </sheetView>
  </sheetViews>
  <sheetFormatPr defaultColWidth="17.625" defaultRowHeight="20.100000000000001" customHeight="1" outlineLevelCol="1"/>
  <cols>
    <col min="1" max="1" width="6.375" style="87" customWidth="1"/>
    <col min="2" max="2" width="17.625" style="87" customWidth="1"/>
    <col min="3" max="6" width="14.625" style="87" hidden="1" customWidth="1" outlineLevel="1"/>
    <col min="7" max="7" width="14.625" style="205" hidden="1" customWidth="1" outlineLevel="1"/>
    <col min="8" max="11" width="14.625" style="87" hidden="1" customWidth="1" outlineLevel="1"/>
    <col min="12" max="12" width="14.625" style="168" hidden="1" customWidth="1" outlineLevel="1"/>
    <col min="13" max="14" width="14.625" style="87" hidden="1" customWidth="1" outlineLevel="1"/>
    <col min="15" max="15" width="12.125" style="87" hidden="1" customWidth="1" outlineLevel="1"/>
    <col min="16" max="16" width="10.625" style="87" hidden="1" customWidth="1" outlineLevel="1"/>
    <col min="17" max="18" width="12.5" style="87" hidden="1" customWidth="1" outlineLevel="1"/>
    <col min="19" max="19" width="13" style="87" hidden="1" customWidth="1" outlineLevel="1"/>
    <col min="20" max="24" width="11.875" style="87" hidden="1" customWidth="1" outlineLevel="1"/>
    <col min="25" max="26" width="9.75" style="87" hidden="1" customWidth="1" outlineLevel="1"/>
    <col min="27" max="27" width="11.875" style="87" hidden="1" customWidth="1" outlineLevel="1"/>
    <col min="28" max="29" width="9.75" style="87" hidden="1" customWidth="1" outlineLevel="1"/>
    <col min="30" max="30" width="9.75" style="87" customWidth="1" collapsed="1"/>
    <col min="31" max="31" width="9.75" style="87" customWidth="1"/>
    <col min="32" max="35" width="11.875" style="87" customWidth="1"/>
    <col min="36" max="36" width="55.375" style="87" customWidth="1"/>
    <col min="37" max="37" width="41" style="87" customWidth="1"/>
    <col min="38" max="38" width="28.25" style="87" customWidth="1"/>
    <col min="39" max="16384" width="17.625" style="87"/>
  </cols>
  <sheetData>
    <row r="1" spans="1:37" s="80" customFormat="1" ht="20.100000000000001" customHeight="1">
      <c r="A1" s="88"/>
      <c r="B1" s="88"/>
      <c r="C1" s="89"/>
      <c r="D1" s="89"/>
      <c r="E1" s="89"/>
      <c r="F1" s="89"/>
      <c r="G1" s="207"/>
      <c r="H1" s="89"/>
      <c r="I1" s="89"/>
      <c r="J1" s="89"/>
      <c r="K1" s="89"/>
      <c r="L1" s="16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152" t="s">
        <v>133</v>
      </c>
    </row>
    <row r="2" spans="1:37" s="81" customFormat="1" ht="20.100000000000001" customHeight="1">
      <c r="A2" s="5073" t="s">
        <v>2529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s="80" customFormat="1" ht="20.100000000000001" customHeight="1">
      <c r="A3" s="90"/>
      <c r="B3" s="91"/>
      <c r="C3" s="90"/>
      <c r="D3" s="90"/>
      <c r="E3" s="90"/>
      <c r="F3" s="90"/>
      <c r="G3" s="208"/>
      <c r="H3" s="90"/>
      <c r="I3" s="90"/>
      <c r="J3" s="90"/>
      <c r="K3" s="90"/>
      <c r="L3" s="17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K3" s="153" t="s">
        <v>361</v>
      </c>
    </row>
    <row r="4" spans="1:37" s="82" customFormat="1" ht="20.100000000000001" customHeight="1">
      <c r="A4" s="5123" t="s">
        <v>217</v>
      </c>
      <c r="B4" s="5123" t="s">
        <v>875</v>
      </c>
      <c r="C4" s="5130" t="s">
        <v>155</v>
      </c>
      <c r="D4" s="5130"/>
      <c r="E4" s="5130"/>
      <c r="F4" s="5130"/>
      <c r="G4" s="5130"/>
      <c r="H4" s="5130" t="s">
        <v>156</v>
      </c>
      <c r="I4" s="5130"/>
      <c r="J4" s="5130"/>
      <c r="K4" s="5130"/>
      <c r="L4" s="5130"/>
      <c r="M4" s="5130" t="s">
        <v>157</v>
      </c>
      <c r="N4" s="5130"/>
      <c r="O4" s="5130"/>
      <c r="P4" s="5130"/>
      <c r="Q4" s="5130"/>
      <c r="R4" s="5130" t="s">
        <v>158</v>
      </c>
      <c r="S4" s="5130"/>
      <c r="T4" s="5130"/>
      <c r="U4" s="5130"/>
      <c r="V4" s="5130"/>
      <c r="W4" s="5130" t="s">
        <v>220</v>
      </c>
      <c r="X4" s="5130"/>
      <c r="Y4" s="5130"/>
      <c r="Z4" s="5130"/>
      <c r="AA4" s="5130"/>
      <c r="AB4" s="5120" t="s">
        <v>221</v>
      </c>
      <c r="AC4" s="5121"/>
      <c r="AD4" s="5121"/>
      <c r="AE4" s="5121"/>
      <c r="AF4" s="5121"/>
      <c r="AG4" s="5294" t="s">
        <v>161</v>
      </c>
      <c r="AH4" s="5295"/>
      <c r="AI4" s="5296"/>
      <c r="AJ4" s="154"/>
      <c r="AK4" s="155"/>
    </row>
    <row r="5" spans="1:37" s="82" customFormat="1" ht="20.100000000000001" customHeight="1">
      <c r="A5" s="5123"/>
      <c r="B5" s="5123"/>
      <c r="C5" s="93" t="s">
        <v>1129</v>
      </c>
      <c r="D5" s="93" t="s">
        <v>817</v>
      </c>
      <c r="E5" s="94" t="s">
        <v>786</v>
      </c>
      <c r="F5" s="94" t="s">
        <v>855</v>
      </c>
      <c r="G5" s="171" t="s">
        <v>170</v>
      </c>
      <c r="H5" s="94" t="s">
        <v>788</v>
      </c>
      <c r="I5" s="94" t="s">
        <v>789</v>
      </c>
      <c r="J5" s="94" t="s">
        <v>786</v>
      </c>
      <c r="K5" s="94" t="s">
        <v>787</v>
      </c>
      <c r="L5" s="171" t="s">
        <v>170</v>
      </c>
      <c r="M5" s="94" t="s">
        <v>788</v>
      </c>
      <c r="N5" s="94" t="s">
        <v>789</v>
      </c>
      <c r="O5" s="94" t="s">
        <v>786</v>
      </c>
      <c r="P5" s="94" t="s">
        <v>787</v>
      </c>
      <c r="Q5" s="94" t="s">
        <v>170</v>
      </c>
      <c r="R5" s="94" t="s">
        <v>788</v>
      </c>
      <c r="S5" s="94" t="s">
        <v>789</v>
      </c>
      <c r="T5" s="94" t="s">
        <v>786</v>
      </c>
      <c r="U5" s="94" t="s">
        <v>787</v>
      </c>
      <c r="V5" s="94" t="s">
        <v>170</v>
      </c>
      <c r="W5" s="94" t="s">
        <v>788</v>
      </c>
      <c r="X5" s="94" t="s">
        <v>789</v>
      </c>
      <c r="Y5" s="94" t="s">
        <v>786</v>
      </c>
      <c r="Z5" s="94" t="s">
        <v>787</v>
      </c>
      <c r="AA5" s="94" t="s">
        <v>170</v>
      </c>
      <c r="AB5" s="94" t="s">
        <v>788</v>
      </c>
      <c r="AC5" s="94" t="s">
        <v>789</v>
      </c>
      <c r="AD5" s="94" t="s">
        <v>786</v>
      </c>
      <c r="AE5" s="94" t="s">
        <v>855</v>
      </c>
      <c r="AF5" s="94" t="s">
        <v>170</v>
      </c>
      <c r="AG5" s="136" t="s">
        <v>788</v>
      </c>
      <c r="AH5" s="136" t="s">
        <v>789</v>
      </c>
      <c r="AI5" s="136" t="s">
        <v>786</v>
      </c>
      <c r="AJ5" s="92" t="s">
        <v>1065</v>
      </c>
      <c r="AK5" s="92" t="s">
        <v>791</v>
      </c>
    </row>
    <row r="6" spans="1:37" s="84" customFormat="1" ht="24.75" customHeight="1">
      <c r="A6" s="95" t="s">
        <v>16</v>
      </c>
      <c r="B6" s="95" t="s">
        <v>2518</v>
      </c>
      <c r="C6" s="96"/>
      <c r="D6" s="96"/>
      <c r="E6" s="96"/>
      <c r="F6" s="96"/>
      <c r="G6" s="180"/>
      <c r="H6" s="96"/>
      <c r="I6" s="96"/>
      <c r="J6" s="96"/>
      <c r="K6" s="96"/>
      <c r="L6" s="172"/>
      <c r="M6" s="96"/>
      <c r="N6" s="96"/>
      <c r="O6" s="97"/>
      <c r="P6" s="97"/>
      <c r="Q6" s="98"/>
      <c r="R6" s="97"/>
      <c r="S6" s="97"/>
      <c r="T6" s="116"/>
      <c r="U6" s="116"/>
      <c r="V6" s="226"/>
      <c r="W6" s="118"/>
      <c r="X6" s="118"/>
      <c r="Y6" s="181"/>
      <c r="Z6" s="181"/>
      <c r="AA6" s="185"/>
      <c r="AB6" s="118"/>
      <c r="AC6" s="118"/>
      <c r="AD6" s="181"/>
      <c r="AE6" s="118"/>
      <c r="AF6" s="192"/>
      <c r="AG6" s="292"/>
      <c r="AH6" s="292"/>
      <c r="AI6" s="292"/>
      <c r="AJ6" s="194"/>
      <c r="AK6" s="194"/>
    </row>
    <row r="7" spans="1:37" s="80" customFormat="1" ht="24" customHeight="1">
      <c r="A7" s="99">
        <v>1</v>
      </c>
      <c r="B7" s="100" t="s">
        <v>2519</v>
      </c>
      <c r="C7" s="210"/>
      <c r="D7" s="210"/>
      <c r="E7" s="102"/>
      <c r="F7" s="102"/>
      <c r="G7" s="211"/>
      <c r="H7" s="102"/>
      <c r="I7" s="102"/>
      <c r="J7" s="102"/>
      <c r="K7" s="102"/>
      <c r="L7" s="282"/>
      <c r="M7" s="102"/>
      <c r="N7" s="102"/>
      <c r="O7" s="102"/>
      <c r="P7" s="102"/>
      <c r="Q7" s="103"/>
      <c r="R7" s="102"/>
      <c r="S7" s="102"/>
      <c r="T7" s="119"/>
      <c r="U7" s="119"/>
      <c r="V7" s="121"/>
      <c r="W7" s="122"/>
      <c r="X7" s="266"/>
      <c r="Y7" s="287"/>
      <c r="Z7" s="287"/>
      <c r="AA7" s="288"/>
      <c r="AB7" s="122"/>
      <c r="AC7" s="266"/>
      <c r="AD7" s="287"/>
      <c r="AE7" s="287"/>
      <c r="AF7" s="288"/>
      <c r="AG7" s="287"/>
      <c r="AH7" s="293"/>
      <c r="AI7" s="288"/>
      <c r="AJ7" s="294"/>
      <c r="AK7" s="198"/>
    </row>
    <row r="8" spans="1:37" s="80" customFormat="1" ht="24.75" customHeight="1">
      <c r="A8" s="99">
        <v>2</v>
      </c>
      <c r="B8" s="100" t="s">
        <v>2520</v>
      </c>
      <c r="C8" s="210"/>
      <c r="D8" s="210"/>
      <c r="E8" s="102"/>
      <c r="F8" s="102"/>
      <c r="G8" s="211"/>
      <c r="H8" s="102"/>
      <c r="I8" s="102"/>
      <c r="J8" s="102"/>
      <c r="K8" s="102"/>
      <c r="L8" s="282"/>
      <c r="M8" s="102"/>
      <c r="N8" s="102"/>
      <c r="O8" s="102"/>
      <c r="P8" s="102"/>
      <c r="Q8" s="103"/>
      <c r="R8" s="102"/>
      <c r="S8" s="102"/>
      <c r="T8" s="119"/>
      <c r="U8" s="119"/>
      <c r="V8" s="121"/>
      <c r="W8" s="122"/>
      <c r="X8" s="122"/>
      <c r="Y8" s="287"/>
      <c r="Z8" s="287"/>
      <c r="AA8" s="288"/>
      <c r="AB8" s="122"/>
      <c r="AC8" s="122"/>
      <c r="AD8" s="287"/>
      <c r="AE8" s="287"/>
      <c r="AF8" s="287"/>
      <c r="AG8" s="287"/>
      <c r="AH8" s="287"/>
      <c r="AI8" s="287"/>
      <c r="AJ8" s="294"/>
      <c r="AK8" s="198"/>
    </row>
    <row r="9" spans="1:37" s="85" customFormat="1" ht="26.25" customHeight="1">
      <c r="A9" s="104" t="s">
        <v>138</v>
      </c>
      <c r="B9" s="95" t="s">
        <v>2530</v>
      </c>
      <c r="C9" s="105"/>
      <c r="D9" s="105"/>
      <c r="E9" s="105"/>
      <c r="F9" s="105"/>
      <c r="G9" s="281"/>
      <c r="H9" s="105"/>
      <c r="I9" s="105"/>
      <c r="J9" s="105"/>
      <c r="K9" s="105"/>
      <c r="L9" s="174"/>
      <c r="M9" s="105"/>
      <c r="N9" s="105"/>
      <c r="O9" s="106"/>
      <c r="P9" s="106"/>
      <c r="Q9" s="98"/>
      <c r="R9" s="106"/>
      <c r="S9" s="106"/>
      <c r="T9" s="123"/>
      <c r="U9" s="123"/>
      <c r="V9" s="124"/>
      <c r="W9" s="146"/>
      <c r="X9" s="146"/>
      <c r="Y9" s="289"/>
      <c r="Z9" s="289"/>
      <c r="AA9" s="290"/>
      <c r="AB9" s="125"/>
      <c r="AC9" s="125"/>
      <c r="AD9" s="289"/>
      <c r="AE9" s="289"/>
      <c r="AF9" s="192"/>
      <c r="AG9" s="146"/>
      <c r="AH9" s="146"/>
      <c r="AI9" s="146"/>
      <c r="AJ9" s="295"/>
      <c r="AK9" s="199"/>
    </row>
    <row r="10" spans="1:37" ht="126" customHeight="1">
      <c r="A10" s="99">
        <v>1</v>
      </c>
      <c r="B10" s="100" t="s">
        <v>918</v>
      </c>
      <c r="C10" s="210"/>
      <c r="D10" s="210"/>
      <c r="E10" s="108"/>
      <c r="F10" s="108"/>
      <c r="G10" s="214"/>
      <c r="H10" s="108"/>
      <c r="I10" s="108"/>
      <c r="J10" s="108"/>
      <c r="K10" s="108"/>
      <c r="L10" s="176"/>
      <c r="M10" s="108"/>
      <c r="N10" s="108"/>
      <c r="O10" s="108"/>
      <c r="P10" s="108"/>
      <c r="Q10" s="103"/>
      <c r="R10" s="108"/>
      <c r="S10" s="108"/>
      <c r="T10" s="126"/>
      <c r="U10" s="126"/>
      <c r="V10" s="283"/>
      <c r="W10" s="284"/>
      <c r="X10" s="284"/>
      <c r="Y10" s="284"/>
      <c r="Z10" s="284"/>
      <c r="AA10" s="147"/>
      <c r="AB10" s="284"/>
      <c r="AC10" s="284"/>
      <c r="AD10" s="284"/>
      <c r="AE10" s="284"/>
      <c r="AF10" s="288"/>
      <c r="AG10" s="287"/>
      <c r="AH10" s="293"/>
      <c r="AI10" s="288"/>
      <c r="AJ10" s="296"/>
      <c r="AK10" s="163"/>
    </row>
    <row r="11" spans="1:37" ht="83.25" customHeight="1">
      <c r="A11" s="99">
        <v>2</v>
      </c>
      <c r="B11" s="100" t="s">
        <v>905</v>
      </c>
      <c r="C11" s="210"/>
      <c r="D11" s="210"/>
      <c r="E11" s="108"/>
      <c r="F11" s="108"/>
      <c r="G11" s="214"/>
      <c r="H11" s="108"/>
      <c r="I11" s="108"/>
      <c r="J11" s="108"/>
      <c r="K11" s="108"/>
      <c r="L11" s="176"/>
      <c r="M11" s="108"/>
      <c r="N11" s="108"/>
      <c r="O11" s="108"/>
      <c r="P11" s="108"/>
      <c r="Q11" s="103"/>
      <c r="R11" s="108"/>
      <c r="S11" s="108"/>
      <c r="T11" s="126"/>
      <c r="U11" s="129"/>
      <c r="V11" s="283"/>
      <c r="W11" s="284"/>
      <c r="X11" s="284"/>
      <c r="Y11" s="284"/>
      <c r="Z11" s="284"/>
      <c r="AA11" s="147"/>
      <c r="AB11" s="284"/>
      <c r="AC11" s="284"/>
      <c r="AD11" s="284"/>
      <c r="AE11" s="284"/>
      <c r="AF11" s="288"/>
      <c r="AG11" s="293"/>
      <c r="AH11" s="293"/>
      <c r="AI11" s="288"/>
      <c r="AJ11" s="163"/>
      <c r="AK11" s="163"/>
    </row>
    <row r="12" spans="1:37" ht="31.5" customHeight="1">
      <c r="A12" s="99">
        <v>3</v>
      </c>
      <c r="B12" s="100" t="s">
        <v>250</v>
      </c>
      <c r="C12" s="213"/>
      <c r="D12" s="213"/>
      <c r="E12" s="108"/>
      <c r="F12" s="108"/>
      <c r="G12" s="214"/>
      <c r="H12" s="108"/>
      <c r="I12" s="108"/>
      <c r="J12" s="108"/>
      <c r="K12" s="108"/>
      <c r="L12" s="176"/>
      <c r="M12" s="108"/>
      <c r="N12" s="108"/>
      <c r="O12" s="108"/>
      <c r="P12" s="108"/>
      <c r="Q12" s="103"/>
      <c r="R12" s="108"/>
      <c r="S12" s="108"/>
      <c r="T12" s="126"/>
      <c r="U12" s="126"/>
      <c r="V12" s="283"/>
      <c r="W12" s="284"/>
      <c r="X12" s="284"/>
      <c r="Y12" s="284"/>
      <c r="Z12" s="284"/>
      <c r="AA12" s="147"/>
      <c r="AB12" s="284"/>
      <c r="AC12" s="284"/>
      <c r="AD12" s="284"/>
      <c r="AE12" s="284"/>
      <c r="AF12" s="288"/>
      <c r="AG12" s="293"/>
      <c r="AH12" s="293"/>
      <c r="AI12" s="288"/>
      <c r="AJ12" s="276"/>
      <c r="AK12" s="276"/>
    </row>
    <row r="13" spans="1:37" s="86" customFormat="1" ht="22.5" customHeight="1">
      <c r="A13" s="109" t="s">
        <v>108</v>
      </c>
      <c r="B13" s="109" t="s">
        <v>2531</v>
      </c>
      <c r="C13" s="111"/>
      <c r="D13" s="111"/>
      <c r="E13" s="111"/>
      <c r="F13" s="111"/>
      <c r="G13" s="215"/>
      <c r="H13" s="111"/>
      <c r="I13" s="111"/>
      <c r="J13" s="111"/>
      <c r="K13" s="111"/>
      <c r="L13" s="225"/>
      <c r="M13" s="111"/>
      <c r="N13" s="111"/>
      <c r="O13" s="111"/>
      <c r="P13" s="111"/>
      <c r="Q13" s="98"/>
      <c r="R13" s="111"/>
      <c r="S13" s="111"/>
      <c r="T13" s="130"/>
      <c r="U13" s="130"/>
      <c r="V13" s="285"/>
      <c r="W13" s="149"/>
      <c r="X13" s="149"/>
      <c r="Y13" s="132"/>
      <c r="Z13" s="132"/>
      <c r="AA13" s="148"/>
      <c r="AB13" s="132"/>
      <c r="AC13" s="132"/>
      <c r="AD13" s="132"/>
      <c r="AE13" s="132"/>
      <c r="AF13" s="192"/>
      <c r="AG13" s="149"/>
      <c r="AH13" s="149"/>
      <c r="AI13" s="149"/>
      <c r="AJ13" s="165"/>
      <c r="AK13" s="165"/>
    </row>
    <row r="14" spans="1:37" s="86" customFormat="1" ht="27" customHeight="1">
      <c r="A14" s="104" t="s">
        <v>326</v>
      </c>
      <c r="B14" s="109" t="s">
        <v>2523</v>
      </c>
      <c r="C14" s="216"/>
      <c r="D14" s="216"/>
      <c r="E14" s="113"/>
      <c r="F14" s="113"/>
      <c r="G14" s="215"/>
      <c r="H14" s="113"/>
      <c r="I14" s="113"/>
      <c r="J14" s="113"/>
      <c r="K14" s="113"/>
      <c r="L14" s="225"/>
      <c r="M14" s="113"/>
      <c r="N14" s="113"/>
      <c r="O14" s="113"/>
      <c r="P14" s="113"/>
      <c r="Q14" s="98"/>
      <c r="R14" s="113"/>
      <c r="S14" s="113"/>
      <c r="T14" s="133"/>
      <c r="U14" s="133"/>
      <c r="V14" s="285"/>
      <c r="W14" s="286"/>
      <c r="X14" s="286"/>
      <c r="Y14" s="291"/>
      <c r="Z14" s="291"/>
      <c r="AA14" s="291"/>
      <c r="AB14" s="291"/>
      <c r="AC14" s="291"/>
      <c r="AD14" s="291"/>
      <c r="AE14" s="291"/>
      <c r="AF14" s="291"/>
      <c r="AG14" s="286"/>
      <c r="AH14" s="286"/>
      <c r="AI14" s="286"/>
      <c r="AJ14" s="165"/>
      <c r="AK14" s="297"/>
    </row>
    <row r="15" spans="1:37" ht="20.100000000000001" customHeight="1">
      <c r="B15" s="250" t="s">
        <v>2532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78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37" ht="20.100000000000001" customHeight="1">
      <c r="C16" s="115"/>
      <c r="D16" s="115"/>
      <c r="E16" s="115"/>
      <c r="F16" s="115"/>
      <c r="G16" s="115"/>
      <c r="H16" s="115"/>
      <c r="I16" s="115"/>
      <c r="J16" s="115"/>
      <c r="K16" s="115"/>
      <c r="L16" s="179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67" t="s">
        <v>215</v>
      </c>
      <c r="AK16" s="115"/>
    </row>
    <row r="17" spans="3:21" ht="28.5" customHeight="1">
      <c r="U17" s="228"/>
    </row>
    <row r="18" spans="3:21" ht="20.100000000000001" customHeight="1">
      <c r="C18" s="219"/>
      <c r="D18" s="219"/>
      <c r="F18" s="220"/>
    </row>
    <row r="19" spans="3:21" ht="20.100000000000001" customHeight="1">
      <c r="C19" s="219"/>
      <c r="D19" s="219"/>
    </row>
  </sheetData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16" location="目录!A1" display="返回"/>
  </hyperlinks>
  <printOptions horizontalCentered="1"/>
  <pageMargins left="0.39370078740157499" right="0" top="1.5748031496063" bottom="0.74803149606299202" header="0.31496062992126" footer="0.31496062992126"/>
  <pageSetup paperSize="9" scale="77" orientation="landscape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L17"/>
  <sheetViews>
    <sheetView topLeftCell="AD7" workbookViewId="0">
      <selection activeCell="AK11" sqref="AK11"/>
    </sheetView>
  </sheetViews>
  <sheetFormatPr defaultColWidth="17" defaultRowHeight="27.75" customHeight="1" outlineLevelCol="1"/>
  <cols>
    <col min="1" max="1" width="6.625" customWidth="1"/>
    <col min="2" max="2" width="19.5" customWidth="1"/>
    <col min="3" max="6" width="15.125" hidden="1" customWidth="1" outlineLevel="1"/>
    <col min="7" max="7" width="15.125" style="218" hidden="1" customWidth="1" outlineLevel="1"/>
    <col min="8" max="11" width="15.125" hidden="1" customWidth="1" outlineLevel="1"/>
    <col min="12" max="12" width="15.125" style="179" hidden="1" customWidth="1" outlineLevel="1"/>
    <col min="13" max="14" width="15.125" hidden="1" customWidth="1" outlineLevel="1"/>
    <col min="15" max="15" width="11.5" hidden="1" customWidth="1" outlineLevel="1"/>
    <col min="16" max="16" width="12.25" hidden="1" customWidth="1" outlineLevel="1"/>
    <col min="17" max="17" width="12.375" hidden="1" customWidth="1" outlineLevel="1"/>
    <col min="18" max="18" width="12.5" hidden="1" customWidth="1" outlineLevel="1"/>
    <col min="19" max="19" width="12.625" hidden="1" customWidth="1" outlineLevel="1"/>
    <col min="20" max="24" width="11.875" hidden="1" customWidth="1" outlineLevel="1"/>
    <col min="25" max="26" width="9.75" hidden="1" customWidth="1" outlineLevel="1"/>
    <col min="27" max="27" width="11.875" hidden="1" customWidth="1" outlineLevel="1"/>
    <col min="28" max="29" width="9.75" hidden="1" customWidth="1" outlineLevel="1"/>
    <col min="30" max="30" width="9.75" customWidth="1" collapsed="1"/>
    <col min="31" max="31" width="9.75" customWidth="1"/>
    <col min="32" max="35" width="12.375" customWidth="1"/>
    <col min="36" max="36" width="51.25" customWidth="1"/>
    <col min="37" max="37" width="40.75" customWidth="1"/>
  </cols>
  <sheetData>
    <row r="1" spans="1:38" s="234" customFormat="1" ht="18" customHeight="1">
      <c r="A1" s="238"/>
      <c r="B1" s="238"/>
      <c r="C1" s="239"/>
      <c r="D1" s="239"/>
      <c r="E1" s="239"/>
      <c r="F1" s="239"/>
      <c r="G1" s="240"/>
      <c r="H1" s="239"/>
      <c r="I1" s="239"/>
      <c r="J1" s="239"/>
      <c r="K1" s="239"/>
      <c r="L1" s="252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90"/>
      <c r="AK1" s="269" t="s">
        <v>137</v>
      </c>
    </row>
    <row r="2" spans="1:38" s="235" customFormat="1" ht="24.75" customHeight="1">
      <c r="A2" s="5458" t="s">
        <v>2533</v>
      </c>
      <c r="B2" s="5458"/>
      <c r="C2" s="5458"/>
      <c r="D2" s="5458"/>
      <c r="E2" s="5458"/>
      <c r="F2" s="5458"/>
      <c r="G2" s="5458"/>
      <c r="H2" s="5458"/>
      <c r="I2" s="5458"/>
      <c r="J2" s="5458"/>
      <c r="K2" s="5458"/>
      <c r="L2" s="5458"/>
      <c r="M2" s="5458"/>
      <c r="N2" s="5458"/>
      <c r="O2" s="5458"/>
      <c r="P2" s="5458"/>
      <c r="Q2" s="5458"/>
      <c r="R2" s="5458"/>
      <c r="S2" s="5458"/>
      <c r="T2" s="5458"/>
      <c r="U2" s="5458"/>
      <c r="V2" s="5458"/>
      <c r="W2" s="5458"/>
      <c r="X2" s="5458"/>
      <c r="Y2" s="5458"/>
      <c r="Z2" s="5458"/>
      <c r="AA2" s="5458"/>
      <c r="AB2" s="5458"/>
      <c r="AC2" s="5458"/>
      <c r="AD2" s="5458"/>
      <c r="AE2" s="5458"/>
      <c r="AF2" s="5458"/>
      <c r="AG2" s="5458"/>
      <c r="AH2" s="5458"/>
      <c r="AI2" s="5458"/>
      <c r="AJ2" s="5458"/>
      <c r="AK2" s="5458"/>
    </row>
    <row r="3" spans="1:38" s="80" customFormat="1" ht="15" customHeight="1">
      <c r="A3" s="90"/>
      <c r="B3" s="91"/>
      <c r="C3" s="90"/>
      <c r="D3" s="90"/>
      <c r="E3" s="90"/>
      <c r="F3" s="90"/>
      <c r="G3" s="208"/>
      <c r="H3" s="90"/>
      <c r="I3" s="90"/>
      <c r="J3" s="90"/>
      <c r="K3" s="90"/>
      <c r="L3" s="17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K3" s="270" t="s">
        <v>361</v>
      </c>
    </row>
    <row r="4" spans="1:38" s="82" customFormat="1" ht="27.75" customHeight="1">
      <c r="A4" s="5123" t="s">
        <v>217</v>
      </c>
      <c r="B4" s="5123" t="s">
        <v>875</v>
      </c>
      <c r="C4" s="5130" t="s">
        <v>155</v>
      </c>
      <c r="D4" s="5130"/>
      <c r="E4" s="5130"/>
      <c r="F4" s="5130"/>
      <c r="G4" s="5130"/>
      <c r="H4" s="5130" t="s">
        <v>156</v>
      </c>
      <c r="I4" s="5130"/>
      <c r="J4" s="5130"/>
      <c r="K4" s="5130"/>
      <c r="L4" s="5130"/>
      <c r="M4" s="5120" t="s">
        <v>157</v>
      </c>
      <c r="N4" s="5121"/>
      <c r="O4" s="5121"/>
      <c r="P4" s="5121"/>
      <c r="Q4" s="5122"/>
      <c r="R4" s="5130" t="s">
        <v>158</v>
      </c>
      <c r="S4" s="5130"/>
      <c r="T4" s="5130"/>
      <c r="U4" s="5130"/>
      <c r="V4" s="5130"/>
      <c r="W4" s="5120" t="s">
        <v>220</v>
      </c>
      <c r="X4" s="5121"/>
      <c r="Y4" s="5121"/>
      <c r="Z4" s="5121"/>
      <c r="AA4" s="5122"/>
      <c r="AB4" s="5120" t="s">
        <v>221</v>
      </c>
      <c r="AC4" s="5121"/>
      <c r="AD4" s="5121"/>
      <c r="AE4" s="5121"/>
      <c r="AF4" s="5121"/>
      <c r="AG4" s="5294" t="s">
        <v>161</v>
      </c>
      <c r="AH4" s="5295"/>
      <c r="AI4" s="5296"/>
      <c r="AJ4" s="154"/>
      <c r="AK4" s="155"/>
    </row>
    <row r="5" spans="1:38" s="82" customFormat="1" ht="27.75" customHeight="1">
      <c r="A5" s="5123"/>
      <c r="B5" s="5123"/>
      <c r="C5" s="209" t="s">
        <v>788</v>
      </c>
      <c r="D5" s="209" t="s">
        <v>789</v>
      </c>
      <c r="E5" s="94" t="s">
        <v>786</v>
      </c>
      <c r="F5" s="94" t="s">
        <v>855</v>
      </c>
      <c r="G5" s="171" t="s">
        <v>170</v>
      </c>
      <c r="H5" s="94" t="s">
        <v>788</v>
      </c>
      <c r="I5" s="94" t="s">
        <v>789</v>
      </c>
      <c r="J5" s="94" t="s">
        <v>786</v>
      </c>
      <c r="K5" s="94" t="s">
        <v>787</v>
      </c>
      <c r="L5" s="171" t="s">
        <v>170</v>
      </c>
      <c r="M5" s="94" t="s">
        <v>788</v>
      </c>
      <c r="N5" s="94" t="s">
        <v>789</v>
      </c>
      <c r="O5" s="94" t="s">
        <v>786</v>
      </c>
      <c r="P5" s="94" t="s">
        <v>787</v>
      </c>
      <c r="Q5" s="94" t="s">
        <v>170</v>
      </c>
      <c r="R5" s="94" t="s">
        <v>788</v>
      </c>
      <c r="S5" s="94" t="s">
        <v>789</v>
      </c>
      <c r="T5" s="94" t="s">
        <v>786</v>
      </c>
      <c r="U5" s="94" t="s">
        <v>787</v>
      </c>
      <c r="V5" s="94" t="s">
        <v>170</v>
      </c>
      <c r="W5" s="94" t="s">
        <v>788</v>
      </c>
      <c r="X5" s="94" t="s">
        <v>789</v>
      </c>
      <c r="Y5" s="94" t="s">
        <v>786</v>
      </c>
      <c r="Z5" s="94" t="s">
        <v>787</v>
      </c>
      <c r="AA5" s="94" t="s">
        <v>170</v>
      </c>
      <c r="AB5" s="94" t="s">
        <v>788</v>
      </c>
      <c r="AC5" s="94" t="s">
        <v>789</v>
      </c>
      <c r="AD5" s="94" t="s">
        <v>786</v>
      </c>
      <c r="AE5" s="267" t="s">
        <v>787</v>
      </c>
      <c r="AF5" s="267" t="s">
        <v>170</v>
      </c>
      <c r="AG5" s="136" t="s">
        <v>788</v>
      </c>
      <c r="AH5" s="136" t="s">
        <v>789</v>
      </c>
      <c r="AI5" s="136" t="s">
        <v>786</v>
      </c>
      <c r="AJ5" s="271" t="s">
        <v>1065</v>
      </c>
      <c r="AK5" s="92" t="s">
        <v>791</v>
      </c>
    </row>
    <row r="6" spans="1:38" s="84" customFormat="1" ht="27.75" customHeight="1">
      <c r="A6" s="95" t="s">
        <v>16</v>
      </c>
      <c r="B6" s="95" t="s">
        <v>2518</v>
      </c>
      <c r="C6" s="116"/>
      <c r="D6" s="116"/>
      <c r="E6" s="116"/>
      <c r="F6" s="116"/>
      <c r="G6" s="117"/>
      <c r="H6" s="116"/>
      <c r="I6" s="116"/>
      <c r="J6" s="116"/>
      <c r="K6" s="116"/>
      <c r="L6" s="253"/>
      <c r="M6" s="116"/>
      <c r="N6" s="116"/>
      <c r="O6" s="254"/>
      <c r="P6" s="254"/>
      <c r="Q6" s="262"/>
      <c r="R6" s="254"/>
      <c r="S6" s="254"/>
      <c r="T6" s="116"/>
      <c r="U6" s="116"/>
      <c r="V6" s="226"/>
      <c r="W6" s="118"/>
      <c r="X6" s="118"/>
      <c r="Y6" s="118"/>
      <c r="Z6" s="118"/>
      <c r="AA6" s="137"/>
      <c r="AB6" s="118"/>
      <c r="AC6" s="118"/>
      <c r="AD6" s="118"/>
      <c r="AE6" s="118"/>
      <c r="AF6" s="138"/>
      <c r="AG6" s="140"/>
      <c r="AH6" s="140"/>
      <c r="AI6" s="140"/>
      <c r="AJ6" s="272"/>
      <c r="AK6" s="272"/>
    </row>
    <row r="7" spans="1:38" s="234" customFormat="1" ht="57" customHeight="1">
      <c r="A7" s="99">
        <v>1</v>
      </c>
      <c r="B7" s="100" t="s">
        <v>2519</v>
      </c>
      <c r="C7" s="241"/>
      <c r="D7" s="241"/>
      <c r="E7" s="119"/>
      <c r="F7" s="119"/>
      <c r="G7" s="242"/>
      <c r="H7" s="119"/>
      <c r="I7" s="119"/>
      <c r="J7" s="119"/>
      <c r="K7" s="119"/>
      <c r="L7" s="255"/>
      <c r="M7" s="119"/>
      <c r="N7" s="119"/>
      <c r="O7" s="256"/>
      <c r="P7" s="256"/>
      <c r="Q7" s="263"/>
      <c r="R7" s="256"/>
      <c r="S7" s="264"/>
      <c r="T7" s="120"/>
      <c r="U7" s="120"/>
      <c r="V7" s="265"/>
      <c r="W7" s="266"/>
      <c r="X7" s="266"/>
      <c r="Y7" s="266"/>
      <c r="Z7" s="266"/>
      <c r="AA7" s="230"/>
      <c r="AB7" s="266"/>
      <c r="AC7" s="266"/>
      <c r="AD7" s="266"/>
      <c r="AE7" s="266"/>
      <c r="AF7" s="268"/>
      <c r="AG7" s="266"/>
      <c r="AH7" s="273"/>
      <c r="AI7" s="268"/>
      <c r="AJ7" s="274"/>
      <c r="AK7" s="158"/>
    </row>
    <row r="8" spans="1:38" s="236" customFormat="1" ht="33.75" customHeight="1">
      <c r="A8" s="99">
        <v>2</v>
      </c>
      <c r="B8" s="100" t="s">
        <v>2520</v>
      </c>
      <c r="C8" s="241"/>
      <c r="D8" s="241"/>
      <c r="E8" s="119"/>
      <c r="F8" s="119"/>
      <c r="G8" s="242"/>
      <c r="H8" s="119"/>
      <c r="I8" s="119"/>
      <c r="J8" s="119"/>
      <c r="K8" s="119"/>
      <c r="L8" s="255"/>
      <c r="M8" s="119"/>
      <c r="N8" s="119"/>
      <c r="O8" s="256"/>
      <c r="P8" s="256"/>
      <c r="Q8" s="263"/>
      <c r="R8" s="256"/>
      <c r="S8" s="256"/>
      <c r="T8" s="119"/>
      <c r="U8" s="120"/>
      <c r="V8" s="120"/>
      <c r="W8" s="266"/>
      <c r="X8" s="266"/>
      <c r="Y8" s="266"/>
      <c r="Z8" s="266"/>
      <c r="AA8" s="230"/>
      <c r="AB8" s="266"/>
      <c r="AC8" s="266"/>
      <c r="AD8" s="266"/>
      <c r="AE8" s="266"/>
      <c r="AF8" s="268"/>
      <c r="AG8" s="266"/>
      <c r="AH8" s="273"/>
      <c r="AI8" s="268"/>
      <c r="AJ8" s="274"/>
      <c r="AK8" s="159"/>
    </row>
    <row r="9" spans="1:38" s="85" customFormat="1" ht="27.75" customHeight="1">
      <c r="A9" s="243" t="s">
        <v>138</v>
      </c>
      <c r="B9" s="95" t="s">
        <v>2530</v>
      </c>
      <c r="C9" s="123"/>
      <c r="D9" s="123"/>
      <c r="E9" s="123"/>
      <c r="F9" s="123"/>
      <c r="G9" s="244"/>
      <c r="H9" s="123"/>
      <c r="I9" s="123"/>
      <c r="J9" s="123"/>
      <c r="K9" s="123"/>
      <c r="L9" s="257"/>
      <c r="M9" s="123"/>
      <c r="N9" s="123"/>
      <c r="O9" s="258"/>
      <c r="P9" s="258"/>
      <c r="Q9" s="262"/>
      <c r="R9" s="258"/>
      <c r="S9" s="258"/>
      <c r="T9" s="123"/>
      <c r="U9" s="123"/>
      <c r="V9" s="124"/>
      <c r="W9" s="125"/>
      <c r="X9" s="125"/>
      <c r="Y9" s="125"/>
      <c r="Z9" s="125"/>
      <c r="AA9" s="137"/>
      <c r="AB9" s="125"/>
      <c r="AC9" s="125"/>
      <c r="AD9" s="125"/>
      <c r="AE9" s="125"/>
      <c r="AF9" s="138"/>
      <c r="AG9" s="146"/>
      <c r="AH9" s="146"/>
      <c r="AI9" s="146"/>
      <c r="AJ9" s="160"/>
      <c r="AK9" s="161"/>
    </row>
    <row r="10" spans="1:38" ht="37.5" customHeight="1">
      <c r="A10" s="99">
        <v>1</v>
      </c>
      <c r="B10" s="100" t="s">
        <v>918</v>
      </c>
      <c r="C10" s="245"/>
      <c r="D10" s="245"/>
      <c r="E10" s="246"/>
      <c r="F10" s="246"/>
      <c r="G10" s="247"/>
      <c r="H10" s="246"/>
      <c r="I10" s="246"/>
      <c r="J10" s="246"/>
      <c r="K10" s="246"/>
      <c r="L10" s="127"/>
      <c r="M10" s="246"/>
      <c r="N10" s="246"/>
      <c r="O10" s="259"/>
      <c r="P10" s="259"/>
      <c r="Q10" s="263"/>
      <c r="R10" s="259"/>
      <c r="S10" s="259"/>
      <c r="T10" s="120"/>
      <c r="U10" s="120"/>
      <c r="V10" s="265"/>
      <c r="W10" s="266"/>
      <c r="X10" s="266"/>
      <c r="Y10" s="266"/>
      <c r="Z10" s="266"/>
      <c r="AA10" s="230"/>
      <c r="AB10" s="266"/>
      <c r="AC10" s="266"/>
      <c r="AD10" s="266"/>
      <c r="AE10" s="266"/>
      <c r="AF10" s="268"/>
      <c r="AG10" s="266"/>
      <c r="AH10" s="273"/>
      <c r="AI10" s="268"/>
      <c r="AJ10" s="275"/>
      <c r="AK10" s="276"/>
    </row>
    <row r="11" spans="1:38" ht="13.5">
      <c r="A11" s="99">
        <v>2</v>
      </c>
      <c r="B11" s="100" t="s">
        <v>905</v>
      </c>
      <c r="C11" s="241"/>
      <c r="D11" s="241"/>
      <c r="E11" s="126"/>
      <c r="F11" s="126"/>
      <c r="G11" s="247"/>
      <c r="H11" s="126"/>
      <c r="I11" s="126"/>
      <c r="J11" s="126"/>
      <c r="K11" s="126"/>
      <c r="L11" s="127"/>
      <c r="M11" s="126"/>
      <c r="N11" s="126"/>
      <c r="O11" s="260"/>
      <c r="P11" s="260"/>
      <c r="Q11" s="263"/>
      <c r="R11" s="260"/>
      <c r="S11" s="260"/>
      <c r="T11" s="120"/>
      <c r="U11" s="120"/>
      <c r="V11" s="265"/>
      <c r="W11" s="266"/>
      <c r="X11" s="266"/>
      <c r="Y11" s="122"/>
      <c r="Z11" s="122"/>
      <c r="AA11" s="230"/>
      <c r="AB11" s="122"/>
      <c r="AC11" s="122"/>
      <c r="AD11" s="122"/>
      <c r="AE11" s="122"/>
      <c r="AF11" s="268"/>
      <c r="AG11" s="266"/>
      <c r="AH11" s="273"/>
      <c r="AI11" s="268"/>
      <c r="AJ11" s="275"/>
      <c r="AK11" s="277"/>
      <c r="AL11" s="4938"/>
    </row>
    <row r="12" spans="1:38" ht="28.5" customHeight="1">
      <c r="A12" s="99">
        <v>3</v>
      </c>
      <c r="B12" s="100" t="s">
        <v>250</v>
      </c>
      <c r="C12" s="241"/>
      <c r="D12" s="241"/>
      <c r="E12" s="126"/>
      <c r="F12" s="126"/>
      <c r="G12" s="247"/>
      <c r="H12" s="126"/>
      <c r="I12" s="126"/>
      <c r="J12" s="126"/>
      <c r="K12" s="126"/>
      <c r="L12" s="127"/>
      <c r="M12" s="126"/>
      <c r="N12" s="126"/>
      <c r="O12" s="260"/>
      <c r="P12" s="260"/>
      <c r="Q12" s="263"/>
      <c r="R12" s="260"/>
      <c r="S12" s="260"/>
      <c r="T12" s="120"/>
      <c r="U12" s="120"/>
      <c r="V12" s="265"/>
      <c r="W12" s="266"/>
      <c r="X12" s="266"/>
      <c r="Y12" s="266"/>
      <c r="Z12" s="266"/>
      <c r="AA12" s="230"/>
      <c r="AB12" s="266"/>
      <c r="AC12" s="266"/>
      <c r="AD12" s="266"/>
      <c r="AE12" s="266"/>
      <c r="AF12" s="268"/>
      <c r="AG12" s="266"/>
      <c r="AH12" s="273"/>
      <c r="AI12" s="268"/>
      <c r="AJ12" s="278"/>
      <c r="AK12" s="275"/>
    </row>
    <row r="13" spans="1:38" s="237" customFormat="1" ht="30" customHeight="1">
      <c r="A13" s="248" t="s">
        <v>108</v>
      </c>
      <c r="B13" s="248" t="s">
        <v>2531</v>
      </c>
      <c r="C13" s="130"/>
      <c r="D13" s="130"/>
      <c r="E13" s="130"/>
      <c r="F13" s="130"/>
      <c r="G13" s="249"/>
      <c r="H13" s="130"/>
      <c r="I13" s="130"/>
      <c r="J13" s="130"/>
      <c r="K13" s="130"/>
      <c r="L13" s="131"/>
      <c r="M13" s="130"/>
      <c r="N13" s="130"/>
      <c r="O13" s="261"/>
      <c r="P13" s="261"/>
      <c r="Q13" s="262"/>
      <c r="R13" s="261"/>
      <c r="S13" s="261"/>
      <c r="T13" s="130"/>
      <c r="U13" s="130"/>
      <c r="V13" s="131"/>
      <c r="W13" s="132"/>
      <c r="X13" s="132"/>
      <c r="Y13" s="132"/>
      <c r="Z13" s="132"/>
      <c r="AA13" s="137"/>
      <c r="AB13" s="132"/>
      <c r="AC13" s="132"/>
      <c r="AD13" s="132"/>
      <c r="AE13" s="132"/>
      <c r="AF13" s="138"/>
      <c r="AG13" s="149"/>
      <c r="AH13" s="149"/>
      <c r="AI13" s="149"/>
      <c r="AJ13" s="202"/>
      <c r="AK13" s="202"/>
    </row>
    <row r="14" spans="1:38" s="237" customFormat="1" ht="30" customHeight="1">
      <c r="A14" s="243" t="s">
        <v>326</v>
      </c>
      <c r="B14" s="248" t="s">
        <v>2523</v>
      </c>
      <c r="C14" s="130"/>
      <c r="D14" s="130"/>
      <c r="E14" s="130"/>
      <c r="F14" s="130"/>
      <c r="G14" s="249"/>
      <c r="H14" s="130"/>
      <c r="I14" s="130"/>
      <c r="J14" s="130"/>
      <c r="K14" s="130"/>
      <c r="L14" s="131"/>
      <c r="M14" s="130"/>
      <c r="N14" s="130"/>
      <c r="O14" s="261"/>
      <c r="P14" s="261"/>
      <c r="Q14" s="262"/>
      <c r="R14" s="261"/>
      <c r="S14" s="261"/>
      <c r="T14" s="130"/>
      <c r="U14" s="130"/>
      <c r="V14" s="131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49"/>
      <c r="AH14" s="149"/>
      <c r="AI14" s="149"/>
      <c r="AJ14" s="279"/>
      <c r="AK14" s="280"/>
    </row>
    <row r="15" spans="1:38" ht="27.75" customHeight="1">
      <c r="B15" s="250" t="s">
        <v>2532</v>
      </c>
      <c r="C15" s="251"/>
      <c r="D15" s="251"/>
    </row>
    <row r="16" spans="1:38" ht="27.75" customHeight="1">
      <c r="C16" s="251"/>
      <c r="D16" s="251"/>
      <c r="F16" s="62"/>
      <c r="AJ16" s="167" t="s">
        <v>215</v>
      </c>
    </row>
    <row r="17" spans="3:4" ht="27.75" customHeight="1">
      <c r="C17" s="251"/>
      <c r="D17" s="251"/>
    </row>
  </sheetData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16" location="目录!A1" display="返回"/>
  </hyperlinks>
  <printOptions horizontalCentered="1"/>
  <pageMargins left="0.78740157480314998" right="0" top="1.5748031496063" bottom="0.74803149606299202" header="0.31496062992126" footer="0.31496062992126"/>
  <pageSetup paperSize="9" scale="77" orientation="landscape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K19"/>
  <sheetViews>
    <sheetView topLeftCell="AD4" workbookViewId="0">
      <selection activeCell="AK11" sqref="AK11"/>
    </sheetView>
  </sheetViews>
  <sheetFormatPr defaultColWidth="17.625" defaultRowHeight="20.100000000000001" customHeight="1" outlineLevelCol="1"/>
  <cols>
    <col min="1" max="1" width="6.375" style="87" customWidth="1"/>
    <col min="2" max="2" width="17.625" style="87" customWidth="1"/>
    <col min="3" max="6" width="14.875" style="87" hidden="1" customWidth="1" outlineLevel="1"/>
    <col min="7" max="7" width="14.875" style="205" hidden="1" customWidth="1" outlineLevel="1"/>
    <col min="8" max="11" width="14.875" style="87" hidden="1" customWidth="1" outlineLevel="1"/>
    <col min="12" max="12" width="14.875" style="206" hidden="1" customWidth="1" outlineLevel="1"/>
    <col min="13" max="13" width="14.875" style="87" hidden="1" customWidth="1" outlineLevel="1"/>
    <col min="14" max="14" width="13.375" style="87" hidden="1" customWidth="1" outlineLevel="1"/>
    <col min="15" max="15" width="12.5" style="87" hidden="1" customWidth="1" outlineLevel="1"/>
    <col min="16" max="16" width="13.375" style="87" hidden="1" customWidth="1" outlineLevel="1"/>
    <col min="17" max="17" width="13.25" style="87" hidden="1" customWidth="1" outlineLevel="1"/>
    <col min="18" max="18" width="12.375" style="87" hidden="1" customWidth="1" outlineLevel="1"/>
    <col min="19" max="19" width="13.375" style="87" hidden="1" customWidth="1" outlineLevel="1"/>
    <col min="20" max="24" width="15.25" style="87" hidden="1" customWidth="1" outlineLevel="1"/>
    <col min="25" max="26" width="9.75" style="87" hidden="1" customWidth="1" outlineLevel="1"/>
    <col min="27" max="27" width="11.875" style="87" hidden="1" customWidth="1" outlineLevel="1"/>
    <col min="28" max="29" width="9.75" style="87" hidden="1" customWidth="1" outlineLevel="1"/>
    <col min="30" max="30" width="9.75" style="87" customWidth="1" collapsed="1"/>
    <col min="31" max="31" width="9.75" style="87" customWidth="1"/>
    <col min="32" max="35" width="15.25" style="87" customWidth="1"/>
    <col min="36" max="36" width="39" style="87" customWidth="1"/>
    <col min="37" max="37" width="38.375" style="87" customWidth="1"/>
    <col min="38" max="38" width="28.25" style="87" customWidth="1"/>
    <col min="39" max="16384" width="17.625" style="87"/>
  </cols>
  <sheetData>
    <row r="1" spans="1:37" s="80" customFormat="1" ht="20.100000000000001" customHeight="1">
      <c r="A1" s="88"/>
      <c r="B1" s="88"/>
      <c r="C1" s="89"/>
      <c r="D1" s="89"/>
      <c r="E1" s="89"/>
      <c r="F1" s="89"/>
      <c r="G1" s="207"/>
      <c r="H1" s="89"/>
      <c r="I1" s="89"/>
      <c r="J1" s="89"/>
      <c r="K1" s="89"/>
      <c r="L1" s="221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152" t="s">
        <v>141</v>
      </c>
    </row>
    <row r="2" spans="1:37" s="81" customFormat="1" ht="20.100000000000001" customHeight="1">
      <c r="A2" s="5073" t="s">
        <v>2534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  <c r="AG2" s="5073"/>
      <c r="AH2" s="5073"/>
      <c r="AI2" s="5073"/>
      <c r="AJ2" s="5073"/>
      <c r="AK2" s="5073"/>
    </row>
    <row r="3" spans="1:37" s="80" customFormat="1" ht="20.100000000000001" customHeight="1">
      <c r="A3" s="90"/>
      <c r="B3" s="91"/>
      <c r="C3" s="90"/>
      <c r="D3" s="90"/>
      <c r="E3" s="90"/>
      <c r="F3" s="90"/>
      <c r="G3" s="208"/>
      <c r="H3" s="90"/>
      <c r="I3" s="90"/>
      <c r="J3" s="90"/>
      <c r="K3" s="90"/>
      <c r="L3" s="208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K3" s="153" t="s">
        <v>361</v>
      </c>
    </row>
    <row r="4" spans="1:37" s="82" customFormat="1" ht="20.100000000000001" customHeight="1">
      <c r="A4" s="5123" t="s">
        <v>217</v>
      </c>
      <c r="B4" s="5123" t="s">
        <v>875</v>
      </c>
      <c r="C4" s="5130" t="s">
        <v>155</v>
      </c>
      <c r="D4" s="5130"/>
      <c r="E4" s="5130"/>
      <c r="F4" s="5130"/>
      <c r="G4" s="5130"/>
      <c r="H4" s="5130" t="s">
        <v>156</v>
      </c>
      <c r="I4" s="5130"/>
      <c r="J4" s="5130"/>
      <c r="K4" s="5130"/>
      <c r="L4" s="5130"/>
      <c r="M4" s="5130" t="s">
        <v>157</v>
      </c>
      <c r="N4" s="5130"/>
      <c r="O4" s="5130"/>
      <c r="P4" s="5130"/>
      <c r="Q4" s="5130"/>
      <c r="R4" s="5120" t="s">
        <v>158</v>
      </c>
      <c r="S4" s="5121"/>
      <c r="T4" s="5121"/>
      <c r="U4" s="5121"/>
      <c r="V4" s="5122"/>
      <c r="W4" s="5130" t="s">
        <v>220</v>
      </c>
      <c r="X4" s="5130"/>
      <c r="Y4" s="5130"/>
      <c r="Z4" s="5130"/>
      <c r="AA4" s="5130"/>
      <c r="AB4" s="5120" t="s">
        <v>221</v>
      </c>
      <c r="AC4" s="5121"/>
      <c r="AD4" s="5121"/>
      <c r="AE4" s="5121"/>
      <c r="AF4" s="5121"/>
      <c r="AG4" s="5123" t="s">
        <v>161</v>
      </c>
      <c r="AH4" s="5123"/>
      <c r="AI4" s="5123"/>
      <c r="AJ4" s="154"/>
      <c r="AK4" s="155"/>
    </row>
    <row r="5" spans="1:37" s="83" customFormat="1" ht="30.75" customHeight="1">
      <c r="A5" s="5123"/>
      <c r="B5" s="5123"/>
      <c r="C5" s="209" t="s">
        <v>1129</v>
      </c>
      <c r="D5" s="209" t="s">
        <v>817</v>
      </c>
      <c r="E5" s="94" t="s">
        <v>786</v>
      </c>
      <c r="F5" s="94" t="s">
        <v>855</v>
      </c>
      <c r="G5" s="171" t="s">
        <v>170</v>
      </c>
      <c r="H5" s="94" t="s">
        <v>788</v>
      </c>
      <c r="I5" s="94" t="s">
        <v>789</v>
      </c>
      <c r="J5" s="94" t="s">
        <v>786</v>
      </c>
      <c r="K5" s="94" t="s">
        <v>787</v>
      </c>
      <c r="L5" s="171" t="s">
        <v>170</v>
      </c>
      <c r="M5" s="94" t="s">
        <v>788</v>
      </c>
      <c r="N5" s="94" t="s">
        <v>789</v>
      </c>
      <c r="O5" s="94" t="s">
        <v>786</v>
      </c>
      <c r="P5" s="94" t="s">
        <v>787</v>
      </c>
      <c r="Q5" s="94" t="s">
        <v>170</v>
      </c>
      <c r="R5" s="94" t="s">
        <v>788</v>
      </c>
      <c r="S5" s="94" t="s">
        <v>789</v>
      </c>
      <c r="T5" s="94" t="s">
        <v>786</v>
      </c>
      <c r="U5" s="94" t="s">
        <v>787</v>
      </c>
      <c r="V5" s="94" t="s">
        <v>170</v>
      </c>
      <c r="W5" s="94" t="s">
        <v>788</v>
      </c>
      <c r="X5" s="94" t="s">
        <v>789</v>
      </c>
      <c r="Y5" s="94" t="s">
        <v>786</v>
      </c>
      <c r="Z5" s="94" t="s">
        <v>787</v>
      </c>
      <c r="AA5" s="94" t="s">
        <v>170</v>
      </c>
      <c r="AB5" s="94" t="s">
        <v>788</v>
      </c>
      <c r="AC5" s="94" t="s">
        <v>789</v>
      </c>
      <c r="AD5" s="94" t="s">
        <v>786</v>
      </c>
      <c r="AE5" s="94" t="s">
        <v>855</v>
      </c>
      <c r="AF5" s="94" t="s">
        <v>170</v>
      </c>
      <c r="AG5" s="136" t="s">
        <v>788</v>
      </c>
      <c r="AH5" s="136" t="s">
        <v>789</v>
      </c>
      <c r="AI5" s="136" t="s">
        <v>786</v>
      </c>
      <c r="AJ5" s="156" t="s">
        <v>1065</v>
      </c>
      <c r="AK5" s="156" t="s">
        <v>791</v>
      </c>
    </row>
    <row r="6" spans="1:37" s="84" customFormat="1" ht="20.100000000000001" customHeight="1">
      <c r="A6" s="95" t="s">
        <v>16</v>
      </c>
      <c r="B6" s="95" t="s">
        <v>2518</v>
      </c>
      <c r="C6" s="97"/>
      <c r="D6" s="97"/>
      <c r="E6" s="97"/>
      <c r="F6" s="97"/>
      <c r="G6" s="98"/>
      <c r="H6" s="97"/>
      <c r="I6" s="97"/>
      <c r="J6" s="97"/>
      <c r="K6" s="97"/>
      <c r="L6" s="98"/>
      <c r="M6" s="97"/>
      <c r="N6" s="97"/>
      <c r="O6" s="97"/>
      <c r="P6" s="97"/>
      <c r="Q6" s="98"/>
      <c r="R6" s="97"/>
      <c r="S6" s="97"/>
      <c r="T6" s="116"/>
      <c r="U6" s="116"/>
      <c r="V6" s="226"/>
      <c r="W6" s="118"/>
      <c r="X6" s="118"/>
      <c r="Y6" s="118"/>
      <c r="Z6" s="118"/>
      <c r="AA6" s="137"/>
      <c r="AB6" s="118"/>
      <c r="AC6" s="118"/>
      <c r="AD6" s="118"/>
      <c r="AE6" s="118"/>
      <c r="AF6" s="138"/>
      <c r="AG6" s="140"/>
      <c r="AH6" s="140"/>
      <c r="AI6" s="140"/>
      <c r="AJ6" s="157"/>
      <c r="AK6" s="157"/>
    </row>
    <row r="7" spans="1:37" s="80" customFormat="1" ht="33.75" customHeight="1">
      <c r="A7" s="99">
        <v>1</v>
      </c>
      <c r="B7" s="100" t="s">
        <v>2519</v>
      </c>
      <c r="C7" s="210"/>
      <c r="D7" s="210"/>
      <c r="E7" s="102"/>
      <c r="F7" s="102"/>
      <c r="G7" s="211"/>
      <c r="H7" s="102"/>
      <c r="I7" s="102"/>
      <c r="J7" s="102"/>
      <c r="K7" s="102"/>
      <c r="L7" s="222"/>
      <c r="M7" s="102"/>
      <c r="N7" s="102"/>
      <c r="O7" s="102"/>
      <c r="P7" s="102"/>
      <c r="Q7" s="103"/>
      <c r="R7" s="102"/>
      <c r="S7" s="102"/>
      <c r="T7" s="119"/>
      <c r="U7" s="119"/>
      <c r="V7" s="121"/>
      <c r="W7" s="122"/>
      <c r="X7" s="122"/>
      <c r="Y7" s="122"/>
      <c r="Z7" s="122"/>
      <c r="AA7" s="230"/>
      <c r="AB7" s="122"/>
      <c r="AC7" s="122"/>
      <c r="AD7" s="122"/>
      <c r="AE7" s="122"/>
      <c r="AF7" s="141"/>
      <c r="AG7" s="122"/>
      <c r="AH7" s="233"/>
      <c r="AI7" s="141"/>
      <c r="AJ7" s="158"/>
      <c r="AK7" s="159"/>
    </row>
    <row r="8" spans="1:37" s="80" customFormat="1" ht="45" customHeight="1">
      <c r="A8" s="99">
        <v>2</v>
      </c>
      <c r="B8" s="100" t="s">
        <v>2520</v>
      </c>
      <c r="C8" s="210"/>
      <c r="D8" s="210"/>
      <c r="E8" s="102"/>
      <c r="F8" s="102"/>
      <c r="G8" s="211"/>
      <c r="H8" s="102"/>
      <c r="I8" s="102"/>
      <c r="J8" s="102"/>
      <c r="K8" s="102"/>
      <c r="L8" s="222"/>
      <c r="M8" s="102"/>
      <c r="N8" s="102"/>
      <c r="O8" s="102"/>
      <c r="P8" s="102"/>
      <c r="Q8" s="103"/>
      <c r="R8" s="102"/>
      <c r="S8" s="102"/>
      <c r="T8" s="119"/>
      <c r="U8" s="120"/>
      <c r="V8" s="121"/>
      <c r="W8" s="122"/>
      <c r="X8" s="122"/>
      <c r="Y8" s="122"/>
      <c r="Z8" s="122"/>
      <c r="AA8" s="230"/>
      <c r="AB8" s="122"/>
      <c r="AC8" s="122"/>
      <c r="AD8" s="122"/>
      <c r="AE8" s="122"/>
      <c r="AF8" s="141"/>
      <c r="AG8" s="141"/>
      <c r="AH8" s="141"/>
      <c r="AI8" s="141"/>
      <c r="AJ8" s="158"/>
      <c r="AK8" s="159"/>
    </row>
    <row r="9" spans="1:37" s="85" customFormat="1" ht="20.100000000000001" customHeight="1">
      <c r="A9" s="104" t="s">
        <v>138</v>
      </c>
      <c r="B9" s="95" t="s">
        <v>2530</v>
      </c>
      <c r="C9" s="106"/>
      <c r="D9" s="106"/>
      <c r="E9" s="106"/>
      <c r="F9" s="106"/>
      <c r="G9" s="212"/>
      <c r="H9" s="106"/>
      <c r="I9" s="106"/>
      <c r="J9" s="106"/>
      <c r="K9" s="106"/>
      <c r="L9" s="223"/>
      <c r="M9" s="106"/>
      <c r="N9" s="106"/>
      <c r="O9" s="106"/>
      <c r="P9" s="106"/>
      <c r="Q9" s="98"/>
      <c r="R9" s="106"/>
      <c r="S9" s="106"/>
      <c r="T9" s="123"/>
      <c r="U9" s="123"/>
      <c r="V9" s="123"/>
      <c r="W9" s="125"/>
      <c r="X9" s="125"/>
      <c r="Y9" s="125"/>
      <c r="Z9" s="125"/>
      <c r="AA9" s="137"/>
      <c r="AB9" s="125"/>
      <c r="AC9" s="125"/>
      <c r="AD9" s="125"/>
      <c r="AE9" s="125"/>
      <c r="AF9" s="138"/>
      <c r="AG9" s="146"/>
      <c r="AH9" s="146"/>
      <c r="AI9" s="146"/>
      <c r="AJ9" s="160"/>
      <c r="AK9" s="161"/>
    </row>
    <row r="10" spans="1:37" ht="48.75" customHeight="1">
      <c r="A10" s="99">
        <v>1</v>
      </c>
      <c r="B10" s="100" t="s">
        <v>918</v>
      </c>
      <c r="C10" s="210"/>
      <c r="D10" s="213"/>
      <c r="E10" s="108"/>
      <c r="F10" s="108"/>
      <c r="G10" s="214"/>
      <c r="H10" s="108"/>
      <c r="I10" s="108"/>
      <c r="J10" s="108"/>
      <c r="K10" s="108"/>
      <c r="L10" s="176"/>
      <c r="M10" s="108"/>
      <c r="N10" s="224"/>
      <c r="O10" s="108"/>
      <c r="P10" s="108"/>
      <c r="Q10" s="103"/>
      <c r="R10" s="108"/>
      <c r="S10" s="108"/>
      <c r="T10" s="126"/>
      <c r="U10" s="129"/>
      <c r="V10" s="127"/>
      <c r="W10" s="128"/>
      <c r="X10" s="128"/>
      <c r="Y10" s="128"/>
      <c r="Z10" s="128"/>
      <c r="AA10" s="230"/>
      <c r="AB10" s="128"/>
      <c r="AC10" s="128"/>
      <c r="AD10" s="128"/>
      <c r="AE10" s="231"/>
      <c r="AF10" s="141"/>
      <c r="AG10" s="122"/>
      <c r="AH10" s="233"/>
      <c r="AI10" s="141"/>
      <c r="AJ10" s="163"/>
      <c r="AK10" s="163"/>
    </row>
    <row r="11" spans="1:37" ht="81.75" customHeight="1">
      <c r="A11" s="99">
        <v>2</v>
      </c>
      <c r="B11" s="100" t="s">
        <v>905</v>
      </c>
      <c r="C11" s="210"/>
      <c r="D11" s="210"/>
      <c r="E11" s="108"/>
      <c r="F11" s="108"/>
      <c r="G11" s="214"/>
      <c r="H11" s="108"/>
      <c r="I11" s="108"/>
      <c r="J11" s="108"/>
      <c r="K11" s="108"/>
      <c r="L11" s="176"/>
      <c r="M11" s="108"/>
      <c r="N11" s="224"/>
      <c r="O11" s="108"/>
      <c r="P11" s="108"/>
      <c r="Q11" s="103"/>
      <c r="R11" s="108"/>
      <c r="S11" s="108"/>
      <c r="T11" s="126"/>
      <c r="U11" s="129"/>
      <c r="V11" s="127"/>
      <c r="W11" s="128"/>
      <c r="X11" s="128"/>
      <c r="Y11" s="128"/>
      <c r="Z11" s="128"/>
      <c r="AA11" s="230"/>
      <c r="AB11" s="128"/>
      <c r="AC11" s="128"/>
      <c r="AD11" s="128"/>
      <c r="AE11" s="232"/>
      <c r="AF11" s="141"/>
      <c r="AG11" s="122"/>
      <c r="AH11" s="233"/>
      <c r="AI11" s="141"/>
      <c r="AJ11" s="163"/>
      <c r="AK11" s="163"/>
    </row>
    <row r="12" spans="1:37" ht="27" customHeight="1">
      <c r="A12" s="99">
        <v>3</v>
      </c>
      <c r="B12" s="100" t="s">
        <v>250</v>
      </c>
      <c r="C12" s="213"/>
      <c r="D12" s="213"/>
      <c r="E12" s="108"/>
      <c r="F12" s="108"/>
      <c r="G12" s="214"/>
      <c r="H12" s="108"/>
      <c r="I12" s="108"/>
      <c r="J12" s="108"/>
      <c r="K12" s="108"/>
      <c r="L12" s="176"/>
      <c r="M12" s="108"/>
      <c r="N12" s="224"/>
      <c r="O12" s="108"/>
      <c r="P12" s="108"/>
      <c r="Q12" s="103"/>
      <c r="R12" s="108"/>
      <c r="S12" s="108"/>
      <c r="T12" s="126"/>
      <c r="U12" s="126"/>
      <c r="V12" s="127"/>
      <c r="W12" s="128"/>
      <c r="X12" s="128"/>
      <c r="Y12" s="128"/>
      <c r="Z12" s="128"/>
      <c r="AA12" s="230"/>
      <c r="AB12" s="128"/>
      <c r="AC12" s="128"/>
      <c r="AD12" s="128"/>
      <c r="AE12" s="231"/>
      <c r="AF12" s="141"/>
      <c r="AG12" s="122"/>
      <c r="AH12" s="233"/>
      <c r="AI12" s="141"/>
      <c r="AJ12" s="163"/>
      <c r="AK12" s="201"/>
    </row>
    <row r="13" spans="1:37" s="86" customFormat="1" ht="27" customHeight="1">
      <c r="A13" s="109" t="s">
        <v>108</v>
      </c>
      <c r="B13" s="109" t="s">
        <v>2531</v>
      </c>
      <c r="C13" s="111"/>
      <c r="D13" s="111"/>
      <c r="E13" s="111"/>
      <c r="F13" s="111"/>
      <c r="G13" s="215"/>
      <c r="H13" s="111"/>
      <c r="I13" s="111"/>
      <c r="J13" s="111"/>
      <c r="K13" s="111"/>
      <c r="L13" s="225"/>
      <c r="M13" s="111"/>
      <c r="N13" s="111"/>
      <c r="O13" s="111"/>
      <c r="P13" s="111"/>
      <c r="Q13" s="98"/>
      <c r="R13" s="111"/>
      <c r="S13" s="111"/>
      <c r="T13" s="130"/>
      <c r="U13" s="130"/>
      <c r="V13" s="131"/>
      <c r="W13" s="132"/>
      <c r="X13" s="132"/>
      <c r="Y13" s="132"/>
      <c r="Z13" s="132"/>
      <c r="AA13" s="137"/>
      <c r="AB13" s="132"/>
      <c r="AC13" s="132"/>
      <c r="AD13" s="132"/>
      <c r="AE13" s="132"/>
      <c r="AF13" s="138"/>
      <c r="AG13" s="149"/>
      <c r="AH13" s="149"/>
      <c r="AI13" s="149"/>
      <c r="AJ13" s="165"/>
      <c r="AK13" s="165"/>
    </row>
    <row r="14" spans="1:37" s="86" customFormat="1" ht="27.75" customHeight="1">
      <c r="A14" s="104" t="s">
        <v>326</v>
      </c>
      <c r="B14" s="109" t="s">
        <v>2523</v>
      </c>
      <c r="C14" s="216"/>
      <c r="D14" s="216"/>
      <c r="E14" s="113"/>
      <c r="F14" s="113"/>
      <c r="G14" s="215"/>
      <c r="H14" s="113"/>
      <c r="I14" s="113"/>
      <c r="J14" s="113"/>
      <c r="K14" s="113"/>
      <c r="L14" s="225"/>
      <c r="M14" s="113"/>
      <c r="N14" s="113"/>
      <c r="O14" s="113"/>
      <c r="P14" s="113"/>
      <c r="Q14" s="98"/>
      <c r="R14" s="113"/>
      <c r="S14" s="113"/>
      <c r="T14" s="133"/>
      <c r="U14" s="133"/>
      <c r="V14" s="131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49"/>
      <c r="AH14" s="149"/>
      <c r="AI14" s="149"/>
      <c r="AJ14" s="165"/>
      <c r="AK14" s="166"/>
    </row>
    <row r="15" spans="1:37" ht="20.100000000000001" customHeight="1">
      <c r="C15" s="114"/>
      <c r="D15" s="114"/>
      <c r="E15" s="114"/>
      <c r="F15" s="114"/>
      <c r="G15" s="217"/>
      <c r="H15" s="114"/>
      <c r="I15" s="114"/>
      <c r="J15" s="114"/>
      <c r="K15" s="114"/>
      <c r="L15" s="178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37" ht="20.100000000000001" customHeight="1">
      <c r="C16" s="115"/>
      <c r="D16" s="115"/>
      <c r="E16" s="115"/>
      <c r="F16" s="115"/>
      <c r="G16" s="218"/>
      <c r="H16" s="115"/>
      <c r="I16" s="115"/>
      <c r="J16" s="115"/>
      <c r="K16" s="115"/>
      <c r="L16" s="179"/>
      <c r="M16" s="115"/>
      <c r="N16" s="115"/>
      <c r="O16" s="115"/>
      <c r="P16" s="115"/>
      <c r="Q16" s="115"/>
      <c r="R16" s="115"/>
      <c r="S16" s="115"/>
      <c r="T16" s="115"/>
      <c r="U16" s="227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67" t="s">
        <v>215</v>
      </c>
      <c r="AK16" s="115"/>
    </row>
    <row r="17" spans="3:35" ht="20.100000000000001" customHeight="1">
      <c r="U17" s="228"/>
    </row>
    <row r="18" spans="3:35" ht="20.100000000000001" customHeight="1">
      <c r="C18" s="219"/>
      <c r="D18" s="219"/>
      <c r="F18" s="220"/>
      <c r="U18" s="229"/>
    </row>
    <row r="19" spans="3:35" ht="20.100000000000001" customHeight="1">
      <c r="C19" s="219"/>
      <c r="D19" s="219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</row>
  </sheetData>
  <mergeCells count="10">
    <mergeCell ref="A2:AK2"/>
    <mergeCell ref="C4:G4"/>
    <mergeCell ref="H4:L4"/>
    <mergeCell ref="M4:Q4"/>
    <mergeCell ref="R4:V4"/>
    <mergeCell ref="W4:AA4"/>
    <mergeCell ref="AB4:AF4"/>
    <mergeCell ref="AG4:AI4"/>
    <mergeCell ref="A4:A5"/>
    <mergeCell ref="B4:B5"/>
  </mergeCells>
  <phoneticPr fontId="169" type="noConversion"/>
  <hyperlinks>
    <hyperlink ref="AJ16" location="目录!A1" display="返回"/>
  </hyperlinks>
  <printOptions horizontalCentered="1"/>
  <pageMargins left="0.78740157480314998" right="0" top="1.5748031496063" bottom="0.74803149606299202" header="0.31496062992126" footer="0.31496062992126"/>
  <pageSetup paperSize="9" scale="76" orientation="landscape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F20"/>
  <sheetViews>
    <sheetView topLeftCell="Y4" workbookViewId="0">
      <selection activeCell="C6" sqref="C6:AF14"/>
    </sheetView>
  </sheetViews>
  <sheetFormatPr defaultColWidth="17.625" defaultRowHeight="20.100000000000001" customHeight="1" outlineLevelCol="1"/>
  <cols>
    <col min="1" max="1" width="6.375" style="87" customWidth="1"/>
    <col min="2" max="2" width="17.625" style="87" customWidth="1"/>
    <col min="3" max="6" width="14.875" style="87" hidden="1" customWidth="1" outlineLevel="1"/>
    <col min="7" max="7" width="14.875" style="168" hidden="1" customWidth="1" outlineLevel="1"/>
    <col min="8" max="8" width="10.875" style="87" hidden="1" customWidth="1" outlineLevel="1"/>
    <col min="9" max="9" width="12.875" style="87" hidden="1" customWidth="1" outlineLevel="1"/>
    <col min="10" max="11" width="11.375" style="87" hidden="1" customWidth="1" outlineLevel="1"/>
    <col min="12" max="12" width="11.875" style="87" hidden="1" customWidth="1" outlineLevel="1"/>
    <col min="13" max="13" width="11.375" style="87" hidden="1" customWidth="1" outlineLevel="1"/>
    <col min="14" max="14" width="12.25" style="87" hidden="1" customWidth="1" outlineLevel="1"/>
    <col min="15" max="19" width="12.625" style="87" hidden="1" customWidth="1" outlineLevel="1"/>
    <col min="20" max="21" width="9.75" style="87" hidden="1" customWidth="1" outlineLevel="1"/>
    <col min="22" max="22" width="11.875" style="87" hidden="1" customWidth="1" outlineLevel="1"/>
    <col min="23" max="24" width="9.75" style="87" hidden="1" customWidth="1" outlineLevel="1"/>
    <col min="25" max="25" width="9.75" style="87" customWidth="1" collapsed="1"/>
    <col min="26" max="30" width="9.75" style="87" customWidth="1"/>
    <col min="31" max="31" width="56.125" style="87" customWidth="1"/>
    <col min="32" max="32" width="33.125" style="87" customWidth="1"/>
    <col min="33" max="33" width="28.25" style="87" customWidth="1"/>
    <col min="34" max="16384" width="17.625" style="87"/>
  </cols>
  <sheetData>
    <row r="1" spans="1:32" s="80" customFormat="1" ht="20.100000000000001" customHeight="1">
      <c r="A1" s="88"/>
      <c r="B1" s="88"/>
      <c r="C1" s="89"/>
      <c r="D1" s="89"/>
      <c r="E1" s="89"/>
      <c r="F1" s="89"/>
      <c r="G1" s="16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90"/>
      <c r="AF1" s="152" t="s">
        <v>145</v>
      </c>
    </row>
    <row r="2" spans="1:32" s="81" customFormat="1" ht="20.100000000000001" customHeight="1">
      <c r="A2" s="5073" t="s">
        <v>2535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  <c r="AB2" s="5073"/>
      <c r="AC2" s="5073"/>
      <c r="AD2" s="5073"/>
      <c r="AE2" s="5073"/>
      <c r="AF2" s="5073"/>
    </row>
    <row r="3" spans="1:32" s="80" customFormat="1" ht="20.100000000000001" customHeight="1">
      <c r="A3" s="90"/>
      <c r="B3" s="91"/>
      <c r="C3" s="90"/>
      <c r="D3" s="90"/>
      <c r="E3" s="90"/>
      <c r="F3" s="90"/>
      <c r="G3" s="17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F3" s="153" t="s">
        <v>361</v>
      </c>
    </row>
    <row r="4" spans="1:32" s="82" customFormat="1" ht="20.100000000000001" customHeight="1">
      <c r="A4" s="5123" t="s">
        <v>217</v>
      </c>
      <c r="B4" s="5123" t="s">
        <v>875</v>
      </c>
      <c r="C4" s="5130" t="s">
        <v>156</v>
      </c>
      <c r="D4" s="5130"/>
      <c r="E4" s="5130"/>
      <c r="F4" s="5130"/>
      <c r="G4" s="5130"/>
      <c r="H4" s="5130" t="s">
        <v>157</v>
      </c>
      <c r="I4" s="5130"/>
      <c r="J4" s="5130"/>
      <c r="K4" s="5130"/>
      <c r="L4" s="5130"/>
      <c r="M4" s="5130" t="s">
        <v>158</v>
      </c>
      <c r="N4" s="5130"/>
      <c r="O4" s="5130"/>
      <c r="P4" s="5130"/>
      <c r="Q4" s="5130"/>
      <c r="R4" s="5130" t="s">
        <v>220</v>
      </c>
      <c r="S4" s="5130"/>
      <c r="T4" s="5130"/>
      <c r="U4" s="5130"/>
      <c r="V4" s="5130"/>
      <c r="W4" s="5120" t="s">
        <v>221</v>
      </c>
      <c r="X4" s="5121"/>
      <c r="Y4" s="5121"/>
      <c r="Z4" s="5121"/>
      <c r="AA4" s="5121"/>
      <c r="AB4" s="5123" t="s">
        <v>161</v>
      </c>
      <c r="AC4" s="5123"/>
      <c r="AD4" s="5123"/>
      <c r="AE4" s="154"/>
      <c r="AF4" s="155"/>
    </row>
    <row r="5" spans="1:32" s="83" customFormat="1" ht="30.75" customHeight="1">
      <c r="A5" s="5123"/>
      <c r="B5" s="5123"/>
      <c r="C5" s="94" t="s">
        <v>788</v>
      </c>
      <c r="D5" s="94" t="s">
        <v>789</v>
      </c>
      <c r="E5" s="94" t="s">
        <v>786</v>
      </c>
      <c r="F5" s="94" t="s">
        <v>855</v>
      </c>
      <c r="G5" s="171" t="s">
        <v>170</v>
      </c>
      <c r="H5" s="94" t="s">
        <v>788</v>
      </c>
      <c r="I5" s="94" t="s">
        <v>789</v>
      </c>
      <c r="J5" s="94" t="s">
        <v>786</v>
      </c>
      <c r="K5" s="94" t="s">
        <v>787</v>
      </c>
      <c r="L5" s="94" t="s">
        <v>170</v>
      </c>
      <c r="M5" s="94" t="s">
        <v>788</v>
      </c>
      <c r="N5" s="94" t="s">
        <v>789</v>
      </c>
      <c r="O5" s="94" t="s">
        <v>786</v>
      </c>
      <c r="P5" s="94" t="s">
        <v>787</v>
      </c>
      <c r="Q5" s="94" t="s">
        <v>170</v>
      </c>
      <c r="R5" s="94" t="s">
        <v>788</v>
      </c>
      <c r="S5" s="94" t="s">
        <v>789</v>
      </c>
      <c r="T5" s="94" t="s">
        <v>786</v>
      </c>
      <c r="U5" s="94" t="s">
        <v>787</v>
      </c>
      <c r="V5" s="94" t="s">
        <v>170</v>
      </c>
      <c r="W5" s="94" t="s">
        <v>788</v>
      </c>
      <c r="X5" s="94" t="s">
        <v>789</v>
      </c>
      <c r="Y5" s="94" t="s">
        <v>786</v>
      </c>
      <c r="Z5" s="94" t="s">
        <v>787</v>
      </c>
      <c r="AA5" s="94" t="s">
        <v>170</v>
      </c>
      <c r="AB5" s="136" t="s">
        <v>788</v>
      </c>
      <c r="AC5" s="136" t="s">
        <v>789</v>
      </c>
      <c r="AD5" s="136" t="s">
        <v>786</v>
      </c>
      <c r="AE5" s="156" t="s">
        <v>1065</v>
      </c>
      <c r="AF5" s="156" t="s">
        <v>791</v>
      </c>
    </row>
    <row r="6" spans="1:32" s="84" customFormat="1" ht="20.100000000000001" customHeight="1">
      <c r="A6" s="95" t="s">
        <v>16</v>
      </c>
      <c r="B6" s="95" t="s">
        <v>2518</v>
      </c>
      <c r="C6" s="96"/>
      <c r="D6" s="96"/>
      <c r="E6" s="96"/>
      <c r="F6" s="96"/>
      <c r="G6" s="172"/>
      <c r="H6" s="96"/>
      <c r="I6" s="96"/>
      <c r="J6" s="96"/>
      <c r="K6" s="96"/>
      <c r="L6" s="180"/>
      <c r="M6" s="96"/>
      <c r="N6" s="96"/>
      <c r="O6" s="181"/>
      <c r="P6" s="181"/>
      <c r="Q6" s="184"/>
      <c r="R6" s="181"/>
      <c r="S6" s="181"/>
      <c r="T6" s="181"/>
      <c r="U6" s="181"/>
      <c r="V6" s="185"/>
      <c r="W6" s="181"/>
      <c r="X6" s="181"/>
      <c r="Y6" s="181"/>
      <c r="Z6" s="181"/>
      <c r="AA6" s="192"/>
      <c r="AB6" s="193"/>
      <c r="AC6" s="193"/>
      <c r="AD6" s="193"/>
      <c r="AE6" s="194"/>
      <c r="AF6" s="194"/>
    </row>
    <row r="7" spans="1:32" s="80" customFormat="1" ht="212.25" customHeight="1">
      <c r="A7" s="99">
        <v>1</v>
      </c>
      <c r="B7" s="100" t="s">
        <v>2519</v>
      </c>
      <c r="C7" s="101"/>
      <c r="D7" s="101"/>
      <c r="E7" s="101"/>
      <c r="F7" s="101"/>
      <c r="G7" s="173"/>
      <c r="H7" s="101"/>
      <c r="I7" s="102"/>
      <c r="J7" s="102"/>
      <c r="K7" s="102"/>
      <c r="L7" s="182"/>
      <c r="M7" s="102"/>
      <c r="N7" s="102"/>
      <c r="O7" s="122"/>
      <c r="P7" s="122"/>
      <c r="Q7" s="186"/>
      <c r="R7" s="122"/>
      <c r="S7" s="122"/>
      <c r="T7" s="122"/>
      <c r="U7" s="122"/>
      <c r="V7" s="187"/>
      <c r="W7" s="122"/>
      <c r="X7" s="122"/>
      <c r="Y7" s="122"/>
      <c r="Z7" s="122"/>
      <c r="AA7" s="195"/>
      <c r="AB7" s="196"/>
      <c r="AC7" s="197"/>
      <c r="AD7" s="195"/>
      <c r="AE7" s="158"/>
      <c r="AF7" s="198"/>
    </row>
    <row r="8" spans="1:32" s="80" customFormat="1" ht="20.100000000000001" customHeight="1">
      <c r="A8" s="99">
        <v>2</v>
      </c>
      <c r="B8" s="100" t="s">
        <v>2520</v>
      </c>
      <c r="C8" s="101"/>
      <c r="D8" s="101"/>
      <c r="E8" s="101"/>
      <c r="F8" s="101"/>
      <c r="G8" s="173"/>
      <c r="H8" s="101"/>
      <c r="I8" s="102"/>
      <c r="J8" s="102"/>
      <c r="K8" s="102"/>
      <c r="L8" s="103"/>
      <c r="M8" s="102"/>
      <c r="N8" s="102"/>
      <c r="O8" s="122"/>
      <c r="P8" s="122"/>
      <c r="Q8" s="186"/>
      <c r="R8" s="122"/>
      <c r="S8" s="122"/>
      <c r="T8" s="122"/>
      <c r="U8" s="122"/>
      <c r="V8" s="188"/>
      <c r="W8" s="122"/>
      <c r="X8" s="122"/>
      <c r="Y8" s="122"/>
      <c r="Z8" s="122"/>
      <c r="AA8" s="195"/>
      <c r="AB8" s="195"/>
      <c r="AC8" s="195"/>
      <c r="AD8" s="195"/>
      <c r="AE8" s="158"/>
      <c r="AF8" s="198"/>
    </row>
    <row r="9" spans="1:32" s="85" customFormat="1" ht="20.100000000000001" customHeight="1">
      <c r="A9" s="104" t="s">
        <v>138</v>
      </c>
      <c r="B9" s="95" t="s">
        <v>2530</v>
      </c>
      <c r="C9" s="105"/>
      <c r="D9" s="105"/>
      <c r="E9" s="105"/>
      <c r="F9" s="105"/>
      <c r="G9" s="174"/>
      <c r="H9" s="105"/>
      <c r="I9" s="106"/>
      <c r="J9" s="106"/>
      <c r="K9" s="106"/>
      <c r="L9" s="98"/>
      <c r="M9" s="106"/>
      <c r="N9" s="106"/>
      <c r="O9" s="125"/>
      <c r="P9" s="125"/>
      <c r="Q9" s="189"/>
      <c r="R9" s="125"/>
      <c r="S9" s="125"/>
      <c r="T9" s="125"/>
      <c r="U9" s="125"/>
      <c r="V9" s="185"/>
      <c r="W9" s="125"/>
      <c r="X9" s="125"/>
      <c r="Y9" s="125"/>
      <c r="Z9" s="125"/>
      <c r="AA9" s="192"/>
      <c r="AB9" s="146"/>
      <c r="AC9" s="146"/>
      <c r="AD9" s="146"/>
      <c r="AE9" s="160"/>
      <c r="AF9" s="199"/>
    </row>
    <row r="10" spans="1:32" ht="31.5" customHeight="1">
      <c r="A10" s="99">
        <v>1</v>
      </c>
      <c r="B10" s="100" t="s">
        <v>918</v>
      </c>
      <c r="C10" s="107"/>
      <c r="D10" s="107"/>
      <c r="E10" s="107"/>
      <c r="F10" s="107"/>
      <c r="G10" s="175"/>
      <c r="H10" s="107"/>
      <c r="I10" s="108"/>
      <c r="J10" s="108"/>
      <c r="K10" s="108"/>
      <c r="L10" s="103"/>
      <c r="M10" s="108"/>
      <c r="N10" s="108"/>
      <c r="O10" s="128"/>
      <c r="P10" s="128"/>
      <c r="Q10" s="190"/>
      <c r="R10" s="128"/>
      <c r="S10" s="128"/>
      <c r="T10" s="128"/>
      <c r="U10" s="128"/>
      <c r="V10" s="187"/>
      <c r="W10" s="128"/>
      <c r="X10" s="128"/>
      <c r="Y10" s="128"/>
      <c r="Z10" s="128"/>
      <c r="AA10" s="195"/>
      <c r="AB10" s="196"/>
      <c r="AC10" s="197"/>
      <c r="AD10" s="195"/>
      <c r="AE10" s="162"/>
      <c r="AF10" s="200"/>
    </row>
    <row r="11" spans="1:32" ht="38.25" customHeight="1">
      <c r="A11" s="99">
        <v>2</v>
      </c>
      <c r="B11" s="100" t="s">
        <v>905</v>
      </c>
      <c r="C11" s="108"/>
      <c r="D11" s="108"/>
      <c r="E11" s="108"/>
      <c r="F11" s="108"/>
      <c r="G11" s="176"/>
      <c r="H11" s="108"/>
      <c r="I11" s="108"/>
      <c r="J11" s="108"/>
      <c r="K11" s="108"/>
      <c r="L11" s="182"/>
      <c r="M11" s="108"/>
      <c r="N11" s="108"/>
      <c r="O11" s="128"/>
      <c r="P11" s="128"/>
      <c r="Q11" s="190"/>
      <c r="R11" s="128"/>
      <c r="S11" s="128"/>
      <c r="T11" s="128"/>
      <c r="U11" s="128"/>
      <c r="V11" s="187"/>
      <c r="W11" s="128"/>
      <c r="X11" s="128"/>
      <c r="Y11" s="128"/>
      <c r="Z11" s="128"/>
      <c r="AA11" s="195"/>
      <c r="AB11" s="196"/>
      <c r="AC11" s="197"/>
      <c r="AD11" s="195"/>
      <c r="AE11" s="163"/>
      <c r="AF11" s="163"/>
    </row>
    <row r="12" spans="1:32" ht="39" customHeight="1">
      <c r="A12" s="99">
        <v>3</v>
      </c>
      <c r="B12" s="100" t="s">
        <v>250</v>
      </c>
      <c r="C12" s="108"/>
      <c r="D12" s="108"/>
      <c r="E12" s="108"/>
      <c r="F12" s="108"/>
      <c r="G12" s="176"/>
      <c r="H12" s="108"/>
      <c r="I12" s="108"/>
      <c r="J12" s="108"/>
      <c r="K12" s="108"/>
      <c r="L12" s="182"/>
      <c r="M12" s="108"/>
      <c r="N12" s="108"/>
      <c r="O12" s="128"/>
      <c r="P12" s="128"/>
      <c r="Q12" s="190"/>
      <c r="R12" s="128"/>
      <c r="S12" s="128"/>
      <c r="T12" s="128"/>
      <c r="U12" s="128"/>
      <c r="V12" s="187"/>
      <c r="W12" s="128"/>
      <c r="X12" s="128"/>
      <c r="Y12" s="128"/>
      <c r="Z12" s="128"/>
      <c r="AA12" s="195"/>
      <c r="AB12" s="196"/>
      <c r="AC12" s="197"/>
      <c r="AD12" s="195"/>
      <c r="AE12" s="163"/>
      <c r="AF12" s="201"/>
    </row>
    <row r="13" spans="1:32" s="86" customFormat="1" ht="27" customHeight="1">
      <c r="A13" s="109" t="s">
        <v>108</v>
      </c>
      <c r="B13" s="109" t="s">
        <v>2531</v>
      </c>
      <c r="C13" s="110"/>
      <c r="D13" s="110"/>
      <c r="E13" s="110"/>
      <c r="F13" s="110"/>
      <c r="G13" s="177"/>
      <c r="H13" s="110"/>
      <c r="I13" s="111"/>
      <c r="J13" s="111"/>
      <c r="K13" s="111"/>
      <c r="L13" s="98"/>
      <c r="M13" s="111"/>
      <c r="N13" s="111"/>
      <c r="O13" s="132"/>
      <c r="P13" s="132"/>
      <c r="Q13" s="191"/>
      <c r="R13" s="132"/>
      <c r="S13" s="132"/>
      <c r="T13" s="132"/>
      <c r="U13" s="132"/>
      <c r="V13" s="185"/>
      <c r="W13" s="132"/>
      <c r="X13" s="132"/>
      <c r="Y13" s="132"/>
      <c r="Z13" s="132"/>
      <c r="AA13" s="192"/>
      <c r="AB13" s="149"/>
      <c r="AC13" s="149"/>
      <c r="AD13" s="149"/>
      <c r="AE13" s="165"/>
      <c r="AF13" s="202"/>
    </row>
    <row r="14" spans="1:32" s="86" customFormat="1" ht="38.25" customHeight="1">
      <c r="A14" s="104" t="s">
        <v>326</v>
      </c>
      <c r="B14" s="109" t="s">
        <v>2523</v>
      </c>
      <c r="C14" s="112"/>
      <c r="D14" s="112"/>
      <c r="E14" s="112"/>
      <c r="F14" s="112"/>
      <c r="G14" s="177"/>
      <c r="H14" s="112"/>
      <c r="I14" s="113"/>
      <c r="J14" s="113"/>
      <c r="K14" s="113"/>
      <c r="L14" s="98"/>
      <c r="M14" s="113"/>
      <c r="N14" s="113"/>
      <c r="O14" s="132"/>
      <c r="P14" s="132"/>
      <c r="Q14" s="191"/>
      <c r="R14" s="132"/>
      <c r="S14" s="132"/>
      <c r="T14" s="132"/>
      <c r="U14" s="132"/>
      <c r="V14" s="132"/>
      <c r="W14" s="132"/>
      <c r="X14" s="132"/>
      <c r="Y14" s="132"/>
      <c r="Z14" s="132"/>
      <c r="AA14" s="192"/>
      <c r="AB14" s="203"/>
      <c r="AC14" s="203"/>
      <c r="AD14" s="203"/>
      <c r="AE14" s="160"/>
      <c r="AF14" s="204"/>
    </row>
    <row r="15" spans="1:32" ht="20.100000000000001" customHeight="1">
      <c r="C15" s="114"/>
      <c r="D15" s="114"/>
      <c r="E15" s="114"/>
      <c r="F15" s="114"/>
      <c r="G15" s="178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</row>
    <row r="16" spans="1:32" ht="20.100000000000001" customHeight="1">
      <c r="C16" s="115"/>
      <c r="D16" s="115"/>
      <c r="E16" s="115"/>
      <c r="F16" s="115"/>
      <c r="G16" s="179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67" t="s">
        <v>215</v>
      </c>
      <c r="AF16" s="115"/>
    </row>
    <row r="17" spans="16:31" ht="20.100000000000001" customHeight="1">
      <c r="P17" s="183"/>
    </row>
    <row r="19" spans="16:31" ht="20.100000000000001" customHeight="1">
      <c r="Y19" s="87" t="s">
        <v>2536</v>
      </c>
      <c r="Z19" s="87" t="s">
        <v>2537</v>
      </c>
      <c r="AA19" s="87" t="s">
        <v>2538</v>
      </c>
      <c r="AE19" s="87" t="s">
        <v>2539</v>
      </c>
    </row>
    <row r="20" spans="16:31" ht="20.100000000000001" customHeight="1">
      <c r="Y20" s="87" t="s">
        <v>399</v>
      </c>
      <c r="Z20" s="87" t="s">
        <v>2537</v>
      </c>
      <c r="AA20" s="87" t="s">
        <v>1199</v>
      </c>
    </row>
  </sheetData>
  <mergeCells count="9">
    <mergeCell ref="A2:AF2"/>
    <mergeCell ref="C4:G4"/>
    <mergeCell ref="H4:L4"/>
    <mergeCell ref="M4:Q4"/>
    <mergeCell ref="R4:V4"/>
    <mergeCell ref="W4:AA4"/>
    <mergeCell ref="AB4:AD4"/>
    <mergeCell ref="A4:A5"/>
    <mergeCell ref="B4:B5"/>
  </mergeCells>
  <phoneticPr fontId="169" type="noConversion"/>
  <hyperlinks>
    <hyperlink ref="AE16" location="目录!A1" display="返回"/>
  </hyperlinks>
  <printOptions horizontalCentered="1"/>
  <pageMargins left="0.78740157480314998" right="0.70866141732283505" top="1.5748031496063" bottom="0.74803149606299202" header="0.31496062992126" footer="0.31496062992126"/>
  <pageSetup paperSize="9" scale="62" orientation="landscape" verticalDpi="100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A16"/>
  <sheetViews>
    <sheetView topLeftCell="T1" workbookViewId="0">
      <selection activeCell="AA11" sqref="AA11"/>
    </sheetView>
  </sheetViews>
  <sheetFormatPr defaultColWidth="17.625" defaultRowHeight="20.100000000000001" customHeight="1" outlineLevelCol="1"/>
  <cols>
    <col min="1" max="1" width="6.375" style="87" customWidth="1"/>
    <col min="2" max="2" width="19.875" style="87" customWidth="1"/>
    <col min="3" max="3" width="10.875" style="87" hidden="1" customWidth="1" outlineLevel="1"/>
    <col min="4" max="4" width="12.875" style="87" hidden="1" customWidth="1" outlineLevel="1"/>
    <col min="5" max="5" width="12.25" style="87" hidden="1" customWidth="1" outlineLevel="1"/>
    <col min="6" max="6" width="10.75" style="87" hidden="1" customWidth="1" outlineLevel="1"/>
    <col min="7" max="7" width="11.375" style="87" hidden="1" customWidth="1" outlineLevel="1"/>
    <col min="8" max="9" width="12.125" style="87" hidden="1" customWidth="1" outlineLevel="1"/>
    <col min="10" max="19" width="10.875" style="87" hidden="1" customWidth="1" outlineLevel="1"/>
    <col min="20" max="20" width="10.875" style="87" customWidth="1" collapsed="1"/>
    <col min="21" max="25" width="10.875" style="87" customWidth="1"/>
    <col min="26" max="26" width="21.125" style="87" customWidth="1"/>
    <col min="27" max="27" width="35.375" style="87" customWidth="1"/>
    <col min="28" max="28" width="28.25" style="87" customWidth="1"/>
    <col min="29" max="16384" width="17.625" style="87"/>
  </cols>
  <sheetData>
    <row r="1" spans="1:27" s="80" customFormat="1" ht="20.100000000000001" customHeight="1">
      <c r="A1" s="88"/>
      <c r="B1" s="88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  <c r="AA1" s="152" t="s">
        <v>149</v>
      </c>
    </row>
    <row r="2" spans="1:27" s="81" customFormat="1" ht="20.100000000000001" customHeight="1">
      <c r="A2" s="5073" t="s">
        <v>2540</v>
      </c>
      <c r="B2" s="5073"/>
      <c r="C2" s="5073"/>
      <c r="D2" s="5073"/>
      <c r="E2" s="5073"/>
      <c r="F2" s="5073"/>
      <c r="G2" s="5073"/>
      <c r="H2" s="5073"/>
      <c r="I2" s="5073"/>
      <c r="J2" s="5073"/>
      <c r="K2" s="5073"/>
      <c r="L2" s="5073"/>
      <c r="M2" s="5073"/>
      <c r="N2" s="5073"/>
      <c r="O2" s="5073"/>
      <c r="P2" s="5073"/>
      <c r="Q2" s="5073"/>
      <c r="R2" s="5073"/>
      <c r="S2" s="5073"/>
      <c r="T2" s="5073"/>
      <c r="U2" s="5073"/>
      <c r="V2" s="5073"/>
      <c r="W2" s="5073"/>
      <c r="X2" s="5073"/>
      <c r="Y2" s="5073"/>
      <c r="Z2" s="5073"/>
      <c r="AA2" s="5073"/>
    </row>
    <row r="3" spans="1:27" s="80" customFormat="1" ht="20.100000000000001" customHeight="1">
      <c r="A3" s="90"/>
      <c r="B3" s="91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AA3" s="153" t="s">
        <v>361</v>
      </c>
    </row>
    <row r="4" spans="1:27" s="82" customFormat="1" ht="20.100000000000001" customHeight="1">
      <c r="A4" s="5123" t="s">
        <v>217</v>
      </c>
      <c r="B4" s="5123" t="s">
        <v>875</v>
      </c>
      <c r="C4" s="5130" t="s">
        <v>157</v>
      </c>
      <c r="D4" s="5130"/>
      <c r="E4" s="5130"/>
      <c r="F4" s="5130"/>
      <c r="G4" s="5130"/>
      <c r="H4" s="5120" t="s">
        <v>158</v>
      </c>
      <c r="I4" s="5121"/>
      <c r="J4" s="5121"/>
      <c r="K4" s="5121"/>
      <c r="L4" s="5122"/>
      <c r="M4" s="5120" t="s">
        <v>220</v>
      </c>
      <c r="N4" s="5121"/>
      <c r="O4" s="5121"/>
      <c r="P4" s="5121"/>
      <c r="Q4" s="5121"/>
      <c r="R4" s="5130" t="s">
        <v>221</v>
      </c>
      <c r="S4" s="5130"/>
      <c r="T4" s="5130"/>
      <c r="U4" s="5130"/>
      <c r="V4" s="5130"/>
      <c r="W4" s="5295" t="s">
        <v>161</v>
      </c>
      <c r="X4" s="5295"/>
      <c r="Y4" s="5295"/>
      <c r="Z4" s="154"/>
      <c r="AA4" s="155"/>
    </row>
    <row r="5" spans="1:27" s="83" customFormat="1" ht="30.75" customHeight="1">
      <c r="A5" s="5123"/>
      <c r="B5" s="5123"/>
      <c r="C5" s="94" t="s">
        <v>788</v>
      </c>
      <c r="D5" s="94" t="s">
        <v>789</v>
      </c>
      <c r="E5" s="94" t="s">
        <v>786</v>
      </c>
      <c r="F5" s="94" t="s">
        <v>787</v>
      </c>
      <c r="G5" s="94" t="s">
        <v>170</v>
      </c>
      <c r="H5" s="94" t="s">
        <v>788</v>
      </c>
      <c r="I5" s="94" t="s">
        <v>789</v>
      </c>
      <c r="J5" s="94" t="s">
        <v>786</v>
      </c>
      <c r="K5" s="94" t="s">
        <v>787</v>
      </c>
      <c r="L5" s="94" t="s">
        <v>170</v>
      </c>
      <c r="M5" s="94" t="s">
        <v>788</v>
      </c>
      <c r="N5" s="94" t="s">
        <v>789</v>
      </c>
      <c r="O5" s="94" t="s">
        <v>786</v>
      </c>
      <c r="P5" s="94" t="s">
        <v>787</v>
      </c>
      <c r="Q5" s="94" t="s">
        <v>170</v>
      </c>
      <c r="R5" s="94" t="s">
        <v>788</v>
      </c>
      <c r="S5" s="94" t="s">
        <v>789</v>
      </c>
      <c r="T5" s="94" t="s">
        <v>786</v>
      </c>
      <c r="U5" s="94" t="s">
        <v>787</v>
      </c>
      <c r="V5" s="94" t="s">
        <v>170</v>
      </c>
      <c r="W5" s="135" t="s">
        <v>788</v>
      </c>
      <c r="X5" s="136" t="s">
        <v>789</v>
      </c>
      <c r="Y5" s="136" t="s">
        <v>786</v>
      </c>
      <c r="Z5" s="156" t="s">
        <v>1065</v>
      </c>
      <c r="AA5" s="156" t="s">
        <v>791</v>
      </c>
    </row>
    <row r="6" spans="1:27" s="84" customFormat="1" ht="20.100000000000001" customHeight="1">
      <c r="A6" s="95" t="s">
        <v>16</v>
      </c>
      <c r="B6" s="95" t="s">
        <v>2518</v>
      </c>
      <c r="C6" s="96"/>
      <c r="D6" s="96"/>
      <c r="E6" s="97"/>
      <c r="F6" s="97"/>
      <c r="G6" s="98"/>
      <c r="H6" s="97"/>
      <c r="I6" s="97"/>
      <c r="J6" s="116"/>
      <c r="K6" s="116"/>
      <c r="L6" s="117"/>
      <c r="M6" s="118"/>
      <c r="N6" s="118"/>
      <c r="O6" s="118"/>
      <c r="P6" s="118"/>
      <c r="Q6" s="137"/>
      <c r="R6" s="118"/>
      <c r="S6" s="118"/>
      <c r="T6" s="118"/>
      <c r="U6" s="118"/>
      <c r="V6" s="138"/>
      <c r="W6" s="139"/>
      <c r="X6" s="140"/>
      <c r="Y6" s="140"/>
      <c r="Z6" s="157"/>
      <c r="AA6" s="157"/>
    </row>
    <row r="7" spans="1:27" s="80" customFormat="1" ht="21.75" customHeight="1">
      <c r="A7" s="99">
        <v>1</v>
      </c>
      <c r="B7" s="100" t="s">
        <v>2519</v>
      </c>
      <c r="C7" s="101"/>
      <c r="D7" s="101"/>
      <c r="E7" s="102"/>
      <c r="F7" s="102"/>
      <c r="G7" s="103"/>
      <c r="H7" s="102"/>
      <c r="I7" s="102"/>
      <c r="J7" s="119"/>
      <c r="K7" s="120"/>
      <c r="L7" s="121"/>
      <c r="M7" s="122"/>
      <c r="N7" s="122"/>
      <c r="O7" s="122"/>
      <c r="P7" s="122"/>
      <c r="Q7" s="141"/>
      <c r="R7" s="122"/>
      <c r="S7" s="122"/>
      <c r="T7" s="122"/>
      <c r="U7" s="122"/>
      <c r="V7" s="142"/>
      <c r="W7" s="143"/>
      <c r="X7" s="144"/>
      <c r="Y7" s="142"/>
      <c r="Z7" s="158"/>
      <c r="AA7" s="159"/>
    </row>
    <row r="8" spans="1:27" s="80" customFormat="1" ht="20.100000000000001" customHeight="1">
      <c r="A8" s="99">
        <v>2</v>
      </c>
      <c r="B8" s="100" t="s">
        <v>2520</v>
      </c>
      <c r="C8" s="101"/>
      <c r="D8" s="101"/>
      <c r="E8" s="102"/>
      <c r="F8" s="102"/>
      <c r="G8" s="103"/>
      <c r="H8" s="102"/>
      <c r="I8" s="102"/>
      <c r="J8" s="119"/>
      <c r="K8" s="120"/>
      <c r="L8" s="121"/>
      <c r="M8" s="122"/>
      <c r="N8" s="122"/>
      <c r="O8" s="122"/>
      <c r="P8" s="122"/>
      <c r="Q8" s="141"/>
      <c r="R8" s="122"/>
      <c r="S8" s="122"/>
      <c r="T8" s="122"/>
      <c r="U8" s="122"/>
      <c r="V8" s="142"/>
      <c r="W8" s="143"/>
      <c r="X8" s="144"/>
      <c r="Y8" s="142"/>
      <c r="Z8" s="158"/>
      <c r="AA8" s="159"/>
    </row>
    <row r="9" spans="1:27" s="85" customFormat="1" ht="20.100000000000001" customHeight="1">
      <c r="A9" s="104" t="s">
        <v>138</v>
      </c>
      <c r="B9" s="95" t="s">
        <v>2530</v>
      </c>
      <c r="C9" s="105"/>
      <c r="D9" s="105"/>
      <c r="E9" s="106"/>
      <c r="F9" s="106"/>
      <c r="G9" s="98"/>
      <c r="H9" s="106"/>
      <c r="I9" s="106"/>
      <c r="J9" s="123"/>
      <c r="K9" s="123"/>
      <c r="L9" s="124"/>
      <c r="M9" s="125"/>
      <c r="N9" s="125"/>
      <c r="O9" s="125"/>
      <c r="P9" s="125"/>
      <c r="Q9" s="145"/>
      <c r="R9" s="125"/>
      <c r="S9" s="125"/>
      <c r="T9" s="125"/>
      <c r="U9" s="125"/>
      <c r="V9" s="138"/>
      <c r="W9" s="146"/>
      <c r="X9" s="146"/>
      <c r="Y9" s="146"/>
      <c r="Z9" s="160"/>
      <c r="AA9" s="161"/>
    </row>
    <row r="10" spans="1:27" ht="24" customHeight="1">
      <c r="A10" s="99">
        <v>1</v>
      </c>
      <c r="B10" s="100" t="s">
        <v>918</v>
      </c>
      <c r="C10" s="107"/>
      <c r="D10" s="107"/>
      <c r="E10" s="108"/>
      <c r="F10" s="108"/>
      <c r="G10" s="103"/>
      <c r="H10" s="108"/>
      <c r="I10" s="108"/>
      <c r="J10" s="126"/>
      <c r="K10" s="126"/>
      <c r="L10" s="127"/>
      <c r="M10" s="128"/>
      <c r="N10" s="128"/>
      <c r="O10" s="128"/>
      <c r="P10" s="128"/>
      <c r="Q10" s="147"/>
      <c r="R10" s="128"/>
      <c r="S10" s="128"/>
      <c r="T10" s="128"/>
      <c r="U10" s="128"/>
      <c r="V10" s="142"/>
      <c r="W10" s="143"/>
      <c r="X10" s="144"/>
      <c r="Y10" s="142"/>
      <c r="Z10" s="162"/>
      <c r="AA10" s="163"/>
    </row>
    <row r="11" spans="1:27" ht="85.5" customHeight="1">
      <c r="A11" s="99">
        <v>2</v>
      </c>
      <c r="B11" s="100" t="s">
        <v>905</v>
      </c>
      <c r="C11" s="107"/>
      <c r="D11" s="107"/>
      <c r="E11" s="108"/>
      <c r="F11" s="108"/>
      <c r="G11" s="103"/>
      <c r="H11" s="108"/>
      <c r="I11" s="108"/>
      <c r="J11" s="126"/>
      <c r="K11" s="129"/>
      <c r="L11" s="127"/>
      <c r="M11" s="128"/>
      <c r="N11" s="128"/>
      <c r="O11" s="128"/>
      <c r="P11" s="128"/>
      <c r="Q11" s="147"/>
      <c r="R11" s="128"/>
      <c r="S11" s="128"/>
      <c r="T11" s="128"/>
      <c r="U11" s="128"/>
      <c r="V11" s="142"/>
      <c r="W11" s="143"/>
      <c r="X11" s="144"/>
      <c r="Y11" s="142"/>
      <c r="Z11" s="163"/>
      <c r="AA11" s="164"/>
    </row>
    <row r="12" spans="1:27" ht="29.25" customHeight="1">
      <c r="A12" s="99">
        <v>3</v>
      </c>
      <c r="B12" s="100" t="s">
        <v>250</v>
      </c>
      <c r="C12" s="107"/>
      <c r="D12" s="107"/>
      <c r="E12" s="108"/>
      <c r="F12" s="108"/>
      <c r="G12" s="103"/>
      <c r="H12" s="108"/>
      <c r="I12" s="108"/>
      <c r="J12" s="126"/>
      <c r="K12" s="129"/>
      <c r="L12" s="127"/>
      <c r="M12" s="128"/>
      <c r="N12" s="128"/>
      <c r="O12" s="128"/>
      <c r="P12" s="128"/>
      <c r="Q12" s="147"/>
      <c r="R12" s="128"/>
      <c r="S12" s="128"/>
      <c r="T12" s="128"/>
      <c r="U12" s="128"/>
      <c r="V12" s="142"/>
      <c r="W12" s="143"/>
      <c r="X12" s="144"/>
      <c r="Y12" s="142"/>
      <c r="Z12" s="163"/>
      <c r="AA12" s="163"/>
    </row>
    <row r="13" spans="1:27" s="86" customFormat="1" ht="27" customHeight="1">
      <c r="A13" s="109" t="s">
        <v>108</v>
      </c>
      <c r="B13" s="109" t="s">
        <v>2531</v>
      </c>
      <c r="C13" s="110"/>
      <c r="D13" s="110"/>
      <c r="E13" s="111"/>
      <c r="F13" s="111"/>
      <c r="G13" s="98"/>
      <c r="H13" s="111"/>
      <c r="I13" s="111"/>
      <c r="J13" s="130"/>
      <c r="K13" s="130"/>
      <c r="L13" s="131"/>
      <c r="M13" s="132"/>
      <c r="N13" s="132"/>
      <c r="O13" s="132"/>
      <c r="P13" s="132"/>
      <c r="Q13" s="148"/>
      <c r="R13" s="132"/>
      <c r="S13" s="132"/>
      <c r="T13" s="132"/>
      <c r="U13" s="132"/>
      <c r="V13" s="138"/>
      <c r="W13" s="149"/>
      <c r="X13" s="149"/>
      <c r="Y13" s="149"/>
      <c r="Z13" s="165"/>
      <c r="AA13" s="165"/>
    </row>
    <row r="14" spans="1:27" s="86" customFormat="1" ht="25.5" customHeight="1">
      <c r="A14" s="104" t="s">
        <v>326</v>
      </c>
      <c r="B14" s="109" t="s">
        <v>2523</v>
      </c>
      <c r="C14" s="112"/>
      <c r="D14" s="112"/>
      <c r="E14" s="113"/>
      <c r="F14" s="113"/>
      <c r="G14" s="98"/>
      <c r="H14" s="113"/>
      <c r="I14" s="113"/>
      <c r="J14" s="133"/>
      <c r="K14" s="134"/>
      <c r="L14" s="131"/>
      <c r="M14" s="132"/>
      <c r="N14" s="132"/>
      <c r="O14" s="132"/>
      <c r="P14" s="132"/>
      <c r="Q14" s="150"/>
      <c r="R14" s="132"/>
      <c r="S14" s="132"/>
      <c r="T14" s="132"/>
      <c r="U14" s="132"/>
      <c r="V14" s="138"/>
      <c r="W14" s="151"/>
      <c r="X14" s="151"/>
      <c r="Y14" s="151"/>
      <c r="Z14" s="165"/>
      <c r="AA14" s="166"/>
    </row>
    <row r="15" spans="1:27" ht="20.100000000000001" customHeight="1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</row>
    <row r="16" spans="1:27" ht="20.100000000000001" customHeight="1"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67" t="s">
        <v>215</v>
      </c>
      <c r="AA16" s="115"/>
    </row>
  </sheetData>
  <mergeCells count="8">
    <mergeCell ref="A2:AA2"/>
    <mergeCell ref="C4:G4"/>
    <mergeCell ref="H4:L4"/>
    <mergeCell ref="M4:Q4"/>
    <mergeCell ref="R4:V4"/>
    <mergeCell ref="W4:Y4"/>
    <mergeCell ref="A4:A5"/>
    <mergeCell ref="B4:B5"/>
  </mergeCells>
  <phoneticPr fontId="169" type="noConversion"/>
  <hyperlinks>
    <hyperlink ref="Z16" location="目录!A1" display="返回"/>
  </hyperlinks>
  <printOptions horizontalCentered="1"/>
  <pageMargins left="0.78740157480314998" right="0" top="1.5748031496063" bottom="0.74803149606299202" header="0.31496062992126" footer="0.31496062992126"/>
  <pageSetup paperSize="9" scale="94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0"/>
  <sheetViews>
    <sheetView zoomScale="110" zoomScaleNormal="110" workbookViewId="0">
      <selection activeCell="G20" sqref="G20"/>
    </sheetView>
  </sheetViews>
  <sheetFormatPr defaultColWidth="9" defaultRowHeight="20.100000000000001" customHeight="1"/>
  <cols>
    <col min="1" max="2" width="15.625" customWidth="1"/>
    <col min="3" max="3" width="18.625" customWidth="1"/>
    <col min="4" max="4" width="19.5" customWidth="1"/>
    <col min="5" max="5" width="15.625" customWidth="1"/>
  </cols>
  <sheetData>
    <row r="1" spans="1:6" ht="57" customHeight="1">
      <c r="A1" s="5073" t="s">
        <v>373</v>
      </c>
      <c r="B1" s="5073"/>
      <c r="C1" s="5073"/>
      <c r="D1" s="5073"/>
      <c r="E1" s="5073"/>
      <c r="F1" s="4541"/>
    </row>
    <row r="2" spans="1:6" ht="16.5" customHeight="1">
      <c r="A2" s="5074" t="s">
        <v>37</v>
      </c>
      <c r="B2" s="5075"/>
      <c r="C2" s="5075"/>
      <c r="D2" s="5075"/>
      <c r="E2" s="5075"/>
      <c r="F2" s="4541"/>
    </row>
    <row r="3" spans="1:6" ht="20.100000000000001" customHeight="1">
      <c r="A3" s="4469" t="s">
        <v>374</v>
      </c>
      <c r="B3" s="4469" t="s">
        <v>375</v>
      </c>
      <c r="C3" s="4469" t="s">
        <v>376</v>
      </c>
      <c r="D3" s="4469" t="s">
        <v>377</v>
      </c>
      <c r="E3" s="4469" t="s">
        <v>378</v>
      </c>
    </row>
    <row r="4" spans="1:6" ht="20.100000000000001" customHeight="1">
      <c r="A4" s="5083" t="s">
        <v>379</v>
      </c>
      <c r="B4" s="4154" t="s">
        <v>380</v>
      </c>
      <c r="C4" s="4542"/>
      <c r="D4" s="4542"/>
      <c r="E4" s="4155"/>
    </row>
    <row r="5" spans="1:6" ht="20.100000000000001" customHeight="1">
      <c r="A5" s="5084"/>
      <c r="B5" s="4154" t="s">
        <v>381</v>
      </c>
      <c r="C5" s="4542"/>
      <c r="D5" s="2260"/>
      <c r="E5" s="4155"/>
    </row>
    <row r="6" spans="1:6" ht="20.100000000000001" customHeight="1">
      <c r="A6" s="5085"/>
      <c r="B6" s="1" t="s">
        <v>245</v>
      </c>
      <c r="C6" s="4542"/>
      <c r="D6" s="4542"/>
      <c r="E6" s="4155"/>
      <c r="F6" s="4902"/>
    </row>
    <row r="7" spans="1:6" ht="20.100000000000001" customHeight="1">
      <c r="A7" s="5083" t="s">
        <v>382</v>
      </c>
      <c r="B7" s="4154" t="s">
        <v>380</v>
      </c>
      <c r="C7" s="4542"/>
      <c r="D7" s="4542"/>
      <c r="E7" s="4155"/>
    </row>
    <row r="8" spans="1:6" ht="20.100000000000001" customHeight="1">
      <c r="A8" s="5084"/>
      <c r="B8" s="4154" t="s">
        <v>381</v>
      </c>
      <c r="C8" s="4542"/>
      <c r="D8" s="4542"/>
      <c r="E8" s="4155"/>
    </row>
    <row r="9" spans="1:6" ht="20.100000000000001" customHeight="1">
      <c r="A9" s="5085"/>
      <c r="B9" s="1" t="s">
        <v>245</v>
      </c>
      <c r="C9" s="4542"/>
      <c r="D9" s="4542"/>
      <c r="E9" s="4155"/>
    </row>
    <row r="10" spans="1:6" ht="20.100000000000001" customHeight="1">
      <c r="A10" s="5076" t="s">
        <v>245</v>
      </c>
      <c r="B10" s="5076"/>
      <c r="C10" s="4543">
        <f>C6+C9</f>
        <v>0</v>
      </c>
      <c r="D10" s="4543">
        <f>D6+D9</f>
        <v>0</v>
      </c>
      <c r="E10" s="4544"/>
    </row>
    <row r="11" spans="1:6" ht="20.100000000000001" customHeight="1">
      <c r="A11" s="59"/>
      <c r="B11" s="59"/>
      <c r="C11" s="3796">
        <f>C10-'2020年主要指标解析（产值）'!G6</f>
        <v>0</v>
      </c>
      <c r="D11" s="4545">
        <f>D10-'2020年主要指标解析（利润）'!G6</f>
        <v>0</v>
      </c>
      <c r="E11" s="3795"/>
    </row>
    <row r="12" spans="1:6" ht="20.100000000000001" customHeight="1">
      <c r="A12" s="5077" t="s">
        <v>383</v>
      </c>
      <c r="B12" s="5078"/>
      <c r="C12" s="4469" t="s">
        <v>376</v>
      </c>
      <c r="D12" s="4469" t="s">
        <v>377</v>
      </c>
      <c r="E12" s="4469" t="s">
        <v>378</v>
      </c>
    </row>
    <row r="13" spans="1:6" ht="20.100000000000001" customHeight="1">
      <c r="A13" s="5079" t="s">
        <v>384</v>
      </c>
      <c r="B13" s="5080"/>
      <c r="C13" s="4546"/>
      <c r="D13" s="4547"/>
      <c r="E13" s="4155"/>
    </row>
    <row r="14" spans="1:6" ht="20.100000000000001" customHeight="1">
      <c r="A14" s="5079" t="s">
        <v>385</v>
      </c>
      <c r="B14" s="5080"/>
      <c r="C14" s="4548"/>
      <c r="D14" s="4549"/>
      <c r="E14" s="4155"/>
    </row>
    <row r="15" spans="1:6" ht="20.100000000000001" customHeight="1">
      <c r="A15" s="5081" t="s">
        <v>386</v>
      </c>
      <c r="B15" s="5082"/>
      <c r="C15" s="4548"/>
      <c r="D15" s="4549"/>
      <c r="E15" s="4155"/>
    </row>
    <row r="16" spans="1:6" ht="20.100000000000001" customHeight="1">
      <c r="A16" s="5081" t="s">
        <v>387</v>
      </c>
      <c r="B16" s="5082"/>
      <c r="C16" s="4549"/>
      <c r="D16" s="4549"/>
      <c r="E16" s="4155"/>
    </row>
    <row r="17" spans="1:5" ht="20.100000000000001" customHeight="1">
      <c r="A17" s="5081" t="s">
        <v>388</v>
      </c>
      <c r="B17" s="5082"/>
      <c r="C17" s="4549"/>
      <c r="D17" s="4549"/>
      <c r="E17" s="4155"/>
    </row>
    <row r="18" spans="1:5" ht="20.100000000000001" customHeight="1">
      <c r="A18" s="5081" t="s">
        <v>389</v>
      </c>
      <c r="B18" s="5082"/>
      <c r="C18" s="4549"/>
      <c r="D18" s="4549"/>
      <c r="E18" s="4155"/>
    </row>
    <row r="19" spans="1:5" ht="20.100000000000001" customHeight="1">
      <c r="A19" s="5081" t="s">
        <v>390</v>
      </c>
      <c r="B19" s="5082"/>
      <c r="C19" s="4549"/>
      <c r="D19" s="4549"/>
      <c r="E19" s="4155"/>
    </row>
    <row r="20" spans="1:5" ht="20.100000000000001" customHeight="1">
      <c r="A20" s="5076" t="s">
        <v>245</v>
      </c>
      <c r="B20" s="5076"/>
      <c r="C20" s="4543">
        <f>SUM(C13:C19)</f>
        <v>0</v>
      </c>
      <c r="D20" s="4543">
        <f>SUM(D13:D19)</f>
        <v>0</v>
      </c>
      <c r="E20" s="4544"/>
    </row>
  </sheetData>
  <mergeCells count="14">
    <mergeCell ref="A19:B19"/>
    <mergeCell ref="A20:B20"/>
    <mergeCell ref="A4:A6"/>
    <mergeCell ref="A7:A9"/>
    <mergeCell ref="A14:B14"/>
    <mergeCell ref="A15:B15"/>
    <mergeCell ref="A16:B16"/>
    <mergeCell ref="A17:B17"/>
    <mergeCell ref="A18:B18"/>
    <mergeCell ref="A1:E1"/>
    <mergeCell ref="A2:E2"/>
    <mergeCell ref="A10:B10"/>
    <mergeCell ref="A12:B12"/>
    <mergeCell ref="A13:B13"/>
  </mergeCells>
  <phoneticPr fontId="169" type="noConversion"/>
  <printOptions horizontalCentered="1"/>
  <pageMargins left="1.5748031496063" right="0.70866141732283505" top="1.5354330708661399" bottom="0.74803149606299202" header="0.31496062992126" footer="0.31496062992126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0"/>
  <sheetViews>
    <sheetView topLeftCell="A79" zoomScale="80" zoomScaleNormal="80" workbookViewId="0">
      <selection activeCell="C10" sqref="C10"/>
    </sheetView>
  </sheetViews>
  <sheetFormatPr defaultColWidth="24.5" defaultRowHeight="20.100000000000001" customHeight="1"/>
  <cols>
    <col min="1" max="1" width="8.125" style="4475" customWidth="1"/>
    <col min="2" max="3" width="37.375" style="4476" customWidth="1"/>
    <col min="4" max="4" width="13.875" style="1496" customWidth="1"/>
    <col min="5" max="6" width="13" style="4477" customWidth="1"/>
    <col min="7" max="7" width="14.625" style="4477" customWidth="1"/>
    <col min="8" max="8" width="13.375" style="4477" customWidth="1"/>
    <col min="9" max="9" width="13.625" style="4477" customWidth="1"/>
    <col min="10" max="11" width="11.875" style="4477" customWidth="1"/>
    <col min="12" max="12" width="11" style="4477" customWidth="1"/>
    <col min="13" max="16" width="13.375" style="4477" customWidth="1"/>
    <col min="17" max="19" width="14" style="4477" customWidth="1"/>
    <col min="20" max="20" width="12" style="4477" customWidth="1"/>
    <col min="21" max="21" width="10.25" style="1497" customWidth="1"/>
    <col min="22" max="26" width="7.625" style="1497" customWidth="1"/>
    <col min="27" max="27" width="12.25" style="1496" customWidth="1"/>
    <col min="28" max="16384" width="24.5" style="1496"/>
  </cols>
  <sheetData>
    <row r="1" spans="1:27" ht="15">
      <c r="Y1" s="4500" t="s">
        <v>41</v>
      </c>
      <c r="Z1" s="1494"/>
    </row>
    <row r="2" spans="1:27" s="4470" customFormat="1" ht="18.75">
      <c r="A2" s="4478"/>
      <c r="B2" s="5086" t="s">
        <v>407</v>
      </c>
      <c r="C2" s="5086"/>
      <c r="D2" s="5086"/>
      <c r="E2" s="5086"/>
      <c r="F2" s="5086"/>
      <c r="G2" s="5086"/>
      <c r="H2" s="5086"/>
      <c r="I2" s="5086"/>
      <c r="J2" s="5086"/>
      <c r="K2" s="5086"/>
      <c r="L2" s="5086"/>
      <c r="M2" s="5086"/>
      <c r="N2" s="5086"/>
      <c r="O2" s="5086"/>
      <c r="P2" s="5086"/>
      <c r="Q2" s="5086"/>
      <c r="R2" s="5086"/>
      <c r="S2" s="5086"/>
      <c r="T2" s="5086"/>
      <c r="U2" s="5086"/>
      <c r="V2" s="5086"/>
      <c r="W2" s="5086"/>
      <c r="X2" s="5086"/>
      <c r="Y2" s="5086"/>
      <c r="Z2" s="4479"/>
    </row>
    <row r="3" spans="1:27" ht="14.25">
      <c r="B3" s="4480"/>
      <c r="C3" s="4480"/>
      <c r="Y3" s="4500" t="s">
        <v>361</v>
      </c>
      <c r="Z3" s="1494"/>
    </row>
    <row r="4" spans="1:27" s="4471" customFormat="1" ht="17.25" customHeight="1">
      <c r="A4" s="5106" t="s">
        <v>217</v>
      </c>
      <c r="B4" s="5098" t="s">
        <v>218</v>
      </c>
      <c r="C4" s="5098" t="s">
        <v>383</v>
      </c>
      <c r="D4" s="5087" t="s">
        <v>408</v>
      </c>
      <c r="E4" s="5088"/>
      <c r="F4" s="5088"/>
      <c r="G4" s="5088"/>
      <c r="H4" s="5089"/>
      <c r="I4" s="5090" t="s">
        <v>409</v>
      </c>
      <c r="J4" s="5091"/>
      <c r="K4" s="5091"/>
      <c r="L4" s="5092"/>
      <c r="M4" s="5090" t="s">
        <v>393</v>
      </c>
      <c r="N4" s="5093"/>
      <c r="O4" s="5093"/>
      <c r="P4" s="5092"/>
      <c r="Q4" s="5090" t="s">
        <v>410</v>
      </c>
      <c r="R4" s="5091"/>
      <c r="S4" s="5091"/>
      <c r="T4" s="5092"/>
      <c r="U4" s="5094" t="s">
        <v>411</v>
      </c>
      <c r="V4" s="5095"/>
      <c r="W4" s="5096"/>
      <c r="X4" s="5097" t="s">
        <v>412</v>
      </c>
      <c r="Y4" s="5097"/>
      <c r="Z4" s="5097"/>
      <c r="AA4" s="5100" t="s">
        <v>162</v>
      </c>
    </row>
    <row r="5" spans="1:27" s="4472" customFormat="1" ht="19.5" customHeight="1">
      <c r="A5" s="5107"/>
      <c r="B5" s="5099"/>
      <c r="C5" s="5099"/>
      <c r="D5" s="4481" t="s">
        <v>413</v>
      </c>
      <c r="E5" s="4482" t="s">
        <v>414</v>
      </c>
      <c r="F5" s="4482" t="s">
        <v>415</v>
      </c>
      <c r="G5" s="4482" t="s">
        <v>416</v>
      </c>
      <c r="H5" s="4482" t="s">
        <v>354</v>
      </c>
      <c r="I5" s="4482" t="s">
        <v>379</v>
      </c>
      <c r="J5" s="4482" t="s">
        <v>382</v>
      </c>
      <c r="K5" s="4482" t="s">
        <v>381</v>
      </c>
      <c r="L5" s="4482" t="s">
        <v>354</v>
      </c>
      <c r="M5" s="4482" t="s">
        <v>379</v>
      </c>
      <c r="N5" s="4482" t="s">
        <v>382</v>
      </c>
      <c r="O5" s="4482" t="s">
        <v>381</v>
      </c>
      <c r="P5" s="4482" t="s">
        <v>354</v>
      </c>
      <c r="Q5" s="4482" t="s">
        <v>379</v>
      </c>
      <c r="R5" s="4482" t="s">
        <v>382</v>
      </c>
      <c r="S5" s="4482" t="s">
        <v>381</v>
      </c>
      <c r="T5" s="4482" t="s">
        <v>354</v>
      </c>
      <c r="U5" s="4492" t="s">
        <v>379</v>
      </c>
      <c r="V5" s="4492" t="s">
        <v>382</v>
      </c>
      <c r="W5" s="4492" t="s">
        <v>381</v>
      </c>
      <c r="X5" s="4493" t="s">
        <v>379</v>
      </c>
      <c r="Y5" s="4493" t="s">
        <v>382</v>
      </c>
      <c r="Z5" s="4493" t="s">
        <v>381</v>
      </c>
      <c r="AA5" s="5101"/>
    </row>
    <row r="6" spans="1:27" s="4473" customFormat="1" ht="17.25" customHeight="1">
      <c r="A6" s="5102" t="s">
        <v>417</v>
      </c>
      <c r="B6" s="5103"/>
      <c r="C6" s="4484"/>
      <c r="D6" s="4485"/>
      <c r="E6" s="4485"/>
      <c r="F6" s="4485"/>
      <c r="G6" s="4485"/>
      <c r="H6" s="4486"/>
      <c r="I6" s="4485"/>
      <c r="J6" s="4485"/>
      <c r="K6" s="4485"/>
      <c r="L6" s="4486"/>
      <c r="M6" s="4485"/>
      <c r="N6" s="4485"/>
      <c r="O6" s="4485"/>
      <c r="P6" s="4486"/>
      <c r="Q6" s="4485"/>
      <c r="R6" s="4485"/>
      <c r="S6" s="4485"/>
      <c r="T6" s="4486"/>
      <c r="U6" s="4494"/>
      <c r="V6" s="4494"/>
      <c r="W6" s="4494"/>
      <c r="X6" s="4494"/>
      <c r="Y6" s="4494"/>
      <c r="Z6" s="4494"/>
      <c r="AA6" s="4501"/>
    </row>
    <row r="7" spans="1:27" s="4473" customFormat="1" ht="17.25" customHeight="1">
      <c r="A7" s="4483" t="s">
        <v>418</v>
      </c>
      <c r="B7" s="4484"/>
      <c r="C7" s="4484"/>
      <c r="D7" s="4485"/>
      <c r="E7" s="4485"/>
      <c r="F7" s="4485"/>
      <c r="G7" s="4485"/>
      <c r="H7" s="4486"/>
      <c r="I7" s="4485"/>
      <c r="J7" s="4485"/>
      <c r="K7" s="4485"/>
      <c r="L7" s="4486"/>
      <c r="M7" s="4485"/>
      <c r="N7" s="4485"/>
      <c r="O7" s="4485"/>
      <c r="P7" s="4486"/>
      <c r="Q7" s="4485"/>
      <c r="R7" s="4485"/>
      <c r="S7" s="4485"/>
      <c r="T7" s="4486"/>
      <c r="U7" s="4494"/>
      <c r="V7" s="4494"/>
      <c r="W7" s="4494"/>
      <c r="X7" s="4494"/>
      <c r="Y7" s="4494"/>
      <c r="Z7" s="4494"/>
      <c r="AA7" s="4501"/>
    </row>
    <row r="8" spans="1:27" s="4473" customFormat="1" ht="19.5" customHeight="1">
      <c r="A8" s="4513">
        <v>1</v>
      </c>
      <c r="B8" s="2348" t="s">
        <v>419</v>
      </c>
      <c r="C8" s="2348" t="str">
        <f>VLOOKUP(B8,[1]第一部分收入和收益!$A:$B,2,0)</f>
        <v>发展直营</v>
      </c>
      <c r="D8" s="4489"/>
      <c r="E8" s="4489"/>
      <c r="F8" s="4489"/>
      <c r="G8" s="4489"/>
      <c r="H8" s="4486"/>
      <c r="I8" s="945"/>
      <c r="J8" s="945"/>
      <c r="K8" s="945"/>
      <c r="L8" s="4486"/>
      <c r="M8" s="4489"/>
      <c r="N8" s="4489"/>
      <c r="O8" s="4489"/>
      <c r="P8" s="4486"/>
      <c r="Q8" s="945"/>
      <c r="R8" s="945"/>
      <c r="S8" s="945"/>
      <c r="T8" s="4486"/>
      <c r="U8" s="933"/>
      <c r="V8" s="933"/>
      <c r="W8" s="933"/>
      <c r="X8" s="933"/>
      <c r="Y8" s="933"/>
      <c r="Z8" s="933"/>
      <c r="AA8" s="4502"/>
    </row>
    <row r="9" spans="1:27" s="4473" customFormat="1" ht="19.5" customHeight="1">
      <c r="A9" s="4513">
        <v>2</v>
      </c>
      <c r="B9" s="2348" t="s">
        <v>420</v>
      </c>
      <c r="C9" s="2348" t="str">
        <f>VLOOKUP(B9,[1]第一部分收入和收益!$A:$B,2,0)</f>
        <v>发展直营</v>
      </c>
      <c r="D9" s="4489"/>
      <c r="E9" s="4489"/>
      <c r="F9" s="4489"/>
      <c r="G9" s="4489"/>
      <c r="H9" s="4486"/>
      <c r="I9" s="945"/>
      <c r="J9" s="945"/>
      <c r="K9" s="945"/>
      <c r="L9" s="4486"/>
      <c r="M9" s="4489"/>
      <c r="N9" s="4489"/>
      <c r="O9" s="4489"/>
      <c r="P9" s="4486"/>
      <c r="Q9" s="945"/>
      <c r="R9" s="945"/>
      <c r="S9" s="945"/>
      <c r="T9" s="4486"/>
      <c r="U9" s="933"/>
      <c r="V9" s="933"/>
      <c r="W9" s="933"/>
      <c r="X9" s="933"/>
      <c r="Y9" s="933"/>
      <c r="Z9" s="933"/>
      <c r="AA9" s="4502"/>
    </row>
    <row r="10" spans="1:27" s="4473" customFormat="1" ht="19.5" customHeight="1">
      <c r="A10" s="4513">
        <v>3</v>
      </c>
      <c r="B10" s="2348" t="s">
        <v>421</v>
      </c>
      <c r="C10" s="2348" t="str">
        <f>VLOOKUP(B10,[1]第一部分收入和收益!$A:$B,2,0)</f>
        <v>发展直营</v>
      </c>
      <c r="D10" s="4489"/>
      <c r="E10" s="4489"/>
      <c r="F10" s="4489"/>
      <c r="G10" s="4489"/>
      <c r="H10" s="4486"/>
      <c r="I10" s="945"/>
      <c r="J10" s="945"/>
      <c r="K10" s="945"/>
      <c r="L10" s="4486"/>
      <c r="M10" s="4489"/>
      <c r="N10" s="4489"/>
      <c r="O10" s="4489"/>
      <c r="P10" s="4486"/>
      <c r="Q10" s="945"/>
      <c r="R10" s="945"/>
      <c r="S10" s="945"/>
      <c r="T10" s="4486"/>
      <c r="U10" s="933"/>
      <c r="V10" s="933"/>
      <c r="W10" s="933"/>
      <c r="X10" s="933"/>
      <c r="Y10" s="933"/>
      <c r="Z10" s="933"/>
      <c r="AA10" s="4502"/>
    </row>
    <row r="11" spans="1:27" s="4473" customFormat="1" ht="15.75" customHeight="1">
      <c r="A11" s="4513">
        <v>4</v>
      </c>
      <c r="B11" s="4488" t="s">
        <v>422</v>
      </c>
      <c r="C11" s="2348" t="str">
        <f>VLOOKUP(B11,[1]第一部分收入和收益!$A:$B,2,0)</f>
        <v>发展直营</v>
      </c>
      <c r="D11" s="4489"/>
      <c r="E11" s="4489"/>
      <c r="F11" s="4489"/>
      <c r="G11" s="4489"/>
      <c r="H11" s="4486"/>
      <c r="I11" s="4489"/>
      <c r="J11" s="4489"/>
      <c r="K11" s="4489"/>
      <c r="L11" s="4486"/>
      <c r="M11" s="4489"/>
      <c r="N11" s="4489"/>
      <c r="O11" s="4489"/>
      <c r="P11" s="4486"/>
      <c r="Q11" s="4489"/>
      <c r="R11" s="4489"/>
      <c r="S11" s="4489"/>
      <c r="T11" s="4486"/>
      <c r="U11" s="4497"/>
      <c r="V11" s="4497"/>
      <c r="W11" s="4496"/>
      <c r="X11" s="4496"/>
      <c r="Y11" s="4496"/>
      <c r="Z11" s="4496"/>
      <c r="AA11" s="4502"/>
    </row>
    <row r="12" spans="1:27" s="4473" customFormat="1" ht="19.5" customHeight="1">
      <c r="A12" s="4513">
        <v>5</v>
      </c>
      <c r="B12" s="2348" t="s">
        <v>423</v>
      </c>
      <c r="C12" s="2348" t="str">
        <f>VLOOKUP(B12,[1]第一部分收入和收益!$A:$B,2,0)</f>
        <v>发展直营</v>
      </c>
      <c r="D12" s="4489"/>
      <c r="E12" s="4489"/>
      <c r="F12" s="4489"/>
      <c r="G12" s="4489"/>
      <c r="H12" s="4486"/>
      <c r="I12" s="945"/>
      <c r="J12" s="945"/>
      <c r="K12" s="945"/>
      <c r="L12" s="4486"/>
      <c r="M12" s="4489"/>
      <c r="N12" s="4489"/>
      <c r="O12" s="4489"/>
      <c r="P12" s="4486"/>
      <c r="Q12" s="945"/>
      <c r="R12" s="945"/>
      <c r="S12" s="945"/>
      <c r="T12" s="4486"/>
      <c r="U12" s="933"/>
      <c r="V12" s="933"/>
      <c r="W12" s="933"/>
      <c r="X12" s="933"/>
      <c r="Y12" s="933"/>
      <c r="Z12" s="933"/>
      <c r="AA12" s="4502"/>
    </row>
    <row r="13" spans="1:27" s="4473" customFormat="1" ht="19.5" customHeight="1">
      <c r="A13" s="4513">
        <v>6</v>
      </c>
      <c r="B13" s="2348" t="s">
        <v>424</v>
      </c>
      <c r="C13" s="2348" t="str">
        <f>VLOOKUP(B13,[1]第一部分收入和收益!$A:$B,2,0)</f>
        <v>发展直营</v>
      </c>
      <c r="D13" s="4489"/>
      <c r="E13" s="4489"/>
      <c r="F13" s="4489"/>
      <c r="G13" s="4489"/>
      <c r="H13" s="4486"/>
      <c r="I13" s="945"/>
      <c r="J13" s="945"/>
      <c r="K13" s="945"/>
      <c r="L13" s="4486"/>
      <c r="M13" s="4489"/>
      <c r="N13" s="4489"/>
      <c r="O13" s="4489"/>
      <c r="P13" s="4486"/>
      <c r="Q13" s="945"/>
      <c r="R13" s="945"/>
      <c r="S13" s="945"/>
      <c r="T13" s="4486"/>
      <c r="U13" s="933"/>
      <c r="V13" s="933"/>
      <c r="W13" s="933"/>
      <c r="X13" s="933"/>
      <c r="Y13" s="933"/>
      <c r="Z13" s="933"/>
      <c r="AA13" s="4502"/>
    </row>
    <row r="14" spans="1:27" s="4473" customFormat="1" ht="19.5" customHeight="1">
      <c r="A14" s="4513">
        <v>7</v>
      </c>
      <c r="B14" s="2348" t="s">
        <v>425</v>
      </c>
      <c r="C14" s="2348" t="str">
        <f>VLOOKUP(B14,[1]第一部分收入和收益!$A:$B,2,0)</f>
        <v>发展直营</v>
      </c>
      <c r="D14" s="4489"/>
      <c r="E14" s="4489"/>
      <c r="F14" s="4489"/>
      <c r="G14" s="4489"/>
      <c r="H14" s="4486"/>
      <c r="I14" s="945"/>
      <c r="J14" s="945"/>
      <c r="K14" s="945"/>
      <c r="L14" s="4486"/>
      <c r="M14" s="4489"/>
      <c r="N14" s="4489"/>
      <c r="O14" s="4489"/>
      <c r="P14" s="4486"/>
      <c r="Q14" s="945"/>
      <c r="R14" s="945"/>
      <c r="S14" s="945"/>
      <c r="T14" s="4486"/>
      <c r="U14" s="933"/>
      <c r="V14" s="933"/>
      <c r="W14" s="933"/>
      <c r="X14" s="933"/>
      <c r="Y14" s="933"/>
      <c r="Z14" s="933"/>
      <c r="AA14" s="4502"/>
    </row>
    <row r="15" spans="1:27" s="4473" customFormat="1" ht="19.5" customHeight="1">
      <c r="A15" s="4513">
        <v>8</v>
      </c>
      <c r="B15" s="2348" t="s">
        <v>426</v>
      </c>
      <c r="C15" s="2348" t="str">
        <f>VLOOKUP(B15,[1]第一部分收入和收益!$A:$B,2,0)</f>
        <v>发展直营</v>
      </c>
      <c r="D15" s="4489"/>
      <c r="E15" s="4489"/>
      <c r="F15" s="4489"/>
      <c r="G15" s="4489"/>
      <c r="H15" s="4486"/>
      <c r="I15" s="945"/>
      <c r="J15" s="945"/>
      <c r="K15" s="945"/>
      <c r="L15" s="4486"/>
      <c r="M15" s="4489"/>
      <c r="N15" s="4489"/>
      <c r="O15" s="4489"/>
      <c r="P15" s="4486"/>
      <c r="Q15" s="945"/>
      <c r="R15" s="945"/>
      <c r="S15" s="945"/>
      <c r="T15" s="4486"/>
      <c r="U15" s="933"/>
      <c r="V15" s="933"/>
      <c r="W15" s="933"/>
      <c r="X15" s="933"/>
      <c r="Y15" s="933"/>
      <c r="Z15" s="933"/>
      <c r="AA15" s="4502"/>
    </row>
    <row r="16" spans="1:27" s="4473" customFormat="1" ht="19.5" customHeight="1">
      <c r="A16" s="4513">
        <v>9</v>
      </c>
      <c r="B16" s="2348" t="s">
        <v>427</v>
      </c>
      <c r="C16" s="2348" t="str">
        <f>VLOOKUP(B16,[1]第一部分收入和收益!$A:$B,2,0)</f>
        <v>发展直营</v>
      </c>
      <c r="D16" s="4489"/>
      <c r="E16" s="4489"/>
      <c r="F16" s="4489"/>
      <c r="G16" s="4489"/>
      <c r="H16" s="4486"/>
      <c r="I16" s="945"/>
      <c r="J16" s="945"/>
      <c r="K16" s="945"/>
      <c r="L16" s="4486"/>
      <c r="M16" s="4489"/>
      <c r="N16" s="4489"/>
      <c r="O16" s="4489"/>
      <c r="P16" s="4486"/>
      <c r="Q16" s="945"/>
      <c r="R16" s="945"/>
      <c r="S16" s="945"/>
      <c r="T16" s="4486"/>
      <c r="U16" s="933"/>
      <c r="V16" s="933"/>
      <c r="W16" s="933"/>
      <c r="X16" s="933"/>
      <c r="Y16" s="933"/>
      <c r="Z16" s="933"/>
      <c r="AA16" s="4502"/>
    </row>
    <row r="17" spans="1:27" s="4473" customFormat="1" ht="19.5" customHeight="1">
      <c r="A17" s="4513">
        <v>10</v>
      </c>
      <c r="B17" s="2348" t="s">
        <v>428</v>
      </c>
      <c r="C17" s="2348" t="str">
        <f>VLOOKUP(B17,[1]第一部分收入和收益!$A:$B,2,0)</f>
        <v>发展直营</v>
      </c>
      <c r="D17" s="4489"/>
      <c r="E17" s="4489"/>
      <c r="F17" s="4489"/>
      <c r="G17" s="4489"/>
      <c r="H17" s="4486"/>
      <c r="I17" s="945"/>
      <c r="J17" s="945"/>
      <c r="K17" s="945"/>
      <c r="L17" s="4486"/>
      <c r="M17" s="4489"/>
      <c r="N17" s="4489"/>
      <c r="O17" s="4489"/>
      <c r="P17" s="4486"/>
      <c r="Q17" s="945"/>
      <c r="R17" s="945"/>
      <c r="S17" s="945"/>
      <c r="T17" s="4486"/>
      <c r="U17" s="933"/>
      <c r="V17" s="933"/>
      <c r="W17" s="933"/>
      <c r="X17" s="933"/>
      <c r="Y17" s="933"/>
      <c r="Z17" s="933"/>
      <c r="AA17" s="4502"/>
    </row>
    <row r="18" spans="1:27" s="4473" customFormat="1" ht="19.5" customHeight="1">
      <c r="A18" s="4513">
        <v>11</v>
      </c>
      <c r="B18" s="2348" t="s">
        <v>429</v>
      </c>
      <c r="C18" s="2348" t="str">
        <f>VLOOKUP(B18,[1]第一部分收入和收益!$A:$B,2,0)</f>
        <v>发展直营</v>
      </c>
      <c r="D18" s="4489"/>
      <c r="E18" s="4489"/>
      <c r="F18" s="4489"/>
      <c r="G18" s="4489"/>
      <c r="H18" s="4486"/>
      <c r="I18" s="945"/>
      <c r="J18" s="945"/>
      <c r="K18" s="945"/>
      <c r="L18" s="4486"/>
      <c r="M18" s="4489"/>
      <c r="N18" s="4489"/>
      <c r="O18" s="4489"/>
      <c r="P18" s="4486"/>
      <c r="Q18" s="945"/>
      <c r="R18" s="945"/>
      <c r="S18" s="945"/>
      <c r="T18" s="4486"/>
      <c r="U18" s="933"/>
      <c r="V18" s="933"/>
      <c r="W18" s="933"/>
      <c r="X18" s="933"/>
      <c r="Y18" s="933"/>
      <c r="Z18" s="933"/>
      <c r="AA18" s="4502"/>
    </row>
    <row r="19" spans="1:27" s="4473" customFormat="1" ht="19.5" customHeight="1">
      <c r="A19" s="4513">
        <v>12</v>
      </c>
      <c r="B19" s="2348" t="s">
        <v>430</v>
      </c>
      <c r="C19" s="2348" t="str">
        <f>VLOOKUP(B19,[1]第一部分收入和收益!$A:$B,2,0)</f>
        <v>发展直营</v>
      </c>
      <c r="D19" s="4489"/>
      <c r="E19" s="4489"/>
      <c r="F19" s="4489"/>
      <c r="G19" s="4489"/>
      <c r="H19" s="4486"/>
      <c r="I19" s="945"/>
      <c r="J19" s="945"/>
      <c r="K19" s="945"/>
      <c r="L19" s="4486"/>
      <c r="M19" s="4489"/>
      <c r="N19" s="4489"/>
      <c r="O19" s="4489"/>
      <c r="P19" s="4486"/>
      <c r="Q19" s="945"/>
      <c r="R19" s="945"/>
      <c r="S19" s="945"/>
      <c r="T19" s="4486"/>
      <c r="U19" s="933"/>
      <c r="V19" s="933"/>
      <c r="W19" s="933"/>
      <c r="X19" s="933"/>
      <c r="Y19" s="933"/>
      <c r="Z19" s="933"/>
      <c r="AA19" s="4502"/>
    </row>
    <row r="20" spans="1:27" s="4473" customFormat="1" ht="19.5" customHeight="1">
      <c r="A20" s="4513">
        <v>13</v>
      </c>
      <c r="B20" s="2348" t="s">
        <v>431</v>
      </c>
      <c r="C20" s="2348" t="str">
        <f>VLOOKUP(B20,[1]第一部分收入和收益!$A:$B,2,0)</f>
        <v>发展直营</v>
      </c>
      <c r="D20" s="4489"/>
      <c r="E20" s="4489"/>
      <c r="F20" s="4489"/>
      <c r="G20" s="4489"/>
      <c r="H20" s="4486"/>
      <c r="I20" s="945"/>
      <c r="J20" s="945"/>
      <c r="K20" s="945"/>
      <c r="L20" s="4486"/>
      <c r="M20" s="4489"/>
      <c r="N20" s="4489"/>
      <c r="O20" s="4489"/>
      <c r="P20" s="4486"/>
      <c r="Q20" s="945"/>
      <c r="R20" s="945"/>
      <c r="S20" s="945"/>
      <c r="T20" s="4486"/>
      <c r="U20" s="933"/>
      <c r="V20" s="933"/>
      <c r="W20" s="933"/>
      <c r="X20" s="933"/>
      <c r="Y20" s="933"/>
      <c r="Z20" s="933"/>
      <c r="AA20" s="4502"/>
    </row>
    <row r="21" spans="1:27" s="4473" customFormat="1" ht="19.5" customHeight="1">
      <c r="A21" s="4513">
        <v>14</v>
      </c>
      <c r="B21" s="2348" t="s">
        <v>432</v>
      </c>
      <c r="C21" s="2348" t="str">
        <f>VLOOKUP(B21,[1]第一部分收入和收益!$A:$B,2,0)</f>
        <v>发展直营</v>
      </c>
      <c r="D21" s="4489"/>
      <c r="E21" s="4489"/>
      <c r="F21" s="4489"/>
      <c r="G21" s="4489"/>
      <c r="H21" s="4486"/>
      <c r="I21" s="945"/>
      <c r="J21" s="945"/>
      <c r="K21" s="945"/>
      <c r="L21" s="4486"/>
      <c r="M21" s="4489"/>
      <c r="N21" s="4489"/>
      <c r="O21" s="4489"/>
      <c r="P21" s="4486"/>
      <c r="Q21" s="945"/>
      <c r="R21" s="945"/>
      <c r="S21" s="945"/>
      <c r="T21" s="4486"/>
      <c r="U21" s="933"/>
      <c r="V21" s="933"/>
      <c r="W21" s="933"/>
      <c r="X21" s="933"/>
      <c r="Y21" s="933"/>
      <c r="Z21" s="933"/>
      <c r="AA21" s="4502"/>
    </row>
    <row r="22" spans="1:27" s="4473" customFormat="1" ht="19.5" customHeight="1">
      <c r="A22" s="4513">
        <v>15</v>
      </c>
      <c r="B22" s="2348" t="s">
        <v>433</v>
      </c>
      <c r="C22" s="2348" t="str">
        <f>VLOOKUP(B22,[1]第一部分收入和收益!$A:$B,2,0)</f>
        <v>发展直营</v>
      </c>
      <c r="D22" s="4489"/>
      <c r="E22" s="4489"/>
      <c r="F22" s="4489"/>
      <c r="G22" s="4489"/>
      <c r="H22" s="4486"/>
      <c r="I22" s="945"/>
      <c r="J22" s="945"/>
      <c r="K22" s="945"/>
      <c r="L22" s="4486"/>
      <c r="M22" s="4489"/>
      <c r="N22" s="4489"/>
      <c r="O22" s="4489"/>
      <c r="P22" s="4486"/>
      <c r="Q22" s="945"/>
      <c r="R22" s="945"/>
      <c r="S22" s="945"/>
      <c r="T22" s="4486"/>
      <c r="U22" s="933"/>
      <c r="V22" s="933"/>
      <c r="W22" s="933"/>
      <c r="X22" s="933"/>
      <c r="Y22" s="933"/>
      <c r="Z22" s="933"/>
      <c r="AA22" s="4502"/>
    </row>
    <row r="23" spans="1:27" s="4473" customFormat="1" ht="19.5" customHeight="1">
      <c r="A23" s="4513">
        <v>16</v>
      </c>
      <c r="B23" s="2348" t="s">
        <v>434</v>
      </c>
      <c r="C23" s="2348" t="str">
        <f>VLOOKUP(B23,[1]第一部分收入和收益!$A:$B,2,0)</f>
        <v>发展直营</v>
      </c>
      <c r="D23" s="4489"/>
      <c r="E23" s="4489"/>
      <c r="F23" s="4489"/>
      <c r="G23" s="4489"/>
      <c r="H23" s="4486"/>
      <c r="I23" s="945"/>
      <c r="J23" s="945"/>
      <c r="K23" s="945"/>
      <c r="L23" s="4486"/>
      <c r="M23" s="4489"/>
      <c r="N23" s="4489"/>
      <c r="O23" s="4489"/>
      <c r="P23" s="4486"/>
      <c r="Q23" s="945"/>
      <c r="R23" s="945"/>
      <c r="S23" s="945"/>
      <c r="T23" s="4486"/>
      <c r="U23" s="933"/>
      <c r="V23" s="933"/>
      <c r="W23" s="933"/>
      <c r="X23" s="933"/>
      <c r="Y23" s="933"/>
      <c r="Z23" s="933"/>
      <c r="AA23" s="4502"/>
    </row>
    <row r="24" spans="1:27" s="4473" customFormat="1" ht="19.5" customHeight="1">
      <c r="A24" s="4513">
        <v>17</v>
      </c>
      <c r="B24" s="2348" t="s">
        <v>435</v>
      </c>
      <c r="C24" s="2348" t="str">
        <f>VLOOKUP(B24,[1]第一部分收入和收益!$A:$B,2,0)</f>
        <v>发展直营</v>
      </c>
      <c r="D24" s="4489"/>
      <c r="E24" s="4489"/>
      <c r="F24" s="4489"/>
      <c r="G24" s="4489"/>
      <c r="H24" s="4486"/>
      <c r="I24" s="945"/>
      <c r="J24" s="945"/>
      <c r="K24" s="945"/>
      <c r="L24" s="4486"/>
      <c r="M24" s="4489"/>
      <c r="N24" s="4489"/>
      <c r="O24" s="4489"/>
      <c r="P24" s="4486"/>
      <c r="Q24" s="945"/>
      <c r="R24" s="945"/>
      <c r="S24" s="945"/>
      <c r="T24" s="4486"/>
      <c r="U24" s="933"/>
      <c r="V24" s="933"/>
      <c r="W24" s="933"/>
      <c r="X24" s="933"/>
      <c r="Y24" s="933"/>
      <c r="Z24" s="933"/>
      <c r="AA24" s="4502"/>
    </row>
    <row r="25" spans="1:27" s="4473" customFormat="1" ht="19.5" customHeight="1">
      <c r="A25" s="4513">
        <v>18</v>
      </c>
      <c r="B25" s="2348" t="s">
        <v>436</v>
      </c>
      <c r="C25" s="2348" t="str">
        <f>VLOOKUP(B25,[1]第一部分收入和收益!$A:$B,2,0)</f>
        <v>发展直营</v>
      </c>
      <c r="D25" s="4489"/>
      <c r="E25" s="4489"/>
      <c r="F25" s="4489"/>
      <c r="G25" s="4489"/>
      <c r="H25" s="4486"/>
      <c r="I25" s="945"/>
      <c r="J25" s="945"/>
      <c r="K25" s="945"/>
      <c r="L25" s="4486"/>
      <c r="M25" s="4489"/>
      <c r="N25" s="4489"/>
      <c r="O25" s="4489"/>
      <c r="P25" s="4486"/>
      <c r="Q25" s="945"/>
      <c r="R25" s="945"/>
      <c r="S25" s="945"/>
      <c r="T25" s="4486"/>
      <c r="U25" s="933"/>
      <c r="V25" s="933"/>
      <c r="W25" s="933"/>
      <c r="X25" s="933"/>
      <c r="Y25" s="933"/>
      <c r="Z25" s="933"/>
      <c r="AA25" s="4502"/>
    </row>
    <row r="26" spans="1:27" s="4473" customFormat="1" ht="19.5" customHeight="1">
      <c r="A26" s="4513">
        <v>19</v>
      </c>
      <c r="B26" s="2348" t="s">
        <v>437</v>
      </c>
      <c r="C26" s="2348" t="str">
        <f>VLOOKUP(B26,[1]第一部分收入和收益!$A:$B,2,0)</f>
        <v>发展直营</v>
      </c>
      <c r="D26" s="4489"/>
      <c r="E26" s="4489"/>
      <c r="F26" s="4489"/>
      <c r="G26" s="4489"/>
      <c r="H26" s="4486"/>
      <c r="I26" s="945"/>
      <c r="J26" s="945"/>
      <c r="K26" s="945"/>
      <c r="L26" s="4486"/>
      <c r="M26" s="4489"/>
      <c r="N26" s="4489"/>
      <c r="O26" s="4489"/>
      <c r="P26" s="4486"/>
      <c r="Q26" s="945"/>
      <c r="R26" s="945"/>
      <c r="S26" s="945"/>
      <c r="T26" s="4486"/>
      <c r="U26" s="933"/>
      <c r="V26" s="933"/>
      <c r="W26" s="933"/>
      <c r="X26" s="933"/>
      <c r="Y26" s="933"/>
      <c r="Z26" s="933"/>
      <c r="AA26" s="4502"/>
    </row>
    <row r="27" spans="1:27" s="4473" customFormat="1" ht="19.5" customHeight="1">
      <c r="A27" s="4513">
        <v>20</v>
      </c>
      <c r="B27" s="2348" t="s">
        <v>438</v>
      </c>
      <c r="C27" s="2348" t="str">
        <f>VLOOKUP(B27,[1]第一部分收入和收益!$A:$B,2,0)</f>
        <v>发展直营</v>
      </c>
      <c r="D27" s="4489"/>
      <c r="E27" s="4489"/>
      <c r="F27" s="4489"/>
      <c r="G27" s="4489"/>
      <c r="H27" s="4486"/>
      <c r="I27" s="945"/>
      <c r="J27" s="945"/>
      <c r="K27" s="945"/>
      <c r="L27" s="4486"/>
      <c r="M27" s="4489"/>
      <c r="N27" s="4489"/>
      <c r="O27" s="4489"/>
      <c r="P27" s="4486"/>
      <c r="Q27" s="945"/>
      <c r="R27" s="945"/>
      <c r="S27" s="945"/>
      <c r="T27" s="4486"/>
      <c r="U27" s="933"/>
      <c r="V27" s="933"/>
      <c r="W27" s="933"/>
      <c r="X27" s="933"/>
      <c r="Y27" s="933"/>
      <c r="Z27" s="933"/>
      <c r="AA27" s="4502"/>
    </row>
    <row r="28" spans="1:27" s="4473" customFormat="1" ht="19.5" customHeight="1">
      <c r="A28" s="4513">
        <v>21</v>
      </c>
      <c r="B28" s="2348" t="s">
        <v>439</v>
      </c>
      <c r="C28" s="2348" t="str">
        <f>VLOOKUP(B28,[1]第一部分收入和收益!$A:$B,2,0)</f>
        <v>发展直营</v>
      </c>
      <c r="D28" s="4489"/>
      <c r="E28" s="4489"/>
      <c r="F28" s="4489"/>
      <c r="G28" s="4489"/>
      <c r="H28" s="4486"/>
      <c r="I28" s="945"/>
      <c r="J28" s="945"/>
      <c r="K28" s="945"/>
      <c r="L28" s="4486"/>
      <c r="M28" s="4489"/>
      <c r="N28" s="4489"/>
      <c r="O28" s="4489"/>
      <c r="P28" s="4486"/>
      <c r="Q28" s="945"/>
      <c r="R28" s="945"/>
      <c r="S28" s="945"/>
      <c r="T28" s="4486"/>
      <c r="U28" s="933"/>
      <c r="V28" s="933"/>
      <c r="W28" s="933"/>
      <c r="X28" s="933"/>
      <c r="Y28" s="933"/>
      <c r="Z28" s="933"/>
      <c r="AA28" s="4502"/>
    </row>
    <row r="29" spans="1:27" s="4473" customFormat="1" ht="19.5" customHeight="1">
      <c r="A29" s="4513">
        <v>22</v>
      </c>
      <c r="B29" s="2348" t="s">
        <v>440</v>
      </c>
      <c r="C29" s="2348" t="str">
        <f>VLOOKUP(B29,[1]第一部分收入和收益!$A:$B,2,0)</f>
        <v>发展直营</v>
      </c>
      <c r="D29" s="4489"/>
      <c r="E29" s="4489"/>
      <c r="F29" s="4489"/>
      <c r="G29" s="4489"/>
      <c r="H29" s="4486"/>
      <c r="I29" s="945"/>
      <c r="J29" s="945"/>
      <c r="K29" s="945"/>
      <c r="L29" s="4486"/>
      <c r="M29" s="4489"/>
      <c r="N29" s="4489"/>
      <c r="O29" s="4489"/>
      <c r="P29" s="4486"/>
      <c r="Q29" s="945"/>
      <c r="R29" s="945"/>
      <c r="S29" s="945"/>
      <c r="T29" s="4486"/>
      <c r="U29" s="933"/>
      <c r="V29" s="933"/>
      <c r="W29" s="933"/>
      <c r="X29" s="933"/>
      <c r="Y29" s="933"/>
      <c r="Z29" s="933"/>
      <c r="AA29" s="4502"/>
    </row>
    <row r="30" spans="1:27" s="4473" customFormat="1" ht="19.5" customHeight="1">
      <c r="A30" s="4513">
        <v>23</v>
      </c>
      <c r="B30" s="2348" t="s">
        <v>441</v>
      </c>
      <c r="C30" s="2348" t="str">
        <f>VLOOKUP(B30,[1]第一部分收入和收益!$A:$B,2,0)</f>
        <v>发展直营</v>
      </c>
      <c r="D30" s="4489"/>
      <c r="E30" s="4489"/>
      <c r="F30" s="4489"/>
      <c r="G30" s="4489"/>
      <c r="H30" s="4486"/>
      <c r="I30" s="945"/>
      <c r="J30" s="945"/>
      <c r="K30" s="945"/>
      <c r="L30" s="4486"/>
      <c r="M30" s="4489"/>
      <c r="N30" s="4489"/>
      <c r="O30" s="4489"/>
      <c r="P30" s="4486"/>
      <c r="Q30" s="945"/>
      <c r="R30" s="945"/>
      <c r="S30" s="945"/>
      <c r="T30" s="4486"/>
      <c r="U30" s="933"/>
      <c r="V30" s="933"/>
      <c r="W30" s="933"/>
      <c r="X30" s="933"/>
      <c r="Y30" s="933"/>
      <c r="Z30" s="933"/>
      <c r="AA30" s="4502"/>
    </row>
    <row r="31" spans="1:27" s="4473" customFormat="1" ht="19.5" customHeight="1">
      <c r="A31" s="4513">
        <v>24</v>
      </c>
      <c r="B31" s="2348" t="s">
        <v>442</v>
      </c>
      <c r="C31" s="2348" t="str">
        <f>VLOOKUP(B31,[1]第一部分收入和收益!$A:$B,2,0)</f>
        <v>发展直营</v>
      </c>
      <c r="D31" s="4489"/>
      <c r="E31" s="4489"/>
      <c r="F31" s="4489"/>
      <c r="G31" s="4489"/>
      <c r="H31" s="4486"/>
      <c r="I31" s="945"/>
      <c r="J31" s="945"/>
      <c r="K31" s="945"/>
      <c r="L31" s="4486"/>
      <c r="M31" s="4489"/>
      <c r="N31" s="4489"/>
      <c r="O31" s="4489"/>
      <c r="P31" s="4486"/>
      <c r="Q31" s="945"/>
      <c r="R31" s="945"/>
      <c r="S31" s="945"/>
      <c r="T31" s="4486"/>
      <c r="U31" s="933"/>
      <c r="V31" s="933"/>
      <c r="W31" s="933"/>
      <c r="X31" s="933"/>
      <c r="Y31" s="933"/>
      <c r="Z31" s="933"/>
      <c r="AA31" s="4502"/>
    </row>
    <row r="32" spans="1:27" s="4473" customFormat="1" ht="19.5" customHeight="1">
      <c r="A32" s="4513">
        <v>25</v>
      </c>
      <c r="B32" s="2348" t="s">
        <v>443</v>
      </c>
      <c r="C32" s="2348" t="str">
        <f>VLOOKUP(B32,[1]第一部分收入和收益!$A:$B,2,0)</f>
        <v>发展直营</v>
      </c>
      <c r="D32" s="4489"/>
      <c r="E32" s="4489"/>
      <c r="F32" s="4489"/>
      <c r="G32" s="4489"/>
      <c r="H32" s="4486"/>
      <c r="I32" s="945"/>
      <c r="J32" s="945"/>
      <c r="K32" s="945"/>
      <c r="L32" s="4486"/>
      <c r="M32" s="4489"/>
      <c r="N32" s="4489"/>
      <c r="O32" s="4489"/>
      <c r="P32" s="4486"/>
      <c r="Q32" s="945"/>
      <c r="R32" s="945"/>
      <c r="S32" s="945"/>
      <c r="T32" s="4486"/>
      <c r="U32" s="933"/>
      <c r="V32" s="933"/>
      <c r="W32" s="933"/>
      <c r="X32" s="933"/>
      <c r="Y32" s="933"/>
      <c r="Z32" s="933"/>
      <c r="AA32" s="4502"/>
    </row>
    <row r="33" spans="1:27" s="4473" customFormat="1" ht="19.5" customHeight="1">
      <c r="A33" s="4513">
        <v>26</v>
      </c>
      <c r="B33" s="2348" t="s">
        <v>444</v>
      </c>
      <c r="C33" s="2348" t="str">
        <f>VLOOKUP(B33,[1]第一部分收入和收益!$A:$B,2,0)</f>
        <v>发展直营</v>
      </c>
      <c r="D33" s="4489"/>
      <c r="E33" s="4489"/>
      <c r="F33" s="4489"/>
      <c r="G33" s="4489"/>
      <c r="H33" s="4486"/>
      <c r="I33" s="945"/>
      <c r="J33" s="945"/>
      <c r="K33" s="945"/>
      <c r="L33" s="4486"/>
      <c r="M33" s="4489"/>
      <c r="N33" s="4489"/>
      <c r="O33" s="4489"/>
      <c r="P33" s="4486"/>
      <c r="Q33" s="945"/>
      <c r="R33" s="945"/>
      <c r="S33" s="945"/>
      <c r="T33" s="4486"/>
      <c r="U33" s="933"/>
      <c r="V33" s="933"/>
      <c r="W33" s="933"/>
      <c r="X33" s="933"/>
      <c r="Y33" s="933"/>
      <c r="Z33" s="933"/>
      <c r="AA33" s="4502"/>
    </row>
    <row r="34" spans="1:27" s="4473" customFormat="1" ht="19.5" customHeight="1">
      <c r="A34" s="4513">
        <v>27</v>
      </c>
      <c r="B34" s="2348" t="s">
        <v>445</v>
      </c>
      <c r="C34" s="2348" t="str">
        <f>VLOOKUP(B34,[1]第一部分收入和收益!$A:$B,2,0)</f>
        <v>发展直营</v>
      </c>
      <c r="D34" s="4489"/>
      <c r="E34" s="4489"/>
      <c r="F34" s="4489"/>
      <c r="G34" s="4489"/>
      <c r="H34" s="4486"/>
      <c r="I34" s="945"/>
      <c r="J34" s="945"/>
      <c r="K34" s="945"/>
      <c r="L34" s="4486"/>
      <c r="M34" s="4489"/>
      <c r="N34" s="4489"/>
      <c r="O34" s="4489"/>
      <c r="P34" s="4486"/>
      <c r="Q34" s="945"/>
      <c r="R34" s="945"/>
      <c r="S34" s="945"/>
      <c r="T34" s="4486"/>
      <c r="U34" s="933"/>
      <c r="V34" s="933"/>
      <c r="W34" s="933"/>
      <c r="X34" s="933"/>
      <c r="Y34" s="933"/>
      <c r="Z34" s="933"/>
      <c r="AA34" s="4502"/>
    </row>
    <row r="35" spans="1:27" s="4473" customFormat="1" ht="19.5" customHeight="1">
      <c r="A35" s="4513">
        <v>28</v>
      </c>
      <c r="B35" s="2348" t="s">
        <v>446</v>
      </c>
      <c r="C35" s="2348" t="str">
        <f>VLOOKUP(B35,[1]第一部分收入和收益!$A:$B,2,0)</f>
        <v>发展直营</v>
      </c>
      <c r="D35" s="4489"/>
      <c r="E35" s="4489"/>
      <c r="F35" s="4489"/>
      <c r="G35" s="4489"/>
      <c r="H35" s="4486"/>
      <c r="I35" s="945"/>
      <c r="J35" s="945"/>
      <c r="K35" s="945"/>
      <c r="L35" s="4486"/>
      <c r="M35" s="4489"/>
      <c r="N35" s="4489"/>
      <c r="O35" s="4489"/>
      <c r="P35" s="4486"/>
      <c r="Q35" s="945"/>
      <c r="R35" s="945"/>
      <c r="S35" s="945"/>
      <c r="T35" s="4486"/>
      <c r="U35" s="933"/>
      <c r="V35" s="933"/>
      <c r="W35" s="933"/>
      <c r="X35" s="933"/>
      <c r="Y35" s="933"/>
      <c r="Z35" s="933"/>
      <c r="AA35" s="4502"/>
    </row>
    <row r="36" spans="1:27" s="4473" customFormat="1" ht="19.5" customHeight="1">
      <c r="A36" s="4513">
        <v>29</v>
      </c>
      <c r="B36" s="2348" t="s">
        <v>447</v>
      </c>
      <c r="C36" s="2348" t="str">
        <f>VLOOKUP(B36,[1]第一部分收入和收益!$A:$B,2,0)</f>
        <v>发展直营</v>
      </c>
      <c r="D36" s="4489"/>
      <c r="E36" s="4489"/>
      <c r="F36" s="4489"/>
      <c r="G36" s="4489"/>
      <c r="H36" s="4486"/>
      <c r="I36" s="945"/>
      <c r="J36" s="945"/>
      <c r="K36" s="945"/>
      <c r="L36" s="4486"/>
      <c r="M36" s="4489"/>
      <c r="N36" s="4489"/>
      <c r="O36" s="4489"/>
      <c r="P36" s="4486"/>
      <c r="Q36" s="945"/>
      <c r="R36" s="945"/>
      <c r="S36" s="945"/>
      <c r="T36" s="4486"/>
      <c r="U36" s="933"/>
      <c r="V36" s="933"/>
      <c r="W36" s="933"/>
      <c r="X36" s="933"/>
      <c r="Y36" s="933"/>
      <c r="Z36" s="933"/>
      <c r="AA36" s="4502"/>
    </row>
    <row r="37" spans="1:27" s="4473" customFormat="1" ht="19.5" customHeight="1">
      <c r="A37" s="4513">
        <v>30</v>
      </c>
      <c r="B37" s="2348" t="s">
        <v>448</v>
      </c>
      <c r="C37" s="2348" t="str">
        <f>VLOOKUP(B37,[1]第一部分收入和收益!$A:$B,2,0)</f>
        <v>发展直营</v>
      </c>
      <c r="D37" s="4489"/>
      <c r="E37" s="4489"/>
      <c r="F37" s="4489"/>
      <c r="G37" s="4489"/>
      <c r="H37" s="4486"/>
      <c r="I37" s="945"/>
      <c r="J37" s="945"/>
      <c r="K37" s="945"/>
      <c r="L37" s="4486"/>
      <c r="M37" s="4489"/>
      <c r="N37" s="4489"/>
      <c r="O37" s="4489"/>
      <c r="P37" s="4486"/>
      <c r="Q37" s="945"/>
      <c r="R37" s="945"/>
      <c r="S37" s="945"/>
      <c r="T37" s="4486"/>
      <c r="U37" s="933"/>
      <c r="V37" s="933"/>
      <c r="W37" s="933"/>
      <c r="X37" s="933"/>
      <c r="Y37" s="933"/>
      <c r="Z37" s="933"/>
      <c r="AA37" s="4502"/>
    </row>
    <row r="38" spans="1:27" s="4473" customFormat="1" ht="19.5" customHeight="1">
      <c r="A38" s="4513">
        <v>31</v>
      </c>
      <c r="B38" s="2348" t="s">
        <v>449</v>
      </c>
      <c r="C38" s="2348" t="str">
        <f>VLOOKUP(B38,[1]第一部分收入和收益!$A:$B,2,0)</f>
        <v>发展直营</v>
      </c>
      <c r="D38" s="4489"/>
      <c r="E38" s="4489"/>
      <c r="F38" s="4489"/>
      <c r="G38" s="4489"/>
      <c r="H38" s="4486"/>
      <c r="I38" s="945"/>
      <c r="J38" s="945"/>
      <c r="K38" s="945"/>
      <c r="L38" s="4486"/>
      <c r="M38" s="4489"/>
      <c r="N38" s="4489"/>
      <c r="O38" s="4489"/>
      <c r="P38" s="4486"/>
      <c r="Q38" s="945"/>
      <c r="R38" s="945"/>
      <c r="S38" s="945"/>
      <c r="T38" s="4486"/>
      <c r="U38" s="933"/>
      <c r="V38" s="933"/>
      <c r="W38" s="933"/>
      <c r="X38" s="933"/>
      <c r="Y38" s="933"/>
      <c r="Z38" s="933"/>
      <c r="AA38" s="4502"/>
    </row>
    <row r="39" spans="1:27" s="4473" customFormat="1" ht="19.5" customHeight="1">
      <c r="A39" s="4513">
        <v>32</v>
      </c>
      <c r="B39" s="2348" t="s">
        <v>450</v>
      </c>
      <c r="C39" s="2348" t="str">
        <f>VLOOKUP(B39,[1]第一部分收入和收益!$A:$B,2,0)</f>
        <v>发展直营</v>
      </c>
      <c r="D39" s="4489"/>
      <c r="E39" s="4489"/>
      <c r="F39" s="4489"/>
      <c r="G39" s="4489"/>
      <c r="H39" s="4486"/>
      <c r="I39" s="945"/>
      <c r="J39" s="945"/>
      <c r="K39" s="945"/>
      <c r="L39" s="4486"/>
      <c r="M39" s="4489"/>
      <c r="N39" s="4489"/>
      <c r="O39" s="4489"/>
      <c r="P39" s="4486"/>
      <c r="Q39" s="945"/>
      <c r="R39" s="945"/>
      <c r="S39" s="945"/>
      <c r="T39" s="4486"/>
      <c r="U39" s="933"/>
      <c r="V39" s="933"/>
      <c r="W39" s="933"/>
      <c r="X39" s="933"/>
      <c r="Y39" s="933"/>
      <c r="Z39" s="933"/>
      <c r="AA39" s="4502"/>
    </row>
    <row r="40" spans="1:27" s="4473" customFormat="1" ht="19.5" customHeight="1">
      <c r="A40" s="4513">
        <v>33</v>
      </c>
      <c r="B40" s="2348" t="s">
        <v>451</v>
      </c>
      <c r="C40" s="2348" t="str">
        <f>VLOOKUP(B40,[1]第一部分收入和收益!$A:$B,2,0)</f>
        <v>发展直营</v>
      </c>
      <c r="D40" s="4489"/>
      <c r="E40" s="4489"/>
      <c r="F40" s="4489"/>
      <c r="G40" s="4489"/>
      <c r="H40" s="4486"/>
      <c r="I40" s="945"/>
      <c r="J40" s="945"/>
      <c r="K40" s="945"/>
      <c r="L40" s="4486"/>
      <c r="M40" s="4489"/>
      <c r="N40" s="4489"/>
      <c r="O40" s="4489"/>
      <c r="P40" s="4486"/>
      <c r="Q40" s="945"/>
      <c r="R40" s="945"/>
      <c r="S40" s="945"/>
      <c r="T40" s="4486"/>
      <c r="U40" s="933"/>
      <c r="V40" s="933"/>
      <c r="W40" s="933"/>
      <c r="X40" s="933"/>
      <c r="Y40" s="933"/>
      <c r="Z40" s="933"/>
      <c r="AA40" s="4502"/>
    </row>
    <row r="41" spans="1:27" s="4473" customFormat="1" ht="19.5" customHeight="1">
      <c r="A41" s="4513">
        <v>34</v>
      </c>
      <c r="B41" s="2348" t="s">
        <v>452</v>
      </c>
      <c r="C41" s="2348" t="str">
        <f>VLOOKUP(B41,[1]第一部分收入和收益!$A:$B,2,0)</f>
        <v>发展直营</v>
      </c>
      <c r="D41" s="4489"/>
      <c r="E41" s="4489"/>
      <c r="F41" s="4489"/>
      <c r="G41" s="4489"/>
      <c r="H41" s="4486"/>
      <c r="I41" s="945"/>
      <c r="J41" s="945"/>
      <c r="K41" s="945"/>
      <c r="L41" s="4486"/>
      <c r="M41" s="4489"/>
      <c r="N41" s="4489"/>
      <c r="O41" s="4489"/>
      <c r="P41" s="4486"/>
      <c r="Q41" s="945"/>
      <c r="R41" s="945"/>
      <c r="S41" s="945"/>
      <c r="T41" s="4486"/>
      <c r="U41" s="933"/>
      <c r="V41" s="933"/>
      <c r="W41" s="933"/>
      <c r="X41" s="933"/>
      <c r="Y41" s="933"/>
      <c r="Z41" s="933"/>
      <c r="AA41" s="4502"/>
    </row>
    <row r="42" spans="1:27" s="4473" customFormat="1" ht="19.5" customHeight="1">
      <c r="A42" s="4513">
        <v>35</v>
      </c>
      <c r="B42" s="2348" t="s">
        <v>453</v>
      </c>
      <c r="C42" s="2348" t="str">
        <f>VLOOKUP(B42,[1]第一部分收入和收益!$A:$B,2,0)</f>
        <v>发展直营</v>
      </c>
      <c r="D42" s="4489"/>
      <c r="E42" s="4489"/>
      <c r="F42" s="4489"/>
      <c r="G42" s="4489"/>
      <c r="H42" s="4486"/>
      <c r="I42" s="945"/>
      <c r="J42" s="945"/>
      <c r="K42" s="945"/>
      <c r="L42" s="4486"/>
      <c r="M42" s="4489"/>
      <c r="N42" s="4489"/>
      <c r="O42" s="4489"/>
      <c r="P42" s="4486"/>
      <c r="Q42" s="945"/>
      <c r="R42" s="945"/>
      <c r="S42" s="945"/>
      <c r="T42" s="4486"/>
      <c r="U42" s="933"/>
      <c r="V42" s="933"/>
      <c r="W42" s="933"/>
      <c r="X42" s="933"/>
      <c r="Y42" s="933"/>
      <c r="Z42" s="933"/>
      <c r="AA42" s="4502"/>
    </row>
    <row r="43" spans="1:27" s="4473" customFormat="1" ht="19.5" customHeight="1">
      <c r="A43" s="4513">
        <v>36</v>
      </c>
      <c r="B43" s="2348" t="s">
        <v>454</v>
      </c>
      <c r="C43" s="2348" t="str">
        <f>VLOOKUP(B43,[1]第一部分收入和收益!$A:$B,2,0)</f>
        <v>发展直营</v>
      </c>
      <c r="D43" s="4489"/>
      <c r="E43" s="4489"/>
      <c r="F43" s="4489"/>
      <c r="G43" s="4489"/>
      <c r="H43" s="4486"/>
      <c r="I43" s="945"/>
      <c r="J43" s="945"/>
      <c r="K43" s="945"/>
      <c r="L43" s="4486"/>
      <c r="M43" s="4489"/>
      <c r="N43" s="4489"/>
      <c r="O43" s="4489"/>
      <c r="P43" s="4486"/>
      <c r="Q43" s="945"/>
      <c r="R43" s="945"/>
      <c r="S43" s="945"/>
      <c r="T43" s="4486"/>
      <c r="U43" s="933"/>
      <c r="V43" s="933"/>
      <c r="W43" s="933"/>
      <c r="X43" s="933"/>
      <c r="Y43" s="933"/>
      <c r="Z43" s="933"/>
      <c r="AA43" s="4502"/>
    </row>
    <row r="44" spans="1:27" s="4473" customFormat="1" ht="19.5" customHeight="1">
      <c r="A44" s="4513">
        <v>37</v>
      </c>
      <c r="B44" s="2348" t="s">
        <v>455</v>
      </c>
      <c r="C44" s="2348" t="str">
        <f>VLOOKUP(B44,[1]第一部分收入和收益!$A:$B,2,0)</f>
        <v>发展直营</v>
      </c>
      <c r="D44" s="4489"/>
      <c r="E44" s="4489"/>
      <c r="F44" s="4489"/>
      <c r="G44" s="4489"/>
      <c r="H44" s="4486"/>
      <c r="I44" s="945"/>
      <c r="J44" s="945"/>
      <c r="K44" s="945"/>
      <c r="L44" s="4486"/>
      <c r="M44" s="4489"/>
      <c r="N44" s="4489"/>
      <c r="O44" s="4489"/>
      <c r="P44" s="4486"/>
      <c r="Q44" s="945"/>
      <c r="R44" s="945"/>
      <c r="S44" s="945"/>
      <c r="T44" s="4486"/>
      <c r="U44" s="933"/>
      <c r="V44" s="933"/>
      <c r="W44" s="933"/>
      <c r="X44" s="933"/>
      <c r="Y44" s="933"/>
      <c r="Z44" s="933"/>
      <c r="AA44" s="4502"/>
    </row>
    <row r="45" spans="1:27" s="4473" customFormat="1" ht="19.5" customHeight="1">
      <c r="A45" s="4513">
        <v>38</v>
      </c>
      <c r="B45" s="2348" t="s">
        <v>456</v>
      </c>
      <c r="C45" s="2348" t="str">
        <f>VLOOKUP(B45,[1]第一部分收入和收益!$A:$B,2,0)</f>
        <v>发展直营</v>
      </c>
      <c r="D45" s="4489"/>
      <c r="E45" s="4489"/>
      <c r="F45" s="4489"/>
      <c r="G45" s="4489"/>
      <c r="H45" s="4486"/>
      <c r="I45" s="945"/>
      <c r="J45" s="945"/>
      <c r="K45" s="945"/>
      <c r="L45" s="4486"/>
      <c r="M45" s="4489"/>
      <c r="N45" s="4489"/>
      <c r="O45" s="4489"/>
      <c r="P45" s="4486"/>
      <c r="Q45" s="945"/>
      <c r="R45" s="945"/>
      <c r="S45" s="945"/>
      <c r="T45" s="4486"/>
      <c r="U45" s="933"/>
      <c r="V45" s="933"/>
      <c r="W45" s="933"/>
      <c r="X45" s="933"/>
      <c r="Y45" s="933"/>
      <c r="Z45" s="933"/>
      <c r="AA45" s="4502"/>
    </row>
    <row r="46" spans="1:27" s="4473" customFormat="1" ht="19.5" customHeight="1">
      <c r="A46" s="4513">
        <v>39</v>
      </c>
      <c r="B46" s="2348" t="s">
        <v>457</v>
      </c>
      <c r="C46" s="2348" t="str">
        <f>VLOOKUP(B46,[1]第一部分收入和收益!$A:$B,2,0)</f>
        <v>发展直营</v>
      </c>
      <c r="D46" s="4489"/>
      <c r="E46" s="4489"/>
      <c r="F46" s="4489"/>
      <c r="G46" s="4489"/>
      <c r="H46" s="4486"/>
      <c r="I46" s="945"/>
      <c r="J46" s="945"/>
      <c r="K46" s="945"/>
      <c r="L46" s="4486"/>
      <c r="M46" s="4489"/>
      <c r="N46" s="4489"/>
      <c r="O46" s="4489"/>
      <c r="P46" s="4486"/>
      <c r="Q46" s="945"/>
      <c r="R46" s="945"/>
      <c r="S46" s="945"/>
      <c r="T46" s="4486"/>
      <c r="U46" s="933"/>
      <c r="V46" s="933"/>
      <c r="W46" s="933"/>
      <c r="X46" s="933"/>
      <c r="Y46" s="933"/>
      <c r="Z46" s="933"/>
      <c r="AA46" s="4502"/>
    </row>
    <row r="47" spans="1:27" s="4473" customFormat="1" ht="19.5" customHeight="1">
      <c r="A47" s="4513">
        <v>40</v>
      </c>
      <c r="B47" s="2348" t="s">
        <v>458</v>
      </c>
      <c r="C47" s="2348" t="str">
        <f>VLOOKUP(B47,[1]第一部分收入和收益!$A:$B,2,0)</f>
        <v>发展直营</v>
      </c>
      <c r="D47" s="4489"/>
      <c r="E47" s="4489"/>
      <c r="F47" s="4489"/>
      <c r="G47" s="4489"/>
      <c r="H47" s="4486"/>
      <c r="I47" s="945"/>
      <c r="J47" s="945"/>
      <c r="K47" s="945"/>
      <c r="L47" s="4486"/>
      <c r="M47" s="4489"/>
      <c r="N47" s="4489"/>
      <c r="O47" s="4489"/>
      <c r="P47" s="4486"/>
      <c r="Q47" s="945"/>
      <c r="R47" s="945"/>
      <c r="S47" s="945"/>
      <c r="T47" s="4486"/>
      <c r="U47" s="933"/>
      <c r="V47" s="933"/>
      <c r="W47" s="933"/>
      <c r="X47" s="933"/>
      <c r="Y47" s="933"/>
      <c r="Z47" s="933"/>
      <c r="AA47" s="4502"/>
    </row>
    <row r="48" spans="1:27" s="4473" customFormat="1" ht="19.5" customHeight="1">
      <c r="A48" s="4513">
        <v>41</v>
      </c>
      <c r="B48" s="2348" t="s">
        <v>459</v>
      </c>
      <c r="C48" s="2348" t="str">
        <f>VLOOKUP(B48,[1]第一部分收入和收益!$A:$B,2,0)</f>
        <v>发展直营</v>
      </c>
      <c r="D48" s="4489"/>
      <c r="E48" s="4489"/>
      <c r="F48" s="4489"/>
      <c r="G48" s="4489"/>
      <c r="H48" s="4486"/>
      <c r="I48" s="945"/>
      <c r="J48" s="945"/>
      <c r="K48" s="945"/>
      <c r="L48" s="4486"/>
      <c r="M48" s="4489"/>
      <c r="N48" s="4489"/>
      <c r="O48" s="4489"/>
      <c r="P48" s="4486"/>
      <c r="Q48" s="945"/>
      <c r="R48" s="945"/>
      <c r="S48" s="945"/>
      <c r="T48" s="4486"/>
      <c r="U48" s="933"/>
      <c r="V48" s="933"/>
      <c r="W48" s="933"/>
      <c r="X48" s="933"/>
      <c r="Y48" s="933"/>
      <c r="Z48" s="933"/>
      <c r="AA48" s="4502"/>
    </row>
    <row r="49" spans="1:27" s="4473" customFormat="1" ht="19.5" customHeight="1">
      <c r="A49" s="4513">
        <v>42</v>
      </c>
      <c r="B49" s="2348" t="s">
        <v>460</v>
      </c>
      <c r="C49" s="2348" t="str">
        <f>VLOOKUP(B49,[1]第一部分收入和收益!$A:$B,2,0)</f>
        <v>发展直营</v>
      </c>
      <c r="D49" s="4489"/>
      <c r="E49" s="4489"/>
      <c r="F49" s="4489"/>
      <c r="G49" s="4489"/>
      <c r="H49" s="4486"/>
      <c r="I49" s="945"/>
      <c r="J49" s="945"/>
      <c r="K49" s="945"/>
      <c r="L49" s="4486"/>
      <c r="M49" s="4489"/>
      <c r="N49" s="4489"/>
      <c r="O49" s="4489"/>
      <c r="P49" s="4486"/>
      <c r="Q49" s="945"/>
      <c r="R49" s="945"/>
      <c r="S49" s="945"/>
      <c r="T49" s="4486"/>
      <c r="U49" s="933"/>
      <c r="V49" s="933"/>
      <c r="W49" s="933"/>
      <c r="X49" s="933"/>
      <c r="Y49" s="933"/>
      <c r="Z49" s="933"/>
      <c r="AA49" s="4502"/>
    </row>
    <row r="50" spans="1:27" s="4473" customFormat="1" ht="19.5" customHeight="1">
      <c r="A50" s="4513">
        <v>43</v>
      </c>
      <c r="B50" s="4488" t="s">
        <v>461</v>
      </c>
      <c r="C50" s="2348" t="str">
        <f>VLOOKUP(B50,[1]第一部分收入和收益!$A:$B,2,0)</f>
        <v>发展直营</v>
      </c>
      <c r="D50" s="4489"/>
      <c r="E50" s="4489"/>
      <c r="F50" s="4489"/>
      <c r="G50" s="4489"/>
      <c r="H50" s="4486"/>
      <c r="I50" s="945"/>
      <c r="J50" s="945"/>
      <c r="K50" s="945"/>
      <c r="L50" s="4486"/>
      <c r="M50" s="4489"/>
      <c r="N50" s="4489"/>
      <c r="O50" s="4489"/>
      <c r="P50" s="4486"/>
      <c r="Q50" s="945"/>
      <c r="R50" s="945"/>
      <c r="S50" s="945"/>
      <c r="T50" s="4486"/>
      <c r="U50" s="933"/>
      <c r="V50" s="933"/>
      <c r="W50" s="933"/>
      <c r="X50" s="933"/>
      <c r="Y50" s="933"/>
      <c r="Z50" s="933"/>
      <c r="AA50" s="4502"/>
    </row>
    <row r="51" spans="1:27" s="4473" customFormat="1" ht="19.5" customHeight="1">
      <c r="A51" s="4513">
        <v>44</v>
      </c>
      <c r="B51" s="4488" t="s">
        <v>462</v>
      </c>
      <c r="C51" s="2348" t="str">
        <f>VLOOKUP(B51,[1]第一部分收入和收益!$A:$B,2,0)</f>
        <v>发展直营</v>
      </c>
      <c r="D51" s="4489"/>
      <c r="E51" s="4489"/>
      <c r="F51" s="4489"/>
      <c r="G51" s="4489"/>
      <c r="H51" s="4486"/>
      <c r="I51" s="945"/>
      <c r="J51" s="945"/>
      <c r="K51" s="945"/>
      <c r="L51" s="4486"/>
      <c r="M51" s="4489"/>
      <c r="N51" s="4489"/>
      <c r="O51" s="4489"/>
      <c r="P51" s="4486"/>
      <c r="Q51" s="945"/>
      <c r="R51" s="945"/>
      <c r="S51" s="945"/>
      <c r="T51" s="4486"/>
      <c r="U51" s="933"/>
      <c r="V51" s="933"/>
      <c r="W51" s="933"/>
      <c r="X51" s="933"/>
      <c r="Y51" s="933"/>
      <c r="Z51" s="933"/>
      <c r="AA51" s="4502"/>
    </row>
    <row r="52" spans="1:27" s="4473" customFormat="1" ht="19.5" customHeight="1">
      <c r="A52" s="4513">
        <v>45</v>
      </c>
      <c r="B52" s="2348" t="s">
        <v>463</v>
      </c>
      <c r="C52" s="2348" t="str">
        <f>VLOOKUP(B52,[1]第一部分收入和收益!$A:$B,2,0)</f>
        <v>发展直营</v>
      </c>
      <c r="D52" s="4489"/>
      <c r="E52" s="4489"/>
      <c r="F52" s="4489"/>
      <c r="G52" s="4489"/>
      <c r="H52" s="4486"/>
      <c r="I52" s="945"/>
      <c r="J52" s="945"/>
      <c r="K52" s="945"/>
      <c r="L52" s="4486"/>
      <c r="M52" s="4489"/>
      <c r="N52" s="4489"/>
      <c r="O52" s="4489"/>
      <c r="P52" s="4486"/>
      <c r="Q52" s="945"/>
      <c r="R52" s="945"/>
      <c r="S52" s="945"/>
      <c r="T52" s="4486"/>
      <c r="U52" s="933"/>
      <c r="V52" s="933"/>
      <c r="W52" s="933"/>
      <c r="X52" s="933"/>
      <c r="Y52" s="933"/>
      <c r="Z52" s="933"/>
      <c r="AA52" s="4502"/>
    </row>
    <row r="53" spans="1:27" s="4473" customFormat="1" ht="19.5" customHeight="1">
      <c r="A53" s="4513">
        <v>46</v>
      </c>
      <c r="B53" s="2348" t="s">
        <v>464</v>
      </c>
      <c r="C53" s="2348" t="str">
        <f>VLOOKUP(B53,[1]第一部分收入和收益!$A:$B,2,0)</f>
        <v>发展直营</v>
      </c>
      <c r="D53" s="4489"/>
      <c r="E53" s="4489"/>
      <c r="F53" s="4489"/>
      <c r="G53" s="4489"/>
      <c r="H53" s="4486"/>
      <c r="I53" s="945"/>
      <c r="J53" s="945"/>
      <c r="K53" s="945"/>
      <c r="L53" s="4486"/>
      <c r="M53" s="4489"/>
      <c r="N53" s="4489"/>
      <c r="O53" s="4489"/>
      <c r="P53" s="4486"/>
      <c r="Q53" s="945"/>
      <c r="R53" s="945"/>
      <c r="S53" s="945"/>
      <c r="T53" s="4486"/>
      <c r="U53" s="933"/>
      <c r="V53" s="933"/>
      <c r="W53" s="933"/>
      <c r="X53" s="933"/>
      <c r="Y53" s="933"/>
      <c r="Z53" s="933"/>
      <c r="AA53" s="4502"/>
    </row>
    <row r="54" spans="1:27" s="4473" customFormat="1" ht="19.5" customHeight="1">
      <c r="A54" s="4513">
        <v>47</v>
      </c>
      <c r="B54" s="2348" t="s">
        <v>465</v>
      </c>
      <c r="C54" s="2348" t="str">
        <f>VLOOKUP(B54,[1]第一部分收入和收益!$A:$B,2,0)</f>
        <v>发展直营</v>
      </c>
      <c r="D54" s="4489"/>
      <c r="E54" s="4489"/>
      <c r="F54" s="4489"/>
      <c r="G54" s="4489"/>
      <c r="H54" s="4486"/>
      <c r="I54" s="945"/>
      <c r="J54" s="945"/>
      <c r="K54" s="945"/>
      <c r="L54" s="4486"/>
      <c r="M54" s="4489"/>
      <c r="N54" s="4489"/>
      <c r="O54" s="4489"/>
      <c r="P54" s="4486"/>
      <c r="Q54" s="945"/>
      <c r="R54" s="945"/>
      <c r="S54" s="945"/>
      <c r="T54" s="4486"/>
      <c r="U54" s="933"/>
      <c r="V54" s="933"/>
      <c r="W54" s="933"/>
      <c r="X54" s="933"/>
      <c r="Y54" s="933"/>
      <c r="Z54" s="933"/>
      <c r="AA54" s="4502"/>
    </row>
    <row r="55" spans="1:27" s="4473" customFormat="1" ht="19.5" customHeight="1">
      <c r="A55" s="4513">
        <v>48</v>
      </c>
      <c r="B55" s="2348" t="s">
        <v>466</v>
      </c>
      <c r="C55" s="2348" t="str">
        <f>VLOOKUP(B55,[1]第一部分收入和收益!$A:$B,2,0)</f>
        <v>发展直营</v>
      </c>
      <c r="D55" s="4489"/>
      <c r="E55" s="4489"/>
      <c r="F55" s="4489"/>
      <c r="G55" s="4489"/>
      <c r="H55" s="4486"/>
      <c r="I55" s="945"/>
      <c r="J55" s="945"/>
      <c r="K55" s="945"/>
      <c r="L55" s="4486"/>
      <c r="M55" s="4489"/>
      <c r="N55" s="4489"/>
      <c r="O55" s="4489"/>
      <c r="P55" s="4486"/>
      <c r="Q55" s="945"/>
      <c r="R55" s="945"/>
      <c r="S55" s="945"/>
      <c r="T55" s="4486"/>
      <c r="U55" s="933"/>
      <c r="V55" s="933"/>
      <c r="W55" s="933"/>
      <c r="X55" s="933"/>
      <c r="Y55" s="933"/>
      <c r="Z55" s="933"/>
      <c r="AA55" s="4502"/>
    </row>
    <row r="56" spans="1:27" s="4473" customFormat="1" ht="19.5" customHeight="1">
      <c r="A56" s="4513">
        <v>49</v>
      </c>
      <c r="B56" s="2348" t="s">
        <v>467</v>
      </c>
      <c r="C56" s="2348" t="str">
        <f>VLOOKUP(B56,[1]第一部分收入和收益!$A:$B,2,0)</f>
        <v>发展直营</v>
      </c>
      <c r="D56" s="4489"/>
      <c r="E56" s="4489"/>
      <c r="F56" s="4489"/>
      <c r="G56" s="4489"/>
      <c r="H56" s="4486"/>
      <c r="I56" s="945"/>
      <c r="J56" s="945"/>
      <c r="K56" s="945"/>
      <c r="L56" s="4486"/>
      <c r="M56" s="4489"/>
      <c r="N56" s="4489"/>
      <c r="O56" s="4489"/>
      <c r="P56" s="4486"/>
      <c r="Q56" s="945"/>
      <c r="R56" s="945"/>
      <c r="S56" s="945"/>
      <c r="T56" s="4486"/>
      <c r="U56" s="933"/>
      <c r="V56" s="933"/>
      <c r="W56" s="933"/>
      <c r="X56" s="933"/>
      <c r="Y56" s="933"/>
      <c r="Z56" s="933"/>
      <c r="AA56" s="4502"/>
    </row>
    <row r="57" spans="1:27" s="4473" customFormat="1" ht="19.5" customHeight="1">
      <c r="A57" s="4513">
        <v>50</v>
      </c>
      <c r="B57" s="2348" t="s">
        <v>468</v>
      </c>
      <c r="C57" s="2348" t="str">
        <f>VLOOKUP(B57,[1]第一部分收入和收益!$A:$B,2,0)</f>
        <v>发展直营</v>
      </c>
      <c r="D57" s="4489"/>
      <c r="E57" s="4489"/>
      <c r="F57" s="4489"/>
      <c r="G57" s="4489"/>
      <c r="H57" s="4486"/>
      <c r="I57" s="945"/>
      <c r="J57" s="945"/>
      <c r="K57" s="945"/>
      <c r="L57" s="4486"/>
      <c r="M57" s="4489"/>
      <c r="N57" s="4489"/>
      <c r="O57" s="4489"/>
      <c r="P57" s="4486"/>
      <c r="Q57" s="945"/>
      <c r="R57" s="945"/>
      <c r="S57" s="945"/>
      <c r="T57" s="4486"/>
      <c r="U57" s="933"/>
      <c r="V57" s="933"/>
      <c r="W57" s="933"/>
      <c r="X57" s="933"/>
      <c r="Y57" s="933"/>
      <c r="Z57" s="933"/>
      <c r="AA57" s="4502"/>
    </row>
    <row r="58" spans="1:27" s="4473" customFormat="1" ht="19.5" customHeight="1">
      <c r="A58" s="4513">
        <v>51</v>
      </c>
      <c r="B58" s="2348" t="s">
        <v>469</v>
      </c>
      <c r="C58" s="2348" t="str">
        <f>VLOOKUP(B58,[1]第一部分收入和收益!$A:$B,2,0)</f>
        <v>发展直营</v>
      </c>
      <c r="D58" s="4489"/>
      <c r="E58" s="4489"/>
      <c r="F58" s="4489"/>
      <c r="G58" s="4489"/>
      <c r="H58" s="4486"/>
      <c r="I58" s="945"/>
      <c r="J58" s="945"/>
      <c r="K58" s="945"/>
      <c r="L58" s="4486"/>
      <c r="M58" s="4489"/>
      <c r="N58" s="4489"/>
      <c r="O58" s="4489"/>
      <c r="P58" s="4486"/>
      <c r="Q58" s="945"/>
      <c r="R58" s="945"/>
      <c r="S58" s="945"/>
      <c r="T58" s="4486"/>
      <c r="U58" s="933"/>
      <c r="V58" s="933"/>
      <c r="W58" s="933"/>
      <c r="X58" s="933"/>
      <c r="Y58" s="933"/>
      <c r="Z58" s="933"/>
      <c r="AA58" s="4502"/>
    </row>
    <row r="59" spans="1:27" s="4473" customFormat="1" ht="19.5" customHeight="1">
      <c r="A59" s="4513">
        <v>52</v>
      </c>
      <c r="B59" s="2348" t="s">
        <v>470</v>
      </c>
      <c r="C59" s="2348" t="str">
        <f>VLOOKUP(B59,[1]第一部分收入和收益!$A:$B,2,0)</f>
        <v>发展直营</v>
      </c>
      <c r="D59" s="4489"/>
      <c r="E59" s="4489"/>
      <c r="F59" s="4489"/>
      <c r="G59" s="4489"/>
      <c r="H59" s="4486"/>
      <c r="I59" s="945"/>
      <c r="J59" s="945"/>
      <c r="K59" s="945"/>
      <c r="L59" s="4486"/>
      <c r="M59" s="4489"/>
      <c r="N59" s="4489"/>
      <c r="O59" s="4489"/>
      <c r="P59" s="4486"/>
      <c r="Q59" s="945"/>
      <c r="R59" s="945"/>
      <c r="S59" s="945"/>
      <c r="T59" s="4486"/>
      <c r="U59" s="933"/>
      <c r="V59" s="933"/>
      <c r="W59" s="933"/>
      <c r="X59" s="933"/>
      <c r="Y59" s="933"/>
      <c r="Z59" s="933"/>
      <c r="AA59" s="4502"/>
    </row>
    <row r="60" spans="1:27" s="4473" customFormat="1" ht="19.5" customHeight="1">
      <c r="A60" s="4513">
        <v>53</v>
      </c>
      <c r="B60" s="2348" t="s">
        <v>471</v>
      </c>
      <c r="C60" s="2348" t="str">
        <f>VLOOKUP(B60,[1]第一部分收入和收益!$A:$B,2,0)</f>
        <v>发展直营</v>
      </c>
      <c r="D60" s="4489"/>
      <c r="E60" s="4489"/>
      <c r="F60" s="4489"/>
      <c r="G60" s="4489"/>
      <c r="H60" s="4486"/>
      <c r="I60" s="945"/>
      <c r="J60" s="945"/>
      <c r="K60" s="945"/>
      <c r="L60" s="4486"/>
      <c r="M60" s="4489"/>
      <c r="N60" s="4489"/>
      <c r="O60" s="4489"/>
      <c r="P60" s="4486"/>
      <c r="Q60" s="945"/>
      <c r="R60" s="945"/>
      <c r="S60" s="945"/>
      <c r="T60" s="4486"/>
      <c r="U60" s="933"/>
      <c r="V60" s="933"/>
      <c r="W60" s="933"/>
      <c r="X60" s="933"/>
      <c r="Y60" s="933"/>
      <c r="Z60" s="933"/>
      <c r="AA60" s="4502"/>
    </row>
    <row r="61" spans="1:27" s="4473" customFormat="1" ht="19.5" customHeight="1">
      <c r="A61" s="4513">
        <v>54</v>
      </c>
      <c r="B61" s="2348" t="s">
        <v>472</v>
      </c>
      <c r="C61" s="2348" t="str">
        <f>VLOOKUP(B61,[1]第一部分收入和收益!$A:$B,2,0)</f>
        <v>发展直营</v>
      </c>
      <c r="D61" s="4489"/>
      <c r="E61" s="4489"/>
      <c r="F61" s="4489"/>
      <c r="G61" s="4489"/>
      <c r="H61" s="4486"/>
      <c r="I61" s="945"/>
      <c r="J61" s="945"/>
      <c r="K61" s="945"/>
      <c r="L61" s="4486"/>
      <c r="M61" s="4489"/>
      <c r="N61" s="4489"/>
      <c r="O61" s="4489"/>
      <c r="P61" s="4486"/>
      <c r="Q61" s="945"/>
      <c r="R61" s="945"/>
      <c r="S61" s="945"/>
      <c r="T61" s="4486"/>
      <c r="U61" s="933"/>
      <c r="V61" s="933"/>
      <c r="W61" s="933"/>
      <c r="X61" s="933"/>
      <c r="Y61" s="933"/>
      <c r="Z61" s="933"/>
      <c r="AA61" s="4502"/>
    </row>
    <row r="62" spans="1:27" s="4473" customFormat="1" ht="19.5" customHeight="1">
      <c r="A62" s="4513">
        <v>55</v>
      </c>
      <c r="B62" s="2348" t="s">
        <v>473</v>
      </c>
      <c r="C62" s="2348" t="str">
        <f>VLOOKUP(B62,[1]第一部分收入和收益!$A:$B,2,0)</f>
        <v>发展直营</v>
      </c>
      <c r="D62" s="4489"/>
      <c r="E62" s="4489"/>
      <c r="F62" s="4489"/>
      <c r="G62" s="4489"/>
      <c r="H62" s="4486"/>
      <c r="I62" s="945"/>
      <c r="J62" s="945"/>
      <c r="K62" s="945"/>
      <c r="L62" s="4486"/>
      <c r="M62" s="4489"/>
      <c r="N62" s="4489"/>
      <c r="O62" s="4489"/>
      <c r="P62" s="4486"/>
      <c r="Q62" s="945"/>
      <c r="R62" s="945"/>
      <c r="S62" s="945"/>
      <c r="T62" s="4486"/>
      <c r="U62" s="933"/>
      <c r="V62" s="933"/>
      <c r="W62" s="933"/>
      <c r="X62" s="933"/>
      <c r="Y62" s="933"/>
      <c r="Z62" s="933"/>
      <c r="AA62" s="4502"/>
    </row>
    <row r="63" spans="1:27" s="4473" customFormat="1" ht="19.5" customHeight="1">
      <c r="A63" s="4513" t="s">
        <v>474</v>
      </c>
      <c r="B63" s="4526" t="s">
        <v>474</v>
      </c>
      <c r="C63" s="4526"/>
      <c r="D63" s="4489"/>
      <c r="E63" s="4489"/>
      <c r="F63" s="4489"/>
      <c r="G63" s="4489"/>
      <c r="H63" s="4486"/>
      <c r="I63" s="945"/>
      <c r="J63" s="945"/>
      <c r="K63" s="945"/>
      <c r="L63" s="4486"/>
      <c r="M63" s="4489"/>
      <c r="N63" s="4489"/>
      <c r="O63" s="4489"/>
      <c r="P63" s="4486"/>
      <c r="Q63" s="945"/>
      <c r="R63" s="945"/>
      <c r="S63" s="945"/>
      <c r="T63" s="4486"/>
      <c r="U63" s="933"/>
      <c r="V63" s="933"/>
      <c r="W63" s="933"/>
      <c r="X63" s="933"/>
      <c r="Y63" s="933"/>
      <c r="Z63" s="933"/>
      <c r="AA63" s="4502"/>
    </row>
    <row r="64" spans="1:27" s="4473" customFormat="1" ht="19.5" customHeight="1">
      <c r="A64" s="4483" t="s">
        <v>475</v>
      </c>
      <c r="B64" s="4484"/>
      <c r="C64" s="4484"/>
      <c r="D64" s="4485"/>
      <c r="E64" s="4485"/>
      <c r="F64" s="4485"/>
      <c r="G64" s="4485"/>
      <c r="H64" s="4486"/>
      <c r="I64" s="4485"/>
      <c r="J64" s="4485"/>
      <c r="K64" s="4485"/>
      <c r="L64" s="4486"/>
      <c r="M64" s="4485"/>
      <c r="N64" s="4485"/>
      <c r="O64" s="4485"/>
      <c r="P64" s="4486"/>
      <c r="Q64" s="4485"/>
      <c r="R64" s="4485"/>
      <c r="S64" s="4485"/>
      <c r="T64" s="4486"/>
      <c r="U64" s="4494"/>
      <c r="V64" s="4494"/>
      <c r="W64" s="4494"/>
      <c r="X64" s="4494"/>
      <c r="Y64" s="4494"/>
      <c r="Z64" s="4494"/>
      <c r="AA64" s="4501"/>
    </row>
    <row r="65" spans="1:27" s="4473" customFormat="1" ht="19.5" customHeight="1">
      <c r="A65" s="4487">
        <v>1</v>
      </c>
      <c r="B65" s="2348" t="s">
        <v>476</v>
      </c>
      <c r="C65" s="2348" t="str">
        <f>VLOOKUP(B65,[1]第一部分收入和收益!$A:$B,2,0)</f>
        <v>发展直营</v>
      </c>
      <c r="D65" s="4489"/>
      <c r="E65" s="4489"/>
      <c r="F65" s="4489"/>
      <c r="G65" s="4489"/>
      <c r="H65" s="4486"/>
      <c r="I65" s="945"/>
      <c r="J65" s="945"/>
      <c r="K65" s="945"/>
      <c r="L65" s="4486"/>
      <c r="M65" s="4489"/>
      <c r="N65" s="4489"/>
      <c r="O65" s="4489"/>
      <c r="P65" s="4486"/>
      <c r="Q65" s="945"/>
      <c r="R65" s="945"/>
      <c r="S65" s="945"/>
      <c r="T65" s="4486"/>
      <c r="U65" s="933"/>
      <c r="V65" s="933"/>
      <c r="W65" s="933"/>
      <c r="X65" s="933"/>
      <c r="Y65" s="933"/>
      <c r="Z65" s="933"/>
      <c r="AA65" s="4502"/>
    </row>
    <row r="66" spans="1:27" s="4473" customFormat="1" ht="19.5" customHeight="1">
      <c r="A66" s="4483" t="s">
        <v>477</v>
      </c>
      <c r="B66" s="4484"/>
      <c r="C66" s="4484"/>
      <c r="D66" s="4485"/>
      <c r="E66" s="4485"/>
      <c r="F66" s="4485"/>
      <c r="G66" s="4485"/>
      <c r="H66" s="4486"/>
      <c r="I66" s="4485"/>
      <c r="J66" s="4485"/>
      <c r="K66" s="4485"/>
      <c r="L66" s="4486"/>
      <c r="M66" s="4485"/>
      <c r="N66" s="4485"/>
      <c r="O66" s="4485"/>
      <c r="P66" s="4486"/>
      <c r="Q66" s="4485"/>
      <c r="R66" s="4485"/>
      <c r="S66" s="4485"/>
      <c r="T66" s="4486"/>
      <c r="U66" s="4494"/>
      <c r="V66" s="4494"/>
      <c r="W66" s="4494"/>
      <c r="X66" s="4494"/>
      <c r="Y66" s="4494"/>
      <c r="Z66" s="4494"/>
      <c r="AA66" s="4501"/>
    </row>
    <row r="67" spans="1:27" s="4473" customFormat="1" ht="19.5" customHeight="1">
      <c r="A67" s="4513">
        <v>1</v>
      </c>
      <c r="B67" s="2348" t="s">
        <v>478</v>
      </c>
      <c r="C67" s="2348" t="str">
        <f>VLOOKUP(B67,[1]第一部分收入和收益!$A:$B,2,0)</f>
        <v>发展直营</v>
      </c>
      <c r="D67" s="4489"/>
      <c r="E67" s="4489"/>
      <c r="F67" s="4489"/>
      <c r="G67" s="4489"/>
      <c r="H67" s="4486"/>
      <c r="I67" s="945"/>
      <c r="J67" s="945"/>
      <c r="K67" s="945"/>
      <c r="L67" s="4486"/>
      <c r="M67" s="4489"/>
      <c r="N67" s="4489"/>
      <c r="O67" s="4489"/>
      <c r="P67" s="4486"/>
      <c r="Q67" s="945"/>
      <c r="R67" s="945"/>
      <c r="S67" s="945"/>
      <c r="T67" s="4486"/>
      <c r="U67" s="933"/>
      <c r="V67" s="933"/>
      <c r="W67" s="933"/>
      <c r="X67" s="933"/>
      <c r="Y67" s="933"/>
      <c r="Z67" s="933"/>
      <c r="AA67" s="4502"/>
    </row>
    <row r="68" spans="1:27" s="4473" customFormat="1" ht="19.5" customHeight="1">
      <c r="A68" s="4513">
        <v>2</v>
      </c>
      <c r="B68" s="2348" t="s">
        <v>479</v>
      </c>
      <c r="C68" s="2348" t="str">
        <f>VLOOKUP(B68,[1]第一部分收入和收益!$A:$B,2,0)</f>
        <v>发展直营</v>
      </c>
      <c r="D68" s="4489"/>
      <c r="E68" s="4489"/>
      <c r="F68" s="4489"/>
      <c r="G68" s="4489"/>
      <c r="H68" s="4486"/>
      <c r="I68" s="945"/>
      <c r="J68" s="945"/>
      <c r="K68" s="945"/>
      <c r="L68" s="4486"/>
      <c r="M68" s="4489"/>
      <c r="N68" s="4489"/>
      <c r="O68" s="4489"/>
      <c r="P68" s="4486"/>
      <c r="Q68" s="945"/>
      <c r="R68" s="945"/>
      <c r="S68" s="945"/>
      <c r="T68" s="4486"/>
      <c r="U68" s="933"/>
      <c r="V68" s="933"/>
      <c r="W68" s="933"/>
      <c r="X68" s="933"/>
      <c r="Y68" s="933"/>
      <c r="Z68" s="933"/>
      <c r="AA68" s="4502"/>
    </row>
    <row r="69" spans="1:27" s="4473" customFormat="1" ht="17.25" customHeight="1">
      <c r="A69" s="4513" t="s">
        <v>474</v>
      </c>
      <c r="B69" s="4527" t="s">
        <v>474</v>
      </c>
      <c r="C69" s="4527"/>
      <c r="D69" s="4485"/>
      <c r="E69" s="4485"/>
      <c r="F69" s="4485"/>
      <c r="G69" s="4485"/>
      <c r="H69" s="4486"/>
      <c r="I69" s="4485"/>
      <c r="J69" s="4485"/>
      <c r="K69" s="4485"/>
      <c r="L69" s="4486"/>
      <c r="M69" s="4485"/>
      <c r="N69" s="4485"/>
      <c r="O69" s="4485"/>
      <c r="P69" s="4486"/>
      <c r="Q69" s="4485"/>
      <c r="R69" s="4485"/>
      <c r="S69" s="4485"/>
      <c r="T69" s="4486"/>
      <c r="U69" s="4494"/>
      <c r="V69" s="4494"/>
      <c r="W69" s="4494"/>
      <c r="X69" s="4494"/>
      <c r="Y69" s="4494"/>
      <c r="Z69" s="4494"/>
      <c r="AA69" s="4501"/>
    </row>
    <row r="70" spans="1:27" s="4473" customFormat="1" ht="19.5" customHeight="1">
      <c r="A70" s="5104" t="s">
        <v>480</v>
      </c>
      <c r="B70" s="5105"/>
      <c r="C70" s="4529"/>
      <c r="D70" s="4485"/>
      <c r="E70" s="4485"/>
      <c r="F70" s="4485"/>
      <c r="G70" s="4485"/>
      <c r="H70" s="4486"/>
      <c r="I70" s="4535"/>
      <c r="J70" s="4535"/>
      <c r="K70" s="4535"/>
      <c r="L70" s="4486"/>
      <c r="M70" s="4535"/>
      <c r="N70" s="4535"/>
      <c r="O70" s="4535"/>
      <c r="P70" s="4486"/>
      <c r="Q70" s="4535"/>
      <c r="R70" s="4535"/>
      <c r="S70" s="4535"/>
      <c r="T70" s="4486"/>
      <c r="U70" s="4494"/>
      <c r="V70" s="4494"/>
      <c r="W70" s="4494"/>
      <c r="X70" s="933"/>
      <c r="Y70" s="933"/>
      <c r="Z70" s="933"/>
      <c r="AA70" s="4501"/>
    </row>
    <row r="71" spans="1:27" s="4473" customFormat="1" ht="19.5" customHeight="1">
      <c r="A71" s="4528" t="s">
        <v>418</v>
      </c>
      <c r="B71" s="4529"/>
      <c r="C71" s="4529"/>
      <c r="D71" s="4485"/>
      <c r="E71" s="4485"/>
      <c r="F71" s="4485"/>
      <c r="G71" s="4485"/>
      <c r="H71" s="4486"/>
      <c r="I71" s="4535"/>
      <c r="J71" s="4535"/>
      <c r="K71" s="4535"/>
      <c r="L71" s="4486"/>
      <c r="M71" s="4535"/>
      <c r="N71" s="4535"/>
      <c r="O71" s="4535"/>
      <c r="P71" s="4486"/>
      <c r="Q71" s="4535"/>
      <c r="R71" s="4535"/>
      <c r="S71" s="4535"/>
      <c r="T71" s="4486"/>
      <c r="U71" s="4494"/>
      <c r="V71" s="4494"/>
      <c r="W71" s="4494"/>
      <c r="X71" s="933"/>
      <c r="Y71" s="933"/>
      <c r="Z71" s="933"/>
      <c r="AA71" s="4501"/>
    </row>
    <row r="72" spans="1:27" s="4473" customFormat="1" ht="19.5" customHeight="1">
      <c r="A72" s="4513">
        <v>1</v>
      </c>
      <c r="B72" s="4526" t="s">
        <v>481</v>
      </c>
      <c r="C72" s="2348" t="str">
        <f>VLOOKUP(B72,[1]第一部分收入和收益!$A:$B,2,0)</f>
        <v>发展直营</v>
      </c>
      <c r="D72" s="4489"/>
      <c r="E72" s="4489"/>
      <c r="F72" s="4489"/>
      <c r="G72" s="4489"/>
      <c r="H72" s="4486"/>
      <c r="I72" s="4489"/>
      <c r="J72" s="4489"/>
      <c r="K72" s="4489"/>
      <c r="L72" s="4486"/>
      <c r="M72" s="4536"/>
      <c r="N72" s="4489"/>
      <c r="O72" s="4489"/>
      <c r="P72" s="4486"/>
      <c r="Q72" s="4489"/>
      <c r="R72" s="4489"/>
      <c r="S72" s="4489"/>
      <c r="T72" s="4486"/>
      <c r="U72" s="933"/>
      <c r="V72" s="933"/>
      <c r="W72" s="933"/>
      <c r="X72" s="933"/>
      <c r="Y72" s="933"/>
      <c r="Z72" s="933"/>
      <c r="AA72" s="4502"/>
    </row>
    <row r="73" spans="1:27" s="4473" customFormat="1" ht="19.5" customHeight="1">
      <c r="A73" s="4513">
        <v>2</v>
      </c>
      <c r="B73" s="4526" t="s">
        <v>482</v>
      </c>
      <c r="C73" s="2348" t="str">
        <f>VLOOKUP(B73,[1]第一部分收入和收益!$A:$B,2,0)</f>
        <v>发展直营</v>
      </c>
      <c r="D73" s="4489"/>
      <c r="E73" s="4489"/>
      <c r="F73" s="4489"/>
      <c r="G73" s="4489"/>
      <c r="H73" s="4486"/>
      <c r="I73" s="4489"/>
      <c r="J73" s="4489"/>
      <c r="K73" s="4489"/>
      <c r="L73" s="4486"/>
      <c r="M73" s="4489"/>
      <c r="N73" s="4489"/>
      <c r="O73" s="4489"/>
      <c r="P73" s="4486"/>
      <c r="Q73" s="4489"/>
      <c r="R73" s="4489"/>
      <c r="S73" s="4489"/>
      <c r="T73" s="4486"/>
      <c r="U73" s="933"/>
      <c r="V73" s="933"/>
      <c r="W73" s="933"/>
      <c r="X73" s="933"/>
      <c r="Y73" s="933"/>
      <c r="Z73" s="933"/>
      <c r="AA73" s="4502"/>
    </row>
    <row r="74" spans="1:27" s="4473" customFormat="1" ht="19.5" customHeight="1">
      <c r="A74" s="4513">
        <v>3</v>
      </c>
      <c r="B74" s="4526" t="s">
        <v>483</v>
      </c>
      <c r="C74" s="2348" t="str">
        <f>VLOOKUP(B74,[1]第一部分收入和收益!$A:$B,2,0)</f>
        <v>发展直营</v>
      </c>
      <c r="D74" s="4489"/>
      <c r="E74" s="4489"/>
      <c r="F74" s="4489"/>
      <c r="G74" s="4489"/>
      <c r="H74" s="4486"/>
      <c r="I74" s="4489"/>
      <c r="J74" s="4489"/>
      <c r="K74" s="4489"/>
      <c r="L74" s="4486"/>
      <c r="M74" s="4489"/>
      <c r="N74" s="4489"/>
      <c r="O74" s="4489"/>
      <c r="P74" s="4486"/>
      <c r="Q74" s="4489"/>
      <c r="R74" s="4489"/>
      <c r="S74" s="4489"/>
      <c r="T74" s="4486"/>
      <c r="U74" s="933"/>
      <c r="V74" s="933"/>
      <c r="W74" s="933"/>
      <c r="X74" s="933"/>
      <c r="Y74" s="933"/>
      <c r="Z74" s="933"/>
      <c r="AA74" s="4502"/>
    </row>
    <row r="75" spans="1:27" s="4473" customFormat="1" ht="19.5" customHeight="1">
      <c r="A75" s="4513">
        <v>4</v>
      </c>
      <c r="B75" s="4526" t="s">
        <v>484</v>
      </c>
      <c r="C75" s="2348" t="str">
        <f>VLOOKUP(B75,[1]第一部分收入和收益!$A:$B,2,0)</f>
        <v>发展直营</v>
      </c>
      <c r="D75" s="4489"/>
      <c r="E75" s="4489"/>
      <c r="F75" s="4489"/>
      <c r="G75" s="4489"/>
      <c r="H75" s="4486"/>
      <c r="I75" s="4489"/>
      <c r="J75" s="4489"/>
      <c r="K75" s="4489"/>
      <c r="L75" s="4486"/>
      <c r="M75" s="4537"/>
      <c r="N75" s="4489"/>
      <c r="O75" s="4489"/>
      <c r="P75" s="4486"/>
      <c r="Q75" s="4489"/>
      <c r="R75" s="4489"/>
      <c r="S75" s="4489"/>
      <c r="T75" s="4486"/>
      <c r="U75" s="933"/>
      <c r="V75" s="933"/>
      <c r="W75" s="933"/>
      <c r="X75" s="933"/>
      <c r="Y75" s="933"/>
      <c r="Z75" s="4540"/>
      <c r="AA75" s="4502"/>
    </row>
    <row r="76" spans="1:27" s="4473" customFormat="1" ht="19.5" customHeight="1">
      <c r="A76" s="4513">
        <v>5</v>
      </c>
      <c r="B76" s="4526" t="s">
        <v>485</v>
      </c>
      <c r="C76" s="2348" t="str">
        <f>VLOOKUP(B76,[1]第一部分收入和收益!$A:$B,2,0)</f>
        <v>发展直营</v>
      </c>
      <c r="D76" s="4489"/>
      <c r="E76" s="4489"/>
      <c r="F76" s="4489"/>
      <c r="G76" s="4489"/>
      <c r="H76" s="4486"/>
      <c r="I76" s="4489"/>
      <c r="J76" s="4489"/>
      <c r="K76" s="4489"/>
      <c r="L76" s="4486"/>
      <c r="M76" s="4538"/>
      <c r="N76" s="4489"/>
      <c r="O76" s="4489"/>
      <c r="P76" s="4486"/>
      <c r="Q76" s="4489"/>
      <c r="R76" s="4489"/>
      <c r="S76" s="4489"/>
      <c r="T76" s="4486"/>
      <c r="U76" s="933"/>
      <c r="V76" s="933"/>
      <c r="W76" s="933"/>
      <c r="X76" s="933"/>
      <c r="Y76" s="933"/>
      <c r="Z76" s="4540"/>
      <c r="AA76" s="4502"/>
    </row>
    <row r="77" spans="1:27" s="4473" customFormat="1" ht="19.5" customHeight="1">
      <c r="A77" s="4513">
        <v>6</v>
      </c>
      <c r="B77" s="4526" t="s">
        <v>486</v>
      </c>
      <c r="C77" s="2348" t="str">
        <f>VLOOKUP(B77,[1]第一部分收入和收益!$A:$B,2,0)</f>
        <v>发展直营</v>
      </c>
      <c r="D77" s="4489"/>
      <c r="E77" s="4489"/>
      <c r="F77" s="4489"/>
      <c r="G77" s="4489"/>
      <c r="H77" s="4486"/>
      <c r="I77" s="4489"/>
      <c r="J77" s="4489"/>
      <c r="K77" s="4489"/>
      <c r="L77" s="4486"/>
      <c r="M77" s="4538"/>
      <c r="N77" s="4489"/>
      <c r="O77" s="4489"/>
      <c r="P77" s="4486"/>
      <c r="Q77" s="4489"/>
      <c r="R77" s="4489"/>
      <c r="S77" s="4489"/>
      <c r="T77" s="4486"/>
      <c r="U77" s="933"/>
      <c r="V77" s="933"/>
      <c r="W77" s="933"/>
      <c r="X77" s="933"/>
      <c r="Y77" s="933"/>
      <c r="Z77" s="4540"/>
      <c r="AA77" s="4502"/>
    </row>
    <row r="78" spans="1:27" s="4473" customFormat="1" ht="19.5" customHeight="1">
      <c r="A78" s="4513">
        <v>7</v>
      </c>
      <c r="B78" s="4526" t="s">
        <v>487</v>
      </c>
      <c r="C78" s="2348" t="str">
        <f>VLOOKUP(B78,[1]第一部分收入和收益!$A:$B,2,0)</f>
        <v>发展直营</v>
      </c>
      <c r="D78" s="4489"/>
      <c r="E78" s="4489"/>
      <c r="F78" s="4489"/>
      <c r="G78" s="4489"/>
      <c r="H78" s="4486"/>
      <c r="I78" s="4489"/>
      <c r="J78" s="4489"/>
      <c r="K78" s="4489"/>
      <c r="L78" s="4486"/>
      <c r="M78" s="4538"/>
      <c r="N78" s="4489"/>
      <c r="O78" s="4489"/>
      <c r="P78" s="4486"/>
      <c r="Q78" s="4489"/>
      <c r="R78" s="4489"/>
      <c r="S78" s="4489"/>
      <c r="T78" s="4486"/>
      <c r="U78" s="933"/>
      <c r="V78" s="933"/>
      <c r="W78" s="933"/>
      <c r="X78" s="933"/>
      <c r="Y78" s="933"/>
      <c r="Z78" s="4540"/>
      <c r="AA78" s="4502"/>
    </row>
    <row r="79" spans="1:27" s="4473" customFormat="1" ht="19.5" customHeight="1">
      <c r="A79" s="4513">
        <v>8</v>
      </c>
      <c r="B79" s="4526" t="s">
        <v>488</v>
      </c>
      <c r="C79" s="2348" t="str">
        <f>VLOOKUP(B79,[1]第一部分收入和收益!$A:$B,2,0)</f>
        <v>发展直营</v>
      </c>
      <c r="D79" s="4489"/>
      <c r="E79" s="4489"/>
      <c r="F79" s="4489"/>
      <c r="G79" s="4489"/>
      <c r="H79" s="4486"/>
      <c r="I79" s="4489"/>
      <c r="J79" s="4489"/>
      <c r="K79" s="4489"/>
      <c r="L79" s="4486"/>
      <c r="M79" s="4538"/>
      <c r="N79" s="4489"/>
      <c r="O79" s="4489"/>
      <c r="P79" s="4486"/>
      <c r="Q79" s="4489"/>
      <c r="R79" s="4489"/>
      <c r="S79" s="4489"/>
      <c r="T79" s="4486"/>
      <c r="U79" s="933"/>
      <c r="V79" s="933"/>
      <c r="W79" s="933"/>
      <c r="X79" s="933"/>
      <c r="Y79" s="933"/>
      <c r="Z79" s="4540"/>
      <c r="AA79" s="4502"/>
    </row>
    <row r="80" spans="1:27" s="4473" customFormat="1" ht="19.5" customHeight="1">
      <c r="A80" s="4513">
        <v>9</v>
      </c>
      <c r="B80" s="4526" t="s">
        <v>489</v>
      </c>
      <c r="C80" s="2348" t="str">
        <f>VLOOKUP(B80,[1]第一部分收入和收益!$A:$B,2,0)</f>
        <v>发展直营</v>
      </c>
      <c r="D80" s="4489"/>
      <c r="E80" s="4489"/>
      <c r="F80" s="4489"/>
      <c r="G80" s="4489"/>
      <c r="H80" s="4486"/>
      <c r="I80" s="4489"/>
      <c r="J80" s="4489"/>
      <c r="K80" s="4489"/>
      <c r="L80" s="4486"/>
      <c r="M80" s="4538"/>
      <c r="N80" s="4489"/>
      <c r="O80" s="4489"/>
      <c r="P80" s="4486"/>
      <c r="Q80" s="4489"/>
      <c r="R80" s="4489"/>
      <c r="S80" s="4489"/>
      <c r="T80" s="4486"/>
      <c r="U80" s="933"/>
      <c r="V80" s="933"/>
      <c r="W80" s="933"/>
      <c r="X80" s="933"/>
      <c r="Y80" s="933"/>
      <c r="Z80" s="4540"/>
      <c r="AA80" s="4502"/>
    </row>
    <row r="81" spans="1:27" s="4473" customFormat="1" ht="19.5" customHeight="1">
      <c r="A81" s="4513">
        <v>10</v>
      </c>
      <c r="B81" s="4526" t="s">
        <v>490</v>
      </c>
      <c r="C81" s="2348" t="str">
        <f>VLOOKUP(B81,[1]第一部分收入和收益!$A:$B,2,0)</f>
        <v>发展直营</v>
      </c>
      <c r="D81" s="4489"/>
      <c r="E81" s="4489"/>
      <c r="F81" s="4489"/>
      <c r="G81" s="4489"/>
      <c r="H81" s="4486"/>
      <c r="I81" s="4489"/>
      <c r="J81" s="4489"/>
      <c r="K81" s="4489"/>
      <c r="L81" s="4486"/>
      <c r="M81" s="4538"/>
      <c r="N81" s="4489"/>
      <c r="O81" s="4489"/>
      <c r="P81" s="4486"/>
      <c r="Q81" s="4489"/>
      <c r="R81" s="4489"/>
      <c r="S81" s="4489"/>
      <c r="T81" s="4486"/>
      <c r="U81" s="933"/>
      <c r="V81" s="933"/>
      <c r="W81" s="933"/>
      <c r="X81" s="933"/>
      <c r="Y81" s="933"/>
      <c r="Z81" s="4540"/>
      <c r="AA81" s="4502"/>
    </row>
    <row r="82" spans="1:27" s="4473" customFormat="1" ht="19.5" customHeight="1">
      <c r="A82" s="4513">
        <v>11</v>
      </c>
      <c r="B82" s="4526" t="s">
        <v>491</v>
      </c>
      <c r="C82" s="2348" t="str">
        <f>VLOOKUP(B82,[1]第一部分收入和收益!$A:$B,2,0)</f>
        <v>发展直营</v>
      </c>
      <c r="D82" s="4489"/>
      <c r="E82" s="4489"/>
      <c r="F82" s="4489"/>
      <c r="G82" s="4489"/>
      <c r="H82" s="4486"/>
      <c r="I82" s="4489"/>
      <c r="J82" s="4489"/>
      <c r="K82" s="4489"/>
      <c r="L82" s="4486"/>
      <c r="M82" s="4538"/>
      <c r="N82" s="4489"/>
      <c r="O82" s="4489"/>
      <c r="P82" s="4486"/>
      <c r="Q82" s="4489"/>
      <c r="R82" s="4489"/>
      <c r="S82" s="4489"/>
      <c r="T82" s="4486"/>
      <c r="U82" s="933"/>
      <c r="V82" s="933"/>
      <c r="W82" s="933"/>
      <c r="X82" s="933"/>
      <c r="Y82" s="933"/>
      <c r="Z82" s="4540"/>
      <c r="AA82" s="4502"/>
    </row>
    <row r="83" spans="1:27" s="4473" customFormat="1" ht="19.5" customHeight="1">
      <c r="A83" s="4513">
        <v>12</v>
      </c>
      <c r="B83" s="4526" t="s">
        <v>492</v>
      </c>
      <c r="C83" s="2348" t="str">
        <f>VLOOKUP(B83,[1]第一部分收入和收益!$A:$B,2,0)</f>
        <v>发展直营</v>
      </c>
      <c r="D83" s="4489"/>
      <c r="E83" s="4489"/>
      <c r="F83" s="4489"/>
      <c r="G83" s="4489"/>
      <c r="H83" s="4486"/>
      <c r="I83" s="4489"/>
      <c r="J83" s="4489"/>
      <c r="K83" s="4489"/>
      <c r="L83" s="4486"/>
      <c r="M83" s="4538"/>
      <c r="N83" s="4489"/>
      <c r="O83" s="4489"/>
      <c r="P83" s="4486"/>
      <c r="Q83" s="4489"/>
      <c r="R83" s="4489"/>
      <c r="S83" s="4489"/>
      <c r="T83" s="4486"/>
      <c r="U83" s="933"/>
      <c r="V83" s="933"/>
      <c r="W83" s="933"/>
      <c r="X83" s="933"/>
      <c r="Y83" s="933"/>
      <c r="Z83" s="4540"/>
      <c r="AA83" s="4502"/>
    </row>
    <row r="84" spans="1:27" s="4473" customFormat="1" ht="19.5" customHeight="1">
      <c r="A84" s="4513">
        <v>13</v>
      </c>
      <c r="B84" s="4526" t="s">
        <v>493</v>
      </c>
      <c r="C84" s="2348" t="str">
        <f>VLOOKUP(B84,[1]第一部分收入和收益!$A:$B,2,0)</f>
        <v>发展直营</v>
      </c>
      <c r="D84" s="4489"/>
      <c r="E84" s="4489"/>
      <c r="F84" s="4489"/>
      <c r="G84" s="4489"/>
      <c r="H84" s="4486"/>
      <c r="I84" s="4489"/>
      <c r="J84" s="4489"/>
      <c r="K84" s="4489"/>
      <c r="L84" s="4486"/>
      <c r="M84" s="4538"/>
      <c r="N84" s="4489"/>
      <c r="O84" s="4489"/>
      <c r="P84" s="4486"/>
      <c r="Q84" s="4489"/>
      <c r="R84" s="4489"/>
      <c r="S84" s="4489"/>
      <c r="T84" s="4486"/>
      <c r="U84" s="933"/>
      <c r="V84" s="933"/>
      <c r="W84" s="933"/>
      <c r="X84" s="933"/>
      <c r="Y84" s="933"/>
      <c r="Z84" s="4540"/>
      <c r="AA84" s="4502"/>
    </row>
    <row r="85" spans="1:27" s="4473" customFormat="1" ht="19.5" customHeight="1">
      <c r="A85" s="4513">
        <v>14</v>
      </c>
      <c r="B85" s="4512" t="s">
        <v>494</v>
      </c>
      <c r="C85" s="2348" t="str">
        <f>VLOOKUP(B85,[1]第一部分收入和收益!$A:$B,2,0)</f>
        <v>发展直营</v>
      </c>
      <c r="D85" s="4489"/>
      <c r="E85" s="4489"/>
      <c r="F85" s="4489"/>
      <c r="G85" s="4489"/>
      <c r="H85" s="4486"/>
      <c r="I85" s="4489"/>
      <c r="J85" s="4489"/>
      <c r="K85" s="4489"/>
      <c r="L85" s="4486"/>
      <c r="M85" s="4489"/>
      <c r="N85" s="4489"/>
      <c r="O85" s="4489"/>
      <c r="P85" s="4486"/>
      <c r="Q85" s="4489"/>
      <c r="R85" s="4489"/>
      <c r="S85" s="4489"/>
      <c r="T85" s="4486"/>
      <c r="U85" s="933"/>
      <c r="V85" s="933"/>
      <c r="W85" s="933"/>
      <c r="X85" s="933"/>
      <c r="Y85" s="933"/>
      <c r="Z85" s="4540"/>
      <c r="AA85" s="4502"/>
    </row>
    <row r="86" spans="1:27" s="4473" customFormat="1" ht="19.5" customHeight="1">
      <c r="A86" s="4513">
        <v>15</v>
      </c>
      <c r="B86" s="4526" t="s">
        <v>495</v>
      </c>
      <c r="C86" s="2348" t="str">
        <f>VLOOKUP(B86,[1]第一部分收入和收益!$A:$B,2,0)</f>
        <v>发展直营</v>
      </c>
      <c r="D86" s="4489"/>
      <c r="E86" s="4489"/>
      <c r="F86" s="4489"/>
      <c r="G86" s="4489"/>
      <c r="H86" s="4486"/>
      <c r="I86" s="4489"/>
      <c r="J86" s="4489"/>
      <c r="K86" s="4489"/>
      <c r="L86" s="4486"/>
      <c r="M86" s="4538"/>
      <c r="N86" s="4489"/>
      <c r="O86" s="4489"/>
      <c r="P86" s="4486"/>
      <c r="Q86" s="4489"/>
      <c r="R86" s="4489"/>
      <c r="S86" s="4489"/>
      <c r="T86" s="4486"/>
      <c r="U86" s="933"/>
      <c r="V86" s="933"/>
      <c r="W86" s="933"/>
      <c r="X86" s="933"/>
      <c r="Y86" s="933"/>
      <c r="Z86" s="4540"/>
      <c r="AA86" s="4502"/>
    </row>
    <row r="87" spans="1:27" s="4473" customFormat="1" ht="19.5" customHeight="1">
      <c r="A87" s="4513">
        <v>16</v>
      </c>
      <c r="B87" s="4526" t="s">
        <v>496</v>
      </c>
      <c r="C87" s="2348" t="str">
        <f>VLOOKUP(B87,[1]第一部分收入和收益!$A:$B,2,0)</f>
        <v>发展直营</v>
      </c>
      <c r="D87" s="4489"/>
      <c r="E87" s="4489"/>
      <c r="F87" s="4489"/>
      <c r="G87" s="4489"/>
      <c r="H87" s="4486"/>
      <c r="I87" s="4489"/>
      <c r="J87" s="4489"/>
      <c r="K87" s="4489"/>
      <c r="L87" s="4486"/>
      <c r="M87" s="4538"/>
      <c r="N87" s="4489"/>
      <c r="O87" s="4489"/>
      <c r="P87" s="4486"/>
      <c r="Q87" s="4489"/>
      <c r="R87" s="4489"/>
      <c r="S87" s="4489"/>
      <c r="T87" s="4486"/>
      <c r="U87" s="933"/>
      <c r="V87" s="933"/>
      <c r="W87" s="933"/>
      <c r="X87" s="933"/>
      <c r="Y87" s="933"/>
      <c r="Z87" s="4540"/>
      <c r="AA87" s="4502"/>
    </row>
    <row r="88" spans="1:27" s="4473" customFormat="1" ht="19.5" customHeight="1">
      <c r="A88" s="4513">
        <v>17</v>
      </c>
      <c r="B88" s="4526" t="s">
        <v>497</v>
      </c>
      <c r="C88" s="2348" t="str">
        <f>VLOOKUP(B88,[1]第一部分收入和收益!$A:$B,2,0)</f>
        <v>发展直营</v>
      </c>
      <c r="D88" s="4489"/>
      <c r="E88" s="4489"/>
      <c r="F88" s="4489"/>
      <c r="G88" s="4489"/>
      <c r="H88" s="4486"/>
      <c r="I88" s="4489"/>
      <c r="J88" s="4489"/>
      <c r="K88" s="4489"/>
      <c r="L88" s="4486"/>
      <c r="M88" s="4538"/>
      <c r="N88" s="4489"/>
      <c r="O88" s="4489"/>
      <c r="P88" s="4486"/>
      <c r="Q88" s="4489"/>
      <c r="R88" s="4489"/>
      <c r="S88" s="4489"/>
      <c r="T88" s="4486"/>
      <c r="U88" s="933"/>
      <c r="V88" s="933"/>
      <c r="W88" s="933"/>
      <c r="X88" s="933"/>
      <c r="Y88" s="933"/>
      <c r="Z88" s="4540"/>
      <c r="AA88" s="4502"/>
    </row>
    <row r="89" spans="1:27" s="4473" customFormat="1" ht="19.5" customHeight="1">
      <c r="A89" s="4513">
        <v>18</v>
      </c>
      <c r="B89" s="4526" t="s">
        <v>498</v>
      </c>
      <c r="C89" s="2348" t="str">
        <f>VLOOKUP(B89,[1]第一部分收入和收益!$A:$B,2,0)</f>
        <v>发展直营</v>
      </c>
      <c r="D89" s="4489"/>
      <c r="E89" s="4489"/>
      <c r="F89" s="4489"/>
      <c r="G89" s="4489"/>
      <c r="H89" s="4486"/>
      <c r="I89" s="4489"/>
      <c r="J89" s="4489"/>
      <c r="K89" s="4489"/>
      <c r="L89" s="4486"/>
      <c r="M89" s="4538"/>
      <c r="N89" s="4489"/>
      <c r="O89" s="4489"/>
      <c r="P89" s="4486"/>
      <c r="Q89" s="4489"/>
      <c r="R89" s="4489"/>
      <c r="S89" s="4489"/>
      <c r="T89" s="4486"/>
      <c r="U89" s="933"/>
      <c r="V89" s="933"/>
      <c r="W89" s="933"/>
      <c r="X89" s="933"/>
      <c r="Y89" s="933"/>
      <c r="Z89" s="4540"/>
      <c r="AA89" s="4502"/>
    </row>
    <row r="90" spans="1:27" s="4473" customFormat="1" ht="19.5" customHeight="1">
      <c r="A90" s="4513">
        <v>19</v>
      </c>
      <c r="B90" s="4526" t="s">
        <v>499</v>
      </c>
      <c r="C90" s="2348" t="str">
        <f>VLOOKUP(B90,[1]第一部分收入和收益!$A:$B,2,0)</f>
        <v>发展直营</v>
      </c>
      <c r="D90" s="4489"/>
      <c r="E90" s="4489"/>
      <c r="F90" s="4489"/>
      <c r="G90" s="4489"/>
      <c r="H90" s="4486"/>
      <c r="I90" s="4489"/>
      <c r="J90" s="4489"/>
      <c r="K90" s="4489"/>
      <c r="L90" s="4486"/>
      <c r="M90" s="4538"/>
      <c r="N90" s="4489"/>
      <c r="O90" s="4489"/>
      <c r="P90" s="4486"/>
      <c r="Q90" s="4489"/>
      <c r="R90" s="4489"/>
      <c r="S90" s="4489"/>
      <c r="T90" s="4486"/>
      <c r="U90" s="933"/>
      <c r="V90" s="933"/>
      <c r="W90" s="933"/>
      <c r="X90" s="933"/>
      <c r="Y90" s="933"/>
      <c r="Z90" s="4540"/>
      <c r="AA90" s="4502"/>
    </row>
    <row r="91" spans="1:27" s="4473" customFormat="1" ht="19.5" customHeight="1">
      <c r="A91" s="4513">
        <v>20</v>
      </c>
      <c r="B91" s="4526" t="s">
        <v>500</v>
      </c>
      <c r="C91" s="2348" t="str">
        <f>VLOOKUP(B91,[1]第一部分收入和收益!$A:$B,2,0)</f>
        <v>发展直营</v>
      </c>
      <c r="D91" s="4489"/>
      <c r="E91" s="4489"/>
      <c r="F91" s="4489"/>
      <c r="G91" s="4489"/>
      <c r="H91" s="4486"/>
      <c r="I91" s="4489"/>
      <c r="J91" s="4489"/>
      <c r="K91" s="4489"/>
      <c r="L91" s="4486"/>
      <c r="M91" s="4538"/>
      <c r="N91" s="4489"/>
      <c r="O91" s="4489"/>
      <c r="P91" s="4486"/>
      <c r="Q91" s="4489"/>
      <c r="R91" s="4489"/>
      <c r="S91" s="4489"/>
      <c r="T91" s="4486"/>
      <c r="U91" s="933"/>
      <c r="V91" s="933"/>
      <c r="W91" s="933"/>
      <c r="X91" s="933"/>
      <c r="Y91" s="933"/>
      <c r="Z91" s="4540"/>
      <c r="AA91" s="4502"/>
    </row>
    <row r="92" spans="1:27" s="4473" customFormat="1" ht="19.5" customHeight="1">
      <c r="A92" s="4513">
        <v>21</v>
      </c>
      <c r="B92" s="4512" t="s">
        <v>501</v>
      </c>
      <c r="C92" s="2348" t="str">
        <f>VLOOKUP(B92,[1]第一部分收入和收益!$A:$B,2,0)</f>
        <v>发展直营</v>
      </c>
      <c r="D92" s="4489"/>
      <c r="E92" s="4489"/>
      <c r="F92" s="4489"/>
      <c r="G92" s="4489"/>
      <c r="H92" s="4486"/>
      <c r="I92" s="4489"/>
      <c r="J92" s="4489"/>
      <c r="K92" s="4489"/>
      <c r="L92" s="4486"/>
      <c r="M92" s="4489"/>
      <c r="N92" s="4489"/>
      <c r="O92" s="4489"/>
      <c r="P92" s="4486"/>
      <c r="Q92" s="4489"/>
      <c r="R92" s="4489"/>
      <c r="S92" s="4489"/>
      <c r="T92" s="4486"/>
      <c r="U92" s="933"/>
      <c r="V92" s="933"/>
      <c r="W92" s="933"/>
      <c r="X92" s="933"/>
      <c r="Y92" s="933"/>
      <c r="Z92" s="4540"/>
      <c r="AA92" s="4502"/>
    </row>
    <row r="93" spans="1:27" s="4473" customFormat="1" ht="19.5" customHeight="1">
      <c r="A93" s="4513">
        <v>22</v>
      </c>
      <c r="B93" s="4526" t="s">
        <v>502</v>
      </c>
      <c r="C93" s="2348" t="str">
        <f>VLOOKUP(B93,[1]第一部分收入和收益!$A:$B,2,0)</f>
        <v>发展直营</v>
      </c>
      <c r="D93" s="4489"/>
      <c r="E93" s="4489"/>
      <c r="F93" s="4489"/>
      <c r="G93" s="4489"/>
      <c r="H93" s="4486"/>
      <c r="I93" s="4489"/>
      <c r="J93" s="4489"/>
      <c r="K93" s="4489"/>
      <c r="L93" s="4486"/>
      <c r="M93" s="4538"/>
      <c r="N93" s="4489"/>
      <c r="O93" s="4489"/>
      <c r="P93" s="4486"/>
      <c r="Q93" s="4489"/>
      <c r="R93" s="4489"/>
      <c r="S93" s="4489"/>
      <c r="T93" s="4486"/>
      <c r="U93" s="933"/>
      <c r="V93" s="933"/>
      <c r="W93" s="933"/>
      <c r="X93" s="933"/>
      <c r="Y93" s="933"/>
      <c r="Z93" s="4540"/>
      <c r="AA93" s="4502"/>
    </row>
    <row r="94" spans="1:27" s="4473" customFormat="1" ht="19.5" customHeight="1">
      <c r="A94" s="4513">
        <v>23</v>
      </c>
      <c r="B94" s="4526" t="s">
        <v>503</v>
      </c>
      <c r="C94" s="2348" t="str">
        <f>VLOOKUP(B94,[1]第一部分收入和收益!$A:$B,2,0)</f>
        <v>发展直营</v>
      </c>
      <c r="D94" s="4489"/>
      <c r="E94" s="4489"/>
      <c r="F94" s="4489"/>
      <c r="G94" s="4489"/>
      <c r="H94" s="4486"/>
      <c r="I94" s="4489"/>
      <c r="J94" s="4489"/>
      <c r="K94" s="4489"/>
      <c r="L94" s="4486"/>
      <c r="M94" s="4538"/>
      <c r="N94" s="4489"/>
      <c r="O94" s="4489"/>
      <c r="P94" s="4486"/>
      <c r="Q94" s="4489"/>
      <c r="R94" s="4489"/>
      <c r="S94" s="4489"/>
      <c r="T94" s="4486"/>
      <c r="U94" s="933"/>
      <c r="V94" s="933"/>
      <c r="W94" s="933"/>
      <c r="X94" s="933"/>
      <c r="Y94" s="933"/>
      <c r="Z94" s="4540"/>
      <c r="AA94" s="4502"/>
    </row>
    <row r="95" spans="1:27" s="4473" customFormat="1" ht="19.5" customHeight="1">
      <c r="A95" s="4513">
        <v>24</v>
      </c>
      <c r="B95" s="4526" t="s">
        <v>504</v>
      </c>
      <c r="C95" s="2348" t="str">
        <f>VLOOKUP(B95,[1]第一部分收入和收益!$A:$B,2,0)</f>
        <v>发展直营</v>
      </c>
      <c r="D95" s="4489"/>
      <c r="E95" s="4489"/>
      <c r="F95" s="4489"/>
      <c r="G95" s="4489"/>
      <c r="H95" s="4486"/>
      <c r="I95" s="4489"/>
      <c r="J95" s="4489"/>
      <c r="K95" s="4489"/>
      <c r="L95" s="4486"/>
      <c r="M95" s="4538"/>
      <c r="N95" s="4489"/>
      <c r="O95" s="4489"/>
      <c r="P95" s="4486"/>
      <c r="Q95" s="4489"/>
      <c r="R95" s="4489"/>
      <c r="S95" s="4489"/>
      <c r="T95" s="4486"/>
      <c r="U95" s="933"/>
      <c r="V95" s="933"/>
      <c r="W95" s="933"/>
      <c r="X95" s="933"/>
      <c r="Y95" s="933"/>
      <c r="Z95" s="4540"/>
      <c r="AA95" s="4502"/>
    </row>
    <row r="96" spans="1:27" s="4473" customFormat="1" ht="19.5" customHeight="1">
      <c r="A96" s="4513">
        <v>25</v>
      </c>
      <c r="B96" s="4526" t="s">
        <v>505</v>
      </c>
      <c r="C96" s="2348" t="str">
        <f>VLOOKUP(B96,[1]第一部分收入和收益!$A:$B,2,0)</f>
        <v>发展直营</v>
      </c>
      <c r="D96" s="4489"/>
      <c r="E96" s="4489"/>
      <c r="F96" s="4489"/>
      <c r="G96" s="4489"/>
      <c r="H96" s="4486"/>
      <c r="I96" s="4489"/>
      <c r="J96" s="4489"/>
      <c r="K96" s="4489"/>
      <c r="L96" s="4486"/>
      <c r="M96" s="4538"/>
      <c r="N96" s="4489"/>
      <c r="O96" s="4489"/>
      <c r="P96" s="4486"/>
      <c r="Q96" s="4489"/>
      <c r="R96" s="4489"/>
      <c r="S96" s="4489"/>
      <c r="T96" s="4486"/>
      <c r="U96" s="933"/>
      <c r="V96" s="933"/>
      <c r="W96" s="933"/>
      <c r="X96" s="933"/>
      <c r="Y96" s="933"/>
      <c r="Z96" s="4540"/>
      <c r="AA96" s="4502"/>
    </row>
    <row r="97" spans="1:27" s="4473" customFormat="1" ht="19.5" customHeight="1">
      <c r="A97" s="4513">
        <v>26</v>
      </c>
      <c r="B97" s="4526" t="s">
        <v>506</v>
      </c>
      <c r="C97" s="2348" t="str">
        <f>VLOOKUP(B97,[1]第一部分收入和收益!$A:$B,2,0)</f>
        <v>发展直营</v>
      </c>
      <c r="D97" s="4489"/>
      <c r="E97" s="4489"/>
      <c r="F97" s="4489"/>
      <c r="G97" s="4489"/>
      <c r="H97" s="4486"/>
      <c r="I97" s="4489"/>
      <c r="J97" s="4489"/>
      <c r="K97" s="4489"/>
      <c r="L97" s="4486"/>
      <c r="M97" s="4538"/>
      <c r="N97" s="4489"/>
      <c r="O97" s="4489"/>
      <c r="P97" s="4486"/>
      <c r="Q97" s="4489"/>
      <c r="R97" s="4489"/>
      <c r="S97" s="4489"/>
      <c r="T97" s="4486"/>
      <c r="U97" s="933"/>
      <c r="V97" s="933"/>
      <c r="W97" s="933"/>
      <c r="X97" s="933"/>
      <c r="Y97" s="933"/>
      <c r="Z97" s="4540"/>
      <c r="AA97" s="4502"/>
    </row>
    <row r="98" spans="1:27" s="4473" customFormat="1" ht="19.5" customHeight="1">
      <c r="A98" s="4513">
        <v>27</v>
      </c>
      <c r="B98" s="4526" t="s">
        <v>507</v>
      </c>
      <c r="C98" s="2348" t="str">
        <f>VLOOKUP(B98,[1]第一部分收入和收益!$A:$B,2,0)</f>
        <v>发展直营</v>
      </c>
      <c r="D98" s="4489"/>
      <c r="E98" s="4489"/>
      <c r="F98" s="4489"/>
      <c r="G98" s="4489"/>
      <c r="H98" s="4486"/>
      <c r="I98" s="4489"/>
      <c r="J98" s="4489"/>
      <c r="K98" s="4489"/>
      <c r="L98" s="4486"/>
      <c r="M98" s="4538"/>
      <c r="N98" s="4489"/>
      <c r="O98" s="4489"/>
      <c r="P98" s="4486"/>
      <c r="Q98" s="4489"/>
      <c r="R98" s="4489"/>
      <c r="S98" s="4489"/>
      <c r="T98" s="4486"/>
      <c r="U98" s="933"/>
      <c r="V98" s="933"/>
      <c r="W98" s="933"/>
      <c r="X98" s="933"/>
      <c r="Y98" s="933"/>
      <c r="Z98" s="4540"/>
      <c r="AA98" s="4502"/>
    </row>
    <row r="99" spans="1:27" s="4473" customFormat="1" ht="19.5" customHeight="1">
      <c r="A99" s="4513">
        <v>28</v>
      </c>
      <c r="B99" s="4526" t="s">
        <v>508</v>
      </c>
      <c r="C99" s="2348" t="str">
        <f>VLOOKUP(B99,[1]第一部分收入和收益!$A:$B,2,0)</f>
        <v>发展直营</v>
      </c>
      <c r="D99" s="4489"/>
      <c r="E99" s="4489"/>
      <c r="F99" s="4489"/>
      <c r="G99" s="4489"/>
      <c r="H99" s="4486"/>
      <c r="I99" s="4489"/>
      <c r="J99" s="4489"/>
      <c r="K99" s="4489"/>
      <c r="L99" s="4486"/>
      <c r="M99" s="4538"/>
      <c r="N99" s="4489"/>
      <c r="O99" s="4489"/>
      <c r="P99" s="4486"/>
      <c r="Q99" s="4489"/>
      <c r="R99" s="4489"/>
      <c r="S99" s="4489"/>
      <c r="T99" s="4486"/>
      <c r="U99" s="933"/>
      <c r="V99" s="933"/>
      <c r="W99" s="933"/>
      <c r="X99" s="933"/>
      <c r="Y99" s="933"/>
      <c r="Z99" s="4540"/>
      <c r="AA99" s="4502"/>
    </row>
    <row r="100" spans="1:27" s="4473" customFormat="1" ht="19.5" customHeight="1">
      <c r="A100" s="4513">
        <v>29</v>
      </c>
      <c r="B100" s="4512" t="s">
        <v>509</v>
      </c>
      <c r="C100" s="2348" t="str">
        <f>VLOOKUP(B100,[1]第一部分收入和收益!$A:$B,2,0)</f>
        <v>发展直营</v>
      </c>
      <c r="D100" s="4489"/>
      <c r="E100" s="4489"/>
      <c r="F100" s="4489"/>
      <c r="G100" s="4489"/>
      <c r="H100" s="4486"/>
      <c r="I100" s="4489"/>
      <c r="J100" s="4489"/>
      <c r="K100" s="4489"/>
      <c r="L100" s="4486"/>
      <c r="M100" s="4489"/>
      <c r="N100" s="4489"/>
      <c r="O100" s="4489"/>
      <c r="P100" s="4486"/>
      <c r="Q100" s="4489"/>
      <c r="R100" s="4489"/>
      <c r="S100" s="4489"/>
      <c r="T100" s="4486"/>
      <c r="U100" s="933"/>
      <c r="V100" s="933"/>
      <c r="W100" s="933"/>
      <c r="X100" s="933"/>
      <c r="Y100" s="933"/>
      <c r="Z100" s="4540"/>
      <c r="AA100" s="4502"/>
    </row>
    <row r="101" spans="1:27" s="4473" customFormat="1" ht="19.5" customHeight="1">
      <c r="A101" s="4513">
        <v>30</v>
      </c>
      <c r="B101" s="4526" t="s">
        <v>510</v>
      </c>
      <c r="C101" s="2348" t="str">
        <f>VLOOKUP(B101,[1]第一部分收入和收益!$A:$B,2,0)</f>
        <v>发展直营</v>
      </c>
      <c r="D101" s="4489"/>
      <c r="E101" s="4489"/>
      <c r="F101" s="4489"/>
      <c r="G101" s="4489"/>
      <c r="H101" s="4486"/>
      <c r="I101" s="4489"/>
      <c r="J101" s="4489"/>
      <c r="K101" s="4489"/>
      <c r="L101" s="4486"/>
      <c r="M101" s="4538"/>
      <c r="N101" s="4489"/>
      <c r="O101" s="4489"/>
      <c r="P101" s="4486"/>
      <c r="Q101" s="4489"/>
      <c r="R101" s="4489"/>
      <c r="S101" s="4489"/>
      <c r="T101" s="4486"/>
      <c r="U101" s="933"/>
      <c r="V101" s="933"/>
      <c r="W101" s="933"/>
      <c r="X101" s="933"/>
      <c r="Y101" s="933"/>
      <c r="Z101" s="4540"/>
      <c r="AA101" s="4502"/>
    </row>
    <row r="102" spans="1:27" s="4473" customFormat="1" ht="19.5" customHeight="1">
      <c r="A102" s="4513">
        <v>31</v>
      </c>
      <c r="B102" s="4526" t="s">
        <v>511</v>
      </c>
      <c r="C102" s="2348" t="str">
        <f>VLOOKUP(B102,[1]第一部分收入和收益!$A:$B,2,0)</f>
        <v>发展直营</v>
      </c>
      <c r="D102" s="4489"/>
      <c r="E102" s="4489"/>
      <c r="F102" s="4489"/>
      <c r="G102" s="4489"/>
      <c r="H102" s="4486"/>
      <c r="I102" s="4489"/>
      <c r="J102" s="4489"/>
      <c r="K102" s="4489"/>
      <c r="L102" s="4486"/>
      <c r="M102" s="4538"/>
      <c r="N102" s="4489"/>
      <c r="O102" s="4489"/>
      <c r="P102" s="4486"/>
      <c r="Q102" s="4489"/>
      <c r="R102" s="4489"/>
      <c r="S102" s="4489"/>
      <c r="T102" s="4486"/>
      <c r="U102" s="933"/>
      <c r="V102" s="933"/>
      <c r="W102" s="933"/>
      <c r="X102" s="933"/>
      <c r="Y102" s="933"/>
      <c r="Z102" s="4540"/>
      <c r="AA102" s="4502"/>
    </row>
    <row r="103" spans="1:27" s="4473" customFormat="1" ht="19.5" customHeight="1">
      <c r="A103" s="4513">
        <v>32</v>
      </c>
      <c r="B103" s="4526" t="s">
        <v>512</v>
      </c>
      <c r="C103" s="2348" t="str">
        <f>VLOOKUP(B103,[1]第一部分收入和收益!$A:$B,2,0)</f>
        <v>发展直营</v>
      </c>
      <c r="D103" s="4489"/>
      <c r="E103" s="4489"/>
      <c r="F103" s="4489"/>
      <c r="G103" s="4489"/>
      <c r="H103" s="4486"/>
      <c r="I103" s="4489"/>
      <c r="J103" s="4489"/>
      <c r="K103" s="4489"/>
      <c r="L103" s="4486"/>
      <c r="M103" s="4538"/>
      <c r="N103" s="4489"/>
      <c r="O103" s="4489"/>
      <c r="P103" s="4486"/>
      <c r="Q103" s="4489"/>
      <c r="R103" s="4489"/>
      <c r="S103" s="4489"/>
      <c r="T103" s="4486"/>
      <c r="U103" s="933"/>
      <c r="V103" s="933"/>
      <c r="W103" s="933"/>
      <c r="X103" s="933"/>
      <c r="Y103" s="933"/>
      <c r="Z103" s="4540"/>
      <c r="AA103" s="4502"/>
    </row>
    <row r="104" spans="1:27" s="4473" customFormat="1" ht="19.5" customHeight="1">
      <c r="A104" s="4513" t="s">
        <v>474</v>
      </c>
      <c r="B104" s="4526" t="s">
        <v>474</v>
      </c>
      <c r="C104" s="4526"/>
      <c r="D104" s="4489"/>
      <c r="E104" s="4489"/>
      <c r="F104" s="4489"/>
      <c r="G104" s="4489"/>
      <c r="H104" s="4486"/>
      <c r="I104" s="4489"/>
      <c r="J104" s="4489"/>
      <c r="K104" s="4489"/>
      <c r="L104" s="4486"/>
      <c r="M104" s="4489"/>
      <c r="N104" s="4489"/>
      <c r="O104" s="4489"/>
      <c r="P104" s="4486"/>
      <c r="Q104" s="4489"/>
      <c r="R104" s="4489"/>
      <c r="S104" s="4489"/>
      <c r="T104" s="4486"/>
      <c r="U104" s="933"/>
      <c r="V104" s="933"/>
      <c r="W104" s="933"/>
      <c r="X104" s="933"/>
      <c r="Y104" s="933"/>
      <c r="Z104" s="4540"/>
      <c r="AA104" s="4502"/>
    </row>
    <row r="105" spans="1:27" s="4473" customFormat="1" ht="19.5" customHeight="1">
      <c r="A105" s="4483" t="s">
        <v>475</v>
      </c>
      <c r="B105" s="4484"/>
      <c r="C105" s="4484"/>
      <c r="D105" s="4489"/>
      <c r="E105" s="4489"/>
      <c r="F105" s="4489"/>
      <c r="G105" s="4489"/>
      <c r="H105" s="4486"/>
      <c r="I105" s="4489"/>
      <c r="J105" s="4489"/>
      <c r="K105" s="4489"/>
      <c r="L105" s="4486"/>
      <c r="M105" s="4489"/>
      <c r="N105" s="4489"/>
      <c r="O105" s="4489"/>
      <c r="P105" s="4486"/>
      <c r="Q105" s="4489"/>
      <c r="R105" s="4489"/>
      <c r="S105" s="4489"/>
      <c r="T105" s="4486"/>
      <c r="U105" s="933"/>
      <c r="V105" s="933"/>
      <c r="W105" s="933"/>
      <c r="X105" s="933"/>
      <c r="Y105" s="933"/>
      <c r="Z105" s="4540"/>
      <c r="AA105" s="4502"/>
    </row>
    <row r="106" spans="1:27" s="4473" customFormat="1" ht="17.25" customHeight="1">
      <c r="A106" s="4483" t="s">
        <v>477</v>
      </c>
      <c r="B106" s="4484"/>
      <c r="C106" s="4484"/>
      <c r="D106" s="4485"/>
      <c r="E106" s="4485"/>
      <c r="F106" s="4485"/>
      <c r="G106" s="4485"/>
      <c r="H106" s="4486"/>
      <c r="I106" s="4485"/>
      <c r="J106" s="4485"/>
      <c r="K106" s="4485"/>
      <c r="L106" s="4486"/>
      <c r="M106" s="4485"/>
      <c r="N106" s="4485"/>
      <c r="O106" s="4485"/>
      <c r="P106" s="4486"/>
      <c r="Q106" s="4485"/>
      <c r="R106" s="4485"/>
      <c r="S106" s="4485"/>
      <c r="T106" s="4486"/>
      <c r="U106" s="4485"/>
      <c r="V106" s="4494"/>
      <c r="W106" s="4494"/>
      <c r="X106" s="4494"/>
      <c r="Y106" s="4494"/>
      <c r="Z106" s="4494"/>
      <c r="AA106" s="4501"/>
    </row>
    <row r="107" spans="1:27" s="4473" customFormat="1" ht="17.25" customHeight="1">
      <c r="A107" s="4513">
        <v>1</v>
      </c>
      <c r="B107" s="4530" t="s">
        <v>513</v>
      </c>
      <c r="C107" s="2348" t="str">
        <f>VLOOKUP(B107,[1]第一部分收入和收益!$A:$B,2,0)</f>
        <v>华北分公司</v>
      </c>
      <c r="D107" s="4508"/>
      <c r="E107" s="4485"/>
      <c r="F107" s="4485"/>
      <c r="G107" s="4485"/>
      <c r="H107" s="4486"/>
      <c r="I107" s="4508"/>
      <c r="J107" s="4508"/>
      <c r="K107" s="4485"/>
      <c r="L107" s="4486"/>
      <c r="M107" s="4485"/>
      <c r="N107" s="4485"/>
      <c r="O107" s="4485"/>
      <c r="P107" s="4486"/>
      <c r="Q107" s="4508"/>
      <c r="R107" s="4508"/>
      <c r="S107" s="4508"/>
      <c r="T107" s="4486"/>
      <c r="U107" s="4539"/>
      <c r="V107" s="3531"/>
      <c r="W107" s="3531"/>
      <c r="X107" s="3531"/>
      <c r="Y107" s="4494"/>
      <c r="Z107" s="4494"/>
      <c r="AA107" s="4501"/>
    </row>
    <row r="108" spans="1:27" s="4473" customFormat="1" ht="19.5" customHeight="1">
      <c r="A108" s="4513" t="s">
        <v>474</v>
      </c>
      <c r="B108" s="4531" t="s">
        <v>474</v>
      </c>
      <c r="C108" s="4531"/>
      <c r="D108" s="945"/>
      <c r="E108" s="945"/>
      <c r="F108" s="945"/>
      <c r="G108" s="945"/>
      <c r="H108" s="4486"/>
      <c r="I108" s="945"/>
      <c r="J108" s="945"/>
      <c r="K108" s="945"/>
      <c r="L108" s="4486"/>
      <c r="M108" s="945"/>
      <c r="N108" s="945"/>
      <c r="O108" s="945"/>
      <c r="P108" s="4486"/>
      <c r="Q108" s="945"/>
      <c r="R108" s="945"/>
      <c r="S108" s="945"/>
      <c r="T108" s="4486"/>
      <c r="U108" s="933"/>
      <c r="V108" s="933"/>
      <c r="W108" s="933"/>
      <c r="X108" s="933"/>
      <c r="Y108" s="933"/>
      <c r="Z108" s="933"/>
      <c r="AA108" s="4502"/>
    </row>
    <row r="109" spans="1:27" s="4473" customFormat="1" ht="19.5" customHeight="1">
      <c r="A109" s="5104" t="s">
        <v>514</v>
      </c>
      <c r="B109" s="5105"/>
      <c r="C109" s="4529"/>
      <c r="D109" s="4485"/>
      <c r="E109" s="4485"/>
      <c r="F109" s="4485"/>
      <c r="G109" s="4485"/>
      <c r="H109" s="4486"/>
      <c r="I109" s="4535"/>
      <c r="J109" s="4535"/>
      <c r="K109" s="4535"/>
      <c r="L109" s="4486"/>
      <c r="M109" s="4535"/>
      <c r="N109" s="4535"/>
      <c r="O109" s="4535"/>
      <c r="P109" s="4486"/>
      <c r="Q109" s="4535"/>
      <c r="R109" s="4535"/>
      <c r="S109" s="4535"/>
      <c r="T109" s="4486"/>
      <c r="U109" s="933"/>
      <c r="V109" s="933"/>
      <c r="W109" s="933"/>
      <c r="X109" s="933"/>
      <c r="Y109" s="933"/>
      <c r="Z109" s="933"/>
      <c r="AA109" s="4501"/>
    </row>
    <row r="110" spans="1:27" s="4473" customFormat="1" ht="19.5" customHeight="1">
      <c r="A110" s="4528" t="s">
        <v>418</v>
      </c>
      <c r="B110" s="4529"/>
      <c r="C110" s="4529"/>
      <c r="D110" s="4485"/>
      <c r="E110" s="4485"/>
      <c r="F110" s="4485"/>
      <c r="G110" s="4485"/>
      <c r="H110" s="4486"/>
      <c r="I110" s="4485"/>
      <c r="J110" s="4485"/>
      <c r="K110" s="4485"/>
      <c r="L110" s="4486"/>
      <c r="M110" s="4485"/>
      <c r="N110" s="4485"/>
      <c r="O110" s="4485"/>
      <c r="P110" s="4486"/>
      <c r="Q110" s="4485"/>
      <c r="R110" s="4485"/>
      <c r="S110" s="4485"/>
      <c r="T110" s="4486"/>
      <c r="U110" s="933"/>
      <c r="V110" s="933"/>
      <c r="W110" s="933"/>
      <c r="X110" s="933"/>
      <c r="Y110" s="933"/>
      <c r="Z110" s="933"/>
      <c r="AA110" s="4501"/>
    </row>
    <row r="111" spans="1:27" s="4473" customFormat="1" ht="19.5" customHeight="1">
      <c r="A111" s="4513">
        <v>1</v>
      </c>
      <c r="B111" s="4532" t="s">
        <v>515</v>
      </c>
      <c r="C111" s="2348" t="str">
        <f>VLOOKUP(B111,[1]第一部分收入和收益!$A:$B,2,0)</f>
        <v>发展直营</v>
      </c>
      <c r="D111" s="4485"/>
      <c r="E111" s="4485"/>
      <c r="F111" s="4485"/>
      <c r="G111" s="4485"/>
      <c r="H111" s="4486"/>
      <c r="I111" s="4535"/>
      <c r="J111" s="4535"/>
      <c r="K111" s="4535"/>
      <c r="L111" s="4486"/>
      <c r="M111" s="4535"/>
      <c r="N111" s="4535"/>
      <c r="O111" s="4535"/>
      <c r="P111" s="4486"/>
      <c r="Q111" s="4535"/>
      <c r="R111" s="4535"/>
      <c r="S111" s="4535"/>
      <c r="T111" s="4486"/>
      <c r="U111" s="933"/>
      <c r="V111" s="933"/>
      <c r="W111" s="933"/>
      <c r="X111" s="933"/>
      <c r="Y111" s="933"/>
      <c r="Z111" s="933"/>
      <c r="AA111" s="4501"/>
    </row>
    <row r="112" spans="1:27" s="4473" customFormat="1" ht="19.5" customHeight="1">
      <c r="A112" s="4513">
        <v>2</v>
      </c>
      <c r="B112" s="4532" t="s">
        <v>516</v>
      </c>
      <c r="C112" s="2348" t="str">
        <f>VLOOKUP(B112,[1]第一部分收入和收益!$A:$B,2,0)</f>
        <v>发展直营</v>
      </c>
      <c r="D112" s="4485"/>
      <c r="E112" s="4485"/>
      <c r="F112" s="4485"/>
      <c r="G112" s="4485"/>
      <c r="H112" s="4486"/>
      <c r="I112" s="4535"/>
      <c r="J112" s="4535"/>
      <c r="K112" s="4535"/>
      <c r="L112" s="4486"/>
      <c r="M112" s="4535"/>
      <c r="N112" s="4535"/>
      <c r="O112" s="4535"/>
      <c r="P112" s="4486"/>
      <c r="Q112" s="4535"/>
      <c r="R112" s="4535"/>
      <c r="S112" s="4535"/>
      <c r="T112" s="4486"/>
      <c r="U112" s="933"/>
      <c r="V112" s="933"/>
      <c r="W112" s="933"/>
      <c r="X112" s="933"/>
      <c r="Y112" s="933"/>
      <c r="Z112" s="933"/>
      <c r="AA112" s="4501"/>
    </row>
    <row r="113" spans="1:27" s="4473" customFormat="1" ht="19.5" customHeight="1">
      <c r="A113" s="4513">
        <v>3</v>
      </c>
      <c r="B113" s="4532" t="s">
        <v>517</v>
      </c>
      <c r="C113" s="2348" t="str">
        <f>VLOOKUP(B113,[1]第一部分收入和收益!$A:$B,2,0)</f>
        <v>发展直营</v>
      </c>
      <c r="D113" s="4485"/>
      <c r="E113" s="4485"/>
      <c r="F113" s="4485"/>
      <c r="G113" s="4485"/>
      <c r="H113" s="4486"/>
      <c r="I113" s="4535"/>
      <c r="J113" s="4535"/>
      <c r="K113" s="4535"/>
      <c r="L113" s="4486"/>
      <c r="M113" s="4535"/>
      <c r="N113" s="4535"/>
      <c r="O113" s="4535"/>
      <c r="P113" s="4486"/>
      <c r="Q113" s="4535"/>
      <c r="R113" s="4535"/>
      <c r="S113" s="4535"/>
      <c r="T113" s="4486"/>
      <c r="U113" s="933"/>
      <c r="V113" s="933"/>
      <c r="W113" s="933"/>
      <c r="X113" s="933"/>
      <c r="Y113" s="933"/>
      <c r="Z113" s="933"/>
      <c r="AA113" s="4501"/>
    </row>
    <row r="114" spans="1:27" s="4473" customFormat="1" ht="19.5" customHeight="1">
      <c r="A114" s="4513">
        <v>4</v>
      </c>
      <c r="B114" s="4532" t="s">
        <v>518</v>
      </c>
      <c r="C114" s="2348" t="str">
        <f>VLOOKUP(B114,[1]第一部分收入和收益!$A:$B,2,0)</f>
        <v>发展直营</v>
      </c>
      <c r="D114" s="4485"/>
      <c r="E114" s="4485"/>
      <c r="F114" s="4485"/>
      <c r="G114" s="4485"/>
      <c r="H114" s="4486"/>
      <c r="I114" s="4535"/>
      <c r="J114" s="4535"/>
      <c r="K114" s="4535"/>
      <c r="L114" s="4486"/>
      <c r="M114" s="4535"/>
      <c r="N114" s="4535"/>
      <c r="O114" s="4535"/>
      <c r="P114" s="4486"/>
      <c r="Q114" s="4535"/>
      <c r="R114" s="4535"/>
      <c r="S114" s="4535"/>
      <c r="T114" s="4486"/>
      <c r="U114" s="933"/>
      <c r="V114" s="933"/>
      <c r="W114" s="933"/>
      <c r="X114" s="933"/>
      <c r="Y114" s="933"/>
      <c r="Z114" s="933"/>
      <c r="AA114" s="4501"/>
    </row>
    <row r="115" spans="1:27" s="4473" customFormat="1" ht="19.5" customHeight="1">
      <c r="A115" s="4513" t="s">
        <v>474</v>
      </c>
      <c r="B115" s="4531" t="s">
        <v>474</v>
      </c>
      <c r="C115" s="4531"/>
      <c r="D115" s="4489"/>
      <c r="E115" s="4489"/>
      <c r="F115" s="4489"/>
      <c r="G115" s="4489"/>
      <c r="H115" s="4486"/>
      <c r="I115" s="4489"/>
      <c r="J115" s="4489"/>
      <c r="K115" s="4489"/>
      <c r="L115" s="4486"/>
      <c r="M115" s="4489"/>
      <c r="N115" s="4489"/>
      <c r="O115" s="4489"/>
      <c r="P115" s="4486"/>
      <c r="Q115" s="4489"/>
      <c r="R115" s="4489"/>
      <c r="S115" s="4489"/>
      <c r="T115" s="4486"/>
      <c r="U115" s="933"/>
      <c r="V115" s="933"/>
      <c r="W115" s="933"/>
      <c r="X115" s="933"/>
      <c r="Y115" s="933"/>
      <c r="Z115" s="933"/>
      <c r="AA115" s="4502"/>
    </row>
    <row r="116" spans="1:27" s="4473" customFormat="1" ht="19.5" customHeight="1">
      <c r="A116" s="4528" t="s">
        <v>475</v>
      </c>
      <c r="B116" s="4529"/>
      <c r="C116" s="4529"/>
      <c r="D116" s="4485"/>
      <c r="E116" s="4485"/>
      <c r="F116" s="4485"/>
      <c r="G116" s="4485"/>
      <c r="H116" s="4486"/>
      <c r="I116" s="4535"/>
      <c r="J116" s="4535"/>
      <c r="K116" s="4535"/>
      <c r="L116" s="4486"/>
      <c r="M116" s="4535"/>
      <c r="N116" s="4535"/>
      <c r="O116" s="4535"/>
      <c r="P116" s="4486"/>
      <c r="Q116" s="4535"/>
      <c r="R116" s="4535"/>
      <c r="S116" s="4535"/>
      <c r="T116" s="4486"/>
      <c r="U116" s="933"/>
      <c r="V116" s="933"/>
      <c r="W116" s="933"/>
      <c r="X116" s="933"/>
      <c r="Y116" s="933"/>
      <c r="Z116" s="933"/>
      <c r="AA116" s="4501"/>
    </row>
    <row r="117" spans="1:27" s="4473" customFormat="1" ht="19.5" customHeight="1">
      <c r="A117" s="4528" t="s">
        <v>477</v>
      </c>
      <c r="B117" s="4529"/>
      <c r="C117" s="4529"/>
      <c r="D117" s="4485"/>
      <c r="E117" s="4485"/>
      <c r="F117" s="4485"/>
      <c r="G117" s="4485"/>
      <c r="H117" s="4486"/>
      <c r="I117" s="4485"/>
      <c r="J117" s="4485"/>
      <c r="K117" s="4485"/>
      <c r="L117" s="4486"/>
      <c r="M117" s="4485"/>
      <c r="N117" s="4485"/>
      <c r="O117" s="4485"/>
      <c r="P117" s="4486"/>
      <c r="Q117" s="4485"/>
      <c r="R117" s="4485"/>
      <c r="S117" s="4485"/>
      <c r="T117" s="4486"/>
      <c r="U117" s="933"/>
      <c r="V117" s="933"/>
      <c r="W117" s="933"/>
      <c r="X117" s="933"/>
      <c r="Y117" s="933"/>
      <c r="Z117" s="933"/>
      <c r="AA117" s="4501"/>
    </row>
    <row r="118" spans="1:27" s="4473" customFormat="1" ht="19.5" customHeight="1">
      <c r="A118" s="4513" t="s">
        <v>474</v>
      </c>
      <c r="B118" s="4531" t="s">
        <v>474</v>
      </c>
      <c r="C118" s="4531"/>
      <c r="D118" s="945"/>
      <c r="E118" s="945"/>
      <c r="F118" s="945"/>
      <c r="G118" s="945"/>
      <c r="H118" s="4486"/>
      <c r="I118" s="945"/>
      <c r="J118" s="945"/>
      <c r="K118" s="945"/>
      <c r="L118" s="4486"/>
      <c r="M118" s="945"/>
      <c r="N118" s="945"/>
      <c r="O118" s="945"/>
      <c r="P118" s="4486"/>
      <c r="Q118" s="945"/>
      <c r="R118" s="945"/>
      <c r="S118" s="945"/>
      <c r="T118" s="4486"/>
      <c r="U118" s="933"/>
      <c r="V118" s="933"/>
      <c r="W118" s="933"/>
      <c r="X118" s="933"/>
      <c r="Y118" s="933"/>
      <c r="Z118" s="933"/>
      <c r="AA118" s="4502"/>
    </row>
    <row r="119" spans="1:27" s="4474" customFormat="1" ht="19.5" customHeight="1">
      <c r="A119" s="4514"/>
      <c r="B119" s="4515" t="s">
        <v>519</v>
      </c>
      <c r="C119" s="4515"/>
      <c r="D119" s="4516"/>
      <c r="E119" s="4516"/>
      <c r="F119" s="4516"/>
      <c r="G119" s="4516"/>
      <c r="H119" s="4516"/>
      <c r="I119" s="4516"/>
      <c r="J119" s="4516"/>
      <c r="K119" s="4516"/>
      <c r="L119" s="4516"/>
      <c r="M119" s="4516"/>
      <c r="N119" s="4516"/>
      <c r="O119" s="4516"/>
      <c r="P119" s="4516"/>
      <c r="Q119" s="4516"/>
      <c r="R119" s="4516"/>
      <c r="S119" s="4516"/>
      <c r="T119" s="4516"/>
      <c r="U119" s="4516"/>
      <c r="V119" s="4516"/>
      <c r="W119" s="4516"/>
      <c r="X119" s="4516"/>
      <c r="Y119" s="4516"/>
      <c r="Z119" s="4516"/>
      <c r="AA119" s="4525"/>
    </row>
    <row r="120" spans="1:27" s="4474" customFormat="1" ht="15">
      <c r="A120" s="4517"/>
      <c r="B120" s="4518"/>
      <c r="C120" s="4518"/>
      <c r="E120" s="4519"/>
      <c r="F120" s="4519"/>
      <c r="G120" s="4519"/>
      <c r="H120" s="4519"/>
      <c r="I120" s="4519"/>
      <c r="J120" s="4519"/>
      <c r="K120" s="4519"/>
      <c r="L120" s="4519"/>
      <c r="M120" s="4519"/>
      <c r="N120" s="4519"/>
      <c r="O120" s="4519"/>
      <c r="P120" s="4519"/>
      <c r="Q120" s="4519"/>
      <c r="R120" s="4519"/>
      <c r="S120" s="4519"/>
      <c r="T120" s="4519"/>
      <c r="U120" s="4523"/>
      <c r="V120" s="4523"/>
      <c r="W120" s="4523"/>
      <c r="X120" s="4523"/>
      <c r="Y120" s="4523"/>
      <c r="Z120" s="4523"/>
    </row>
    <row r="121" spans="1:27" s="4474" customFormat="1" ht="15">
      <c r="A121" s="4517"/>
      <c r="B121" s="4518"/>
      <c r="C121" s="4518"/>
      <c r="D121" s="4533"/>
      <c r="E121" s="4519"/>
      <c r="F121" s="4519"/>
      <c r="G121" s="4519"/>
      <c r="H121" s="4534"/>
      <c r="I121" s="4519"/>
      <c r="J121" s="4519"/>
      <c r="K121" s="4519"/>
      <c r="L121" s="4519"/>
      <c r="M121" s="4519"/>
      <c r="N121" s="4519"/>
      <c r="O121" s="4519"/>
      <c r="P121" s="4519"/>
      <c r="Q121" s="4519"/>
      <c r="R121" s="4519"/>
      <c r="S121" s="4519"/>
      <c r="T121" s="4519"/>
      <c r="U121" s="4523"/>
      <c r="V121" s="4523"/>
      <c r="W121" s="4523"/>
      <c r="X121" s="3187"/>
      <c r="Y121" s="4523"/>
      <c r="Z121" s="4523"/>
    </row>
    <row r="122" spans="1:27" s="4474" customFormat="1" ht="15">
      <c r="A122" s="4517"/>
      <c r="B122" s="4518"/>
      <c r="C122" s="4518"/>
      <c r="E122" s="4519"/>
      <c r="F122" s="4519"/>
      <c r="G122" s="4519"/>
      <c r="H122" s="4519"/>
      <c r="I122" s="4519"/>
      <c r="J122" s="4519"/>
      <c r="K122" s="1018" t="s">
        <v>215</v>
      </c>
      <c r="L122" s="4519"/>
      <c r="M122" s="4519"/>
      <c r="N122" s="4519"/>
      <c r="O122" s="4519"/>
      <c r="P122" s="4522"/>
      <c r="Q122" s="4519"/>
      <c r="R122" s="4519"/>
      <c r="S122" s="4519"/>
      <c r="T122" s="4522"/>
      <c r="U122" s="4523"/>
      <c r="V122" s="4523"/>
      <c r="W122" s="4523"/>
      <c r="X122" s="4523"/>
      <c r="Y122" s="4523"/>
      <c r="Z122" s="4523"/>
    </row>
    <row r="123" spans="1:27" ht="15">
      <c r="B123" s="4518"/>
      <c r="C123" s="4518"/>
      <c r="T123" s="3188"/>
    </row>
    <row r="124" spans="1:27" ht="15">
      <c r="B124" s="4518"/>
      <c r="C124" s="4518"/>
    </row>
    <row r="125" spans="1:27" ht="15">
      <c r="B125" s="4518"/>
      <c r="C125" s="4518"/>
    </row>
    <row r="126" spans="1:27" ht="15">
      <c r="B126" s="4518"/>
      <c r="C126" s="4518"/>
    </row>
    <row r="127" spans="1:27" ht="15">
      <c r="B127" s="4518"/>
      <c r="C127" s="4518"/>
    </row>
    <row r="128" spans="1:27" ht="15">
      <c r="B128" s="4518"/>
      <c r="C128" s="4518"/>
    </row>
    <row r="129" spans="2:3" ht="15">
      <c r="B129" s="4518"/>
      <c r="C129" s="4518"/>
    </row>
    <row r="130" spans="2:3" ht="15">
      <c r="B130" s="4518"/>
      <c r="C130" s="4518"/>
    </row>
  </sheetData>
  <autoFilter ref="A5:AA119"/>
  <sortState ref="A49:Z56">
    <sortCondition descending="1" ref="P49:P56"/>
  </sortState>
  <mergeCells count="14">
    <mergeCell ref="AA4:AA5"/>
    <mergeCell ref="A6:B6"/>
    <mergeCell ref="A70:B70"/>
    <mergeCell ref="A109:B109"/>
    <mergeCell ref="A4:A5"/>
    <mergeCell ref="B4:B5"/>
    <mergeCell ref="B2:Y2"/>
    <mergeCell ref="D4:H4"/>
    <mergeCell ref="I4:L4"/>
    <mergeCell ref="M4:P4"/>
    <mergeCell ref="Q4:T4"/>
    <mergeCell ref="U4:W4"/>
    <mergeCell ref="X4:Z4"/>
    <mergeCell ref="C4:C5"/>
  </mergeCells>
  <phoneticPr fontId="169" type="noConversion"/>
  <hyperlinks>
    <hyperlink ref="K122" location="目录!A1" display="返回"/>
  </hyperlinks>
  <printOptions horizontalCentered="1"/>
  <pageMargins left="0.70866141732283505" right="0.196850393700787" top="0" bottom="0" header="0.31496062992126" footer="0.31496062992126"/>
  <pageSetup paperSize="9" scale="42" fitToHeight="3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278"/>
  <sheetViews>
    <sheetView topLeftCell="C259" zoomScaleNormal="100" workbookViewId="0">
      <selection activeCell="D6" sqref="D6:AA267"/>
    </sheetView>
  </sheetViews>
  <sheetFormatPr defaultColWidth="24.5" defaultRowHeight="20.100000000000001" customHeight="1"/>
  <cols>
    <col min="1" max="1" width="8.75" style="4475" customWidth="1"/>
    <col min="2" max="2" width="49.625" style="4476" customWidth="1"/>
    <col min="3" max="3" width="36.25" style="4476" customWidth="1"/>
    <col min="4" max="20" width="12.625" style="4477" customWidth="1"/>
    <col min="21" max="21" width="8.25" style="1497" customWidth="1"/>
    <col min="22" max="22" width="7.875" style="1497" customWidth="1"/>
    <col min="23" max="23" width="6.5" style="1497" customWidth="1"/>
    <col min="24" max="24" width="8" style="1497" customWidth="1"/>
    <col min="25" max="25" width="7.875" style="1497" customWidth="1"/>
    <col min="26" max="26" width="6.875" style="1497" customWidth="1"/>
    <col min="27" max="27" width="8.875" style="1496" customWidth="1"/>
    <col min="28" max="16384" width="24.5" style="1496"/>
  </cols>
  <sheetData>
    <row r="1" spans="1:27" ht="16.5" customHeight="1">
      <c r="Y1" s="4500" t="s">
        <v>45</v>
      </c>
      <c r="Z1" s="1494"/>
    </row>
    <row r="2" spans="1:27" s="4470" customFormat="1" ht="18.75" customHeight="1">
      <c r="A2" s="4478"/>
      <c r="B2" s="5086" t="s">
        <v>520</v>
      </c>
      <c r="C2" s="5086"/>
      <c r="D2" s="5086"/>
      <c r="E2" s="5086"/>
      <c r="F2" s="5086"/>
      <c r="G2" s="5086"/>
      <c r="H2" s="5086"/>
      <c r="I2" s="5086"/>
      <c r="J2" s="5086"/>
      <c r="K2" s="5086"/>
      <c r="L2" s="5086"/>
      <c r="M2" s="5086"/>
      <c r="N2" s="5086"/>
      <c r="O2" s="5086"/>
      <c r="P2" s="5086"/>
      <c r="Q2" s="5086"/>
      <c r="R2" s="5086"/>
      <c r="S2" s="5086"/>
      <c r="T2" s="5086"/>
      <c r="U2" s="5086"/>
      <c r="V2" s="5086"/>
      <c r="W2" s="5086"/>
      <c r="X2" s="5086"/>
      <c r="Y2" s="5086"/>
      <c r="Z2" s="4479"/>
    </row>
    <row r="3" spans="1:27" ht="16.5" customHeight="1">
      <c r="B3" s="4480"/>
      <c r="C3" s="4480"/>
      <c r="Y3" s="4500" t="s">
        <v>361</v>
      </c>
      <c r="Z3" s="1494"/>
    </row>
    <row r="4" spans="1:27" s="4471" customFormat="1" ht="18" customHeight="1">
      <c r="A4" s="5106" t="s">
        <v>217</v>
      </c>
      <c r="B4" s="5098" t="s">
        <v>218</v>
      </c>
      <c r="C4" s="5098" t="s">
        <v>383</v>
      </c>
      <c r="D4" s="5108" t="s">
        <v>408</v>
      </c>
      <c r="E4" s="5109"/>
      <c r="F4" s="5109"/>
      <c r="G4" s="5109"/>
      <c r="H4" s="5110"/>
      <c r="I4" s="5090" t="s">
        <v>409</v>
      </c>
      <c r="J4" s="5091"/>
      <c r="K4" s="5091"/>
      <c r="L4" s="5092"/>
      <c r="M4" s="5090" t="s">
        <v>393</v>
      </c>
      <c r="N4" s="5093"/>
      <c r="O4" s="5093"/>
      <c r="P4" s="5092"/>
      <c r="Q4" s="5090" t="s">
        <v>410</v>
      </c>
      <c r="R4" s="5091"/>
      <c r="S4" s="5091"/>
      <c r="T4" s="5092"/>
      <c r="U4" s="5094" t="s">
        <v>411</v>
      </c>
      <c r="V4" s="5095"/>
      <c r="W4" s="5096"/>
      <c r="X4" s="5097" t="s">
        <v>412</v>
      </c>
      <c r="Y4" s="5097"/>
      <c r="Z4" s="5097"/>
      <c r="AA4" s="5100" t="s">
        <v>162</v>
      </c>
    </row>
    <row r="5" spans="1:27" s="4472" customFormat="1" ht="17.25" customHeight="1">
      <c r="A5" s="5107"/>
      <c r="B5" s="5099"/>
      <c r="C5" s="5099"/>
      <c r="D5" s="4481" t="s">
        <v>413</v>
      </c>
      <c r="E5" s="4482" t="s">
        <v>414</v>
      </c>
      <c r="F5" s="4482" t="s">
        <v>415</v>
      </c>
      <c r="G5" s="4482" t="s">
        <v>416</v>
      </c>
      <c r="H5" s="4482" t="s">
        <v>354</v>
      </c>
      <c r="I5" s="4482" t="s">
        <v>379</v>
      </c>
      <c r="J5" s="4482" t="s">
        <v>382</v>
      </c>
      <c r="K5" s="4482" t="s">
        <v>381</v>
      </c>
      <c r="L5" s="4482" t="s">
        <v>354</v>
      </c>
      <c r="M5" s="4482" t="s">
        <v>379</v>
      </c>
      <c r="N5" s="4482" t="s">
        <v>382</v>
      </c>
      <c r="O5" s="4482" t="s">
        <v>381</v>
      </c>
      <c r="P5" s="4482" t="s">
        <v>354</v>
      </c>
      <c r="Q5" s="4482" t="s">
        <v>379</v>
      </c>
      <c r="R5" s="4482" t="s">
        <v>382</v>
      </c>
      <c r="S5" s="4482" t="s">
        <v>381</v>
      </c>
      <c r="T5" s="4482" t="s">
        <v>354</v>
      </c>
      <c r="U5" s="4492" t="s">
        <v>379</v>
      </c>
      <c r="V5" s="4492" t="s">
        <v>382</v>
      </c>
      <c r="W5" s="4492" t="s">
        <v>381</v>
      </c>
      <c r="X5" s="4493" t="s">
        <v>379</v>
      </c>
      <c r="Y5" s="4493" t="s">
        <v>382</v>
      </c>
      <c r="Z5" s="4493" t="s">
        <v>381</v>
      </c>
      <c r="AA5" s="5101"/>
    </row>
    <row r="6" spans="1:27" s="4473" customFormat="1" ht="15.75" customHeight="1">
      <c r="A6" s="5102" t="s">
        <v>417</v>
      </c>
      <c r="B6" s="5103"/>
      <c r="C6" s="4484"/>
      <c r="D6" s="4485"/>
      <c r="E6" s="4485"/>
      <c r="F6" s="4485"/>
      <c r="G6" s="4485"/>
      <c r="H6" s="4486"/>
      <c r="I6" s="4485"/>
      <c r="J6" s="4485"/>
      <c r="K6" s="4485"/>
      <c r="L6" s="4486"/>
      <c r="M6" s="4485"/>
      <c r="N6" s="4485"/>
      <c r="O6" s="4485"/>
      <c r="P6" s="4486"/>
      <c r="Q6" s="4485"/>
      <c r="R6" s="4485"/>
      <c r="S6" s="4485"/>
      <c r="T6" s="4486"/>
      <c r="U6" s="4494"/>
      <c r="V6" s="4494"/>
      <c r="W6" s="4494"/>
      <c r="X6" s="933"/>
      <c r="Y6" s="933"/>
      <c r="Z6" s="933"/>
      <c r="AA6" s="4501"/>
    </row>
    <row r="7" spans="1:27" s="4473" customFormat="1" ht="15.75" customHeight="1">
      <c r="A7" s="4483" t="s">
        <v>418</v>
      </c>
      <c r="B7" s="4484"/>
      <c r="C7" s="4484"/>
      <c r="D7" s="4485"/>
      <c r="E7" s="4485"/>
      <c r="F7" s="4485"/>
      <c r="G7" s="4485"/>
      <c r="H7" s="4486"/>
      <c r="I7" s="4485"/>
      <c r="J7" s="4485"/>
      <c r="K7" s="4485"/>
      <c r="L7" s="4486"/>
      <c r="M7" s="4485"/>
      <c r="N7" s="4485"/>
      <c r="O7" s="4485"/>
      <c r="P7" s="4486"/>
      <c r="Q7" s="4485"/>
      <c r="R7" s="4485"/>
      <c r="S7" s="4485"/>
      <c r="T7" s="4486"/>
      <c r="U7" s="4494"/>
      <c r="V7" s="4494"/>
      <c r="W7" s="4494"/>
      <c r="X7" s="933"/>
      <c r="Y7" s="933"/>
      <c r="Z7" s="933"/>
      <c r="AA7" s="4501"/>
    </row>
    <row r="8" spans="1:27" s="4473" customFormat="1" ht="15.75" customHeight="1">
      <c r="A8" s="4487">
        <v>1</v>
      </c>
      <c r="B8" s="4488" t="s">
        <v>521</v>
      </c>
      <c r="C8" s="4488" t="str">
        <f>VLOOKUP(B8,[1]第一部分收入和收益!$A:$B,2,0)</f>
        <v>海外</v>
      </c>
      <c r="D8" s="4489"/>
      <c r="E8" s="4489"/>
      <c r="F8" s="4489"/>
      <c r="G8" s="4489"/>
      <c r="H8" s="4486"/>
      <c r="I8" s="4489"/>
      <c r="J8" s="4489"/>
      <c r="K8" s="4489"/>
      <c r="L8" s="4486"/>
      <c r="M8" s="4489"/>
      <c r="N8" s="4489"/>
      <c r="O8" s="4489"/>
      <c r="P8" s="4486"/>
      <c r="Q8" s="4489"/>
      <c r="R8" s="4489"/>
      <c r="S8" s="4489"/>
      <c r="T8" s="4486"/>
      <c r="U8" s="4495"/>
      <c r="V8" s="4495"/>
      <c r="W8" s="4496"/>
      <c r="X8" s="4496"/>
      <c r="Y8" s="4496"/>
      <c r="Z8" s="4496"/>
      <c r="AA8" s="4502"/>
    </row>
    <row r="9" spans="1:27" s="4473" customFormat="1" ht="15.75" customHeight="1">
      <c r="A9" s="4487">
        <v>2</v>
      </c>
      <c r="B9" s="4488" t="s">
        <v>522</v>
      </c>
      <c r="C9" s="4488" t="str">
        <f>VLOOKUP(B9,[1]第一部分收入和收益!$A:$B,2,0)</f>
        <v>东北分公司</v>
      </c>
      <c r="D9" s="4489"/>
      <c r="E9" s="4489"/>
      <c r="F9" s="4489"/>
      <c r="G9" s="4489"/>
      <c r="H9" s="4486"/>
      <c r="I9" s="4489"/>
      <c r="J9" s="4489"/>
      <c r="K9" s="4489"/>
      <c r="L9" s="4486"/>
      <c r="M9" s="4489"/>
      <c r="N9" s="4489"/>
      <c r="O9" s="4489"/>
      <c r="P9" s="4486"/>
      <c r="Q9" s="4489"/>
      <c r="R9" s="4489"/>
      <c r="S9" s="4489"/>
      <c r="T9" s="4486"/>
      <c r="U9" s="4495"/>
      <c r="V9" s="4495"/>
      <c r="W9" s="4496"/>
      <c r="X9" s="4496"/>
      <c r="Y9" s="4496"/>
      <c r="Z9" s="4496"/>
      <c r="AA9" s="4502"/>
    </row>
    <row r="10" spans="1:27" s="4473" customFormat="1" ht="15.75" customHeight="1">
      <c r="A10" s="4487">
        <v>3</v>
      </c>
      <c r="B10" s="4488" t="s">
        <v>523</v>
      </c>
      <c r="C10" s="4488" t="str">
        <f>VLOOKUP(B10,[1]第一部分收入和收益!$A:$B,2,0)</f>
        <v>东北分公司</v>
      </c>
      <c r="D10" s="4489"/>
      <c r="E10" s="4489"/>
      <c r="F10" s="4489"/>
      <c r="G10" s="4489"/>
      <c r="H10" s="4486"/>
      <c r="I10" s="4489"/>
      <c r="J10" s="4489"/>
      <c r="K10" s="4489"/>
      <c r="L10" s="4486"/>
      <c r="M10" s="4489"/>
      <c r="N10" s="4489"/>
      <c r="O10" s="4489"/>
      <c r="P10" s="4486"/>
      <c r="Q10" s="4489"/>
      <c r="R10" s="4489"/>
      <c r="S10" s="4489"/>
      <c r="T10" s="4486"/>
      <c r="U10" s="4495"/>
      <c r="V10" s="4495"/>
      <c r="W10" s="4496"/>
      <c r="X10" s="4496"/>
      <c r="Y10" s="4496"/>
      <c r="Z10" s="4496"/>
      <c r="AA10" s="4502"/>
    </row>
    <row r="11" spans="1:27" s="4473" customFormat="1" ht="15.75" customHeight="1">
      <c r="A11" s="4487">
        <v>4</v>
      </c>
      <c r="B11" s="4488" t="s">
        <v>524</v>
      </c>
      <c r="C11" s="4488" t="str">
        <f>VLOOKUP(B11,[1]第一部分收入和收益!$A:$B,2,0)</f>
        <v>西南分公司</v>
      </c>
      <c r="D11" s="4489"/>
      <c r="E11" s="4489"/>
      <c r="F11" s="4489"/>
      <c r="G11" s="4489"/>
      <c r="H11" s="4486"/>
      <c r="I11" s="4489"/>
      <c r="J11" s="4489"/>
      <c r="K11" s="4489"/>
      <c r="L11" s="4486"/>
      <c r="M11" s="4489"/>
      <c r="N11" s="4489"/>
      <c r="O11" s="4489"/>
      <c r="P11" s="4486"/>
      <c r="Q11" s="4489"/>
      <c r="R11" s="4489"/>
      <c r="S11" s="4489"/>
      <c r="T11" s="4486"/>
      <c r="U11" s="4497"/>
      <c r="V11" s="4497"/>
      <c r="W11" s="4496"/>
      <c r="X11" s="4496"/>
      <c r="Y11" s="4496"/>
      <c r="Z11" s="4496"/>
      <c r="AA11" s="4502"/>
    </row>
    <row r="12" spans="1:27" s="4473" customFormat="1" ht="15.75" customHeight="1">
      <c r="A12" s="4487">
        <v>5</v>
      </c>
      <c r="B12" s="4488" t="s">
        <v>525</v>
      </c>
      <c r="C12" s="4488" t="str">
        <f>VLOOKUP(B12,[1]第一部分收入和收益!$A:$B,2,0)</f>
        <v>西南分公司</v>
      </c>
      <c r="D12" s="4489"/>
      <c r="E12" s="4489"/>
      <c r="F12" s="4489"/>
      <c r="G12" s="4489"/>
      <c r="H12" s="4486"/>
      <c r="I12" s="4489"/>
      <c r="J12" s="4489"/>
      <c r="K12" s="4489"/>
      <c r="L12" s="4486"/>
      <c r="M12" s="4489"/>
      <c r="N12" s="4489"/>
      <c r="O12" s="4489"/>
      <c r="P12" s="4486"/>
      <c r="Q12" s="4489"/>
      <c r="R12" s="4489"/>
      <c r="S12" s="4489"/>
      <c r="T12" s="4486"/>
      <c r="U12" s="4497"/>
      <c r="V12" s="4497"/>
      <c r="W12" s="4496"/>
      <c r="X12" s="4496"/>
      <c r="Y12" s="4496"/>
      <c r="Z12" s="4496"/>
      <c r="AA12" s="4502"/>
    </row>
    <row r="13" spans="1:27" s="4473" customFormat="1" ht="15.75" customHeight="1">
      <c r="A13" s="4487">
        <v>6</v>
      </c>
      <c r="B13" s="4488" t="s">
        <v>526</v>
      </c>
      <c r="C13" s="4488" t="str">
        <f>VLOOKUP(B13,[1]第一部分收入和收益!$A:$B,2,0)</f>
        <v>发展直营</v>
      </c>
      <c r="D13" s="4489"/>
      <c r="E13" s="4489"/>
      <c r="F13" s="4489"/>
      <c r="G13" s="4489"/>
      <c r="H13" s="4486"/>
      <c r="I13" s="4489"/>
      <c r="J13" s="4489"/>
      <c r="K13" s="4489"/>
      <c r="L13" s="4486"/>
      <c r="M13" s="4489"/>
      <c r="N13" s="4489"/>
      <c r="O13" s="4489"/>
      <c r="P13" s="4486"/>
      <c r="Q13" s="4489"/>
      <c r="R13" s="4489"/>
      <c r="S13" s="4489"/>
      <c r="T13" s="4486"/>
      <c r="U13" s="4497"/>
      <c r="V13" s="4497"/>
      <c r="W13" s="4496"/>
      <c r="X13" s="4496"/>
      <c r="Y13" s="4496"/>
      <c r="Z13" s="4496"/>
      <c r="AA13" s="4502"/>
    </row>
    <row r="14" spans="1:27" s="4473" customFormat="1" ht="15.75" customHeight="1">
      <c r="A14" s="4487">
        <v>7</v>
      </c>
      <c r="B14" s="4488" t="s">
        <v>527</v>
      </c>
      <c r="C14" s="4488" t="str">
        <f>VLOOKUP(B14,[1]第一部分收入和收益!$A:$B,2,0)</f>
        <v>西南分公司</v>
      </c>
      <c r="D14" s="4489"/>
      <c r="E14" s="4489"/>
      <c r="F14" s="4489"/>
      <c r="G14" s="4489"/>
      <c r="H14" s="4486"/>
      <c r="I14" s="4489"/>
      <c r="J14" s="4489"/>
      <c r="K14" s="4489"/>
      <c r="L14" s="4486"/>
      <c r="M14" s="4489"/>
      <c r="N14" s="4489"/>
      <c r="O14" s="4489"/>
      <c r="P14" s="4486"/>
      <c r="Q14" s="4489"/>
      <c r="R14" s="4489"/>
      <c r="S14" s="4489"/>
      <c r="T14" s="4486"/>
      <c r="U14" s="4497"/>
      <c r="V14" s="4497"/>
      <c r="W14" s="4496"/>
      <c r="X14" s="4496"/>
      <c r="Y14" s="4496"/>
      <c r="Z14" s="4496"/>
      <c r="AA14" s="4502"/>
    </row>
    <row r="15" spans="1:27" s="4473" customFormat="1" ht="15.75" customHeight="1">
      <c r="A15" s="4487">
        <v>8</v>
      </c>
      <c r="B15" s="4488" t="s">
        <v>528</v>
      </c>
      <c r="C15" s="4488" t="str">
        <f>VLOOKUP(B15,[1]第一部分收入和收益!$A:$B,2,0)</f>
        <v>西南分公司</v>
      </c>
      <c r="D15" s="4489"/>
      <c r="E15" s="4489"/>
      <c r="F15" s="4489"/>
      <c r="G15" s="4489"/>
      <c r="H15" s="4486"/>
      <c r="I15" s="4489"/>
      <c r="J15" s="4489"/>
      <c r="K15" s="4489"/>
      <c r="L15" s="4486"/>
      <c r="M15" s="4489"/>
      <c r="N15" s="4489"/>
      <c r="O15" s="4489"/>
      <c r="P15" s="4486"/>
      <c r="Q15" s="4489"/>
      <c r="R15" s="4489"/>
      <c r="S15" s="4489"/>
      <c r="T15" s="4486"/>
      <c r="U15" s="4497"/>
      <c r="V15" s="4497"/>
      <c r="W15" s="4496"/>
      <c r="X15" s="4496"/>
      <c r="Y15" s="4496"/>
      <c r="Z15" s="4496"/>
      <c r="AA15" s="4502"/>
    </row>
    <row r="16" spans="1:27" s="4473" customFormat="1" ht="15.75" customHeight="1">
      <c r="A16" s="4487">
        <v>9</v>
      </c>
      <c r="B16" s="4488" t="s">
        <v>529</v>
      </c>
      <c r="C16" s="4488" t="str">
        <f>VLOOKUP(B16,[1]第一部分收入和收益!$A:$B,2,0)</f>
        <v>西南分公司</v>
      </c>
      <c r="D16" s="4489"/>
      <c r="E16" s="4489"/>
      <c r="F16" s="4489"/>
      <c r="G16" s="4489"/>
      <c r="H16" s="4486"/>
      <c r="I16" s="4489"/>
      <c r="J16" s="4489"/>
      <c r="K16" s="4489"/>
      <c r="L16" s="4486"/>
      <c r="M16" s="4489"/>
      <c r="N16" s="4489"/>
      <c r="O16" s="4489"/>
      <c r="P16" s="4486"/>
      <c r="Q16" s="4489"/>
      <c r="R16" s="4489"/>
      <c r="S16" s="4489"/>
      <c r="T16" s="4486"/>
      <c r="U16" s="4498"/>
      <c r="V16" s="4498"/>
      <c r="W16" s="4496"/>
      <c r="X16" s="4496"/>
      <c r="Y16" s="4496"/>
      <c r="Z16" s="4496"/>
      <c r="AA16" s="4502"/>
    </row>
    <row r="17" spans="1:27" s="4473" customFormat="1" ht="15.75" customHeight="1">
      <c r="A17" s="4487">
        <v>10</v>
      </c>
      <c r="B17" s="4488" t="s">
        <v>530</v>
      </c>
      <c r="C17" s="4488" t="str">
        <f>VLOOKUP(B17,[1]第一部分收入和收益!$A:$B,2,0)</f>
        <v>西南分公司</v>
      </c>
      <c r="D17" s="4489"/>
      <c r="E17" s="4489"/>
      <c r="F17" s="4489"/>
      <c r="G17" s="4489"/>
      <c r="H17" s="4486"/>
      <c r="I17" s="4489"/>
      <c r="J17" s="4489"/>
      <c r="K17" s="4489"/>
      <c r="L17" s="4486"/>
      <c r="M17" s="4489"/>
      <c r="N17" s="4489"/>
      <c r="O17" s="4489"/>
      <c r="P17" s="4486"/>
      <c r="Q17" s="4489"/>
      <c r="R17" s="4489"/>
      <c r="S17" s="4489"/>
      <c r="T17" s="4486"/>
      <c r="U17" s="4497"/>
      <c r="V17" s="4497"/>
      <c r="W17" s="4496"/>
      <c r="X17" s="4496"/>
      <c r="Y17" s="4496"/>
      <c r="Z17" s="4496"/>
      <c r="AA17" s="4502"/>
    </row>
    <row r="18" spans="1:27" s="4473" customFormat="1" ht="15.75" customHeight="1">
      <c r="A18" s="4487">
        <v>11</v>
      </c>
      <c r="B18" s="4488" t="s">
        <v>531</v>
      </c>
      <c r="C18" s="4488" t="str">
        <f>VLOOKUP(B18,[1]第一部分收入和收益!$A:$B,2,0)</f>
        <v>西南分公司</v>
      </c>
      <c r="D18" s="1773"/>
      <c r="E18" s="4489"/>
      <c r="F18" s="4489"/>
      <c r="G18" s="4489"/>
      <c r="H18" s="4486"/>
      <c r="I18" s="4489"/>
      <c r="J18" s="4489"/>
      <c r="K18" s="4489"/>
      <c r="L18" s="4486"/>
      <c r="M18" s="4489"/>
      <c r="N18" s="4489"/>
      <c r="O18" s="4489"/>
      <c r="P18" s="4486"/>
      <c r="Q18" s="4489"/>
      <c r="R18" s="4489"/>
      <c r="S18" s="4489"/>
      <c r="T18" s="4486"/>
      <c r="U18" s="4497"/>
      <c r="V18" s="4497"/>
      <c r="W18" s="4496"/>
      <c r="X18" s="4496"/>
      <c r="Y18" s="4496"/>
      <c r="Z18" s="4496"/>
      <c r="AA18" s="4502"/>
    </row>
    <row r="19" spans="1:27" s="4473" customFormat="1" ht="15.75" customHeight="1">
      <c r="A19" s="4487">
        <v>12</v>
      </c>
      <c r="B19" s="4488" t="s">
        <v>532</v>
      </c>
      <c r="C19" s="4488" t="str">
        <f>VLOOKUP(B19,[1]第一部分收入和收益!$A:$B,2,0)</f>
        <v>发展直营</v>
      </c>
      <c r="D19" s="1773"/>
      <c r="E19" s="4489"/>
      <c r="F19" s="4489"/>
      <c r="G19" s="4489"/>
      <c r="H19" s="4486"/>
      <c r="I19" s="4489"/>
      <c r="J19" s="4489"/>
      <c r="K19" s="4489"/>
      <c r="L19" s="4486"/>
      <c r="M19" s="4489"/>
      <c r="N19" s="4489"/>
      <c r="O19" s="4489"/>
      <c r="P19" s="4486"/>
      <c r="Q19" s="4489"/>
      <c r="R19" s="4489"/>
      <c r="S19" s="4489"/>
      <c r="T19" s="4486"/>
      <c r="U19" s="4495"/>
      <c r="V19" s="4495"/>
      <c r="W19" s="4496"/>
      <c r="X19" s="4496"/>
      <c r="Y19" s="4496"/>
      <c r="Z19" s="4496"/>
      <c r="AA19" s="4502"/>
    </row>
    <row r="20" spans="1:27" s="4473" customFormat="1" ht="15.75" customHeight="1">
      <c r="A20" s="4487">
        <v>13</v>
      </c>
      <c r="B20" s="4488" t="s">
        <v>533</v>
      </c>
      <c r="C20" s="4488" t="str">
        <f>VLOOKUP(B20,[1]第一部分收入和收益!$A:$B,2,0)</f>
        <v>东北分公司</v>
      </c>
      <c r="D20" s="1773"/>
      <c r="E20" s="4489"/>
      <c r="F20" s="4489"/>
      <c r="G20" s="4489"/>
      <c r="H20" s="4486"/>
      <c r="I20" s="4489"/>
      <c r="J20" s="4489"/>
      <c r="K20" s="4489"/>
      <c r="L20" s="4486"/>
      <c r="M20" s="4489"/>
      <c r="N20" s="4489"/>
      <c r="O20" s="4489"/>
      <c r="P20" s="4486"/>
      <c r="Q20" s="4489"/>
      <c r="R20" s="4489"/>
      <c r="S20" s="4489"/>
      <c r="T20" s="4486"/>
      <c r="U20" s="4495"/>
      <c r="V20" s="4495"/>
      <c r="W20" s="4496"/>
      <c r="X20" s="4496"/>
      <c r="Y20" s="4496"/>
      <c r="Z20" s="4496"/>
      <c r="AA20" s="4502"/>
    </row>
    <row r="21" spans="1:27" s="4473" customFormat="1" ht="15.75" customHeight="1">
      <c r="A21" s="4487">
        <v>14</v>
      </c>
      <c r="B21" s="4488" t="s">
        <v>534</v>
      </c>
      <c r="C21" s="4488" t="str">
        <f>VLOOKUP(B21,[1]第一部分收入和收益!$A:$B,2,0)</f>
        <v>东北分公司</v>
      </c>
      <c r="D21" s="1773"/>
      <c r="E21" s="4489"/>
      <c r="F21" s="4489"/>
      <c r="G21" s="4489"/>
      <c r="H21" s="4486"/>
      <c r="I21" s="4489"/>
      <c r="J21" s="4489"/>
      <c r="K21" s="4489"/>
      <c r="L21" s="4486"/>
      <c r="M21" s="4489"/>
      <c r="N21" s="4489"/>
      <c r="O21" s="4489"/>
      <c r="P21" s="4486"/>
      <c r="Q21" s="4489"/>
      <c r="R21" s="4489"/>
      <c r="S21" s="4489"/>
      <c r="T21" s="4486"/>
      <c r="U21" s="4495"/>
      <c r="V21" s="4495"/>
      <c r="W21" s="4496"/>
      <c r="X21" s="4496"/>
      <c r="Y21" s="4496"/>
      <c r="Z21" s="4496"/>
      <c r="AA21" s="4502"/>
    </row>
    <row r="22" spans="1:27" s="4473" customFormat="1" ht="15.75" customHeight="1">
      <c r="A22" s="4487">
        <v>15</v>
      </c>
      <c r="B22" s="4488" t="s">
        <v>535</v>
      </c>
      <c r="C22" s="4488" t="str">
        <f>VLOOKUP(B22,[1]第一部分收入和收益!$A:$B,2,0)</f>
        <v>华南分公司</v>
      </c>
      <c r="D22" s="4489"/>
      <c r="E22" s="4489"/>
      <c r="F22" s="4489"/>
      <c r="G22" s="4489"/>
      <c r="H22" s="4486"/>
      <c r="I22" s="4489"/>
      <c r="J22" s="4489"/>
      <c r="K22" s="4489"/>
      <c r="L22" s="4486"/>
      <c r="M22" s="4489"/>
      <c r="N22" s="4489"/>
      <c r="O22" s="4489"/>
      <c r="P22" s="4486"/>
      <c r="Q22" s="4489"/>
      <c r="R22" s="4489"/>
      <c r="S22" s="4489"/>
      <c r="T22" s="4486"/>
      <c r="U22" s="4495"/>
      <c r="V22" s="4495"/>
      <c r="W22" s="4496"/>
      <c r="X22" s="4496"/>
      <c r="Y22" s="4496"/>
      <c r="Z22" s="4496"/>
      <c r="AA22" s="4502"/>
    </row>
    <row r="23" spans="1:27" s="4473" customFormat="1" ht="15.75" customHeight="1">
      <c r="A23" s="4487">
        <v>16</v>
      </c>
      <c r="B23" s="4488" t="s">
        <v>536</v>
      </c>
      <c r="C23" s="4488" t="str">
        <f>VLOOKUP(B23,[1]第一部分收入和收益!$A:$B,2,0)</f>
        <v>华南分公司</v>
      </c>
      <c r="D23" s="4489"/>
      <c r="E23" s="4489"/>
      <c r="F23" s="4489"/>
      <c r="G23" s="4489"/>
      <c r="H23" s="4486"/>
      <c r="I23" s="4489"/>
      <c r="J23" s="4489"/>
      <c r="K23" s="4489"/>
      <c r="L23" s="4486"/>
      <c r="M23" s="4489"/>
      <c r="N23" s="4489"/>
      <c r="O23" s="4489"/>
      <c r="P23" s="4486"/>
      <c r="Q23" s="4489"/>
      <c r="R23" s="4489"/>
      <c r="S23" s="4489"/>
      <c r="T23" s="4486"/>
      <c r="U23" s="4495"/>
      <c r="V23" s="4495"/>
      <c r="W23" s="4496"/>
      <c r="X23" s="4496"/>
      <c r="Y23" s="4496"/>
      <c r="Z23" s="4496"/>
      <c r="AA23" s="4502"/>
    </row>
    <row r="24" spans="1:27" s="4473" customFormat="1" ht="15.75" customHeight="1">
      <c r="A24" s="4487">
        <v>17</v>
      </c>
      <c r="B24" s="4488" t="s">
        <v>537</v>
      </c>
      <c r="C24" s="4488" t="str">
        <f>VLOOKUP(B24,[1]第一部分收入和收益!$A:$B,2,0)</f>
        <v>华南分公司</v>
      </c>
      <c r="D24" s="4489"/>
      <c r="E24" s="4489"/>
      <c r="F24" s="4489"/>
      <c r="G24" s="4489"/>
      <c r="H24" s="4486"/>
      <c r="I24" s="4489"/>
      <c r="J24" s="4489"/>
      <c r="K24" s="4489"/>
      <c r="L24" s="4486"/>
      <c r="M24" s="4489"/>
      <c r="N24" s="4489"/>
      <c r="O24" s="4489"/>
      <c r="P24" s="4486"/>
      <c r="Q24" s="4489"/>
      <c r="R24" s="4489"/>
      <c r="S24" s="4489"/>
      <c r="T24" s="4486"/>
      <c r="U24" s="4495"/>
      <c r="V24" s="4495"/>
      <c r="W24" s="4496"/>
      <c r="X24" s="4496"/>
      <c r="Y24" s="4496"/>
      <c r="Z24" s="4496"/>
      <c r="AA24" s="4502"/>
    </row>
    <row r="25" spans="1:27" s="4473" customFormat="1" ht="15.75" customHeight="1">
      <c r="A25" s="4487">
        <v>18</v>
      </c>
      <c r="B25" s="4488" t="s">
        <v>538</v>
      </c>
      <c r="C25" s="4488" t="str">
        <f>VLOOKUP(B25,[1]第一部分收入和收益!$A:$B,2,0)</f>
        <v>华南分公司</v>
      </c>
      <c r="D25" s="1773"/>
      <c r="E25" s="1773"/>
      <c r="F25" s="1773"/>
      <c r="G25" s="1773"/>
      <c r="H25" s="4486"/>
      <c r="I25" s="4489"/>
      <c r="J25" s="4489"/>
      <c r="K25" s="4489"/>
      <c r="L25" s="4486"/>
      <c r="M25" s="4489"/>
      <c r="N25" s="4489"/>
      <c r="O25" s="4489"/>
      <c r="P25" s="4486"/>
      <c r="Q25" s="4489"/>
      <c r="R25" s="4489"/>
      <c r="S25" s="4489"/>
      <c r="T25" s="4486"/>
      <c r="U25" s="4495"/>
      <c r="V25" s="4495"/>
      <c r="W25" s="4496"/>
      <c r="X25" s="4496"/>
      <c r="Y25" s="4496"/>
      <c r="Z25" s="4496"/>
      <c r="AA25" s="4502"/>
    </row>
    <row r="26" spans="1:27" s="4473" customFormat="1" ht="15.75" customHeight="1">
      <c r="A26" s="4487">
        <v>19</v>
      </c>
      <c r="B26" s="4488" t="s">
        <v>539</v>
      </c>
      <c r="C26" s="4488" t="str">
        <f>VLOOKUP(B26,[1]第一部分收入和收益!$A:$B,2,0)</f>
        <v>华南分公司</v>
      </c>
      <c r="D26" s="4490"/>
      <c r="E26" s="4491"/>
      <c r="F26" s="4491"/>
      <c r="G26" s="4491"/>
      <c r="H26" s="4486"/>
      <c r="I26" s="4489"/>
      <c r="J26" s="4489"/>
      <c r="K26" s="4489"/>
      <c r="L26" s="4486"/>
      <c r="M26" s="4489"/>
      <c r="N26" s="4489"/>
      <c r="O26" s="4489"/>
      <c r="P26" s="4486"/>
      <c r="Q26" s="4489"/>
      <c r="R26" s="4489"/>
      <c r="S26" s="4489"/>
      <c r="T26" s="4486"/>
      <c r="U26" s="4495"/>
      <c r="V26" s="4495"/>
      <c r="W26" s="4496"/>
      <c r="X26" s="4496"/>
      <c r="Y26" s="4496"/>
      <c r="Z26" s="4496"/>
      <c r="AA26" s="4502"/>
    </row>
    <row r="27" spans="1:27" s="4473" customFormat="1" ht="15.75" customHeight="1">
      <c r="A27" s="4487">
        <v>20</v>
      </c>
      <c r="B27" s="4488" t="s">
        <v>540</v>
      </c>
      <c r="C27" s="4488" t="str">
        <f>VLOOKUP(B27,[1]第一部分收入和收益!$A:$B,2,0)</f>
        <v>华南分公司</v>
      </c>
      <c r="D27" s="1773"/>
      <c r="E27" s="1773"/>
      <c r="F27" s="1773"/>
      <c r="G27" s="1773"/>
      <c r="H27" s="4486"/>
      <c r="I27" s="4489"/>
      <c r="J27" s="4489"/>
      <c r="K27" s="4489"/>
      <c r="L27" s="4486"/>
      <c r="M27" s="4489"/>
      <c r="N27" s="4489"/>
      <c r="O27" s="4489"/>
      <c r="P27" s="4486"/>
      <c r="Q27" s="4489"/>
      <c r="R27" s="4489"/>
      <c r="S27" s="4489"/>
      <c r="T27" s="4486"/>
      <c r="U27" s="4495"/>
      <c r="V27" s="4495"/>
      <c r="W27" s="4496"/>
      <c r="X27" s="4496"/>
      <c r="Y27" s="4496"/>
      <c r="Z27" s="4496"/>
      <c r="AA27" s="4502"/>
    </row>
    <row r="28" spans="1:27" s="4473" customFormat="1" ht="15.75" customHeight="1">
      <c r="A28" s="4487">
        <v>21</v>
      </c>
      <c r="B28" s="4488" t="s">
        <v>541</v>
      </c>
      <c r="C28" s="4488" t="str">
        <f>VLOOKUP(B28,[1]第一部分收入和收益!$A:$B,2,0)</f>
        <v>华南分公司</v>
      </c>
      <c r="D28" s="1773"/>
      <c r="E28" s="1773"/>
      <c r="F28" s="1773"/>
      <c r="G28" s="1773"/>
      <c r="H28" s="4486"/>
      <c r="I28" s="4489"/>
      <c r="J28" s="4489"/>
      <c r="K28" s="4489"/>
      <c r="L28" s="4486"/>
      <c r="M28" s="4489"/>
      <c r="N28" s="4489"/>
      <c r="O28" s="4489"/>
      <c r="P28" s="4486"/>
      <c r="Q28" s="4489"/>
      <c r="R28" s="4489"/>
      <c r="S28" s="4489"/>
      <c r="T28" s="4486"/>
      <c r="U28" s="4495"/>
      <c r="V28" s="4495"/>
      <c r="W28" s="4496"/>
      <c r="X28" s="4496"/>
      <c r="Y28" s="4496"/>
      <c r="Z28" s="4496"/>
      <c r="AA28" s="4502"/>
    </row>
    <row r="29" spans="1:27" s="4473" customFormat="1" ht="15.75" customHeight="1">
      <c r="A29" s="4487">
        <v>22</v>
      </c>
      <c r="B29" s="4488" t="s">
        <v>542</v>
      </c>
      <c r="C29" s="4488" t="str">
        <f>VLOOKUP(B29,[1]第一部分收入和收益!$A:$B,2,0)</f>
        <v>华南分公司</v>
      </c>
      <c r="D29" s="4490"/>
      <c r="E29" s="4491"/>
      <c r="F29" s="4491"/>
      <c r="G29" s="4491"/>
      <c r="H29" s="4486"/>
      <c r="I29" s="4489"/>
      <c r="J29" s="4489"/>
      <c r="K29" s="4489"/>
      <c r="L29" s="4486"/>
      <c r="M29" s="4489"/>
      <c r="N29" s="4489"/>
      <c r="O29" s="4489"/>
      <c r="P29" s="4486"/>
      <c r="Q29" s="4489"/>
      <c r="R29" s="4489"/>
      <c r="S29" s="4489"/>
      <c r="T29" s="4486"/>
      <c r="U29" s="4495"/>
      <c r="V29" s="4495"/>
      <c r="W29" s="4496"/>
      <c r="X29" s="4496"/>
      <c r="Y29" s="4496"/>
      <c r="Z29" s="4496"/>
      <c r="AA29" s="4502"/>
    </row>
    <row r="30" spans="1:27" s="4473" customFormat="1" ht="15.75" customHeight="1">
      <c r="A30" s="4487">
        <v>23</v>
      </c>
      <c r="B30" s="4488" t="s">
        <v>543</v>
      </c>
      <c r="C30" s="4488" t="str">
        <f>VLOOKUP(B30,[1]第一部分收入和收益!$A:$B,2,0)</f>
        <v>发展直营</v>
      </c>
      <c r="D30" s="1773"/>
      <c r="E30" s="1773"/>
      <c r="F30" s="1773"/>
      <c r="G30" s="1773"/>
      <c r="H30" s="4486"/>
      <c r="I30" s="4489"/>
      <c r="J30" s="4489"/>
      <c r="K30" s="4489"/>
      <c r="L30" s="4486"/>
      <c r="M30" s="4489"/>
      <c r="N30" s="4489"/>
      <c r="O30" s="4489"/>
      <c r="P30" s="4486"/>
      <c r="Q30" s="4489"/>
      <c r="R30" s="4489"/>
      <c r="S30" s="4489"/>
      <c r="T30" s="4486"/>
      <c r="U30" s="4495"/>
      <c r="V30" s="4495"/>
      <c r="W30" s="4496"/>
      <c r="X30" s="4496"/>
      <c r="Y30" s="4496"/>
      <c r="Z30" s="4496"/>
      <c r="AA30" s="4502"/>
    </row>
    <row r="31" spans="1:27" s="4473" customFormat="1" ht="15.75" customHeight="1">
      <c r="A31" s="4487">
        <v>24</v>
      </c>
      <c r="B31" s="4488" t="s">
        <v>544</v>
      </c>
      <c r="C31" s="4488" t="str">
        <f>VLOOKUP(B31,[1]第一部分收入和收益!$A:$B,2,0)</f>
        <v>发展直营</v>
      </c>
      <c r="D31" s="1773"/>
      <c r="E31" s="1773"/>
      <c r="F31" s="1773"/>
      <c r="G31" s="1773"/>
      <c r="H31" s="4486"/>
      <c r="I31" s="4489"/>
      <c r="J31" s="4489"/>
      <c r="K31" s="4489"/>
      <c r="L31" s="4486"/>
      <c r="M31" s="4489"/>
      <c r="N31" s="4489"/>
      <c r="O31" s="4489"/>
      <c r="P31" s="4486"/>
      <c r="Q31" s="4489"/>
      <c r="R31" s="4489"/>
      <c r="S31" s="4489"/>
      <c r="T31" s="4486"/>
      <c r="U31" s="4495"/>
      <c r="V31" s="4495"/>
      <c r="W31" s="4496"/>
      <c r="X31" s="4496"/>
      <c r="Y31" s="4496"/>
      <c r="Z31" s="4496"/>
      <c r="AA31" s="4502"/>
    </row>
    <row r="32" spans="1:27" s="4473" customFormat="1" ht="15.75" customHeight="1">
      <c r="A32" s="4487">
        <v>25</v>
      </c>
      <c r="B32" s="4488" t="s">
        <v>545</v>
      </c>
      <c r="C32" s="4488" t="str">
        <f>VLOOKUP(B32,[1]第一部分收入和收益!$A:$B,2,0)</f>
        <v>华南分公司</v>
      </c>
      <c r="D32" s="1773"/>
      <c r="E32" s="1773"/>
      <c r="F32" s="1773"/>
      <c r="G32" s="1773"/>
      <c r="H32" s="4486"/>
      <c r="I32" s="4489"/>
      <c r="J32" s="4489"/>
      <c r="K32" s="4489"/>
      <c r="L32" s="4486"/>
      <c r="M32" s="4489"/>
      <c r="N32" s="4489"/>
      <c r="O32" s="4489"/>
      <c r="P32" s="4486"/>
      <c r="Q32" s="4489"/>
      <c r="R32" s="4489"/>
      <c r="S32" s="4489"/>
      <c r="T32" s="4486"/>
      <c r="U32" s="4495"/>
      <c r="V32" s="4495"/>
      <c r="W32" s="4496"/>
      <c r="X32" s="4496"/>
      <c r="Y32" s="4496"/>
      <c r="Z32" s="4496"/>
      <c r="AA32" s="4502"/>
    </row>
    <row r="33" spans="1:28" s="4473" customFormat="1" ht="15.75" customHeight="1">
      <c r="A33" s="4487">
        <v>26</v>
      </c>
      <c r="B33" s="4488" t="s">
        <v>546</v>
      </c>
      <c r="C33" s="4488" t="str">
        <f>VLOOKUP(B33,[1]第一部分收入和收益!$A:$B,2,0)</f>
        <v>华南分公司</v>
      </c>
      <c r="D33" s="1773"/>
      <c r="E33" s="1773"/>
      <c r="F33" s="1773"/>
      <c r="G33" s="1773"/>
      <c r="H33" s="4486"/>
      <c r="I33" s="4489"/>
      <c r="J33" s="4489"/>
      <c r="K33" s="4489"/>
      <c r="L33" s="4486"/>
      <c r="M33" s="4489"/>
      <c r="N33" s="4489"/>
      <c r="O33" s="4489"/>
      <c r="P33" s="4486"/>
      <c r="Q33" s="4489"/>
      <c r="R33" s="4489"/>
      <c r="S33" s="4489"/>
      <c r="T33" s="4486"/>
      <c r="U33" s="4495"/>
      <c r="V33" s="4495"/>
      <c r="W33" s="4496"/>
      <c r="X33" s="4496"/>
      <c r="Y33" s="4496"/>
      <c r="Z33" s="4496"/>
      <c r="AA33" s="4502"/>
    </row>
    <row r="34" spans="1:28" s="4473" customFormat="1" ht="15.75" customHeight="1">
      <c r="A34" s="4487">
        <v>27</v>
      </c>
      <c r="B34" s="4488" t="s">
        <v>547</v>
      </c>
      <c r="C34" s="4488" t="str">
        <f>VLOOKUP(B34,[1]第一部分收入和收益!$A:$B,2,0)</f>
        <v>发展直营</v>
      </c>
      <c r="D34" s="1773"/>
      <c r="E34" s="1773"/>
      <c r="F34" s="1773"/>
      <c r="G34" s="1773"/>
      <c r="H34" s="4486"/>
      <c r="I34" s="4489"/>
      <c r="J34" s="4489"/>
      <c r="K34" s="4489"/>
      <c r="L34" s="4486"/>
      <c r="M34" s="4489"/>
      <c r="N34" s="4489"/>
      <c r="O34" s="4489"/>
      <c r="P34" s="4486"/>
      <c r="Q34" s="4489"/>
      <c r="R34" s="4489"/>
      <c r="S34" s="4489"/>
      <c r="T34" s="4486"/>
      <c r="U34" s="4495"/>
      <c r="V34" s="4495"/>
      <c r="W34" s="4496"/>
      <c r="X34" s="4496"/>
      <c r="Y34" s="4496"/>
      <c r="Z34" s="4496"/>
      <c r="AA34" s="4502"/>
    </row>
    <row r="35" spans="1:28" s="4473" customFormat="1" ht="15.75" customHeight="1">
      <c r="A35" s="4487">
        <v>28</v>
      </c>
      <c r="B35" s="4488" t="s">
        <v>548</v>
      </c>
      <c r="C35" s="4488" t="str">
        <f>VLOOKUP(B35,[1]第一部分收入和收益!$A:$B,2,0)</f>
        <v>华南分公司</v>
      </c>
      <c r="D35" s="1773"/>
      <c r="E35" s="1773"/>
      <c r="F35" s="1773"/>
      <c r="G35" s="1773"/>
      <c r="H35" s="4486"/>
      <c r="I35" s="4489"/>
      <c r="J35" s="4489"/>
      <c r="K35" s="4489"/>
      <c r="L35" s="4486"/>
      <c r="M35" s="4489"/>
      <c r="N35" s="4489"/>
      <c r="O35" s="4489"/>
      <c r="P35" s="4486"/>
      <c r="Q35" s="4489"/>
      <c r="R35" s="4489"/>
      <c r="S35" s="4489"/>
      <c r="T35" s="4486"/>
      <c r="U35" s="4495"/>
      <c r="V35" s="4495"/>
      <c r="W35" s="4496"/>
      <c r="X35" s="4496"/>
      <c r="Y35" s="4496"/>
      <c r="Z35" s="4496"/>
      <c r="AA35" s="4502"/>
      <c r="AB35" s="4503"/>
    </row>
    <row r="36" spans="1:28" s="4473" customFormat="1" ht="15.75" customHeight="1">
      <c r="A36" s="4487">
        <v>29</v>
      </c>
      <c r="B36" s="4488" t="s">
        <v>549</v>
      </c>
      <c r="C36" s="4488" t="str">
        <f>VLOOKUP(B36,[1]第一部分收入和收益!$A:$B,2,0)</f>
        <v>发展直营</v>
      </c>
      <c r="D36" s="1773"/>
      <c r="E36" s="1773"/>
      <c r="F36" s="1773"/>
      <c r="G36" s="1773"/>
      <c r="H36" s="4486"/>
      <c r="I36" s="4489"/>
      <c r="J36" s="4489"/>
      <c r="K36" s="4489"/>
      <c r="L36" s="4486"/>
      <c r="M36" s="4489"/>
      <c r="N36" s="4489"/>
      <c r="O36" s="4489"/>
      <c r="P36" s="4486"/>
      <c r="Q36" s="4489"/>
      <c r="R36" s="4489"/>
      <c r="S36" s="4489"/>
      <c r="T36" s="4486"/>
      <c r="U36" s="4495"/>
      <c r="V36" s="4495"/>
      <c r="W36" s="4496"/>
      <c r="X36" s="4496"/>
      <c r="Y36" s="4496"/>
      <c r="Z36" s="4496"/>
      <c r="AA36" s="4502"/>
    </row>
    <row r="37" spans="1:28" s="4473" customFormat="1" ht="15.75" customHeight="1">
      <c r="A37" s="4487">
        <v>30</v>
      </c>
      <c r="B37" s="4488" t="s">
        <v>550</v>
      </c>
      <c r="C37" s="4488" t="str">
        <f>VLOOKUP(B37,[1]第一部分收入和收益!$A:$B,2,0)</f>
        <v>发展直营</v>
      </c>
      <c r="D37" s="1773"/>
      <c r="E37" s="1773"/>
      <c r="F37" s="1773"/>
      <c r="G37" s="1773"/>
      <c r="H37" s="4486"/>
      <c r="I37" s="4489"/>
      <c r="J37" s="4489"/>
      <c r="K37" s="4489"/>
      <c r="L37" s="4486"/>
      <c r="M37" s="4489"/>
      <c r="N37" s="4489"/>
      <c r="O37" s="4489"/>
      <c r="P37" s="4486"/>
      <c r="Q37" s="4489"/>
      <c r="R37" s="4489"/>
      <c r="S37" s="4489"/>
      <c r="T37" s="4486"/>
      <c r="U37" s="4495"/>
      <c r="V37" s="4495"/>
      <c r="W37" s="4496"/>
      <c r="X37" s="4496"/>
      <c r="Y37" s="4496"/>
      <c r="Z37" s="4496"/>
      <c r="AA37" s="4502"/>
    </row>
    <row r="38" spans="1:28" s="4473" customFormat="1" ht="15.75" customHeight="1">
      <c r="A38" s="4487">
        <v>31</v>
      </c>
      <c r="B38" s="4488" t="s">
        <v>551</v>
      </c>
      <c r="C38" s="4488" t="str">
        <f>VLOOKUP(B38,[1]第一部分收入和收益!$A:$B,2,0)</f>
        <v>发展直营</v>
      </c>
      <c r="D38" s="1773"/>
      <c r="E38" s="1773"/>
      <c r="F38" s="1773"/>
      <c r="G38" s="1773"/>
      <c r="H38" s="4486"/>
      <c r="I38" s="4489"/>
      <c r="J38" s="4489"/>
      <c r="K38" s="4489"/>
      <c r="L38" s="4486"/>
      <c r="M38" s="4489"/>
      <c r="N38" s="4489"/>
      <c r="O38" s="4489"/>
      <c r="P38" s="4486"/>
      <c r="Q38" s="4489"/>
      <c r="R38" s="4489"/>
      <c r="S38" s="4489"/>
      <c r="T38" s="4486"/>
      <c r="U38" s="4495"/>
      <c r="V38" s="4495"/>
      <c r="W38" s="4496"/>
      <c r="X38" s="4496"/>
      <c r="Y38" s="4496"/>
      <c r="Z38" s="4496"/>
      <c r="AA38" s="4502"/>
    </row>
    <row r="39" spans="1:28" s="4473" customFormat="1" ht="15.75" customHeight="1">
      <c r="A39" s="4487">
        <v>32</v>
      </c>
      <c r="B39" s="4488" t="s">
        <v>552</v>
      </c>
      <c r="C39" s="4488" t="str">
        <f>VLOOKUP(B39,[1]第一部分收入和收益!$A:$B,2,0)</f>
        <v>华南分公司</v>
      </c>
      <c r="D39" s="1773"/>
      <c r="E39" s="1773"/>
      <c r="F39" s="1773"/>
      <c r="G39" s="1773"/>
      <c r="H39" s="4486"/>
      <c r="I39" s="4489"/>
      <c r="J39" s="4489"/>
      <c r="K39" s="4489"/>
      <c r="L39" s="4486"/>
      <c r="M39" s="4489"/>
      <c r="N39" s="4489"/>
      <c r="O39" s="4489"/>
      <c r="P39" s="4486"/>
      <c r="Q39" s="4489"/>
      <c r="R39" s="4489"/>
      <c r="S39" s="4489"/>
      <c r="T39" s="4486"/>
      <c r="U39" s="4497"/>
      <c r="V39" s="4497"/>
      <c r="W39" s="4499"/>
      <c r="X39" s="4496"/>
      <c r="Y39" s="4496"/>
      <c r="Z39" s="4496"/>
      <c r="AA39" s="4502"/>
    </row>
    <row r="40" spans="1:28" s="4473" customFormat="1" ht="15.75" customHeight="1">
      <c r="A40" s="4487">
        <v>33</v>
      </c>
      <c r="B40" s="4488" t="s">
        <v>553</v>
      </c>
      <c r="C40" s="4488" t="str">
        <f>VLOOKUP(B40,[1]第一部分收入和收益!$A:$B,2,0)</f>
        <v>西南分公司</v>
      </c>
      <c r="D40" s="4490"/>
      <c r="E40" s="4491"/>
      <c r="F40" s="1773"/>
      <c r="G40" s="1773"/>
      <c r="H40" s="4486"/>
      <c r="I40" s="4489"/>
      <c r="J40" s="4489"/>
      <c r="K40" s="4489"/>
      <c r="L40" s="4486"/>
      <c r="M40" s="4489"/>
      <c r="N40" s="4489"/>
      <c r="O40" s="4489"/>
      <c r="P40" s="4486"/>
      <c r="Q40" s="4489"/>
      <c r="R40" s="4489"/>
      <c r="S40" s="4489"/>
      <c r="T40" s="4486"/>
      <c r="U40" s="4497"/>
      <c r="V40" s="4497"/>
      <c r="W40" s="4499"/>
      <c r="X40" s="4496"/>
      <c r="Y40" s="4496"/>
      <c r="Z40" s="4496"/>
      <c r="AA40" s="4502"/>
    </row>
    <row r="41" spans="1:28" s="4473" customFormat="1" ht="15.75" customHeight="1">
      <c r="A41" s="4487">
        <v>34</v>
      </c>
      <c r="B41" s="4488" t="s">
        <v>554</v>
      </c>
      <c r="C41" s="4488" t="str">
        <f>VLOOKUP(B41,[1]第一部分收入和收益!$A:$B,2,0)</f>
        <v>东北分公司</v>
      </c>
      <c r="D41" s="4490"/>
      <c r="E41" s="4491"/>
      <c r="F41" s="1773"/>
      <c r="G41" s="1773"/>
      <c r="H41" s="4486"/>
      <c r="I41" s="4489"/>
      <c r="J41" s="4489"/>
      <c r="K41" s="4489"/>
      <c r="L41" s="4486"/>
      <c r="M41" s="4489"/>
      <c r="N41" s="4489"/>
      <c r="O41" s="4489"/>
      <c r="P41" s="4486"/>
      <c r="Q41" s="4489"/>
      <c r="R41" s="4489"/>
      <c r="S41" s="4489"/>
      <c r="T41" s="4486"/>
      <c r="U41" s="4498"/>
      <c r="V41" s="4498"/>
      <c r="W41" s="4499"/>
      <c r="X41" s="4496"/>
      <c r="Y41" s="4496"/>
      <c r="Z41" s="4496"/>
      <c r="AA41" s="4502"/>
    </row>
    <row r="42" spans="1:28" s="4473" customFormat="1" ht="15.75" customHeight="1">
      <c r="A42" s="4487">
        <v>35</v>
      </c>
      <c r="B42" s="4488" t="s">
        <v>555</v>
      </c>
      <c r="C42" s="4488" t="str">
        <f>VLOOKUP(B42,[1]第一部分收入和收益!$A:$B,2,0)</f>
        <v>东北分公司</v>
      </c>
      <c r="D42" s="1773"/>
      <c r="E42" s="1773"/>
      <c r="F42" s="1773"/>
      <c r="G42" s="1773"/>
      <c r="H42" s="4486"/>
      <c r="I42" s="4489"/>
      <c r="J42" s="4489"/>
      <c r="K42" s="4489"/>
      <c r="L42" s="4486"/>
      <c r="M42" s="4489"/>
      <c r="N42" s="4489"/>
      <c r="O42" s="4489"/>
      <c r="P42" s="4486"/>
      <c r="Q42" s="4489"/>
      <c r="R42" s="4489"/>
      <c r="S42" s="4489"/>
      <c r="T42" s="4486"/>
      <c r="U42" s="4497"/>
      <c r="V42" s="4497"/>
      <c r="W42" s="4499"/>
      <c r="X42" s="4496"/>
      <c r="Y42" s="4496"/>
      <c r="Z42" s="4496"/>
      <c r="AA42" s="4502"/>
    </row>
    <row r="43" spans="1:28" s="4473" customFormat="1" ht="15.75" customHeight="1">
      <c r="A43" s="4487">
        <v>36</v>
      </c>
      <c r="B43" s="4488" t="s">
        <v>556</v>
      </c>
      <c r="C43" s="4488" t="str">
        <f>VLOOKUP(B43,[1]第一部分收入和收益!$A:$B,2,0)</f>
        <v>华南分公司</v>
      </c>
      <c r="D43" s="1773"/>
      <c r="E43" s="1773"/>
      <c r="F43" s="1773"/>
      <c r="G43" s="1773"/>
      <c r="H43" s="4486"/>
      <c r="I43" s="4489"/>
      <c r="J43" s="4489"/>
      <c r="K43" s="4489"/>
      <c r="L43" s="4486"/>
      <c r="M43" s="4489"/>
      <c r="N43" s="4489"/>
      <c r="O43" s="4489"/>
      <c r="P43" s="4486"/>
      <c r="Q43" s="4489"/>
      <c r="R43" s="4489"/>
      <c r="S43" s="4489"/>
      <c r="T43" s="4486"/>
      <c r="U43" s="4497"/>
      <c r="V43" s="4497"/>
      <c r="W43" s="4499"/>
      <c r="X43" s="4496"/>
      <c r="Y43" s="4496"/>
      <c r="Z43" s="4496"/>
      <c r="AA43" s="4502"/>
    </row>
    <row r="44" spans="1:28" s="4473" customFormat="1" ht="15.75" customHeight="1">
      <c r="A44" s="4487">
        <v>37</v>
      </c>
      <c r="B44" s="4488" t="s">
        <v>557</v>
      </c>
      <c r="C44" s="4488" t="str">
        <f>VLOOKUP(B44,[1]第一部分收入和收益!$A:$B,2,0)</f>
        <v>发展直营</v>
      </c>
      <c r="D44" s="1773"/>
      <c r="E44" s="1773"/>
      <c r="F44" s="1773"/>
      <c r="G44" s="1773"/>
      <c r="H44" s="4486"/>
      <c r="I44" s="4489"/>
      <c r="J44" s="4489"/>
      <c r="K44" s="4489"/>
      <c r="L44" s="4486"/>
      <c r="M44" s="4489"/>
      <c r="N44" s="4489"/>
      <c r="O44" s="4489"/>
      <c r="P44" s="4486"/>
      <c r="Q44" s="4489"/>
      <c r="R44" s="4489"/>
      <c r="S44" s="4489"/>
      <c r="T44" s="4486"/>
      <c r="U44" s="4497"/>
      <c r="V44" s="4497"/>
      <c r="W44" s="4499"/>
      <c r="X44" s="4496"/>
      <c r="Y44" s="4496"/>
      <c r="Z44" s="4496"/>
      <c r="AA44" s="4502"/>
    </row>
    <row r="45" spans="1:28" s="4473" customFormat="1" ht="15.75" customHeight="1">
      <c r="A45" s="4487">
        <v>38</v>
      </c>
      <c r="B45" s="4488" t="s">
        <v>558</v>
      </c>
      <c r="C45" s="4488" t="str">
        <f>VLOOKUP(B45,[1]第一部分收入和收益!$A:$B,2,0)</f>
        <v>发展直营</v>
      </c>
      <c r="D45" s="1773"/>
      <c r="E45" s="1773"/>
      <c r="F45" s="1773"/>
      <c r="G45" s="1773"/>
      <c r="H45" s="4486"/>
      <c r="I45" s="4489"/>
      <c r="J45" s="4489"/>
      <c r="K45" s="4489"/>
      <c r="L45" s="4486"/>
      <c r="M45" s="4489"/>
      <c r="N45" s="4489"/>
      <c r="O45" s="4489"/>
      <c r="P45" s="4486"/>
      <c r="Q45" s="4489"/>
      <c r="R45" s="4489"/>
      <c r="S45" s="4489"/>
      <c r="T45" s="4486"/>
      <c r="U45" s="4497"/>
      <c r="V45" s="4497"/>
      <c r="W45" s="4499"/>
      <c r="X45" s="4496"/>
      <c r="Y45" s="4496"/>
      <c r="Z45" s="4496"/>
      <c r="AA45" s="4502"/>
    </row>
    <row r="46" spans="1:28" s="4473" customFormat="1" ht="15.75" customHeight="1">
      <c r="A46" s="4487">
        <v>39</v>
      </c>
      <c r="B46" s="4488" t="s">
        <v>559</v>
      </c>
      <c r="C46" s="4488" t="str">
        <f>VLOOKUP(B46,[1]第一部分收入和收益!$A:$B,2,0)</f>
        <v>发展直营</v>
      </c>
      <c r="D46" s="1773"/>
      <c r="E46" s="1773"/>
      <c r="F46" s="1773"/>
      <c r="G46" s="1773"/>
      <c r="H46" s="4486"/>
      <c r="I46" s="4489"/>
      <c r="J46" s="4489"/>
      <c r="K46" s="4489"/>
      <c r="L46" s="4486"/>
      <c r="M46" s="4489"/>
      <c r="N46" s="4489"/>
      <c r="O46" s="4489"/>
      <c r="P46" s="4486"/>
      <c r="Q46" s="4489"/>
      <c r="R46" s="4489"/>
      <c r="S46" s="4489"/>
      <c r="T46" s="4486"/>
      <c r="U46" s="4497"/>
      <c r="V46" s="4497"/>
      <c r="W46" s="4499"/>
      <c r="X46" s="4496"/>
      <c r="Y46" s="4496"/>
      <c r="Z46" s="4496"/>
      <c r="AA46" s="4502"/>
    </row>
    <row r="47" spans="1:28" s="4473" customFormat="1" ht="15.75" customHeight="1">
      <c r="A47" s="4487">
        <v>40</v>
      </c>
      <c r="B47" s="4488" t="s">
        <v>560</v>
      </c>
      <c r="C47" s="4488" t="str">
        <f>VLOOKUP(B47,[1]第一部分收入和收益!$A:$B,2,0)</f>
        <v>发展直营</v>
      </c>
      <c r="D47" s="1773"/>
      <c r="E47" s="1773"/>
      <c r="F47" s="1773"/>
      <c r="G47" s="1773"/>
      <c r="H47" s="4486"/>
      <c r="I47" s="4489"/>
      <c r="J47" s="4489"/>
      <c r="K47" s="4489"/>
      <c r="L47" s="4486"/>
      <c r="M47" s="4489"/>
      <c r="N47" s="4489"/>
      <c r="O47" s="4489"/>
      <c r="P47" s="4486"/>
      <c r="Q47" s="4489"/>
      <c r="R47" s="4489"/>
      <c r="S47" s="4489"/>
      <c r="T47" s="4486"/>
      <c r="U47" s="4497"/>
      <c r="V47" s="4497"/>
      <c r="W47" s="4499"/>
      <c r="X47" s="4496"/>
      <c r="Y47" s="4496"/>
      <c r="Z47" s="4496"/>
      <c r="AA47" s="4502"/>
    </row>
    <row r="48" spans="1:28" s="4473" customFormat="1" ht="15.75" customHeight="1">
      <c r="A48" s="4487">
        <v>41</v>
      </c>
      <c r="B48" s="4488" t="s">
        <v>561</v>
      </c>
      <c r="C48" s="4488" t="str">
        <f>VLOOKUP(B48,[1]第一部分收入和收益!$A:$B,2,0)</f>
        <v>发展直营</v>
      </c>
      <c r="D48" s="1773"/>
      <c r="E48" s="1773"/>
      <c r="F48" s="1773"/>
      <c r="G48" s="1773"/>
      <c r="H48" s="4486"/>
      <c r="I48" s="4489"/>
      <c r="J48" s="4489"/>
      <c r="K48" s="4489"/>
      <c r="L48" s="4486"/>
      <c r="M48" s="4489"/>
      <c r="N48" s="4489"/>
      <c r="O48" s="4489"/>
      <c r="P48" s="4486"/>
      <c r="Q48" s="4489"/>
      <c r="R48" s="4489"/>
      <c r="S48" s="4489"/>
      <c r="T48" s="4486"/>
      <c r="U48" s="4497"/>
      <c r="V48" s="4497"/>
      <c r="W48" s="4499"/>
      <c r="X48" s="4496"/>
      <c r="Y48" s="4496"/>
      <c r="Z48" s="4496"/>
      <c r="AA48" s="4502"/>
    </row>
    <row r="49" spans="1:27" s="4473" customFormat="1" ht="15.75" customHeight="1">
      <c r="A49" s="4487">
        <v>42</v>
      </c>
      <c r="B49" s="4488" t="s">
        <v>562</v>
      </c>
      <c r="C49" s="4488" t="str">
        <f>VLOOKUP(B49,[1]第一部分收入和收益!$A:$B,2,0)</f>
        <v>发展直营</v>
      </c>
      <c r="D49" s="4489"/>
      <c r="E49" s="4489"/>
      <c r="F49" s="4489"/>
      <c r="G49" s="4489"/>
      <c r="H49" s="4486"/>
      <c r="I49" s="4489"/>
      <c r="J49" s="4489"/>
      <c r="K49" s="4489"/>
      <c r="L49" s="4486"/>
      <c r="M49" s="4489"/>
      <c r="N49" s="4489"/>
      <c r="O49" s="4489"/>
      <c r="P49" s="4486"/>
      <c r="Q49" s="4489"/>
      <c r="R49" s="4489"/>
      <c r="S49" s="4489"/>
      <c r="T49" s="4486"/>
      <c r="U49" s="4495"/>
      <c r="V49" s="4495"/>
      <c r="W49" s="4496"/>
      <c r="X49" s="4496"/>
      <c r="Y49" s="4496"/>
      <c r="Z49" s="4496"/>
      <c r="AA49" s="4502"/>
    </row>
    <row r="50" spans="1:27" s="4473" customFormat="1" ht="15.75" customHeight="1">
      <c r="A50" s="4487">
        <v>43</v>
      </c>
      <c r="B50" s="4488" t="s">
        <v>563</v>
      </c>
      <c r="C50" s="4488" t="str">
        <f>VLOOKUP(B50,[1]第一部分收入和收益!$A:$B,2,0)</f>
        <v>发展直营</v>
      </c>
      <c r="D50" s="4489"/>
      <c r="E50" s="4489"/>
      <c r="F50" s="4489"/>
      <c r="G50" s="4489"/>
      <c r="H50" s="4486"/>
      <c r="I50" s="4489"/>
      <c r="J50" s="4489"/>
      <c r="K50" s="4489"/>
      <c r="L50" s="4486"/>
      <c r="M50" s="4489"/>
      <c r="N50" s="4489"/>
      <c r="O50" s="4489"/>
      <c r="P50" s="4486"/>
      <c r="Q50" s="4489"/>
      <c r="R50" s="4489"/>
      <c r="S50" s="4489"/>
      <c r="T50" s="4486"/>
      <c r="U50" s="4495"/>
      <c r="V50" s="4495"/>
      <c r="W50" s="4496"/>
      <c r="X50" s="4496"/>
      <c r="Y50" s="4496"/>
      <c r="Z50" s="4496"/>
      <c r="AA50" s="4502"/>
    </row>
    <row r="51" spans="1:27" s="4473" customFormat="1" ht="15.75" customHeight="1">
      <c r="A51" s="4487">
        <v>44</v>
      </c>
      <c r="B51" s="4488" t="s">
        <v>564</v>
      </c>
      <c r="C51" s="4488" t="str">
        <f>VLOOKUP(B51,[1]第一部分收入和收益!$A:$B,2,0)</f>
        <v>发展直营</v>
      </c>
      <c r="D51" s="4489"/>
      <c r="E51" s="4489"/>
      <c r="F51" s="4489"/>
      <c r="G51" s="4489"/>
      <c r="H51" s="4486"/>
      <c r="I51" s="4489"/>
      <c r="J51" s="4489"/>
      <c r="K51" s="4489"/>
      <c r="L51" s="4486"/>
      <c r="M51" s="4489"/>
      <c r="N51" s="4489"/>
      <c r="O51" s="4489"/>
      <c r="P51" s="4486"/>
      <c r="Q51" s="4489"/>
      <c r="R51" s="4489"/>
      <c r="S51" s="4489"/>
      <c r="T51" s="4486"/>
      <c r="U51" s="4495"/>
      <c r="V51" s="4495"/>
      <c r="W51" s="4496"/>
      <c r="X51" s="4496"/>
      <c r="Y51" s="4496"/>
      <c r="Z51" s="4496"/>
      <c r="AA51" s="4502"/>
    </row>
    <row r="52" spans="1:27" s="4473" customFormat="1" ht="15.75" customHeight="1">
      <c r="A52" s="4487">
        <v>45</v>
      </c>
      <c r="B52" s="4488" t="s">
        <v>565</v>
      </c>
      <c r="C52" s="4488" t="str">
        <f>VLOOKUP(B52,[1]第一部分收入和收益!$A:$B,2,0)</f>
        <v>东北分公司</v>
      </c>
      <c r="D52" s="4489"/>
      <c r="E52" s="4489"/>
      <c r="F52" s="4489"/>
      <c r="G52" s="4489"/>
      <c r="H52" s="4486"/>
      <c r="I52" s="4489"/>
      <c r="J52" s="4489"/>
      <c r="K52" s="4489"/>
      <c r="L52" s="4486"/>
      <c r="M52" s="4489"/>
      <c r="N52" s="4489"/>
      <c r="O52" s="4489"/>
      <c r="P52" s="4486"/>
      <c r="Q52" s="4489"/>
      <c r="R52" s="4489"/>
      <c r="S52" s="4489"/>
      <c r="T52" s="4486"/>
      <c r="U52" s="4495"/>
      <c r="V52" s="4495"/>
      <c r="W52" s="4496"/>
      <c r="X52" s="4496"/>
      <c r="Y52" s="4496"/>
      <c r="Z52" s="4496"/>
      <c r="AA52" s="4502"/>
    </row>
    <row r="53" spans="1:27" s="4473" customFormat="1" ht="15.75" customHeight="1">
      <c r="A53" s="4487">
        <v>46</v>
      </c>
      <c r="B53" s="4488" t="s">
        <v>566</v>
      </c>
      <c r="C53" s="4488" t="str">
        <f>VLOOKUP(B53,[1]第一部分收入和收益!$A:$B,2,0)</f>
        <v>东北分公司</v>
      </c>
      <c r="D53" s="4489"/>
      <c r="E53" s="4489"/>
      <c r="F53" s="4489"/>
      <c r="G53" s="4489"/>
      <c r="H53" s="4486"/>
      <c r="I53" s="4489"/>
      <c r="J53" s="4489"/>
      <c r="K53" s="4489"/>
      <c r="L53" s="4486"/>
      <c r="M53" s="4489"/>
      <c r="N53" s="4489"/>
      <c r="O53" s="4489"/>
      <c r="P53" s="4486"/>
      <c r="Q53" s="4489"/>
      <c r="R53" s="4489"/>
      <c r="S53" s="4489"/>
      <c r="T53" s="4486"/>
      <c r="U53" s="4495"/>
      <c r="V53" s="4495"/>
      <c r="W53" s="4496"/>
      <c r="X53" s="4496"/>
      <c r="Y53" s="4496"/>
      <c r="Z53" s="4496"/>
      <c r="AA53" s="4502"/>
    </row>
    <row r="54" spans="1:27" s="4473" customFormat="1" ht="15.75" customHeight="1">
      <c r="A54" s="4487">
        <v>47</v>
      </c>
      <c r="B54" s="4488" t="s">
        <v>567</v>
      </c>
      <c r="C54" s="4488" t="str">
        <f>VLOOKUP(B54,[1]第一部分收入和收益!$A:$B,2,0)</f>
        <v>东北分公司</v>
      </c>
      <c r="D54" s="4489"/>
      <c r="E54" s="4489"/>
      <c r="F54" s="4489"/>
      <c r="G54" s="4489"/>
      <c r="H54" s="4486"/>
      <c r="I54" s="4489"/>
      <c r="J54" s="4489"/>
      <c r="K54" s="4489"/>
      <c r="L54" s="4486"/>
      <c r="M54" s="4489"/>
      <c r="N54" s="4489"/>
      <c r="O54" s="4489"/>
      <c r="P54" s="4486"/>
      <c r="Q54" s="4489"/>
      <c r="R54" s="4489"/>
      <c r="S54" s="4489"/>
      <c r="T54" s="4486"/>
      <c r="U54" s="4495"/>
      <c r="V54" s="4495"/>
      <c r="W54" s="4496"/>
      <c r="X54" s="4496"/>
      <c r="Y54" s="4496"/>
      <c r="Z54" s="4496"/>
      <c r="AA54" s="4502"/>
    </row>
    <row r="55" spans="1:27" s="4473" customFormat="1" ht="15.75" customHeight="1">
      <c r="A55" s="4487">
        <v>48</v>
      </c>
      <c r="B55" s="4488" t="s">
        <v>568</v>
      </c>
      <c r="C55" s="4488" t="str">
        <f>VLOOKUP(B55,[1]第一部分收入和收益!$A:$B,2,0)</f>
        <v>华东分公司</v>
      </c>
      <c r="D55" s="4489"/>
      <c r="E55" s="4489"/>
      <c r="F55" s="4489"/>
      <c r="G55" s="4489"/>
      <c r="H55" s="4486"/>
      <c r="I55" s="4489"/>
      <c r="J55" s="4489"/>
      <c r="K55" s="4489"/>
      <c r="L55" s="4486"/>
      <c r="M55" s="4489"/>
      <c r="N55" s="4489"/>
      <c r="O55" s="4489"/>
      <c r="P55" s="4486"/>
      <c r="Q55" s="4489"/>
      <c r="R55" s="4489"/>
      <c r="S55" s="4489"/>
      <c r="T55" s="4486"/>
      <c r="U55" s="4495"/>
      <c r="V55" s="4495"/>
      <c r="W55" s="4496"/>
      <c r="X55" s="4496"/>
      <c r="Y55" s="4496"/>
      <c r="Z55" s="4496"/>
      <c r="AA55" s="4502"/>
    </row>
    <row r="56" spans="1:27" s="4473" customFormat="1" ht="15.75" customHeight="1">
      <c r="A56" s="4487">
        <v>49</v>
      </c>
      <c r="B56" s="4488" t="s">
        <v>569</v>
      </c>
      <c r="C56" s="4488" t="str">
        <f>VLOOKUP(B56,[1]第一部分收入和收益!$A:$B,2,0)</f>
        <v>华南分公司</v>
      </c>
      <c r="D56" s="4489"/>
      <c r="E56" s="4489"/>
      <c r="F56" s="4489"/>
      <c r="G56" s="4489"/>
      <c r="H56" s="4486"/>
      <c r="I56" s="4489"/>
      <c r="J56" s="4489"/>
      <c r="K56" s="4489"/>
      <c r="L56" s="4486"/>
      <c r="M56" s="4489"/>
      <c r="N56" s="4489"/>
      <c r="O56" s="4489"/>
      <c r="P56" s="4486"/>
      <c r="Q56" s="4489"/>
      <c r="R56" s="4489"/>
      <c r="S56" s="4489"/>
      <c r="T56" s="4486"/>
      <c r="U56" s="4495"/>
      <c r="V56" s="4495"/>
      <c r="W56" s="4496"/>
      <c r="X56" s="4496"/>
      <c r="Y56" s="4496"/>
      <c r="Z56" s="4496"/>
      <c r="AA56" s="4502"/>
    </row>
    <row r="57" spans="1:27" s="4473" customFormat="1" ht="15.75" customHeight="1">
      <c r="A57" s="4487">
        <v>50</v>
      </c>
      <c r="B57" s="4488" t="s">
        <v>570</v>
      </c>
      <c r="C57" s="4488" t="str">
        <f>VLOOKUP(B57,[1]第一部分收入和收益!$A:$B,2,0)</f>
        <v>华北分公司</v>
      </c>
      <c r="D57" s="4489"/>
      <c r="E57" s="4489"/>
      <c r="F57" s="4489"/>
      <c r="G57" s="4489"/>
      <c r="H57" s="4486"/>
      <c r="I57" s="4489"/>
      <c r="J57" s="4489"/>
      <c r="K57" s="4489"/>
      <c r="L57" s="4486"/>
      <c r="M57" s="4489"/>
      <c r="N57" s="4489"/>
      <c r="O57" s="4489"/>
      <c r="P57" s="4486"/>
      <c r="Q57" s="4489"/>
      <c r="R57" s="4489"/>
      <c r="S57" s="4489"/>
      <c r="T57" s="4486"/>
      <c r="U57" s="4495"/>
      <c r="V57" s="4495"/>
      <c r="W57" s="4496"/>
      <c r="X57" s="4496"/>
      <c r="Y57" s="4496"/>
      <c r="Z57" s="4496"/>
      <c r="AA57" s="4502"/>
    </row>
    <row r="58" spans="1:27" s="4473" customFormat="1" ht="15.75" customHeight="1">
      <c r="A58" s="4487">
        <v>51</v>
      </c>
      <c r="B58" s="4488" t="s">
        <v>571</v>
      </c>
      <c r="C58" s="4488" t="str">
        <f>VLOOKUP(B58,[1]第一部分收入和收益!$A:$B,2,0)</f>
        <v>发展直营</v>
      </c>
      <c r="D58" s="4489"/>
      <c r="E58" s="4489"/>
      <c r="F58" s="4489"/>
      <c r="G58" s="4489"/>
      <c r="H58" s="4486"/>
      <c r="I58" s="4489"/>
      <c r="J58" s="4489"/>
      <c r="K58" s="4489"/>
      <c r="L58" s="4486"/>
      <c r="M58" s="4489"/>
      <c r="N58" s="4489"/>
      <c r="O58" s="4489"/>
      <c r="P58" s="4486"/>
      <c r="Q58" s="4489"/>
      <c r="R58" s="4489"/>
      <c r="S58" s="4489"/>
      <c r="T58" s="4486"/>
      <c r="U58" s="4495"/>
      <c r="V58" s="4495"/>
      <c r="W58" s="4496"/>
      <c r="X58" s="4496"/>
      <c r="Y58" s="4496"/>
      <c r="Z58" s="4496"/>
      <c r="AA58" s="4502"/>
    </row>
    <row r="59" spans="1:27" s="4473" customFormat="1" ht="15.75" customHeight="1">
      <c r="A59" s="4487">
        <v>52</v>
      </c>
      <c r="B59" s="4488" t="s">
        <v>572</v>
      </c>
      <c r="C59" s="4488" t="str">
        <f>VLOOKUP(B59,[1]第一部分收入和收益!$A:$B,2,0)</f>
        <v>发展直营</v>
      </c>
      <c r="D59" s="4489"/>
      <c r="E59" s="4489"/>
      <c r="F59" s="4489"/>
      <c r="G59" s="4489"/>
      <c r="H59" s="4486"/>
      <c r="I59" s="4489"/>
      <c r="J59" s="4489"/>
      <c r="K59" s="4489"/>
      <c r="L59" s="4486"/>
      <c r="M59" s="4489"/>
      <c r="N59" s="4489"/>
      <c r="O59" s="4489"/>
      <c r="P59" s="4486"/>
      <c r="Q59" s="4489"/>
      <c r="R59" s="4489"/>
      <c r="S59" s="4489"/>
      <c r="T59" s="4486"/>
      <c r="U59" s="4496"/>
      <c r="V59" s="4496"/>
      <c r="W59" s="4496"/>
      <c r="X59" s="4496"/>
      <c r="Y59" s="4496"/>
      <c r="Z59" s="4496"/>
      <c r="AA59" s="4502"/>
    </row>
    <row r="60" spans="1:27" s="4473" customFormat="1" ht="15.75" customHeight="1">
      <c r="A60" s="4487">
        <v>53</v>
      </c>
      <c r="B60" s="4488" t="s">
        <v>573</v>
      </c>
      <c r="C60" s="4488" t="str">
        <f>VLOOKUP(B60,[1]第一部分收入和收益!$A:$B,2,0)</f>
        <v>发展直营</v>
      </c>
      <c r="D60" s="4489"/>
      <c r="E60" s="4489"/>
      <c r="F60" s="4489"/>
      <c r="G60" s="4489"/>
      <c r="H60" s="4486"/>
      <c r="I60" s="4489"/>
      <c r="J60" s="4489"/>
      <c r="K60" s="4489"/>
      <c r="L60" s="4486"/>
      <c r="M60" s="4489"/>
      <c r="N60" s="4489"/>
      <c r="O60" s="4489"/>
      <c r="P60" s="4486"/>
      <c r="Q60" s="4489"/>
      <c r="R60" s="4489"/>
      <c r="S60" s="4489"/>
      <c r="T60" s="4486"/>
      <c r="U60" s="4495"/>
      <c r="V60" s="4495"/>
      <c r="W60" s="4496"/>
      <c r="X60" s="4496"/>
      <c r="Y60" s="4496"/>
      <c r="Z60" s="4496"/>
      <c r="AA60" s="4502"/>
    </row>
    <row r="61" spans="1:27" s="4473" customFormat="1" ht="15.75" customHeight="1">
      <c r="A61" s="4487">
        <v>54</v>
      </c>
      <c r="B61" s="4488" t="s">
        <v>574</v>
      </c>
      <c r="C61" s="4488" t="str">
        <f>VLOOKUP(B61,[1]第一部分收入和收益!$A:$B,2,0)</f>
        <v>西南分公司</v>
      </c>
      <c r="D61" s="4489"/>
      <c r="E61" s="4489"/>
      <c r="F61" s="4489"/>
      <c r="G61" s="4489"/>
      <c r="H61" s="4486"/>
      <c r="I61" s="4489"/>
      <c r="J61" s="4489"/>
      <c r="K61" s="4489"/>
      <c r="L61" s="4486"/>
      <c r="M61" s="4489"/>
      <c r="N61" s="4489"/>
      <c r="O61" s="4489"/>
      <c r="P61" s="4486"/>
      <c r="Q61" s="4489"/>
      <c r="R61" s="4489"/>
      <c r="S61" s="4489"/>
      <c r="T61" s="4486"/>
      <c r="U61" s="4495"/>
      <c r="V61" s="4495"/>
      <c r="W61" s="4496"/>
      <c r="X61" s="4496"/>
      <c r="Y61" s="4496"/>
      <c r="Z61" s="4496"/>
      <c r="AA61" s="4502"/>
    </row>
    <row r="62" spans="1:27" s="4473" customFormat="1" ht="15.75" customHeight="1">
      <c r="A62" s="4487">
        <v>55</v>
      </c>
      <c r="B62" s="4488" t="s">
        <v>575</v>
      </c>
      <c r="C62" s="4488" t="str">
        <f>VLOOKUP(B62,[1]第一部分收入和收益!$A:$B,2,0)</f>
        <v>华东分公司</v>
      </c>
      <c r="D62" s="4489"/>
      <c r="E62" s="4489"/>
      <c r="F62" s="4489"/>
      <c r="G62" s="4489"/>
      <c r="H62" s="4486"/>
      <c r="I62" s="4489"/>
      <c r="J62" s="4489"/>
      <c r="K62" s="4489"/>
      <c r="L62" s="4486"/>
      <c r="M62" s="4489"/>
      <c r="N62" s="4489"/>
      <c r="O62" s="4489"/>
      <c r="P62" s="4486"/>
      <c r="Q62" s="4489"/>
      <c r="R62" s="4489"/>
      <c r="S62" s="4489"/>
      <c r="T62" s="4486"/>
      <c r="U62" s="4495"/>
      <c r="V62" s="4495"/>
      <c r="W62" s="4496"/>
      <c r="X62" s="4496"/>
      <c r="Y62" s="4496"/>
      <c r="Z62" s="4496"/>
      <c r="AA62" s="4502"/>
    </row>
    <row r="63" spans="1:27" s="4473" customFormat="1" ht="15.75" customHeight="1">
      <c r="A63" s="4487">
        <v>56</v>
      </c>
      <c r="B63" s="4488" t="s">
        <v>576</v>
      </c>
      <c r="C63" s="4488" t="str">
        <f>VLOOKUP(B63,[1]第一部分收入和收益!$A:$B,2,0)</f>
        <v>发展直营</v>
      </c>
      <c r="D63" s="1773"/>
      <c r="E63" s="4489"/>
      <c r="F63" s="4489"/>
      <c r="G63" s="4489"/>
      <c r="H63" s="4486"/>
      <c r="I63" s="4489"/>
      <c r="J63" s="4489"/>
      <c r="K63" s="4489"/>
      <c r="L63" s="4486"/>
      <c r="M63" s="4489"/>
      <c r="N63" s="4489"/>
      <c r="O63" s="4489"/>
      <c r="P63" s="4486"/>
      <c r="Q63" s="4489"/>
      <c r="R63" s="4489"/>
      <c r="S63" s="4489"/>
      <c r="T63" s="4486"/>
      <c r="U63" s="4495"/>
      <c r="V63" s="4495"/>
      <c r="W63" s="4496"/>
      <c r="X63" s="4496"/>
      <c r="Y63" s="4496"/>
      <c r="Z63" s="4496"/>
      <c r="AA63" s="4502"/>
    </row>
    <row r="64" spans="1:27" s="4473" customFormat="1" ht="15.75" customHeight="1">
      <c r="A64" s="4487">
        <v>57</v>
      </c>
      <c r="B64" s="4488" t="s">
        <v>577</v>
      </c>
      <c r="C64" s="4488" t="str">
        <f>VLOOKUP(B64,[1]第一部分收入和收益!$A:$B,2,0)</f>
        <v>东北分公司</v>
      </c>
      <c r="D64" s="1773"/>
      <c r="E64" s="4489"/>
      <c r="F64" s="4489"/>
      <c r="G64" s="4489"/>
      <c r="H64" s="4486"/>
      <c r="I64" s="4489"/>
      <c r="J64" s="4489"/>
      <c r="K64" s="4489"/>
      <c r="L64" s="4486"/>
      <c r="M64" s="4489"/>
      <c r="N64" s="4489"/>
      <c r="O64" s="4489"/>
      <c r="P64" s="4486"/>
      <c r="Q64" s="4489"/>
      <c r="R64" s="4489"/>
      <c r="S64" s="4489"/>
      <c r="T64" s="4486"/>
      <c r="U64" s="4495"/>
      <c r="V64" s="4495"/>
      <c r="W64" s="4496"/>
      <c r="X64" s="4496"/>
      <c r="Y64" s="4496"/>
      <c r="Z64" s="4496"/>
      <c r="AA64" s="4502"/>
    </row>
    <row r="65" spans="1:27" s="4473" customFormat="1" ht="15.75" customHeight="1">
      <c r="A65" s="4487">
        <v>58</v>
      </c>
      <c r="B65" s="4488" t="s">
        <v>578</v>
      </c>
      <c r="C65" s="4488" t="str">
        <f>VLOOKUP(B65,[1]第一部分收入和收益!$A:$B,2,0)</f>
        <v>华北分公司</v>
      </c>
      <c r="D65" s="1773"/>
      <c r="E65" s="4489"/>
      <c r="F65" s="4489"/>
      <c r="G65" s="4489"/>
      <c r="H65" s="4486"/>
      <c r="I65" s="4489"/>
      <c r="J65" s="4489"/>
      <c r="K65" s="4489"/>
      <c r="L65" s="4486"/>
      <c r="M65" s="4489"/>
      <c r="N65" s="4489"/>
      <c r="O65" s="4489"/>
      <c r="P65" s="4486"/>
      <c r="Q65" s="4489"/>
      <c r="R65" s="4489"/>
      <c r="S65" s="4489"/>
      <c r="T65" s="4486"/>
      <c r="U65" s="4495"/>
      <c r="V65" s="4495"/>
      <c r="W65" s="4496"/>
      <c r="X65" s="4496"/>
      <c r="Y65" s="4496"/>
      <c r="Z65" s="4496"/>
      <c r="AA65" s="4502"/>
    </row>
    <row r="66" spans="1:27" s="4473" customFormat="1" ht="15.75" customHeight="1">
      <c r="A66" s="4487">
        <v>59</v>
      </c>
      <c r="B66" s="4488" t="s">
        <v>579</v>
      </c>
      <c r="C66" s="4488" t="str">
        <f>VLOOKUP(B66,[1]第一部分收入和收益!$A:$B,2,0)</f>
        <v>发展直营</v>
      </c>
      <c r="D66" s="1773"/>
      <c r="E66" s="4489"/>
      <c r="F66" s="4489"/>
      <c r="G66" s="4489"/>
      <c r="H66" s="4486"/>
      <c r="I66" s="4489"/>
      <c r="J66" s="4489"/>
      <c r="K66" s="4489"/>
      <c r="L66" s="4486"/>
      <c r="M66" s="4489"/>
      <c r="N66" s="4489"/>
      <c r="O66" s="4489"/>
      <c r="P66" s="4486"/>
      <c r="Q66" s="4489"/>
      <c r="R66" s="4489"/>
      <c r="S66" s="4489"/>
      <c r="T66" s="4486"/>
      <c r="U66" s="4495"/>
      <c r="V66" s="4495"/>
      <c r="W66" s="4496"/>
      <c r="X66" s="4496"/>
      <c r="Y66" s="4496"/>
      <c r="Z66" s="4496"/>
      <c r="AA66" s="4502"/>
    </row>
    <row r="67" spans="1:27" s="4473" customFormat="1" ht="15.75" customHeight="1">
      <c r="A67" s="4487">
        <v>60</v>
      </c>
      <c r="B67" s="4488" t="s">
        <v>580</v>
      </c>
      <c r="C67" s="4488" t="str">
        <f>VLOOKUP(B67,[1]第一部分收入和收益!$A:$B,2,0)</f>
        <v>东北分公司</v>
      </c>
      <c r="D67" s="4489"/>
      <c r="E67" s="4489"/>
      <c r="F67" s="4489"/>
      <c r="G67" s="4489"/>
      <c r="H67" s="4486"/>
      <c r="I67" s="4489"/>
      <c r="J67" s="4489"/>
      <c r="K67" s="4489"/>
      <c r="L67" s="4486"/>
      <c r="M67" s="4489"/>
      <c r="N67" s="4489"/>
      <c r="O67" s="4489"/>
      <c r="P67" s="4486"/>
      <c r="Q67" s="4489"/>
      <c r="R67" s="4489"/>
      <c r="S67" s="4489"/>
      <c r="T67" s="4486"/>
      <c r="U67" s="4495"/>
      <c r="V67" s="4495"/>
      <c r="W67" s="4496"/>
      <c r="X67" s="4496"/>
      <c r="Y67" s="4496"/>
      <c r="Z67" s="4496"/>
      <c r="AA67" s="4502"/>
    </row>
    <row r="68" spans="1:27" s="4473" customFormat="1" ht="15.75" customHeight="1">
      <c r="A68" s="4487">
        <v>61</v>
      </c>
      <c r="B68" s="4488" t="s">
        <v>581</v>
      </c>
      <c r="C68" s="4488" t="str">
        <f>VLOOKUP(B68,[1]第一部分收入和收益!$A:$B,2,0)</f>
        <v>华北分公司</v>
      </c>
      <c r="D68" s="4489"/>
      <c r="E68" s="4489"/>
      <c r="F68" s="4489"/>
      <c r="G68" s="4489"/>
      <c r="H68" s="4486"/>
      <c r="I68" s="4489"/>
      <c r="J68" s="4489"/>
      <c r="K68" s="4489"/>
      <c r="L68" s="4486"/>
      <c r="M68" s="4489"/>
      <c r="N68" s="4489"/>
      <c r="O68" s="4489"/>
      <c r="P68" s="4486"/>
      <c r="Q68" s="4489"/>
      <c r="R68" s="4489"/>
      <c r="S68" s="4489"/>
      <c r="T68" s="4486"/>
      <c r="U68" s="4495"/>
      <c r="V68" s="4495"/>
      <c r="W68" s="4496"/>
      <c r="X68" s="4496"/>
      <c r="Y68" s="4496"/>
      <c r="Z68" s="4496"/>
      <c r="AA68" s="4502"/>
    </row>
    <row r="69" spans="1:27" s="4473" customFormat="1" ht="15.75" customHeight="1">
      <c r="A69" s="4487">
        <v>62</v>
      </c>
      <c r="B69" s="4488" t="s">
        <v>582</v>
      </c>
      <c r="C69" s="4488" t="str">
        <f>VLOOKUP(B69,[1]第一部分收入和收益!$A:$B,2,0)</f>
        <v>华南分公司</v>
      </c>
      <c r="D69" s="4489"/>
      <c r="E69" s="4489"/>
      <c r="F69" s="4489"/>
      <c r="G69" s="4489"/>
      <c r="H69" s="4486"/>
      <c r="I69" s="4489"/>
      <c r="J69" s="4489"/>
      <c r="K69" s="4489"/>
      <c r="L69" s="4486"/>
      <c r="M69" s="4489"/>
      <c r="N69" s="4489"/>
      <c r="O69" s="4489"/>
      <c r="P69" s="4486"/>
      <c r="Q69" s="4489"/>
      <c r="R69" s="4489"/>
      <c r="S69" s="4489"/>
      <c r="T69" s="4486"/>
      <c r="U69" s="4495"/>
      <c r="V69" s="4495"/>
      <c r="W69" s="4496"/>
      <c r="X69" s="4496"/>
      <c r="Y69" s="4496"/>
      <c r="Z69" s="4496"/>
      <c r="AA69" s="4502"/>
    </row>
    <row r="70" spans="1:27" s="4473" customFormat="1" ht="15.75" customHeight="1">
      <c r="A70" s="4487">
        <v>63</v>
      </c>
      <c r="B70" s="4488" t="s">
        <v>583</v>
      </c>
      <c r="C70" s="4488" t="str">
        <f>VLOOKUP(B70,[1]第一部分收入和收益!$A:$B,2,0)</f>
        <v>发展直营</v>
      </c>
      <c r="D70" s="1773"/>
      <c r="E70" s="1773"/>
      <c r="F70" s="1773"/>
      <c r="G70" s="1773"/>
      <c r="H70" s="4486"/>
      <c r="I70" s="4489"/>
      <c r="J70" s="4489"/>
      <c r="K70" s="4489"/>
      <c r="L70" s="4486"/>
      <c r="M70" s="4489"/>
      <c r="N70" s="4489"/>
      <c r="O70" s="4489"/>
      <c r="P70" s="4486"/>
      <c r="Q70" s="4489"/>
      <c r="R70" s="4489"/>
      <c r="S70" s="4489"/>
      <c r="T70" s="4486"/>
      <c r="U70" s="4495"/>
      <c r="V70" s="4495"/>
      <c r="W70" s="4496"/>
      <c r="X70" s="4496"/>
      <c r="Y70" s="4496"/>
      <c r="Z70" s="4496"/>
      <c r="AA70" s="4502"/>
    </row>
    <row r="71" spans="1:27" s="4473" customFormat="1" ht="15.75" customHeight="1">
      <c r="A71" s="4487">
        <v>64</v>
      </c>
      <c r="B71" s="4488" t="s">
        <v>584</v>
      </c>
      <c r="C71" s="4488" t="str">
        <f>VLOOKUP(B71,[1]第一部分收入和收益!$A:$B,2,0)</f>
        <v>华南分公司</v>
      </c>
      <c r="D71" s="4490"/>
      <c r="E71" s="4491"/>
      <c r="F71" s="4491"/>
      <c r="G71" s="4491"/>
      <c r="H71" s="4486"/>
      <c r="I71" s="4489"/>
      <c r="J71" s="4489"/>
      <c r="K71" s="4489"/>
      <c r="L71" s="4486"/>
      <c r="M71" s="4489"/>
      <c r="N71" s="4489"/>
      <c r="O71" s="4489"/>
      <c r="P71" s="4486"/>
      <c r="Q71" s="4489"/>
      <c r="R71" s="4489"/>
      <c r="S71" s="4489"/>
      <c r="T71" s="4486"/>
      <c r="U71" s="4495"/>
      <c r="V71" s="4495"/>
      <c r="W71" s="4496"/>
      <c r="X71" s="4496"/>
      <c r="Y71" s="4496"/>
      <c r="Z71" s="4496"/>
      <c r="AA71" s="4502"/>
    </row>
    <row r="72" spans="1:27" s="4473" customFormat="1" ht="15.75" customHeight="1">
      <c r="A72" s="4487">
        <v>65</v>
      </c>
      <c r="B72" s="4488" t="s">
        <v>585</v>
      </c>
      <c r="C72" s="4488" t="str">
        <f>VLOOKUP(B72,[1]第一部分收入和收益!$A:$B,2,0)</f>
        <v>华南分公司</v>
      </c>
      <c r="D72" s="1773"/>
      <c r="E72" s="1773"/>
      <c r="F72" s="1773"/>
      <c r="G72" s="1773"/>
      <c r="H72" s="4486"/>
      <c r="I72" s="4489"/>
      <c r="J72" s="4489"/>
      <c r="K72" s="4489"/>
      <c r="L72" s="4486"/>
      <c r="M72" s="4489"/>
      <c r="N72" s="4489"/>
      <c r="O72" s="4489"/>
      <c r="P72" s="4486"/>
      <c r="Q72" s="4489"/>
      <c r="R72" s="4489"/>
      <c r="S72" s="4489"/>
      <c r="T72" s="4486"/>
      <c r="U72" s="4495"/>
      <c r="V72" s="4495"/>
      <c r="W72" s="4496"/>
      <c r="X72" s="4496"/>
      <c r="Y72" s="4496"/>
      <c r="Z72" s="4496"/>
      <c r="AA72" s="4502"/>
    </row>
    <row r="73" spans="1:27" s="4473" customFormat="1" ht="15.75" customHeight="1">
      <c r="A73" s="4487">
        <v>66</v>
      </c>
      <c r="B73" s="4488" t="s">
        <v>586</v>
      </c>
      <c r="C73" s="4488" t="str">
        <f>VLOOKUP(B73,[1]第一部分收入和收益!$A:$B,2,0)</f>
        <v>华南分公司</v>
      </c>
      <c r="D73" s="1773"/>
      <c r="E73" s="1773"/>
      <c r="F73" s="1773"/>
      <c r="G73" s="1773"/>
      <c r="H73" s="4486"/>
      <c r="I73" s="4489"/>
      <c r="J73" s="4489"/>
      <c r="K73" s="4489"/>
      <c r="L73" s="4486"/>
      <c r="M73" s="4489"/>
      <c r="N73" s="4489"/>
      <c r="O73" s="4489"/>
      <c r="P73" s="4486"/>
      <c r="Q73" s="4489"/>
      <c r="R73" s="4489"/>
      <c r="S73" s="4489"/>
      <c r="T73" s="4486"/>
      <c r="U73" s="4495"/>
      <c r="V73" s="4495"/>
      <c r="W73" s="4496"/>
      <c r="X73" s="4496"/>
      <c r="Y73" s="4496"/>
      <c r="Z73" s="4496"/>
      <c r="AA73" s="4502"/>
    </row>
    <row r="74" spans="1:27" s="4473" customFormat="1" ht="15.75" customHeight="1">
      <c r="A74" s="4487">
        <v>67</v>
      </c>
      <c r="B74" s="4488" t="s">
        <v>587</v>
      </c>
      <c r="C74" s="4488" t="str">
        <f>VLOOKUP(B74,[1]第一部分收入和收益!$A:$B,2,0)</f>
        <v>华南分公司</v>
      </c>
      <c r="D74" s="4490"/>
      <c r="E74" s="4491"/>
      <c r="F74" s="4491"/>
      <c r="G74" s="4491"/>
      <c r="H74" s="4486"/>
      <c r="I74" s="4489"/>
      <c r="J74" s="4489"/>
      <c r="K74" s="4489"/>
      <c r="L74" s="4486"/>
      <c r="M74" s="4489"/>
      <c r="N74" s="4489"/>
      <c r="O74" s="4489"/>
      <c r="P74" s="4486"/>
      <c r="Q74" s="4489"/>
      <c r="R74" s="4489"/>
      <c r="S74" s="4489"/>
      <c r="T74" s="4486"/>
      <c r="U74" s="4495"/>
      <c r="V74" s="4495"/>
      <c r="W74" s="4496"/>
      <c r="X74" s="4496"/>
      <c r="Y74" s="4496"/>
      <c r="Z74" s="4496"/>
      <c r="AA74" s="4502"/>
    </row>
    <row r="75" spans="1:27" s="4473" customFormat="1" ht="15.75" customHeight="1">
      <c r="A75" s="4487">
        <v>68</v>
      </c>
      <c r="B75" s="4488" t="s">
        <v>588</v>
      </c>
      <c r="C75" s="4488" t="str">
        <f>VLOOKUP(B75,[1]第一部分收入和收益!$A:$B,2,0)</f>
        <v>华南分公司</v>
      </c>
      <c r="D75" s="1773"/>
      <c r="E75" s="1773"/>
      <c r="F75" s="1773"/>
      <c r="G75" s="1773"/>
      <c r="H75" s="4486"/>
      <c r="I75" s="4489"/>
      <c r="J75" s="4489"/>
      <c r="K75" s="4489"/>
      <c r="L75" s="4486"/>
      <c r="M75" s="4489"/>
      <c r="N75" s="4489"/>
      <c r="O75" s="4489"/>
      <c r="P75" s="4486"/>
      <c r="Q75" s="4489"/>
      <c r="R75" s="4489"/>
      <c r="S75" s="4489"/>
      <c r="T75" s="4486"/>
      <c r="U75" s="4495"/>
      <c r="V75" s="4495"/>
      <c r="W75" s="4496"/>
      <c r="X75" s="4496"/>
      <c r="Y75" s="4496"/>
      <c r="Z75" s="4496"/>
      <c r="AA75" s="4502"/>
    </row>
    <row r="76" spans="1:27" s="4473" customFormat="1" ht="15.75" customHeight="1">
      <c r="A76" s="4487">
        <v>69</v>
      </c>
      <c r="B76" s="4488" t="s">
        <v>589</v>
      </c>
      <c r="C76" s="4488" t="str">
        <f>VLOOKUP(B76,[1]第一部分收入和收益!$A:$B,2,0)</f>
        <v>华南分公司</v>
      </c>
      <c r="D76" s="1773"/>
      <c r="E76" s="1773"/>
      <c r="F76" s="1773"/>
      <c r="G76" s="1773"/>
      <c r="H76" s="4486"/>
      <c r="I76" s="4489"/>
      <c r="J76" s="4489"/>
      <c r="K76" s="4489"/>
      <c r="L76" s="4486"/>
      <c r="M76" s="4489"/>
      <c r="N76" s="4489"/>
      <c r="O76" s="4489"/>
      <c r="P76" s="4486"/>
      <c r="Q76" s="4489"/>
      <c r="R76" s="4489"/>
      <c r="S76" s="4489"/>
      <c r="T76" s="4486"/>
      <c r="U76" s="4495"/>
      <c r="V76" s="4495"/>
      <c r="W76" s="4496"/>
      <c r="X76" s="4496"/>
      <c r="Y76" s="4496"/>
      <c r="Z76" s="4496"/>
      <c r="AA76" s="4502"/>
    </row>
    <row r="77" spans="1:27" s="4473" customFormat="1" ht="15.75" customHeight="1">
      <c r="A77" s="4487">
        <v>70</v>
      </c>
      <c r="B77" s="4488" t="s">
        <v>590</v>
      </c>
      <c r="C77" s="4488" t="str">
        <f>VLOOKUP(B77,[1]第一部分收入和收益!$A:$B,2,0)</f>
        <v>华南分公司</v>
      </c>
      <c r="D77" s="1773"/>
      <c r="E77" s="1773"/>
      <c r="F77" s="1773"/>
      <c r="G77" s="1773"/>
      <c r="H77" s="4486"/>
      <c r="I77" s="4489"/>
      <c r="J77" s="4489"/>
      <c r="K77" s="4489"/>
      <c r="L77" s="4486"/>
      <c r="M77" s="4489"/>
      <c r="N77" s="4489"/>
      <c r="O77" s="4489"/>
      <c r="P77" s="4486"/>
      <c r="Q77" s="4489"/>
      <c r="R77" s="4489"/>
      <c r="S77" s="4489"/>
      <c r="T77" s="4486"/>
      <c r="U77" s="4495"/>
      <c r="V77" s="4495"/>
      <c r="W77" s="4496"/>
      <c r="X77" s="4496"/>
      <c r="Y77" s="4496"/>
      <c r="Z77" s="4496"/>
      <c r="AA77" s="4502"/>
    </row>
    <row r="78" spans="1:27" s="4473" customFormat="1" ht="15.75" customHeight="1">
      <c r="A78" s="4487">
        <v>71</v>
      </c>
      <c r="B78" s="4488" t="s">
        <v>591</v>
      </c>
      <c r="C78" s="4488" t="str">
        <f>VLOOKUP(B78,[1]第一部分收入和收益!$A:$B,2,0)</f>
        <v>华南分公司</v>
      </c>
      <c r="D78" s="4504"/>
      <c r="E78" s="4491"/>
      <c r="F78" s="1773"/>
      <c r="G78" s="1773"/>
      <c r="H78" s="4486"/>
      <c r="I78" s="4489"/>
      <c r="J78" s="4489"/>
      <c r="K78" s="4489"/>
      <c r="L78" s="4486"/>
      <c r="M78" s="4489"/>
      <c r="N78" s="4489"/>
      <c r="O78" s="4489"/>
      <c r="P78" s="4486"/>
      <c r="Q78" s="4489"/>
      <c r="R78" s="4489"/>
      <c r="S78" s="4489"/>
      <c r="T78" s="4486"/>
      <c r="U78" s="4497"/>
      <c r="V78" s="4497"/>
      <c r="W78" s="4499"/>
      <c r="X78" s="4496"/>
      <c r="Y78" s="4496"/>
      <c r="Z78" s="4496"/>
      <c r="AA78" s="4502"/>
    </row>
    <row r="79" spans="1:27" s="4473" customFormat="1" ht="15.75" customHeight="1">
      <c r="A79" s="4487">
        <v>72</v>
      </c>
      <c r="B79" s="4488" t="s">
        <v>592</v>
      </c>
      <c r="C79" s="4488" t="str">
        <f>VLOOKUP(B79,[1]第一部分收入和收益!$A:$B,2,0)</f>
        <v>华南分公司</v>
      </c>
      <c r="D79" s="4504"/>
      <c r="E79" s="4491"/>
      <c r="F79" s="1773"/>
      <c r="G79" s="1773"/>
      <c r="H79" s="4486"/>
      <c r="I79" s="4489"/>
      <c r="J79" s="4489"/>
      <c r="K79" s="4489"/>
      <c r="L79" s="4486"/>
      <c r="M79" s="4489"/>
      <c r="N79" s="4489"/>
      <c r="O79" s="4489"/>
      <c r="P79" s="4486"/>
      <c r="Q79" s="4489"/>
      <c r="R79" s="4489"/>
      <c r="S79" s="4489"/>
      <c r="T79" s="4486"/>
      <c r="U79" s="4497"/>
      <c r="V79" s="4497"/>
      <c r="W79" s="4499"/>
      <c r="X79" s="4496"/>
      <c r="Y79" s="4496"/>
      <c r="Z79" s="4496"/>
      <c r="AA79" s="4502"/>
    </row>
    <row r="80" spans="1:27" s="4473" customFormat="1" ht="15.75" customHeight="1">
      <c r="A80" s="4487">
        <v>73</v>
      </c>
      <c r="B80" s="4488" t="s">
        <v>593</v>
      </c>
      <c r="C80" s="4488" t="str">
        <f>VLOOKUP(B80,[1]第一部分收入和收益!$A:$B,2,0)</f>
        <v>华南分公司</v>
      </c>
      <c r="D80" s="1773"/>
      <c r="E80" s="1773"/>
      <c r="F80" s="1773"/>
      <c r="G80" s="1773"/>
      <c r="H80" s="4486"/>
      <c r="I80" s="4489"/>
      <c r="J80" s="4489"/>
      <c r="K80" s="4489"/>
      <c r="L80" s="4486"/>
      <c r="M80" s="4489"/>
      <c r="N80" s="4489"/>
      <c r="O80" s="4489"/>
      <c r="P80" s="4486"/>
      <c r="Q80" s="4489"/>
      <c r="R80" s="4489"/>
      <c r="S80" s="4489"/>
      <c r="T80" s="4486"/>
      <c r="U80" s="4495"/>
      <c r="V80" s="4495"/>
      <c r="W80" s="4496"/>
      <c r="X80" s="4496"/>
      <c r="Y80" s="4496"/>
      <c r="Z80" s="4496"/>
      <c r="AA80" s="4502"/>
    </row>
    <row r="81" spans="1:27" s="4473" customFormat="1" ht="15.75" customHeight="1">
      <c r="A81" s="4487">
        <v>74</v>
      </c>
      <c r="B81" s="4488" t="s">
        <v>594</v>
      </c>
      <c r="C81" s="4488" t="str">
        <f>VLOOKUP(B81,[1]第一部分收入和收益!$A:$B,2,0)</f>
        <v>东北分公司</v>
      </c>
      <c r="D81" s="1773"/>
      <c r="E81" s="1773"/>
      <c r="F81" s="1773"/>
      <c r="G81" s="1773"/>
      <c r="H81" s="4486"/>
      <c r="I81" s="4489"/>
      <c r="J81" s="4489"/>
      <c r="K81" s="4489"/>
      <c r="L81" s="4486"/>
      <c r="M81" s="4489"/>
      <c r="N81" s="4489"/>
      <c r="O81" s="4489"/>
      <c r="P81" s="4486"/>
      <c r="Q81" s="4489"/>
      <c r="R81" s="4489"/>
      <c r="S81" s="4489"/>
      <c r="T81" s="4486"/>
      <c r="U81" s="4495"/>
      <c r="V81" s="4495"/>
      <c r="W81" s="4496"/>
      <c r="X81" s="4496"/>
      <c r="Y81" s="4496"/>
      <c r="Z81" s="4496"/>
      <c r="AA81" s="4502"/>
    </row>
    <row r="82" spans="1:27" s="4473" customFormat="1" ht="15.75" customHeight="1">
      <c r="A82" s="4487">
        <v>75</v>
      </c>
      <c r="B82" s="4488" t="s">
        <v>595</v>
      </c>
      <c r="C82" s="4488" t="str">
        <f>VLOOKUP(B82,[1]第一部分收入和收益!$A:$B,2,0)</f>
        <v>东北分公司</v>
      </c>
      <c r="D82" s="1773"/>
      <c r="E82" s="1773"/>
      <c r="F82" s="1773"/>
      <c r="G82" s="1773"/>
      <c r="H82" s="4486"/>
      <c r="I82" s="4489"/>
      <c r="J82" s="4489"/>
      <c r="K82" s="4489"/>
      <c r="L82" s="4486"/>
      <c r="M82" s="4489"/>
      <c r="N82" s="4489"/>
      <c r="O82" s="4489"/>
      <c r="P82" s="4486"/>
      <c r="Q82" s="4489"/>
      <c r="R82" s="4489"/>
      <c r="S82" s="4489"/>
      <c r="T82" s="4486"/>
      <c r="U82" s="4495"/>
      <c r="V82" s="4495"/>
      <c r="W82" s="4496"/>
      <c r="X82" s="4496"/>
      <c r="Y82" s="4496"/>
      <c r="Z82" s="4496"/>
      <c r="AA82" s="4502"/>
    </row>
    <row r="83" spans="1:27" s="4473" customFormat="1" ht="15.75" customHeight="1">
      <c r="A83" s="4487">
        <v>76</v>
      </c>
      <c r="B83" s="4488" t="s">
        <v>596</v>
      </c>
      <c r="C83" s="4488" t="str">
        <f>VLOOKUP(B83,[1]第一部分收入和收益!$A:$B,2,0)</f>
        <v>东北分公司</v>
      </c>
      <c r="D83" s="1773"/>
      <c r="E83" s="1773"/>
      <c r="F83" s="1773"/>
      <c r="G83" s="1773"/>
      <c r="H83" s="4486"/>
      <c r="I83" s="4489"/>
      <c r="J83" s="4489"/>
      <c r="K83" s="4489"/>
      <c r="L83" s="4486"/>
      <c r="M83" s="4489"/>
      <c r="N83" s="4489"/>
      <c r="O83" s="4489"/>
      <c r="P83" s="4486"/>
      <c r="Q83" s="4489"/>
      <c r="R83" s="4489"/>
      <c r="S83" s="4489"/>
      <c r="T83" s="4486"/>
      <c r="U83" s="4495"/>
      <c r="V83" s="4495"/>
      <c r="W83" s="4496"/>
      <c r="X83" s="4496"/>
      <c r="Y83" s="4496"/>
      <c r="Z83" s="4496"/>
      <c r="AA83" s="4502"/>
    </row>
    <row r="84" spans="1:27" s="4473" customFormat="1" ht="15.75" customHeight="1">
      <c r="A84" s="4487">
        <v>77</v>
      </c>
      <c r="B84" s="4488" t="s">
        <v>597</v>
      </c>
      <c r="C84" s="4488" t="str">
        <f>VLOOKUP(B84,[1]第一部分收入和收益!$A:$B,2,0)</f>
        <v>东北分公司</v>
      </c>
      <c r="D84" s="1773"/>
      <c r="E84" s="1773"/>
      <c r="F84" s="1773"/>
      <c r="G84" s="1773"/>
      <c r="H84" s="4486"/>
      <c r="I84" s="4489"/>
      <c r="J84" s="4489"/>
      <c r="K84" s="4489"/>
      <c r="L84" s="4486"/>
      <c r="M84" s="4489"/>
      <c r="N84" s="4489"/>
      <c r="O84" s="4489"/>
      <c r="P84" s="4486"/>
      <c r="Q84" s="4489"/>
      <c r="R84" s="4489"/>
      <c r="S84" s="4489"/>
      <c r="T84" s="4486"/>
      <c r="U84" s="4495"/>
      <c r="V84" s="4495"/>
      <c r="W84" s="4496"/>
      <c r="X84" s="4495"/>
      <c r="Y84" s="4496"/>
      <c r="Z84" s="4496"/>
      <c r="AA84" s="4502"/>
    </row>
    <row r="85" spans="1:27" s="4473" customFormat="1" ht="15.75" customHeight="1">
      <c r="A85" s="4487">
        <v>78</v>
      </c>
      <c r="B85" s="4488" t="s">
        <v>598</v>
      </c>
      <c r="C85" s="4488" t="str">
        <f>VLOOKUP(B85,[1]第一部分收入和收益!$A:$B,2,0)</f>
        <v>东北分公司</v>
      </c>
      <c r="D85" s="1773"/>
      <c r="E85" s="1773"/>
      <c r="F85" s="1773"/>
      <c r="G85" s="1773"/>
      <c r="H85" s="4486"/>
      <c r="I85" s="4489"/>
      <c r="J85" s="4489"/>
      <c r="K85" s="4489"/>
      <c r="L85" s="4486"/>
      <c r="M85" s="4489"/>
      <c r="N85" s="4489"/>
      <c r="O85" s="4489"/>
      <c r="P85" s="4486"/>
      <c r="Q85" s="4489"/>
      <c r="R85" s="4489"/>
      <c r="S85" s="4489"/>
      <c r="T85" s="4486"/>
      <c r="U85" s="4495"/>
      <c r="V85" s="4495"/>
      <c r="W85" s="4496"/>
      <c r="X85" s="4496"/>
      <c r="Y85" s="4496"/>
      <c r="Z85" s="4496"/>
      <c r="AA85" s="4502"/>
    </row>
    <row r="86" spans="1:27" s="4473" customFormat="1" ht="15.75" customHeight="1">
      <c r="A86" s="4487">
        <v>79</v>
      </c>
      <c r="B86" s="4488" t="s">
        <v>599</v>
      </c>
      <c r="C86" s="4488" t="str">
        <f>VLOOKUP(B86,[1]第一部分收入和收益!$A:$B,2,0)</f>
        <v>华东分公司</v>
      </c>
      <c r="D86" s="4490"/>
      <c r="E86" s="4491"/>
      <c r="F86" s="1773"/>
      <c r="G86" s="1773"/>
      <c r="H86" s="4486"/>
      <c r="I86" s="4489"/>
      <c r="J86" s="4489"/>
      <c r="K86" s="4489"/>
      <c r="L86" s="4486"/>
      <c r="M86" s="4489"/>
      <c r="N86" s="4489"/>
      <c r="O86" s="4489"/>
      <c r="P86" s="4486"/>
      <c r="Q86" s="4489"/>
      <c r="R86" s="4489"/>
      <c r="S86" s="4489"/>
      <c r="T86" s="4486"/>
      <c r="U86" s="4495"/>
      <c r="V86" s="4495"/>
      <c r="W86" s="4496"/>
      <c r="X86" s="4496"/>
      <c r="Y86" s="4496"/>
      <c r="Z86" s="4496"/>
      <c r="AA86" s="4502"/>
    </row>
    <row r="87" spans="1:27" s="4473" customFormat="1" ht="15.75" customHeight="1">
      <c r="A87" s="4487">
        <v>80</v>
      </c>
      <c r="B87" s="4488" t="s">
        <v>600</v>
      </c>
      <c r="C87" s="4488" t="str">
        <f>VLOOKUP(B87,[1]第一部分收入和收益!$A:$B,2,0)</f>
        <v>华东分公司</v>
      </c>
      <c r="D87" s="4490"/>
      <c r="E87" s="4491"/>
      <c r="F87" s="1773"/>
      <c r="G87" s="1773"/>
      <c r="H87" s="4486"/>
      <c r="I87" s="4489"/>
      <c r="J87" s="4489"/>
      <c r="K87" s="4489"/>
      <c r="L87" s="4486"/>
      <c r="M87" s="4489"/>
      <c r="N87" s="4489"/>
      <c r="O87" s="4489"/>
      <c r="P87" s="4486"/>
      <c r="Q87" s="4489"/>
      <c r="R87" s="4489"/>
      <c r="S87" s="4489"/>
      <c r="T87" s="4486"/>
      <c r="U87" s="4495"/>
      <c r="V87" s="4495"/>
      <c r="W87" s="4496"/>
      <c r="X87" s="4496"/>
      <c r="Y87" s="4496"/>
      <c r="Z87" s="4496"/>
      <c r="AA87" s="4502"/>
    </row>
    <row r="88" spans="1:27" s="4473" customFormat="1" ht="15.75" customHeight="1">
      <c r="A88" s="4487">
        <v>81</v>
      </c>
      <c r="B88" s="4488" t="s">
        <v>601</v>
      </c>
      <c r="C88" s="4488" t="str">
        <f>VLOOKUP(B88,[1]第一部分收入和收益!$A:$B,2,0)</f>
        <v>西南分公司</v>
      </c>
      <c r="D88" s="1773"/>
      <c r="E88" s="1773"/>
      <c r="F88" s="1773"/>
      <c r="G88" s="1773"/>
      <c r="H88" s="4486"/>
      <c r="I88" s="4489"/>
      <c r="J88" s="4489"/>
      <c r="K88" s="4489"/>
      <c r="L88" s="4486"/>
      <c r="M88" s="4489"/>
      <c r="N88" s="4489"/>
      <c r="O88" s="4489"/>
      <c r="P88" s="4486"/>
      <c r="Q88" s="4489"/>
      <c r="R88" s="4489"/>
      <c r="S88" s="4489"/>
      <c r="T88" s="4486"/>
      <c r="U88" s="4495"/>
      <c r="V88" s="4495"/>
      <c r="W88" s="4496"/>
      <c r="X88" s="4496"/>
      <c r="Y88" s="4496"/>
      <c r="Z88" s="4496"/>
      <c r="AA88" s="4502"/>
    </row>
    <row r="89" spans="1:27" s="4473" customFormat="1" ht="15.75" customHeight="1">
      <c r="A89" s="4487">
        <v>82</v>
      </c>
      <c r="B89" s="4488" t="s">
        <v>602</v>
      </c>
      <c r="C89" s="4488" t="str">
        <f>VLOOKUP(B89,[1]第一部分收入和收益!$A:$B,2,0)</f>
        <v>华北分公司</v>
      </c>
      <c r="D89" s="4490"/>
      <c r="E89" s="4491"/>
      <c r="F89" s="1773"/>
      <c r="G89" s="1773"/>
      <c r="H89" s="4486"/>
      <c r="I89" s="4489"/>
      <c r="J89" s="4489"/>
      <c r="K89" s="4489"/>
      <c r="L89" s="4486"/>
      <c r="M89" s="4489"/>
      <c r="N89" s="4489"/>
      <c r="O89" s="4489"/>
      <c r="P89" s="4486"/>
      <c r="Q89" s="4489"/>
      <c r="R89" s="4489"/>
      <c r="S89" s="4489"/>
      <c r="T89" s="4486"/>
      <c r="U89" s="4495"/>
      <c r="V89" s="4495"/>
      <c r="W89" s="4496"/>
      <c r="X89" s="4496"/>
      <c r="Y89" s="4496"/>
      <c r="Z89" s="4496"/>
      <c r="AA89" s="4502"/>
    </row>
    <row r="90" spans="1:27" s="4473" customFormat="1" ht="15.75" customHeight="1">
      <c r="A90" s="4487">
        <v>83</v>
      </c>
      <c r="B90" s="4488" t="s">
        <v>603</v>
      </c>
      <c r="C90" s="4488" t="str">
        <f>VLOOKUP(B90,[1]第一部分收入和收益!$A:$B,2,0)</f>
        <v>发展直营</v>
      </c>
      <c r="D90" s="1773"/>
      <c r="E90" s="1773"/>
      <c r="F90" s="1773"/>
      <c r="G90" s="1773"/>
      <c r="H90" s="4486"/>
      <c r="I90" s="4489"/>
      <c r="J90" s="4489"/>
      <c r="K90" s="4489"/>
      <c r="L90" s="4486"/>
      <c r="M90" s="4489"/>
      <c r="N90" s="4489"/>
      <c r="O90" s="4489"/>
      <c r="P90" s="4486"/>
      <c r="Q90" s="4489"/>
      <c r="R90" s="4489"/>
      <c r="S90" s="4489"/>
      <c r="T90" s="4486"/>
      <c r="U90" s="4495"/>
      <c r="V90" s="4495"/>
      <c r="W90" s="4496"/>
      <c r="X90" s="4496"/>
      <c r="Y90" s="4496"/>
      <c r="Z90" s="4496"/>
      <c r="AA90" s="4502"/>
    </row>
    <row r="91" spans="1:27" s="4473" customFormat="1" ht="15.75" customHeight="1">
      <c r="A91" s="4487">
        <v>84</v>
      </c>
      <c r="B91" s="4488" t="s">
        <v>604</v>
      </c>
      <c r="C91" s="4488" t="str">
        <f>VLOOKUP(B91,[1]第一部分收入和收益!$A:$B,2,0)</f>
        <v>华北分公司</v>
      </c>
      <c r="D91" s="1773"/>
      <c r="E91" s="1773"/>
      <c r="F91" s="1773"/>
      <c r="G91" s="1773"/>
      <c r="H91" s="4486"/>
      <c r="I91" s="4489"/>
      <c r="J91" s="4489"/>
      <c r="K91" s="4489"/>
      <c r="L91" s="4486"/>
      <c r="M91" s="4489"/>
      <c r="N91" s="4489"/>
      <c r="O91" s="4489"/>
      <c r="P91" s="4486"/>
      <c r="Q91" s="4489"/>
      <c r="R91" s="4489"/>
      <c r="S91" s="4489"/>
      <c r="T91" s="4486"/>
      <c r="U91" s="4497"/>
      <c r="V91" s="4497"/>
      <c r="W91" s="4499"/>
      <c r="X91" s="4496"/>
      <c r="Y91" s="4496"/>
      <c r="Z91" s="4496"/>
      <c r="AA91" s="4502"/>
    </row>
    <row r="92" spans="1:27" s="4473" customFormat="1" ht="15.75" customHeight="1">
      <c r="A92" s="4487">
        <v>85</v>
      </c>
      <c r="B92" s="4488" t="s">
        <v>605</v>
      </c>
      <c r="C92" s="4488" t="str">
        <f>VLOOKUP(B92,[1]第一部分收入和收益!$A:$B,2,0)</f>
        <v>华北分公司</v>
      </c>
      <c r="D92" s="1773"/>
      <c r="E92" s="1773"/>
      <c r="F92" s="1773"/>
      <c r="G92" s="1773"/>
      <c r="H92" s="4486"/>
      <c r="I92" s="4489"/>
      <c r="J92" s="4489"/>
      <c r="K92" s="4489"/>
      <c r="L92" s="4486"/>
      <c r="M92" s="4489"/>
      <c r="N92" s="4489"/>
      <c r="O92" s="4489"/>
      <c r="P92" s="4486"/>
      <c r="Q92" s="4489"/>
      <c r="R92" s="4489"/>
      <c r="S92" s="4489"/>
      <c r="T92" s="4486"/>
      <c r="U92" s="4497"/>
      <c r="V92" s="4497"/>
      <c r="W92" s="4499"/>
      <c r="X92" s="4497"/>
      <c r="Y92" s="4497"/>
      <c r="Z92" s="4496"/>
      <c r="AA92" s="4502"/>
    </row>
    <row r="93" spans="1:27" s="4473" customFormat="1" ht="15.75" customHeight="1">
      <c r="A93" s="4487">
        <v>86</v>
      </c>
      <c r="B93" s="4488" t="s">
        <v>606</v>
      </c>
      <c r="C93" s="4488" t="str">
        <f>VLOOKUP(B93,[1]第一部分收入和收益!$A:$B,2,0)</f>
        <v>华北分公司</v>
      </c>
      <c r="D93" s="1773"/>
      <c r="E93" s="1773"/>
      <c r="F93" s="1773"/>
      <c r="G93" s="1773"/>
      <c r="H93" s="4486"/>
      <c r="I93" s="4489"/>
      <c r="J93" s="4489"/>
      <c r="K93" s="4489"/>
      <c r="L93" s="4486"/>
      <c r="M93" s="4489"/>
      <c r="N93" s="4489"/>
      <c r="O93" s="4489"/>
      <c r="P93" s="4486"/>
      <c r="Q93" s="4489"/>
      <c r="R93" s="4489"/>
      <c r="S93" s="4489"/>
      <c r="T93" s="4486"/>
      <c r="U93" s="4497"/>
      <c r="V93" s="4497"/>
      <c r="W93" s="4499"/>
      <c r="X93" s="4497"/>
      <c r="Y93" s="4497"/>
      <c r="Z93" s="4496"/>
      <c r="AA93" s="4502"/>
    </row>
    <row r="94" spans="1:27" s="4473" customFormat="1" ht="15.75" customHeight="1">
      <c r="A94" s="4487">
        <v>87</v>
      </c>
      <c r="B94" s="4488" t="s">
        <v>607</v>
      </c>
      <c r="C94" s="4488" t="str">
        <f>VLOOKUP(B94,[1]第一部分收入和收益!$A:$B,2,0)</f>
        <v>西南分公司</v>
      </c>
      <c r="D94" s="1773"/>
      <c r="E94" s="1773"/>
      <c r="F94" s="1773"/>
      <c r="G94" s="1773"/>
      <c r="H94" s="4486"/>
      <c r="I94" s="4489"/>
      <c r="J94" s="4489"/>
      <c r="K94" s="4489"/>
      <c r="L94" s="4486"/>
      <c r="M94" s="4489"/>
      <c r="N94" s="4489"/>
      <c r="O94" s="4489"/>
      <c r="P94" s="4486"/>
      <c r="Q94" s="4489"/>
      <c r="R94" s="4489"/>
      <c r="S94" s="4489"/>
      <c r="T94" s="4486"/>
      <c r="U94" s="4497"/>
      <c r="V94" s="4497"/>
      <c r="W94" s="4499"/>
      <c r="X94" s="4496"/>
      <c r="Y94" s="4496"/>
      <c r="Z94" s="4496"/>
      <c r="AA94" s="4502"/>
    </row>
    <row r="95" spans="1:27" s="4473" customFormat="1" ht="15.75" customHeight="1">
      <c r="A95" s="4487">
        <v>88</v>
      </c>
      <c r="B95" s="4488" t="s">
        <v>608</v>
      </c>
      <c r="C95" s="4488" t="str">
        <f>VLOOKUP(B95,[1]第一部分收入和收益!$A:$B,2,0)</f>
        <v>华东分公司</v>
      </c>
      <c r="D95" s="1773"/>
      <c r="E95" s="1773"/>
      <c r="F95" s="1773"/>
      <c r="G95" s="1773"/>
      <c r="H95" s="4486"/>
      <c r="I95" s="4489"/>
      <c r="J95" s="4489"/>
      <c r="K95" s="4489"/>
      <c r="L95" s="4486"/>
      <c r="M95" s="4489"/>
      <c r="N95" s="4489"/>
      <c r="O95" s="4489"/>
      <c r="P95" s="4486"/>
      <c r="Q95" s="4489"/>
      <c r="R95" s="4489"/>
      <c r="S95" s="4489"/>
      <c r="T95" s="4486"/>
      <c r="U95" s="4497"/>
      <c r="V95" s="4497"/>
      <c r="W95" s="4499"/>
      <c r="X95" s="4496"/>
      <c r="Y95" s="4496"/>
      <c r="Z95" s="4496"/>
      <c r="AA95" s="4502"/>
    </row>
    <row r="96" spans="1:27" s="4473" customFormat="1" ht="15.75" customHeight="1">
      <c r="A96" s="4487">
        <v>89</v>
      </c>
      <c r="B96" s="4488" t="s">
        <v>609</v>
      </c>
      <c r="C96" s="4488" t="str">
        <f>VLOOKUP(B96,[1]第一部分收入和收益!$A:$B,2,0)</f>
        <v>发展直营</v>
      </c>
      <c r="D96" s="4489"/>
      <c r="E96" s="4489"/>
      <c r="F96" s="4489"/>
      <c r="G96" s="4489"/>
      <c r="H96" s="4486"/>
      <c r="I96" s="4489"/>
      <c r="J96" s="4489"/>
      <c r="K96" s="4489"/>
      <c r="L96" s="4486"/>
      <c r="M96" s="4489"/>
      <c r="N96" s="4489"/>
      <c r="O96" s="4489"/>
      <c r="P96" s="4486"/>
      <c r="Q96" s="4489"/>
      <c r="R96" s="4489"/>
      <c r="S96" s="4489"/>
      <c r="T96" s="4486"/>
      <c r="U96" s="4497"/>
      <c r="V96" s="4497"/>
      <c r="W96" s="4499"/>
      <c r="X96" s="4496"/>
      <c r="Y96" s="4496"/>
      <c r="Z96" s="4496"/>
      <c r="AA96" s="4502"/>
    </row>
    <row r="97" spans="1:27" s="4473" customFormat="1" ht="15.75" customHeight="1">
      <c r="A97" s="4487">
        <v>90</v>
      </c>
      <c r="B97" s="4488" t="s">
        <v>610</v>
      </c>
      <c r="C97" s="4488" t="str">
        <f>VLOOKUP(B97,[1]第一部分收入和收益!$A:$B,2,0)</f>
        <v>华东分公司</v>
      </c>
      <c r="D97" s="1773"/>
      <c r="E97" s="1773"/>
      <c r="F97" s="1773"/>
      <c r="G97" s="1773"/>
      <c r="H97" s="4486"/>
      <c r="I97" s="4489"/>
      <c r="J97" s="4489"/>
      <c r="K97" s="4489"/>
      <c r="L97" s="4486"/>
      <c r="M97" s="4489"/>
      <c r="N97" s="4489"/>
      <c r="O97" s="4489"/>
      <c r="P97" s="4486"/>
      <c r="Q97" s="4489"/>
      <c r="R97" s="4489"/>
      <c r="S97" s="4489"/>
      <c r="T97" s="4486"/>
      <c r="U97" s="4497"/>
      <c r="V97" s="4497"/>
      <c r="W97" s="4499"/>
      <c r="X97" s="4496"/>
      <c r="Y97" s="4496"/>
      <c r="Z97" s="4496"/>
      <c r="AA97" s="4502"/>
    </row>
    <row r="98" spans="1:27" s="4473" customFormat="1" ht="15.75" customHeight="1">
      <c r="A98" s="4487">
        <v>91</v>
      </c>
      <c r="B98" s="4488" t="s">
        <v>611</v>
      </c>
      <c r="C98" s="4488" t="str">
        <f>VLOOKUP(B98,[1]第一部分收入和收益!$A:$B,2,0)</f>
        <v>发展直营</v>
      </c>
      <c r="D98" s="1773"/>
      <c r="E98" s="1773"/>
      <c r="F98" s="1773"/>
      <c r="G98" s="1773"/>
      <c r="H98" s="4486"/>
      <c r="I98" s="4489"/>
      <c r="J98" s="4489"/>
      <c r="K98" s="4489"/>
      <c r="L98" s="4486"/>
      <c r="M98" s="4489"/>
      <c r="N98" s="4489"/>
      <c r="O98" s="4489"/>
      <c r="P98" s="4486"/>
      <c r="Q98" s="4489"/>
      <c r="R98" s="4489"/>
      <c r="S98" s="4489"/>
      <c r="T98" s="4486"/>
      <c r="U98" s="4497"/>
      <c r="V98" s="4497"/>
      <c r="W98" s="4499"/>
      <c r="X98" s="4496"/>
      <c r="Y98" s="4496"/>
      <c r="Z98" s="4496"/>
      <c r="AA98" s="4502"/>
    </row>
    <row r="99" spans="1:27" s="4473" customFormat="1" ht="15.75" customHeight="1">
      <c r="A99" s="4487">
        <v>92</v>
      </c>
      <c r="B99" s="4488" t="s">
        <v>612</v>
      </c>
      <c r="C99" s="4488" t="str">
        <f>VLOOKUP(B99,[1]第一部分收入和收益!$A:$B,2,0)</f>
        <v>发展直营</v>
      </c>
      <c r="D99" s="1773"/>
      <c r="E99" s="1773"/>
      <c r="F99" s="1773"/>
      <c r="G99" s="1773"/>
      <c r="H99" s="4486"/>
      <c r="I99" s="4489"/>
      <c r="J99" s="4489"/>
      <c r="K99" s="4489"/>
      <c r="L99" s="4486"/>
      <c r="M99" s="4489"/>
      <c r="N99" s="4489"/>
      <c r="O99" s="4489"/>
      <c r="P99" s="4486"/>
      <c r="Q99" s="4489"/>
      <c r="R99" s="4489"/>
      <c r="S99" s="4489"/>
      <c r="T99" s="4486"/>
      <c r="U99" s="4497"/>
      <c r="V99" s="4497"/>
      <c r="W99" s="4499"/>
      <c r="X99" s="4496"/>
      <c r="Y99" s="4496"/>
      <c r="Z99" s="4496"/>
      <c r="AA99" s="4502"/>
    </row>
    <row r="100" spans="1:27" s="4473" customFormat="1" ht="15.75" customHeight="1">
      <c r="A100" s="4487">
        <v>93</v>
      </c>
      <c r="B100" s="4488" t="s">
        <v>613</v>
      </c>
      <c r="C100" s="4488" t="str">
        <f>VLOOKUP(B100,[1]第一部分收入和收益!$A:$B,2,0)</f>
        <v>发展直营</v>
      </c>
      <c r="D100" s="1773"/>
      <c r="E100" s="1773"/>
      <c r="F100" s="1773"/>
      <c r="G100" s="1773"/>
      <c r="H100" s="4486"/>
      <c r="I100" s="4489"/>
      <c r="J100" s="4489"/>
      <c r="K100" s="4489"/>
      <c r="L100" s="4486"/>
      <c r="M100" s="4489"/>
      <c r="N100" s="4489"/>
      <c r="O100" s="4489"/>
      <c r="P100" s="4486"/>
      <c r="Q100" s="4489"/>
      <c r="R100" s="4489"/>
      <c r="S100" s="4489"/>
      <c r="T100" s="4486"/>
      <c r="U100" s="4497"/>
      <c r="V100" s="4497"/>
      <c r="W100" s="4499"/>
      <c r="X100" s="4496"/>
      <c r="Y100" s="4496"/>
      <c r="Z100" s="4496"/>
      <c r="AA100" s="4502"/>
    </row>
    <row r="101" spans="1:27" s="4473" customFormat="1" ht="15.75" customHeight="1">
      <c r="A101" s="4487">
        <v>94</v>
      </c>
      <c r="B101" s="4488" t="s">
        <v>614</v>
      </c>
      <c r="C101" s="4488" t="str">
        <f>VLOOKUP(B101,[1]第一部分收入和收益!$A:$B,2,0)</f>
        <v>华东分公司</v>
      </c>
      <c r="D101" s="1773"/>
      <c r="E101" s="1773"/>
      <c r="F101" s="1773"/>
      <c r="G101" s="1773"/>
      <c r="H101" s="4486"/>
      <c r="I101" s="4489"/>
      <c r="J101" s="4489"/>
      <c r="K101" s="4489"/>
      <c r="L101" s="4486"/>
      <c r="M101" s="4489"/>
      <c r="N101" s="4489"/>
      <c r="O101" s="4489"/>
      <c r="P101" s="4486"/>
      <c r="Q101" s="4489"/>
      <c r="R101" s="4489"/>
      <c r="S101" s="4489"/>
      <c r="T101" s="4486"/>
      <c r="U101" s="4497"/>
      <c r="V101" s="4497"/>
      <c r="W101" s="4499"/>
      <c r="X101" s="4496"/>
      <c r="Y101" s="4496"/>
      <c r="Z101" s="4496"/>
      <c r="AA101" s="4502"/>
    </row>
    <row r="102" spans="1:27" s="4473" customFormat="1" ht="15.75" customHeight="1">
      <c r="A102" s="4487">
        <v>95</v>
      </c>
      <c r="B102" s="4488" t="s">
        <v>615</v>
      </c>
      <c r="C102" s="4488" t="str">
        <f>VLOOKUP(B102,[1]第一部分收入和收益!$A:$B,2,0)</f>
        <v>华东分公司</v>
      </c>
      <c r="D102" s="1773"/>
      <c r="E102" s="1773"/>
      <c r="F102" s="1773"/>
      <c r="G102" s="1773"/>
      <c r="H102" s="4486"/>
      <c r="I102" s="4489"/>
      <c r="J102" s="4489"/>
      <c r="K102" s="4489"/>
      <c r="L102" s="4486"/>
      <c r="M102" s="4489"/>
      <c r="N102" s="4489"/>
      <c r="O102" s="4489"/>
      <c r="P102" s="4486"/>
      <c r="Q102" s="4489"/>
      <c r="R102" s="4489"/>
      <c r="S102" s="4489"/>
      <c r="T102" s="4486"/>
      <c r="U102" s="4497"/>
      <c r="V102" s="4497"/>
      <c r="W102" s="4499"/>
      <c r="X102" s="4496"/>
      <c r="Y102" s="4496"/>
      <c r="Z102" s="4496"/>
      <c r="AA102" s="4502"/>
    </row>
    <row r="103" spans="1:27" s="4473" customFormat="1" ht="15.75" customHeight="1">
      <c r="A103" s="4487">
        <v>96</v>
      </c>
      <c r="B103" s="4488" t="s">
        <v>616</v>
      </c>
      <c r="C103" s="4488" t="str">
        <f>VLOOKUP(B103,[1]第一部分收入和收益!$A:$B,2,0)</f>
        <v>华南分公司</v>
      </c>
      <c r="D103" s="1773"/>
      <c r="E103" s="1773"/>
      <c r="F103" s="1773"/>
      <c r="G103" s="1773"/>
      <c r="H103" s="4486"/>
      <c r="I103" s="4489"/>
      <c r="J103" s="4489"/>
      <c r="K103" s="4489"/>
      <c r="L103" s="4486"/>
      <c r="M103" s="4489"/>
      <c r="N103" s="4489"/>
      <c r="O103" s="4489"/>
      <c r="P103" s="4486"/>
      <c r="Q103" s="4489"/>
      <c r="R103" s="4489"/>
      <c r="S103" s="4489"/>
      <c r="T103" s="4486"/>
      <c r="U103" s="4497"/>
      <c r="V103" s="4497"/>
      <c r="W103" s="4499"/>
      <c r="X103" s="4496"/>
      <c r="Y103" s="4496"/>
      <c r="Z103" s="4496"/>
      <c r="AA103" s="4502"/>
    </row>
    <row r="104" spans="1:27" s="4473" customFormat="1" ht="15.75" customHeight="1">
      <c r="A104" s="4487">
        <v>97</v>
      </c>
      <c r="B104" s="4488" t="s">
        <v>617</v>
      </c>
      <c r="C104" s="4488" t="str">
        <f>VLOOKUP(B104,[1]第一部分收入和收益!$A:$B,2,0)</f>
        <v>东北分公司</v>
      </c>
      <c r="D104" s="1773"/>
      <c r="E104" s="1773"/>
      <c r="F104" s="1773"/>
      <c r="G104" s="1773"/>
      <c r="H104" s="4486"/>
      <c r="I104" s="4489"/>
      <c r="J104" s="4489"/>
      <c r="K104" s="4489"/>
      <c r="L104" s="4486"/>
      <c r="M104" s="4489"/>
      <c r="N104" s="4489"/>
      <c r="O104" s="4489"/>
      <c r="P104" s="4486"/>
      <c r="Q104" s="4489"/>
      <c r="R104" s="4489"/>
      <c r="S104" s="4489"/>
      <c r="T104" s="4486"/>
      <c r="U104" s="4497"/>
      <c r="V104" s="4497"/>
      <c r="W104" s="4499"/>
      <c r="X104" s="4496"/>
      <c r="Y104" s="4496"/>
      <c r="Z104" s="4496"/>
      <c r="AA104" s="4502"/>
    </row>
    <row r="105" spans="1:27" s="4473" customFormat="1" ht="15.75" customHeight="1">
      <c r="A105" s="4487">
        <v>98</v>
      </c>
      <c r="B105" s="4488" t="s">
        <v>618</v>
      </c>
      <c r="C105" s="4488" t="str">
        <f>VLOOKUP(B105,[1]第一部分收入和收益!$A:$B,2,0)</f>
        <v>东北分公司</v>
      </c>
      <c r="D105" s="1773"/>
      <c r="E105" s="1773"/>
      <c r="F105" s="1773"/>
      <c r="G105" s="1773"/>
      <c r="H105" s="4486"/>
      <c r="I105" s="4489"/>
      <c r="J105" s="4489"/>
      <c r="K105" s="4489"/>
      <c r="L105" s="4486"/>
      <c r="M105" s="4489"/>
      <c r="N105" s="4489"/>
      <c r="O105" s="4489"/>
      <c r="P105" s="4486"/>
      <c r="Q105" s="4489"/>
      <c r="R105" s="4489"/>
      <c r="S105" s="4489"/>
      <c r="T105" s="4486"/>
      <c r="U105" s="4497"/>
      <c r="V105" s="4497"/>
      <c r="W105" s="4499"/>
      <c r="X105" s="4496"/>
      <c r="Y105" s="4496"/>
      <c r="Z105" s="4496"/>
      <c r="AA105" s="4502"/>
    </row>
    <row r="106" spans="1:27" s="4473" customFormat="1" ht="15.75" customHeight="1">
      <c r="A106" s="4487">
        <v>99</v>
      </c>
      <c r="B106" s="4488" t="s">
        <v>619</v>
      </c>
      <c r="C106" s="4488" t="str">
        <f>VLOOKUP(B106,[1]第一部分收入和收益!$A:$B,2,0)</f>
        <v>发展直营</v>
      </c>
      <c r="D106" s="1773"/>
      <c r="E106" s="1773"/>
      <c r="F106" s="1773"/>
      <c r="G106" s="1773"/>
      <c r="H106" s="4486"/>
      <c r="I106" s="4489"/>
      <c r="J106" s="4489"/>
      <c r="K106" s="4489"/>
      <c r="L106" s="4486"/>
      <c r="M106" s="4489"/>
      <c r="N106" s="4489"/>
      <c r="O106" s="4489"/>
      <c r="P106" s="4486"/>
      <c r="Q106" s="4489"/>
      <c r="R106" s="4489"/>
      <c r="S106" s="4489"/>
      <c r="T106" s="4486"/>
      <c r="U106" s="4497"/>
      <c r="V106" s="4497"/>
      <c r="W106" s="4499"/>
      <c r="X106" s="4496"/>
      <c r="Y106" s="4496"/>
      <c r="Z106" s="4496"/>
      <c r="AA106" s="4502"/>
    </row>
    <row r="107" spans="1:27" s="4473" customFormat="1" ht="15.75" customHeight="1">
      <c r="A107" s="4487">
        <v>100</v>
      </c>
      <c r="B107" s="4488" t="s">
        <v>620</v>
      </c>
      <c r="C107" s="4488" t="str">
        <f>VLOOKUP(B107,[1]第一部分收入和收益!$A:$B,2,0)</f>
        <v>发展直营</v>
      </c>
      <c r="D107" s="1773"/>
      <c r="E107" s="1773"/>
      <c r="F107" s="1773"/>
      <c r="G107" s="1773"/>
      <c r="H107" s="4486"/>
      <c r="I107" s="4489"/>
      <c r="J107" s="4489"/>
      <c r="K107" s="4489"/>
      <c r="L107" s="4486"/>
      <c r="M107" s="4489"/>
      <c r="N107" s="4489"/>
      <c r="O107" s="4489"/>
      <c r="P107" s="4486"/>
      <c r="Q107" s="4489"/>
      <c r="R107" s="4489"/>
      <c r="S107" s="4489"/>
      <c r="T107" s="4486"/>
      <c r="U107" s="4497"/>
      <c r="V107" s="4497"/>
      <c r="W107" s="4499"/>
      <c r="X107" s="4496"/>
      <c r="Y107" s="4496"/>
      <c r="Z107" s="4496"/>
      <c r="AA107" s="4502"/>
    </row>
    <row r="108" spans="1:27" s="4473" customFormat="1" ht="15.75" customHeight="1">
      <c r="A108" s="4487">
        <v>101</v>
      </c>
      <c r="B108" s="4488" t="s">
        <v>621</v>
      </c>
      <c r="C108" s="4488" t="str">
        <f>VLOOKUP(B108,[1]第一部分收入和收益!$A:$B,2,0)</f>
        <v>华北分公司</v>
      </c>
      <c r="D108" s="1773"/>
      <c r="E108" s="1773"/>
      <c r="F108" s="1773"/>
      <c r="G108" s="1773"/>
      <c r="H108" s="4486"/>
      <c r="I108" s="4489"/>
      <c r="J108" s="4489"/>
      <c r="K108" s="4489"/>
      <c r="L108" s="4486"/>
      <c r="M108" s="4489"/>
      <c r="N108" s="4489"/>
      <c r="O108" s="4489"/>
      <c r="P108" s="4486"/>
      <c r="Q108" s="4489"/>
      <c r="R108" s="4489"/>
      <c r="S108" s="4489"/>
      <c r="T108" s="4486"/>
      <c r="U108" s="4497"/>
      <c r="V108" s="4497"/>
      <c r="W108" s="4499"/>
      <c r="X108" s="4496"/>
      <c r="Y108" s="4496"/>
      <c r="Z108" s="4496"/>
      <c r="AA108" s="4502"/>
    </row>
    <row r="109" spans="1:27" s="4473" customFormat="1" ht="15.75" customHeight="1">
      <c r="A109" s="4487">
        <v>102</v>
      </c>
      <c r="B109" s="4488" t="s">
        <v>622</v>
      </c>
      <c r="C109" s="4488" t="str">
        <f>VLOOKUP(B109,[1]第一部分收入和收益!$A:$B,2,0)</f>
        <v>发展直营</v>
      </c>
      <c r="D109" s="1773"/>
      <c r="E109" s="1773"/>
      <c r="F109" s="1773"/>
      <c r="G109" s="1773"/>
      <c r="H109" s="4486"/>
      <c r="I109" s="4489"/>
      <c r="J109" s="4489"/>
      <c r="K109" s="4489"/>
      <c r="L109" s="4486"/>
      <c r="M109" s="4489"/>
      <c r="N109" s="4489"/>
      <c r="O109" s="4489"/>
      <c r="P109" s="4486"/>
      <c r="Q109" s="4489"/>
      <c r="R109" s="4489"/>
      <c r="S109" s="4489"/>
      <c r="T109" s="4486"/>
      <c r="U109" s="4497"/>
      <c r="V109" s="4497"/>
      <c r="W109" s="4499"/>
      <c r="X109" s="4496"/>
      <c r="Y109" s="4496"/>
      <c r="Z109" s="4496"/>
      <c r="AA109" s="4502"/>
    </row>
    <row r="110" spans="1:27" s="4473" customFormat="1" ht="15.75" customHeight="1">
      <c r="A110" s="4487">
        <v>103</v>
      </c>
      <c r="B110" s="4488" t="s">
        <v>623</v>
      </c>
      <c r="C110" s="4488" t="str">
        <f>VLOOKUP(B110,[1]第一部分收入和收益!$A:$B,2,0)</f>
        <v>发展直营</v>
      </c>
      <c r="D110" s="1773"/>
      <c r="E110" s="1773"/>
      <c r="F110" s="1773"/>
      <c r="G110" s="1773"/>
      <c r="H110" s="4486"/>
      <c r="I110" s="4489"/>
      <c r="J110" s="4489"/>
      <c r="K110" s="4489"/>
      <c r="L110" s="4486"/>
      <c r="M110" s="4489"/>
      <c r="N110" s="4489"/>
      <c r="O110" s="4489"/>
      <c r="P110" s="4486"/>
      <c r="Q110" s="4489"/>
      <c r="R110" s="4489"/>
      <c r="S110" s="4489"/>
      <c r="T110" s="4486"/>
      <c r="U110" s="4497"/>
      <c r="V110" s="4497"/>
      <c r="W110" s="4499"/>
      <c r="X110" s="4496"/>
      <c r="Y110" s="4496"/>
      <c r="Z110" s="4496"/>
      <c r="AA110" s="4502"/>
    </row>
    <row r="111" spans="1:27" s="4473" customFormat="1" ht="15.75" customHeight="1">
      <c r="A111" s="4487">
        <v>104</v>
      </c>
      <c r="B111" s="4488" t="s">
        <v>624</v>
      </c>
      <c r="C111" s="4488" t="str">
        <f>VLOOKUP(B111,[1]第一部分收入和收益!$A:$B,2,0)</f>
        <v>西南分公司</v>
      </c>
      <c r="D111" s="1773"/>
      <c r="E111" s="1773"/>
      <c r="F111" s="1773"/>
      <c r="G111" s="1773"/>
      <c r="H111" s="4486"/>
      <c r="I111" s="4489"/>
      <c r="J111" s="4489"/>
      <c r="K111" s="4489"/>
      <c r="L111" s="4486"/>
      <c r="M111" s="4489"/>
      <c r="N111" s="4489"/>
      <c r="O111" s="4489"/>
      <c r="P111" s="4486"/>
      <c r="Q111" s="4489"/>
      <c r="R111" s="4489"/>
      <c r="S111" s="4489"/>
      <c r="T111" s="4486"/>
      <c r="U111" s="4497"/>
      <c r="V111" s="4497"/>
      <c r="W111" s="4499"/>
      <c r="X111" s="4496"/>
      <c r="Y111" s="4496"/>
      <c r="Z111" s="4496"/>
      <c r="AA111" s="4502"/>
    </row>
    <row r="112" spans="1:27" s="4473" customFormat="1" ht="15.75" customHeight="1">
      <c r="A112" s="4487">
        <v>105</v>
      </c>
      <c r="B112" s="4488" t="s">
        <v>625</v>
      </c>
      <c r="C112" s="4488" t="str">
        <f>VLOOKUP(B112,[1]第一部分收入和收益!$A:$B,2,0)</f>
        <v>西南分公司</v>
      </c>
      <c r="D112" s="1773"/>
      <c r="E112" s="1773"/>
      <c r="F112" s="1773"/>
      <c r="G112" s="1773"/>
      <c r="H112" s="4486"/>
      <c r="I112" s="4489"/>
      <c r="J112" s="4489"/>
      <c r="K112" s="4489"/>
      <c r="L112" s="4486"/>
      <c r="M112" s="4489"/>
      <c r="N112" s="4489"/>
      <c r="O112" s="4489"/>
      <c r="P112" s="4486"/>
      <c r="Q112" s="4489"/>
      <c r="R112" s="4489"/>
      <c r="S112" s="4489"/>
      <c r="T112" s="4486"/>
      <c r="U112" s="4497"/>
      <c r="V112" s="4497"/>
      <c r="W112" s="4499"/>
      <c r="X112" s="4496"/>
      <c r="Y112" s="4496"/>
      <c r="Z112" s="4496"/>
      <c r="AA112" s="4502"/>
    </row>
    <row r="113" spans="1:27" s="4473" customFormat="1" ht="15.75" customHeight="1">
      <c r="A113" s="4487">
        <v>106</v>
      </c>
      <c r="B113" s="4488" t="s">
        <v>626</v>
      </c>
      <c r="C113" s="4488" t="str">
        <f>VLOOKUP(B113,[1]第一部分收入和收益!$A:$B,2,0)</f>
        <v>西南分公司</v>
      </c>
      <c r="D113" s="1773"/>
      <c r="E113" s="1773"/>
      <c r="F113" s="1773"/>
      <c r="G113" s="1773"/>
      <c r="H113" s="4486"/>
      <c r="I113" s="4489"/>
      <c r="J113" s="4489"/>
      <c r="K113" s="4489"/>
      <c r="L113" s="4486"/>
      <c r="M113" s="4489"/>
      <c r="N113" s="4489"/>
      <c r="O113" s="4489"/>
      <c r="P113" s="4486"/>
      <c r="Q113" s="4489"/>
      <c r="R113" s="4489"/>
      <c r="S113" s="4489"/>
      <c r="T113" s="4486"/>
      <c r="U113" s="4497"/>
      <c r="V113" s="4497"/>
      <c r="W113" s="4499"/>
      <c r="X113" s="4496"/>
      <c r="Y113" s="4496"/>
      <c r="Z113" s="4496"/>
      <c r="AA113" s="4502"/>
    </row>
    <row r="114" spans="1:27" s="4473" customFormat="1" ht="15.75" customHeight="1">
      <c r="A114" s="4487">
        <v>107</v>
      </c>
      <c r="B114" s="4488" t="s">
        <v>627</v>
      </c>
      <c r="C114" s="4488" t="str">
        <f>VLOOKUP(B114,[1]第一部分收入和收益!$A:$B,2,0)</f>
        <v>华南分公司</v>
      </c>
      <c r="D114" s="1773"/>
      <c r="E114" s="1773"/>
      <c r="F114" s="1773"/>
      <c r="G114" s="1773"/>
      <c r="H114" s="4486"/>
      <c r="I114" s="4489"/>
      <c r="J114" s="4489"/>
      <c r="K114" s="4489"/>
      <c r="L114" s="4486"/>
      <c r="M114" s="4489"/>
      <c r="N114" s="4489"/>
      <c r="O114" s="4489"/>
      <c r="P114" s="4486"/>
      <c r="Q114" s="4489"/>
      <c r="R114" s="4489"/>
      <c r="S114" s="4489"/>
      <c r="T114" s="4486"/>
      <c r="U114" s="4497"/>
      <c r="V114" s="4497"/>
      <c r="W114" s="4499"/>
      <c r="X114" s="4496"/>
      <c r="Y114" s="4496"/>
      <c r="Z114" s="4496"/>
      <c r="AA114" s="4502"/>
    </row>
    <row r="115" spans="1:27" s="4473" customFormat="1" ht="15.75" customHeight="1">
      <c r="A115" s="4487">
        <v>108</v>
      </c>
      <c r="B115" s="4488" t="s">
        <v>628</v>
      </c>
      <c r="C115" s="4488" t="str">
        <f>VLOOKUP(B115,[1]第一部分收入和收益!$A:$B,2,0)</f>
        <v>华南分公司</v>
      </c>
      <c r="D115" s="1773"/>
      <c r="E115" s="1773"/>
      <c r="F115" s="1773"/>
      <c r="G115" s="1773"/>
      <c r="H115" s="4486"/>
      <c r="I115" s="4489"/>
      <c r="J115" s="4489"/>
      <c r="K115" s="4489"/>
      <c r="L115" s="4486"/>
      <c r="M115" s="4489"/>
      <c r="N115" s="4489"/>
      <c r="O115" s="4489"/>
      <c r="P115" s="4486"/>
      <c r="Q115" s="4489"/>
      <c r="R115" s="4489"/>
      <c r="S115" s="4489"/>
      <c r="T115" s="4486"/>
      <c r="U115" s="4497"/>
      <c r="V115" s="4497"/>
      <c r="W115" s="4499"/>
      <c r="X115" s="4496"/>
      <c r="Y115" s="4496"/>
      <c r="Z115" s="4496"/>
      <c r="AA115" s="4502"/>
    </row>
    <row r="116" spans="1:27" s="4473" customFormat="1" ht="15.75" customHeight="1">
      <c r="A116" s="4487" t="s">
        <v>474</v>
      </c>
      <c r="B116" s="4488" t="s">
        <v>474</v>
      </c>
      <c r="C116" s="4488"/>
      <c r="D116" s="1773"/>
      <c r="E116" s="1773"/>
      <c r="F116" s="1773"/>
      <c r="G116" s="1773"/>
      <c r="H116" s="4486"/>
      <c r="I116" s="4489"/>
      <c r="J116" s="4489"/>
      <c r="K116" s="4489"/>
      <c r="L116" s="4486"/>
      <c r="M116" s="4489"/>
      <c r="N116" s="4489"/>
      <c r="O116" s="4489"/>
      <c r="P116" s="4486"/>
      <c r="Q116" s="4489"/>
      <c r="R116" s="4489"/>
      <c r="S116" s="4489"/>
      <c r="T116" s="4486"/>
      <c r="U116" s="4499"/>
      <c r="V116" s="4499"/>
      <c r="W116" s="4499"/>
      <c r="X116" s="4496"/>
      <c r="Y116" s="4496"/>
      <c r="Z116" s="4496"/>
      <c r="AA116" s="4502"/>
    </row>
    <row r="117" spans="1:27" s="4473" customFormat="1" ht="15.75" customHeight="1">
      <c r="A117" s="4505" t="s">
        <v>475</v>
      </c>
      <c r="B117" s="4506"/>
      <c r="C117" s="4506"/>
      <c r="D117" s="4485"/>
      <c r="E117" s="4485"/>
      <c r="F117" s="4485"/>
      <c r="G117" s="4485"/>
      <c r="H117" s="4486"/>
      <c r="I117" s="4485"/>
      <c r="J117" s="4485"/>
      <c r="K117" s="4485"/>
      <c r="L117" s="4486"/>
      <c r="M117" s="4485"/>
      <c r="N117" s="4485"/>
      <c r="O117" s="4485"/>
      <c r="P117" s="4486"/>
      <c r="Q117" s="4485"/>
      <c r="R117" s="4485"/>
      <c r="S117" s="4485"/>
      <c r="T117" s="4486"/>
      <c r="U117" s="4494"/>
      <c r="V117" s="4494"/>
      <c r="W117" s="4494"/>
      <c r="X117" s="933"/>
      <c r="Y117" s="933"/>
      <c r="Z117" s="933"/>
      <c r="AA117" s="4501"/>
    </row>
    <row r="118" spans="1:27" s="4473" customFormat="1" ht="15.75" customHeight="1">
      <c r="A118" s="4487">
        <v>1</v>
      </c>
      <c r="B118" s="4488" t="s">
        <v>629</v>
      </c>
      <c r="C118" s="4488" t="str">
        <f>VLOOKUP(B118,[1]第一部分收入和收益!$A:$B,2,0)</f>
        <v>发展直营</v>
      </c>
      <c r="D118" s="4489"/>
      <c r="E118" s="4489"/>
      <c r="F118" s="4489"/>
      <c r="G118" s="4489"/>
      <c r="H118" s="4486"/>
      <c r="I118" s="4489"/>
      <c r="J118" s="4489"/>
      <c r="K118" s="4489"/>
      <c r="L118" s="4486"/>
      <c r="M118" s="4489"/>
      <c r="N118" s="4489"/>
      <c r="O118" s="4489"/>
      <c r="P118" s="4486"/>
      <c r="Q118" s="4489"/>
      <c r="R118" s="4489"/>
      <c r="S118" s="4489"/>
      <c r="T118" s="4486"/>
      <c r="U118" s="4496"/>
      <c r="V118" s="4496"/>
      <c r="W118" s="4496"/>
      <c r="X118" s="4496"/>
      <c r="Y118" s="4496"/>
      <c r="Z118" s="4496"/>
      <c r="AA118" s="4502"/>
    </row>
    <row r="119" spans="1:27" s="4473" customFormat="1" ht="15.75" customHeight="1">
      <c r="A119" s="4487">
        <v>2</v>
      </c>
      <c r="B119" s="4488" t="s">
        <v>630</v>
      </c>
      <c r="C119" s="4488" t="str">
        <f>VLOOKUP(B119,[1]第一部分收入和收益!$A:$B,2,0)</f>
        <v>西南分公司</v>
      </c>
      <c r="D119" s="4489"/>
      <c r="E119" s="4489"/>
      <c r="F119" s="4489"/>
      <c r="G119" s="4489"/>
      <c r="H119" s="4486"/>
      <c r="I119" s="4489"/>
      <c r="J119" s="4489"/>
      <c r="K119" s="4489"/>
      <c r="L119" s="4486"/>
      <c r="M119" s="4489"/>
      <c r="N119" s="4489"/>
      <c r="O119" s="4489"/>
      <c r="P119" s="4486"/>
      <c r="Q119" s="4489"/>
      <c r="R119" s="4489"/>
      <c r="S119" s="4489"/>
      <c r="T119" s="4486"/>
      <c r="U119" s="4496"/>
      <c r="V119" s="4496"/>
      <c r="W119" s="4496"/>
      <c r="X119" s="4496"/>
      <c r="Y119" s="4496"/>
      <c r="Z119" s="4496"/>
      <c r="AA119" s="4502"/>
    </row>
    <row r="120" spans="1:27" s="4473" customFormat="1" ht="15.75" customHeight="1">
      <c r="A120" s="4487">
        <v>3</v>
      </c>
      <c r="B120" s="4488" t="s">
        <v>631</v>
      </c>
      <c r="C120" s="4488" t="str">
        <f>VLOOKUP(B120,[1]第一部分收入和收益!$A:$B,2,0)</f>
        <v>发展直营</v>
      </c>
      <c r="D120" s="4489"/>
      <c r="E120" s="4489"/>
      <c r="F120" s="4489"/>
      <c r="G120" s="4489"/>
      <c r="H120" s="4486"/>
      <c r="I120" s="4489"/>
      <c r="J120" s="4489"/>
      <c r="K120" s="4489"/>
      <c r="L120" s="4486"/>
      <c r="M120" s="4489"/>
      <c r="N120" s="4489"/>
      <c r="O120" s="4489"/>
      <c r="P120" s="4486"/>
      <c r="Q120" s="4489"/>
      <c r="R120" s="4489"/>
      <c r="S120" s="4489"/>
      <c r="T120" s="4486"/>
      <c r="U120" s="4496"/>
      <c r="V120" s="4496"/>
      <c r="W120" s="4496"/>
      <c r="X120" s="4496"/>
      <c r="Y120" s="4496"/>
      <c r="Z120" s="4496"/>
      <c r="AA120" s="4502"/>
    </row>
    <row r="121" spans="1:27" s="4473" customFormat="1" ht="15.75" customHeight="1">
      <c r="A121" s="4487">
        <v>4</v>
      </c>
      <c r="B121" s="4488" t="s">
        <v>632</v>
      </c>
      <c r="C121" s="4488" t="str">
        <f>VLOOKUP(B121,[1]第一部分收入和收益!$A:$B,2,0)</f>
        <v>西南分公司</v>
      </c>
      <c r="D121" s="4489"/>
      <c r="E121" s="4489"/>
      <c r="F121" s="4489"/>
      <c r="G121" s="4489"/>
      <c r="H121" s="4486"/>
      <c r="I121" s="4489"/>
      <c r="J121" s="4489"/>
      <c r="K121" s="4489"/>
      <c r="L121" s="4486"/>
      <c r="M121" s="4489"/>
      <c r="N121" s="4489"/>
      <c r="O121" s="4489"/>
      <c r="P121" s="4486"/>
      <c r="Q121" s="4489"/>
      <c r="R121" s="4489"/>
      <c r="S121" s="4489"/>
      <c r="T121" s="4486"/>
      <c r="U121" s="4496"/>
      <c r="V121" s="4496"/>
      <c r="W121" s="4496"/>
      <c r="X121" s="4496"/>
      <c r="Y121" s="4496"/>
      <c r="Z121" s="4496"/>
      <c r="AA121" s="4502"/>
    </row>
    <row r="122" spans="1:27" s="4473" customFormat="1" ht="15.75" customHeight="1">
      <c r="A122" s="4487">
        <v>5</v>
      </c>
      <c r="B122" s="4488" t="s">
        <v>633</v>
      </c>
      <c r="C122" s="4488" t="str">
        <f>VLOOKUP(B122,[1]第一部分收入和收益!$A:$B,2,0)</f>
        <v>西南分公司</v>
      </c>
      <c r="D122" s="4489"/>
      <c r="E122" s="4489"/>
      <c r="F122" s="4489"/>
      <c r="G122" s="4489"/>
      <c r="H122" s="4486"/>
      <c r="I122" s="4489"/>
      <c r="J122" s="4489"/>
      <c r="K122" s="4489"/>
      <c r="L122" s="4486"/>
      <c r="M122" s="4489"/>
      <c r="N122" s="4489"/>
      <c r="O122" s="4489"/>
      <c r="P122" s="4486"/>
      <c r="Q122" s="4489"/>
      <c r="R122" s="4489"/>
      <c r="S122" s="4489"/>
      <c r="T122" s="4486"/>
      <c r="U122" s="4496"/>
      <c r="V122" s="4496"/>
      <c r="W122" s="4496"/>
      <c r="X122" s="4496"/>
      <c r="Y122" s="4496"/>
      <c r="Z122" s="4496"/>
      <c r="AA122" s="4502"/>
    </row>
    <row r="123" spans="1:27" s="4473" customFormat="1" ht="15.75" customHeight="1">
      <c r="A123" s="4487">
        <v>6</v>
      </c>
      <c r="B123" s="4488" t="s">
        <v>634</v>
      </c>
      <c r="C123" s="4488" t="str">
        <f>VLOOKUP(B123,[1]第一部分收入和收益!$A:$B,2,0)</f>
        <v>华东分公司</v>
      </c>
      <c r="D123" s="4489"/>
      <c r="E123" s="4489"/>
      <c r="F123" s="4489"/>
      <c r="G123" s="4489"/>
      <c r="H123" s="4486"/>
      <c r="I123" s="4489"/>
      <c r="J123" s="4489"/>
      <c r="K123" s="4489"/>
      <c r="L123" s="4486"/>
      <c r="M123" s="4489"/>
      <c r="N123" s="4489"/>
      <c r="O123" s="4489"/>
      <c r="P123" s="4486"/>
      <c r="Q123" s="4489"/>
      <c r="R123" s="4489"/>
      <c r="S123" s="4489"/>
      <c r="T123" s="4486"/>
      <c r="U123" s="4496"/>
      <c r="V123" s="4496"/>
      <c r="W123" s="4496"/>
      <c r="X123" s="4496"/>
      <c r="Y123" s="4496"/>
      <c r="Z123" s="4496"/>
      <c r="AA123" s="4502"/>
    </row>
    <row r="124" spans="1:27" s="4473" customFormat="1" ht="15.75" customHeight="1">
      <c r="A124" s="4487">
        <v>7</v>
      </c>
      <c r="B124" s="4488" t="s">
        <v>635</v>
      </c>
      <c r="C124" s="4488" t="str">
        <f>VLOOKUP(B124,[1]第一部分收入和收益!$A:$B,2,0)</f>
        <v>西南分公司</v>
      </c>
      <c r="D124" s="4489"/>
      <c r="E124" s="4489"/>
      <c r="F124" s="4489"/>
      <c r="G124" s="4489"/>
      <c r="H124" s="4486"/>
      <c r="I124" s="4489"/>
      <c r="J124" s="4489"/>
      <c r="K124" s="4489"/>
      <c r="L124" s="4486"/>
      <c r="M124" s="4489"/>
      <c r="N124" s="4489"/>
      <c r="O124" s="4489"/>
      <c r="P124" s="4486"/>
      <c r="Q124" s="4489"/>
      <c r="R124" s="4489"/>
      <c r="S124" s="4489"/>
      <c r="T124" s="4486"/>
      <c r="U124" s="4497"/>
      <c r="V124" s="4497"/>
      <c r="W124" s="4496"/>
      <c r="X124" s="4496"/>
      <c r="Y124" s="4496"/>
      <c r="Z124" s="4496"/>
      <c r="AA124" s="4502"/>
    </row>
    <row r="125" spans="1:27" s="4473" customFormat="1" ht="15.75" customHeight="1">
      <c r="A125" s="4487" t="s">
        <v>474</v>
      </c>
      <c r="B125" s="4488" t="s">
        <v>474</v>
      </c>
      <c r="C125" s="4488"/>
      <c r="D125" s="4489"/>
      <c r="E125" s="4489"/>
      <c r="F125" s="4489"/>
      <c r="G125" s="4489"/>
      <c r="H125" s="4486"/>
      <c r="I125" s="4489"/>
      <c r="J125" s="4489"/>
      <c r="K125" s="4489"/>
      <c r="L125" s="4486"/>
      <c r="M125" s="4489"/>
      <c r="N125" s="4489"/>
      <c r="O125" s="4489"/>
      <c r="P125" s="4486"/>
      <c r="Q125" s="4489"/>
      <c r="R125" s="4489"/>
      <c r="S125" s="4489"/>
      <c r="T125" s="4486"/>
      <c r="U125" s="4496"/>
      <c r="V125" s="4496"/>
      <c r="W125" s="4496"/>
      <c r="X125" s="4496"/>
      <c r="Y125" s="4496"/>
      <c r="Z125" s="4496"/>
      <c r="AA125" s="4502"/>
    </row>
    <row r="126" spans="1:27" s="4473" customFormat="1" ht="15.75" customHeight="1">
      <c r="A126" s="4505" t="s">
        <v>477</v>
      </c>
      <c r="B126" s="4506"/>
      <c r="C126" s="4506"/>
      <c r="D126" s="4485"/>
      <c r="E126" s="4485"/>
      <c r="F126" s="4485"/>
      <c r="G126" s="4485"/>
      <c r="H126" s="4486"/>
      <c r="I126" s="4485"/>
      <c r="J126" s="4485"/>
      <c r="K126" s="4485"/>
      <c r="L126" s="4486"/>
      <c r="M126" s="4485"/>
      <c r="N126" s="4485"/>
      <c r="O126" s="4485"/>
      <c r="P126" s="4486"/>
      <c r="Q126" s="4485"/>
      <c r="R126" s="4485"/>
      <c r="S126" s="4485"/>
      <c r="T126" s="4486"/>
      <c r="U126" s="4494"/>
      <c r="V126" s="4494"/>
      <c r="W126" s="4494"/>
      <c r="X126" s="933"/>
      <c r="Y126" s="933"/>
      <c r="Z126" s="933"/>
      <c r="AA126" s="4501"/>
    </row>
    <row r="127" spans="1:27" s="4473" customFormat="1" ht="15.75" customHeight="1">
      <c r="A127" s="4487">
        <v>1</v>
      </c>
      <c r="B127" s="4488" t="s">
        <v>636</v>
      </c>
      <c r="C127" s="4488" t="str">
        <f>VLOOKUP(B127,[1]第一部分收入和收益!$A:$B,2,0)</f>
        <v>发展直营</v>
      </c>
      <c r="D127" s="4489"/>
      <c r="E127" s="4489"/>
      <c r="F127" s="4489"/>
      <c r="G127" s="4489"/>
      <c r="H127" s="4486"/>
      <c r="I127" s="4489"/>
      <c r="J127" s="4489"/>
      <c r="K127" s="4489"/>
      <c r="L127" s="4486"/>
      <c r="M127" s="4489"/>
      <c r="N127" s="4489"/>
      <c r="O127" s="4489"/>
      <c r="P127" s="4486"/>
      <c r="Q127" s="4489"/>
      <c r="R127" s="4489"/>
      <c r="S127" s="4489"/>
      <c r="T127" s="4486"/>
      <c r="U127" s="4496"/>
      <c r="V127" s="4496"/>
      <c r="W127" s="4496"/>
      <c r="X127" s="4496"/>
      <c r="Y127" s="4496"/>
      <c r="Z127" s="4496"/>
      <c r="AA127" s="4502"/>
    </row>
    <row r="128" spans="1:27" s="4473" customFormat="1" ht="15.75" customHeight="1">
      <c r="A128" s="4487">
        <v>2</v>
      </c>
      <c r="B128" s="4488" t="s">
        <v>637</v>
      </c>
      <c r="C128" s="4488" t="str">
        <f>VLOOKUP(B128,[1]第一部分收入和收益!$A:$B,2,0)</f>
        <v>西南分公司</v>
      </c>
      <c r="D128" s="4489"/>
      <c r="E128" s="4489"/>
      <c r="F128" s="4489"/>
      <c r="G128" s="4489"/>
      <c r="H128" s="4486"/>
      <c r="I128" s="4489"/>
      <c r="J128" s="4489"/>
      <c r="K128" s="4489"/>
      <c r="L128" s="4486"/>
      <c r="M128" s="4489"/>
      <c r="N128" s="4489"/>
      <c r="O128" s="4489"/>
      <c r="P128" s="4486"/>
      <c r="Q128" s="4489"/>
      <c r="R128" s="4489"/>
      <c r="S128" s="4489"/>
      <c r="T128" s="4486"/>
      <c r="U128" s="4497"/>
      <c r="V128" s="4497"/>
      <c r="W128" s="4496"/>
      <c r="X128" s="4496"/>
      <c r="Y128" s="4496"/>
      <c r="Z128" s="4496"/>
      <c r="AA128" s="4502"/>
    </row>
    <row r="129" spans="1:27" s="4473" customFormat="1" ht="15.75" customHeight="1">
      <c r="A129" s="4487">
        <v>3</v>
      </c>
      <c r="B129" s="4488" t="s">
        <v>638</v>
      </c>
      <c r="C129" s="4488" t="str">
        <f>VLOOKUP(B129,[1]第一部分收入和收益!$A:$B,2,0)</f>
        <v>西南分公司</v>
      </c>
      <c r="D129" s="4489"/>
      <c r="E129" s="4489"/>
      <c r="F129" s="4489"/>
      <c r="G129" s="4489"/>
      <c r="H129" s="4486"/>
      <c r="I129" s="4489"/>
      <c r="J129" s="4489"/>
      <c r="K129" s="4489"/>
      <c r="L129" s="4486"/>
      <c r="M129" s="4489"/>
      <c r="N129" s="4489"/>
      <c r="O129" s="4489"/>
      <c r="P129" s="4486"/>
      <c r="Q129" s="4489"/>
      <c r="R129" s="4489"/>
      <c r="S129" s="4489"/>
      <c r="T129" s="4486"/>
      <c r="U129" s="4496"/>
      <c r="V129" s="4496"/>
      <c r="W129" s="4496"/>
      <c r="X129" s="4496"/>
      <c r="Y129" s="4496"/>
      <c r="Z129" s="4496"/>
      <c r="AA129" s="4502"/>
    </row>
    <row r="130" spans="1:27" s="4473" customFormat="1" ht="15.75" customHeight="1">
      <c r="A130" s="4487">
        <v>4</v>
      </c>
      <c r="B130" s="4488" t="s">
        <v>639</v>
      </c>
      <c r="C130" s="4488" t="str">
        <f>VLOOKUP(B130,[1]第一部分收入和收益!$A:$B,2,0)</f>
        <v>发展直营</v>
      </c>
      <c r="D130" s="4489"/>
      <c r="E130" s="4489"/>
      <c r="F130" s="4489"/>
      <c r="G130" s="4489"/>
      <c r="H130" s="4486"/>
      <c r="I130" s="4489"/>
      <c r="J130" s="4489"/>
      <c r="K130" s="4489"/>
      <c r="L130" s="4486"/>
      <c r="M130" s="4489"/>
      <c r="N130" s="4489"/>
      <c r="O130" s="4489"/>
      <c r="P130" s="4486"/>
      <c r="Q130" s="4489"/>
      <c r="R130" s="4489"/>
      <c r="S130" s="4489"/>
      <c r="T130" s="4486"/>
      <c r="U130" s="4497"/>
      <c r="V130" s="4497"/>
      <c r="W130" s="4496"/>
      <c r="X130" s="4496"/>
      <c r="Y130" s="4496"/>
      <c r="Z130" s="4496"/>
      <c r="AA130" s="4502"/>
    </row>
    <row r="131" spans="1:27" s="4473" customFormat="1" ht="15.75" customHeight="1">
      <c r="A131" s="4487">
        <v>5</v>
      </c>
      <c r="B131" s="4488" t="s">
        <v>640</v>
      </c>
      <c r="C131" s="4488" t="str">
        <f>VLOOKUP(B131,[1]第一部分收入和收益!$A:$B,2,0)</f>
        <v>发展直营</v>
      </c>
      <c r="D131" s="4489"/>
      <c r="E131" s="4489"/>
      <c r="F131" s="4489"/>
      <c r="G131" s="4489"/>
      <c r="H131" s="4486"/>
      <c r="I131" s="4489"/>
      <c r="J131" s="4489"/>
      <c r="K131" s="4489"/>
      <c r="L131" s="4486"/>
      <c r="M131" s="4489"/>
      <c r="N131" s="4489"/>
      <c r="O131" s="4489"/>
      <c r="P131" s="4486"/>
      <c r="Q131" s="4489"/>
      <c r="R131" s="4489"/>
      <c r="S131" s="4489"/>
      <c r="T131" s="4486"/>
      <c r="U131" s="4495"/>
      <c r="V131" s="4495"/>
      <c r="W131" s="4496"/>
      <c r="X131" s="4496"/>
      <c r="Y131" s="4496"/>
      <c r="Z131" s="4496"/>
      <c r="AA131" s="4502"/>
    </row>
    <row r="132" spans="1:27" s="4473" customFormat="1" ht="15.75" customHeight="1">
      <c r="A132" s="4487">
        <v>6</v>
      </c>
      <c r="B132" s="4488" t="s">
        <v>641</v>
      </c>
      <c r="C132" s="4488" t="str">
        <f>VLOOKUP(B132,[1]第一部分收入和收益!$A:$B,2,0)</f>
        <v>发展直营</v>
      </c>
      <c r="D132" s="4490"/>
      <c r="E132" s="4491"/>
      <c r="F132" s="1773"/>
      <c r="G132" s="1773"/>
      <c r="H132" s="4486"/>
      <c r="I132" s="4489"/>
      <c r="J132" s="4489"/>
      <c r="K132" s="4489"/>
      <c r="L132" s="4486"/>
      <c r="M132" s="4489"/>
      <c r="N132" s="4489"/>
      <c r="O132" s="4489"/>
      <c r="P132" s="4486"/>
      <c r="Q132" s="4489"/>
      <c r="R132" s="4489"/>
      <c r="S132" s="4489"/>
      <c r="T132" s="4486"/>
      <c r="U132" s="4497"/>
      <c r="V132" s="4497"/>
      <c r="W132" s="4499"/>
      <c r="X132" s="4496"/>
      <c r="Y132" s="4496"/>
      <c r="Z132" s="4496"/>
      <c r="AA132" s="4502"/>
    </row>
    <row r="133" spans="1:27" s="4473" customFormat="1" ht="15.75" customHeight="1">
      <c r="A133" s="4487">
        <v>7</v>
      </c>
      <c r="B133" s="4488" t="s">
        <v>642</v>
      </c>
      <c r="C133" s="4488" t="str">
        <f>VLOOKUP(B133,[1]第一部分收入和收益!$A:$B,2,0)</f>
        <v>发展直营</v>
      </c>
      <c r="D133" s="4489"/>
      <c r="E133" s="4489"/>
      <c r="F133" s="4489"/>
      <c r="G133" s="4489"/>
      <c r="H133" s="4486"/>
      <c r="I133" s="4489"/>
      <c r="J133" s="4489"/>
      <c r="K133" s="4489"/>
      <c r="L133" s="4486"/>
      <c r="M133" s="4489"/>
      <c r="N133" s="4489"/>
      <c r="O133" s="4489"/>
      <c r="P133" s="4486"/>
      <c r="Q133" s="4489"/>
      <c r="R133" s="4489"/>
      <c r="S133" s="4489"/>
      <c r="T133" s="4486"/>
      <c r="U133" s="4496"/>
      <c r="V133" s="4496"/>
      <c r="W133" s="4496"/>
      <c r="X133" s="4496"/>
      <c r="Y133" s="4496"/>
      <c r="Z133" s="4496"/>
      <c r="AA133" s="4502"/>
    </row>
    <row r="134" spans="1:27" s="4473" customFormat="1" ht="15.75" customHeight="1">
      <c r="A134" s="4487">
        <v>8</v>
      </c>
      <c r="B134" s="4488" t="s">
        <v>643</v>
      </c>
      <c r="C134" s="4488" t="str">
        <f>VLOOKUP(B134,[1]第一部分收入和收益!$A:$B,2,0)</f>
        <v>发展直营</v>
      </c>
      <c r="D134" s="4489"/>
      <c r="E134" s="4489"/>
      <c r="F134" s="4489"/>
      <c r="G134" s="4489"/>
      <c r="H134" s="4486"/>
      <c r="I134" s="4489"/>
      <c r="J134" s="4489"/>
      <c r="K134" s="4489"/>
      <c r="L134" s="4486"/>
      <c r="M134" s="4489"/>
      <c r="N134" s="4489"/>
      <c r="O134" s="4489"/>
      <c r="P134" s="4486"/>
      <c r="Q134" s="4489"/>
      <c r="R134" s="4489"/>
      <c r="S134" s="4489"/>
      <c r="T134" s="4486"/>
      <c r="U134" s="4497"/>
      <c r="V134" s="4497"/>
      <c r="W134" s="4496"/>
      <c r="X134" s="4496"/>
      <c r="Y134" s="4496"/>
      <c r="Z134" s="4496"/>
      <c r="AA134" s="4502"/>
    </row>
    <row r="135" spans="1:27" s="4473" customFormat="1" ht="15.75" customHeight="1">
      <c r="A135" s="4487">
        <v>9</v>
      </c>
      <c r="B135" s="4488" t="s">
        <v>644</v>
      </c>
      <c r="C135" s="4488" t="str">
        <f>VLOOKUP(B135,[1]第一部分收入和收益!$A:$B,2,0)</f>
        <v>发展直营</v>
      </c>
      <c r="D135" s="4489"/>
      <c r="E135" s="4489"/>
      <c r="F135" s="4489"/>
      <c r="G135" s="4489"/>
      <c r="H135" s="4486"/>
      <c r="I135" s="4489"/>
      <c r="J135" s="4489"/>
      <c r="K135" s="4489"/>
      <c r="L135" s="4486"/>
      <c r="M135" s="4489"/>
      <c r="N135" s="4489"/>
      <c r="O135" s="4489"/>
      <c r="P135" s="4486"/>
      <c r="Q135" s="4489"/>
      <c r="R135" s="4489"/>
      <c r="S135" s="4489"/>
      <c r="T135" s="4486"/>
      <c r="U135" s="4495"/>
      <c r="V135" s="4495"/>
      <c r="W135" s="4496"/>
      <c r="X135" s="4496"/>
      <c r="Y135" s="4496"/>
      <c r="Z135" s="4496"/>
      <c r="AA135" s="4502"/>
    </row>
    <row r="136" spans="1:27" s="4473" customFormat="1" ht="15.75" customHeight="1">
      <c r="A136" s="4487">
        <v>10</v>
      </c>
      <c r="B136" s="4488" t="s">
        <v>645</v>
      </c>
      <c r="C136" s="4488" t="str">
        <f>VLOOKUP(B136,[1]第一部分收入和收益!$A:$B,2,0)</f>
        <v>发展直营</v>
      </c>
      <c r="D136" s="4490"/>
      <c r="E136" s="4491"/>
      <c r="F136" s="1773"/>
      <c r="G136" s="1773"/>
      <c r="H136" s="4486"/>
      <c r="I136" s="4489"/>
      <c r="J136" s="4489"/>
      <c r="K136" s="4489"/>
      <c r="L136" s="4486"/>
      <c r="M136" s="4489"/>
      <c r="N136" s="4489"/>
      <c r="O136" s="4489"/>
      <c r="P136" s="4486"/>
      <c r="Q136" s="4489"/>
      <c r="R136" s="4489"/>
      <c r="S136" s="4489"/>
      <c r="T136" s="4486"/>
      <c r="U136" s="4497"/>
      <c r="V136" s="4497"/>
      <c r="W136" s="4499"/>
      <c r="X136" s="4496"/>
      <c r="Y136" s="4496"/>
      <c r="Z136" s="4496"/>
      <c r="AA136" s="4502"/>
    </row>
    <row r="137" spans="1:27" s="4473" customFormat="1" ht="15.75" customHeight="1">
      <c r="A137" s="4487" t="s">
        <v>474</v>
      </c>
      <c r="B137" s="4488" t="s">
        <v>474</v>
      </c>
      <c r="C137" s="4488"/>
      <c r="D137" s="4489"/>
      <c r="E137" s="4489"/>
      <c r="F137" s="4489"/>
      <c r="G137" s="4489"/>
      <c r="H137" s="4486"/>
      <c r="I137" s="4489"/>
      <c r="J137" s="4489"/>
      <c r="K137" s="4489"/>
      <c r="L137" s="4486"/>
      <c r="M137" s="4489"/>
      <c r="N137" s="4489"/>
      <c r="O137" s="4489"/>
      <c r="P137" s="4486"/>
      <c r="Q137" s="4489"/>
      <c r="R137" s="4489"/>
      <c r="S137" s="4489"/>
      <c r="T137" s="4486"/>
      <c r="U137" s="4496"/>
      <c r="V137" s="4496"/>
      <c r="W137" s="4496"/>
      <c r="X137" s="4496"/>
      <c r="Y137" s="4496"/>
      <c r="Z137" s="4496"/>
      <c r="AA137" s="4502"/>
    </row>
    <row r="138" spans="1:27" s="4473" customFormat="1" ht="15.75" customHeight="1">
      <c r="A138" s="5111" t="s">
        <v>480</v>
      </c>
      <c r="B138" s="5112"/>
      <c r="C138" s="4506"/>
      <c r="D138" s="4485"/>
      <c r="E138" s="4485"/>
      <c r="F138" s="4485"/>
      <c r="G138" s="4485"/>
      <c r="H138" s="4486"/>
      <c r="I138" s="4485"/>
      <c r="J138" s="4485"/>
      <c r="K138" s="4485"/>
      <c r="L138" s="4486"/>
      <c r="M138" s="4485"/>
      <c r="N138" s="4485"/>
      <c r="O138" s="4485"/>
      <c r="P138" s="4486"/>
      <c r="Q138" s="945"/>
      <c r="R138" s="945"/>
      <c r="S138" s="945"/>
      <c r="T138" s="4486"/>
      <c r="U138" s="4494"/>
      <c r="V138" s="4494"/>
      <c r="W138" s="4494"/>
      <c r="X138" s="933"/>
      <c r="Y138" s="933"/>
      <c r="Z138" s="933"/>
      <c r="AA138" s="4501"/>
    </row>
    <row r="139" spans="1:27" s="4473" customFormat="1" ht="15.75" customHeight="1">
      <c r="A139" s="4505" t="s">
        <v>418</v>
      </c>
      <c r="B139" s="4506"/>
      <c r="C139" s="4506"/>
      <c r="D139" s="4485"/>
      <c r="E139" s="4485"/>
      <c r="F139" s="4485"/>
      <c r="G139" s="4485"/>
      <c r="H139" s="4486"/>
      <c r="I139" s="4485"/>
      <c r="J139" s="4485"/>
      <c r="K139" s="4485"/>
      <c r="L139" s="4486"/>
      <c r="M139" s="4485"/>
      <c r="N139" s="4485"/>
      <c r="O139" s="4485"/>
      <c r="P139" s="4486"/>
      <c r="Q139" s="945"/>
      <c r="R139" s="945"/>
      <c r="S139" s="945"/>
      <c r="T139" s="4486"/>
      <c r="U139" s="4494"/>
      <c r="V139" s="4494"/>
      <c r="W139" s="4494"/>
      <c r="X139" s="933"/>
      <c r="Y139" s="933"/>
      <c r="Z139" s="933"/>
      <c r="AA139" s="4501"/>
    </row>
    <row r="140" spans="1:27" s="4473" customFormat="1" ht="15.75" customHeight="1">
      <c r="A140" s="4487">
        <v>1</v>
      </c>
      <c r="B140" s="4488" t="s">
        <v>646</v>
      </c>
      <c r="C140" s="4488" t="str">
        <f>VLOOKUP(B140,[1]第一部分收入和收益!$A:$B,2,0)</f>
        <v>发展直营</v>
      </c>
      <c r="D140" s="1773"/>
      <c r="E140" s="1773"/>
      <c r="F140" s="1773"/>
      <c r="G140" s="1773"/>
      <c r="H140" s="4486"/>
      <c r="I140" s="4489"/>
      <c r="J140" s="4489"/>
      <c r="K140" s="4489"/>
      <c r="L140" s="4486"/>
      <c r="M140" s="4489"/>
      <c r="N140" s="4489"/>
      <c r="O140" s="4489"/>
      <c r="P140" s="4486"/>
      <c r="Q140" s="4489"/>
      <c r="R140" s="4489"/>
      <c r="S140" s="4489"/>
      <c r="T140" s="4486"/>
      <c r="U140" s="4496"/>
      <c r="V140" s="4496"/>
      <c r="W140" s="4496"/>
      <c r="X140" s="4496"/>
      <c r="Y140" s="4496"/>
      <c r="Z140" s="4496"/>
      <c r="AA140" s="4502"/>
    </row>
    <row r="141" spans="1:27" s="4473" customFormat="1" ht="15.75" customHeight="1">
      <c r="A141" s="4487">
        <v>2</v>
      </c>
      <c r="B141" s="4488" t="s">
        <v>647</v>
      </c>
      <c r="C141" s="4488" t="str">
        <f>VLOOKUP(B141,[1]第一部分收入和收益!$A:$B,2,0)</f>
        <v>发展直营</v>
      </c>
      <c r="D141" s="1773"/>
      <c r="E141" s="1773"/>
      <c r="F141" s="1773"/>
      <c r="G141" s="1773"/>
      <c r="H141" s="4486"/>
      <c r="I141" s="4489"/>
      <c r="J141" s="4489"/>
      <c r="K141" s="4489"/>
      <c r="L141" s="4486"/>
      <c r="M141" s="4489"/>
      <c r="N141" s="4489"/>
      <c r="O141" s="4489"/>
      <c r="P141" s="4486"/>
      <c r="Q141" s="4489"/>
      <c r="R141" s="4489"/>
      <c r="S141" s="4489"/>
      <c r="T141" s="4486"/>
      <c r="U141" s="4496"/>
      <c r="V141" s="4496"/>
      <c r="W141" s="4496"/>
      <c r="X141" s="4496"/>
      <c r="Y141" s="4496"/>
      <c r="Z141" s="4496"/>
      <c r="AA141" s="4502"/>
    </row>
    <row r="142" spans="1:27" s="4473" customFormat="1" ht="15.75" customHeight="1">
      <c r="A142" s="4487">
        <v>3</v>
      </c>
      <c r="B142" s="4488" t="s">
        <v>648</v>
      </c>
      <c r="C142" s="4488" t="str">
        <f>VLOOKUP(B142,[1]第一部分收入和收益!$A:$B,2,0)</f>
        <v>发展直营</v>
      </c>
      <c r="D142" s="1773"/>
      <c r="E142" s="1773"/>
      <c r="F142" s="1773"/>
      <c r="G142" s="1773"/>
      <c r="H142" s="4486"/>
      <c r="I142" s="4489"/>
      <c r="J142" s="4489"/>
      <c r="K142" s="4489"/>
      <c r="L142" s="4486"/>
      <c r="M142" s="4489"/>
      <c r="N142" s="4489"/>
      <c r="O142" s="4489"/>
      <c r="P142" s="4486"/>
      <c r="Q142" s="4489"/>
      <c r="R142" s="4489"/>
      <c r="S142" s="4489"/>
      <c r="T142" s="4486"/>
      <c r="U142" s="4496"/>
      <c r="V142" s="4496"/>
      <c r="W142" s="4496"/>
      <c r="X142" s="4496"/>
      <c r="Y142" s="4496"/>
      <c r="Z142" s="4496"/>
      <c r="AA142" s="4502"/>
    </row>
    <row r="143" spans="1:27" s="4473" customFormat="1" ht="15.75" customHeight="1">
      <c r="A143" s="4487">
        <v>4</v>
      </c>
      <c r="B143" s="4488" t="s">
        <v>649</v>
      </c>
      <c r="C143" s="4488" t="str">
        <f>VLOOKUP(B143,[1]第一部分收入和收益!$A:$B,2,0)</f>
        <v>西南分公司</v>
      </c>
      <c r="D143" s="1773"/>
      <c r="E143" s="1773"/>
      <c r="F143" s="1773"/>
      <c r="G143" s="1773"/>
      <c r="H143" s="4486"/>
      <c r="I143" s="4489"/>
      <c r="J143" s="4489"/>
      <c r="K143" s="4489"/>
      <c r="L143" s="4486"/>
      <c r="M143" s="4489"/>
      <c r="N143" s="4489"/>
      <c r="O143" s="4489"/>
      <c r="P143" s="4486"/>
      <c r="Q143" s="4489"/>
      <c r="R143" s="4489"/>
      <c r="S143" s="4489"/>
      <c r="T143" s="4486"/>
      <c r="U143" s="4496"/>
      <c r="V143" s="4496"/>
      <c r="W143" s="4496"/>
      <c r="X143" s="4499"/>
      <c r="Y143" s="4499"/>
      <c r="Z143" s="4499"/>
      <c r="AA143" s="4502"/>
    </row>
    <row r="144" spans="1:27" s="4473" customFormat="1" ht="15.75" customHeight="1">
      <c r="A144" s="4487">
        <v>5</v>
      </c>
      <c r="B144" s="4488" t="s">
        <v>650</v>
      </c>
      <c r="C144" s="4488" t="str">
        <f>VLOOKUP(B144,[1]第一部分收入和收益!$A:$B,2,0)</f>
        <v>西南分公司</v>
      </c>
      <c r="D144" s="1773"/>
      <c r="E144" s="1773"/>
      <c r="F144" s="1773"/>
      <c r="G144" s="1773"/>
      <c r="H144" s="4486"/>
      <c r="I144" s="4489"/>
      <c r="J144" s="4489"/>
      <c r="K144" s="4489"/>
      <c r="L144" s="4486"/>
      <c r="M144" s="4489"/>
      <c r="N144" s="4489"/>
      <c r="O144" s="4489"/>
      <c r="P144" s="4486"/>
      <c r="Q144" s="4489"/>
      <c r="R144" s="4489"/>
      <c r="S144" s="4489"/>
      <c r="T144" s="4486"/>
      <c r="U144" s="4496"/>
      <c r="V144" s="4496"/>
      <c r="W144" s="4496"/>
      <c r="X144" s="4496"/>
      <c r="Y144" s="4496"/>
      <c r="Z144" s="4496"/>
      <c r="AA144" s="4502"/>
    </row>
    <row r="145" spans="1:27" s="4473" customFormat="1" ht="15.75" customHeight="1">
      <c r="A145" s="4487">
        <v>6</v>
      </c>
      <c r="B145" s="4488" t="s">
        <v>651</v>
      </c>
      <c r="C145" s="4488" t="str">
        <f>VLOOKUP(B145,[1]第一部分收入和收益!$A:$B,2,0)</f>
        <v>发展直营</v>
      </c>
      <c r="D145" s="1773"/>
      <c r="E145" s="1773"/>
      <c r="F145" s="1773"/>
      <c r="G145" s="1773"/>
      <c r="H145" s="4486"/>
      <c r="I145" s="4489"/>
      <c r="J145" s="4489"/>
      <c r="K145" s="4489"/>
      <c r="L145" s="4486"/>
      <c r="M145" s="4489"/>
      <c r="N145" s="4489"/>
      <c r="O145" s="4489"/>
      <c r="P145" s="4486"/>
      <c r="Q145" s="4489"/>
      <c r="R145" s="4489"/>
      <c r="S145" s="4489"/>
      <c r="T145" s="4486"/>
      <c r="U145" s="4496"/>
      <c r="V145" s="4496"/>
      <c r="W145" s="4496"/>
      <c r="X145" s="4496"/>
      <c r="Y145" s="4496"/>
      <c r="Z145" s="4496"/>
      <c r="AA145" s="4502"/>
    </row>
    <row r="146" spans="1:27" s="4473" customFormat="1" ht="15.75" customHeight="1">
      <c r="A146" s="4487">
        <v>7</v>
      </c>
      <c r="B146" s="4488" t="s">
        <v>652</v>
      </c>
      <c r="C146" s="4488" t="str">
        <f>VLOOKUP(B146,[1]第一部分收入和收益!$A:$B,2,0)</f>
        <v>发展直营</v>
      </c>
      <c r="D146" s="1773"/>
      <c r="E146" s="1773"/>
      <c r="F146" s="1773"/>
      <c r="G146" s="1773"/>
      <c r="H146" s="4486"/>
      <c r="I146" s="4489"/>
      <c r="J146" s="4489"/>
      <c r="K146" s="4489"/>
      <c r="L146" s="4486"/>
      <c r="M146" s="4489"/>
      <c r="N146" s="4489"/>
      <c r="O146" s="4489"/>
      <c r="P146" s="4486"/>
      <c r="Q146" s="4489"/>
      <c r="R146" s="4489"/>
      <c r="S146" s="4489"/>
      <c r="T146" s="4486"/>
      <c r="U146" s="4496"/>
      <c r="V146" s="4496"/>
      <c r="W146" s="4496"/>
      <c r="X146" s="4496"/>
      <c r="Y146" s="4496"/>
      <c r="Z146" s="4496"/>
      <c r="AA146" s="4502"/>
    </row>
    <row r="147" spans="1:27" s="4473" customFormat="1" ht="15.75" customHeight="1">
      <c r="A147" s="4487">
        <v>8</v>
      </c>
      <c r="B147" s="4488" t="s">
        <v>653</v>
      </c>
      <c r="C147" s="4488" t="str">
        <f>VLOOKUP(B147,[1]第一部分收入和收益!$A:$B,2,0)</f>
        <v>发展直营</v>
      </c>
      <c r="D147" s="1773"/>
      <c r="E147" s="1773"/>
      <c r="F147" s="1773"/>
      <c r="G147" s="1773"/>
      <c r="H147" s="4486"/>
      <c r="I147" s="4489"/>
      <c r="J147" s="4489"/>
      <c r="K147" s="4489"/>
      <c r="L147" s="4486"/>
      <c r="M147" s="4489"/>
      <c r="N147" s="4489"/>
      <c r="O147" s="4489"/>
      <c r="P147" s="4486"/>
      <c r="Q147" s="4489"/>
      <c r="R147" s="4489"/>
      <c r="S147" s="4489"/>
      <c r="T147" s="4486"/>
      <c r="U147" s="4496"/>
      <c r="V147" s="4496"/>
      <c r="W147" s="4496"/>
      <c r="X147" s="4496"/>
      <c r="Y147" s="4496"/>
      <c r="Z147" s="4496"/>
      <c r="AA147" s="4502"/>
    </row>
    <row r="148" spans="1:27" s="4473" customFormat="1" ht="15.75" customHeight="1">
      <c r="A148" s="4487">
        <v>9</v>
      </c>
      <c r="B148" s="4488" t="s">
        <v>654</v>
      </c>
      <c r="C148" s="4488" t="str">
        <f>VLOOKUP(B148,[1]第一部分收入和收益!$A:$B,2,0)</f>
        <v>华南分公司</v>
      </c>
      <c r="D148" s="1773"/>
      <c r="E148" s="1773"/>
      <c r="F148" s="1773"/>
      <c r="G148" s="1773"/>
      <c r="H148" s="4486"/>
      <c r="I148" s="4489"/>
      <c r="J148" s="4489"/>
      <c r="K148" s="4489"/>
      <c r="L148" s="4486"/>
      <c r="M148" s="4489"/>
      <c r="N148" s="4489"/>
      <c r="O148" s="4489"/>
      <c r="P148" s="4486"/>
      <c r="Q148" s="4489"/>
      <c r="R148" s="4489"/>
      <c r="S148" s="4489"/>
      <c r="T148" s="4486"/>
      <c r="U148" s="4496"/>
      <c r="V148" s="4496"/>
      <c r="W148" s="4496"/>
      <c r="X148" s="4496"/>
      <c r="Y148" s="4496"/>
      <c r="Z148" s="4496"/>
      <c r="AA148" s="4502"/>
    </row>
    <row r="149" spans="1:27" s="4473" customFormat="1" ht="15.75" customHeight="1">
      <c r="A149" s="4487">
        <v>10</v>
      </c>
      <c r="B149" s="4488" t="s">
        <v>655</v>
      </c>
      <c r="C149" s="4488" t="str">
        <f>VLOOKUP(B149,[1]第一部分收入和收益!$A:$B,2,0)</f>
        <v>发展直营</v>
      </c>
      <c r="D149" s="1773"/>
      <c r="E149" s="1773"/>
      <c r="F149" s="1773"/>
      <c r="G149" s="1773"/>
      <c r="H149" s="4486"/>
      <c r="I149" s="4489"/>
      <c r="J149" s="4489"/>
      <c r="K149" s="4489"/>
      <c r="L149" s="4486"/>
      <c r="M149" s="4489"/>
      <c r="N149" s="4489"/>
      <c r="O149" s="4489"/>
      <c r="P149" s="4486"/>
      <c r="Q149" s="4489"/>
      <c r="R149" s="4489"/>
      <c r="S149" s="4489"/>
      <c r="T149" s="4486"/>
      <c r="U149" s="4496"/>
      <c r="V149" s="4496"/>
      <c r="W149" s="4496"/>
      <c r="X149" s="4496"/>
      <c r="Y149" s="4496"/>
      <c r="Z149" s="4496"/>
      <c r="AA149" s="4502"/>
    </row>
    <row r="150" spans="1:27" s="4473" customFormat="1" ht="15.75" customHeight="1">
      <c r="A150" s="4487">
        <v>11</v>
      </c>
      <c r="B150" s="4488" t="s">
        <v>656</v>
      </c>
      <c r="C150" s="4488" t="str">
        <f>VLOOKUP(B150,[1]第一部分收入和收益!$A:$B,2,0)</f>
        <v>发展直营</v>
      </c>
      <c r="D150" s="1773"/>
      <c r="E150" s="1773"/>
      <c r="F150" s="1773"/>
      <c r="G150" s="1773"/>
      <c r="H150" s="4486"/>
      <c r="I150" s="4489"/>
      <c r="J150" s="4489"/>
      <c r="K150" s="4489"/>
      <c r="L150" s="4486"/>
      <c r="M150" s="4489"/>
      <c r="N150" s="4489"/>
      <c r="O150" s="4489"/>
      <c r="P150" s="4486"/>
      <c r="Q150" s="4489"/>
      <c r="R150" s="4489"/>
      <c r="S150" s="4489"/>
      <c r="T150" s="4486"/>
      <c r="U150" s="4496"/>
      <c r="V150" s="4496"/>
      <c r="W150" s="4496"/>
      <c r="X150" s="4496"/>
      <c r="Y150" s="4496"/>
      <c r="Z150" s="4496"/>
      <c r="AA150" s="4502"/>
    </row>
    <row r="151" spans="1:27" s="4473" customFormat="1" ht="15.75" customHeight="1">
      <c r="A151" s="4487">
        <v>12</v>
      </c>
      <c r="B151" s="4488" t="s">
        <v>657</v>
      </c>
      <c r="C151" s="4488" t="str">
        <f>VLOOKUP(B151,[1]第一部分收入和收益!$A:$B,2,0)</f>
        <v>华南分公司</v>
      </c>
      <c r="D151" s="1773"/>
      <c r="E151" s="1773"/>
      <c r="F151" s="1773"/>
      <c r="G151" s="1773"/>
      <c r="H151" s="4486"/>
      <c r="I151" s="4489"/>
      <c r="J151" s="4489"/>
      <c r="K151" s="4489"/>
      <c r="L151" s="4486"/>
      <c r="M151" s="4489"/>
      <c r="N151" s="4489"/>
      <c r="O151" s="4489"/>
      <c r="P151" s="4486"/>
      <c r="Q151" s="4489"/>
      <c r="R151" s="4489"/>
      <c r="S151" s="4489"/>
      <c r="T151" s="4486"/>
      <c r="U151" s="4496"/>
      <c r="V151" s="4496"/>
      <c r="W151" s="4496"/>
      <c r="X151" s="4496"/>
      <c r="Y151" s="4496"/>
      <c r="Z151" s="4496"/>
      <c r="AA151" s="4502"/>
    </row>
    <row r="152" spans="1:27" s="4473" customFormat="1" ht="15.75" customHeight="1">
      <c r="A152" s="4487">
        <v>13</v>
      </c>
      <c r="B152" s="4488" t="s">
        <v>658</v>
      </c>
      <c r="C152" s="4488" t="str">
        <f>VLOOKUP(B152,[1]第一部分收入和收益!$A:$B,2,0)</f>
        <v>华南分公司</v>
      </c>
      <c r="D152" s="1773"/>
      <c r="E152" s="1773"/>
      <c r="F152" s="1773"/>
      <c r="G152" s="1773"/>
      <c r="H152" s="4486"/>
      <c r="I152" s="4489"/>
      <c r="J152" s="4489"/>
      <c r="K152" s="4489"/>
      <c r="L152" s="4486"/>
      <c r="M152" s="4489"/>
      <c r="N152" s="4489"/>
      <c r="O152" s="4489"/>
      <c r="P152" s="4486"/>
      <c r="Q152" s="4489"/>
      <c r="R152" s="4489"/>
      <c r="S152" s="4489"/>
      <c r="T152" s="4486"/>
      <c r="U152" s="4496"/>
      <c r="V152" s="4496"/>
      <c r="W152" s="4496"/>
      <c r="X152" s="4496"/>
      <c r="Y152" s="4496"/>
      <c r="Z152" s="4496"/>
      <c r="AA152" s="4502"/>
    </row>
    <row r="153" spans="1:27" s="4473" customFormat="1" ht="15.75" customHeight="1">
      <c r="A153" s="4487">
        <v>14</v>
      </c>
      <c r="B153" s="4488" t="s">
        <v>659</v>
      </c>
      <c r="C153" s="4488" t="str">
        <f>VLOOKUP(B153,[1]第一部分收入和收益!$A:$B,2,0)</f>
        <v>发展直营</v>
      </c>
      <c r="D153" s="1773"/>
      <c r="E153" s="1773"/>
      <c r="F153" s="1773"/>
      <c r="G153" s="1773"/>
      <c r="H153" s="4486"/>
      <c r="I153" s="4489"/>
      <c r="J153" s="4489"/>
      <c r="K153" s="4489"/>
      <c r="L153" s="4486"/>
      <c r="M153" s="4489"/>
      <c r="N153" s="4489"/>
      <c r="O153" s="4489"/>
      <c r="P153" s="4486"/>
      <c r="Q153" s="4489"/>
      <c r="R153" s="4489"/>
      <c r="S153" s="4489"/>
      <c r="T153" s="4486"/>
      <c r="U153" s="4496"/>
      <c r="V153" s="4496"/>
      <c r="W153" s="4496"/>
      <c r="X153" s="4496"/>
      <c r="Y153" s="4496"/>
      <c r="Z153" s="4496"/>
      <c r="AA153" s="4502"/>
    </row>
    <row r="154" spans="1:27" s="4473" customFormat="1" ht="15.75" customHeight="1">
      <c r="A154" s="4487">
        <v>15</v>
      </c>
      <c r="B154" s="4488" t="s">
        <v>660</v>
      </c>
      <c r="C154" s="4488" t="str">
        <f>VLOOKUP(B154,[1]第一部分收入和收益!$A:$B,2,0)</f>
        <v>发展直营</v>
      </c>
      <c r="D154" s="1773"/>
      <c r="E154" s="1773"/>
      <c r="F154" s="1773"/>
      <c r="G154" s="1773"/>
      <c r="H154" s="4486"/>
      <c r="I154" s="4489"/>
      <c r="J154" s="4489"/>
      <c r="K154" s="4489"/>
      <c r="L154" s="4486"/>
      <c r="M154" s="4489"/>
      <c r="N154" s="4489"/>
      <c r="O154" s="4489"/>
      <c r="P154" s="4486"/>
      <c r="Q154" s="4489"/>
      <c r="R154" s="4489"/>
      <c r="S154" s="4489"/>
      <c r="T154" s="4486"/>
      <c r="U154" s="4496"/>
      <c r="V154" s="4496"/>
      <c r="W154" s="4496"/>
      <c r="X154" s="4496"/>
      <c r="Y154" s="4496"/>
      <c r="Z154" s="4496"/>
      <c r="AA154" s="4502"/>
    </row>
    <row r="155" spans="1:27" s="4473" customFormat="1" ht="15.75" customHeight="1">
      <c r="A155" s="4487">
        <v>16</v>
      </c>
      <c r="B155" s="4488" t="s">
        <v>661</v>
      </c>
      <c r="C155" s="4488" t="str">
        <f>VLOOKUP(B155,[1]第一部分收入和收益!$A:$B,2,0)</f>
        <v>华东分公司</v>
      </c>
      <c r="D155" s="1773"/>
      <c r="E155" s="1773"/>
      <c r="F155" s="1773"/>
      <c r="G155" s="1773"/>
      <c r="H155" s="4486"/>
      <c r="I155" s="4489"/>
      <c r="J155" s="4489"/>
      <c r="K155" s="4489"/>
      <c r="L155" s="4486"/>
      <c r="M155" s="4489"/>
      <c r="N155" s="4489"/>
      <c r="O155" s="4489"/>
      <c r="P155" s="4486"/>
      <c r="Q155" s="4489"/>
      <c r="R155" s="4489"/>
      <c r="S155" s="4489"/>
      <c r="T155" s="4486"/>
      <c r="U155" s="4496"/>
      <c r="V155" s="4496"/>
      <c r="W155" s="4496"/>
      <c r="X155" s="4496"/>
      <c r="Y155" s="4496"/>
      <c r="Z155" s="4496"/>
      <c r="AA155" s="4502"/>
    </row>
    <row r="156" spans="1:27" s="4473" customFormat="1" ht="15.75" customHeight="1">
      <c r="A156" s="4487">
        <v>17</v>
      </c>
      <c r="B156" s="4488" t="s">
        <v>662</v>
      </c>
      <c r="C156" s="4488" t="str">
        <f>VLOOKUP(B156,[1]第一部分收入和收益!$A:$B,2,0)</f>
        <v>发展直营</v>
      </c>
      <c r="D156" s="1773"/>
      <c r="E156" s="1773"/>
      <c r="F156" s="1773"/>
      <c r="G156" s="1773"/>
      <c r="H156" s="4486"/>
      <c r="I156" s="4489"/>
      <c r="J156" s="4489"/>
      <c r="K156" s="4489"/>
      <c r="L156" s="4486"/>
      <c r="M156" s="4489"/>
      <c r="N156" s="4489"/>
      <c r="O156" s="4489"/>
      <c r="P156" s="4486"/>
      <c r="Q156" s="4489"/>
      <c r="R156" s="4489"/>
      <c r="S156" s="4489"/>
      <c r="T156" s="4486"/>
      <c r="U156" s="4496"/>
      <c r="V156" s="4496"/>
      <c r="W156" s="4496"/>
      <c r="X156" s="4496"/>
      <c r="Y156" s="4496"/>
      <c r="Z156" s="4496"/>
      <c r="AA156" s="4502"/>
    </row>
    <row r="157" spans="1:27" s="4473" customFormat="1" ht="15.75" customHeight="1">
      <c r="A157" s="4487">
        <v>18</v>
      </c>
      <c r="B157" s="4488" t="s">
        <v>663</v>
      </c>
      <c r="C157" s="4488" t="str">
        <f>VLOOKUP(B157,[1]第一部分收入和收益!$A:$B,2,0)</f>
        <v>华东分公司</v>
      </c>
      <c r="D157" s="1773"/>
      <c r="E157" s="1773"/>
      <c r="F157" s="1773"/>
      <c r="G157" s="1773"/>
      <c r="H157" s="4486"/>
      <c r="I157" s="4489"/>
      <c r="J157" s="4489"/>
      <c r="K157" s="4489"/>
      <c r="L157" s="4486"/>
      <c r="M157" s="4489"/>
      <c r="N157" s="4489"/>
      <c r="O157" s="4489"/>
      <c r="P157" s="4486"/>
      <c r="Q157" s="4489"/>
      <c r="R157" s="4489"/>
      <c r="S157" s="4489"/>
      <c r="T157" s="4486"/>
      <c r="U157" s="4496"/>
      <c r="V157" s="4496"/>
      <c r="W157" s="4496"/>
      <c r="X157" s="4496"/>
      <c r="Y157" s="4496"/>
      <c r="Z157" s="4496"/>
      <c r="AA157" s="4502"/>
    </row>
    <row r="158" spans="1:27" s="4473" customFormat="1" ht="15.75" customHeight="1">
      <c r="A158" s="4487">
        <v>19</v>
      </c>
      <c r="B158" s="4488" t="s">
        <v>664</v>
      </c>
      <c r="C158" s="4488" t="str">
        <f>VLOOKUP(B158,[1]第一部分收入和收益!$A:$B,2,0)</f>
        <v>华东分公司</v>
      </c>
      <c r="D158" s="1773"/>
      <c r="E158" s="1773"/>
      <c r="F158" s="1773"/>
      <c r="G158" s="1773"/>
      <c r="H158" s="4486"/>
      <c r="I158" s="4489"/>
      <c r="J158" s="4489"/>
      <c r="K158" s="4489"/>
      <c r="L158" s="4486"/>
      <c r="M158" s="4489"/>
      <c r="N158" s="4489"/>
      <c r="O158" s="4489"/>
      <c r="P158" s="4486"/>
      <c r="Q158" s="4489"/>
      <c r="R158" s="4489"/>
      <c r="S158" s="4489"/>
      <c r="T158" s="4486"/>
      <c r="U158" s="4496"/>
      <c r="V158" s="4496"/>
      <c r="W158" s="4496"/>
      <c r="X158" s="4496"/>
      <c r="Y158" s="4496"/>
      <c r="Z158" s="4496"/>
      <c r="AA158" s="4502"/>
    </row>
    <row r="159" spans="1:27" s="4473" customFormat="1" ht="15.75" customHeight="1">
      <c r="A159" s="4487">
        <v>20</v>
      </c>
      <c r="B159" s="4488" t="s">
        <v>665</v>
      </c>
      <c r="C159" s="4488" t="str">
        <f>VLOOKUP(B159,[1]第一部分收入和收益!$A:$B,2,0)</f>
        <v>发展直营</v>
      </c>
      <c r="D159" s="1773"/>
      <c r="E159" s="1773"/>
      <c r="F159" s="1773"/>
      <c r="G159" s="1773"/>
      <c r="H159" s="4486"/>
      <c r="I159" s="4489"/>
      <c r="J159" s="4489"/>
      <c r="K159" s="4489"/>
      <c r="L159" s="4486"/>
      <c r="M159" s="4489"/>
      <c r="N159" s="4489"/>
      <c r="O159" s="4489"/>
      <c r="P159" s="4486"/>
      <c r="Q159" s="4489"/>
      <c r="R159" s="4489"/>
      <c r="S159" s="4489"/>
      <c r="T159" s="4486"/>
      <c r="U159" s="4496"/>
      <c r="V159" s="4496"/>
      <c r="W159" s="4496"/>
      <c r="X159" s="4496"/>
      <c r="Y159" s="4496"/>
      <c r="Z159" s="4496"/>
      <c r="AA159" s="4502"/>
    </row>
    <row r="160" spans="1:27" s="4473" customFormat="1" ht="15.75" customHeight="1">
      <c r="A160" s="4487">
        <v>21</v>
      </c>
      <c r="B160" s="4488" t="s">
        <v>666</v>
      </c>
      <c r="C160" s="4488" t="str">
        <f>VLOOKUP(B160,[1]第一部分收入和收益!$A:$B,2,0)</f>
        <v>发展直营</v>
      </c>
      <c r="D160" s="1773"/>
      <c r="E160" s="1773"/>
      <c r="F160" s="1773"/>
      <c r="G160" s="1773"/>
      <c r="H160" s="4486"/>
      <c r="I160" s="4489"/>
      <c r="J160" s="4489"/>
      <c r="K160" s="4489"/>
      <c r="L160" s="4486"/>
      <c r="M160" s="4489"/>
      <c r="N160" s="4489"/>
      <c r="O160" s="4489"/>
      <c r="P160" s="4486"/>
      <c r="Q160" s="4489"/>
      <c r="R160" s="4489"/>
      <c r="S160" s="4489"/>
      <c r="T160" s="4486"/>
      <c r="U160" s="4496"/>
      <c r="V160" s="4496"/>
      <c r="W160" s="4496"/>
      <c r="X160" s="4496"/>
      <c r="Y160" s="4496"/>
      <c r="Z160" s="4496"/>
      <c r="AA160" s="4502"/>
    </row>
    <row r="161" spans="1:27" s="4473" customFormat="1" ht="15.75" customHeight="1">
      <c r="A161" s="4487">
        <v>22</v>
      </c>
      <c r="B161" s="4488" t="s">
        <v>667</v>
      </c>
      <c r="C161" s="4488" t="str">
        <f>VLOOKUP(B161,[1]第一部分收入和收益!$A:$B,2,0)</f>
        <v>发展直营</v>
      </c>
      <c r="D161" s="1773"/>
      <c r="E161" s="1773"/>
      <c r="F161" s="1773"/>
      <c r="G161" s="1773"/>
      <c r="H161" s="4486"/>
      <c r="I161" s="4489"/>
      <c r="J161" s="4489"/>
      <c r="K161" s="4489"/>
      <c r="L161" s="4486"/>
      <c r="M161" s="4489"/>
      <c r="N161" s="4489"/>
      <c r="O161" s="4489"/>
      <c r="P161" s="4486"/>
      <c r="Q161" s="4489"/>
      <c r="R161" s="4489"/>
      <c r="S161" s="4489"/>
      <c r="T161" s="4486"/>
      <c r="U161" s="4496"/>
      <c r="V161" s="4496"/>
      <c r="W161" s="4496"/>
      <c r="X161" s="4496"/>
      <c r="Y161" s="4496"/>
      <c r="Z161" s="4496"/>
      <c r="AA161" s="4502"/>
    </row>
    <row r="162" spans="1:27" s="4473" customFormat="1" ht="15.75" customHeight="1">
      <c r="A162" s="4487">
        <v>23</v>
      </c>
      <c r="B162" s="4488" t="s">
        <v>668</v>
      </c>
      <c r="C162" s="4488" t="str">
        <f>VLOOKUP(B162,[1]第一部分收入和收益!$A:$B,2,0)</f>
        <v>发展直营</v>
      </c>
      <c r="D162" s="1773"/>
      <c r="E162" s="1773"/>
      <c r="F162" s="1773"/>
      <c r="G162" s="1773"/>
      <c r="H162" s="4486"/>
      <c r="I162" s="4489"/>
      <c r="J162" s="4489"/>
      <c r="K162" s="4489"/>
      <c r="L162" s="4486"/>
      <c r="M162" s="4489"/>
      <c r="N162" s="4489"/>
      <c r="O162" s="4489"/>
      <c r="P162" s="4486"/>
      <c r="Q162" s="4489"/>
      <c r="R162" s="4489"/>
      <c r="S162" s="4489"/>
      <c r="T162" s="4486"/>
      <c r="U162" s="4496"/>
      <c r="V162" s="4496"/>
      <c r="W162" s="4496"/>
      <c r="X162" s="4496"/>
      <c r="Y162" s="4496"/>
      <c r="Z162" s="4496"/>
      <c r="AA162" s="4502"/>
    </row>
    <row r="163" spans="1:27" s="4473" customFormat="1" ht="15.75" customHeight="1">
      <c r="A163" s="4487">
        <v>24</v>
      </c>
      <c r="B163" s="4488" t="s">
        <v>669</v>
      </c>
      <c r="C163" s="4488" t="str">
        <f>VLOOKUP(B163,[1]第一部分收入和收益!$A:$B,2,0)</f>
        <v>华北分公司</v>
      </c>
      <c r="D163" s="1773"/>
      <c r="E163" s="1773"/>
      <c r="F163" s="1773"/>
      <c r="G163" s="1773"/>
      <c r="H163" s="4486"/>
      <c r="I163" s="4489"/>
      <c r="J163" s="4489"/>
      <c r="K163" s="4489"/>
      <c r="L163" s="4486"/>
      <c r="M163" s="4489"/>
      <c r="N163" s="4489"/>
      <c r="O163" s="4489"/>
      <c r="P163" s="4486"/>
      <c r="Q163" s="4489"/>
      <c r="R163" s="4489"/>
      <c r="S163" s="4489"/>
      <c r="T163" s="4486"/>
      <c r="U163" s="4496"/>
      <c r="V163" s="4496"/>
      <c r="W163" s="4496"/>
      <c r="X163" s="4496"/>
      <c r="Y163" s="4496"/>
      <c r="Z163" s="4496"/>
      <c r="AA163" s="4502"/>
    </row>
    <row r="164" spans="1:27" s="4473" customFormat="1" ht="15.75" customHeight="1">
      <c r="A164" s="4487">
        <v>25</v>
      </c>
      <c r="B164" s="4488" t="s">
        <v>670</v>
      </c>
      <c r="C164" s="4488" t="str">
        <f>VLOOKUP(B164,[1]第一部分收入和收益!$A:$B,2,0)</f>
        <v>发展直营</v>
      </c>
      <c r="D164" s="1773"/>
      <c r="E164" s="1773"/>
      <c r="F164" s="1773"/>
      <c r="G164" s="1773"/>
      <c r="H164" s="4486"/>
      <c r="I164" s="4489"/>
      <c r="J164" s="4489"/>
      <c r="K164" s="4489"/>
      <c r="L164" s="4486"/>
      <c r="M164" s="4489"/>
      <c r="N164" s="4489"/>
      <c r="O164" s="4489"/>
      <c r="P164" s="4486"/>
      <c r="Q164" s="4489"/>
      <c r="R164" s="4489"/>
      <c r="S164" s="4489"/>
      <c r="T164" s="4486"/>
      <c r="U164" s="4496"/>
      <c r="V164" s="4496"/>
      <c r="W164" s="4496"/>
      <c r="X164" s="4496"/>
      <c r="Y164" s="4496"/>
      <c r="Z164" s="4496"/>
      <c r="AA164" s="4502"/>
    </row>
    <row r="165" spans="1:27" s="4473" customFormat="1" ht="15.75" customHeight="1">
      <c r="A165" s="4487">
        <v>26</v>
      </c>
      <c r="B165" s="4488" t="s">
        <v>671</v>
      </c>
      <c r="C165" s="4488" t="str">
        <f>VLOOKUP(B165,[1]第一部分收入和收益!$A:$B,2,0)</f>
        <v>东北分公司</v>
      </c>
      <c r="D165" s="1773"/>
      <c r="E165" s="1773"/>
      <c r="F165" s="1773"/>
      <c r="G165" s="1773"/>
      <c r="H165" s="4486"/>
      <c r="I165" s="4489"/>
      <c r="J165" s="4489"/>
      <c r="K165" s="4489"/>
      <c r="L165" s="4486"/>
      <c r="M165" s="4489"/>
      <c r="N165" s="4489"/>
      <c r="O165" s="4489"/>
      <c r="P165" s="4486"/>
      <c r="Q165" s="4489"/>
      <c r="R165" s="4489"/>
      <c r="S165" s="4489"/>
      <c r="T165" s="4486"/>
      <c r="U165" s="4496"/>
      <c r="V165" s="4496"/>
      <c r="W165" s="4496"/>
      <c r="X165" s="4496"/>
      <c r="Y165" s="4496"/>
      <c r="Z165" s="4496"/>
      <c r="AA165" s="4502"/>
    </row>
    <row r="166" spans="1:27" s="4473" customFormat="1" ht="15.75" customHeight="1">
      <c r="A166" s="4487">
        <v>27</v>
      </c>
      <c r="B166" s="4488" t="s">
        <v>672</v>
      </c>
      <c r="C166" s="4488" t="str">
        <f>VLOOKUP(B166,[1]第一部分收入和收益!$A:$B,2,0)</f>
        <v>东北分公司</v>
      </c>
      <c r="D166" s="1773"/>
      <c r="E166" s="1773"/>
      <c r="F166" s="1773"/>
      <c r="G166" s="1773"/>
      <c r="H166" s="4486"/>
      <c r="I166" s="4489"/>
      <c r="J166" s="4489"/>
      <c r="K166" s="4489"/>
      <c r="L166" s="4486"/>
      <c r="M166" s="4489"/>
      <c r="N166" s="4489"/>
      <c r="O166" s="4489"/>
      <c r="P166" s="4486"/>
      <c r="Q166" s="4489"/>
      <c r="R166" s="4489"/>
      <c r="S166" s="4489"/>
      <c r="T166" s="4486"/>
      <c r="U166" s="4496"/>
      <c r="V166" s="4496"/>
      <c r="W166" s="4496"/>
      <c r="X166" s="4496"/>
      <c r="Y166" s="4496"/>
      <c r="Z166" s="4496"/>
      <c r="AA166" s="4502"/>
    </row>
    <row r="167" spans="1:27" s="4473" customFormat="1" ht="15.75" customHeight="1">
      <c r="A167" s="4487">
        <v>28</v>
      </c>
      <c r="B167" s="4488" t="s">
        <v>673</v>
      </c>
      <c r="C167" s="4488" t="str">
        <f>VLOOKUP(B167,[1]第一部分收入和收益!$A:$B,2,0)</f>
        <v>东北分公司</v>
      </c>
      <c r="D167" s="1773"/>
      <c r="E167" s="1773"/>
      <c r="F167" s="1773"/>
      <c r="G167" s="1773"/>
      <c r="H167" s="4486"/>
      <c r="I167" s="4489"/>
      <c r="J167" s="4489"/>
      <c r="K167" s="4489"/>
      <c r="L167" s="4486"/>
      <c r="M167" s="4489"/>
      <c r="N167" s="4489"/>
      <c r="O167" s="4489"/>
      <c r="P167" s="4486"/>
      <c r="Q167" s="4489"/>
      <c r="R167" s="4489"/>
      <c r="S167" s="4489"/>
      <c r="T167" s="4486"/>
      <c r="U167" s="4496"/>
      <c r="V167" s="4496"/>
      <c r="W167" s="4496"/>
      <c r="X167" s="4496"/>
      <c r="Y167" s="4496"/>
      <c r="Z167" s="4496"/>
      <c r="AA167" s="4502"/>
    </row>
    <row r="168" spans="1:27" s="4473" customFormat="1" ht="15.75" customHeight="1">
      <c r="A168" s="4487">
        <v>29</v>
      </c>
      <c r="B168" s="4488" t="s">
        <v>674</v>
      </c>
      <c r="C168" s="4488" t="str">
        <f>VLOOKUP(B168,[1]第一部分收入和收益!$A:$B,2,0)</f>
        <v>华南分公司</v>
      </c>
      <c r="D168" s="1773"/>
      <c r="E168" s="1773"/>
      <c r="F168" s="1773"/>
      <c r="G168" s="1773"/>
      <c r="H168" s="4486"/>
      <c r="I168" s="4489"/>
      <c r="J168" s="4489"/>
      <c r="K168" s="4489"/>
      <c r="L168" s="4486"/>
      <c r="M168" s="4489"/>
      <c r="N168" s="4489"/>
      <c r="O168" s="4489"/>
      <c r="P168" s="4486"/>
      <c r="Q168" s="4489"/>
      <c r="R168" s="4489"/>
      <c r="S168" s="4489"/>
      <c r="T168" s="4486"/>
      <c r="U168" s="4496"/>
      <c r="V168" s="4496"/>
      <c r="W168" s="4496"/>
      <c r="X168" s="4496"/>
      <c r="Y168" s="4496"/>
      <c r="Z168" s="4496"/>
      <c r="AA168" s="4502"/>
    </row>
    <row r="169" spans="1:27" s="4473" customFormat="1" ht="15.75" customHeight="1">
      <c r="A169" s="4487">
        <v>30</v>
      </c>
      <c r="B169" s="4507" t="s">
        <v>675</v>
      </c>
      <c r="C169" s="4488" t="str">
        <f>VLOOKUP(B169,[1]第一部分收入和收益!$A:$B,2,0)</f>
        <v>发展直营</v>
      </c>
      <c r="D169" s="4508"/>
      <c r="E169" s="4508"/>
      <c r="F169" s="4508"/>
      <c r="G169" s="4508"/>
      <c r="H169" s="4486"/>
      <c r="I169" s="4485"/>
      <c r="J169" s="4485"/>
      <c r="K169" s="4485"/>
      <c r="L169" s="4486"/>
      <c r="M169" s="4485"/>
      <c r="N169" s="4485"/>
      <c r="O169" s="4485"/>
      <c r="P169" s="4486"/>
      <c r="Q169" s="4485"/>
      <c r="R169" s="4485"/>
      <c r="S169" s="4485"/>
      <c r="T169" s="4486"/>
      <c r="U169" s="933"/>
      <c r="V169" s="933"/>
      <c r="W169" s="4494"/>
      <c r="X169" s="933"/>
      <c r="Y169" s="933"/>
      <c r="Z169" s="933"/>
      <c r="AA169" s="4501"/>
    </row>
    <row r="170" spans="1:27" s="4473" customFormat="1" ht="15.75" customHeight="1">
      <c r="A170" s="4487">
        <v>31</v>
      </c>
      <c r="B170" s="4488" t="s">
        <v>676</v>
      </c>
      <c r="C170" s="4488" t="str">
        <f>VLOOKUP(B170,[1]第一部分收入和收益!$A:$B,2,0)</f>
        <v>海外</v>
      </c>
      <c r="D170" s="1773"/>
      <c r="E170" s="1773"/>
      <c r="F170" s="1773"/>
      <c r="G170" s="1773"/>
      <c r="H170" s="4486"/>
      <c r="I170" s="4489"/>
      <c r="J170" s="4489"/>
      <c r="K170" s="4489"/>
      <c r="L170" s="4486"/>
      <c r="M170" s="4489"/>
      <c r="N170" s="4489"/>
      <c r="O170" s="4489"/>
      <c r="P170" s="4486"/>
      <c r="Q170" s="4489"/>
      <c r="R170" s="4489"/>
      <c r="S170" s="4489"/>
      <c r="T170" s="4486"/>
      <c r="U170" s="4496"/>
      <c r="V170" s="4496"/>
      <c r="W170" s="4496"/>
      <c r="X170" s="4496"/>
      <c r="Y170" s="4496"/>
      <c r="Z170" s="4496"/>
      <c r="AA170" s="4502"/>
    </row>
    <row r="171" spans="1:27" s="4473" customFormat="1" ht="15.75" customHeight="1">
      <c r="A171" s="4487">
        <v>32</v>
      </c>
      <c r="B171" s="4488" t="s">
        <v>677</v>
      </c>
      <c r="C171" s="4488" t="str">
        <f>VLOOKUP(B171,[1]第一部分收入和收益!$A:$B,2,0)</f>
        <v>华东分公司</v>
      </c>
      <c r="D171" s="1773"/>
      <c r="E171" s="1773"/>
      <c r="F171" s="1773"/>
      <c r="G171" s="1773"/>
      <c r="H171" s="4486"/>
      <c r="I171" s="4489"/>
      <c r="J171" s="4489"/>
      <c r="K171" s="4489"/>
      <c r="L171" s="4486"/>
      <c r="M171" s="4489"/>
      <c r="N171" s="4489"/>
      <c r="O171" s="4489"/>
      <c r="P171" s="4486"/>
      <c r="Q171" s="4489"/>
      <c r="R171" s="4489"/>
      <c r="S171" s="4489"/>
      <c r="T171" s="4486"/>
      <c r="U171" s="4496"/>
      <c r="V171" s="4496"/>
      <c r="W171" s="4496"/>
      <c r="X171" s="4496"/>
      <c r="Y171" s="4496"/>
      <c r="Z171" s="4496"/>
      <c r="AA171" s="4502"/>
    </row>
    <row r="172" spans="1:27" s="4473" customFormat="1" ht="15.75" customHeight="1">
      <c r="A172" s="4487">
        <v>33</v>
      </c>
      <c r="B172" s="4488" t="s">
        <v>678</v>
      </c>
      <c r="C172" s="4488" t="str">
        <f>VLOOKUP(B172,[1]第一部分收入和收益!$A:$B,2,0)</f>
        <v>发展直营</v>
      </c>
      <c r="D172" s="1773"/>
      <c r="E172" s="1773"/>
      <c r="F172" s="1773"/>
      <c r="G172" s="1773"/>
      <c r="H172" s="4486"/>
      <c r="I172" s="4489"/>
      <c r="J172" s="4489"/>
      <c r="K172" s="4489"/>
      <c r="L172" s="4486"/>
      <c r="M172" s="4489"/>
      <c r="N172" s="4489"/>
      <c r="O172" s="4489"/>
      <c r="P172" s="4486"/>
      <c r="Q172" s="4489"/>
      <c r="R172" s="4489"/>
      <c r="S172" s="4489"/>
      <c r="T172" s="4486"/>
      <c r="U172" s="4496"/>
      <c r="V172" s="4496"/>
      <c r="W172" s="4496"/>
      <c r="X172" s="4496"/>
      <c r="Y172" s="4496"/>
      <c r="Z172" s="4496"/>
      <c r="AA172" s="4502"/>
    </row>
    <row r="173" spans="1:27" s="4473" customFormat="1" ht="15.75" customHeight="1">
      <c r="A173" s="4487">
        <v>34</v>
      </c>
      <c r="B173" s="4488" t="s">
        <v>679</v>
      </c>
      <c r="C173" s="4488" t="str">
        <f>VLOOKUP(B173,[1]第一部分收入和收益!$A:$B,2,0)</f>
        <v>发展直营</v>
      </c>
      <c r="D173" s="1773"/>
      <c r="E173" s="1773"/>
      <c r="F173" s="1773"/>
      <c r="G173" s="1773"/>
      <c r="H173" s="4486"/>
      <c r="I173" s="4489"/>
      <c r="J173" s="4489"/>
      <c r="K173" s="4489"/>
      <c r="L173" s="4486"/>
      <c r="M173" s="4489"/>
      <c r="N173" s="4489"/>
      <c r="O173" s="4489"/>
      <c r="P173" s="4486"/>
      <c r="Q173" s="4489"/>
      <c r="R173" s="4489"/>
      <c r="S173" s="4489"/>
      <c r="T173" s="4486"/>
      <c r="U173" s="4496"/>
      <c r="V173" s="4496"/>
      <c r="W173" s="4496"/>
      <c r="X173" s="4496"/>
      <c r="Y173" s="4496"/>
      <c r="Z173" s="4496"/>
      <c r="AA173" s="4502"/>
    </row>
    <row r="174" spans="1:27" s="4473" customFormat="1" ht="15.75" customHeight="1">
      <c r="A174" s="4487">
        <v>35</v>
      </c>
      <c r="B174" s="4488" t="s">
        <v>680</v>
      </c>
      <c r="C174" s="4488" t="str">
        <f>VLOOKUP(B174,[1]第一部分收入和收益!$A:$B,2,0)</f>
        <v>发展直营</v>
      </c>
      <c r="D174" s="1773"/>
      <c r="E174" s="1773"/>
      <c r="F174" s="1773"/>
      <c r="G174" s="1773"/>
      <c r="H174" s="4486"/>
      <c r="I174" s="4489"/>
      <c r="J174" s="4489"/>
      <c r="K174" s="4489"/>
      <c r="L174" s="4486"/>
      <c r="M174" s="4489"/>
      <c r="N174" s="4489"/>
      <c r="O174" s="4489"/>
      <c r="P174" s="4486"/>
      <c r="Q174" s="4489"/>
      <c r="R174" s="4489"/>
      <c r="S174" s="4489"/>
      <c r="T174" s="4486"/>
      <c r="U174" s="4496"/>
      <c r="V174" s="4496"/>
      <c r="W174" s="4496"/>
      <c r="X174" s="4496"/>
      <c r="Y174" s="4496"/>
      <c r="Z174" s="4496"/>
      <c r="AA174" s="4502"/>
    </row>
    <row r="175" spans="1:27" s="4473" customFormat="1" ht="15.75" customHeight="1">
      <c r="A175" s="4487">
        <v>36</v>
      </c>
      <c r="B175" s="4488" t="s">
        <v>681</v>
      </c>
      <c r="C175" s="4488" t="str">
        <f>VLOOKUP(B175,[1]第一部分收入和收益!$A:$B,2,0)</f>
        <v>华南分公司</v>
      </c>
      <c r="D175" s="1773"/>
      <c r="E175" s="1773"/>
      <c r="F175" s="1773"/>
      <c r="G175" s="1773"/>
      <c r="H175" s="4486"/>
      <c r="I175" s="4489"/>
      <c r="J175" s="4489"/>
      <c r="K175" s="4489"/>
      <c r="L175" s="4486"/>
      <c r="M175" s="4489"/>
      <c r="N175" s="4489"/>
      <c r="O175" s="4489"/>
      <c r="P175" s="4486"/>
      <c r="Q175" s="4489"/>
      <c r="R175" s="4489"/>
      <c r="S175" s="4489"/>
      <c r="T175" s="4486"/>
      <c r="U175" s="4496"/>
      <c r="V175" s="4496"/>
      <c r="W175" s="4496"/>
      <c r="X175" s="4496"/>
      <c r="Y175" s="4496"/>
      <c r="Z175" s="4496"/>
      <c r="AA175" s="4502"/>
    </row>
    <row r="176" spans="1:27" s="4473" customFormat="1" ht="15.75" customHeight="1">
      <c r="A176" s="4487">
        <v>37</v>
      </c>
      <c r="B176" s="4488" t="s">
        <v>682</v>
      </c>
      <c r="C176" s="4488" t="str">
        <f>VLOOKUP(B176,[1]第一部分收入和收益!$A:$B,2,0)</f>
        <v>华南分公司</v>
      </c>
      <c r="D176" s="1773"/>
      <c r="E176" s="1773"/>
      <c r="F176" s="1773"/>
      <c r="G176" s="1773"/>
      <c r="H176" s="4486"/>
      <c r="I176" s="4489"/>
      <c r="J176" s="4489"/>
      <c r="K176" s="4489"/>
      <c r="L176" s="4486"/>
      <c r="M176" s="4489"/>
      <c r="N176" s="4489"/>
      <c r="O176" s="4489"/>
      <c r="P176" s="4486"/>
      <c r="Q176" s="4489"/>
      <c r="R176" s="4489"/>
      <c r="S176" s="4489"/>
      <c r="T176" s="4486"/>
      <c r="U176" s="4496"/>
      <c r="V176" s="4496"/>
      <c r="W176" s="4496"/>
      <c r="X176" s="4496"/>
      <c r="Y176" s="4496"/>
      <c r="Z176" s="4496"/>
      <c r="AA176" s="4502"/>
    </row>
    <row r="177" spans="1:27" s="4473" customFormat="1" ht="15.75" customHeight="1">
      <c r="A177" s="4487">
        <v>38</v>
      </c>
      <c r="B177" s="4488" t="s">
        <v>683</v>
      </c>
      <c r="C177" s="4488" t="str">
        <f>VLOOKUP(B177,[1]第一部分收入和收益!$A:$B,2,0)</f>
        <v>华北分公司</v>
      </c>
      <c r="D177" s="1773"/>
      <c r="E177" s="1773"/>
      <c r="F177" s="1773"/>
      <c r="G177" s="1773"/>
      <c r="H177" s="4486"/>
      <c r="I177" s="4489"/>
      <c r="J177" s="4489"/>
      <c r="K177" s="4489"/>
      <c r="L177" s="4486"/>
      <c r="M177" s="4489"/>
      <c r="N177" s="4489"/>
      <c r="O177" s="4489"/>
      <c r="P177" s="4486"/>
      <c r="Q177" s="4489"/>
      <c r="R177" s="4489"/>
      <c r="S177" s="4489"/>
      <c r="T177" s="4486"/>
      <c r="U177" s="4496"/>
      <c r="V177" s="4496"/>
      <c r="W177" s="4496"/>
      <c r="X177" s="4496"/>
      <c r="Y177" s="4496"/>
      <c r="Z177" s="4496"/>
      <c r="AA177" s="4502"/>
    </row>
    <row r="178" spans="1:27" s="4473" customFormat="1" ht="15.75" customHeight="1">
      <c r="A178" s="4487">
        <v>39</v>
      </c>
      <c r="B178" s="4488" t="s">
        <v>684</v>
      </c>
      <c r="C178" s="4488" t="str">
        <f>VLOOKUP(B178,[1]第一部分收入和收益!$A:$B,2,0)</f>
        <v>华东分公司</v>
      </c>
      <c r="D178" s="1773"/>
      <c r="E178" s="1773"/>
      <c r="F178" s="1773"/>
      <c r="G178" s="1773"/>
      <c r="H178" s="4486"/>
      <c r="I178" s="4489"/>
      <c r="J178" s="4489"/>
      <c r="K178" s="4489"/>
      <c r="L178" s="4486"/>
      <c r="M178" s="4489"/>
      <c r="N178" s="4489"/>
      <c r="O178" s="4489"/>
      <c r="P178" s="4486"/>
      <c r="Q178" s="4489"/>
      <c r="R178" s="4489"/>
      <c r="S178" s="4489"/>
      <c r="T178" s="4486"/>
      <c r="U178" s="4496"/>
      <c r="V178" s="4496"/>
      <c r="W178" s="4496"/>
      <c r="X178" s="4496"/>
      <c r="Y178" s="4496"/>
      <c r="Z178" s="4496"/>
      <c r="AA178" s="4502"/>
    </row>
    <row r="179" spans="1:27" s="4473" customFormat="1" ht="15.75" customHeight="1">
      <c r="A179" s="4487">
        <v>40</v>
      </c>
      <c r="B179" s="4488" t="s">
        <v>685</v>
      </c>
      <c r="C179" s="4488" t="str">
        <f>VLOOKUP(B179,[1]第一部分收入和收益!$A:$B,2,0)</f>
        <v>华东分公司</v>
      </c>
      <c r="D179" s="1773"/>
      <c r="E179" s="1773"/>
      <c r="F179" s="1773"/>
      <c r="G179" s="1773"/>
      <c r="H179" s="4486"/>
      <c r="I179" s="4489"/>
      <c r="J179" s="4489"/>
      <c r="K179" s="4489"/>
      <c r="L179" s="4486"/>
      <c r="M179" s="4489"/>
      <c r="N179" s="4489"/>
      <c r="O179" s="4489"/>
      <c r="P179" s="4486"/>
      <c r="Q179" s="4489"/>
      <c r="R179" s="4489"/>
      <c r="S179" s="4489"/>
      <c r="T179" s="4486"/>
      <c r="U179" s="4496"/>
      <c r="V179" s="4496"/>
      <c r="W179" s="4496"/>
      <c r="X179" s="4496"/>
      <c r="Y179" s="4496"/>
      <c r="Z179" s="4496"/>
      <c r="AA179" s="4502"/>
    </row>
    <row r="180" spans="1:27" s="4473" customFormat="1" ht="15.75" customHeight="1">
      <c r="A180" s="4487">
        <v>41</v>
      </c>
      <c r="B180" s="4488" t="s">
        <v>686</v>
      </c>
      <c r="C180" s="4488" t="str">
        <f>VLOOKUP(B180,[1]第一部分收入和收益!$A:$B,2,0)</f>
        <v>发展直营</v>
      </c>
      <c r="D180" s="1773"/>
      <c r="E180" s="1773"/>
      <c r="F180" s="1773"/>
      <c r="G180" s="1773"/>
      <c r="H180" s="4486"/>
      <c r="I180" s="4489"/>
      <c r="J180" s="4489"/>
      <c r="K180" s="4489"/>
      <c r="L180" s="4486"/>
      <c r="M180" s="4489"/>
      <c r="N180" s="4489"/>
      <c r="O180" s="4489"/>
      <c r="P180" s="4486"/>
      <c r="Q180" s="4489"/>
      <c r="R180" s="4489"/>
      <c r="S180" s="4489"/>
      <c r="T180" s="4486"/>
      <c r="U180" s="4496"/>
      <c r="V180" s="4496"/>
      <c r="W180" s="4496"/>
      <c r="X180" s="4496"/>
      <c r="Y180" s="4496"/>
      <c r="Z180" s="4496"/>
      <c r="AA180" s="4502"/>
    </row>
    <row r="181" spans="1:27" s="4473" customFormat="1" ht="15.75" customHeight="1">
      <c r="A181" s="4487">
        <v>42</v>
      </c>
      <c r="B181" s="4488" t="s">
        <v>687</v>
      </c>
      <c r="C181" s="4488" t="str">
        <f>VLOOKUP(B181,[1]第一部分收入和收益!$A:$B,2,0)</f>
        <v>华东分公司</v>
      </c>
      <c r="D181" s="1773"/>
      <c r="E181" s="1773"/>
      <c r="F181" s="1773"/>
      <c r="G181" s="1773"/>
      <c r="H181" s="4486"/>
      <c r="I181" s="4489"/>
      <c r="J181" s="4489"/>
      <c r="K181" s="4489"/>
      <c r="L181" s="4486"/>
      <c r="M181" s="4489"/>
      <c r="N181" s="4489"/>
      <c r="O181" s="4489"/>
      <c r="P181" s="4486"/>
      <c r="Q181" s="4489"/>
      <c r="R181" s="4489"/>
      <c r="S181" s="4489"/>
      <c r="T181" s="4486"/>
      <c r="U181" s="4496"/>
      <c r="V181" s="4496"/>
      <c r="W181" s="4496"/>
      <c r="X181" s="4496"/>
      <c r="Y181" s="4496"/>
      <c r="Z181" s="4496"/>
      <c r="AA181" s="4502"/>
    </row>
    <row r="182" spans="1:27" s="4473" customFormat="1" ht="15.75" customHeight="1">
      <c r="A182" s="4487">
        <v>43</v>
      </c>
      <c r="B182" s="4488" t="s">
        <v>688</v>
      </c>
      <c r="C182" s="4488" t="str">
        <f>VLOOKUP(B182,[1]第一部分收入和收益!$A:$B,2,0)</f>
        <v>华南分公司</v>
      </c>
      <c r="D182" s="1773"/>
      <c r="E182" s="1773"/>
      <c r="F182" s="1773"/>
      <c r="G182" s="1773"/>
      <c r="H182" s="4486"/>
      <c r="I182" s="4489"/>
      <c r="J182" s="4489"/>
      <c r="K182" s="4489"/>
      <c r="L182" s="4486"/>
      <c r="M182" s="4489"/>
      <c r="N182" s="4489"/>
      <c r="O182" s="4489"/>
      <c r="P182" s="4486"/>
      <c r="Q182" s="4489"/>
      <c r="R182" s="4489"/>
      <c r="S182" s="4489"/>
      <c r="T182" s="4486"/>
      <c r="U182" s="4496"/>
      <c r="V182" s="4496"/>
      <c r="W182" s="4496"/>
      <c r="X182" s="4496"/>
      <c r="Y182" s="4496"/>
      <c r="Z182" s="4496"/>
      <c r="AA182" s="4502"/>
    </row>
    <row r="183" spans="1:27" s="4473" customFormat="1" ht="15.75" customHeight="1">
      <c r="A183" s="4487">
        <v>44</v>
      </c>
      <c r="B183" s="4488" t="s">
        <v>689</v>
      </c>
      <c r="C183" s="4488" t="str">
        <f>VLOOKUP(B183,[1]第一部分收入和收益!$A:$B,2,0)</f>
        <v>发展直营</v>
      </c>
      <c r="D183" s="1773"/>
      <c r="E183" s="1773"/>
      <c r="F183" s="1773"/>
      <c r="G183" s="1773"/>
      <c r="H183" s="4486"/>
      <c r="I183" s="4489"/>
      <c r="J183" s="4489"/>
      <c r="K183" s="4489"/>
      <c r="L183" s="4486"/>
      <c r="M183" s="4489"/>
      <c r="N183" s="4489"/>
      <c r="O183" s="4489"/>
      <c r="P183" s="4486"/>
      <c r="Q183" s="4489"/>
      <c r="R183" s="4489"/>
      <c r="S183" s="4489"/>
      <c r="T183" s="4486"/>
      <c r="U183" s="4496"/>
      <c r="V183" s="4496"/>
      <c r="W183" s="4496"/>
      <c r="X183" s="4496"/>
      <c r="Y183" s="4496"/>
      <c r="Z183" s="4496"/>
      <c r="AA183" s="4502"/>
    </row>
    <row r="184" spans="1:27" s="4473" customFormat="1" ht="15.75" customHeight="1">
      <c r="A184" s="4487">
        <v>45</v>
      </c>
      <c r="B184" s="4488" t="s">
        <v>690</v>
      </c>
      <c r="C184" s="4488" t="str">
        <f>VLOOKUP(B184,[1]第一部分收入和收益!$A:$B,2,0)</f>
        <v>发展直营</v>
      </c>
      <c r="D184" s="1773"/>
      <c r="E184" s="1773"/>
      <c r="F184" s="1773"/>
      <c r="G184" s="1773"/>
      <c r="H184" s="4486"/>
      <c r="I184" s="4489"/>
      <c r="J184" s="4489"/>
      <c r="K184" s="4489"/>
      <c r="L184" s="4486"/>
      <c r="M184" s="4489"/>
      <c r="N184" s="4489"/>
      <c r="O184" s="4489"/>
      <c r="P184" s="4486"/>
      <c r="Q184" s="4489"/>
      <c r="R184" s="4489"/>
      <c r="S184" s="4489"/>
      <c r="T184" s="4486"/>
      <c r="U184" s="4496"/>
      <c r="V184" s="4496"/>
      <c r="W184" s="4496"/>
      <c r="X184" s="4496"/>
      <c r="Y184" s="4496"/>
      <c r="Z184" s="4496"/>
      <c r="AA184" s="4502"/>
    </row>
    <row r="185" spans="1:27" s="4473" customFormat="1" ht="15.75" customHeight="1">
      <c r="A185" s="4487">
        <v>46</v>
      </c>
      <c r="B185" s="4488" t="s">
        <v>691</v>
      </c>
      <c r="C185" s="4488" t="str">
        <f>VLOOKUP(B185,[1]第一部分收入和收益!$A:$B,2,0)</f>
        <v>华南分公司</v>
      </c>
      <c r="D185" s="1773"/>
      <c r="E185" s="1773"/>
      <c r="F185" s="1773"/>
      <c r="G185" s="1773"/>
      <c r="H185" s="4486"/>
      <c r="I185" s="4489"/>
      <c r="J185" s="4489"/>
      <c r="K185" s="4489"/>
      <c r="L185" s="4486"/>
      <c r="M185" s="4489"/>
      <c r="N185" s="4489"/>
      <c r="O185" s="4489"/>
      <c r="P185" s="4486"/>
      <c r="Q185" s="4489"/>
      <c r="R185" s="4489"/>
      <c r="S185" s="4489"/>
      <c r="T185" s="4486"/>
      <c r="U185" s="4496"/>
      <c r="V185" s="4496"/>
      <c r="W185" s="4496"/>
      <c r="X185" s="4496"/>
      <c r="Y185" s="4496"/>
      <c r="Z185" s="4496"/>
      <c r="AA185" s="4502"/>
    </row>
    <row r="186" spans="1:27" s="4473" customFormat="1" ht="15.75" customHeight="1">
      <c r="A186" s="4487">
        <v>47</v>
      </c>
      <c r="B186" s="4488" t="s">
        <v>692</v>
      </c>
      <c r="C186" s="4488" t="str">
        <f>VLOOKUP(B186,[1]第一部分收入和收益!$A:$B,2,0)</f>
        <v>华南分公司</v>
      </c>
      <c r="D186" s="1773"/>
      <c r="E186" s="1773"/>
      <c r="F186" s="1773"/>
      <c r="G186" s="1773"/>
      <c r="H186" s="4486"/>
      <c r="I186" s="4489"/>
      <c r="J186" s="4489"/>
      <c r="K186" s="4489"/>
      <c r="L186" s="4486"/>
      <c r="M186" s="4489"/>
      <c r="N186" s="4489"/>
      <c r="O186" s="4489"/>
      <c r="P186" s="4486"/>
      <c r="Q186" s="4489"/>
      <c r="R186" s="4489"/>
      <c r="S186" s="4489"/>
      <c r="T186" s="4486"/>
      <c r="U186" s="4496"/>
      <c r="V186" s="4496"/>
      <c r="W186" s="4496"/>
      <c r="X186" s="4496"/>
      <c r="Y186" s="4496"/>
      <c r="Z186" s="4496"/>
      <c r="AA186" s="4502"/>
    </row>
    <row r="187" spans="1:27" s="4473" customFormat="1" ht="15.75" customHeight="1">
      <c r="A187" s="4487">
        <v>48</v>
      </c>
      <c r="B187" s="4488" t="s">
        <v>693</v>
      </c>
      <c r="C187" s="4488" t="str">
        <f>VLOOKUP(B187,[1]第一部分收入和收益!$A:$B,2,0)</f>
        <v>发展直营</v>
      </c>
      <c r="D187" s="1773"/>
      <c r="E187" s="1773"/>
      <c r="F187" s="1773"/>
      <c r="G187" s="1773"/>
      <c r="H187" s="4486"/>
      <c r="I187" s="4489"/>
      <c r="J187" s="4489"/>
      <c r="K187" s="4489"/>
      <c r="L187" s="4486"/>
      <c r="M187" s="4489"/>
      <c r="N187" s="4489"/>
      <c r="O187" s="4489"/>
      <c r="P187" s="4486"/>
      <c r="Q187" s="4489"/>
      <c r="R187" s="4489"/>
      <c r="S187" s="4489"/>
      <c r="T187" s="4486"/>
      <c r="U187" s="4496"/>
      <c r="V187" s="4496"/>
      <c r="W187" s="4496"/>
      <c r="X187" s="4496"/>
      <c r="Y187" s="4496"/>
      <c r="Z187" s="4496"/>
      <c r="AA187" s="4502"/>
    </row>
    <row r="188" spans="1:27" s="4473" customFormat="1" ht="15.75" customHeight="1">
      <c r="A188" s="4487">
        <v>49</v>
      </c>
      <c r="B188" s="4488" t="s">
        <v>694</v>
      </c>
      <c r="C188" s="4488" t="str">
        <f>VLOOKUP(B188,[1]第一部分收入和收益!$A:$B,2,0)</f>
        <v>华南分公司</v>
      </c>
      <c r="D188" s="1773"/>
      <c r="E188" s="1773"/>
      <c r="F188" s="1773"/>
      <c r="G188" s="1773"/>
      <c r="H188" s="4486"/>
      <c r="I188" s="4489"/>
      <c r="J188" s="4489"/>
      <c r="K188" s="4489"/>
      <c r="L188" s="4486"/>
      <c r="M188" s="4489"/>
      <c r="N188" s="4489"/>
      <c r="O188" s="4489"/>
      <c r="P188" s="4486"/>
      <c r="Q188" s="4489"/>
      <c r="R188" s="4489"/>
      <c r="S188" s="4489"/>
      <c r="T188" s="4486"/>
      <c r="U188" s="4496"/>
      <c r="V188" s="4496"/>
      <c r="W188" s="4496"/>
      <c r="X188" s="4496"/>
      <c r="Y188" s="4496"/>
      <c r="Z188" s="4496"/>
      <c r="AA188" s="4502"/>
    </row>
    <row r="189" spans="1:27" s="4473" customFormat="1" ht="15.75" customHeight="1">
      <c r="A189" s="4487">
        <v>50</v>
      </c>
      <c r="B189" s="4488" t="s">
        <v>695</v>
      </c>
      <c r="C189" s="4488" t="str">
        <f>VLOOKUP(B189,[1]第一部分收入和收益!$A:$B,2,0)</f>
        <v>华南分公司</v>
      </c>
      <c r="D189" s="1773"/>
      <c r="E189" s="1773"/>
      <c r="F189" s="1773"/>
      <c r="G189" s="1773"/>
      <c r="H189" s="4486"/>
      <c r="I189" s="4489"/>
      <c r="J189" s="4489"/>
      <c r="K189" s="4489"/>
      <c r="L189" s="4486"/>
      <c r="M189" s="4489"/>
      <c r="N189" s="4489"/>
      <c r="O189" s="4489"/>
      <c r="P189" s="4486"/>
      <c r="Q189" s="4489"/>
      <c r="R189" s="4489"/>
      <c r="S189" s="4489"/>
      <c r="T189" s="4486"/>
      <c r="U189" s="4496"/>
      <c r="V189" s="4496"/>
      <c r="W189" s="4496"/>
      <c r="X189" s="4496"/>
      <c r="Y189" s="4496"/>
      <c r="Z189" s="4496"/>
      <c r="AA189" s="4502"/>
    </row>
    <row r="190" spans="1:27" s="4473" customFormat="1" ht="15.75" customHeight="1">
      <c r="A190" s="4487">
        <v>51</v>
      </c>
      <c r="B190" s="4488" t="s">
        <v>696</v>
      </c>
      <c r="C190" s="4488" t="str">
        <f>VLOOKUP(B190,[1]第一部分收入和收益!$A:$B,2,0)</f>
        <v>东北分公司</v>
      </c>
      <c r="D190" s="1773"/>
      <c r="E190" s="1773"/>
      <c r="F190" s="1773"/>
      <c r="G190" s="1773"/>
      <c r="H190" s="4486"/>
      <c r="I190" s="4489"/>
      <c r="J190" s="4489"/>
      <c r="K190" s="4489"/>
      <c r="L190" s="4486"/>
      <c r="M190" s="4489"/>
      <c r="N190" s="4489"/>
      <c r="O190" s="4489"/>
      <c r="P190" s="4486"/>
      <c r="Q190" s="4489"/>
      <c r="R190" s="4489"/>
      <c r="S190" s="4489"/>
      <c r="T190" s="4486"/>
      <c r="U190" s="4496"/>
      <c r="V190" s="4496"/>
      <c r="W190" s="4496"/>
      <c r="X190" s="4496"/>
      <c r="Y190" s="4496"/>
      <c r="Z190" s="4496"/>
      <c r="AA190" s="4502"/>
    </row>
    <row r="191" spans="1:27" s="4473" customFormat="1" ht="15.75" customHeight="1">
      <c r="A191" s="4487">
        <v>52</v>
      </c>
      <c r="B191" s="4488" t="s">
        <v>697</v>
      </c>
      <c r="C191" s="4488" t="str">
        <f>VLOOKUP(B191,[1]第一部分收入和收益!$A:$B,2,0)</f>
        <v>东北分公司</v>
      </c>
      <c r="D191" s="1773"/>
      <c r="E191" s="1773"/>
      <c r="F191" s="1773"/>
      <c r="G191" s="1773"/>
      <c r="H191" s="4486"/>
      <c r="I191" s="4489"/>
      <c r="J191" s="4489"/>
      <c r="K191" s="4489"/>
      <c r="L191" s="4486"/>
      <c r="M191" s="4489"/>
      <c r="N191" s="4489"/>
      <c r="O191" s="4489"/>
      <c r="P191" s="4486"/>
      <c r="Q191" s="4489"/>
      <c r="R191" s="4489"/>
      <c r="S191" s="4489"/>
      <c r="T191" s="4486"/>
      <c r="U191" s="4496"/>
      <c r="V191" s="4496"/>
      <c r="W191" s="4496"/>
      <c r="X191" s="4496"/>
      <c r="Y191" s="4496"/>
      <c r="Z191" s="4496"/>
      <c r="AA191" s="4502"/>
    </row>
    <row r="192" spans="1:27" s="4473" customFormat="1" ht="15.75" customHeight="1">
      <c r="A192" s="4487">
        <v>53</v>
      </c>
      <c r="B192" s="4488" t="s">
        <v>698</v>
      </c>
      <c r="C192" s="4488" t="str">
        <f>VLOOKUP(B192,[1]第一部分收入和收益!$A:$B,2,0)</f>
        <v>东北分公司</v>
      </c>
      <c r="D192" s="1773"/>
      <c r="E192" s="1773"/>
      <c r="F192" s="1773"/>
      <c r="G192" s="1773"/>
      <c r="H192" s="4486"/>
      <c r="I192" s="4489"/>
      <c r="J192" s="4489"/>
      <c r="K192" s="4489"/>
      <c r="L192" s="4486"/>
      <c r="M192" s="4489"/>
      <c r="N192" s="4489"/>
      <c r="O192" s="4489"/>
      <c r="P192" s="4486"/>
      <c r="Q192" s="4489"/>
      <c r="R192" s="4489"/>
      <c r="S192" s="4489"/>
      <c r="T192" s="4486"/>
      <c r="U192" s="4496"/>
      <c r="V192" s="4496"/>
      <c r="W192" s="4496"/>
      <c r="X192" s="4496"/>
      <c r="Y192" s="4496"/>
      <c r="Z192" s="4496"/>
      <c r="AA192" s="4502"/>
    </row>
    <row r="193" spans="1:27" s="4473" customFormat="1" ht="15.75" customHeight="1">
      <c r="A193" s="4487">
        <v>54</v>
      </c>
      <c r="B193" s="4488" t="s">
        <v>699</v>
      </c>
      <c r="C193" s="4488" t="str">
        <f>VLOOKUP(B193,[1]第一部分收入和收益!$A:$B,2,0)</f>
        <v>东北分公司</v>
      </c>
      <c r="D193" s="1773"/>
      <c r="E193" s="1773"/>
      <c r="F193" s="1773"/>
      <c r="G193" s="1773"/>
      <c r="H193" s="4486"/>
      <c r="I193" s="4489"/>
      <c r="J193" s="4489"/>
      <c r="K193" s="4489"/>
      <c r="L193" s="4486"/>
      <c r="M193" s="4489"/>
      <c r="N193" s="4489"/>
      <c r="O193" s="4489"/>
      <c r="P193" s="4486"/>
      <c r="Q193" s="4489"/>
      <c r="R193" s="4489"/>
      <c r="S193" s="4489"/>
      <c r="T193" s="4486"/>
      <c r="U193" s="4496"/>
      <c r="V193" s="4496"/>
      <c r="W193" s="4496"/>
      <c r="X193" s="4496"/>
      <c r="Y193" s="4496"/>
      <c r="Z193" s="4496"/>
      <c r="AA193" s="4502"/>
    </row>
    <row r="194" spans="1:27" s="4473" customFormat="1" ht="15.75" customHeight="1">
      <c r="A194" s="4487">
        <v>55</v>
      </c>
      <c r="B194" s="4488" t="s">
        <v>700</v>
      </c>
      <c r="C194" s="4488" t="str">
        <f>VLOOKUP(B194,[1]第一部分收入和收益!$A:$B,2,0)</f>
        <v>华东分公司</v>
      </c>
      <c r="D194" s="1773"/>
      <c r="E194" s="1773"/>
      <c r="F194" s="1773"/>
      <c r="G194" s="1773"/>
      <c r="H194" s="4486"/>
      <c r="I194" s="4489"/>
      <c r="J194" s="4489"/>
      <c r="K194" s="4489"/>
      <c r="L194" s="4486"/>
      <c r="M194" s="4489"/>
      <c r="N194" s="4489"/>
      <c r="O194" s="4489"/>
      <c r="P194" s="4486"/>
      <c r="Q194" s="4489"/>
      <c r="R194" s="4489"/>
      <c r="S194" s="4489"/>
      <c r="T194" s="4486"/>
      <c r="U194" s="4496"/>
      <c r="V194" s="4496"/>
      <c r="W194" s="4496"/>
      <c r="X194" s="4496"/>
      <c r="Y194" s="4496"/>
      <c r="Z194" s="4496"/>
      <c r="AA194" s="4502"/>
    </row>
    <row r="195" spans="1:27" s="4473" customFormat="1" ht="15.75" customHeight="1">
      <c r="A195" s="4487">
        <v>56</v>
      </c>
      <c r="B195" s="4488" t="s">
        <v>701</v>
      </c>
      <c r="C195" s="4488" t="str">
        <f>VLOOKUP(B195,[1]第一部分收入和收益!$A:$B,2,0)</f>
        <v>西南分公司</v>
      </c>
      <c r="D195" s="1773"/>
      <c r="E195" s="1773"/>
      <c r="F195" s="1773"/>
      <c r="G195" s="1773"/>
      <c r="H195" s="4486"/>
      <c r="I195" s="4489"/>
      <c r="J195" s="4489"/>
      <c r="K195" s="4489"/>
      <c r="L195" s="4486"/>
      <c r="M195" s="4489"/>
      <c r="N195" s="4489"/>
      <c r="O195" s="4489"/>
      <c r="P195" s="4486"/>
      <c r="Q195" s="4489"/>
      <c r="R195" s="4489"/>
      <c r="S195" s="4489"/>
      <c r="T195" s="4486"/>
      <c r="U195" s="4496"/>
      <c r="V195" s="4496"/>
      <c r="W195" s="4496"/>
      <c r="X195" s="4496"/>
      <c r="Y195" s="4496"/>
      <c r="Z195" s="4496"/>
      <c r="AA195" s="4502"/>
    </row>
    <row r="196" spans="1:27" s="4473" customFormat="1" ht="15.75" customHeight="1">
      <c r="A196" s="4487">
        <v>57</v>
      </c>
      <c r="B196" s="4488" t="s">
        <v>702</v>
      </c>
      <c r="C196" s="4488" t="str">
        <f>VLOOKUP(B196,[1]第一部分收入和收益!$A:$B,2,0)</f>
        <v>华北分公司</v>
      </c>
      <c r="D196" s="1773"/>
      <c r="E196" s="1773"/>
      <c r="F196" s="1773"/>
      <c r="G196" s="1773"/>
      <c r="H196" s="4486"/>
      <c r="I196" s="4489"/>
      <c r="J196" s="4489"/>
      <c r="K196" s="4489"/>
      <c r="L196" s="4486"/>
      <c r="M196" s="4489"/>
      <c r="N196" s="4489"/>
      <c r="O196" s="4489"/>
      <c r="P196" s="4486"/>
      <c r="Q196" s="4489"/>
      <c r="R196" s="4489"/>
      <c r="S196" s="4489"/>
      <c r="T196" s="4486"/>
      <c r="U196" s="4496"/>
      <c r="V196" s="4496"/>
      <c r="W196" s="4496"/>
      <c r="X196" s="4496"/>
      <c r="Y196" s="4496"/>
      <c r="Z196" s="4496"/>
      <c r="AA196" s="4502"/>
    </row>
    <row r="197" spans="1:27" s="4473" customFormat="1" ht="15.75" customHeight="1">
      <c r="A197" s="4487">
        <v>58</v>
      </c>
      <c r="B197" s="4488" t="s">
        <v>703</v>
      </c>
      <c r="C197" s="4488" t="str">
        <f>VLOOKUP(B197,[1]第一部分收入和收益!$A:$B,2,0)</f>
        <v>发展直营</v>
      </c>
      <c r="D197" s="1773"/>
      <c r="E197" s="1773"/>
      <c r="F197" s="1773"/>
      <c r="G197" s="1773"/>
      <c r="H197" s="4486"/>
      <c r="I197" s="4489"/>
      <c r="J197" s="4489"/>
      <c r="K197" s="4489"/>
      <c r="L197" s="4486"/>
      <c r="M197" s="4489"/>
      <c r="N197" s="4489"/>
      <c r="O197" s="4489"/>
      <c r="P197" s="4486"/>
      <c r="Q197" s="4489"/>
      <c r="R197" s="4489"/>
      <c r="S197" s="4489"/>
      <c r="T197" s="4486"/>
      <c r="U197" s="4496"/>
      <c r="V197" s="4496"/>
      <c r="W197" s="4496"/>
      <c r="X197" s="4496"/>
      <c r="Y197" s="4496"/>
      <c r="Z197" s="4496"/>
      <c r="AA197" s="4502"/>
    </row>
    <row r="198" spans="1:27" s="4473" customFormat="1" ht="15.75" customHeight="1">
      <c r="A198" s="4487">
        <v>59</v>
      </c>
      <c r="B198" s="4488" t="s">
        <v>704</v>
      </c>
      <c r="C198" s="4488" t="str">
        <f>VLOOKUP(B198,[1]第一部分收入和收益!$A:$B,2,0)</f>
        <v>华北分公司</v>
      </c>
      <c r="D198" s="1773"/>
      <c r="E198" s="1773"/>
      <c r="F198" s="1773"/>
      <c r="G198" s="1773"/>
      <c r="H198" s="4486"/>
      <c r="I198" s="4489"/>
      <c r="J198" s="4489"/>
      <c r="K198" s="4489"/>
      <c r="L198" s="4486"/>
      <c r="M198" s="4489"/>
      <c r="N198" s="4489"/>
      <c r="O198" s="4489"/>
      <c r="P198" s="4486"/>
      <c r="Q198" s="4489"/>
      <c r="R198" s="4489"/>
      <c r="S198" s="4489"/>
      <c r="T198" s="4486"/>
      <c r="U198" s="4496"/>
      <c r="V198" s="4496"/>
      <c r="W198" s="4496"/>
      <c r="X198" s="4496"/>
      <c r="Y198" s="4496"/>
      <c r="Z198" s="4496"/>
      <c r="AA198" s="4502"/>
    </row>
    <row r="199" spans="1:27" s="4473" customFormat="1" ht="15.75" customHeight="1">
      <c r="A199" s="4487">
        <v>60</v>
      </c>
      <c r="B199" s="4488" t="s">
        <v>705</v>
      </c>
      <c r="C199" s="4488" t="str">
        <f>VLOOKUP(B199,[1]第一部分收入和收益!$A:$B,2,0)</f>
        <v>华北分公司</v>
      </c>
      <c r="D199" s="1773"/>
      <c r="E199" s="1773"/>
      <c r="F199" s="1773"/>
      <c r="G199" s="1773"/>
      <c r="H199" s="4486"/>
      <c r="I199" s="4489"/>
      <c r="J199" s="4489"/>
      <c r="K199" s="4489"/>
      <c r="L199" s="4486"/>
      <c r="M199" s="4489"/>
      <c r="N199" s="4489"/>
      <c r="O199" s="4489"/>
      <c r="P199" s="4486"/>
      <c r="Q199" s="4489"/>
      <c r="R199" s="4489"/>
      <c r="S199" s="4489"/>
      <c r="T199" s="4486"/>
      <c r="U199" s="4496"/>
      <c r="V199" s="4496"/>
      <c r="W199" s="4496"/>
      <c r="X199" s="4496"/>
      <c r="Y199" s="4496"/>
      <c r="Z199" s="4496"/>
      <c r="AA199" s="4502"/>
    </row>
    <row r="200" spans="1:27" s="4473" customFormat="1" ht="15.75" customHeight="1">
      <c r="A200" s="4487">
        <v>61</v>
      </c>
      <c r="B200" s="4488" t="s">
        <v>706</v>
      </c>
      <c r="C200" s="4488" t="str">
        <f>VLOOKUP(B200,[1]第一部分收入和收益!$A:$B,2,0)</f>
        <v>华北分公司</v>
      </c>
      <c r="D200" s="1773"/>
      <c r="E200" s="1773"/>
      <c r="F200" s="1773"/>
      <c r="G200" s="1773"/>
      <c r="H200" s="4486"/>
      <c r="I200" s="4489"/>
      <c r="J200" s="4489"/>
      <c r="K200" s="4489"/>
      <c r="L200" s="4486"/>
      <c r="M200" s="4489"/>
      <c r="N200" s="4489"/>
      <c r="O200" s="4489"/>
      <c r="P200" s="4486"/>
      <c r="Q200" s="4489"/>
      <c r="R200" s="4489"/>
      <c r="S200" s="4489"/>
      <c r="T200" s="4486"/>
      <c r="U200" s="4496"/>
      <c r="V200" s="4496"/>
      <c r="W200" s="4496"/>
      <c r="X200" s="4496"/>
      <c r="Y200" s="4496"/>
      <c r="Z200" s="4496"/>
      <c r="AA200" s="4502"/>
    </row>
    <row r="201" spans="1:27" s="4473" customFormat="1" ht="15.75" customHeight="1">
      <c r="A201" s="4487">
        <v>62</v>
      </c>
      <c r="B201" s="4488" t="s">
        <v>707</v>
      </c>
      <c r="C201" s="4488" t="str">
        <f>VLOOKUP(B201,[1]第一部分收入和收益!$A:$B,2,0)</f>
        <v>华北分公司</v>
      </c>
      <c r="D201" s="1773"/>
      <c r="E201" s="1773"/>
      <c r="F201" s="1773"/>
      <c r="G201" s="1773"/>
      <c r="H201" s="4486"/>
      <c r="I201" s="4489"/>
      <c r="J201" s="4489"/>
      <c r="K201" s="4489"/>
      <c r="L201" s="4486"/>
      <c r="M201" s="4489"/>
      <c r="N201" s="4489"/>
      <c r="O201" s="4489"/>
      <c r="P201" s="4486"/>
      <c r="Q201" s="4489"/>
      <c r="R201" s="4489"/>
      <c r="S201" s="4489"/>
      <c r="T201" s="4486"/>
      <c r="U201" s="4496"/>
      <c r="V201" s="4496"/>
      <c r="W201" s="4496"/>
      <c r="X201" s="4496"/>
      <c r="Y201" s="4496"/>
      <c r="Z201" s="4496"/>
      <c r="AA201" s="4502"/>
    </row>
    <row r="202" spans="1:27" s="4473" customFormat="1" ht="15.75" customHeight="1">
      <c r="A202" s="4487">
        <v>63</v>
      </c>
      <c r="B202" s="4488" t="s">
        <v>708</v>
      </c>
      <c r="C202" s="4488" t="str">
        <f>VLOOKUP(B202,[1]第一部分收入和收益!$A:$B,2,0)</f>
        <v>华南分公司</v>
      </c>
      <c r="D202" s="1773"/>
      <c r="E202" s="1773"/>
      <c r="F202" s="1773"/>
      <c r="G202" s="1773"/>
      <c r="H202" s="4486"/>
      <c r="I202" s="4489"/>
      <c r="J202" s="4489"/>
      <c r="K202" s="4489"/>
      <c r="L202" s="4486"/>
      <c r="M202" s="4489"/>
      <c r="N202" s="4489"/>
      <c r="O202" s="4489"/>
      <c r="P202" s="4486"/>
      <c r="Q202" s="4489"/>
      <c r="R202" s="4489"/>
      <c r="S202" s="4489"/>
      <c r="T202" s="4486"/>
      <c r="U202" s="4496"/>
      <c r="V202" s="4496"/>
      <c r="W202" s="4496"/>
      <c r="X202" s="4496"/>
      <c r="Y202" s="4496"/>
      <c r="Z202" s="4496"/>
      <c r="AA202" s="4502"/>
    </row>
    <row r="203" spans="1:27" s="4473" customFormat="1" ht="15.75" customHeight="1">
      <c r="A203" s="4487">
        <v>64</v>
      </c>
      <c r="B203" s="4488" t="s">
        <v>709</v>
      </c>
      <c r="C203" s="4488" t="str">
        <f>VLOOKUP(B203,[1]第一部分收入和收益!$A:$B,2,0)</f>
        <v>发展直营</v>
      </c>
      <c r="D203" s="1773"/>
      <c r="E203" s="1773"/>
      <c r="F203" s="1773"/>
      <c r="G203" s="1773"/>
      <c r="H203" s="4486"/>
      <c r="I203" s="4489"/>
      <c r="J203" s="4489"/>
      <c r="K203" s="4489"/>
      <c r="L203" s="4486"/>
      <c r="M203" s="4489"/>
      <c r="N203" s="4489"/>
      <c r="O203" s="4489"/>
      <c r="P203" s="4486"/>
      <c r="Q203" s="4489"/>
      <c r="R203" s="4489"/>
      <c r="S203" s="4489"/>
      <c r="T203" s="4486"/>
      <c r="U203" s="4496"/>
      <c r="V203" s="4496"/>
      <c r="W203" s="4496"/>
      <c r="X203" s="4496"/>
      <c r="Y203" s="4496"/>
      <c r="Z203" s="4496"/>
      <c r="AA203" s="4502"/>
    </row>
    <row r="204" spans="1:27" s="4473" customFormat="1" ht="15.75" customHeight="1">
      <c r="A204" s="4487">
        <v>65</v>
      </c>
      <c r="B204" s="4488" t="s">
        <v>710</v>
      </c>
      <c r="C204" s="4488" t="str">
        <f>VLOOKUP(B204,[1]第一部分收入和收益!$A:$B,2,0)</f>
        <v>发展直营</v>
      </c>
      <c r="D204" s="1773"/>
      <c r="E204" s="1773"/>
      <c r="F204" s="1773"/>
      <c r="G204" s="1773"/>
      <c r="H204" s="4486"/>
      <c r="I204" s="4489"/>
      <c r="J204" s="4489"/>
      <c r="K204" s="4489"/>
      <c r="L204" s="4486"/>
      <c r="M204" s="4489"/>
      <c r="N204" s="4489"/>
      <c r="O204" s="4489"/>
      <c r="P204" s="4486"/>
      <c r="Q204" s="4489"/>
      <c r="R204" s="4489"/>
      <c r="S204" s="4489"/>
      <c r="T204" s="4486"/>
      <c r="U204" s="4496"/>
      <c r="V204" s="4496"/>
      <c r="W204" s="4496"/>
      <c r="X204" s="4496"/>
      <c r="Y204" s="4496"/>
      <c r="Z204" s="4496"/>
      <c r="AA204" s="4502"/>
    </row>
    <row r="205" spans="1:27" s="4473" customFormat="1" ht="15.75" customHeight="1">
      <c r="A205" s="4487">
        <v>66</v>
      </c>
      <c r="B205" s="4488" t="s">
        <v>711</v>
      </c>
      <c r="C205" s="4488" t="str">
        <f>VLOOKUP(B205,[1]第一部分收入和收益!$A:$B,2,0)</f>
        <v>发展直营</v>
      </c>
      <c r="D205" s="1773"/>
      <c r="E205" s="1773"/>
      <c r="F205" s="1773"/>
      <c r="G205" s="1773"/>
      <c r="H205" s="4486"/>
      <c r="I205" s="4489"/>
      <c r="J205" s="4489"/>
      <c r="K205" s="4489"/>
      <c r="L205" s="4486"/>
      <c r="M205" s="4489"/>
      <c r="N205" s="4489"/>
      <c r="O205" s="4489"/>
      <c r="P205" s="4486"/>
      <c r="Q205" s="4489"/>
      <c r="R205" s="4489"/>
      <c r="S205" s="4489"/>
      <c r="T205" s="4486"/>
      <c r="U205" s="4496"/>
      <c r="V205" s="4496"/>
      <c r="W205" s="4496"/>
      <c r="X205" s="4496"/>
      <c r="Y205" s="4496"/>
      <c r="Z205" s="4496"/>
      <c r="AA205" s="4502"/>
    </row>
    <row r="206" spans="1:27" s="4473" customFormat="1" ht="15.75" customHeight="1">
      <c r="A206" s="4487">
        <v>67</v>
      </c>
      <c r="B206" s="4488" t="s">
        <v>712</v>
      </c>
      <c r="C206" s="4488" t="str">
        <f>VLOOKUP(B206,[1]第一部分收入和收益!$A:$B,2,0)</f>
        <v>华东分公司</v>
      </c>
      <c r="D206" s="1773"/>
      <c r="E206" s="1773"/>
      <c r="F206" s="1773"/>
      <c r="G206" s="1773"/>
      <c r="H206" s="4486"/>
      <c r="I206" s="4489"/>
      <c r="J206" s="4489"/>
      <c r="K206" s="4489"/>
      <c r="L206" s="4486"/>
      <c r="M206" s="4489"/>
      <c r="N206" s="4489"/>
      <c r="O206" s="4489"/>
      <c r="P206" s="4486"/>
      <c r="Q206" s="4489"/>
      <c r="R206" s="4489"/>
      <c r="S206" s="4489"/>
      <c r="T206" s="4486"/>
      <c r="U206" s="4496"/>
      <c r="V206" s="4496"/>
      <c r="W206" s="4496"/>
      <c r="X206" s="4496"/>
      <c r="Y206" s="4496"/>
      <c r="Z206" s="4496"/>
      <c r="AA206" s="4502"/>
    </row>
    <row r="207" spans="1:27" s="4473" customFormat="1" ht="15.75" customHeight="1">
      <c r="A207" s="4487">
        <v>68</v>
      </c>
      <c r="B207" s="4488" t="s">
        <v>713</v>
      </c>
      <c r="C207" s="4488" t="str">
        <f>VLOOKUP(B207,[1]第一部分收入和收益!$A:$B,2,0)</f>
        <v>发展直营</v>
      </c>
      <c r="D207" s="1773"/>
      <c r="E207" s="1773"/>
      <c r="F207" s="1773"/>
      <c r="G207" s="1773"/>
      <c r="H207" s="4486"/>
      <c r="I207" s="4489"/>
      <c r="J207" s="4489"/>
      <c r="K207" s="4489"/>
      <c r="L207" s="4486"/>
      <c r="M207" s="4489"/>
      <c r="N207" s="4489"/>
      <c r="O207" s="4489"/>
      <c r="P207" s="4486"/>
      <c r="Q207" s="4489"/>
      <c r="R207" s="4489"/>
      <c r="S207" s="4489"/>
      <c r="T207" s="4486"/>
      <c r="U207" s="4496"/>
      <c r="V207" s="4496"/>
      <c r="W207" s="4496"/>
      <c r="X207" s="4496"/>
      <c r="Y207" s="4496"/>
      <c r="Z207" s="4496"/>
      <c r="AA207" s="4502"/>
    </row>
    <row r="208" spans="1:27" s="4473" customFormat="1" ht="15.75" customHeight="1">
      <c r="A208" s="4487">
        <v>69</v>
      </c>
      <c r="B208" s="4488" t="s">
        <v>714</v>
      </c>
      <c r="C208" s="4488" t="str">
        <f>VLOOKUP(B208,[1]第一部分收入和收益!$A:$B,2,0)</f>
        <v>发展直营</v>
      </c>
      <c r="D208" s="1773"/>
      <c r="E208" s="1773"/>
      <c r="F208" s="1773"/>
      <c r="G208" s="1773"/>
      <c r="H208" s="4486"/>
      <c r="I208" s="4489"/>
      <c r="J208" s="4489"/>
      <c r="K208" s="4489"/>
      <c r="L208" s="4486"/>
      <c r="M208" s="4489"/>
      <c r="N208" s="4489"/>
      <c r="O208" s="4489"/>
      <c r="P208" s="4486"/>
      <c r="Q208" s="4489"/>
      <c r="R208" s="4489"/>
      <c r="S208" s="4489"/>
      <c r="T208" s="4486"/>
      <c r="U208" s="4496"/>
      <c r="V208" s="4496"/>
      <c r="W208" s="4496"/>
      <c r="X208" s="4496"/>
      <c r="Y208" s="4496"/>
      <c r="Z208" s="4496"/>
      <c r="AA208" s="4502"/>
    </row>
    <row r="209" spans="1:27" s="4473" customFormat="1" ht="15.75" customHeight="1">
      <c r="A209" s="4487">
        <v>70</v>
      </c>
      <c r="B209" s="4488" t="s">
        <v>715</v>
      </c>
      <c r="C209" s="4488" t="str">
        <f>VLOOKUP(B209,[1]第一部分收入和收益!$A:$B,2,0)</f>
        <v>发展直营</v>
      </c>
      <c r="D209" s="1773"/>
      <c r="E209" s="1773"/>
      <c r="F209" s="1773"/>
      <c r="G209" s="1773"/>
      <c r="H209" s="4486"/>
      <c r="I209" s="4489"/>
      <c r="J209" s="4489"/>
      <c r="K209" s="4489"/>
      <c r="L209" s="4486"/>
      <c r="M209" s="4489"/>
      <c r="N209" s="4489"/>
      <c r="O209" s="4489"/>
      <c r="P209" s="4486"/>
      <c r="Q209" s="4489"/>
      <c r="R209" s="4489"/>
      <c r="S209" s="4489"/>
      <c r="T209" s="4486"/>
      <c r="U209" s="4496"/>
      <c r="V209" s="4496"/>
      <c r="W209" s="4496"/>
      <c r="X209" s="4496"/>
      <c r="Y209" s="4496"/>
      <c r="Z209" s="4496"/>
      <c r="AA209" s="4502"/>
    </row>
    <row r="210" spans="1:27" s="4473" customFormat="1" ht="15.75" customHeight="1">
      <c r="A210" s="4487">
        <v>71</v>
      </c>
      <c r="B210" s="4488" t="s">
        <v>716</v>
      </c>
      <c r="C210" s="4488" t="str">
        <f>VLOOKUP(B210,[1]第一部分收入和收益!$A:$B,2,0)</f>
        <v>发展直营</v>
      </c>
      <c r="D210" s="1773"/>
      <c r="E210" s="1773"/>
      <c r="F210" s="1773"/>
      <c r="G210" s="1773"/>
      <c r="H210" s="4486"/>
      <c r="I210" s="4489"/>
      <c r="J210" s="4489"/>
      <c r="K210" s="4489"/>
      <c r="L210" s="4486"/>
      <c r="M210" s="4489"/>
      <c r="N210" s="4489"/>
      <c r="O210" s="4489"/>
      <c r="P210" s="4486"/>
      <c r="Q210" s="4489"/>
      <c r="R210" s="4489"/>
      <c r="S210" s="4489"/>
      <c r="T210" s="4486"/>
      <c r="U210" s="4496"/>
      <c r="V210" s="4496"/>
      <c r="W210" s="4496"/>
      <c r="X210" s="4496"/>
      <c r="Y210" s="4496"/>
      <c r="Z210" s="4496"/>
      <c r="AA210" s="4502"/>
    </row>
    <row r="211" spans="1:27" s="4473" customFormat="1" ht="15.75" customHeight="1">
      <c r="A211" s="4487">
        <v>72</v>
      </c>
      <c r="B211" s="4488" t="s">
        <v>717</v>
      </c>
      <c r="C211" s="4488" t="str">
        <f>VLOOKUP(B211,[1]第一部分收入和收益!$A:$B,2,0)</f>
        <v>发展直营</v>
      </c>
      <c r="D211" s="1773"/>
      <c r="E211" s="1773"/>
      <c r="F211" s="1773"/>
      <c r="G211" s="1773"/>
      <c r="H211" s="4486"/>
      <c r="I211" s="4489"/>
      <c r="J211" s="4489"/>
      <c r="K211" s="4489"/>
      <c r="L211" s="4486"/>
      <c r="M211" s="4489"/>
      <c r="N211" s="4489"/>
      <c r="O211" s="4489"/>
      <c r="P211" s="4486"/>
      <c r="Q211" s="4489"/>
      <c r="R211" s="4489"/>
      <c r="S211" s="4489"/>
      <c r="T211" s="4486"/>
      <c r="U211" s="4496"/>
      <c r="V211" s="4496"/>
      <c r="W211" s="4496"/>
      <c r="X211" s="4496"/>
      <c r="Y211" s="4496"/>
      <c r="Z211" s="4496"/>
      <c r="AA211" s="4502"/>
    </row>
    <row r="212" spans="1:27" s="4473" customFormat="1" ht="15.75" customHeight="1">
      <c r="A212" s="4487">
        <v>73</v>
      </c>
      <c r="B212" s="4488" t="s">
        <v>718</v>
      </c>
      <c r="C212" s="4488" t="str">
        <f>VLOOKUP(B212,[1]第一部分收入和收益!$A:$B,2,0)</f>
        <v>华北分公司</v>
      </c>
      <c r="D212" s="1773"/>
      <c r="E212" s="1773"/>
      <c r="F212" s="1773"/>
      <c r="G212" s="1773"/>
      <c r="H212" s="4486"/>
      <c r="I212" s="4489"/>
      <c r="J212" s="4489"/>
      <c r="K212" s="4489"/>
      <c r="L212" s="4486"/>
      <c r="M212" s="4489"/>
      <c r="N212" s="4489"/>
      <c r="O212" s="4489"/>
      <c r="P212" s="4486"/>
      <c r="Q212" s="4489"/>
      <c r="R212" s="4489"/>
      <c r="S212" s="4489"/>
      <c r="T212" s="4486"/>
      <c r="U212" s="4496"/>
      <c r="V212" s="4496"/>
      <c r="W212" s="4496"/>
      <c r="X212" s="4496"/>
      <c r="Y212" s="4496"/>
      <c r="Z212" s="4496"/>
      <c r="AA212" s="4502"/>
    </row>
    <row r="213" spans="1:27" s="4473" customFormat="1" ht="15.75" customHeight="1">
      <c r="A213" s="4487">
        <v>74</v>
      </c>
      <c r="B213" s="4488" t="s">
        <v>719</v>
      </c>
      <c r="C213" s="4488" t="str">
        <f>VLOOKUP(B213,[1]第一部分收入和收益!$A:$B,2,0)</f>
        <v>西南分公司</v>
      </c>
      <c r="D213" s="1773"/>
      <c r="E213" s="1773"/>
      <c r="F213" s="1773"/>
      <c r="G213" s="1773"/>
      <c r="H213" s="4486"/>
      <c r="I213" s="4489"/>
      <c r="J213" s="4489"/>
      <c r="K213" s="4489"/>
      <c r="L213" s="4486"/>
      <c r="M213" s="4489"/>
      <c r="N213" s="4489"/>
      <c r="O213" s="4489"/>
      <c r="P213" s="4486"/>
      <c r="Q213" s="4489"/>
      <c r="R213" s="4489"/>
      <c r="S213" s="4489"/>
      <c r="T213" s="4486"/>
      <c r="U213" s="4496"/>
      <c r="V213" s="4496"/>
      <c r="W213" s="4496"/>
      <c r="X213" s="4496"/>
      <c r="Y213" s="4496"/>
      <c r="Z213" s="4496"/>
      <c r="AA213" s="4502"/>
    </row>
    <row r="214" spans="1:27" s="4473" customFormat="1" ht="15.75" customHeight="1">
      <c r="A214" s="4487">
        <v>75</v>
      </c>
      <c r="B214" s="4488" t="s">
        <v>720</v>
      </c>
      <c r="C214" s="4488" t="str">
        <f>VLOOKUP(B214,[1]第一部分收入和收益!$A:$B,2,0)</f>
        <v>发展直营</v>
      </c>
      <c r="D214" s="1773"/>
      <c r="E214" s="1773"/>
      <c r="F214" s="1773"/>
      <c r="G214" s="1773"/>
      <c r="H214" s="4486"/>
      <c r="I214" s="4489"/>
      <c r="J214" s="4489"/>
      <c r="K214" s="4489"/>
      <c r="L214" s="4486"/>
      <c r="M214" s="4489"/>
      <c r="N214" s="4489"/>
      <c r="O214" s="4489"/>
      <c r="P214" s="4486"/>
      <c r="Q214" s="4489"/>
      <c r="R214" s="4489"/>
      <c r="S214" s="4489"/>
      <c r="T214" s="4486"/>
      <c r="U214" s="4496"/>
      <c r="V214" s="4496"/>
      <c r="W214" s="4496"/>
      <c r="X214" s="4496"/>
      <c r="Y214" s="4496"/>
      <c r="Z214" s="4496"/>
      <c r="AA214" s="4502"/>
    </row>
    <row r="215" spans="1:27" s="4473" customFormat="1" ht="15.75" customHeight="1">
      <c r="A215" s="4487">
        <v>76</v>
      </c>
      <c r="B215" s="4488" t="s">
        <v>721</v>
      </c>
      <c r="C215" s="4488" t="str">
        <f>VLOOKUP(B215,[1]第一部分收入和收益!$A:$B,2,0)</f>
        <v>西南分公司</v>
      </c>
      <c r="D215" s="1773"/>
      <c r="E215" s="1773"/>
      <c r="F215" s="1773"/>
      <c r="G215" s="1773"/>
      <c r="H215" s="4486"/>
      <c r="I215" s="4489"/>
      <c r="J215" s="4489"/>
      <c r="K215" s="4489"/>
      <c r="L215" s="4486"/>
      <c r="M215" s="4489"/>
      <c r="N215" s="4489"/>
      <c r="O215" s="4489"/>
      <c r="P215" s="4486"/>
      <c r="Q215" s="4489"/>
      <c r="R215" s="4489"/>
      <c r="S215" s="4489"/>
      <c r="T215" s="4486"/>
      <c r="U215" s="4496"/>
      <c r="V215" s="4496"/>
      <c r="W215" s="4496"/>
      <c r="X215" s="4496"/>
      <c r="Y215" s="4496"/>
      <c r="Z215" s="4496"/>
      <c r="AA215" s="4502"/>
    </row>
    <row r="216" spans="1:27" s="4473" customFormat="1" ht="15.75" customHeight="1">
      <c r="A216" s="4487">
        <v>77</v>
      </c>
      <c r="B216" s="4488" t="s">
        <v>722</v>
      </c>
      <c r="C216" s="4488" t="str">
        <f>VLOOKUP(B216,[1]第一部分收入和收益!$A:$B,2,0)</f>
        <v>西南分公司</v>
      </c>
      <c r="D216" s="1773"/>
      <c r="E216" s="1773"/>
      <c r="F216" s="1773"/>
      <c r="G216" s="1773"/>
      <c r="H216" s="4486"/>
      <c r="I216" s="4489"/>
      <c r="J216" s="4489"/>
      <c r="K216" s="4489"/>
      <c r="L216" s="4486"/>
      <c r="M216" s="4489"/>
      <c r="N216" s="4489"/>
      <c r="O216" s="4489"/>
      <c r="P216" s="4486"/>
      <c r="Q216" s="4489"/>
      <c r="R216" s="4489"/>
      <c r="S216" s="4489"/>
      <c r="T216" s="4486"/>
      <c r="U216" s="4496"/>
      <c r="V216" s="4496"/>
      <c r="W216" s="4496"/>
      <c r="X216" s="4496"/>
      <c r="Y216" s="4496"/>
      <c r="Z216" s="4496"/>
      <c r="AA216" s="4502"/>
    </row>
    <row r="217" spans="1:27" s="4473" customFormat="1" ht="15.75" customHeight="1">
      <c r="A217" s="4487" t="s">
        <v>474</v>
      </c>
      <c r="B217" s="4488" t="s">
        <v>474</v>
      </c>
      <c r="C217" s="4488"/>
      <c r="D217" s="1773"/>
      <c r="E217" s="1773"/>
      <c r="F217" s="1773"/>
      <c r="G217" s="1773"/>
      <c r="H217" s="4486"/>
      <c r="I217" s="4489"/>
      <c r="J217" s="4489"/>
      <c r="K217" s="4489"/>
      <c r="L217" s="4486"/>
      <c r="M217" s="4489"/>
      <c r="N217" s="4489"/>
      <c r="O217" s="4489"/>
      <c r="P217" s="4486"/>
      <c r="Q217" s="4489"/>
      <c r="R217" s="4489"/>
      <c r="S217" s="4489"/>
      <c r="T217" s="4486"/>
      <c r="U217" s="4496"/>
      <c r="V217" s="4496"/>
      <c r="W217" s="4496"/>
      <c r="X217" s="4496"/>
      <c r="Y217" s="4496"/>
      <c r="Z217" s="4496"/>
      <c r="AA217" s="4502"/>
    </row>
    <row r="218" spans="1:27" s="4473" customFormat="1" ht="15.75" customHeight="1">
      <c r="A218" s="4505" t="s">
        <v>475</v>
      </c>
      <c r="B218" s="4506"/>
      <c r="C218" s="4506"/>
      <c r="D218" s="4485"/>
      <c r="E218" s="4485"/>
      <c r="F218" s="4485"/>
      <c r="G218" s="4485"/>
      <c r="H218" s="4486"/>
      <c r="I218" s="4485"/>
      <c r="J218" s="4485"/>
      <c r="K218" s="4485"/>
      <c r="L218" s="4486"/>
      <c r="M218" s="4485"/>
      <c r="N218" s="4485"/>
      <c r="O218" s="4485"/>
      <c r="P218" s="4486"/>
      <c r="Q218" s="4485"/>
      <c r="R218" s="4485"/>
      <c r="S218" s="4485"/>
      <c r="T218" s="4486"/>
      <c r="U218" s="4494"/>
      <c r="V218" s="4494"/>
      <c r="W218" s="4494"/>
      <c r="X218" s="933"/>
      <c r="Y218" s="933"/>
      <c r="Z218" s="933"/>
      <c r="AA218" s="4501"/>
    </row>
    <row r="219" spans="1:27" s="4473" customFormat="1" ht="15.75" customHeight="1">
      <c r="A219" s="2352" t="s">
        <v>474</v>
      </c>
      <c r="B219" s="4509" t="s">
        <v>474</v>
      </c>
      <c r="C219" s="4509"/>
      <c r="D219" s="4485"/>
      <c r="E219" s="4485"/>
      <c r="F219" s="4485"/>
      <c r="G219" s="4485"/>
      <c r="H219" s="4486"/>
      <c r="I219" s="4485"/>
      <c r="J219" s="4485"/>
      <c r="K219" s="4485"/>
      <c r="L219" s="4486"/>
      <c r="M219" s="4485"/>
      <c r="N219" s="4485"/>
      <c r="O219" s="4485"/>
      <c r="P219" s="4486"/>
      <c r="Q219" s="4485"/>
      <c r="R219" s="4485"/>
      <c r="S219" s="4485"/>
      <c r="T219" s="4486"/>
      <c r="U219" s="4494"/>
      <c r="V219" s="4494"/>
      <c r="W219" s="4494"/>
      <c r="X219" s="933"/>
      <c r="Y219" s="933"/>
      <c r="Z219" s="933"/>
      <c r="AA219" s="4501"/>
    </row>
    <row r="220" spans="1:27" s="4473" customFormat="1" ht="15.75" customHeight="1">
      <c r="A220" s="4505" t="s">
        <v>477</v>
      </c>
      <c r="B220" s="4506"/>
      <c r="C220" s="4506"/>
      <c r="D220" s="4485"/>
      <c r="E220" s="4485"/>
      <c r="F220" s="4485"/>
      <c r="G220" s="4485"/>
      <c r="H220" s="4486"/>
      <c r="I220" s="4485"/>
      <c r="J220" s="4485"/>
      <c r="K220" s="4485"/>
      <c r="L220" s="4510"/>
      <c r="M220" s="4485"/>
      <c r="N220" s="4485"/>
      <c r="O220" s="4485"/>
      <c r="P220" s="4486"/>
      <c r="Q220" s="4485"/>
      <c r="R220" s="4485"/>
      <c r="S220" s="4485"/>
      <c r="T220" s="4486"/>
      <c r="U220" s="4494"/>
      <c r="V220" s="4494"/>
      <c r="W220" s="4494"/>
      <c r="X220" s="933"/>
      <c r="Y220" s="933"/>
      <c r="Z220" s="933"/>
      <c r="AA220" s="4501"/>
    </row>
    <row r="221" spans="1:27" s="4473" customFormat="1" ht="15.75" customHeight="1">
      <c r="A221" s="4487">
        <v>1</v>
      </c>
      <c r="B221" s="4507" t="s">
        <v>723</v>
      </c>
      <c r="C221" s="4488" t="str">
        <f>VLOOKUP(B221,[1]第一部分收入和收益!$A:$B,2,0)</f>
        <v>发展直营</v>
      </c>
      <c r="D221" s="4508"/>
      <c r="E221" s="4508"/>
      <c r="F221" s="4508"/>
      <c r="G221" s="4508"/>
      <c r="H221" s="4486"/>
      <c r="I221" s="4485"/>
      <c r="J221" s="4485"/>
      <c r="K221" s="4485"/>
      <c r="L221" s="4486"/>
      <c r="M221" s="4485"/>
      <c r="N221" s="4485"/>
      <c r="O221" s="4485"/>
      <c r="P221" s="4486"/>
      <c r="Q221" s="4485"/>
      <c r="R221" s="4485"/>
      <c r="S221" s="4485"/>
      <c r="T221" s="4486"/>
      <c r="U221" s="933"/>
      <c r="V221" s="933"/>
      <c r="W221" s="4494"/>
      <c r="X221" s="933"/>
      <c r="Y221" s="933"/>
      <c r="Z221" s="933"/>
      <c r="AA221" s="4501"/>
    </row>
    <row r="222" spans="1:27" s="4473" customFormat="1" ht="15.75" customHeight="1">
      <c r="A222" s="4487">
        <v>2</v>
      </c>
      <c r="B222" s="4507" t="s">
        <v>724</v>
      </c>
      <c r="C222" s="4488" t="str">
        <f>VLOOKUP(B222,[1]第一部分收入和收益!$A:$B,2,0)</f>
        <v>华南分公司</v>
      </c>
      <c r="D222" s="4508"/>
      <c r="E222" s="4508"/>
      <c r="F222" s="4508"/>
      <c r="G222" s="4508"/>
      <c r="H222" s="4486"/>
      <c r="I222" s="4485"/>
      <c r="J222" s="4485"/>
      <c r="K222" s="4485"/>
      <c r="L222" s="4486"/>
      <c r="M222" s="4485"/>
      <c r="N222" s="4485"/>
      <c r="O222" s="4485"/>
      <c r="P222" s="4486"/>
      <c r="Q222" s="4485"/>
      <c r="R222" s="4485"/>
      <c r="S222" s="4485"/>
      <c r="T222" s="4486"/>
      <c r="U222" s="933"/>
      <c r="V222" s="933"/>
      <c r="W222" s="4494"/>
      <c r="X222" s="933"/>
      <c r="Y222" s="933"/>
      <c r="Z222" s="933"/>
      <c r="AA222" s="4501"/>
    </row>
    <row r="223" spans="1:27" s="4473" customFormat="1" ht="15.75" customHeight="1">
      <c r="A223" s="4487" t="s">
        <v>474</v>
      </c>
      <c r="B223" s="4488" t="s">
        <v>474</v>
      </c>
      <c r="C223" s="4488"/>
      <c r="D223" s="4489"/>
      <c r="E223" s="4489"/>
      <c r="F223" s="4489"/>
      <c r="G223" s="4489"/>
      <c r="H223" s="4486"/>
      <c r="I223" s="4489"/>
      <c r="J223" s="4489"/>
      <c r="K223" s="4489"/>
      <c r="L223" s="4486"/>
      <c r="M223" s="4489"/>
      <c r="N223" s="4489"/>
      <c r="O223" s="4489"/>
      <c r="P223" s="4486"/>
      <c r="Q223" s="4489"/>
      <c r="R223" s="4489"/>
      <c r="S223" s="4489"/>
      <c r="T223" s="4486"/>
      <c r="U223" s="4496"/>
      <c r="V223" s="4496"/>
      <c r="W223" s="4496"/>
      <c r="X223" s="4496"/>
      <c r="Y223" s="4496"/>
      <c r="Z223" s="4496"/>
      <c r="AA223" s="4502"/>
    </row>
    <row r="224" spans="1:27" s="4473" customFormat="1" ht="15.75" customHeight="1">
      <c r="A224" s="5111" t="s">
        <v>514</v>
      </c>
      <c r="B224" s="5112"/>
      <c r="C224" s="4506"/>
      <c r="D224" s="4485"/>
      <c r="E224" s="4485"/>
      <c r="F224" s="4485"/>
      <c r="G224" s="4485"/>
      <c r="H224" s="4486"/>
      <c r="I224" s="4485"/>
      <c r="J224" s="4485"/>
      <c r="K224" s="4485"/>
      <c r="L224" s="4486"/>
      <c r="M224" s="4485"/>
      <c r="N224" s="4485"/>
      <c r="O224" s="4485"/>
      <c r="P224" s="4486"/>
      <c r="Q224" s="4485"/>
      <c r="R224" s="4485"/>
      <c r="S224" s="4485"/>
      <c r="T224" s="4486"/>
      <c r="U224" s="933"/>
      <c r="V224" s="933"/>
      <c r="W224" s="4494"/>
      <c r="X224" s="933"/>
      <c r="Y224" s="933"/>
      <c r="Z224" s="933"/>
      <c r="AA224" s="4501"/>
    </row>
    <row r="225" spans="1:27" s="4473" customFormat="1" ht="15.75" customHeight="1">
      <c r="A225" s="4505" t="s">
        <v>418</v>
      </c>
      <c r="B225" s="4506"/>
      <c r="C225" s="4506"/>
      <c r="D225" s="4485"/>
      <c r="E225" s="4485"/>
      <c r="F225" s="4485"/>
      <c r="G225" s="4485"/>
      <c r="H225" s="4486"/>
      <c r="I225" s="1400"/>
      <c r="J225" s="1400"/>
      <c r="K225" s="1400"/>
      <c r="L225" s="4486"/>
      <c r="M225" s="1400"/>
      <c r="N225" s="1400"/>
      <c r="O225" s="1400"/>
      <c r="P225" s="4486"/>
      <c r="Q225" s="1400"/>
      <c r="R225" s="1400"/>
      <c r="S225" s="1400"/>
      <c r="T225" s="4486"/>
      <c r="U225" s="933"/>
      <c r="V225" s="933"/>
      <c r="W225" s="4494"/>
      <c r="X225" s="933"/>
      <c r="Y225" s="933"/>
      <c r="Z225" s="933"/>
      <c r="AA225" s="4501"/>
    </row>
    <row r="226" spans="1:27" s="4473" customFormat="1" ht="15.75" customHeight="1">
      <c r="A226" s="4487">
        <v>1</v>
      </c>
      <c r="B226" s="4507" t="s">
        <v>725</v>
      </c>
      <c r="C226" s="4488" t="str">
        <f>VLOOKUP(B226,[1]第一部分收入和收益!$A:$B,2,0)</f>
        <v>东北分公司</v>
      </c>
      <c r="D226" s="4508"/>
      <c r="E226" s="4508"/>
      <c r="F226" s="4508"/>
      <c r="G226" s="4508"/>
      <c r="H226" s="4486"/>
      <c r="I226" s="4485"/>
      <c r="J226" s="4485"/>
      <c r="K226" s="4485"/>
      <c r="L226" s="4486"/>
      <c r="M226" s="4485"/>
      <c r="N226" s="4485"/>
      <c r="O226" s="4485"/>
      <c r="P226" s="4486"/>
      <c r="Q226" s="4485"/>
      <c r="R226" s="4485"/>
      <c r="S226" s="4485"/>
      <c r="T226" s="4486"/>
      <c r="U226" s="933"/>
      <c r="V226" s="933"/>
      <c r="W226" s="4494"/>
      <c r="X226" s="933"/>
      <c r="Y226" s="933"/>
      <c r="Z226" s="933"/>
      <c r="AA226" s="4501"/>
    </row>
    <row r="227" spans="1:27" s="4473" customFormat="1" ht="15.75" customHeight="1">
      <c r="A227" s="4487">
        <v>2</v>
      </c>
      <c r="B227" s="4507" t="s">
        <v>726</v>
      </c>
      <c r="C227" s="4488" t="str">
        <f>VLOOKUP(B227,[1]第一部分收入和收益!$A:$B,2,0)</f>
        <v>西南分公司</v>
      </c>
      <c r="D227" s="4508"/>
      <c r="E227" s="4508"/>
      <c r="F227" s="4508"/>
      <c r="G227" s="4508"/>
      <c r="H227" s="4486"/>
      <c r="I227" s="4485"/>
      <c r="J227" s="4485"/>
      <c r="K227" s="4485"/>
      <c r="L227" s="4486"/>
      <c r="M227" s="4485"/>
      <c r="N227" s="4485"/>
      <c r="O227" s="4485"/>
      <c r="P227" s="4486"/>
      <c r="Q227" s="4485"/>
      <c r="R227" s="4485"/>
      <c r="S227" s="4485"/>
      <c r="T227" s="4486"/>
      <c r="U227" s="933"/>
      <c r="V227" s="933"/>
      <c r="W227" s="4494"/>
      <c r="X227" s="933"/>
      <c r="Y227" s="933"/>
      <c r="Z227" s="933"/>
      <c r="AA227" s="4501"/>
    </row>
    <row r="228" spans="1:27" s="4473" customFormat="1" ht="15.75" customHeight="1">
      <c r="A228" s="4487">
        <v>3</v>
      </c>
      <c r="B228" s="4507" t="s">
        <v>727</v>
      </c>
      <c r="C228" s="4488" t="str">
        <f>VLOOKUP(B228,[1]第一部分收入和收益!$A:$B,2,0)</f>
        <v>西南分公司</v>
      </c>
      <c r="D228" s="4508"/>
      <c r="E228" s="4508"/>
      <c r="F228" s="4508"/>
      <c r="G228" s="4508"/>
      <c r="H228" s="4486"/>
      <c r="I228" s="4485"/>
      <c r="J228" s="4485"/>
      <c r="K228" s="4485"/>
      <c r="L228" s="4486"/>
      <c r="M228" s="4485"/>
      <c r="N228" s="4485"/>
      <c r="O228" s="4485"/>
      <c r="P228" s="4486"/>
      <c r="Q228" s="4485"/>
      <c r="R228" s="4485"/>
      <c r="S228" s="4485"/>
      <c r="T228" s="4486"/>
      <c r="U228" s="933"/>
      <c r="V228" s="933"/>
      <c r="W228" s="4494"/>
      <c r="X228" s="933"/>
      <c r="Y228" s="933"/>
      <c r="Z228" s="933"/>
      <c r="AA228" s="4501"/>
    </row>
    <row r="229" spans="1:27" s="4473" customFormat="1" ht="15" customHeight="1">
      <c r="A229" s="4487">
        <v>4</v>
      </c>
      <c r="B229" s="4507" t="s">
        <v>728</v>
      </c>
      <c r="C229" s="4488" t="str">
        <f>VLOOKUP(B229,[1]第一部分收入和收益!$A:$B,2,0)</f>
        <v>西南分公司</v>
      </c>
      <c r="D229" s="4508"/>
      <c r="E229" s="4508"/>
      <c r="F229" s="4508"/>
      <c r="G229" s="4508"/>
      <c r="H229" s="4486"/>
      <c r="I229" s="4485"/>
      <c r="J229" s="4485"/>
      <c r="K229" s="4485"/>
      <c r="L229" s="4486"/>
      <c r="M229" s="4485"/>
      <c r="N229" s="4485"/>
      <c r="O229" s="4485"/>
      <c r="P229" s="4486"/>
      <c r="Q229" s="4485"/>
      <c r="R229" s="4485"/>
      <c r="S229" s="4485"/>
      <c r="T229" s="4486"/>
      <c r="U229" s="933"/>
      <c r="V229" s="933"/>
      <c r="W229" s="4494"/>
      <c r="X229" s="933"/>
      <c r="Y229" s="933"/>
      <c r="Z229" s="933"/>
      <c r="AA229" s="4501"/>
    </row>
    <row r="230" spans="1:27" s="4473" customFormat="1" ht="15.75" customHeight="1">
      <c r="A230" s="4487">
        <v>5</v>
      </c>
      <c r="B230" s="4507" t="s">
        <v>729</v>
      </c>
      <c r="C230" s="4488" t="str">
        <f>VLOOKUP(B230,[1]第一部分收入和收益!$A:$B,2,0)</f>
        <v>发展直营</v>
      </c>
      <c r="D230" s="4508"/>
      <c r="E230" s="4508"/>
      <c r="F230" s="4508"/>
      <c r="G230" s="4508"/>
      <c r="H230" s="4486"/>
      <c r="I230" s="4485"/>
      <c r="J230" s="4485"/>
      <c r="K230" s="4485"/>
      <c r="L230" s="4486"/>
      <c r="M230" s="4485"/>
      <c r="N230" s="4485"/>
      <c r="O230" s="4485"/>
      <c r="P230" s="4486"/>
      <c r="Q230" s="4485"/>
      <c r="R230" s="4485"/>
      <c r="S230" s="4485"/>
      <c r="T230" s="4486"/>
      <c r="U230" s="933"/>
      <c r="V230" s="933"/>
      <c r="W230" s="4494"/>
      <c r="X230" s="933"/>
      <c r="Y230" s="933"/>
      <c r="Z230" s="933"/>
      <c r="AA230" s="4501"/>
    </row>
    <row r="231" spans="1:27" s="4473" customFormat="1" ht="15.75" customHeight="1">
      <c r="A231" s="4487">
        <v>6</v>
      </c>
      <c r="B231" s="4507" t="s">
        <v>730</v>
      </c>
      <c r="C231" s="4488" t="str">
        <f>VLOOKUP(B231,[1]第一部分收入和收益!$A:$B,2,0)</f>
        <v>发展直营</v>
      </c>
      <c r="D231" s="4508"/>
      <c r="E231" s="4508"/>
      <c r="F231" s="4508"/>
      <c r="G231" s="4508"/>
      <c r="H231" s="4486"/>
      <c r="I231" s="4485"/>
      <c r="J231" s="4485"/>
      <c r="K231" s="4485"/>
      <c r="L231" s="4486"/>
      <c r="M231" s="4485"/>
      <c r="N231" s="4485"/>
      <c r="O231" s="4485"/>
      <c r="P231" s="4486"/>
      <c r="Q231" s="4485"/>
      <c r="R231" s="4485"/>
      <c r="S231" s="4485"/>
      <c r="T231" s="4486"/>
      <c r="U231" s="933"/>
      <c r="V231" s="933"/>
      <c r="W231" s="4494"/>
      <c r="X231" s="933"/>
      <c r="Y231" s="933"/>
      <c r="Z231" s="933"/>
      <c r="AA231" s="4501"/>
    </row>
    <row r="232" spans="1:27" s="4473" customFormat="1" ht="15.75" customHeight="1">
      <c r="A232" s="4487">
        <v>7</v>
      </c>
      <c r="B232" s="4507" t="s">
        <v>731</v>
      </c>
      <c r="C232" s="4488" t="str">
        <f>VLOOKUP(B232,[1]第一部分收入和收益!$A:$B,2,0)</f>
        <v>西南分公司</v>
      </c>
      <c r="D232" s="4508"/>
      <c r="E232" s="4508"/>
      <c r="F232" s="4508"/>
      <c r="G232" s="4508"/>
      <c r="H232" s="4486"/>
      <c r="I232" s="4485"/>
      <c r="J232" s="4485"/>
      <c r="K232" s="4485"/>
      <c r="L232" s="4486"/>
      <c r="M232" s="4485"/>
      <c r="N232" s="4485"/>
      <c r="O232" s="4485"/>
      <c r="P232" s="4486"/>
      <c r="Q232" s="4485"/>
      <c r="R232" s="4485"/>
      <c r="S232" s="4485"/>
      <c r="T232" s="4486"/>
      <c r="U232" s="933"/>
      <c r="V232" s="933"/>
      <c r="W232" s="4494"/>
      <c r="X232" s="933"/>
      <c r="Y232" s="933"/>
      <c r="Z232" s="933"/>
      <c r="AA232" s="4501"/>
    </row>
    <row r="233" spans="1:27" s="4473" customFormat="1" ht="15" customHeight="1">
      <c r="A233" s="4487">
        <v>8</v>
      </c>
      <c r="B233" s="4507" t="s">
        <v>732</v>
      </c>
      <c r="C233" s="4488" t="str">
        <f>VLOOKUP(B233,[1]第一部分收入和收益!$A:$B,2,0)</f>
        <v>东北分公司</v>
      </c>
      <c r="D233" s="4508"/>
      <c r="E233" s="4508"/>
      <c r="F233" s="4508"/>
      <c r="G233" s="4508"/>
      <c r="H233" s="4486"/>
      <c r="I233" s="4485"/>
      <c r="J233" s="4485"/>
      <c r="K233" s="4485"/>
      <c r="L233" s="4486"/>
      <c r="M233" s="4485"/>
      <c r="N233" s="4485"/>
      <c r="O233" s="4485"/>
      <c r="P233" s="4486"/>
      <c r="Q233" s="4485"/>
      <c r="R233" s="4485"/>
      <c r="S233" s="4485"/>
      <c r="T233" s="4486"/>
      <c r="U233" s="933"/>
      <c r="V233" s="933"/>
      <c r="W233" s="4494"/>
      <c r="X233" s="933"/>
      <c r="Y233" s="933"/>
      <c r="Z233" s="933"/>
      <c r="AA233" s="4501"/>
    </row>
    <row r="234" spans="1:27" s="4473" customFormat="1" ht="15.75" customHeight="1">
      <c r="A234" s="4487">
        <v>9</v>
      </c>
      <c r="B234" s="4507" t="s">
        <v>733</v>
      </c>
      <c r="C234" s="4488" t="str">
        <f>VLOOKUP(B234,[1]第一部分收入和收益!$A:$B,2,0)</f>
        <v>华南分公司</v>
      </c>
      <c r="D234" s="4508"/>
      <c r="E234" s="4508"/>
      <c r="F234" s="4508"/>
      <c r="G234" s="4508"/>
      <c r="H234" s="4486"/>
      <c r="I234" s="4485"/>
      <c r="J234" s="4485"/>
      <c r="K234" s="4485"/>
      <c r="L234" s="4486"/>
      <c r="M234" s="4485"/>
      <c r="N234" s="4485"/>
      <c r="O234" s="4485"/>
      <c r="P234" s="4486"/>
      <c r="Q234" s="4485"/>
      <c r="R234" s="4485"/>
      <c r="S234" s="4485"/>
      <c r="T234" s="4486"/>
      <c r="U234" s="933"/>
      <c r="V234" s="933"/>
      <c r="W234" s="4494"/>
      <c r="X234" s="933"/>
      <c r="Y234" s="933"/>
      <c r="Z234" s="933"/>
      <c r="AA234" s="4501"/>
    </row>
    <row r="235" spans="1:27" s="4473" customFormat="1" ht="15.75" customHeight="1">
      <c r="A235" s="4487">
        <v>10</v>
      </c>
      <c r="B235" s="4507" t="s">
        <v>734</v>
      </c>
      <c r="C235" s="4488" t="str">
        <f>VLOOKUP(B235,[1]第一部分收入和收益!$A:$B,2,0)</f>
        <v>发展直营</v>
      </c>
      <c r="D235" s="4508"/>
      <c r="E235" s="4508"/>
      <c r="F235" s="4508"/>
      <c r="G235" s="4508"/>
      <c r="H235" s="4486"/>
      <c r="I235" s="4485"/>
      <c r="J235" s="4485"/>
      <c r="K235" s="4485"/>
      <c r="L235" s="4486"/>
      <c r="M235" s="4485"/>
      <c r="N235" s="4485"/>
      <c r="O235" s="4485"/>
      <c r="P235" s="4486"/>
      <c r="Q235" s="4485"/>
      <c r="R235" s="4485"/>
      <c r="S235" s="4485"/>
      <c r="T235" s="4486"/>
      <c r="U235" s="933"/>
      <c r="V235" s="933"/>
      <c r="W235" s="4494"/>
      <c r="X235" s="933"/>
      <c r="Y235" s="933"/>
      <c r="Z235" s="933"/>
      <c r="AA235" s="4501"/>
    </row>
    <row r="236" spans="1:27" s="4473" customFormat="1" ht="15.75" customHeight="1">
      <c r="A236" s="4487">
        <v>11</v>
      </c>
      <c r="B236" s="4507" t="s">
        <v>735</v>
      </c>
      <c r="C236" s="4488" t="str">
        <f>VLOOKUP(B236,[1]第一部分收入和收益!$A:$B,2,0)</f>
        <v>发展直营</v>
      </c>
      <c r="D236" s="4508"/>
      <c r="E236" s="4508"/>
      <c r="F236" s="4508"/>
      <c r="G236" s="4508"/>
      <c r="H236" s="4486"/>
      <c r="I236" s="4485"/>
      <c r="J236" s="4485"/>
      <c r="K236" s="4485"/>
      <c r="L236" s="4486"/>
      <c r="M236" s="4485"/>
      <c r="N236" s="4485"/>
      <c r="O236" s="4485"/>
      <c r="P236" s="4486"/>
      <c r="Q236" s="4485"/>
      <c r="R236" s="4485"/>
      <c r="S236" s="4485"/>
      <c r="T236" s="4486"/>
      <c r="U236" s="933"/>
      <c r="V236" s="933"/>
      <c r="W236" s="4494"/>
      <c r="X236" s="933"/>
      <c r="Y236" s="933"/>
      <c r="Z236" s="933"/>
      <c r="AA236" s="4501"/>
    </row>
    <row r="237" spans="1:27" s="4473" customFormat="1" ht="15" customHeight="1">
      <c r="A237" s="4487">
        <v>12</v>
      </c>
      <c r="B237" s="4507" t="s">
        <v>736</v>
      </c>
      <c r="C237" s="4488" t="str">
        <f>VLOOKUP(B237,[1]第一部分收入和收益!$A:$B,2,0)</f>
        <v>发展直营</v>
      </c>
      <c r="D237" s="4508"/>
      <c r="E237" s="4508"/>
      <c r="F237" s="4508"/>
      <c r="G237" s="4508"/>
      <c r="H237" s="4486"/>
      <c r="I237" s="4485"/>
      <c r="J237" s="4485"/>
      <c r="K237" s="4485"/>
      <c r="L237" s="4486"/>
      <c r="M237" s="4485"/>
      <c r="N237" s="4485"/>
      <c r="O237" s="4485"/>
      <c r="P237" s="4486"/>
      <c r="Q237" s="4485"/>
      <c r="R237" s="4485"/>
      <c r="S237" s="4485"/>
      <c r="T237" s="4486"/>
      <c r="U237" s="933"/>
      <c r="V237" s="933"/>
      <c r="W237" s="4494"/>
      <c r="X237" s="933"/>
      <c r="Y237" s="933"/>
      <c r="Z237" s="933"/>
      <c r="AA237" s="4501"/>
    </row>
    <row r="238" spans="1:27" s="4473" customFormat="1" ht="15.75" customHeight="1">
      <c r="A238" s="4487">
        <v>13</v>
      </c>
      <c r="B238" s="4507" t="s">
        <v>737</v>
      </c>
      <c r="C238" s="4488" t="str">
        <f>VLOOKUP(B238,[1]第一部分收入和收益!$A:$B,2,0)</f>
        <v>华东分公司</v>
      </c>
      <c r="D238" s="4508"/>
      <c r="E238" s="4508"/>
      <c r="F238" s="4508"/>
      <c r="G238" s="4508"/>
      <c r="H238" s="4486"/>
      <c r="I238" s="4485"/>
      <c r="J238" s="4485"/>
      <c r="K238" s="4485"/>
      <c r="L238" s="4486"/>
      <c r="M238" s="4485"/>
      <c r="N238" s="4485"/>
      <c r="O238" s="4485"/>
      <c r="P238" s="4486"/>
      <c r="Q238" s="4485"/>
      <c r="R238" s="4485"/>
      <c r="S238" s="4485"/>
      <c r="T238" s="4486"/>
      <c r="U238" s="933"/>
      <c r="V238" s="933"/>
      <c r="W238" s="4494"/>
      <c r="X238" s="933"/>
      <c r="Y238" s="933"/>
      <c r="Z238" s="933"/>
      <c r="AA238" s="4501"/>
    </row>
    <row r="239" spans="1:27" s="4473" customFormat="1" ht="15.75" customHeight="1">
      <c r="A239" s="4487">
        <v>14</v>
      </c>
      <c r="B239" s="4507" t="s">
        <v>738</v>
      </c>
      <c r="C239" s="4488" t="str">
        <f>VLOOKUP(B239,[1]第一部分收入和收益!$A:$B,2,0)</f>
        <v>发展直营</v>
      </c>
      <c r="D239" s="4508"/>
      <c r="E239" s="4508"/>
      <c r="F239" s="4508"/>
      <c r="G239" s="4508"/>
      <c r="H239" s="4486"/>
      <c r="I239" s="4485"/>
      <c r="J239" s="4485"/>
      <c r="K239" s="4485"/>
      <c r="L239" s="4486"/>
      <c r="M239" s="4485"/>
      <c r="N239" s="4485"/>
      <c r="O239" s="4485"/>
      <c r="P239" s="4486"/>
      <c r="Q239" s="4485"/>
      <c r="R239" s="4485"/>
      <c r="S239" s="4485"/>
      <c r="T239" s="4486"/>
      <c r="U239" s="933"/>
      <c r="V239" s="933"/>
      <c r="W239" s="4494"/>
      <c r="X239" s="933"/>
      <c r="Y239" s="933"/>
      <c r="Z239" s="933"/>
      <c r="AA239" s="4501"/>
    </row>
    <row r="240" spans="1:27" s="4473" customFormat="1" ht="15.75" customHeight="1">
      <c r="A240" s="4487">
        <v>15</v>
      </c>
      <c r="B240" s="4507" t="s">
        <v>739</v>
      </c>
      <c r="C240" s="4488" t="str">
        <f>VLOOKUP(B240,[1]第一部分收入和收益!$A:$B,2,0)</f>
        <v>华南分公司</v>
      </c>
      <c r="D240" s="4508"/>
      <c r="E240" s="4508"/>
      <c r="F240" s="4508"/>
      <c r="G240" s="4508"/>
      <c r="H240" s="4486"/>
      <c r="I240" s="4485"/>
      <c r="J240" s="4485"/>
      <c r="K240" s="4485"/>
      <c r="L240" s="4486"/>
      <c r="M240" s="4485"/>
      <c r="N240" s="4485"/>
      <c r="O240" s="4485"/>
      <c r="P240" s="4486"/>
      <c r="Q240" s="4485"/>
      <c r="R240" s="4485"/>
      <c r="S240" s="4485"/>
      <c r="T240" s="4486"/>
      <c r="U240" s="933"/>
      <c r="V240" s="933"/>
      <c r="W240" s="4494"/>
      <c r="X240" s="933"/>
      <c r="Y240" s="933"/>
      <c r="Z240" s="933"/>
      <c r="AA240" s="4501"/>
    </row>
    <row r="241" spans="1:27" s="4473" customFormat="1" ht="15" customHeight="1">
      <c r="A241" s="4487">
        <v>16</v>
      </c>
      <c r="B241" s="4507" t="s">
        <v>740</v>
      </c>
      <c r="C241" s="4488" t="str">
        <f>VLOOKUP(B241,[1]第一部分收入和收益!$A:$B,2,0)</f>
        <v>东北分公司</v>
      </c>
      <c r="D241" s="4508"/>
      <c r="E241" s="4508"/>
      <c r="F241" s="4508"/>
      <c r="G241" s="4508"/>
      <c r="H241" s="4486"/>
      <c r="I241" s="4485"/>
      <c r="J241" s="4485"/>
      <c r="K241" s="4485"/>
      <c r="L241" s="4486"/>
      <c r="M241" s="4485"/>
      <c r="N241" s="4485"/>
      <c r="O241" s="4485"/>
      <c r="P241" s="4486"/>
      <c r="Q241" s="4485"/>
      <c r="R241" s="4485"/>
      <c r="S241" s="4485"/>
      <c r="T241" s="4486"/>
      <c r="U241" s="933"/>
      <c r="V241" s="933"/>
      <c r="W241" s="4494"/>
      <c r="X241" s="933"/>
      <c r="Y241" s="933"/>
      <c r="Z241" s="933"/>
      <c r="AA241" s="4501"/>
    </row>
    <row r="242" spans="1:27" s="4473" customFormat="1" ht="15.75" customHeight="1">
      <c r="A242" s="4487">
        <v>17</v>
      </c>
      <c r="B242" s="4507" t="s">
        <v>741</v>
      </c>
      <c r="C242" s="4488" t="str">
        <f>VLOOKUP(B242,[1]第一部分收入和收益!$A:$B,2,0)</f>
        <v>东北分公司</v>
      </c>
      <c r="D242" s="4508"/>
      <c r="E242" s="4508"/>
      <c r="F242" s="4508"/>
      <c r="G242" s="4508"/>
      <c r="H242" s="4486"/>
      <c r="I242" s="4485"/>
      <c r="J242" s="4485"/>
      <c r="K242" s="4485"/>
      <c r="L242" s="4486"/>
      <c r="M242" s="4485"/>
      <c r="N242" s="4485"/>
      <c r="O242" s="4485"/>
      <c r="P242" s="4486"/>
      <c r="Q242" s="4485"/>
      <c r="R242" s="4485"/>
      <c r="S242" s="4485"/>
      <c r="T242" s="4486"/>
      <c r="U242" s="933"/>
      <c r="V242" s="933"/>
      <c r="W242" s="4494"/>
      <c r="X242" s="933"/>
      <c r="Y242" s="933"/>
      <c r="Z242" s="933"/>
      <c r="AA242" s="4501"/>
    </row>
    <row r="243" spans="1:27" s="4473" customFormat="1" ht="15" customHeight="1">
      <c r="A243" s="4487">
        <v>18</v>
      </c>
      <c r="B243" s="4507" t="s">
        <v>742</v>
      </c>
      <c r="C243" s="4488" t="str">
        <f>VLOOKUP(B243,[1]第一部分收入和收益!$A:$B,2,0)</f>
        <v>东北分公司</v>
      </c>
      <c r="D243" s="4508"/>
      <c r="E243" s="4508"/>
      <c r="F243" s="4508"/>
      <c r="G243" s="4508"/>
      <c r="H243" s="4486"/>
      <c r="I243" s="4485"/>
      <c r="J243" s="4485"/>
      <c r="K243" s="4485"/>
      <c r="L243" s="4486"/>
      <c r="M243" s="4485"/>
      <c r="N243" s="4485"/>
      <c r="O243" s="4485"/>
      <c r="P243" s="4486"/>
      <c r="Q243" s="4485"/>
      <c r="R243" s="4485"/>
      <c r="S243" s="4485"/>
      <c r="T243" s="4486"/>
      <c r="U243" s="933"/>
      <c r="V243" s="933"/>
      <c r="W243" s="4494"/>
      <c r="X243" s="933"/>
      <c r="Y243" s="933"/>
      <c r="Z243" s="933"/>
      <c r="AA243" s="4501"/>
    </row>
    <row r="244" spans="1:27" s="4473" customFormat="1" ht="15.75" customHeight="1">
      <c r="A244" s="4487">
        <v>19</v>
      </c>
      <c r="B244" s="4507" t="s">
        <v>743</v>
      </c>
      <c r="C244" s="4488" t="str">
        <f>VLOOKUP(B244,[1]第一部分收入和收益!$A:$B,2,0)</f>
        <v>发展直营</v>
      </c>
      <c r="D244" s="4508"/>
      <c r="E244" s="4508"/>
      <c r="F244" s="4508"/>
      <c r="G244" s="4508"/>
      <c r="H244" s="4486"/>
      <c r="I244" s="4485"/>
      <c r="J244" s="4485"/>
      <c r="K244" s="4485"/>
      <c r="L244" s="4486"/>
      <c r="M244" s="4485"/>
      <c r="N244" s="4485"/>
      <c r="O244" s="4485"/>
      <c r="P244" s="4486"/>
      <c r="Q244" s="4485"/>
      <c r="R244" s="4485"/>
      <c r="S244" s="4485"/>
      <c r="T244" s="4486"/>
      <c r="U244" s="933"/>
      <c r="V244" s="933"/>
      <c r="W244" s="4494"/>
      <c r="X244" s="933"/>
      <c r="Y244" s="933"/>
      <c r="Z244" s="933"/>
      <c r="AA244" s="4501"/>
    </row>
    <row r="245" spans="1:27" s="4473" customFormat="1" ht="15.75" customHeight="1">
      <c r="A245" s="4487">
        <v>20</v>
      </c>
      <c r="B245" s="4507" t="s">
        <v>744</v>
      </c>
      <c r="C245" s="4488" t="str">
        <f>VLOOKUP(B245,[1]第一部分收入和收益!$A:$B,2,0)</f>
        <v>发展直营</v>
      </c>
      <c r="D245" s="4508"/>
      <c r="E245" s="4508"/>
      <c r="F245" s="4508"/>
      <c r="G245" s="4508"/>
      <c r="H245" s="4486"/>
      <c r="I245" s="4485"/>
      <c r="J245" s="4485"/>
      <c r="K245" s="4485"/>
      <c r="L245" s="4486"/>
      <c r="M245" s="4485"/>
      <c r="N245" s="4485"/>
      <c r="O245" s="4485"/>
      <c r="P245" s="4486"/>
      <c r="Q245" s="4485"/>
      <c r="R245" s="4485"/>
      <c r="S245" s="4485"/>
      <c r="T245" s="4486"/>
      <c r="U245" s="933"/>
      <c r="V245" s="933"/>
      <c r="W245" s="4494"/>
      <c r="X245" s="933"/>
      <c r="Y245" s="933"/>
      <c r="Z245" s="933"/>
      <c r="AA245" s="4501"/>
    </row>
    <row r="246" spans="1:27" s="4473" customFormat="1" ht="15.75" customHeight="1">
      <c r="A246" s="4487">
        <v>21</v>
      </c>
      <c r="B246" s="4507" t="s">
        <v>745</v>
      </c>
      <c r="C246" s="4488" t="str">
        <f>VLOOKUP(B246,[1]第一部分收入和收益!$A:$B,2,0)</f>
        <v>华北分公司</v>
      </c>
      <c r="D246" s="4508"/>
      <c r="E246" s="4508"/>
      <c r="F246" s="4508"/>
      <c r="G246" s="4508"/>
      <c r="H246" s="4486"/>
      <c r="I246" s="4485"/>
      <c r="J246" s="4485"/>
      <c r="K246" s="4485"/>
      <c r="L246" s="4486"/>
      <c r="M246" s="4485"/>
      <c r="N246" s="4485"/>
      <c r="O246" s="4485"/>
      <c r="P246" s="4486"/>
      <c r="Q246" s="4485"/>
      <c r="R246" s="4485"/>
      <c r="S246" s="4485"/>
      <c r="T246" s="4486"/>
      <c r="U246" s="933"/>
      <c r="V246" s="933"/>
      <c r="W246" s="4494"/>
      <c r="X246" s="933"/>
      <c r="Y246" s="933"/>
      <c r="Z246" s="933"/>
      <c r="AA246" s="4501"/>
    </row>
    <row r="247" spans="1:27" s="4473" customFormat="1" ht="15" customHeight="1">
      <c r="A247" s="4487">
        <v>22</v>
      </c>
      <c r="B247" s="4507" t="s">
        <v>746</v>
      </c>
      <c r="C247" s="4488" t="str">
        <f>VLOOKUP(B247,[1]第一部分收入和收益!$A:$B,2,0)</f>
        <v>发展直营</v>
      </c>
      <c r="D247" s="4508"/>
      <c r="E247" s="4508"/>
      <c r="F247" s="4508"/>
      <c r="G247" s="4508"/>
      <c r="H247" s="4486"/>
      <c r="I247" s="4485"/>
      <c r="J247" s="4485"/>
      <c r="K247" s="4485"/>
      <c r="L247" s="4486"/>
      <c r="M247" s="4485"/>
      <c r="N247" s="4485"/>
      <c r="O247" s="4485"/>
      <c r="P247" s="4486"/>
      <c r="Q247" s="4485"/>
      <c r="R247" s="4485"/>
      <c r="S247" s="4485"/>
      <c r="T247" s="4486"/>
      <c r="U247" s="933"/>
      <c r="V247" s="933"/>
      <c r="W247" s="4494"/>
      <c r="X247" s="933"/>
      <c r="Y247" s="933"/>
      <c r="Z247" s="933"/>
      <c r="AA247" s="4501"/>
    </row>
    <row r="248" spans="1:27" s="4473" customFormat="1" ht="15.75" customHeight="1">
      <c r="A248" s="4487">
        <v>23</v>
      </c>
      <c r="B248" s="4507" t="s">
        <v>747</v>
      </c>
      <c r="C248" s="4488" t="str">
        <f>VLOOKUP(B248,[1]第一部分收入和收益!$A:$B,2,0)</f>
        <v>发展直营</v>
      </c>
      <c r="D248" s="4508"/>
      <c r="E248" s="4508"/>
      <c r="F248" s="4508"/>
      <c r="G248" s="4508"/>
      <c r="H248" s="4486"/>
      <c r="I248" s="4485"/>
      <c r="J248" s="4485"/>
      <c r="K248" s="4485"/>
      <c r="L248" s="4486"/>
      <c r="M248" s="4485"/>
      <c r="N248" s="4485"/>
      <c r="O248" s="4485"/>
      <c r="P248" s="4486"/>
      <c r="Q248" s="4485"/>
      <c r="R248" s="4485"/>
      <c r="S248" s="4485"/>
      <c r="T248" s="4486"/>
      <c r="U248" s="933"/>
      <c r="V248" s="933"/>
      <c r="W248" s="4494"/>
      <c r="X248" s="933"/>
      <c r="Y248" s="933"/>
      <c r="Z248" s="933"/>
      <c r="AA248" s="4501"/>
    </row>
    <row r="249" spans="1:27" s="4473" customFormat="1" ht="15.75" customHeight="1">
      <c r="A249" s="4487">
        <v>24</v>
      </c>
      <c r="B249" s="4507" t="s">
        <v>748</v>
      </c>
      <c r="C249" s="4488" t="str">
        <f>VLOOKUP(B249,[1]第一部分收入和收益!$A:$B,2,0)</f>
        <v>发展直营</v>
      </c>
      <c r="D249" s="4508"/>
      <c r="E249" s="4508"/>
      <c r="F249" s="4508"/>
      <c r="G249" s="4508"/>
      <c r="H249" s="4486"/>
      <c r="I249" s="4485"/>
      <c r="J249" s="4485"/>
      <c r="K249" s="4485"/>
      <c r="L249" s="4486"/>
      <c r="M249" s="4485"/>
      <c r="N249" s="4485"/>
      <c r="O249" s="4485"/>
      <c r="P249" s="4486"/>
      <c r="Q249" s="4485"/>
      <c r="R249" s="4485"/>
      <c r="S249" s="4485"/>
      <c r="T249" s="4486"/>
      <c r="U249" s="933"/>
      <c r="V249" s="933"/>
      <c r="W249" s="4494"/>
      <c r="X249" s="933"/>
      <c r="Y249" s="933"/>
      <c r="Z249" s="933"/>
      <c r="AA249" s="4501"/>
    </row>
    <row r="250" spans="1:27" s="4473" customFormat="1" ht="15.75" customHeight="1">
      <c r="A250" s="4487">
        <v>25</v>
      </c>
      <c r="B250" s="4507" t="s">
        <v>749</v>
      </c>
      <c r="C250" s="4488" t="str">
        <f>VLOOKUP(B250,[1]第一部分收入和收益!$A:$B,2,0)</f>
        <v>发展直营</v>
      </c>
      <c r="D250" s="4508"/>
      <c r="E250" s="4508"/>
      <c r="F250" s="4508"/>
      <c r="G250" s="4508"/>
      <c r="H250" s="4486"/>
      <c r="I250" s="4485"/>
      <c r="J250" s="4485"/>
      <c r="K250" s="4485"/>
      <c r="L250" s="4486"/>
      <c r="M250" s="4485"/>
      <c r="N250" s="4485"/>
      <c r="O250" s="4485"/>
      <c r="P250" s="4486"/>
      <c r="Q250" s="4485"/>
      <c r="R250" s="4485"/>
      <c r="S250" s="4485"/>
      <c r="T250" s="4486"/>
      <c r="U250" s="933"/>
      <c r="V250" s="933"/>
      <c r="W250" s="4494"/>
      <c r="X250" s="933"/>
      <c r="Y250" s="933"/>
      <c r="Z250" s="933"/>
      <c r="AA250" s="4501"/>
    </row>
    <row r="251" spans="1:27" s="4473" customFormat="1" ht="15" customHeight="1">
      <c r="A251" s="4487">
        <v>26</v>
      </c>
      <c r="B251" s="4507" t="s">
        <v>750</v>
      </c>
      <c r="C251" s="4488" t="str">
        <f>VLOOKUP(B251,[1]第一部分收入和收益!$A:$B,2,0)</f>
        <v>华北分公司</v>
      </c>
      <c r="D251" s="4508"/>
      <c r="E251" s="4508"/>
      <c r="F251" s="4508"/>
      <c r="G251" s="4508"/>
      <c r="H251" s="4486"/>
      <c r="I251" s="4485"/>
      <c r="J251" s="4485"/>
      <c r="K251" s="4485"/>
      <c r="L251" s="4486"/>
      <c r="M251" s="4485"/>
      <c r="N251" s="4485"/>
      <c r="O251" s="4485"/>
      <c r="P251" s="4486"/>
      <c r="Q251" s="4485"/>
      <c r="R251" s="4485"/>
      <c r="S251" s="4485"/>
      <c r="T251" s="4486"/>
      <c r="U251" s="933"/>
      <c r="V251" s="933"/>
      <c r="W251" s="4494"/>
      <c r="X251" s="933"/>
      <c r="Y251" s="933"/>
      <c r="Z251" s="933"/>
      <c r="AA251" s="4501"/>
    </row>
    <row r="252" spans="1:27" s="4473" customFormat="1" ht="15.75" customHeight="1">
      <c r="A252" s="4487">
        <v>27</v>
      </c>
      <c r="B252" s="4507" t="s">
        <v>751</v>
      </c>
      <c r="C252" s="4488" t="str">
        <f>VLOOKUP(B252,[1]第一部分收入和收益!$A:$B,2,0)</f>
        <v>发展直营</v>
      </c>
      <c r="D252" s="4508"/>
      <c r="E252" s="4508"/>
      <c r="F252" s="4508"/>
      <c r="G252" s="4508"/>
      <c r="H252" s="4486"/>
      <c r="I252" s="4485"/>
      <c r="J252" s="4485"/>
      <c r="K252" s="4485"/>
      <c r="L252" s="4486"/>
      <c r="M252" s="4485"/>
      <c r="N252" s="4485"/>
      <c r="O252" s="4485"/>
      <c r="P252" s="4486"/>
      <c r="Q252" s="4485"/>
      <c r="R252" s="4485"/>
      <c r="S252" s="4485"/>
      <c r="T252" s="4486"/>
      <c r="U252" s="933"/>
      <c r="V252" s="933"/>
      <c r="W252" s="4494"/>
      <c r="X252" s="933"/>
      <c r="Y252" s="933"/>
      <c r="Z252" s="933"/>
      <c r="AA252" s="4501"/>
    </row>
    <row r="253" spans="1:27" s="4473" customFormat="1" ht="15.75" customHeight="1">
      <c r="A253" s="4487">
        <v>28</v>
      </c>
      <c r="B253" s="4507" t="s">
        <v>752</v>
      </c>
      <c r="C253" s="4488" t="str">
        <f>VLOOKUP(B253,[1]第一部分收入和收益!$A:$B,2,0)</f>
        <v>华北分公司</v>
      </c>
      <c r="D253" s="4508"/>
      <c r="E253" s="4508"/>
      <c r="F253" s="4508"/>
      <c r="G253" s="4508"/>
      <c r="H253" s="4486"/>
      <c r="I253" s="4485"/>
      <c r="J253" s="4485"/>
      <c r="K253" s="4485"/>
      <c r="L253" s="4486"/>
      <c r="M253" s="4485"/>
      <c r="N253" s="4485"/>
      <c r="O253" s="4485"/>
      <c r="P253" s="4486"/>
      <c r="Q253" s="4485"/>
      <c r="R253" s="4485"/>
      <c r="S253" s="4485"/>
      <c r="T253" s="4486"/>
      <c r="U253" s="933"/>
      <c r="V253" s="933"/>
      <c r="W253" s="4494"/>
      <c r="X253" s="933"/>
      <c r="Y253" s="933"/>
      <c r="Z253" s="933"/>
      <c r="AA253" s="4501"/>
    </row>
    <row r="254" spans="1:27" s="4473" customFormat="1" ht="15.75" customHeight="1">
      <c r="A254" s="4487">
        <v>29</v>
      </c>
      <c r="B254" s="4507" t="s">
        <v>753</v>
      </c>
      <c r="C254" s="4488" t="str">
        <f>VLOOKUP(B254,[1]第一部分收入和收益!$A:$B,2,0)</f>
        <v>发展直营</v>
      </c>
      <c r="D254" s="4508"/>
      <c r="E254" s="4508"/>
      <c r="F254" s="4508"/>
      <c r="G254" s="4508"/>
      <c r="H254" s="4486"/>
      <c r="I254" s="4485"/>
      <c r="J254" s="4485"/>
      <c r="K254" s="4485"/>
      <c r="L254" s="4486"/>
      <c r="M254" s="4485"/>
      <c r="N254" s="4485"/>
      <c r="O254" s="4485"/>
      <c r="P254" s="4486"/>
      <c r="Q254" s="4485"/>
      <c r="R254" s="4485"/>
      <c r="S254" s="4485"/>
      <c r="T254" s="4486"/>
      <c r="U254" s="933"/>
      <c r="V254" s="933"/>
      <c r="W254" s="4494"/>
      <c r="X254" s="933"/>
      <c r="Y254" s="933"/>
      <c r="Z254" s="933"/>
      <c r="AA254" s="4501"/>
    </row>
    <row r="255" spans="1:27" s="4473" customFormat="1" ht="15" customHeight="1">
      <c r="A255" s="4487">
        <v>30</v>
      </c>
      <c r="B255" s="4507" t="s">
        <v>754</v>
      </c>
      <c r="C255" s="4488" t="str">
        <f>VLOOKUP(B255,[1]第一部分收入和收益!$A:$B,2,0)</f>
        <v>华东分公司</v>
      </c>
      <c r="D255" s="4508"/>
      <c r="E255" s="4508"/>
      <c r="F255" s="4508"/>
      <c r="G255" s="4508"/>
      <c r="H255" s="4486"/>
      <c r="I255" s="4485"/>
      <c r="J255" s="4485"/>
      <c r="K255" s="4485"/>
      <c r="L255" s="4486"/>
      <c r="M255" s="4485"/>
      <c r="N255" s="4485"/>
      <c r="O255" s="4485"/>
      <c r="P255" s="4486"/>
      <c r="Q255" s="4485"/>
      <c r="R255" s="4485"/>
      <c r="S255" s="4485"/>
      <c r="T255" s="4486"/>
      <c r="U255" s="933"/>
      <c r="V255" s="933"/>
      <c r="W255" s="4494"/>
      <c r="X255" s="933"/>
      <c r="Y255" s="933"/>
      <c r="Z255" s="933"/>
      <c r="AA255" s="4501"/>
    </row>
    <row r="256" spans="1:27" s="4473" customFormat="1" ht="15.75" customHeight="1">
      <c r="A256" s="4487">
        <v>31</v>
      </c>
      <c r="B256" s="4507" t="s">
        <v>755</v>
      </c>
      <c r="C256" s="4488" t="str">
        <f>VLOOKUP(B256,[1]第一部分收入和收益!$A:$B,2,0)</f>
        <v>东北分公司</v>
      </c>
      <c r="D256" s="4508"/>
      <c r="E256" s="4508"/>
      <c r="F256" s="4508"/>
      <c r="G256" s="4508"/>
      <c r="H256" s="4486"/>
      <c r="I256" s="4485"/>
      <c r="J256" s="4485"/>
      <c r="K256" s="4485"/>
      <c r="L256" s="4486"/>
      <c r="M256" s="4485"/>
      <c r="N256" s="4485"/>
      <c r="O256" s="4485"/>
      <c r="P256" s="4486"/>
      <c r="Q256" s="4485"/>
      <c r="R256" s="4485"/>
      <c r="S256" s="4485"/>
      <c r="T256" s="4486"/>
      <c r="U256" s="933"/>
      <c r="V256" s="933"/>
      <c r="W256" s="4494"/>
      <c r="X256" s="933"/>
      <c r="Y256" s="933"/>
      <c r="Z256" s="933"/>
      <c r="AA256" s="4501"/>
    </row>
    <row r="257" spans="1:27" s="4473" customFormat="1" ht="15.75" customHeight="1">
      <c r="A257" s="4487">
        <v>32</v>
      </c>
      <c r="B257" s="4507" t="s">
        <v>756</v>
      </c>
      <c r="C257" s="4488" t="str">
        <f>VLOOKUP(B257,[1]第一部分收入和收益!$A:$B,2,0)</f>
        <v>华北分公司</v>
      </c>
      <c r="D257" s="4508"/>
      <c r="E257" s="4508"/>
      <c r="F257" s="4508"/>
      <c r="G257" s="4508"/>
      <c r="H257" s="4486"/>
      <c r="I257" s="4485"/>
      <c r="J257" s="4485"/>
      <c r="K257" s="4485"/>
      <c r="L257" s="4486"/>
      <c r="M257" s="4485"/>
      <c r="N257" s="4485"/>
      <c r="O257" s="4485"/>
      <c r="P257" s="4486"/>
      <c r="Q257" s="4485"/>
      <c r="R257" s="4485"/>
      <c r="S257" s="4485"/>
      <c r="T257" s="4486"/>
      <c r="U257" s="933"/>
      <c r="V257" s="933"/>
      <c r="W257" s="4494"/>
      <c r="X257" s="933"/>
      <c r="Y257" s="933"/>
      <c r="Z257" s="933"/>
      <c r="AA257" s="4501"/>
    </row>
    <row r="258" spans="1:27" s="4473" customFormat="1" ht="15.75" customHeight="1">
      <c r="A258" s="4487">
        <v>33</v>
      </c>
      <c r="B258" s="4507" t="s">
        <v>757</v>
      </c>
      <c r="C258" s="4488" t="str">
        <f>VLOOKUP(B258,[1]第一部分收入和收益!$A:$B,2,0)</f>
        <v>发展直营</v>
      </c>
      <c r="D258" s="4508"/>
      <c r="E258" s="4508"/>
      <c r="F258" s="4508"/>
      <c r="G258" s="4508"/>
      <c r="H258" s="4486"/>
      <c r="I258" s="4485"/>
      <c r="J258" s="4485"/>
      <c r="K258" s="4485"/>
      <c r="L258" s="4486"/>
      <c r="M258" s="4485"/>
      <c r="N258" s="4485"/>
      <c r="O258" s="4485"/>
      <c r="P258" s="4486"/>
      <c r="Q258" s="4485"/>
      <c r="R258" s="4485"/>
      <c r="S258" s="4485"/>
      <c r="T258" s="4486"/>
      <c r="U258" s="933"/>
      <c r="V258" s="933"/>
      <c r="W258" s="4494"/>
      <c r="X258" s="933"/>
      <c r="Y258" s="933"/>
      <c r="Z258" s="933"/>
      <c r="AA258" s="4501"/>
    </row>
    <row r="259" spans="1:27" s="4473" customFormat="1" ht="15" customHeight="1">
      <c r="A259" s="4487">
        <v>34</v>
      </c>
      <c r="B259" s="4507" t="s">
        <v>758</v>
      </c>
      <c r="C259" s="4488" t="str">
        <f>VLOOKUP(B259,[1]第一部分收入和收益!$A:$B,2,0)</f>
        <v>发展直营</v>
      </c>
      <c r="D259" s="4508"/>
      <c r="E259" s="4508"/>
      <c r="F259" s="4508"/>
      <c r="G259" s="4508"/>
      <c r="H259" s="4486"/>
      <c r="I259" s="4485"/>
      <c r="J259" s="4485"/>
      <c r="K259" s="4485"/>
      <c r="L259" s="4486"/>
      <c r="M259" s="4485"/>
      <c r="N259" s="4485"/>
      <c r="O259" s="4485"/>
      <c r="P259" s="4486"/>
      <c r="Q259" s="4485"/>
      <c r="R259" s="4485"/>
      <c r="S259" s="4485"/>
      <c r="T259" s="4486"/>
      <c r="U259" s="933"/>
      <c r="V259" s="933"/>
      <c r="W259" s="4494"/>
      <c r="X259" s="933"/>
      <c r="Y259" s="933"/>
      <c r="Z259" s="933"/>
      <c r="AA259" s="4501"/>
    </row>
    <row r="260" spans="1:27" s="4473" customFormat="1" ht="15.75" customHeight="1">
      <c r="A260" s="4487" t="s">
        <v>474</v>
      </c>
      <c r="B260" s="4488" t="s">
        <v>474</v>
      </c>
      <c r="C260" s="4488"/>
      <c r="D260" s="4489"/>
      <c r="E260" s="4489"/>
      <c r="F260" s="4489"/>
      <c r="G260" s="4489"/>
      <c r="H260" s="4486"/>
      <c r="I260" s="4489"/>
      <c r="J260" s="4489"/>
      <c r="K260" s="4489"/>
      <c r="L260" s="4486"/>
      <c r="M260" s="4489"/>
      <c r="N260" s="4489"/>
      <c r="O260" s="4489"/>
      <c r="P260" s="4486"/>
      <c r="Q260" s="4489"/>
      <c r="R260" s="4489"/>
      <c r="S260" s="4489"/>
      <c r="T260" s="4486"/>
      <c r="U260" s="4496"/>
      <c r="V260" s="4496"/>
      <c r="W260" s="4496"/>
      <c r="X260" s="4496"/>
      <c r="Y260" s="4496"/>
      <c r="Z260" s="4496"/>
      <c r="AA260" s="4502"/>
    </row>
    <row r="261" spans="1:27" s="4473" customFormat="1" ht="15.75" customHeight="1">
      <c r="A261" s="4483" t="s">
        <v>475</v>
      </c>
      <c r="B261" s="4484"/>
      <c r="C261" s="4484"/>
      <c r="D261" s="4485"/>
      <c r="E261" s="4485"/>
      <c r="F261" s="4485"/>
      <c r="G261" s="4485"/>
      <c r="H261" s="4486"/>
      <c r="I261" s="4485"/>
      <c r="J261" s="4485"/>
      <c r="K261" s="4485"/>
      <c r="L261" s="4486"/>
      <c r="M261" s="4485"/>
      <c r="N261" s="4485"/>
      <c r="O261" s="4485"/>
      <c r="P261" s="4486"/>
      <c r="Q261" s="4485"/>
      <c r="R261" s="4485"/>
      <c r="S261" s="4485"/>
      <c r="T261" s="4486"/>
      <c r="U261" s="933"/>
      <c r="V261" s="933"/>
      <c r="W261" s="4494"/>
      <c r="X261" s="933"/>
      <c r="Y261" s="933"/>
      <c r="Z261" s="933"/>
      <c r="AA261" s="4501"/>
    </row>
    <row r="262" spans="1:27" s="4473" customFormat="1" ht="15.75" customHeight="1">
      <c r="A262" s="4511">
        <v>1</v>
      </c>
      <c r="B262" s="4512" t="s">
        <v>759</v>
      </c>
      <c r="C262" s="4488" t="str">
        <f>VLOOKUP(B262,[1]第一部分收入和收益!$A:$B,2,0)</f>
        <v>西南分公司</v>
      </c>
      <c r="D262" s="4485"/>
      <c r="E262" s="4485"/>
      <c r="F262" s="4485"/>
      <c r="G262" s="4485"/>
      <c r="H262" s="4486"/>
      <c r="I262" s="4485"/>
      <c r="J262" s="4485"/>
      <c r="K262" s="4485"/>
      <c r="L262" s="4486"/>
      <c r="M262" s="4485"/>
      <c r="N262" s="4485"/>
      <c r="O262" s="4485"/>
      <c r="P262" s="4486"/>
      <c r="Q262" s="4485"/>
      <c r="R262" s="4485"/>
      <c r="S262" s="4485"/>
      <c r="T262" s="4486"/>
      <c r="U262" s="933"/>
      <c r="V262" s="933"/>
      <c r="W262" s="4494"/>
      <c r="X262" s="933"/>
      <c r="Y262" s="933"/>
      <c r="Z262" s="933"/>
      <c r="AA262" s="4501"/>
    </row>
    <row r="263" spans="1:27" s="4473" customFormat="1" ht="15.75" customHeight="1">
      <c r="A263" s="4511">
        <v>2</v>
      </c>
      <c r="B263" s="4512" t="s">
        <v>760</v>
      </c>
      <c r="C263" s="4488" t="str">
        <f>VLOOKUP(B263,[1]第一部分收入和收益!$A:$B,2,0)</f>
        <v>西南分公司</v>
      </c>
      <c r="D263" s="4489"/>
      <c r="E263" s="4489"/>
      <c r="F263" s="4489"/>
      <c r="G263" s="4489"/>
      <c r="H263" s="4486"/>
      <c r="I263" s="4489"/>
      <c r="J263" s="4489"/>
      <c r="K263" s="4489"/>
      <c r="L263" s="4486"/>
      <c r="M263" s="4489"/>
      <c r="N263" s="4489"/>
      <c r="O263" s="4489"/>
      <c r="P263" s="4486"/>
      <c r="Q263" s="4489"/>
      <c r="R263" s="4489"/>
      <c r="S263" s="4489"/>
      <c r="T263" s="4486"/>
      <c r="U263" s="4496"/>
      <c r="V263" s="4496"/>
      <c r="W263" s="4496"/>
      <c r="X263" s="4496"/>
      <c r="Y263" s="4496"/>
      <c r="Z263" s="4496"/>
      <c r="AA263" s="4502"/>
    </row>
    <row r="264" spans="1:27" s="4473" customFormat="1" ht="15.75" customHeight="1">
      <c r="A264" s="4513" t="s">
        <v>474</v>
      </c>
      <c r="B264" s="4512" t="s">
        <v>474</v>
      </c>
      <c r="C264" s="4512"/>
      <c r="D264" s="4489"/>
      <c r="E264" s="4489"/>
      <c r="F264" s="4489"/>
      <c r="G264" s="4489"/>
      <c r="H264" s="4486"/>
      <c r="I264" s="4489"/>
      <c r="J264" s="4489"/>
      <c r="K264" s="4489"/>
      <c r="L264" s="4486"/>
      <c r="M264" s="4489"/>
      <c r="N264" s="4489"/>
      <c r="O264" s="4489"/>
      <c r="P264" s="4486"/>
      <c r="Q264" s="4489"/>
      <c r="R264" s="4489"/>
      <c r="S264" s="4489"/>
      <c r="T264" s="4486"/>
      <c r="U264" s="4496"/>
      <c r="V264" s="4496"/>
      <c r="W264" s="4496"/>
      <c r="X264" s="4496"/>
      <c r="Y264" s="4496"/>
      <c r="Z264" s="4496"/>
      <c r="AA264" s="4502"/>
    </row>
    <row r="265" spans="1:27" s="4473" customFormat="1" ht="15.75" customHeight="1">
      <c r="A265" s="4483" t="s">
        <v>477</v>
      </c>
      <c r="B265" s="4484"/>
      <c r="C265" s="4484"/>
      <c r="D265" s="4485"/>
      <c r="E265" s="4485"/>
      <c r="F265" s="4485"/>
      <c r="G265" s="4485"/>
      <c r="H265" s="4486"/>
      <c r="I265" s="4485"/>
      <c r="J265" s="4485"/>
      <c r="K265" s="4485"/>
      <c r="L265" s="4486"/>
      <c r="M265" s="4485"/>
      <c r="N265" s="4485"/>
      <c r="O265" s="4485"/>
      <c r="P265" s="4486"/>
      <c r="Q265" s="4485"/>
      <c r="R265" s="4485"/>
      <c r="S265" s="4485"/>
      <c r="T265" s="4486"/>
      <c r="U265" s="4494"/>
      <c r="V265" s="4494"/>
      <c r="W265" s="4494"/>
      <c r="X265" s="933"/>
      <c r="Y265" s="933"/>
      <c r="Z265" s="933"/>
      <c r="AA265" s="4501"/>
    </row>
    <row r="266" spans="1:27" s="4473" customFormat="1" ht="15.75" customHeight="1">
      <c r="A266" s="4513">
        <v>1</v>
      </c>
      <c r="B266" s="4512" t="s">
        <v>761</v>
      </c>
      <c r="C266" s="4488" t="str">
        <f>VLOOKUP(B266,[1]第一部分收入和收益!$A:$B,2,0)</f>
        <v>西南分公司</v>
      </c>
      <c r="D266" s="945"/>
      <c r="E266" s="945"/>
      <c r="F266" s="945"/>
      <c r="G266" s="945"/>
      <c r="H266" s="4486"/>
      <c r="I266" s="945"/>
      <c r="J266" s="945"/>
      <c r="K266" s="945"/>
      <c r="L266" s="4486"/>
      <c r="M266" s="945"/>
      <c r="N266" s="945"/>
      <c r="O266" s="945"/>
      <c r="P266" s="4486"/>
      <c r="Q266" s="945"/>
      <c r="R266" s="945"/>
      <c r="S266" s="945"/>
      <c r="T266" s="4486"/>
      <c r="U266" s="933"/>
      <c r="V266" s="933"/>
      <c r="W266" s="933"/>
      <c r="X266" s="933"/>
      <c r="Y266" s="933"/>
      <c r="Z266" s="933"/>
      <c r="AA266" s="4502"/>
    </row>
    <row r="267" spans="1:27" s="4474" customFormat="1" ht="15.75" customHeight="1">
      <c r="A267" s="4514"/>
      <c r="B267" s="4515" t="s">
        <v>519</v>
      </c>
      <c r="C267" s="4515"/>
      <c r="D267" s="4516"/>
      <c r="E267" s="4516"/>
      <c r="F267" s="4516"/>
      <c r="G267" s="4516"/>
      <c r="H267" s="4516"/>
      <c r="I267" s="4516"/>
      <c r="J267" s="4516"/>
      <c r="K267" s="4516"/>
      <c r="L267" s="4516"/>
      <c r="M267" s="4516"/>
      <c r="N267" s="4516"/>
      <c r="O267" s="4516"/>
      <c r="P267" s="4516"/>
      <c r="Q267" s="4516"/>
      <c r="R267" s="4516"/>
      <c r="S267" s="4516"/>
      <c r="T267" s="4516"/>
      <c r="U267" s="4516"/>
      <c r="V267" s="4516"/>
      <c r="W267" s="4516"/>
      <c r="X267" s="4516"/>
      <c r="Y267" s="4516"/>
      <c r="Z267" s="4524"/>
      <c r="AA267" s="4525"/>
    </row>
    <row r="268" spans="1:27" s="4474" customFormat="1" ht="15">
      <c r="A268" s="4517"/>
      <c r="B268" s="4518"/>
      <c r="C268" s="4518"/>
      <c r="D268" s="4519"/>
      <c r="E268" s="4519"/>
      <c r="F268" s="4519"/>
      <c r="G268" s="4519"/>
      <c r="H268" s="4519"/>
      <c r="I268" s="4519"/>
      <c r="J268" s="4519"/>
      <c r="K268" s="4519"/>
      <c r="L268" s="4519"/>
      <c r="M268" s="4519"/>
      <c r="N268" s="4519"/>
      <c r="O268" s="4519"/>
      <c r="P268" s="4519"/>
      <c r="Q268" s="4519"/>
      <c r="R268" s="4519"/>
      <c r="S268" s="4519"/>
      <c r="T268" s="4519"/>
      <c r="U268" s="4523"/>
      <c r="V268" s="4523"/>
      <c r="W268" s="4523"/>
      <c r="X268" s="4523"/>
      <c r="Y268" s="4523"/>
      <c r="Z268" s="4523"/>
    </row>
    <row r="269" spans="1:27" s="4474" customFormat="1" ht="15">
      <c r="A269" s="4517"/>
      <c r="B269" s="4518"/>
      <c r="C269" s="4518"/>
      <c r="D269" s="4520"/>
      <c r="E269" s="4519"/>
      <c r="F269" s="4519"/>
      <c r="G269" s="4519"/>
      <c r="H269" s="4521"/>
      <c r="I269" s="4519"/>
      <c r="J269" s="4519"/>
      <c r="K269" s="4519"/>
      <c r="L269" s="4519"/>
      <c r="M269" s="4519"/>
      <c r="N269" s="4519"/>
      <c r="O269" s="4519"/>
      <c r="P269" s="4519"/>
      <c r="Q269" s="4519"/>
      <c r="R269" s="4519"/>
      <c r="S269" s="4519"/>
      <c r="T269" s="4519"/>
      <c r="U269" s="4523"/>
      <c r="V269" s="4523"/>
      <c r="W269" s="4523"/>
      <c r="X269" s="3187"/>
      <c r="Y269" s="4523"/>
      <c r="Z269" s="4523"/>
    </row>
    <row r="270" spans="1:27" s="4474" customFormat="1" ht="15">
      <c r="A270" s="4517"/>
      <c r="B270" s="4518"/>
      <c r="C270" s="4518"/>
      <c r="D270" s="4519"/>
      <c r="E270" s="4519"/>
      <c r="F270" s="4519"/>
      <c r="G270" s="4519"/>
      <c r="H270" s="4519"/>
      <c r="I270" s="4519"/>
      <c r="J270" s="4519"/>
      <c r="K270" s="4519"/>
      <c r="L270" s="4519"/>
      <c r="M270" s="4519"/>
      <c r="N270" s="4519"/>
      <c r="O270" s="4519"/>
      <c r="P270" s="4522"/>
      <c r="Q270" s="4519"/>
      <c r="R270" s="4519"/>
      <c r="S270" s="4519"/>
      <c r="T270" s="4522"/>
      <c r="U270" s="4523"/>
      <c r="V270" s="4523"/>
      <c r="W270" s="4523"/>
      <c r="X270" s="4523"/>
      <c r="Y270" s="4523"/>
      <c r="Z270" s="4523"/>
    </row>
    <row r="271" spans="1:27" ht="15">
      <c r="B271" s="4518"/>
      <c r="C271" s="4518"/>
      <c r="T271" s="1018" t="s">
        <v>215</v>
      </c>
    </row>
    <row r="272" spans="1:27" ht="15">
      <c r="B272" s="4518"/>
      <c r="C272" s="4518"/>
    </row>
    <row r="273" spans="2:3" ht="15">
      <c r="B273" s="4518"/>
      <c r="C273" s="4518"/>
    </row>
    <row r="274" spans="2:3" ht="15">
      <c r="B274" s="4518"/>
      <c r="C274" s="4518"/>
    </row>
    <row r="275" spans="2:3" ht="15">
      <c r="B275" s="4518"/>
      <c r="C275" s="4518"/>
    </row>
    <row r="276" spans="2:3" ht="15">
      <c r="B276" s="4518"/>
      <c r="C276" s="4518"/>
    </row>
    <row r="277" spans="2:3" ht="15">
      <c r="B277" s="4518"/>
      <c r="C277" s="4518"/>
    </row>
    <row r="278" spans="2:3" ht="15">
      <c r="B278" s="4518"/>
      <c r="C278" s="4518"/>
    </row>
  </sheetData>
  <autoFilter ref="A5:AA267"/>
  <sortState ref="A59:Y61">
    <sortCondition descending="1" ref="P59:P61"/>
  </sortState>
  <mergeCells count="14">
    <mergeCell ref="AA4:AA5"/>
    <mergeCell ref="A6:B6"/>
    <mergeCell ref="A138:B138"/>
    <mergeCell ref="A224:B224"/>
    <mergeCell ref="A4:A5"/>
    <mergeCell ref="B4:B5"/>
    <mergeCell ref="B2:Y2"/>
    <mergeCell ref="D4:H4"/>
    <mergeCell ref="I4:L4"/>
    <mergeCell ref="M4:P4"/>
    <mergeCell ref="Q4:T4"/>
    <mergeCell ref="U4:W4"/>
    <mergeCell ref="X4:Z4"/>
    <mergeCell ref="C4:C5"/>
  </mergeCells>
  <phoneticPr fontId="169" type="noConversion"/>
  <hyperlinks>
    <hyperlink ref="T271" location="目录!A1" display="返回"/>
  </hyperlinks>
  <printOptions horizontalCentered="1"/>
  <pageMargins left="0" right="0" top="0.39370078740157499" bottom="0" header="0.31496062992126" footer="0.31496062992126"/>
  <pageSetup paperSize="9" scale="4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68</vt:i4>
      </vt:variant>
      <vt:variant>
        <vt:lpstr>命名范围</vt:lpstr>
      </vt:variant>
      <vt:variant>
        <vt:i4>24</vt:i4>
      </vt:variant>
    </vt:vector>
  </HeadingPairs>
  <TitlesOfParts>
    <vt:vector size="92" baseType="lpstr">
      <vt:lpstr>封面</vt:lpstr>
      <vt:lpstr>目录</vt:lpstr>
      <vt:lpstr>合同额</vt:lpstr>
      <vt:lpstr>2020年全面预算主要指标汇总</vt:lpstr>
      <vt:lpstr>2020年主要指标解析（产值）</vt:lpstr>
      <vt:lpstr>2020年主要指标解析（利润）</vt:lpstr>
      <vt:lpstr>2020年产值收益情况汇总</vt:lpstr>
      <vt:lpstr>京内项目损益表(经营管控）</vt:lpstr>
      <vt:lpstr>京外项目损益表(经营管控）</vt:lpstr>
      <vt:lpstr>新接项目损益表（经营管控）</vt:lpstr>
      <vt:lpstr>总部零星收入</vt:lpstr>
      <vt:lpstr>股权投资</vt:lpstr>
      <vt:lpstr>资金收益</vt:lpstr>
      <vt:lpstr>投资预算表（投资建造)</vt:lpstr>
      <vt:lpstr>投资现金流预算表</vt:lpstr>
      <vt:lpstr>公司现金流分版块预算</vt:lpstr>
      <vt:lpstr>区域公司现金流预算</vt:lpstr>
      <vt:lpstr>总包项目现金流预算表</vt:lpstr>
      <vt:lpstr>华北分公司</vt:lpstr>
      <vt:lpstr>东北分公司</vt:lpstr>
      <vt:lpstr>华东分公司</vt:lpstr>
      <vt:lpstr>华南分公司</vt:lpstr>
      <vt:lpstr>西南分公司（以前年度含子公司费用）</vt:lpstr>
      <vt:lpstr>西部投资公司</vt:lpstr>
      <vt:lpstr>城市公司</vt:lpstr>
      <vt:lpstr>中建成都</vt:lpstr>
      <vt:lpstr>中建兴蓉</vt:lpstr>
      <vt:lpstr>中建锦成</vt:lpstr>
      <vt:lpstr>中建兴蜀</vt:lpstr>
      <vt:lpstr>天津工业化厂房</vt:lpstr>
      <vt:lpstr>一局钢构公司</vt:lpstr>
      <vt:lpstr>上海房地产公司</vt:lpstr>
      <vt:lpstr>中建一局智地有限公司</vt:lpstr>
      <vt:lpstr>常州天宁有限公司</vt:lpstr>
      <vt:lpstr>总部管理费</vt:lpstr>
      <vt:lpstr>福利费</vt:lpstr>
      <vt:lpstr>通讯费</vt:lpstr>
      <vt:lpstr>交通费</vt:lpstr>
      <vt:lpstr>业务招待费</vt:lpstr>
      <vt:lpstr>办公用品、印刷耗材</vt:lpstr>
      <vt:lpstr>工具用具购置及维修</vt:lpstr>
      <vt:lpstr>图书费</vt:lpstr>
      <vt:lpstr>会议费</vt:lpstr>
      <vt:lpstr>差旅费</vt:lpstr>
      <vt:lpstr>行业会费</vt:lpstr>
      <vt:lpstr>零星基建费用</vt:lpstr>
      <vt:lpstr>技术开发</vt:lpstr>
      <vt:lpstr>宣传费</vt:lpstr>
      <vt:lpstr>党团活动经费</vt:lpstr>
      <vt:lpstr>诉讼费用</vt:lpstr>
      <vt:lpstr>咨询服务费</vt:lpstr>
      <vt:lpstr>物业费</vt:lpstr>
      <vt:lpstr>电信化费用（整理）</vt:lpstr>
      <vt:lpstr>其他管理费</vt:lpstr>
      <vt:lpstr>社会保障费用</vt:lpstr>
      <vt:lpstr>商业保险</vt:lpstr>
      <vt:lpstr>固定资产折旧</vt:lpstr>
      <vt:lpstr>无形资产摊销</vt:lpstr>
      <vt:lpstr>消费基金</vt:lpstr>
      <vt:lpstr>教育经费</vt:lpstr>
      <vt:lpstr> 办公资产购置预算表</vt:lpstr>
      <vt:lpstr>精算费用</vt:lpstr>
      <vt:lpstr>建筑设计院</vt:lpstr>
      <vt:lpstr>钢结构工作室</vt:lpstr>
      <vt:lpstr>机电设计工作室</vt:lpstr>
      <vt:lpstr>工业化建筑工作室</vt:lpstr>
      <vt:lpstr>综合服务中心</vt:lpstr>
      <vt:lpstr>岩土工作室</vt:lpstr>
      <vt:lpstr>' 办公资产购置预算表'!Print_Titles</vt:lpstr>
      <vt:lpstr>'电信化费用（整理）'!Print_Titles</vt:lpstr>
      <vt:lpstr>东北分公司!Print_Titles</vt:lpstr>
      <vt:lpstr>工具用具购置及维修!Print_Titles</vt:lpstr>
      <vt:lpstr>华北分公司!Print_Titles</vt:lpstr>
      <vt:lpstr>华东分公司!Print_Titles</vt:lpstr>
      <vt:lpstr>华南分公司!Print_Titles</vt:lpstr>
      <vt:lpstr>会议费!Print_Titles</vt:lpstr>
      <vt:lpstr>交通费!Print_Titles</vt:lpstr>
      <vt:lpstr>'京内项目损益表(经营管控）'!Print_Titles</vt:lpstr>
      <vt:lpstr>'京外项目损益表(经营管控）'!Print_Titles</vt:lpstr>
      <vt:lpstr>精算费用!Print_Titles</vt:lpstr>
      <vt:lpstr>零星基建费用!Print_Titles</vt:lpstr>
      <vt:lpstr>上海房地产公司!Print_Titles</vt:lpstr>
      <vt:lpstr>天津工业化厂房!Print_Titles</vt:lpstr>
      <vt:lpstr>'投资预算表（投资建造)'!Print_Titles</vt:lpstr>
      <vt:lpstr>'西南分公司（以前年度含子公司费用）'!Print_Titles</vt:lpstr>
      <vt:lpstr>宣传费!Print_Titles</vt:lpstr>
      <vt:lpstr>业务招待费!Print_Titles</vt:lpstr>
      <vt:lpstr>中建成都!Print_Titles</vt:lpstr>
      <vt:lpstr>中建锦成!Print_Titles</vt:lpstr>
      <vt:lpstr>中建兴蓉!Print_Titles</vt:lpstr>
      <vt:lpstr>中建兴蜀!Print_Titles</vt:lpstr>
      <vt:lpstr>总部管理费!Print_Titles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黄林坡</cp:lastModifiedBy>
  <cp:lastPrinted>2020-04-22T09:07:20Z</cp:lastPrinted>
  <dcterms:created xsi:type="dcterms:W3CDTF">2006-09-13T11:21:00Z</dcterms:created>
  <dcterms:modified xsi:type="dcterms:W3CDTF">2020-05-06T11:27:53Z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