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E:\文档\工作文件\2021工作文件\局数据中心截图\"/>
    </mc:Choice>
  </mc:AlternateContent>
  <xr:revisionPtr revIDLastSave="0" documentId="13_ncr:1_{C8F4E66E-3590-421B-A465-7F41207ED28A}" xr6:coauthVersionLast="46" xr6:coauthVersionMax="46" xr10:uidLastSave="{00000000-0000-0000-0000-000000000000}"/>
  <bookViews>
    <workbookView xWindow="28680" yWindow="-120" windowWidth="21840" windowHeight="13140" tabRatio="870" xr2:uid="{00000000-000D-0000-FFFF-FFFF00000000}"/>
  </bookViews>
  <sheets>
    <sheet name="建设发展" sheetId="17" r:id="rId1"/>
  </sheets>
  <definedNames>
    <definedName name="_xlnm.Print_Titles" localSheetId="0">建设发展!$1:$4</definedName>
  </definedNames>
  <calcPr calcId="191029"/>
</workbook>
</file>

<file path=xl/calcChain.xml><?xml version="1.0" encoding="utf-8"?>
<calcChain xmlns="http://schemas.openxmlformats.org/spreadsheetml/2006/main">
  <c r="F21" i="17" l="1"/>
  <c r="E21" i="17"/>
  <c r="O17" i="17"/>
  <c r="L17" i="17"/>
  <c r="I17" i="17"/>
  <c r="I16" i="17"/>
  <c r="O15" i="17"/>
  <c r="O21" i="17" s="1"/>
  <c r="L15" i="17"/>
  <c r="L21" i="17" s="1"/>
  <c r="I15" i="17"/>
  <c r="I21"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zhouzhiping</author>
  </authors>
  <commentList>
    <comment ref="C6" authorId="0" shapeId="0" xr:uid="{00000000-0006-0000-0000-000001000000}">
      <text>
        <r>
          <rPr>
            <b/>
            <sz val="9"/>
            <rFont val="宋体"/>
            <family val="3"/>
            <charset val="134"/>
          </rPr>
          <t>zhouzhiping:</t>
        </r>
        <r>
          <rPr>
            <sz val="9"/>
            <rFont val="宋体"/>
            <family val="3"/>
            <charset val="134"/>
          </rPr>
          <t xml:space="preserve">
各子企业信息化人员数量、岗位要符合信息化工作的要求，3000人以上子企业，信息化专职人员不得少于7人，1500人-2999人子企业，信息化专职人员不得少于5人，400人-1499人子企业，信息化专职人员不少于3人。300以下专职人员1-2人</t>
        </r>
      </text>
    </comment>
  </commentList>
</comments>
</file>

<file path=xl/sharedStrings.xml><?xml version="1.0" encoding="utf-8"?>
<sst xmlns="http://schemas.openxmlformats.org/spreadsheetml/2006/main" count="91" uniqueCount="79">
  <si>
    <t>“信息化专项行动”检查评价表</t>
  </si>
  <si>
    <t>请各专项检查牵头部门完成本专项检查评分细则，评价表检查内容无需面面俱到，各牵头部门可以根据本专项内容涉及的重点难点事项及子企业问题集中点进行检查评分。</t>
  </si>
  <si>
    <t>检查单位：</t>
  </si>
  <si>
    <t>检查时间：</t>
  </si>
  <si>
    <t>建设发展</t>
  </si>
  <si>
    <t>华南</t>
  </si>
  <si>
    <t>北京</t>
  </si>
  <si>
    <t>西北</t>
  </si>
  <si>
    <t>序号</t>
  </si>
  <si>
    <t>检查内容</t>
  </si>
  <si>
    <t>评分标准</t>
  </si>
  <si>
    <t>分值</t>
  </si>
  <si>
    <t>得分</t>
  </si>
  <si>
    <t>存在的问题</t>
  </si>
  <si>
    <t>整改要求</t>
  </si>
  <si>
    <t>信息化体系建设(25分)</t>
  </si>
  <si>
    <t>按照中建集团的要求设置网络安全和信息化工作领导小组与工作小组。明确小组成员及工作机制</t>
  </si>
  <si>
    <t>设置有网信工作领导小组、工作小组，明确职责与工作机制，5分，否则0分</t>
  </si>
  <si>
    <t>设立信息化工作管理部门，有明确的职能职责与岗位职责，人员数量达到集团的最低要求</t>
  </si>
  <si>
    <t>有信息部成立文件得4分，无文件0分</t>
  </si>
  <si>
    <t>有部门职能职责及岗位职责3分，无0分</t>
  </si>
  <si>
    <t>信息化人员数量达到最低要求3分，不达0分</t>
  </si>
  <si>
    <t>建立信息化培训推广与考核机制</t>
  </si>
  <si>
    <t>有针对局重点信息化项目IPM、数据分析中心的培训 5分，无0分</t>
  </si>
  <si>
    <t>有针对局重点信息化项目的责任分解、考核机制，有5分，没有0分</t>
  </si>
  <si>
    <t>中建集团2020年重点项目跟进（20分）</t>
  </si>
  <si>
    <t>配合中建集团咨询顾问组完成信息化调研</t>
  </si>
  <si>
    <t>按中建集团、中建一局要求及时报送相关材料，5分</t>
  </si>
  <si>
    <t>完成项目现场视频连线指挥系统建设</t>
  </si>
  <si>
    <t>按中建集团具体要求完成系统上线，10分</t>
  </si>
  <si>
    <t>云筑智联平台数据完善度为97.14%</t>
  </si>
  <si>
    <t>云筑智联平台数据完善度为97.92%</t>
  </si>
  <si>
    <t>云筑智联平台数据完善度为100%</t>
  </si>
  <si>
    <t>网络安全建设工作的加强</t>
  </si>
  <si>
    <t>加强网络安全建设，子企业配备有防火墙、上网行为监控、防病毒软件，5分，每缺一项扣2分，最低0</t>
  </si>
  <si>
    <t>电脑安全管控</t>
  </si>
  <si>
    <t>一局2020年重点项目（55分）</t>
  </si>
  <si>
    <t>综合项目管理平台（IPM）功能深化与推广，实现收支体系业务替代</t>
  </si>
  <si>
    <t>在施项目上线率100%（以形象进度收入、监理报量、收发存表、成本盘点按月度计量汇总），上线率小于100%，大于等于95%，8分；上线率小于95%，大于等于90%,6分。否则不得分</t>
  </si>
  <si>
    <t>6-9月在施项目上线率99.9%</t>
  </si>
  <si>
    <t>每次封账前及时检查是否有未上线项目</t>
  </si>
  <si>
    <t>6-9月在施项目上线率99.6%</t>
  </si>
  <si>
    <t>6-9月，在施项目上线率是99.6%</t>
  </si>
  <si>
    <t>本年承包合同预收益、收入线（形象进度收入、监理确权、合同应收）、成本线（分包分供合同及电子章、预结对账、物资出入库、应付）、结算业务替代完成情况，每一项2.5分，每有一项未完成，按比例扣相应的分值</t>
  </si>
  <si>
    <r>
      <rPr>
        <sz val="11"/>
        <color theme="1"/>
        <rFont val="等线"/>
        <family val="3"/>
        <charset val="134"/>
        <scheme val="minor"/>
      </rPr>
      <t>预收益：预收益变现乘数</t>
    </r>
    <r>
      <rPr>
        <sz val="11"/>
        <color rgb="FFFF0000"/>
        <rFont val="等线"/>
        <family val="3"/>
        <charset val="134"/>
        <scheme val="minor"/>
      </rPr>
      <t>0.48</t>
    </r>
    <r>
      <rPr>
        <sz val="11"/>
        <color theme="1"/>
        <rFont val="等线"/>
        <family val="3"/>
        <charset val="134"/>
        <scheme val="minor"/>
      </rPr>
      <t xml:space="preserve">
成本线：分包分供合同电子签为</t>
    </r>
    <r>
      <rPr>
        <sz val="11"/>
        <color rgb="FFFF0000"/>
        <rFont val="等线"/>
        <family val="3"/>
        <charset val="134"/>
        <scheme val="minor"/>
      </rPr>
      <t>74.4%</t>
    </r>
  </si>
  <si>
    <t>加强预收益的填写规范
加强合同电子签章使用率</t>
  </si>
  <si>
    <r>
      <rPr>
        <sz val="11"/>
        <color theme="1"/>
        <rFont val="等线"/>
        <family val="3"/>
        <charset val="134"/>
        <scheme val="minor"/>
      </rPr>
      <t>成本线：分包分供合同电子签为</t>
    </r>
    <r>
      <rPr>
        <sz val="11"/>
        <color rgb="FFFF0000"/>
        <rFont val="等线"/>
        <family val="3"/>
        <charset val="134"/>
        <scheme val="minor"/>
      </rPr>
      <t>4%</t>
    </r>
  </si>
  <si>
    <t>加强合同电子签章使用率</t>
  </si>
  <si>
    <r>
      <rPr>
        <sz val="11"/>
        <color theme="1"/>
        <rFont val="等线"/>
        <family val="3"/>
        <charset val="134"/>
        <scheme val="minor"/>
      </rPr>
      <t>预收益：预收益变现乘数</t>
    </r>
    <r>
      <rPr>
        <sz val="11"/>
        <color rgb="FFFF0000"/>
        <rFont val="等线"/>
        <family val="3"/>
        <charset val="134"/>
        <scheme val="minor"/>
      </rPr>
      <t>0.47</t>
    </r>
    <r>
      <rPr>
        <sz val="11"/>
        <color theme="1"/>
        <rFont val="等线"/>
        <family val="3"/>
        <charset val="134"/>
        <scheme val="minor"/>
      </rPr>
      <t xml:space="preserve">
成本线：分包分供合同电子签为</t>
    </r>
    <r>
      <rPr>
        <sz val="11"/>
        <color rgb="FFFF0000"/>
        <rFont val="等线"/>
        <family val="3"/>
        <charset val="134"/>
        <scheme val="minor"/>
      </rPr>
      <t>83.5%</t>
    </r>
  </si>
  <si>
    <t>在施与已竣未结项目累计合同应收小于累计收款的项目数（除特殊证明之外），每有一项扣0.5,最低为0分</t>
  </si>
  <si>
    <t>9月份封账共计32个项目累计合同应收小于累计收款</t>
  </si>
  <si>
    <t>9月封账共计5个项目累计合同应收小于累计收款</t>
  </si>
  <si>
    <t>6-9月，共计4个项目累计合同应收小于累计收款</t>
  </si>
  <si>
    <t>IPM在施项目累计去年底收款、本年收款与财务一体化、资金中台的对比，差异在正负10%之内，得3分，差异在正负20%之内，得1分，否则不得分。汇总项目的本年收款与资金中台数据对比，差异在正负10%之内，得2分，差异在正负20%之内，得1分，否则不得分</t>
  </si>
  <si>
    <t>在施项目本年收款对比-6.71%，去年年底收款-16.66%，
汇总数据对比-6.99%</t>
  </si>
  <si>
    <t>完善IPM去年在施项目累计收款情况</t>
  </si>
  <si>
    <t>在施项目本年收款对比0.53%，去年年底收款-10.9%，
汇总数据对比14.45%</t>
  </si>
  <si>
    <t>完善IPM去年在施项目累计收款情况
完善非在施项目的本年收款数据</t>
  </si>
  <si>
    <t>要考虑竣工项目的收款数据补录问题，可联系老丁讨论如何处理</t>
  </si>
  <si>
    <r>
      <rPr>
        <sz val="11"/>
        <color theme="1"/>
        <rFont val="等线"/>
        <family val="3"/>
        <charset val="134"/>
        <scheme val="minor"/>
      </rPr>
      <t>在施项目本年收款对比</t>
    </r>
    <r>
      <rPr>
        <sz val="11"/>
        <color rgb="FFFF0000"/>
        <rFont val="等线"/>
        <family val="3"/>
        <charset val="134"/>
        <scheme val="minor"/>
      </rPr>
      <t>108.83%</t>
    </r>
    <r>
      <rPr>
        <sz val="11"/>
        <color theme="1"/>
        <rFont val="等线"/>
        <family val="3"/>
        <charset val="134"/>
        <scheme val="minor"/>
      </rPr>
      <t>，去年年底收款-13.17%，
汇总数据对比</t>
    </r>
    <r>
      <rPr>
        <sz val="11"/>
        <color rgb="FFFF0000"/>
        <rFont val="等线"/>
        <family val="3"/>
        <charset val="134"/>
        <scheme val="minor"/>
      </rPr>
      <t>94.67%</t>
    </r>
  </si>
  <si>
    <t>完善IPM本年在施项目累计收款情况
完善非在施项目的本年收款数据</t>
  </si>
  <si>
    <t>IPM在施项目累计去年底付款、本年付款与财务一体化对比，差异在正负10%之内，得3分，差异在正负20%之内，得1分，否则不得分；汇总项目的本年付款与财务一体化对比，差异在正负10%之内，得2分，差异在正负20%之内，得1分，否则不得分</t>
  </si>
  <si>
    <t>但要考虑竣工项目的付款数据补录问题，可联系老丁讨论如何处理</t>
  </si>
  <si>
    <r>
      <rPr>
        <sz val="11"/>
        <color theme="1"/>
        <rFont val="等线"/>
        <family val="3"/>
        <charset val="134"/>
        <scheme val="minor"/>
      </rPr>
      <t>在施项目本年付款对比</t>
    </r>
    <r>
      <rPr>
        <sz val="11"/>
        <color rgb="FFFF0000"/>
        <rFont val="等线"/>
        <family val="3"/>
        <charset val="134"/>
        <scheme val="minor"/>
      </rPr>
      <t>-85.06%</t>
    </r>
    <r>
      <rPr>
        <sz val="11"/>
        <color theme="1"/>
        <rFont val="等线"/>
        <family val="3"/>
        <charset val="134"/>
        <scheme val="minor"/>
      </rPr>
      <t>，去年年底付款</t>
    </r>
    <r>
      <rPr>
        <sz val="11"/>
        <color rgb="FFFF0000"/>
        <rFont val="等线"/>
        <family val="3"/>
        <charset val="134"/>
        <scheme val="minor"/>
      </rPr>
      <t>-71.74%</t>
    </r>
    <r>
      <rPr>
        <sz val="11"/>
        <color theme="1"/>
        <rFont val="等线"/>
        <family val="3"/>
        <charset val="134"/>
        <scheme val="minor"/>
      </rPr>
      <t>，
汇总数据对比</t>
    </r>
    <r>
      <rPr>
        <sz val="11"/>
        <color rgb="FFFF0000"/>
        <rFont val="等线"/>
        <family val="3"/>
        <charset val="134"/>
        <scheme val="minor"/>
      </rPr>
      <t>-84.24%</t>
    </r>
  </si>
  <si>
    <t>付款数据和一体化中台差异率太大，需尽快处理</t>
  </si>
  <si>
    <t>数据融通与数据分析中心应用</t>
  </si>
  <si>
    <t>RPA异常数据处理完成百分比不低于90%（分包分供合同、收款、付款、间接费各4分），低于90%不得分</t>
  </si>
  <si>
    <t>未采用集团RPA</t>
  </si>
  <si>
    <r>
      <rPr>
        <sz val="11"/>
        <color theme="1"/>
        <rFont val="等线"/>
        <family val="3"/>
        <charset val="134"/>
        <scheme val="minor"/>
      </rPr>
      <t>分包合同处理率是93.98%，收款处理率是</t>
    </r>
    <r>
      <rPr>
        <sz val="11"/>
        <color rgb="FFFF0000"/>
        <rFont val="等线"/>
        <family val="3"/>
        <charset val="134"/>
        <scheme val="minor"/>
      </rPr>
      <t>46.88%</t>
    </r>
    <r>
      <rPr>
        <sz val="11"/>
        <color theme="1"/>
        <rFont val="等线"/>
        <family val="3"/>
        <charset val="134"/>
        <scheme val="minor"/>
      </rPr>
      <t>，付款处理率是</t>
    </r>
    <r>
      <rPr>
        <sz val="11"/>
        <color rgb="FFFF0000"/>
        <rFont val="等线"/>
        <family val="3"/>
        <charset val="134"/>
        <scheme val="minor"/>
      </rPr>
      <t>55.38%</t>
    </r>
    <r>
      <rPr>
        <sz val="11"/>
        <color theme="1"/>
        <rFont val="等线"/>
        <family val="3"/>
        <charset val="134"/>
        <scheme val="minor"/>
      </rPr>
      <t>，间接费100%</t>
    </r>
  </si>
  <si>
    <t>RPA收款和付款的异常处理完成率比较低，需进行跟进处理</t>
  </si>
  <si>
    <t>数据分析中心报表已建立账户人均查询10次以上</t>
  </si>
  <si>
    <t>建议检查不需要使用的账号，取消账号；如果的确需要使用，可以增加培训</t>
  </si>
  <si>
    <t>人均查询次数18.5</t>
  </si>
  <si>
    <t>合计</t>
  </si>
  <si>
    <t>财务有相关说明文件，数据中心kpi无扣分</t>
    <phoneticPr fontId="12" type="noConversion"/>
  </si>
  <si>
    <t>去年在施汇总：(633-744)/744=-14.9%（）
202010在施本年：(213-218)/218=-2.29%（）
202010汇总本年：(220-244)/244=-9.84%（）</t>
    <phoneticPr fontId="12" type="noConversion"/>
  </si>
  <si>
    <t xml:space="preserve">去年在施汇总：(564-603)/603=-6.46%（）
202010在施本年：(178-200)/200=-11%（）
202010汇总本年：(186-219)/219=-15%（）
</t>
    <phoneticPr fontId="12" type="noConversion"/>
  </si>
  <si>
    <t>人均5.44</t>
    <phoneticPr fontId="12" type="noConversion"/>
  </si>
  <si>
    <t>局要求通过数据接口上报数据，未要求公司业务替代</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</si>
</sst>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等线"/>
      <charset val="134"/>
      <scheme val="minor"/>
    </font>
    <font>
      <sz val="11"/>
      <color theme="1"/>
      <name val="等线"/>
      <charset val="134"/>
      <scheme val="minor"/>
    </font>
    <font>
      <sz val="18"/>
      <color theme="1"/>
      <name val="方正小标宋简体"/>
      <charset val="134"/>
    </font>
    <font>
      <sz val="12"/>
      <color theme="1"/>
      <name val="宋体"/>
      <family val="3"/>
      <charset val="134"/>
    </font>
    <font>
      <b/>
      <sz val="11"/>
      <color theme="1"/>
      <name val="等线"/>
      <family val="3"/>
      <charset val="134"/>
      <scheme val="minor"/>
    </font>
    <font>
      <sz val="12"/>
      <color theme="1"/>
      <name val="黑体"/>
      <family val="3"/>
      <charset val="134"/>
    </font>
    <font>
      <b/>
      <sz val="12"/>
      <color rgb="FF000000"/>
      <name val="微软雅黑"/>
      <family val="2"/>
      <charset val="134"/>
    </font>
    <font>
      <sz val="11"/>
      <color theme="1"/>
      <name val="等线"/>
      <family val="3"/>
      <charset val="134"/>
      <scheme val="minor"/>
    </font>
    <font>
      <sz val="11"/>
      <color rgb="FFFF0000"/>
      <name val="等线"/>
      <family val="3"/>
      <charset val="134"/>
      <scheme val="minor"/>
    </font>
    <font>
      <sz val="11"/>
      <color indexed="8"/>
      <name val="等线"/>
      <family val="3"/>
      <charset val="134"/>
      <scheme val="minor"/>
    </font>
    <font>
      <sz val="9"/>
      <name val="宋体"/>
      <family val="3"/>
      <charset val="134"/>
    </font>
    <font>
      <b/>
      <sz val="9"/>
      <name val="宋体"/>
      <family val="3"/>
      <charset val="134"/>
    </font>
    <font>
      <sz val="9"/>
      <name val="等线"/>
      <family val="3"/>
      <charset val="134"/>
      <scheme val="minor"/>
    </font>
  </fonts>
  <fills count="3">
    <fill>
      <patternFill patternType="none"/>
    </fill>
    <fill>
      <patternFill patternType="gray125"/>
    </fill>
    <fill>
      <patternFill patternType="solid">
        <fgColor rgb="FFC0C0C0"/>
        <bgColor indexed="64"/>
      </patternFill>
    </fill>
  </fills>
  <borders count="12">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9A9A9A"/>
      </left>
      <right style="thick">
        <color rgb="FF9A9A9A"/>
      </right>
      <top style="medium">
        <color rgb="FF9A9A9A"/>
      </top>
      <bottom style="medium">
        <color rgb="FF9A9A9A"/>
      </bottom>
      <diagonal/>
    </border>
  </borders>
  <cellStyleXfs count="4">
    <xf numFmtId="0" fontId="0" fillId="0" borderId="0">
      <alignment vertical="center"/>
    </xf>
    <xf numFmtId="0" fontId="1" fillId="0" borderId="0">
      <alignment vertical="center"/>
    </xf>
    <xf numFmtId="0" fontId="1" fillId="0" borderId="0">
      <alignment vertical="center"/>
    </xf>
    <xf numFmtId="0" fontId="9" fillId="0" borderId="0">
      <alignment vertical="center"/>
    </xf>
  </cellStyleXfs>
  <cellXfs count="42">
    <xf numFmtId="0" fontId="0" fillId="0" borderId="0" xfId="0">
      <alignment vertical="center"/>
    </xf>
    <xf numFmtId="0" fontId="1" fillId="0" borderId="0" xfId="1" applyAlignment="1">
      <alignment horizontal="center" vertical="center"/>
    </xf>
    <xf numFmtId="0" fontId="1" fillId="0" borderId="0" xfId="1">
      <alignment vertical="center"/>
    </xf>
    <xf numFmtId="0" fontId="1" fillId="0" borderId="0" xfId="1" applyAlignment="1">
      <alignment vertical="center" wrapText="1"/>
    </xf>
    <xf numFmtId="0" fontId="1" fillId="0" borderId="0" xfId="1" applyAlignment="1">
      <alignment horizontal="left" vertical="center"/>
    </xf>
    <xf numFmtId="0" fontId="1" fillId="0" borderId="0" xfId="1" applyAlignment="1">
      <alignment horizontal="left" vertical="center" wrapText="1"/>
    </xf>
    <xf numFmtId="0" fontId="4" fillId="0" borderId="0" xfId="1" applyFont="1" applyAlignment="1">
      <alignment horizontal="left" vertical="center"/>
    </xf>
    <xf numFmtId="0" fontId="4" fillId="0" borderId="0" xfId="1" applyFont="1" applyAlignment="1">
      <alignment horizontal="right" vertical="center"/>
    </xf>
    <xf numFmtId="0" fontId="5" fillId="0" borderId="2" xfId="1" applyFont="1" applyBorder="1" applyAlignment="1">
      <alignment horizontal="center" vertical="center"/>
    </xf>
    <xf numFmtId="0" fontId="5" fillId="0" borderId="5" xfId="1" applyFont="1" applyBorder="1" applyAlignment="1">
      <alignment horizontal="center" vertical="center" wrapText="1"/>
    </xf>
    <xf numFmtId="0" fontId="5" fillId="0" borderId="5" xfId="1" applyFont="1" applyBorder="1" applyAlignment="1">
      <alignment horizontal="center" vertical="center"/>
    </xf>
    <xf numFmtId="0" fontId="5" fillId="0" borderId="3" xfId="1" applyFont="1" applyBorder="1" applyAlignment="1">
      <alignment horizontal="center" vertical="center"/>
    </xf>
    <xf numFmtId="0" fontId="5" fillId="0" borderId="6" xfId="1" applyFont="1" applyBorder="1" applyAlignment="1">
      <alignment horizontal="center" vertical="center" wrapText="1"/>
    </xf>
    <xf numFmtId="0" fontId="5" fillId="0" borderId="7" xfId="1" applyFont="1" applyBorder="1" applyAlignment="1">
      <alignment horizontal="center" vertical="center"/>
    </xf>
    <xf numFmtId="0" fontId="1" fillId="0" borderId="8" xfId="1" applyBorder="1" applyAlignment="1">
      <alignment vertical="center" wrapText="1"/>
    </xf>
    <xf numFmtId="0" fontId="1" fillId="0" borderId="7" xfId="1" applyBorder="1" applyAlignment="1">
      <alignment vertical="center" wrapText="1"/>
    </xf>
    <xf numFmtId="0" fontId="1" fillId="0" borderId="8" xfId="1" applyBorder="1" applyAlignment="1">
      <alignment horizontal="center" vertical="center"/>
    </xf>
    <xf numFmtId="0" fontId="1" fillId="0" borderId="7" xfId="1" applyBorder="1" applyAlignment="1">
      <alignment horizontal="center" vertical="center"/>
    </xf>
    <xf numFmtId="0" fontId="5" fillId="0" borderId="7" xfId="1" applyFont="1" applyBorder="1" applyAlignment="1">
      <alignment horizontal="left" vertical="center"/>
    </xf>
    <xf numFmtId="0" fontId="5" fillId="0" borderId="7" xfId="1" applyFont="1" applyBorder="1" applyAlignment="1">
      <alignment horizontal="left" vertical="center" wrapText="1"/>
    </xf>
    <xf numFmtId="0" fontId="1" fillId="0" borderId="7" xfId="1" applyBorder="1" applyAlignment="1">
      <alignment horizontal="left" vertical="center"/>
    </xf>
    <xf numFmtId="0" fontId="1" fillId="0" borderId="7" xfId="1" applyBorder="1" applyAlignment="1">
      <alignment horizontal="left" vertical="center" wrapText="1"/>
    </xf>
    <xf numFmtId="0" fontId="1" fillId="0" borderId="7" xfId="1" applyBorder="1" applyAlignment="1">
      <alignment horizontal="center" vertical="center" wrapText="1"/>
    </xf>
    <xf numFmtId="4" fontId="6" fillId="2" borderId="11" xfId="0" applyNumberFormat="1" applyFont="1" applyFill="1" applyBorder="1" applyAlignment="1">
      <alignment horizontal="right" vertical="center" wrapText="1"/>
    </xf>
    <xf numFmtId="0" fontId="2" fillId="0" borderId="0" xfId="1" applyFont="1" applyAlignment="1">
      <alignment horizontal="center" vertical="center"/>
    </xf>
    <xf numFmtId="0" fontId="3" fillId="0" borderId="0" xfId="1" applyFont="1" applyAlignment="1">
      <alignment horizontal="center" vertical="center" wrapText="1"/>
    </xf>
    <xf numFmtId="0" fontId="1" fillId="0" borderId="1" xfId="1" applyBorder="1" applyAlignment="1">
      <alignment horizontal="center" vertical="center"/>
    </xf>
    <xf numFmtId="0" fontId="1" fillId="0" borderId="1" xfId="1" applyBorder="1" applyAlignment="1">
      <alignment horizontal="left" vertical="center"/>
    </xf>
    <xf numFmtId="0" fontId="1" fillId="0" borderId="1" xfId="1" applyBorder="1" applyAlignment="1">
      <alignment horizontal="left"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1" fillId="0" borderId="7" xfId="1" applyBorder="1" applyAlignment="1">
      <alignment horizontal="center" vertical="center"/>
    </xf>
    <xf numFmtId="0" fontId="1" fillId="0" borderId="8" xfId="1" applyBorder="1" applyAlignment="1">
      <alignment horizontal="center" vertical="center" wrapText="1"/>
    </xf>
    <xf numFmtId="0" fontId="1" fillId="0" borderId="9" xfId="1" applyBorder="1" applyAlignment="1">
      <alignment horizontal="center" vertical="center" wrapText="1"/>
    </xf>
    <xf numFmtId="0" fontId="1" fillId="0" borderId="10" xfId="1" applyBorder="1" applyAlignment="1">
      <alignment horizontal="center" vertical="center" wrapText="1"/>
    </xf>
    <xf numFmtId="0" fontId="1" fillId="0" borderId="7" xfId="1" applyBorder="1" applyAlignment="1">
      <alignment horizontal="center" vertical="center" wrapText="1"/>
    </xf>
    <xf numFmtId="0" fontId="1" fillId="0" borderId="8"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10" fontId="1" fillId="0" borderId="7" xfId="1" applyNumberFormat="1" applyBorder="1" applyAlignment="1">
      <alignment horizontal="left" vertical="top" wrapText="1"/>
    </xf>
    <xf numFmtId="0" fontId="7" fillId="0" borderId="7" xfId="1" applyFont="1" applyBorder="1" applyAlignment="1">
      <alignment horizontal="left" vertical="center" wrapText="1"/>
    </xf>
    <xf numFmtId="0" fontId="7" fillId="0" borderId="7" xfId="1" applyFont="1" applyBorder="1" applyAlignment="1">
      <alignment horizontal="left" vertical="center"/>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
  <sheetViews>
    <sheetView tabSelected="1" topLeftCell="A12" workbookViewId="0">
      <selection activeCell="M15" sqref="M15"/>
    </sheetView>
  </sheetViews>
  <sheetFormatPr defaultColWidth="9" defaultRowHeight="50.1" customHeight="1"/>
  <cols>
    <col min="1" max="1" width="6.125" style="2" customWidth="1"/>
    <col min="2" max="2" width="9" style="2"/>
    <col min="3" max="3" width="26.375" style="3" customWidth="1"/>
    <col min="4" max="4" width="34.625" style="3" customWidth="1"/>
    <col min="5" max="5" width="7.5" style="2" customWidth="1"/>
    <col min="6" max="6" width="8.25" style="2" customWidth="1"/>
    <col min="7" max="7" width="2.375" style="4" hidden="1" customWidth="1"/>
    <col min="8" max="8" width="1.375" style="5" hidden="1" customWidth="1"/>
    <col min="9" max="9" width="3.5" style="2" hidden="1" customWidth="1"/>
    <col min="10" max="10" width="1.5" style="4" hidden="1" customWidth="1"/>
    <col min="11" max="11" width="2.125" style="5" hidden="1" customWidth="1"/>
    <col min="12" max="12" width="3.625" style="2" hidden="1" customWidth="1"/>
    <col min="13" max="13" width="56.125" style="4" customWidth="1"/>
    <col min="14" max="14" width="23.75" style="5" customWidth="1"/>
    <col min="15" max="15" width="6.5" style="2" hidden="1" customWidth="1"/>
    <col min="16" max="16" width="32.375" style="4" hidden="1" customWidth="1"/>
    <col min="17" max="17" width="22.25" style="5" hidden="1" customWidth="1"/>
    <col min="18" max="16384" width="9" style="2"/>
  </cols>
  <sheetData>
    <row r="1" spans="1:17" ht="50.1" customHeight="1">
      <c r="A1" s="24" t="s">
        <v>0</v>
      </c>
      <c r="B1" s="24"/>
      <c r="C1" s="24"/>
      <c r="D1" s="24"/>
      <c r="E1" s="24"/>
      <c r="F1" s="24"/>
      <c r="G1" s="24"/>
      <c r="H1" s="24"/>
      <c r="I1" s="24"/>
      <c r="J1" s="24"/>
      <c r="K1" s="24"/>
      <c r="L1" s="24"/>
      <c r="M1" s="24"/>
      <c r="N1" s="24"/>
    </row>
    <row r="2" spans="1:17" ht="24" customHeight="1">
      <c r="A2" s="25" t="s">
        <v>1</v>
      </c>
      <c r="B2" s="25"/>
      <c r="C2" s="25"/>
      <c r="D2" s="25"/>
      <c r="E2" s="25"/>
      <c r="F2" s="25"/>
      <c r="G2" s="25"/>
      <c r="H2" s="25"/>
      <c r="I2" s="25"/>
      <c r="J2" s="25"/>
      <c r="K2" s="25"/>
      <c r="L2" s="25"/>
      <c r="M2" s="25"/>
      <c r="N2" s="25"/>
    </row>
    <row r="3" spans="1:17" ht="21.75" customHeight="1">
      <c r="A3" s="6" t="s">
        <v>2</v>
      </c>
      <c r="B3" s="6"/>
      <c r="C3" s="1"/>
      <c r="D3" s="7" t="s">
        <v>3</v>
      </c>
      <c r="E3" s="1"/>
      <c r="F3" s="26" t="s">
        <v>4</v>
      </c>
      <c r="G3" s="27"/>
      <c r="H3" s="28"/>
      <c r="I3" s="26" t="s">
        <v>5</v>
      </c>
      <c r="J3" s="27"/>
      <c r="K3" s="28"/>
      <c r="L3" s="26" t="s">
        <v>6</v>
      </c>
      <c r="M3" s="27"/>
      <c r="N3" s="28"/>
      <c r="O3" s="26" t="s">
        <v>7</v>
      </c>
      <c r="P3" s="27"/>
      <c r="Q3" s="28"/>
    </row>
    <row r="4" spans="1:17" s="1" customFormat="1" ht="38.25" customHeight="1">
      <c r="A4" s="8" t="s">
        <v>8</v>
      </c>
      <c r="B4" s="29" t="s">
        <v>9</v>
      </c>
      <c r="C4" s="30"/>
      <c r="D4" s="9" t="s">
        <v>10</v>
      </c>
      <c r="E4" s="10" t="s">
        <v>11</v>
      </c>
      <c r="F4" s="11" t="s">
        <v>12</v>
      </c>
      <c r="G4" s="11" t="s">
        <v>13</v>
      </c>
      <c r="H4" s="12" t="s">
        <v>14</v>
      </c>
      <c r="I4" s="11" t="s">
        <v>12</v>
      </c>
      <c r="J4" s="11" t="s">
        <v>13</v>
      </c>
      <c r="K4" s="12" t="s">
        <v>14</v>
      </c>
      <c r="L4" s="11" t="s">
        <v>12</v>
      </c>
      <c r="M4" s="11" t="s">
        <v>13</v>
      </c>
      <c r="N4" s="12" t="s">
        <v>14</v>
      </c>
      <c r="O4" s="11" t="s">
        <v>12</v>
      </c>
      <c r="P4" s="11" t="s">
        <v>13</v>
      </c>
      <c r="Q4" s="12" t="s">
        <v>14</v>
      </c>
    </row>
    <row r="5" spans="1:17" s="1" customFormat="1" ht="61.5" customHeight="1">
      <c r="A5" s="13">
        <v>1</v>
      </c>
      <c r="B5" s="32" t="s">
        <v>15</v>
      </c>
      <c r="C5" s="14" t="s">
        <v>16</v>
      </c>
      <c r="D5" s="15" t="s">
        <v>17</v>
      </c>
      <c r="E5" s="16">
        <v>5</v>
      </c>
      <c r="F5" s="17">
        <v>5</v>
      </c>
      <c r="G5" s="18"/>
      <c r="H5" s="19"/>
      <c r="I5" s="17">
        <v>5</v>
      </c>
      <c r="J5" s="18"/>
      <c r="K5" s="19"/>
      <c r="L5" s="17">
        <v>5</v>
      </c>
      <c r="M5" s="19"/>
      <c r="N5" s="19"/>
      <c r="O5" s="17">
        <v>5</v>
      </c>
      <c r="P5" s="19"/>
      <c r="Q5" s="19"/>
    </row>
    <row r="6" spans="1:17" ht="36.75" customHeight="1">
      <c r="A6" s="13">
        <v>3</v>
      </c>
      <c r="B6" s="33"/>
      <c r="C6" s="32" t="s">
        <v>18</v>
      </c>
      <c r="D6" s="15" t="s">
        <v>19</v>
      </c>
      <c r="E6" s="31">
        <v>10</v>
      </c>
      <c r="F6" s="36">
        <v>10</v>
      </c>
      <c r="G6" s="20"/>
      <c r="H6" s="21"/>
      <c r="I6" s="36">
        <v>10</v>
      </c>
      <c r="J6" s="20"/>
      <c r="K6" s="21"/>
      <c r="L6" s="36">
        <v>10</v>
      </c>
      <c r="M6" s="21"/>
      <c r="N6" s="21"/>
      <c r="O6" s="36">
        <v>7</v>
      </c>
      <c r="P6" s="21"/>
      <c r="Q6" s="21"/>
    </row>
    <row r="7" spans="1:17" ht="35.25" customHeight="1">
      <c r="A7" s="13">
        <v>4</v>
      </c>
      <c r="B7" s="33"/>
      <c r="C7" s="33"/>
      <c r="D7" s="15" t="s">
        <v>20</v>
      </c>
      <c r="E7" s="31"/>
      <c r="F7" s="37"/>
      <c r="G7" s="20"/>
      <c r="H7" s="21"/>
      <c r="I7" s="37"/>
      <c r="J7" s="20"/>
      <c r="K7" s="21"/>
      <c r="L7" s="37"/>
      <c r="M7" s="21"/>
      <c r="N7" s="21"/>
      <c r="O7" s="37"/>
      <c r="P7" s="21"/>
      <c r="Q7" s="21"/>
    </row>
    <row r="8" spans="1:17" ht="44.25" customHeight="1">
      <c r="A8" s="13">
        <v>6</v>
      </c>
      <c r="B8" s="33"/>
      <c r="C8" s="34"/>
      <c r="D8" s="15" t="s">
        <v>21</v>
      </c>
      <c r="E8" s="31"/>
      <c r="F8" s="38"/>
      <c r="G8" s="20"/>
      <c r="H8" s="21"/>
      <c r="I8" s="38"/>
      <c r="J8" s="20"/>
      <c r="K8" s="21"/>
      <c r="L8" s="38"/>
      <c r="M8" s="21"/>
      <c r="N8" s="21"/>
      <c r="O8" s="38"/>
      <c r="P8" s="21"/>
      <c r="Q8" s="21"/>
    </row>
    <row r="9" spans="1:17" ht="34.5" customHeight="1">
      <c r="A9" s="13">
        <v>7</v>
      </c>
      <c r="B9" s="33"/>
      <c r="C9" s="32" t="s">
        <v>22</v>
      </c>
      <c r="D9" s="15" t="s">
        <v>23</v>
      </c>
      <c r="E9" s="31">
        <v>10</v>
      </c>
      <c r="F9" s="36">
        <v>10</v>
      </c>
      <c r="G9" s="20"/>
      <c r="H9" s="21"/>
      <c r="I9" s="36">
        <v>10</v>
      </c>
      <c r="J9" s="20"/>
      <c r="K9" s="21"/>
      <c r="L9" s="36">
        <v>10</v>
      </c>
      <c r="M9" s="21"/>
      <c r="N9" s="21"/>
      <c r="O9" s="36">
        <v>10</v>
      </c>
      <c r="P9" s="21"/>
      <c r="Q9" s="21"/>
    </row>
    <row r="10" spans="1:17" ht="39.75" customHeight="1">
      <c r="A10" s="13">
        <v>8</v>
      </c>
      <c r="B10" s="34"/>
      <c r="C10" s="34"/>
      <c r="D10" s="15" t="s">
        <v>24</v>
      </c>
      <c r="E10" s="31"/>
      <c r="F10" s="38"/>
      <c r="G10" s="20"/>
      <c r="H10" s="21"/>
      <c r="I10" s="38"/>
      <c r="J10" s="20"/>
      <c r="K10" s="21"/>
      <c r="L10" s="38"/>
      <c r="M10" s="21"/>
      <c r="N10" s="21"/>
      <c r="O10" s="38"/>
      <c r="P10" s="21"/>
      <c r="Q10" s="21"/>
    </row>
    <row r="11" spans="1:17" ht="54.75" customHeight="1">
      <c r="A11" s="13">
        <v>11</v>
      </c>
      <c r="B11" s="35" t="s">
        <v>25</v>
      </c>
      <c r="C11" s="22" t="s">
        <v>26</v>
      </c>
      <c r="D11" s="15" t="s">
        <v>27</v>
      </c>
      <c r="E11" s="17">
        <v>5</v>
      </c>
      <c r="F11" s="17">
        <v>5</v>
      </c>
      <c r="G11" s="20"/>
      <c r="H11" s="21"/>
      <c r="I11" s="17">
        <v>5</v>
      </c>
      <c r="J11" s="20"/>
      <c r="K11" s="21"/>
      <c r="L11" s="17">
        <v>5</v>
      </c>
      <c r="M11" s="21"/>
      <c r="N11" s="21"/>
      <c r="O11" s="17">
        <v>5</v>
      </c>
      <c r="P11" s="21"/>
      <c r="Q11" s="21"/>
    </row>
    <row r="12" spans="1:17" ht="32.25" customHeight="1">
      <c r="A12" s="13">
        <v>12</v>
      </c>
      <c r="B12" s="35"/>
      <c r="C12" s="21" t="s">
        <v>28</v>
      </c>
      <c r="D12" s="15" t="s">
        <v>29</v>
      </c>
      <c r="E12" s="17">
        <v>10</v>
      </c>
      <c r="F12" s="17">
        <v>10</v>
      </c>
      <c r="G12" s="20" t="s">
        <v>30</v>
      </c>
      <c r="H12" s="21"/>
      <c r="I12" s="17">
        <v>10</v>
      </c>
      <c r="J12" s="20" t="s">
        <v>31</v>
      </c>
      <c r="K12" s="21"/>
      <c r="L12" s="17">
        <v>9</v>
      </c>
      <c r="M12" s="21"/>
      <c r="N12" s="21"/>
      <c r="O12" s="17">
        <v>10</v>
      </c>
      <c r="P12" s="21" t="s">
        <v>32</v>
      </c>
      <c r="Q12" s="21"/>
    </row>
    <row r="13" spans="1:17" ht="54.75" customHeight="1">
      <c r="A13" s="13">
        <v>13</v>
      </c>
      <c r="B13" s="35"/>
      <c r="C13" s="15" t="s">
        <v>33</v>
      </c>
      <c r="D13" s="15" t="s">
        <v>34</v>
      </c>
      <c r="E13" s="17">
        <v>5</v>
      </c>
      <c r="F13" s="17">
        <v>4</v>
      </c>
      <c r="G13" s="20"/>
      <c r="H13" s="21"/>
      <c r="I13" s="17">
        <v>5</v>
      </c>
      <c r="J13" s="20"/>
      <c r="K13" s="21"/>
      <c r="L13" s="17">
        <v>5</v>
      </c>
      <c r="M13" s="21" t="s">
        <v>35</v>
      </c>
      <c r="N13" s="21"/>
      <c r="O13" s="17">
        <v>5</v>
      </c>
      <c r="P13" s="21"/>
      <c r="Q13" s="21"/>
    </row>
    <row r="14" spans="1:17" ht="83.25" customHeight="1">
      <c r="A14" s="13">
        <v>14</v>
      </c>
      <c r="B14" s="32" t="s">
        <v>36</v>
      </c>
      <c r="C14" s="32" t="s">
        <v>37</v>
      </c>
      <c r="D14" s="15" t="s">
        <v>38</v>
      </c>
      <c r="E14" s="17">
        <v>10</v>
      </c>
      <c r="F14" s="17">
        <v>8</v>
      </c>
      <c r="G14" s="20" t="s">
        <v>39</v>
      </c>
      <c r="H14" s="21" t="s">
        <v>40</v>
      </c>
      <c r="I14" s="17">
        <v>8</v>
      </c>
      <c r="J14" s="20" t="s">
        <v>41</v>
      </c>
      <c r="K14" s="21" t="s">
        <v>40</v>
      </c>
      <c r="L14" s="17">
        <v>10</v>
      </c>
      <c r="M14" s="39">
        <v>0.97199999999999998</v>
      </c>
      <c r="N14" s="21"/>
      <c r="O14" s="17">
        <v>8</v>
      </c>
      <c r="P14" s="21" t="s">
        <v>42</v>
      </c>
      <c r="Q14" s="21" t="s">
        <v>40</v>
      </c>
    </row>
    <row r="15" spans="1:17" ht="96" customHeight="1">
      <c r="A15" s="13"/>
      <c r="B15" s="33"/>
      <c r="C15" s="33"/>
      <c r="D15" s="15" t="s">
        <v>43</v>
      </c>
      <c r="E15" s="17">
        <v>10</v>
      </c>
      <c r="F15" s="17">
        <v>10</v>
      </c>
      <c r="G15" s="21" t="s">
        <v>44</v>
      </c>
      <c r="H15" s="21" t="s">
        <v>45</v>
      </c>
      <c r="I15" s="17">
        <f>2.5+2.5+2.5*0.75+2.5</f>
        <v>9.375</v>
      </c>
      <c r="J15" s="20" t="s">
        <v>46</v>
      </c>
      <c r="K15" s="21" t="s">
        <v>47</v>
      </c>
      <c r="L15" s="17">
        <f>2+2.5+2.5*0.75+2.5</f>
        <v>8.875</v>
      </c>
      <c r="M15" s="40" t="s">
        <v>78</v>
      </c>
      <c r="N15" s="21"/>
      <c r="O15" s="17">
        <f>2+2.5+2.5*0.75+2.5</f>
        <v>8.875</v>
      </c>
      <c r="P15" s="21" t="s">
        <v>48</v>
      </c>
      <c r="Q15" s="21" t="s">
        <v>45</v>
      </c>
    </row>
    <row r="16" spans="1:17" ht="52.5" customHeight="1">
      <c r="A16" s="13"/>
      <c r="B16" s="33"/>
      <c r="C16" s="33"/>
      <c r="D16" s="15" t="s">
        <v>49</v>
      </c>
      <c r="E16" s="17">
        <v>5</v>
      </c>
      <c r="F16" s="17">
        <v>5</v>
      </c>
      <c r="G16" s="21" t="s">
        <v>50</v>
      </c>
      <c r="H16" s="21"/>
      <c r="I16" s="17">
        <f>5-5*0.5</f>
        <v>2.5</v>
      </c>
      <c r="J16" s="21" t="s">
        <v>51</v>
      </c>
      <c r="K16" s="21"/>
      <c r="L16" s="17">
        <v>0</v>
      </c>
      <c r="M16" s="40" t="s">
        <v>74</v>
      </c>
      <c r="N16" s="21"/>
      <c r="O16" s="17">
        <v>3</v>
      </c>
      <c r="P16" s="21" t="s">
        <v>52</v>
      </c>
      <c r="Q16" s="21"/>
    </row>
    <row r="17" spans="1:17" ht="108.75" customHeight="1">
      <c r="A17" s="13"/>
      <c r="B17" s="33"/>
      <c r="C17" s="33"/>
      <c r="D17" s="15" t="s">
        <v>53</v>
      </c>
      <c r="E17" s="17">
        <v>5</v>
      </c>
      <c r="F17" s="17">
        <v>4</v>
      </c>
      <c r="G17" s="21" t="s">
        <v>54</v>
      </c>
      <c r="H17" s="21" t="s">
        <v>55</v>
      </c>
      <c r="I17" s="17">
        <f>1.5+0.5+1</f>
        <v>3</v>
      </c>
      <c r="J17" s="21" t="s">
        <v>56</v>
      </c>
      <c r="K17" s="21" t="s">
        <v>57</v>
      </c>
      <c r="L17" s="17">
        <f>0+1.5+2</f>
        <v>3.5</v>
      </c>
      <c r="M17" s="40" t="s">
        <v>75</v>
      </c>
      <c r="N17" s="21" t="s">
        <v>58</v>
      </c>
      <c r="O17" s="17">
        <f>0+0.5+0</f>
        <v>0.5</v>
      </c>
      <c r="P17" s="21" t="s">
        <v>59</v>
      </c>
      <c r="Q17" s="21" t="s">
        <v>60</v>
      </c>
    </row>
    <row r="18" spans="1:17" ht="108.75" customHeight="1">
      <c r="A18" s="13"/>
      <c r="B18" s="33"/>
      <c r="C18" s="34"/>
      <c r="D18" s="15" t="s">
        <v>61</v>
      </c>
      <c r="E18" s="17">
        <v>5</v>
      </c>
      <c r="F18" s="17">
        <v>5</v>
      </c>
      <c r="G18" s="21"/>
      <c r="H18" s="21"/>
      <c r="I18" s="17"/>
      <c r="J18" s="21"/>
      <c r="K18" s="21"/>
      <c r="L18" s="17"/>
      <c r="M18" s="40" t="s">
        <v>76</v>
      </c>
      <c r="N18" s="21" t="s">
        <v>62</v>
      </c>
      <c r="O18" s="23">
        <v>6030741.3099999996</v>
      </c>
      <c r="P18" s="21" t="s">
        <v>63</v>
      </c>
      <c r="Q18" s="21" t="s">
        <v>64</v>
      </c>
    </row>
    <row r="19" spans="1:17" ht="63.75" customHeight="1">
      <c r="A19" s="13"/>
      <c r="B19" s="33"/>
      <c r="C19" s="32" t="s">
        <v>65</v>
      </c>
      <c r="D19" s="15" t="s">
        <v>66</v>
      </c>
      <c r="E19" s="17">
        <v>16</v>
      </c>
      <c r="F19" s="17">
        <v>16</v>
      </c>
      <c r="G19" s="21"/>
      <c r="H19" s="21"/>
      <c r="I19" s="17"/>
      <c r="J19" s="21"/>
      <c r="K19" s="21"/>
      <c r="L19" s="17"/>
      <c r="M19" s="21" t="s">
        <v>67</v>
      </c>
      <c r="N19" s="21"/>
      <c r="O19" s="17">
        <v>8</v>
      </c>
      <c r="P19" s="21" t="s">
        <v>68</v>
      </c>
      <c r="Q19" s="21" t="s">
        <v>69</v>
      </c>
    </row>
    <row r="20" spans="1:17" ht="54.75" customHeight="1">
      <c r="A20" s="13">
        <v>15</v>
      </c>
      <c r="B20" s="34"/>
      <c r="C20" s="34"/>
      <c r="D20" s="15" t="s">
        <v>70</v>
      </c>
      <c r="E20" s="17">
        <v>4</v>
      </c>
      <c r="F20" s="17">
        <v>0</v>
      </c>
      <c r="G20" s="20"/>
      <c r="H20" s="21"/>
      <c r="I20" s="17"/>
      <c r="J20" s="20"/>
      <c r="K20" s="21"/>
      <c r="L20" s="17"/>
      <c r="M20" s="41" t="s">
        <v>77</v>
      </c>
      <c r="N20" s="21" t="s">
        <v>71</v>
      </c>
      <c r="O20" s="17">
        <v>4</v>
      </c>
      <c r="P20" s="20" t="s">
        <v>72</v>
      </c>
      <c r="Q20" s="21"/>
    </row>
    <row r="21" spans="1:17" ht="50.1" customHeight="1">
      <c r="A21" s="31" t="s">
        <v>73</v>
      </c>
      <c r="B21" s="31"/>
      <c r="C21" s="31"/>
      <c r="D21" s="31"/>
      <c r="E21" s="17">
        <f>SUM(E5:E20)</f>
        <v>100</v>
      </c>
      <c r="F21" s="17">
        <f>SUM(F5:F20)</f>
        <v>92</v>
      </c>
      <c r="G21" s="20"/>
      <c r="H21" s="21"/>
      <c r="I21" s="17">
        <f>SUM(I5:I20)</f>
        <v>67.875</v>
      </c>
      <c r="J21" s="20"/>
      <c r="K21" s="21"/>
      <c r="L21" s="17">
        <f>SUM(L5:L20)</f>
        <v>66.375</v>
      </c>
      <c r="M21" s="20"/>
      <c r="N21" s="21"/>
      <c r="O21" s="17">
        <f>SUM(O5:O20)</f>
        <v>6030815.6849999996</v>
      </c>
      <c r="P21" s="20"/>
      <c r="Q21" s="21"/>
    </row>
  </sheetData>
  <mergeCells count="25">
    <mergeCell ref="L6:L8"/>
    <mergeCell ref="L9:L10"/>
    <mergeCell ref="O6:O8"/>
    <mergeCell ref="O9:O10"/>
    <mergeCell ref="O3:Q3"/>
    <mergeCell ref="B4:C4"/>
    <mergeCell ref="A21:D21"/>
    <mergeCell ref="B5:B10"/>
    <mergeCell ref="B11:B13"/>
    <mergeCell ref="B14:B20"/>
    <mergeCell ref="C6:C8"/>
    <mergeCell ref="C9:C10"/>
    <mergeCell ref="C14:C18"/>
    <mergeCell ref="C19:C20"/>
    <mergeCell ref="E6:E8"/>
    <mergeCell ref="E9:E10"/>
    <mergeCell ref="F6:F8"/>
    <mergeCell ref="F9:F10"/>
    <mergeCell ref="I6:I8"/>
    <mergeCell ref="I9:I10"/>
    <mergeCell ref="A1:N1"/>
    <mergeCell ref="A2:N2"/>
    <mergeCell ref="F3:H3"/>
    <mergeCell ref="I3:K3"/>
    <mergeCell ref="L3:N3"/>
  </mergeCells>
  <phoneticPr fontId="12" type="noConversion"/>
  <pageMargins left="0.70866141732283505" right="0.70866141732283505" top="0.74803149606299202" bottom="0.74803149606299202" header="0.31496062992126" footer="0.31496062992126"/>
  <pageSetup paperSize="9" scale="66"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建设发展</vt:lpstr>
      <vt:lpstr>建设发展!Print_Titles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党委工作部-田春雨</dc:creator>
  <cp:lastModifiedBy>杨家和(U_EL_110105196807307119)-1</cp:lastModifiedBy>
  <cp:lastPrinted>2020-10-20T03:08:00Z</cp:lastPrinted>
  <dcterms:created xsi:type="dcterms:W3CDTF">2020-09-30T03:15:00Z</dcterms:created>
  <dcterms:modified xsi:type="dcterms:W3CDTF">2021-01-25T05:03:04Z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