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8" windowHeight="10931" activeTab="1"/>
  </bookViews>
  <sheets>
    <sheet name="Toroid Calculator #1" sheetId="2" r:id="rId1"/>
    <sheet name="Toroidal Calculator #2" sheetId="3" r:id="rId2"/>
  </sheets>
  <calcPr calcId="144525"/>
</workbook>
</file>

<file path=xl/sharedStrings.xml><?xml version="1.0" encoding="utf-8"?>
<sst xmlns="http://schemas.openxmlformats.org/spreadsheetml/2006/main" count="139" uniqueCount="70">
  <si>
    <t>Toroidal Inductor Calculator</t>
  </si>
  <si>
    <t xml:space="preserve">  NOTES:</t>
  </si>
  <si>
    <r>
      <rPr>
        <sz val="11"/>
        <rFont val="等线"/>
        <charset val="134"/>
        <scheme val="minor"/>
      </rPr>
      <t xml:space="preserve">  - Use this calculator if your toroidal core's datasheet specifies A</t>
    </r>
    <r>
      <rPr>
        <sz val="8"/>
        <rFont val="等线"/>
        <charset val="134"/>
        <scheme val="minor"/>
      </rPr>
      <t>L</t>
    </r>
    <r>
      <rPr>
        <sz val="11"/>
        <rFont val="等线"/>
        <charset val="134"/>
        <scheme val="minor"/>
      </rPr>
      <t xml:space="preserve"> &amp; A</t>
    </r>
    <r>
      <rPr>
        <sz val="8"/>
        <rFont val="等线"/>
        <charset val="134"/>
        <scheme val="minor"/>
      </rPr>
      <t>e.</t>
    </r>
    <r>
      <rPr>
        <sz val="11"/>
        <rFont val="等线"/>
        <charset val="134"/>
        <scheme val="minor"/>
      </rPr>
      <t xml:space="preserve"> (Gives much more accurate results)</t>
    </r>
  </si>
  <si>
    <r>
      <rPr>
        <sz val="11"/>
        <rFont val="等线"/>
        <charset val="134"/>
        <scheme val="minor"/>
      </rPr>
      <t xml:space="preserve">  - Parameters OD, ID, H, μ</t>
    </r>
    <r>
      <rPr>
        <sz val="8"/>
        <rFont val="等线"/>
        <charset val="134"/>
        <scheme val="minor"/>
      </rPr>
      <t>r</t>
    </r>
    <r>
      <rPr>
        <sz val="11"/>
        <rFont val="等线"/>
        <charset val="134"/>
        <scheme val="minor"/>
      </rPr>
      <t>, B</t>
    </r>
    <r>
      <rPr>
        <sz val="8"/>
        <rFont val="等线"/>
        <charset val="134"/>
        <scheme val="minor"/>
      </rPr>
      <t>sat</t>
    </r>
    <r>
      <rPr>
        <sz val="11"/>
        <rFont val="等线"/>
        <charset val="134"/>
        <scheme val="minor"/>
      </rPr>
      <t>, A</t>
    </r>
    <r>
      <rPr>
        <sz val="8"/>
        <rFont val="等线"/>
        <charset val="134"/>
        <scheme val="minor"/>
      </rPr>
      <t>L</t>
    </r>
    <r>
      <rPr>
        <sz val="11"/>
        <rFont val="等线"/>
        <charset val="134"/>
        <scheme val="minor"/>
      </rPr>
      <t xml:space="preserve"> &amp; A</t>
    </r>
    <r>
      <rPr>
        <sz val="8"/>
        <rFont val="等线"/>
        <charset val="134"/>
        <scheme val="minor"/>
      </rPr>
      <t>e</t>
    </r>
    <r>
      <rPr>
        <sz val="11"/>
        <rFont val="等线"/>
        <charset val="134"/>
        <scheme val="minor"/>
      </rPr>
      <t xml:space="preserve"> are often provided in datasheets.</t>
    </r>
  </si>
  <si>
    <t xml:space="preserve">  - OD, ID, H are the toroid's physical dimensions that can be measured using a ruler or caliper. (better get from datasheet)</t>
  </si>
  <si>
    <r>
      <t xml:space="preserve">  - B</t>
    </r>
    <r>
      <rPr>
        <sz val="8"/>
        <rFont val="等线"/>
        <charset val="134"/>
        <scheme val="minor"/>
      </rPr>
      <t>sat</t>
    </r>
    <r>
      <rPr>
        <sz val="11"/>
        <rFont val="等线"/>
        <charset val="134"/>
        <scheme val="minor"/>
      </rPr>
      <t xml:space="preserve"> depends on your toroidal core's material. Some datasheets may not specify this directly. A separate excel sheet tab </t>
    </r>
  </si>
  <si>
    <r>
      <rPr>
        <sz val="11"/>
        <rFont val="等线"/>
        <charset val="134"/>
        <scheme val="minor"/>
      </rPr>
      <t xml:space="preserve">   guide is provided under. It contains all the B</t>
    </r>
    <r>
      <rPr>
        <sz val="8"/>
        <rFont val="等线"/>
        <charset val="134"/>
        <scheme val="minor"/>
      </rPr>
      <t>sat</t>
    </r>
    <r>
      <rPr>
        <sz val="11"/>
        <rFont val="等线"/>
        <charset val="134"/>
        <scheme val="minor"/>
      </rPr>
      <t xml:space="preserve"> for common toroidal core materials.</t>
    </r>
  </si>
  <si>
    <r>
      <rPr>
        <sz val="11"/>
        <rFont val="等线"/>
        <charset val="134"/>
        <scheme val="minor"/>
      </rPr>
      <t xml:space="preserve">  - A</t>
    </r>
    <r>
      <rPr>
        <sz val="8"/>
        <rFont val="等线"/>
        <charset val="134"/>
        <scheme val="minor"/>
      </rPr>
      <t>L</t>
    </r>
    <r>
      <rPr>
        <sz val="11"/>
        <rFont val="等线"/>
        <charset val="134"/>
        <scheme val="minor"/>
      </rPr>
      <t xml:space="preserve"> depends on your toroidal core's material. While this can be computed, datasheets often provide this parameter as the </t>
    </r>
  </si>
  <si>
    <t xml:space="preserve">   computation method may not be accurate. </t>
  </si>
  <si>
    <r>
      <t xml:space="preserve">  - A</t>
    </r>
    <r>
      <rPr>
        <sz val="8"/>
        <rFont val="等线"/>
        <charset val="134"/>
        <scheme val="minor"/>
      </rPr>
      <t>e</t>
    </r>
    <r>
      <rPr>
        <sz val="11"/>
        <rFont val="等线"/>
        <charset val="134"/>
        <scheme val="minor"/>
      </rPr>
      <t xml:space="preserve"> depends on your toroidal core's dimensions. This can be computed as well, but datasheets often provide this parameter</t>
    </r>
  </si>
  <si>
    <t xml:space="preserve">   since dimensions OD, ID and H includes materials that are not included in an toroidal core's effective cross-sectional area.</t>
  </si>
  <si>
    <r>
      <rPr>
        <sz val="11"/>
        <rFont val="等线"/>
        <charset val="134"/>
        <scheme val="minor"/>
      </rPr>
      <t xml:space="preserve">  - If A</t>
    </r>
    <r>
      <rPr>
        <sz val="8"/>
        <rFont val="等线"/>
        <charset val="134"/>
        <scheme val="minor"/>
      </rPr>
      <t>L</t>
    </r>
    <r>
      <rPr>
        <sz val="11"/>
        <rFont val="等线"/>
        <charset val="134"/>
        <scheme val="minor"/>
      </rPr>
      <t xml:space="preserve"> and A</t>
    </r>
    <r>
      <rPr>
        <sz val="8"/>
        <rFont val="等线"/>
        <charset val="134"/>
        <scheme val="minor"/>
      </rPr>
      <t>e</t>
    </r>
    <r>
      <rPr>
        <sz val="11"/>
        <rFont val="等线"/>
        <charset val="134"/>
        <scheme val="minor"/>
      </rPr>
      <t xml:space="preserve"> are not specified on the datasheet, kindly use "Toroidal Calculator #2" found under the excel sheet tabs under.</t>
    </r>
  </si>
  <si>
    <t xml:space="preserve">    The second calculator uses formulas to estimate both parameters. I highly discourage this as it is not as accurate as calc #1</t>
  </si>
  <si>
    <t xml:space="preserve">  - The "Computation Results" section shows the N number of turns of wire around your inductor to achieve L, the specified</t>
  </si>
  <si>
    <r>
      <rPr>
        <sz val="11"/>
        <color theme="1"/>
        <rFont val="等线"/>
        <charset val="134"/>
        <scheme val="minor"/>
      </rPr>
      <t xml:space="preserve">    inductor design inductance value. L</t>
    </r>
    <r>
      <rPr>
        <sz val="8"/>
        <color theme="1"/>
        <rFont val="等线"/>
        <charset val="134"/>
        <scheme val="minor"/>
      </rPr>
      <t>W</t>
    </r>
    <r>
      <rPr>
        <sz val="11"/>
        <color theme="1"/>
        <rFont val="等线"/>
        <charset val="134"/>
        <scheme val="minor"/>
      </rPr>
      <t xml:space="preserve"> is the predicted wire length needed to achieve the number of turns around the inductor.</t>
    </r>
  </si>
  <si>
    <r>
      <rPr>
        <sz val="11"/>
        <color theme="1"/>
        <rFont val="等线"/>
        <charset val="134"/>
        <scheme val="minor"/>
      </rPr>
      <t xml:space="preserve">    L</t>
    </r>
    <r>
      <rPr>
        <sz val="8"/>
        <color theme="1"/>
        <rFont val="等线"/>
        <charset val="134"/>
        <scheme val="minor"/>
      </rPr>
      <t>w</t>
    </r>
    <r>
      <rPr>
        <sz val="11"/>
        <color theme="1"/>
        <rFont val="等线"/>
        <charset val="134"/>
        <scheme val="minor"/>
      </rPr>
      <t xml:space="preserve"> is just a suggestive value, be sure to cut the magnet wire slightly longer than Lw to account for the leads and winding gaps.</t>
    </r>
  </si>
  <si>
    <r>
      <rPr>
        <sz val="11"/>
        <color theme="1"/>
        <rFont val="等线"/>
        <charset val="134"/>
        <scheme val="minor"/>
      </rPr>
      <t xml:space="preserve">    I</t>
    </r>
    <r>
      <rPr>
        <sz val="8"/>
        <color theme="1"/>
        <rFont val="等线"/>
        <charset val="134"/>
        <scheme val="minor"/>
      </rPr>
      <t>sat</t>
    </r>
    <r>
      <rPr>
        <sz val="11"/>
        <color theme="1"/>
        <rFont val="等线"/>
        <charset val="134"/>
        <scheme val="minor"/>
      </rPr>
      <t xml:space="preserve"> on the other hand is simply your inductor's current rating. </t>
    </r>
  </si>
  <si>
    <t>Parameter</t>
  </si>
  <si>
    <t>Input Box</t>
  </si>
  <si>
    <t>Units</t>
  </si>
  <si>
    <t>Description</t>
  </si>
  <si>
    <t>PARAMETER TYPE</t>
  </si>
  <si>
    <t>L</t>
  </si>
  <si>
    <t>uH</t>
  </si>
  <si>
    <r>
      <rPr>
        <sz val="11"/>
        <color theme="1"/>
        <rFont val="等线"/>
        <charset val="134"/>
        <scheme val="minor"/>
      </rPr>
      <t xml:space="preserve">     </t>
    </r>
    <r>
      <rPr>
        <b/>
        <sz val="11"/>
        <color theme="1"/>
        <rFont val="等线"/>
        <charset val="134"/>
        <scheme val="minor"/>
      </rPr>
      <t>Inductance</t>
    </r>
    <r>
      <rPr>
        <sz val="11"/>
        <color theme="1"/>
        <rFont val="等线"/>
        <charset val="134"/>
        <scheme val="minor"/>
      </rPr>
      <t xml:space="preserve"> - Input the desired toroidal inductor's inductancd in (μH - microhenry)</t>
    </r>
  </si>
  <si>
    <t xml:space="preserve">  Designer Parameter</t>
  </si>
  <si>
    <t>d</t>
  </si>
  <si>
    <t>AWG</t>
  </si>
  <si>
    <r>
      <rPr>
        <sz val="11"/>
        <color theme="1"/>
        <rFont val="等线"/>
        <charset val="134"/>
        <scheme val="minor"/>
      </rPr>
      <t xml:space="preserve">     </t>
    </r>
    <r>
      <rPr>
        <b/>
        <sz val="11"/>
        <color theme="1"/>
        <rFont val="等线"/>
        <charset val="134"/>
        <scheme val="minor"/>
      </rPr>
      <t>Wire Guage</t>
    </r>
    <r>
      <rPr>
        <sz val="11"/>
        <color theme="1"/>
        <rFont val="等线"/>
        <charset val="134"/>
        <scheme val="minor"/>
      </rPr>
      <t xml:space="preserve"> - Magnet wire's thickness (optional for wire length prediction)</t>
    </r>
  </si>
  <si>
    <t>OD</t>
  </si>
  <si>
    <t>mm</t>
  </si>
  <si>
    <r>
      <t xml:space="preserve">     </t>
    </r>
    <r>
      <rPr>
        <b/>
        <sz val="11"/>
        <color theme="1"/>
        <rFont val="等线"/>
        <charset val="134"/>
        <scheme val="minor"/>
      </rPr>
      <t>Toroid's Outer Diameter</t>
    </r>
    <r>
      <rPr>
        <sz val="11"/>
        <color theme="1"/>
        <rFont val="等线"/>
        <charset val="134"/>
        <scheme val="minor"/>
      </rPr>
      <t xml:space="preserve"> - Input toroidal core's outer ring diameter</t>
    </r>
  </si>
  <si>
    <t xml:space="preserve">  Core Dimension</t>
  </si>
  <si>
    <t>ID</t>
  </si>
  <si>
    <r>
      <rPr>
        <sz val="11"/>
        <color theme="1"/>
        <rFont val="等线"/>
        <charset val="134"/>
        <scheme val="minor"/>
      </rPr>
      <t xml:space="preserve">     </t>
    </r>
    <r>
      <rPr>
        <b/>
        <sz val="11"/>
        <color theme="1"/>
        <rFont val="等线"/>
        <charset val="134"/>
        <scheme val="minor"/>
      </rPr>
      <t>Toroid's Inner Diameter</t>
    </r>
    <r>
      <rPr>
        <sz val="11"/>
        <color theme="1"/>
        <rFont val="等线"/>
        <charset val="134"/>
        <scheme val="minor"/>
      </rPr>
      <t xml:space="preserve"> - Input toroidal core's inner ring diameter </t>
    </r>
  </si>
  <si>
    <t>H</t>
  </si>
  <si>
    <r>
      <rPr>
        <sz val="11"/>
        <color theme="1"/>
        <rFont val="等线"/>
        <charset val="134"/>
        <scheme val="minor"/>
      </rPr>
      <t xml:space="preserve">    </t>
    </r>
    <r>
      <rPr>
        <b/>
        <sz val="11"/>
        <color theme="1"/>
        <rFont val="等线"/>
        <charset val="134"/>
        <scheme val="minor"/>
      </rPr>
      <t xml:space="preserve"> Toroid's Height</t>
    </r>
    <r>
      <rPr>
        <sz val="11"/>
        <color theme="1"/>
        <rFont val="等线"/>
        <charset val="134"/>
        <scheme val="minor"/>
      </rPr>
      <t xml:space="preserve"> - Input toroidal core's height or thickness</t>
    </r>
  </si>
  <si>
    <r>
      <rPr>
        <sz val="11"/>
        <color theme="1"/>
        <rFont val="等线"/>
        <charset val="134"/>
        <scheme val="minor"/>
      </rPr>
      <t>μ</t>
    </r>
    <r>
      <rPr>
        <sz val="8"/>
        <color theme="1"/>
        <rFont val="等线"/>
        <charset val="134"/>
        <scheme val="minor"/>
      </rPr>
      <t>r</t>
    </r>
  </si>
  <si>
    <t>μ</t>
  </si>
  <si>
    <r>
      <rPr>
        <sz val="11"/>
        <color theme="1"/>
        <rFont val="等线"/>
        <charset val="134"/>
        <scheme val="minor"/>
      </rPr>
      <t xml:space="preserve">    </t>
    </r>
    <r>
      <rPr>
        <b/>
        <sz val="11"/>
        <color theme="1"/>
        <rFont val="等线"/>
        <charset val="134"/>
        <scheme val="minor"/>
      </rPr>
      <t xml:space="preserve"> Toroid's Relative Magnetic Permeability</t>
    </r>
    <r>
      <rPr>
        <sz val="11"/>
        <color theme="1"/>
        <rFont val="等线"/>
        <charset val="134"/>
        <scheme val="minor"/>
      </rPr>
      <t xml:space="preserve"> </t>
    </r>
  </si>
  <si>
    <t xml:space="preserve">  Core Material</t>
  </si>
  <si>
    <r>
      <rPr>
        <sz val="11"/>
        <color theme="1"/>
        <rFont val="等线"/>
        <charset val="134"/>
        <scheme val="minor"/>
      </rPr>
      <t>B</t>
    </r>
    <r>
      <rPr>
        <sz val="9"/>
        <color theme="1"/>
        <rFont val="等线"/>
        <charset val="134"/>
        <scheme val="minor"/>
      </rPr>
      <t>sat</t>
    </r>
  </si>
  <si>
    <t>T</t>
  </si>
  <si>
    <r>
      <t xml:space="preserve">     </t>
    </r>
    <r>
      <rPr>
        <b/>
        <sz val="11"/>
        <color theme="1"/>
        <rFont val="等线"/>
        <charset val="134"/>
        <scheme val="minor"/>
      </rPr>
      <t>Toroid's Magnetic Saturation Flux Density</t>
    </r>
  </si>
  <si>
    <r>
      <rPr>
        <sz val="11"/>
        <color theme="1"/>
        <rFont val="等线"/>
        <charset val="134"/>
        <scheme val="minor"/>
      </rPr>
      <t>A</t>
    </r>
    <r>
      <rPr>
        <sz val="8"/>
        <color theme="1"/>
        <rFont val="等线"/>
        <charset val="134"/>
        <scheme val="minor"/>
      </rPr>
      <t>L</t>
    </r>
  </si>
  <si>
    <r>
      <rPr>
        <sz val="11"/>
        <color theme="1"/>
        <rFont val="等线"/>
        <charset val="134"/>
        <scheme val="minor"/>
      </rPr>
      <t>nH/N</t>
    </r>
    <r>
      <rPr>
        <vertAlign val="superscript"/>
        <sz val="11"/>
        <color theme="1"/>
        <rFont val="等线"/>
        <charset val="134"/>
        <scheme val="minor"/>
      </rPr>
      <t>2</t>
    </r>
  </si>
  <si>
    <r>
      <rPr>
        <sz val="11"/>
        <color theme="1"/>
        <rFont val="等线"/>
        <charset val="134"/>
        <scheme val="minor"/>
      </rPr>
      <t xml:space="preserve">     </t>
    </r>
    <r>
      <rPr>
        <b/>
        <sz val="11"/>
        <color theme="1"/>
        <rFont val="等线"/>
        <charset val="134"/>
        <scheme val="minor"/>
      </rPr>
      <t>Toroid's Inductance Factor</t>
    </r>
  </si>
  <si>
    <r>
      <rPr>
        <sz val="11"/>
        <color theme="1"/>
        <rFont val="等线"/>
        <charset val="134"/>
        <scheme val="minor"/>
      </rPr>
      <t>A</t>
    </r>
    <r>
      <rPr>
        <sz val="8"/>
        <color theme="1"/>
        <rFont val="等线"/>
        <charset val="134"/>
        <scheme val="minor"/>
      </rPr>
      <t>e</t>
    </r>
  </si>
  <si>
    <r>
      <rPr>
        <sz val="11"/>
        <color theme="1"/>
        <rFont val="等线"/>
        <charset val="134"/>
        <scheme val="minor"/>
      </rPr>
      <t>mm</t>
    </r>
    <r>
      <rPr>
        <vertAlign val="superscript"/>
        <sz val="11"/>
        <color theme="1"/>
        <rFont val="等线"/>
        <charset val="134"/>
        <scheme val="minor"/>
      </rPr>
      <t>2</t>
    </r>
  </si>
  <si>
    <t xml:space="preserve">     Toroid's Effective Cross Sectional Area </t>
  </si>
  <si>
    <t>Computation Results (Needed For Inductor Building)</t>
  </si>
  <si>
    <r>
      <rPr>
        <sz val="11"/>
        <color theme="1"/>
        <rFont val="等线"/>
        <charset val="134"/>
        <scheme val="minor"/>
      </rPr>
      <t>I</t>
    </r>
    <r>
      <rPr>
        <sz val="8"/>
        <color theme="1"/>
        <rFont val="等线"/>
        <charset val="134"/>
        <scheme val="minor"/>
      </rPr>
      <t>sat</t>
    </r>
  </si>
  <si>
    <t>A</t>
  </si>
  <si>
    <r>
      <t xml:space="preserve">    </t>
    </r>
    <r>
      <rPr>
        <b/>
        <sz val="11"/>
        <color theme="1"/>
        <rFont val="等线"/>
        <charset val="134"/>
        <scheme val="minor"/>
      </rPr>
      <t>Inudctor Saturation Current</t>
    </r>
    <r>
      <rPr>
        <sz val="11"/>
        <color theme="1"/>
        <rFont val="等线"/>
        <charset val="134"/>
        <scheme val="minor"/>
      </rPr>
      <t xml:space="preserve"> - Inductor's current rating</t>
    </r>
  </si>
  <si>
    <t xml:space="preserve">  Computed Parameter</t>
  </si>
  <si>
    <t>N</t>
  </si>
  <si>
    <t>-</t>
  </si>
  <si>
    <r>
      <rPr>
        <sz val="11"/>
        <color theme="1"/>
        <rFont val="等线"/>
        <charset val="134"/>
        <scheme val="minor"/>
      </rPr>
      <t xml:space="preserve">     </t>
    </r>
    <r>
      <rPr>
        <b/>
        <sz val="11"/>
        <color theme="1"/>
        <rFont val="等线"/>
        <charset val="134"/>
        <scheme val="minor"/>
      </rPr>
      <t>Turns</t>
    </r>
    <r>
      <rPr>
        <sz val="11"/>
        <color theme="1"/>
        <rFont val="等线"/>
        <charset val="134"/>
        <scheme val="minor"/>
      </rPr>
      <t xml:space="preserve"> - Required wire turns around the toroid to get the specified inductance rating</t>
    </r>
  </si>
  <si>
    <r>
      <rPr>
        <sz val="11"/>
        <color theme="1"/>
        <rFont val="等线"/>
        <charset val="134"/>
        <scheme val="minor"/>
      </rPr>
      <t>L</t>
    </r>
    <r>
      <rPr>
        <sz val="8"/>
        <color theme="1"/>
        <rFont val="等线"/>
        <charset val="134"/>
        <scheme val="minor"/>
      </rPr>
      <t>w</t>
    </r>
  </si>
  <si>
    <t>m</t>
  </si>
  <si>
    <r>
      <rPr>
        <sz val="11"/>
        <color theme="1"/>
        <rFont val="等线"/>
        <charset val="134"/>
        <scheme val="minor"/>
      </rPr>
      <t xml:space="preserve">    </t>
    </r>
    <r>
      <rPr>
        <b/>
        <sz val="11"/>
        <color theme="1"/>
        <rFont val="等线"/>
        <charset val="134"/>
        <scheme val="minor"/>
      </rPr>
      <t>Wire Length</t>
    </r>
    <r>
      <rPr>
        <sz val="11"/>
        <color theme="1"/>
        <rFont val="等线"/>
        <charset val="134"/>
        <scheme val="minor"/>
      </rPr>
      <t xml:space="preserve"> - Predicted length of wire you'll need (be sure to cut a slightly longer length)</t>
    </r>
  </si>
  <si>
    <t xml:space="preserve">  </t>
  </si>
  <si>
    <r>
      <rPr>
        <sz val="11"/>
        <color theme="1"/>
        <rFont val="等线"/>
        <charset val="134"/>
        <scheme val="minor"/>
      </rPr>
      <t xml:space="preserve">     </t>
    </r>
    <r>
      <rPr>
        <b/>
        <sz val="11"/>
        <color theme="1"/>
        <rFont val="等线"/>
        <charset val="134"/>
        <scheme val="minor"/>
      </rPr>
      <t>Wire Diameter</t>
    </r>
    <r>
      <rPr>
        <sz val="11"/>
        <color theme="1"/>
        <rFont val="等线"/>
        <charset val="134"/>
        <scheme val="minor"/>
      </rPr>
      <t xml:space="preserve"> - Magnet wire's diameter (optional for wire length prediction)</t>
    </r>
  </si>
  <si>
    <r>
      <rPr>
        <sz val="11"/>
        <color theme="1"/>
        <rFont val="等线"/>
        <charset val="134"/>
        <scheme val="minor"/>
      </rPr>
      <t xml:space="preserve">     </t>
    </r>
    <r>
      <rPr>
        <b/>
        <sz val="11"/>
        <color theme="1"/>
        <rFont val="等线"/>
        <charset val="134"/>
        <scheme val="minor"/>
      </rPr>
      <t>Toroid's Outer Diameter</t>
    </r>
    <r>
      <rPr>
        <sz val="11"/>
        <color theme="1"/>
        <rFont val="等线"/>
        <charset val="134"/>
        <scheme val="minor"/>
      </rPr>
      <t xml:space="preserve"> - Input toroidal core's outer ring diameter</t>
    </r>
  </si>
  <si>
    <r>
      <rPr>
        <sz val="11"/>
        <color theme="1"/>
        <rFont val="等线"/>
        <charset val="134"/>
        <scheme val="minor"/>
      </rPr>
      <t xml:space="preserve">     </t>
    </r>
    <r>
      <rPr>
        <b/>
        <sz val="11"/>
        <color theme="1"/>
        <rFont val="等线"/>
        <charset val="134"/>
        <scheme val="minor"/>
      </rPr>
      <t>Toroid's Magnetic Saturation Flux Density</t>
    </r>
  </si>
  <si>
    <t>Computation Results (not needed for inductor building)</t>
  </si>
  <si>
    <t>nH/N2</t>
  </si>
  <si>
    <t>mm2</t>
  </si>
  <si>
    <t>Computation Results (Needed for inductor building)</t>
  </si>
  <si>
    <r>
      <rPr>
        <sz val="11"/>
        <color theme="1"/>
        <rFont val="等线"/>
        <charset val="134"/>
        <scheme val="minor"/>
      </rPr>
      <t xml:space="preserve">    </t>
    </r>
    <r>
      <rPr>
        <b/>
        <sz val="11"/>
        <color theme="1"/>
        <rFont val="等线"/>
        <charset val="134"/>
        <scheme val="minor"/>
      </rPr>
      <t>Inudctor Saturation Current</t>
    </r>
    <r>
      <rPr>
        <sz val="11"/>
        <color theme="1"/>
        <rFont val="等线"/>
        <charset val="134"/>
        <scheme val="minor"/>
      </rPr>
      <t xml:space="preserve"> - Inductor's current rating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</si>
</sst>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8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8"/>
      <name val="等线"/>
      <charset val="134"/>
      <scheme val="minor"/>
    </font>
    <font>
      <vertAlign val="superscript"/>
      <sz val="11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7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5" borderId="16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20" borderId="17" applyNumberFormat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12" fillId="14" borderId="1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259080</xdr:colOff>
      <xdr:row>2</xdr:row>
      <xdr:rowOff>152400</xdr:rowOff>
    </xdr:from>
    <xdr:to>
      <xdr:col>2</xdr:col>
      <xdr:colOff>411480</xdr:colOff>
      <xdr:row>14</xdr:row>
      <xdr:rowOff>68580</xdr:rowOff>
    </xdr:to>
    <xdr:pic>
      <xdr:nvPicPr>
        <xdr:cNvPr id="3" name="Picture 2" descr="ferrite toroid calculator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9080" y="502920"/>
          <a:ext cx="211074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251460</xdr:colOff>
      <xdr:row>0</xdr:row>
      <xdr:rowOff>167640</xdr:rowOff>
    </xdr:from>
    <xdr:to>
      <xdr:col>2</xdr:col>
      <xdr:colOff>403860</xdr:colOff>
      <xdr:row>12</xdr:row>
      <xdr:rowOff>83820</xdr:rowOff>
    </xdr:to>
    <xdr:pic>
      <xdr:nvPicPr>
        <xdr:cNvPr id="2" name="Picture 1" descr="ferrite toroid calculator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1460" y="167640"/>
          <a:ext cx="211074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251460</xdr:colOff>
      <xdr:row>0</xdr:row>
      <xdr:rowOff>167640</xdr:rowOff>
    </xdr:from>
    <xdr:to>
      <xdr:col>2</xdr:col>
      <xdr:colOff>403860</xdr:colOff>
      <xdr:row>12</xdr:row>
      <xdr:rowOff>83820</xdr:rowOff>
    </xdr:to>
    <xdr:pic>
      <xdr:nvPicPr>
        <xdr:cNvPr id="3" name="Picture 2" descr="ferrite toroid calculator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1460" y="167640"/>
          <a:ext cx="211074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4" workbookViewId="0">
      <selection activeCell="B19" sqref="B19"/>
    </sheetView>
  </sheetViews>
  <sheetFormatPr defaultColWidth="9" defaultRowHeight="13.8" outlineLevelCol="5"/>
  <cols>
    <col min="1" max="1" width="10.5555555555556" style="1" customWidth="1"/>
    <col min="2" max="2" width="18" style="1" customWidth="1"/>
    <col min="3" max="3" width="8.11111111111111" style="1" customWidth="1"/>
    <col min="4" max="4" width="84.1111111111111" style="1" customWidth="1"/>
    <col min="5" max="5" width="35.2222222222222" style="1" customWidth="1"/>
    <col min="6" max="16384" width="8.88888888888889" style="1"/>
  </cols>
  <sheetData>
    <row r="1" spans="1:5">
      <c r="A1" s="18" t="s">
        <v>0</v>
      </c>
      <c r="B1" s="19"/>
      <c r="C1" s="19"/>
      <c r="D1" s="19"/>
      <c r="E1" s="19"/>
    </row>
    <row r="2" spans="1:5">
      <c r="A2" s="20"/>
      <c r="B2" s="20"/>
      <c r="C2" s="20"/>
      <c r="D2" s="5" t="s">
        <v>1</v>
      </c>
      <c r="E2" s="6"/>
    </row>
    <row r="3" spans="1:5">
      <c r="A3" s="21"/>
      <c r="B3" s="21"/>
      <c r="C3" s="21"/>
      <c r="D3" s="7" t="s">
        <v>2</v>
      </c>
      <c r="E3" s="8"/>
    </row>
    <row r="4" spans="1:5">
      <c r="A4" s="21"/>
      <c r="B4" s="21"/>
      <c r="C4" s="21"/>
      <c r="D4" s="7" t="s">
        <v>3</v>
      </c>
      <c r="E4" s="8"/>
    </row>
    <row r="5" spans="1:5">
      <c r="A5" s="21"/>
      <c r="B5" s="21"/>
      <c r="C5" s="21"/>
      <c r="D5" s="7" t="s">
        <v>4</v>
      </c>
      <c r="E5" s="8"/>
    </row>
    <row r="6" spans="1:5">
      <c r="A6" s="21"/>
      <c r="B6" s="21"/>
      <c r="C6" s="21"/>
      <c r="D6" s="7" t="s">
        <v>5</v>
      </c>
      <c r="E6" s="8"/>
    </row>
    <row r="7" spans="1:5">
      <c r="A7" s="21"/>
      <c r="B7" s="21"/>
      <c r="C7" s="21"/>
      <c r="D7" s="7" t="s">
        <v>6</v>
      </c>
      <c r="E7" s="8"/>
    </row>
    <row r="8" spans="1:5">
      <c r="A8" s="21"/>
      <c r="B8" s="21"/>
      <c r="C8" s="21"/>
      <c r="D8" s="7" t="s">
        <v>7</v>
      </c>
      <c r="E8" s="8"/>
    </row>
    <row r="9" spans="1:5">
      <c r="A9" s="21"/>
      <c r="B9" s="21"/>
      <c r="C9" s="21"/>
      <c r="D9" s="7" t="s">
        <v>8</v>
      </c>
      <c r="E9" s="8"/>
    </row>
    <row r="10" spans="1:5">
      <c r="A10" s="21"/>
      <c r="B10" s="21"/>
      <c r="C10" s="21"/>
      <c r="D10" s="7" t="s">
        <v>9</v>
      </c>
      <c r="E10" s="8"/>
    </row>
    <row r="11" spans="1:5">
      <c r="A11" s="21"/>
      <c r="B11" s="21"/>
      <c r="C11" s="21"/>
      <c r="D11" s="7" t="s">
        <v>10</v>
      </c>
      <c r="E11" s="8"/>
    </row>
    <row r="12" spans="1:5">
      <c r="A12" s="21"/>
      <c r="B12" s="21"/>
      <c r="C12" s="21"/>
      <c r="D12" s="7" t="s">
        <v>11</v>
      </c>
      <c r="E12" s="8"/>
    </row>
    <row r="13" spans="1:5">
      <c r="A13" s="21"/>
      <c r="B13" s="21"/>
      <c r="C13" s="21"/>
      <c r="D13" s="7" t="s">
        <v>12</v>
      </c>
      <c r="E13" s="8"/>
    </row>
    <row r="14" spans="1:5">
      <c r="A14" s="21"/>
      <c r="B14" s="21"/>
      <c r="C14" s="21"/>
      <c r="D14" s="22" t="s">
        <v>13</v>
      </c>
      <c r="E14" s="23"/>
    </row>
    <row r="15" spans="1:5">
      <c r="A15" s="21"/>
      <c r="B15" s="21"/>
      <c r="C15" s="21"/>
      <c r="D15" s="22" t="s">
        <v>14</v>
      </c>
      <c r="E15" s="23"/>
    </row>
    <row r="16" spans="1:5">
      <c r="A16" s="21"/>
      <c r="B16" s="21"/>
      <c r="C16" s="21"/>
      <c r="D16" s="24" t="s">
        <v>15</v>
      </c>
      <c r="E16" s="25"/>
    </row>
    <row r="17" spans="1:5">
      <c r="A17" s="21"/>
      <c r="B17" s="21"/>
      <c r="C17" s="21"/>
      <c r="D17" s="26" t="s">
        <v>16</v>
      </c>
      <c r="E17" s="27"/>
    </row>
    <row r="18" spans="1:5">
      <c r="A18" s="28" t="s">
        <v>17</v>
      </c>
      <c r="B18" s="28" t="s">
        <v>18</v>
      </c>
      <c r="C18" s="28" t="s">
        <v>19</v>
      </c>
      <c r="D18" s="28" t="s">
        <v>20</v>
      </c>
      <c r="E18" s="28" t="s">
        <v>21</v>
      </c>
    </row>
    <row r="19" spans="1:5">
      <c r="A19" s="3" t="s">
        <v>22</v>
      </c>
      <c r="B19" s="3">
        <v>25.5563280037443</v>
      </c>
      <c r="C19" s="3" t="s">
        <v>23</v>
      </c>
      <c r="D19" s="12" t="s">
        <v>24</v>
      </c>
      <c r="E19" s="12" t="s">
        <v>25</v>
      </c>
    </row>
    <row r="20" spans="1:5">
      <c r="A20" s="3" t="s">
        <v>26</v>
      </c>
      <c r="B20" s="3">
        <v>10</v>
      </c>
      <c r="C20" s="3" t="s">
        <v>27</v>
      </c>
      <c r="D20" s="12" t="s">
        <v>28</v>
      </c>
      <c r="E20" s="12" t="s">
        <v>25</v>
      </c>
    </row>
    <row r="21" spans="1:5">
      <c r="A21" s="3" t="s">
        <v>29</v>
      </c>
      <c r="B21" s="3">
        <v>57.2</v>
      </c>
      <c r="C21" s="3" t="s">
        <v>30</v>
      </c>
      <c r="D21" s="29" t="s">
        <v>31</v>
      </c>
      <c r="E21" s="12" t="s">
        <v>32</v>
      </c>
    </row>
    <row r="22" spans="1:6">
      <c r="A22" s="3" t="s">
        <v>33</v>
      </c>
      <c r="B22" s="3">
        <v>26.4</v>
      </c>
      <c r="C22" s="3" t="s">
        <v>30</v>
      </c>
      <c r="D22" s="12" t="s">
        <v>34</v>
      </c>
      <c r="E22" s="12" t="s">
        <v>32</v>
      </c>
      <c r="F22" s="13"/>
    </row>
    <row r="23" spans="1:6">
      <c r="A23" s="3" t="s">
        <v>35</v>
      </c>
      <c r="B23" s="3">
        <v>15.2</v>
      </c>
      <c r="C23" s="3" t="s">
        <v>30</v>
      </c>
      <c r="D23" s="12" t="s">
        <v>36</v>
      </c>
      <c r="E23" s="12" t="s">
        <v>32</v>
      </c>
      <c r="F23" s="14"/>
    </row>
    <row r="24" spans="1:6">
      <c r="A24" s="3" t="s">
        <v>37</v>
      </c>
      <c r="B24" s="3">
        <v>75</v>
      </c>
      <c r="C24" s="3" t="s">
        <v>38</v>
      </c>
      <c r="D24" s="12" t="s">
        <v>39</v>
      </c>
      <c r="E24" s="12" t="s">
        <v>40</v>
      </c>
      <c r="F24" s="16"/>
    </row>
    <row r="25" spans="1:6">
      <c r="A25" s="3" t="s">
        <v>41</v>
      </c>
      <c r="B25" s="3">
        <v>1</v>
      </c>
      <c r="C25" s="3" t="s">
        <v>42</v>
      </c>
      <c r="D25" s="29" t="s">
        <v>43</v>
      </c>
      <c r="E25" s="12" t="s">
        <v>40</v>
      </c>
      <c r="F25" s="16"/>
    </row>
    <row r="26" ht="16.2" spans="1:6">
      <c r="A26" s="3" t="s">
        <v>44</v>
      </c>
      <c r="B26" s="3">
        <v>175</v>
      </c>
      <c r="C26" s="3" t="s">
        <v>45</v>
      </c>
      <c r="D26" s="12" t="s">
        <v>46</v>
      </c>
      <c r="E26" s="12" t="s">
        <v>40</v>
      </c>
      <c r="F26" s="14"/>
    </row>
    <row r="27" ht="16.2" spans="1:6">
      <c r="A27" s="3" t="s">
        <v>47</v>
      </c>
      <c r="B27" s="3">
        <f>(B21/2-B22/2)*B23</f>
        <v>234.08</v>
      </c>
      <c r="C27" s="3" t="s">
        <v>48</v>
      </c>
      <c r="D27" s="15" t="s">
        <v>49</v>
      </c>
      <c r="E27" s="12" t="s">
        <v>32</v>
      </c>
      <c r="F27" s="16"/>
    </row>
    <row r="28" spans="1:6">
      <c r="A28" s="30" t="s">
        <v>50</v>
      </c>
      <c r="B28" s="31"/>
      <c r="C28" s="31"/>
      <c r="D28" s="31"/>
      <c r="E28" s="32"/>
      <c r="F28" s="16"/>
    </row>
    <row r="29" spans="1:6">
      <c r="A29" s="3" t="s">
        <v>51</v>
      </c>
      <c r="B29" s="3">
        <f>((B25*0.001)*(B27*0.001))/(SQRT((B19*0.000001)*(B26*0.000000001)))</f>
        <v>110.686857524711</v>
      </c>
      <c r="C29" s="3" t="s">
        <v>52</v>
      </c>
      <c r="D29" s="29" t="s">
        <v>53</v>
      </c>
      <c r="E29" s="17" t="s">
        <v>54</v>
      </c>
      <c r="F29" s="16"/>
    </row>
    <row r="30" spans="1:5">
      <c r="A30" s="3" t="s">
        <v>55</v>
      </c>
      <c r="B30" s="3">
        <f>SQRT((B19*0.000001)/((0.0002)*(B24*0.000001)*(B23)*(LN(B21/B22))))</f>
        <v>12.0403391545908</v>
      </c>
      <c r="C30" s="3" t="s">
        <v>56</v>
      </c>
      <c r="D30" s="12" t="s">
        <v>57</v>
      </c>
      <c r="E30" s="17" t="s">
        <v>54</v>
      </c>
    </row>
    <row r="31" spans="1:5">
      <c r="A31" s="3" t="s">
        <v>58</v>
      </c>
      <c r="B31" s="3">
        <f>0.001*B30*(((2*B23)+B21-B22)+(2*(0.127*(92^((36-B20)/39)))))</f>
        <v>0.799194048262328</v>
      </c>
      <c r="C31" s="3" t="s">
        <v>59</v>
      </c>
      <c r="D31" s="12" t="s">
        <v>60</v>
      </c>
      <c r="E31" s="17" t="s">
        <v>54</v>
      </c>
    </row>
  </sheetData>
  <mergeCells count="19">
    <mergeCell ref="A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28:E28"/>
    <mergeCell ref="A2:C17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B15" sqref="B15"/>
    </sheetView>
  </sheetViews>
  <sheetFormatPr defaultColWidth="9" defaultRowHeight="13.8" outlineLevelCol="5"/>
  <cols>
    <col min="1" max="1" width="10.5555555555556" style="1" customWidth="1"/>
    <col min="2" max="2" width="18" style="1" customWidth="1"/>
    <col min="3" max="3" width="8.11111111111111" style="1" customWidth="1"/>
    <col min="4" max="4" width="74.5555555555556" style="1" customWidth="1"/>
    <col min="5" max="5" width="20.1111111111111" style="1" customWidth="1"/>
    <col min="6" max="16384" width="8.88888888888889" style="1"/>
  </cols>
  <sheetData>
    <row r="1" spans="1:5">
      <c r="A1" s="2" t="s">
        <v>0</v>
      </c>
      <c r="B1" s="2"/>
      <c r="C1" s="2"/>
      <c r="D1" s="2"/>
      <c r="E1" s="2"/>
    </row>
    <row r="2" spans="1:5">
      <c r="A2" s="3"/>
      <c r="B2" s="3"/>
      <c r="C2" s="4"/>
      <c r="D2" s="5" t="s">
        <v>1</v>
      </c>
      <c r="E2" s="6"/>
    </row>
    <row r="3" spans="1:5">
      <c r="A3" s="3"/>
      <c r="B3" s="3"/>
      <c r="C3" s="4"/>
      <c r="D3" s="7" t="s">
        <v>61</v>
      </c>
      <c r="E3" s="8"/>
    </row>
    <row r="4" spans="1:5">
      <c r="A4" s="3"/>
      <c r="B4" s="3"/>
      <c r="C4" s="4"/>
      <c r="D4" s="7" t="s">
        <v>61</v>
      </c>
      <c r="E4" s="8"/>
    </row>
    <row r="5" spans="1:5">
      <c r="A5" s="3"/>
      <c r="B5" s="3"/>
      <c r="C5" s="4"/>
      <c r="D5" s="7" t="s">
        <v>61</v>
      </c>
      <c r="E5" s="8"/>
    </row>
    <row r="6" spans="1:5">
      <c r="A6" s="3"/>
      <c r="B6" s="3"/>
      <c r="C6" s="4"/>
      <c r="D6" s="7" t="s">
        <v>61</v>
      </c>
      <c r="E6" s="8"/>
    </row>
    <row r="7" spans="1:5">
      <c r="A7" s="3"/>
      <c r="B7" s="3"/>
      <c r="C7" s="4"/>
      <c r="D7" s="7" t="s">
        <v>61</v>
      </c>
      <c r="E7" s="8"/>
    </row>
    <row r="8" spans="1:5">
      <c r="A8" s="3"/>
      <c r="B8" s="3"/>
      <c r="C8" s="4"/>
      <c r="D8" s="7" t="s">
        <v>61</v>
      </c>
      <c r="E8" s="8"/>
    </row>
    <row r="9" spans="1:5">
      <c r="A9" s="3"/>
      <c r="B9" s="3"/>
      <c r="C9" s="4"/>
      <c r="D9" s="7" t="s">
        <v>61</v>
      </c>
      <c r="E9" s="8"/>
    </row>
    <row r="10" spans="1:5">
      <c r="A10" s="3"/>
      <c r="B10" s="3"/>
      <c r="C10" s="4"/>
      <c r="D10" s="7" t="s">
        <v>61</v>
      </c>
      <c r="E10" s="8"/>
    </row>
    <row r="11" spans="1:5">
      <c r="A11" s="3"/>
      <c r="B11" s="3"/>
      <c r="C11" s="4"/>
      <c r="D11" s="7" t="s">
        <v>61</v>
      </c>
      <c r="E11" s="8"/>
    </row>
    <row r="12" spans="1:5">
      <c r="A12" s="3"/>
      <c r="B12" s="3"/>
      <c r="C12" s="4"/>
      <c r="D12" s="7" t="s">
        <v>61</v>
      </c>
      <c r="E12" s="8"/>
    </row>
    <row r="13" spans="1:5">
      <c r="A13" s="3"/>
      <c r="B13" s="3"/>
      <c r="C13" s="4"/>
      <c r="D13" s="9" t="s">
        <v>61</v>
      </c>
      <c r="E13" s="10"/>
    </row>
    <row r="14" spans="1:5">
      <c r="A14" s="2" t="s">
        <v>17</v>
      </c>
      <c r="B14" s="2" t="s">
        <v>18</v>
      </c>
      <c r="C14" s="2" t="s">
        <v>19</v>
      </c>
      <c r="D14" s="2" t="s">
        <v>20</v>
      </c>
      <c r="E14" s="2" t="s">
        <v>21</v>
      </c>
    </row>
    <row r="15" ht="14.4" spans="1:5">
      <c r="A15" s="3" t="s">
        <v>22</v>
      </c>
      <c r="B15" s="11">
        <v>25.5563280037443</v>
      </c>
      <c r="C15" s="3" t="s">
        <v>23</v>
      </c>
      <c r="D15" s="12" t="s">
        <v>24</v>
      </c>
      <c r="E15" s="12" t="s">
        <v>25</v>
      </c>
    </row>
    <row r="16" spans="1:5">
      <c r="A16" s="3" t="s">
        <v>26</v>
      </c>
      <c r="B16" s="3">
        <v>14</v>
      </c>
      <c r="C16" s="3" t="s">
        <v>27</v>
      </c>
      <c r="D16" s="12" t="s">
        <v>62</v>
      </c>
      <c r="E16" s="12" t="s">
        <v>25</v>
      </c>
    </row>
    <row r="17" spans="1:5">
      <c r="A17" s="3" t="s">
        <v>29</v>
      </c>
      <c r="B17" s="3">
        <v>57.2</v>
      </c>
      <c r="C17" s="3" t="s">
        <v>30</v>
      </c>
      <c r="D17" s="12" t="s">
        <v>63</v>
      </c>
      <c r="E17" s="12" t="s">
        <v>32</v>
      </c>
    </row>
    <row r="18" spans="1:5">
      <c r="A18" s="3" t="s">
        <v>33</v>
      </c>
      <c r="B18" s="3">
        <v>26.4</v>
      </c>
      <c r="C18" s="3" t="s">
        <v>30</v>
      </c>
      <c r="D18" s="12" t="s">
        <v>34</v>
      </c>
      <c r="E18" s="12" t="s">
        <v>32</v>
      </c>
    </row>
    <row r="19" spans="1:5">
      <c r="A19" s="3" t="s">
        <v>35</v>
      </c>
      <c r="B19" s="3">
        <v>15.2</v>
      </c>
      <c r="C19" s="3" t="s">
        <v>30</v>
      </c>
      <c r="D19" s="12" t="s">
        <v>36</v>
      </c>
      <c r="E19" s="12" t="s">
        <v>32</v>
      </c>
    </row>
    <row r="20" spans="1:5">
      <c r="A20" s="3" t="s">
        <v>37</v>
      </c>
      <c r="B20" s="3">
        <v>75</v>
      </c>
      <c r="C20" s="3" t="s">
        <v>38</v>
      </c>
      <c r="D20" s="12" t="s">
        <v>39</v>
      </c>
      <c r="E20" s="12" t="s">
        <v>40</v>
      </c>
    </row>
    <row r="21" spans="1:5">
      <c r="A21" s="3" t="s">
        <v>41</v>
      </c>
      <c r="B21" s="3">
        <v>1.005</v>
      </c>
      <c r="C21" s="3" t="s">
        <v>42</v>
      </c>
      <c r="D21" s="12" t="s">
        <v>64</v>
      </c>
      <c r="E21" s="12" t="s">
        <v>40</v>
      </c>
    </row>
    <row r="22" spans="1:6">
      <c r="A22" s="2" t="s">
        <v>65</v>
      </c>
      <c r="B22" s="2"/>
      <c r="C22" s="2"/>
      <c r="D22" s="2"/>
      <c r="E22" s="2"/>
      <c r="F22" s="13"/>
    </row>
    <row r="23" spans="1:6">
      <c r="A23" s="3" t="s">
        <v>44</v>
      </c>
      <c r="B23" s="3">
        <f>0.2*B20*B19*LN(B17/B18)</f>
        <v>176.287294517234</v>
      </c>
      <c r="C23" s="3" t="s">
        <v>66</v>
      </c>
      <c r="D23" s="12" t="s">
        <v>46</v>
      </c>
      <c r="E23" s="12" t="s">
        <v>40</v>
      </c>
      <c r="F23" s="14"/>
    </row>
    <row r="24" spans="1:6">
      <c r="A24" s="3" t="s">
        <v>47</v>
      </c>
      <c r="B24" s="3">
        <f>0.5*(B17-B18)*B19</f>
        <v>234.08</v>
      </c>
      <c r="C24" s="3" t="s">
        <v>67</v>
      </c>
      <c r="D24" s="15" t="s">
        <v>49</v>
      </c>
      <c r="E24" s="12" t="s">
        <v>32</v>
      </c>
      <c r="F24" s="16"/>
    </row>
    <row r="25" spans="1:6">
      <c r="A25" s="2" t="s">
        <v>68</v>
      </c>
      <c r="B25" s="2"/>
      <c r="C25" s="2"/>
      <c r="D25" s="2"/>
      <c r="E25" s="2"/>
      <c r="F25" s="16"/>
    </row>
    <row r="26" spans="1:6">
      <c r="A26" s="3" t="s">
        <v>51</v>
      </c>
      <c r="B26" s="3">
        <f>((B21*0.001)*(B24*0.001))/(SQRT((B15*0.000001)*(B23*0.000000001)))</f>
        <v>110.833395229477</v>
      </c>
      <c r="C26" s="3" t="s">
        <v>52</v>
      </c>
      <c r="D26" s="12" t="s">
        <v>69</v>
      </c>
      <c r="E26" s="17" t="s">
        <v>54</v>
      </c>
      <c r="F26" s="14"/>
    </row>
    <row r="27" spans="1:6">
      <c r="A27" s="3" t="s">
        <v>55</v>
      </c>
      <c r="B27" s="3">
        <f>SQRT((B15*0.000001)/((0.0002)*(B20*0.000001)*(B19)*(LN(B17/B18))))</f>
        <v>12.0403391545908</v>
      </c>
      <c r="C27" s="3" t="s">
        <v>56</v>
      </c>
      <c r="D27" s="12" t="s">
        <v>57</v>
      </c>
      <c r="E27" s="17" t="s">
        <v>54</v>
      </c>
      <c r="F27" s="16"/>
    </row>
    <row r="28" spans="1:6">
      <c r="A28" s="3" t="s">
        <v>58</v>
      </c>
      <c r="B28" s="3">
        <f>0.001*B27*(((2*B19)+B17-B18)+(2*(0.127*(92^((36-B16)/39)))))</f>
        <v>0.776065517704577</v>
      </c>
      <c r="C28" s="3" t="s">
        <v>59</v>
      </c>
      <c r="D28" s="12" t="s">
        <v>60</v>
      </c>
      <c r="E28" s="17" t="s">
        <v>54</v>
      </c>
      <c r="F28" s="16"/>
    </row>
    <row r="29" spans="6:6">
      <c r="F29" s="16"/>
    </row>
  </sheetData>
  <mergeCells count="16">
    <mergeCell ref="A1:E1"/>
    <mergeCell ref="D2:E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A22:E22"/>
    <mergeCell ref="A25:E25"/>
    <mergeCell ref="A2:C1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Toroid Calculator #1</vt:lpstr>
      <vt:lpstr>Toroidal Calculator #2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WPS_1602212408</cp:lastModifiedBy>
  <dcterms:created xsi:type="dcterms:W3CDTF">2021-09-08T08:59:00Z</dcterms:created>
  <dcterms:modified xsi:type="dcterms:W3CDTF">2021-12-07T03:37:23Z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A42663C386AD4C7EA8A84D10BE33669E</vt:lpwstr>
  </property>
  <property fmtid="{D5CDD505-2E9C-101B-9397-08002B2CF9AE}" pid="3" name="KSOProductBuildVer">
    <vt:lpwstr>2052-11.1.0.11115</vt:lpwstr>
  </property>
</Properties>
</file>