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持股平台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12" i="4" l="1"/>
  <c r="F12" i="4"/>
  <c r="D12" i="4"/>
  <c r="C12" i="4"/>
  <c r="C18" i="4" s="1"/>
  <c r="D3" i="4"/>
  <c r="E3" i="4" s="1"/>
  <c r="I3" i="4" l="1"/>
  <c r="H3" i="4"/>
  <c r="D4" i="4"/>
  <c r="E4" i="4" l="1"/>
  <c r="D5" i="4"/>
  <c r="I4" i="4" l="1"/>
  <c r="H4" i="4"/>
  <c r="E5" i="4"/>
  <c r="D6" i="4"/>
  <c r="I5" i="4" l="1"/>
  <c r="J20" i="4" s="1"/>
  <c r="H5" i="4"/>
  <c r="I20" i="4" s="1"/>
  <c r="I19" i="4"/>
  <c r="E6" i="4"/>
  <c r="D7" i="4"/>
  <c r="J19" i="4"/>
  <c r="E7" i="4" l="1"/>
  <c r="D8" i="4"/>
  <c r="I6" i="4"/>
  <c r="H6" i="4"/>
  <c r="I21" i="4" l="1"/>
  <c r="E8" i="4"/>
  <c r="D9" i="4"/>
  <c r="J21" i="4"/>
  <c r="I7" i="4"/>
  <c r="J22" i="4" s="1"/>
  <c r="H7" i="4"/>
  <c r="I22" i="4" s="1"/>
  <c r="E9" i="4" l="1"/>
  <c r="D10" i="4"/>
  <c r="E10" i="4" s="1"/>
  <c r="I8" i="4"/>
  <c r="H8" i="4"/>
  <c r="I10" i="4" l="1"/>
  <c r="J23" i="4" s="1"/>
  <c r="H10" i="4"/>
  <c r="I23" i="4" s="1"/>
  <c r="I9" i="4"/>
  <c r="J16" i="4" s="1"/>
  <c r="H9" i="4"/>
  <c r="I16" i="4" s="1"/>
  <c r="I18" i="4" s="1"/>
  <c r="E12" i="4"/>
  <c r="J18" i="4" l="1"/>
  <c r="J24" i="4" s="1"/>
  <c r="I24" i="4"/>
  <c r="I12" i="4"/>
  <c r="H12" i="4"/>
</calcChain>
</file>

<file path=xl/sharedStrings.xml><?xml version="1.0" encoding="utf-8"?>
<sst xmlns="http://schemas.openxmlformats.org/spreadsheetml/2006/main" count="44" uniqueCount="35">
  <si>
    <t>持股平台掌厨同缘合伙企业股权计算</t>
    <phoneticPr fontId="2" type="noConversion"/>
  </si>
  <si>
    <t>序号</t>
  </si>
  <si>
    <t>股东</t>
    <phoneticPr fontId="2" type="noConversion"/>
  </si>
  <si>
    <t>持股掌厨网比例</t>
    <phoneticPr fontId="2" type="noConversion"/>
  </si>
  <si>
    <t>合计持股</t>
    <phoneticPr fontId="2" type="noConversion"/>
  </si>
  <si>
    <t>各自应占合伙企业比例</t>
    <phoneticPr fontId="2" type="noConversion"/>
  </si>
  <si>
    <t>目前在合伙企业中比例</t>
    <phoneticPr fontId="2" type="noConversion"/>
  </si>
  <si>
    <t>出资额</t>
    <phoneticPr fontId="2" type="noConversion"/>
  </si>
  <si>
    <t>比例差异</t>
    <phoneticPr fontId="2" type="noConversion"/>
  </si>
  <si>
    <t>出资额差异</t>
    <phoneticPr fontId="2" type="noConversion"/>
  </si>
  <si>
    <t>李智</t>
  </si>
  <si>
    <t>黎洪彬</t>
  </si>
  <si>
    <t>王俊翔</t>
  </si>
  <si>
    <t>吴均</t>
  </si>
  <si>
    <t>朱魁</t>
  </si>
  <si>
    <t>顾宏</t>
  </si>
  <si>
    <t>叶茂</t>
  </si>
  <si>
    <t>庄毅辉</t>
  </si>
  <si>
    <t>成都帮定投资有限责任公司</t>
  </si>
  <si>
    <t>持股平台合计</t>
    <phoneticPr fontId="2" type="noConversion"/>
  </si>
  <si>
    <t>期权平台</t>
  </si>
  <si>
    <t>庄永康</t>
  </si>
  <si>
    <t>合伙企业转让调整方案</t>
    <phoneticPr fontId="2" type="noConversion"/>
  </si>
  <si>
    <t>绍兴元融投资发展有限公司</t>
  </si>
  <si>
    <t>转让方</t>
    <phoneticPr fontId="2" type="noConversion"/>
  </si>
  <si>
    <t>受让方</t>
    <phoneticPr fontId="2" type="noConversion"/>
  </si>
  <si>
    <t>转让比例</t>
    <phoneticPr fontId="2" type="noConversion"/>
  </si>
  <si>
    <t>转让出资金额</t>
    <phoneticPr fontId="2" type="noConversion"/>
  </si>
  <si>
    <t>转让1%到合伙企业中作为出资</t>
    <phoneticPr fontId="2" type="noConversion"/>
  </si>
  <si>
    <t>成都云敏互联网技术有限公司</t>
  </si>
  <si>
    <t>总计</t>
    <phoneticPr fontId="2" type="noConversion"/>
  </si>
  <si>
    <t>黎洪彬</t>
    <phoneticPr fontId="2" type="noConversion"/>
  </si>
  <si>
    <t>小计</t>
    <phoneticPr fontId="2" type="noConversion"/>
  </si>
  <si>
    <t xml:space="preserve"> ·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</si>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</sst>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0.00000%"/>
    <numFmt numFmtId="177" formatCode="0.0000%"/>
    <numFmt numFmtId="178" formatCode="_-* #,##0.00_-;\-* #,##0.00_-;_-* &quot;-&quot;_-;_-@_-"/>
    <numFmt numFmtId="179" formatCode="0.00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222222"/>
      <name val="Arial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0" fillId="0" borderId="1" xfId="2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2" applyNumberFormat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177" fontId="4" fillId="2" borderId="1" xfId="2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79" fontId="0" fillId="0" borderId="1" xfId="2" applyNumberFormat="1" applyFont="1" applyBorder="1" applyAlignment="1">
      <alignment horizontal="center" vertical="center"/>
    </xf>
    <xf numFmtId="178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77" fontId="1" fillId="0" borderId="1" xfId="2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6" fontId="6" fillId="0" borderId="1" xfId="2" applyNumberFormat="1" applyFont="1" applyFill="1" applyBorder="1" applyAlignment="1">
      <alignment horizontal="center" vertical="center" wrapText="1"/>
    </xf>
    <xf numFmtId="179" fontId="1" fillId="0" borderId="1" xfId="2" applyNumberFormat="1" applyFont="1" applyFill="1" applyBorder="1" applyAlignment="1">
      <alignment horizontal="center" vertical="center"/>
    </xf>
    <xf numFmtId="0" fontId="4" fillId="5" borderId="0" xfId="0" applyFont="1" applyFill="1"/>
    <xf numFmtId="177" fontId="4" fillId="0" borderId="1" xfId="2" applyNumberFormat="1" applyFont="1" applyBorder="1" applyAlignment="1"/>
    <xf numFmtId="178" fontId="4" fillId="0" borderId="1" xfId="0" applyNumberFormat="1" applyFont="1" applyBorder="1"/>
    <xf numFmtId="177" fontId="0" fillId="0" borderId="1" xfId="2" applyNumberFormat="1" applyFont="1" applyBorder="1" applyAlignment="1"/>
    <xf numFmtId="178" fontId="0" fillId="0" borderId="1" xfId="0" applyNumberFormat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3" fontId="4" fillId="0" borderId="1" xfId="0" applyNumberFormat="1" applyFont="1" applyBorder="1"/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78" fontId="4" fillId="0" borderId="1" xfId="1" applyNumberFormat="1" applyFont="1" applyBorder="1" applyAlignment="1"/>
    <xf numFmtId="178" fontId="4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7" fontId="4" fillId="0" borderId="1" xfId="0" applyNumberFormat="1" applyFont="1" applyBorder="1"/>
  </cellXfs>
  <cellStyles count="5">
    <cellStyle name="百分比" xfId="2" builtinId="5"/>
    <cellStyle name="常规" xfId="0" builtinId="0"/>
    <cellStyle name="常规 2" xfId="3"/>
    <cellStyle name="千位分隔[0]" xfId="1" builtinId="6"/>
    <cellStyle name="千位分隔[0]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3"/>
  <sheetViews>
    <sheetView tabSelected="1" workbookViewId="0">
      <selection activeCell="K21" sqref="K20:K21"/>
    </sheetView>
  </sheetViews>
  <sheetFormatPr defaultRowHeight="13.5" x14ac:dyDescent="0.15"/>
  <cols>
    <col min="1" max="1" width="5.125" customWidth="1"/>
    <col min="2" max="2" width="26.25" customWidth="1"/>
    <col min="3" max="3" width="15.375" customWidth="1"/>
    <col min="4" max="4" width="14.25" customWidth="1"/>
    <col min="5" max="5" width="15.125" customWidth="1"/>
    <col min="6" max="6" width="14.375" customWidth="1"/>
    <col min="7" max="7" width="13.625" customWidth="1"/>
    <col min="8" max="8" width="12.5" customWidth="1"/>
    <col min="9" max="9" width="14" customWidth="1"/>
    <col min="10" max="10" width="14.75" customWidth="1"/>
    <col min="11" max="11" width="13.875" bestFit="1" customWidth="1"/>
  </cols>
  <sheetData>
    <row r="1" spans="1:10" ht="30.75" customHeight="1" x14ac:dyDescent="0.15">
      <c r="B1" s="1" t="s">
        <v>0</v>
      </c>
    </row>
    <row r="2" spans="1:10" ht="27" x14ac:dyDescent="0.1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4"/>
    </row>
    <row r="3" spans="1:10" ht="14.25" x14ac:dyDescent="0.15">
      <c r="A3" s="5">
        <v>1</v>
      </c>
      <c r="B3" s="4" t="s">
        <v>10</v>
      </c>
      <c r="C3" s="6">
        <v>0.28261999999999998</v>
      </c>
      <c r="D3" s="7">
        <f>C12</f>
        <v>0.62693500000000002</v>
      </c>
      <c r="E3" s="8">
        <f>C3/D3</f>
        <v>0.45079633454823859</v>
      </c>
      <c r="F3" s="8">
        <v>0.42</v>
      </c>
      <c r="G3" s="9">
        <v>210000</v>
      </c>
      <c r="H3" s="10">
        <f>F3-E3</f>
        <v>-3.0796334548238602E-2</v>
      </c>
      <c r="I3" s="11">
        <f>G3-E3*$G$12</f>
        <v>-15398.167274119303</v>
      </c>
      <c r="J3" s="4"/>
    </row>
    <row r="4" spans="1:10" ht="14.25" x14ac:dyDescent="0.15">
      <c r="A4" s="12">
        <v>2</v>
      </c>
      <c r="B4" s="4" t="s">
        <v>11</v>
      </c>
      <c r="C4" s="6">
        <v>0.11922000000000001</v>
      </c>
      <c r="D4" s="7">
        <f>D3</f>
        <v>0.62693500000000002</v>
      </c>
      <c r="E4" s="8">
        <f>C4/D4</f>
        <v>0.19016325456387026</v>
      </c>
      <c r="F4" s="8">
        <v>0.17599999999999999</v>
      </c>
      <c r="G4" s="9">
        <v>88000</v>
      </c>
      <c r="H4" s="10">
        <f t="shared" ref="H4:H10" si="0">F4-E4</f>
        <v>-1.416325456387027E-2</v>
      </c>
      <c r="I4" s="11">
        <f t="shared" ref="I4:I10" si="1">G4-E4*$G$12</f>
        <v>-7081.6272819351288</v>
      </c>
      <c r="J4" s="4"/>
    </row>
    <row r="5" spans="1:10" ht="14.25" x14ac:dyDescent="0.15">
      <c r="A5" s="5">
        <v>3</v>
      </c>
      <c r="B5" s="4" t="s">
        <v>12</v>
      </c>
      <c r="C5" s="6">
        <v>6.3877000000000003E-2</v>
      </c>
      <c r="D5" s="7">
        <f t="shared" ref="D5:D12" si="2">D4</f>
        <v>0.62693500000000002</v>
      </c>
      <c r="E5" s="8">
        <f t="shared" ref="E5:E10" si="3">C5/D5</f>
        <v>0.10188775550894431</v>
      </c>
      <c r="F5" s="8">
        <v>9.5000000000000001E-2</v>
      </c>
      <c r="G5" s="9">
        <v>47500</v>
      </c>
      <c r="H5" s="10">
        <f t="shared" si="0"/>
        <v>-6.8877555089443127E-3</v>
      </c>
      <c r="I5" s="11">
        <f t="shared" si="1"/>
        <v>-3443.8777544721597</v>
      </c>
      <c r="J5" s="4"/>
    </row>
    <row r="6" spans="1:10" ht="14.25" x14ac:dyDescent="0.15">
      <c r="A6" s="12">
        <v>4</v>
      </c>
      <c r="B6" s="4" t="s">
        <v>13</v>
      </c>
      <c r="C6" s="6">
        <v>5.0720000000000001E-2</v>
      </c>
      <c r="D6" s="7">
        <f t="shared" si="2"/>
        <v>0.62693500000000002</v>
      </c>
      <c r="E6" s="8">
        <f t="shared" si="3"/>
        <v>8.0901528866628922E-2</v>
      </c>
      <c r="F6" s="8">
        <v>7.4999999999999997E-2</v>
      </c>
      <c r="G6" s="9">
        <v>37500</v>
      </c>
      <c r="H6" s="10">
        <f t="shared" si="0"/>
        <v>-5.9015288666289245E-3</v>
      </c>
      <c r="I6" s="11">
        <f t="shared" si="1"/>
        <v>-2950.7644333144635</v>
      </c>
      <c r="J6" s="4"/>
    </row>
    <row r="7" spans="1:10" ht="14.25" x14ac:dyDescent="0.15">
      <c r="A7" s="5">
        <v>5</v>
      </c>
      <c r="B7" s="4" t="s">
        <v>14</v>
      </c>
      <c r="C7" s="6">
        <v>4.6109999999999998E-2</v>
      </c>
      <c r="D7" s="7">
        <f t="shared" si="2"/>
        <v>0.62693500000000002</v>
      </c>
      <c r="E7" s="8">
        <f t="shared" si="3"/>
        <v>7.3548294480289017E-2</v>
      </c>
      <c r="F7" s="8">
        <v>6.8000000000000005E-2</v>
      </c>
      <c r="G7" s="9">
        <v>34000</v>
      </c>
      <c r="H7" s="10">
        <f t="shared" si="0"/>
        <v>-5.5482944802890122E-3</v>
      </c>
      <c r="I7" s="11">
        <f t="shared" si="1"/>
        <v>-2774.1472401445062</v>
      </c>
      <c r="J7" s="4"/>
    </row>
    <row r="8" spans="1:10" ht="14.25" x14ac:dyDescent="0.15">
      <c r="A8" s="12">
        <v>6</v>
      </c>
      <c r="B8" s="4" t="s">
        <v>15</v>
      </c>
      <c r="C8" s="6">
        <v>1.6109999999999999E-2</v>
      </c>
      <c r="D8" s="7">
        <f t="shared" si="2"/>
        <v>0.62693500000000002</v>
      </c>
      <c r="E8" s="8">
        <f t="shared" si="3"/>
        <v>2.5696443809964348E-2</v>
      </c>
      <c r="F8" s="8">
        <v>6.8000000000000005E-2</v>
      </c>
      <c r="G8" s="9">
        <v>34000</v>
      </c>
      <c r="H8" s="10">
        <f t="shared" si="0"/>
        <v>4.230355619003566E-2</v>
      </c>
      <c r="I8" s="11">
        <f t="shared" si="1"/>
        <v>21151.778095017828</v>
      </c>
      <c r="J8" s="4"/>
    </row>
    <row r="9" spans="1:10" ht="14.25" x14ac:dyDescent="0.15">
      <c r="A9" s="5">
        <v>7</v>
      </c>
      <c r="B9" s="4" t="s">
        <v>16</v>
      </c>
      <c r="C9" s="6">
        <v>1.8443000000000001E-2</v>
      </c>
      <c r="D9" s="7">
        <f t="shared" si="2"/>
        <v>0.62693500000000002</v>
      </c>
      <c r="E9" s="8">
        <f t="shared" si="3"/>
        <v>2.9417722730426601E-2</v>
      </c>
      <c r="F9" s="8">
        <v>5.3999999999999999E-2</v>
      </c>
      <c r="G9" s="9">
        <v>27000</v>
      </c>
      <c r="H9" s="10">
        <f t="shared" si="0"/>
        <v>2.4582277269573398E-2</v>
      </c>
      <c r="I9" s="11">
        <f t="shared" si="1"/>
        <v>12291.138634786699</v>
      </c>
      <c r="J9" s="4"/>
    </row>
    <row r="10" spans="1:10" ht="14.25" x14ac:dyDescent="0.15">
      <c r="A10" s="12">
        <v>8</v>
      </c>
      <c r="B10" s="4" t="s">
        <v>17</v>
      </c>
      <c r="C10" s="6">
        <v>2.9835E-2</v>
      </c>
      <c r="D10" s="7">
        <f t="shared" si="2"/>
        <v>0.62693500000000002</v>
      </c>
      <c r="E10" s="8">
        <f t="shared" si="3"/>
        <v>4.7588665491637885E-2</v>
      </c>
      <c r="F10" s="8">
        <v>4.3999999999999997E-2</v>
      </c>
      <c r="G10" s="9">
        <v>22000</v>
      </c>
      <c r="H10" s="10">
        <f t="shared" si="0"/>
        <v>-3.5886654916378879E-3</v>
      </c>
      <c r="I10" s="11">
        <f t="shared" si="1"/>
        <v>-1794.3327458189415</v>
      </c>
      <c r="J10" s="4"/>
    </row>
    <row r="11" spans="1:10" ht="18" customHeight="1" x14ac:dyDescent="0.15">
      <c r="A11" s="12">
        <v>9</v>
      </c>
      <c r="B11" s="13" t="s">
        <v>18</v>
      </c>
      <c r="C11" s="6"/>
      <c r="D11" s="7"/>
      <c r="E11" s="8"/>
      <c r="F11" s="8"/>
      <c r="G11" s="9"/>
      <c r="H11" s="14"/>
      <c r="I11" s="15"/>
      <c r="J11" s="4"/>
    </row>
    <row r="12" spans="1:10" x14ac:dyDescent="0.15">
      <c r="A12" s="16">
        <v>1</v>
      </c>
      <c r="B12" s="17" t="s">
        <v>19</v>
      </c>
      <c r="C12" s="18">
        <f>SUM(C3:C11)</f>
        <v>0.62693500000000002</v>
      </c>
      <c r="D12" s="7">
        <f t="shared" si="2"/>
        <v>0</v>
      </c>
      <c r="E12" s="7">
        <f>SUM(E3:E11)</f>
        <v>1</v>
      </c>
      <c r="F12" s="7">
        <f t="shared" ref="F12:G12" si="4">SUM(F3:F11)</f>
        <v>1</v>
      </c>
      <c r="G12" s="15">
        <f t="shared" si="4"/>
        <v>500000</v>
      </c>
      <c r="H12" s="7">
        <f>SUM(H3:H11)</f>
        <v>4.8572257327350599E-17</v>
      </c>
      <c r="I12" s="15">
        <f>SUM(I3:I11)</f>
        <v>2.3646862246096134E-11</v>
      </c>
      <c r="J12" s="19"/>
    </row>
    <row r="13" spans="1:10" x14ac:dyDescent="0.15">
      <c r="A13" s="20">
        <v>2</v>
      </c>
      <c r="B13" s="21" t="s">
        <v>20</v>
      </c>
      <c r="C13" s="10">
        <v>4.8559999999999999E-2</v>
      </c>
      <c r="D13" s="22"/>
      <c r="E13" s="22"/>
      <c r="F13" s="22"/>
      <c r="G13" s="23"/>
      <c r="H13" s="23"/>
      <c r="I13" s="23"/>
    </row>
    <row r="14" spans="1:10" ht="18.75" customHeight="1" x14ac:dyDescent="0.15">
      <c r="A14" s="24">
        <v>3</v>
      </c>
      <c r="B14" s="25" t="s">
        <v>21</v>
      </c>
      <c r="C14" s="26">
        <v>5.9670000000000001E-2</v>
      </c>
      <c r="G14" s="27" t="s">
        <v>22</v>
      </c>
      <c r="H14" s="28"/>
      <c r="I14" s="28"/>
      <c r="J14" s="29"/>
    </row>
    <row r="15" spans="1:10" ht="18.75" customHeight="1" x14ac:dyDescent="0.15">
      <c r="A15" s="24">
        <v>4</v>
      </c>
      <c r="B15" s="30" t="s">
        <v>23</v>
      </c>
      <c r="C15" s="31">
        <v>2.9835E-2</v>
      </c>
      <c r="F15" t="s">
        <v>34</v>
      </c>
      <c r="G15" s="17" t="s">
        <v>24</v>
      </c>
      <c r="H15" s="17" t="s">
        <v>25</v>
      </c>
      <c r="I15" s="17" t="s">
        <v>26</v>
      </c>
      <c r="J15" s="17" t="s">
        <v>27</v>
      </c>
    </row>
    <row r="16" spans="1:10" ht="18.75" customHeight="1" x14ac:dyDescent="0.15">
      <c r="A16" s="24">
        <v>5</v>
      </c>
      <c r="B16" s="24" t="s">
        <v>18</v>
      </c>
      <c r="C16" s="32">
        <v>0.19450000000000001</v>
      </c>
      <c r="D16" s="33" t="s">
        <v>28</v>
      </c>
      <c r="G16" s="2" t="s">
        <v>16</v>
      </c>
      <c r="H16" s="2" t="s">
        <v>10</v>
      </c>
      <c r="I16" s="34">
        <f>H9</f>
        <v>2.4582277269573398E-2</v>
      </c>
      <c r="J16" s="35">
        <f>I9</f>
        <v>12291.138634786699</v>
      </c>
    </row>
    <row r="17" spans="1:10" ht="18.75" customHeight="1" x14ac:dyDescent="0.15">
      <c r="A17" s="24">
        <v>6</v>
      </c>
      <c r="B17" s="24" t="s">
        <v>29</v>
      </c>
      <c r="C17" s="32">
        <v>4.0500000000000001E-2</v>
      </c>
      <c r="G17" s="4"/>
      <c r="H17" s="4"/>
      <c r="I17" s="36"/>
      <c r="J17" s="37"/>
    </row>
    <row r="18" spans="1:10" x14ac:dyDescent="0.15">
      <c r="A18" s="38"/>
      <c r="B18" s="39" t="s">
        <v>30</v>
      </c>
      <c r="C18" s="40">
        <f>SUM(C12:C17)</f>
        <v>1.0000000000000002</v>
      </c>
      <c r="G18" s="41" t="s">
        <v>15</v>
      </c>
      <c r="H18" s="2" t="s">
        <v>10</v>
      </c>
      <c r="I18" s="34">
        <f>-H3-I16</f>
        <v>6.214057278665204E-3</v>
      </c>
      <c r="J18" s="42">
        <f>I18*G12</f>
        <v>3107.0286393326019</v>
      </c>
    </row>
    <row r="19" spans="1:10" x14ac:dyDescent="0.15">
      <c r="G19" s="43"/>
      <c r="H19" s="44" t="s">
        <v>31</v>
      </c>
      <c r="I19" s="34">
        <f>-H4</f>
        <v>1.416325456387027E-2</v>
      </c>
      <c r="J19" s="45">
        <f>-I4</f>
        <v>7081.6272819351288</v>
      </c>
    </row>
    <row r="20" spans="1:10" x14ac:dyDescent="0.15">
      <c r="G20" s="43"/>
      <c r="H20" s="44" t="s">
        <v>12</v>
      </c>
      <c r="I20" s="34">
        <f>-H5</f>
        <v>6.8877555089443127E-3</v>
      </c>
      <c r="J20" s="46">
        <f>-I5</f>
        <v>3443.8777544721597</v>
      </c>
    </row>
    <row r="21" spans="1:10" x14ac:dyDescent="0.15">
      <c r="G21" s="43"/>
      <c r="H21" s="2" t="s">
        <v>13</v>
      </c>
      <c r="I21" s="34">
        <f>-H6</f>
        <v>5.9015288666289245E-3</v>
      </c>
      <c r="J21" s="46">
        <f>-I6</f>
        <v>2950.7644333144635</v>
      </c>
    </row>
    <row r="22" spans="1:10" x14ac:dyDescent="0.15">
      <c r="G22" s="43"/>
      <c r="H22" s="2" t="s">
        <v>14</v>
      </c>
      <c r="I22" s="34">
        <f>-H7</f>
        <v>5.5482944802890122E-3</v>
      </c>
      <c r="J22" s="46">
        <f>-I7</f>
        <v>2774.1472401445062</v>
      </c>
    </row>
    <row r="23" spans="1:10" x14ac:dyDescent="0.15">
      <c r="G23" s="47"/>
      <c r="H23" s="2" t="s">
        <v>17</v>
      </c>
      <c r="I23" s="34">
        <f>-H10</f>
        <v>3.5886654916378879E-3</v>
      </c>
      <c r="J23" s="46">
        <f>-I10</f>
        <v>1794.3327458189415</v>
      </c>
    </row>
    <row r="24" spans="1:10" x14ac:dyDescent="0.15">
      <c r="G24" s="48" t="s">
        <v>32</v>
      </c>
      <c r="H24" s="49"/>
      <c r="I24" s="50">
        <f>SUM(I18:I23)</f>
        <v>4.2303556190035611E-2</v>
      </c>
      <c r="J24" s="45">
        <f>SUM(J18:J23)</f>
        <v>21151.778095017802</v>
      </c>
    </row>
    <row r="2583" spans="1:1" x14ac:dyDescent="0.15">
      <c r="A2583" t="s">
        <v>33</v>
      </c>
    </row>
  </sheetData>
  <mergeCells count="3">
    <mergeCell ref="G14:J14"/>
    <mergeCell ref="G18:G23"/>
    <mergeCell ref="G24:H2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持股平台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2019-04-10T06:10:12Z</dcterms:modified>
</cp:coreProperties>
</file>