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esktop\no para\"/>
    </mc:Choice>
  </mc:AlternateContent>
  <xr:revisionPtr revIDLastSave="0" documentId="13_ncr:1_{4F0386AB-5D88-4F01-8EE8-03AA12A17398}" xr6:coauthVersionLast="47" xr6:coauthVersionMax="47" xr10:uidLastSave="{00000000-0000-0000-0000-000000000000}"/>
  <bookViews>
    <workbookView xWindow="-120" yWindow="-120" windowWidth="20730" windowHeight="11160" activeTab="2" xr2:uid="{F3A05BC1-D2BB-4DEC-A142-62DC70D20EEB}"/>
  </bookViews>
  <sheets>
    <sheet name="工作表1" sheetId="1" r:id="rId1"/>
    <sheet name="工作表2" sheetId="2" r:id="rId2"/>
    <sheet name="sol_P1" sheetId="3" r:id="rId3"/>
    <sheet name="sol_P2" sheetId="4" r:id="rId4"/>
    <sheet name="sol_P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4" l="1"/>
  <c r="I124" i="3"/>
  <c r="F99" i="3"/>
  <c r="I100" i="3"/>
  <c r="F104" i="3"/>
  <c r="F100" i="3"/>
  <c r="F101" i="3"/>
  <c r="F102" i="3"/>
  <c r="F103" i="3"/>
  <c r="E104" i="3"/>
  <c r="E103" i="3"/>
  <c r="E102" i="3"/>
  <c r="E101" i="3"/>
  <c r="E100" i="3"/>
  <c r="E99" i="3"/>
  <c r="D104" i="3"/>
  <c r="K60" i="3"/>
  <c r="H56" i="3"/>
  <c r="H20" i="3"/>
  <c r="H58" i="3"/>
  <c r="H59" i="3"/>
  <c r="H60" i="3"/>
  <c r="H61" i="3"/>
  <c r="H62" i="3"/>
  <c r="H63" i="3"/>
  <c r="H64" i="3"/>
  <c r="H65" i="3"/>
  <c r="H66" i="3"/>
  <c r="H67" i="3"/>
  <c r="H68" i="3"/>
  <c r="H69" i="3"/>
  <c r="H57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56" i="3"/>
  <c r="G20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56" i="3"/>
  <c r="K21" i="3"/>
  <c r="H22" i="3"/>
  <c r="H23" i="3"/>
  <c r="H24" i="3"/>
  <c r="H25" i="3"/>
  <c r="H26" i="3"/>
  <c r="H27" i="3"/>
  <c r="H28" i="3"/>
  <c r="H29" i="3"/>
  <c r="H21" i="3"/>
  <c r="I12" i="2"/>
  <c r="I11" i="2"/>
  <c r="G21" i="3"/>
  <c r="G22" i="3"/>
  <c r="G23" i="3"/>
  <c r="G24" i="3"/>
  <c r="G25" i="3"/>
  <c r="G26" i="3"/>
  <c r="G27" i="3"/>
  <c r="G28" i="3"/>
  <c r="G29" i="3"/>
  <c r="H12" i="2"/>
  <c r="H11" i="2"/>
  <c r="F21" i="3"/>
  <c r="F22" i="3"/>
  <c r="F23" i="3"/>
  <c r="F24" i="3"/>
  <c r="F25" i="3"/>
  <c r="F26" i="3"/>
  <c r="F27" i="3"/>
  <c r="F28" i="3"/>
  <c r="F29" i="3"/>
  <c r="F20" i="3"/>
  <c r="G12" i="2"/>
  <c r="G11" i="2"/>
  <c r="E21" i="3"/>
  <c r="E22" i="3"/>
  <c r="E23" i="3"/>
  <c r="E24" i="3"/>
  <c r="E25" i="3"/>
  <c r="E26" i="3"/>
  <c r="E27" i="3"/>
  <c r="E28" i="3"/>
  <c r="E29" i="3"/>
  <c r="E20" i="3"/>
  <c r="I25" i="2"/>
  <c r="I24" i="2"/>
  <c r="I26" i="2"/>
  <c r="I27" i="2"/>
  <c r="I28" i="2"/>
  <c r="I29" i="2"/>
  <c r="I30" i="2"/>
  <c r="I31" i="2"/>
  <c r="I32" i="2"/>
  <c r="I33" i="2"/>
  <c r="H24" i="2"/>
  <c r="H25" i="2"/>
  <c r="H26" i="2"/>
  <c r="H27" i="2"/>
  <c r="H28" i="2"/>
  <c r="H29" i="2"/>
  <c r="H30" i="2"/>
  <c r="H31" i="2"/>
  <c r="H32" i="2"/>
  <c r="H33" i="2"/>
  <c r="F11" i="2"/>
  <c r="L13" i="2"/>
  <c r="L12" i="2"/>
  <c r="I20" i="2"/>
  <c r="I13" i="2"/>
  <c r="I14" i="2"/>
  <c r="I15" i="2"/>
  <c r="I16" i="2"/>
  <c r="I17" i="2"/>
  <c r="I18" i="2"/>
  <c r="I19" i="2"/>
  <c r="G20" i="2"/>
  <c r="H20" i="2" s="1"/>
  <c r="H13" i="2"/>
  <c r="H14" i="2"/>
  <c r="H15" i="2"/>
  <c r="H16" i="2"/>
  <c r="H17" i="2"/>
  <c r="H18" i="2"/>
  <c r="H19" i="2"/>
  <c r="G13" i="2"/>
  <c r="G14" i="2"/>
  <c r="G15" i="2"/>
  <c r="G16" i="2"/>
  <c r="G17" i="2"/>
  <c r="G18" i="2"/>
  <c r="G19" i="2"/>
  <c r="F12" i="2"/>
  <c r="F13" i="2"/>
  <c r="F14" i="2"/>
  <c r="F15" i="2"/>
  <c r="F16" i="2"/>
  <c r="F17" i="2"/>
  <c r="F18" i="2"/>
  <c r="F19" i="2"/>
  <c r="F20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</calcChain>
</file>

<file path=xl/sharedStrings.xml><?xml version="1.0" encoding="utf-8"?>
<sst xmlns="http://schemas.openxmlformats.org/spreadsheetml/2006/main" count="195" uniqueCount="83">
  <si>
    <t>X</t>
  </si>
  <si>
    <t>F</t>
  </si>
  <si>
    <t>F0</t>
  </si>
  <si>
    <t>Ft</t>
  </si>
  <si>
    <t>D</t>
  </si>
  <si>
    <t>PROBLEMA:</t>
  </si>
  <si>
    <t xml:space="preserve">No se sabe si los tiempos de funcionamiento de los transitores de 9 voltios </t>
  </si>
  <si>
    <t>estan distribuidos exponencialmente con media 45</t>
  </si>
  <si>
    <t>HIPOTESIS:</t>
  </si>
  <si>
    <t>H0:</t>
  </si>
  <si>
    <t>H1:</t>
  </si>
  <si>
    <t>los tiempos de funcionamiento estan dist exp media 45</t>
  </si>
  <si>
    <t>los tiempos de funcionamiento NO estan dist exp media 45</t>
  </si>
  <si>
    <t>METODOLOGIA:</t>
  </si>
  <si>
    <t>Kolgomorov-Smirnov</t>
  </si>
  <si>
    <t>exponencial   lamda = 1 / mu</t>
  </si>
  <si>
    <t>lamda = 0,0222</t>
  </si>
  <si>
    <t>D+</t>
  </si>
  <si>
    <t>D-</t>
  </si>
  <si>
    <t>Dc</t>
  </si>
  <si>
    <t>Dt</t>
  </si>
  <si>
    <t>DESICION:</t>
  </si>
  <si>
    <t>Dc = 0,27 &lt; Dt = 0,41       No se rechaza la H0</t>
  </si>
  <si>
    <t>CONCLUSION:</t>
  </si>
  <si>
    <t>con un nivel de significancia del 5% existe evidencia de que la muesta proviene</t>
  </si>
  <si>
    <t>de una dist exponecial de media 45</t>
  </si>
  <si>
    <t>?</t>
  </si>
  <si>
    <t xml:space="preserve">No se sabe si la muestra proviene de una población </t>
  </si>
  <si>
    <t>Weibull de parametros a=1 y b=10,8</t>
  </si>
  <si>
    <t>la muestra proviene de una población Weibull de parametros 1 y 10,8</t>
  </si>
  <si>
    <t>la muestra NO proviene de una población Weibull de parametros 1 y 10,8</t>
  </si>
  <si>
    <t>Dc = 0,197 &lt; Dt = 0,349       No se rechaza la H0</t>
  </si>
  <si>
    <t>de una población Weibull de parametros 1 y 10,8</t>
  </si>
  <si>
    <t>chi-square-test</t>
  </si>
  <si>
    <t xml:space="preserve">No se sabe si la proporcion etnica de una ciudad se concerva a comparacion </t>
  </si>
  <si>
    <t>de 4 años atras</t>
  </si>
  <si>
    <t>la proporción NO se concerva</t>
  </si>
  <si>
    <t>la proporción se conserva</t>
  </si>
  <si>
    <t>Oi</t>
  </si>
  <si>
    <t>Ei</t>
  </si>
  <si>
    <t>Nor</t>
  </si>
  <si>
    <t>Sue</t>
  </si>
  <si>
    <t>Irl</t>
  </si>
  <si>
    <t>His</t>
  </si>
  <si>
    <t>Ita</t>
  </si>
  <si>
    <t>X^2</t>
  </si>
  <si>
    <t>X^2 t(4; 0,05)</t>
  </si>
  <si>
    <t>Xc = 62,4 &gt; Xt = 9,4      Se rechaza la H0</t>
  </si>
  <si>
    <t>con un nivel de significancia del 5% existe evidencia de que la proporcion NO se concerva</t>
  </si>
  <si>
    <t>No se sabe si la cantidad que despacha la maquina varia de forma aleatoria</t>
  </si>
  <si>
    <t>la cantidad que despacha es aleatoria</t>
  </si>
  <si>
    <t>la cantidad que despacha NO es aleatoria</t>
  </si>
  <si>
    <t>(Wald-Wolfowitz) - Runs- Test</t>
  </si>
  <si>
    <t>? + o -</t>
  </si>
  <si>
    <t>sample mean =</t>
  </si>
  <si>
    <t>A</t>
  </si>
  <si>
    <t>B</t>
  </si>
  <si>
    <t>pob?</t>
  </si>
  <si>
    <t>n1</t>
  </si>
  <si>
    <t>n2</t>
  </si>
  <si>
    <t>r0</t>
  </si>
  <si>
    <t>donde poner alfa</t>
  </si>
  <si>
    <t>alpha</t>
  </si>
  <si>
    <t>r_min</t>
  </si>
  <si>
    <t>r_max</t>
  </si>
  <si>
    <t>7;8;0,1</t>
  </si>
  <si>
    <t>r0=8&gt;r_min=3   y  r0=8&lt;r_max=12    Se acepta H0</t>
  </si>
  <si>
    <t xml:space="preserve">con un nivel de significancia del 1% existe evidencia de que la </t>
  </si>
  <si>
    <t>muestra o poblacio es aleatoria xd xd</t>
  </si>
  <si>
    <t>inf</t>
  </si>
  <si>
    <t>no para</t>
  </si>
  <si>
    <t>opti</t>
  </si>
  <si>
    <t>num</t>
  </si>
  <si>
    <t>pla</t>
  </si>
  <si>
    <t>No se sabe si la muestra viene de una distrib binomial</t>
  </si>
  <si>
    <t>la muestra proviene de una dist binomial</t>
  </si>
  <si>
    <t>la muestra NO proviene de una dist binomial</t>
  </si>
  <si>
    <t>bin(n=3;p=0,5)</t>
  </si>
  <si>
    <t>No se sabe si la muestra es aleatoria</t>
  </si>
  <si>
    <t>la muestra es aleatoria</t>
  </si>
  <si>
    <t>la muestra NO es aleatoria</t>
  </si>
  <si>
    <t>5;5;0,1</t>
  </si>
  <si>
    <t>5;5;0,2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</si>
</sst>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"/>
    <numFmt numFmtId="167" formatCode="0.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  <xf numFmtId="0" fontId="2" fillId="4" borderId="0" xfId="2" applyAlignment="1">
      <alignment horizontal="center"/>
    </xf>
    <xf numFmtId="0" fontId="0" fillId="0" borderId="2" xfId="0" applyBorder="1"/>
    <xf numFmtId="165" fontId="0" fillId="2" borderId="0" xfId="0" applyNumberFormat="1" applyFill="1"/>
    <xf numFmtId="167" fontId="0" fillId="0" borderId="0" xfId="0" applyNumberFormat="1"/>
    <xf numFmtId="0" fontId="2" fillId="4" borderId="0" xfId="2"/>
    <xf numFmtId="0" fontId="5" fillId="3" borderId="0" xfId="1" applyFont="1" applyAlignment="1">
      <alignment horizontal="center"/>
    </xf>
    <xf numFmtId="0" fontId="7" fillId="5" borderId="0" xfId="3" applyFont="1" applyAlignment="1">
      <alignment horizontal="center"/>
    </xf>
  </cellXfs>
  <cellStyles count="4">
    <cellStyle name="一般" xfId="0" builtinId="0"/>
    <cellStyle name="中等" xfId="3" builtinId="28"/>
    <cellStyle name="壞" xfId="2" builtinId="27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171450</xdr:rowOff>
    </xdr:from>
    <xdr:to>
      <xdr:col>9</xdr:col>
      <xdr:colOff>189733</xdr:colOff>
      <xdr:row>7</xdr:row>
      <xdr:rowOff>85561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6E4CB12-6CFF-AF1D-58C1-C900E2921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71450"/>
          <a:ext cx="6133333" cy="1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646708</xdr:colOff>
      <xdr:row>7</xdr:row>
      <xdr:rowOff>116700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B53C8D-4E96-AD0D-A88D-EDCCCBD2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6133108" cy="13168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37</xdr:row>
      <xdr:rowOff>9525</xdr:rowOff>
    </xdr:from>
    <xdr:to>
      <xdr:col>10</xdr:col>
      <xdr:colOff>46850</xdr:colOff>
      <xdr:row>43</xdr:row>
      <xdr:rowOff>56994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DB51977-A475-73CF-2E2B-4AA48A2DE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7410450"/>
          <a:ext cx="6200000" cy="1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77</xdr:row>
      <xdr:rowOff>123825</xdr:rowOff>
    </xdr:from>
    <xdr:to>
      <xdr:col>10</xdr:col>
      <xdr:colOff>75424</xdr:colOff>
      <xdr:row>86</xdr:row>
      <xdr:rowOff>123600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0E56F48-44DF-6DCD-AB5A-4D1A6B1DE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15525750"/>
          <a:ext cx="6209524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110</xdr:row>
      <xdr:rowOff>142875</xdr:rowOff>
    </xdr:from>
    <xdr:to>
      <xdr:col>10</xdr:col>
      <xdr:colOff>161140</xdr:colOff>
      <xdr:row>115</xdr:row>
      <xdr:rowOff>199893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A31657E-E032-5F09-A899-CF908E0F0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2145625"/>
          <a:ext cx="6276190" cy="1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139</xdr:row>
      <xdr:rowOff>47625</xdr:rowOff>
    </xdr:from>
    <xdr:to>
      <xdr:col>10</xdr:col>
      <xdr:colOff>94468</xdr:colOff>
      <xdr:row>144</xdr:row>
      <xdr:rowOff>199881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23A5F0EA-0642-5919-4885-96FDD4B54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27851100"/>
          <a:ext cx="6257143" cy="1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104775</xdr:rowOff>
    </xdr:from>
    <xdr:to>
      <xdr:col>9</xdr:col>
      <xdr:colOff>627892</xdr:colOff>
      <xdr:row>8</xdr:row>
      <xdr:rowOff>28385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B9E563F-0055-22DB-A906-2D9DB16E8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04775"/>
          <a:ext cx="6066667" cy="1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66675</xdr:rowOff>
    </xdr:from>
    <xdr:to>
      <xdr:col>9</xdr:col>
      <xdr:colOff>542173</xdr:colOff>
      <xdr:row>31</xdr:row>
      <xdr:rowOff>199933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F6ED585-4215-EAFE-1D77-FB4B4E7EB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5667375"/>
          <a:ext cx="6019048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54</xdr:row>
      <xdr:rowOff>66675</xdr:rowOff>
    </xdr:from>
    <xdr:to>
      <xdr:col>9</xdr:col>
      <xdr:colOff>646932</xdr:colOff>
      <xdr:row>58</xdr:row>
      <xdr:rowOff>9432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A7AC232-6118-D1F8-58E8-2E2EFD4C4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" y="10868025"/>
          <a:ext cx="6142857" cy="7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142875</xdr:rowOff>
    </xdr:from>
    <xdr:to>
      <xdr:col>10</xdr:col>
      <xdr:colOff>323042</xdr:colOff>
      <xdr:row>10</xdr:row>
      <xdr:rowOff>104530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E3BAC20-3C39-E8B0-AE39-6B60650C7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42875"/>
          <a:ext cx="6466667" cy="1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8920-8933-4057-9E6A-079829663FD6}">
  <dimension ref="B3:O36"/>
  <sheetViews>
    <sheetView zoomScale="75" zoomScaleNormal="75" workbookViewId="0">
      <selection activeCell="E13" sqref="E13"/>
    </sheetView>
  </sheetViews>
  <sheetFormatPr defaultRowHeight="15.75" x14ac:dyDescent="0.25"/>
  <sheetData>
    <row r="3" spans="2:15" x14ac:dyDescent="0.25">
      <c r="F3" t="s">
        <v>0</v>
      </c>
      <c r="G3" t="s">
        <v>1</v>
      </c>
    </row>
    <row r="4" spans="2:15" x14ac:dyDescent="0.25">
      <c r="B4">
        <v>0.43787999999999999</v>
      </c>
      <c r="F4">
        <v>2.1681000000000001E-3</v>
      </c>
      <c r="G4">
        <v>1</v>
      </c>
      <c r="H4">
        <f>G4*(1/33)</f>
        <v>3.0303030303030304E-2</v>
      </c>
      <c r="J4">
        <f>H4-F4</f>
        <v>2.8134930303030305E-2</v>
      </c>
      <c r="O4">
        <v>-6.4935757575757591E-2</v>
      </c>
    </row>
    <row r="5" spans="2:15" x14ac:dyDescent="0.25">
      <c r="B5">
        <v>0.77347999999999995</v>
      </c>
      <c r="F5">
        <v>3.0709999999999999E-3</v>
      </c>
      <c r="G5">
        <v>2</v>
      </c>
      <c r="H5">
        <f t="shared" ref="H5:H36" si="0">G5*(1/33)</f>
        <v>6.0606060606060608E-2</v>
      </c>
      <c r="J5">
        <f t="shared" ref="J5:J36" si="1">H5-F5</f>
        <v>5.753506060606061E-2</v>
      </c>
      <c r="O5">
        <v>-5.4539393939393888E-2</v>
      </c>
    </row>
    <row r="6" spans="2:15" x14ac:dyDescent="0.25">
      <c r="B6">
        <v>0.49464999999999998</v>
      </c>
      <c r="F6">
        <v>4.2259999999999999E-2</v>
      </c>
      <c r="G6">
        <v>3</v>
      </c>
      <c r="H6">
        <f t="shared" si="0"/>
        <v>9.0909090909090912E-2</v>
      </c>
      <c r="J6">
        <f t="shared" si="1"/>
        <v>4.8649090909090913E-2</v>
      </c>
      <c r="O6">
        <v>-4.2872727272727285E-2</v>
      </c>
    </row>
    <row r="7" spans="2:15" x14ac:dyDescent="0.25">
      <c r="B7">
        <v>0.31979999999999997</v>
      </c>
      <c r="F7">
        <v>0.1396</v>
      </c>
      <c r="G7">
        <v>4</v>
      </c>
      <c r="H7">
        <f t="shared" si="0"/>
        <v>0.12121212121212122</v>
      </c>
      <c r="J7">
        <f t="shared" si="1"/>
        <v>-1.8387878787878786E-2</v>
      </c>
      <c r="O7">
        <v>-3.7880303030302986E-2</v>
      </c>
    </row>
    <row r="8" spans="2:15" x14ac:dyDescent="0.25">
      <c r="B8">
        <v>0.16980000000000001</v>
      </c>
      <c r="F8">
        <v>0.16980000000000001</v>
      </c>
      <c r="G8">
        <v>5</v>
      </c>
      <c r="H8">
        <f t="shared" si="0"/>
        <v>0.15151515151515152</v>
      </c>
      <c r="J8">
        <f t="shared" si="1"/>
        <v>-1.8284848484848487E-2</v>
      </c>
      <c r="O8">
        <v>-3.5906363636363681E-2</v>
      </c>
    </row>
    <row r="9" spans="2:15" x14ac:dyDescent="0.25">
      <c r="B9">
        <v>0.67227000000000003</v>
      </c>
      <c r="F9">
        <v>0.18282000000000001</v>
      </c>
      <c r="G9">
        <v>6</v>
      </c>
      <c r="H9">
        <f t="shared" si="0"/>
        <v>0.18181818181818182</v>
      </c>
      <c r="J9">
        <f t="shared" si="1"/>
        <v>-1.001818181818187E-3</v>
      </c>
      <c r="O9">
        <v>-3.160242424242421E-2</v>
      </c>
    </row>
    <row r="10" spans="2:15" x14ac:dyDescent="0.25">
      <c r="B10">
        <v>0.80901999999999996</v>
      </c>
      <c r="F10">
        <v>0.22639000000000001</v>
      </c>
      <c r="G10">
        <v>7</v>
      </c>
      <c r="H10">
        <f t="shared" si="0"/>
        <v>0.21212121212121213</v>
      </c>
      <c r="J10">
        <f t="shared" si="1"/>
        <v>-1.4268787878787881E-2</v>
      </c>
      <c r="O10">
        <v>-2.3983333333333245E-2</v>
      </c>
    </row>
    <row r="11" spans="2:15" x14ac:dyDescent="0.25">
      <c r="B11">
        <v>0.51558999999999999</v>
      </c>
      <c r="F11">
        <v>0.30736000000000002</v>
      </c>
      <c r="G11">
        <v>8</v>
      </c>
      <c r="H11">
        <f t="shared" si="0"/>
        <v>0.24242424242424243</v>
      </c>
      <c r="J11">
        <f t="shared" si="1"/>
        <v>-6.4935757575757591E-2</v>
      </c>
      <c r="O11">
        <v>-1.8387878787878786E-2</v>
      </c>
    </row>
    <row r="12" spans="2:15" x14ac:dyDescent="0.25">
      <c r="B12">
        <v>4.2259999999999999E-2</v>
      </c>
      <c r="F12">
        <v>0.31559999999999999</v>
      </c>
      <c r="G12">
        <v>9</v>
      </c>
      <c r="H12">
        <f t="shared" si="0"/>
        <v>0.27272727272727271</v>
      </c>
      <c r="J12">
        <f t="shared" si="1"/>
        <v>-4.2872727272727285E-2</v>
      </c>
      <c r="O12">
        <v>-1.8284848484848487E-2</v>
      </c>
    </row>
    <row r="13" spans="2:15" x14ac:dyDescent="0.25">
      <c r="B13">
        <v>0.18282000000000001</v>
      </c>
      <c r="F13">
        <v>0.31979999999999997</v>
      </c>
      <c r="G13">
        <v>10</v>
      </c>
      <c r="H13">
        <f t="shared" si="0"/>
        <v>0.30303030303030304</v>
      </c>
      <c r="J13">
        <f t="shared" si="1"/>
        <v>-1.6769696969696934E-2</v>
      </c>
      <c r="O13">
        <v>-1.6769696969696934E-2</v>
      </c>
    </row>
    <row r="14" spans="2:15" x14ac:dyDescent="0.25">
      <c r="B14">
        <v>0.80891999999999997</v>
      </c>
      <c r="F14">
        <v>0.32371</v>
      </c>
      <c r="G14">
        <v>11</v>
      </c>
      <c r="H14">
        <f t="shared" si="0"/>
        <v>0.33333333333333337</v>
      </c>
      <c r="J14">
        <f t="shared" si="1"/>
        <v>9.6233333333333726E-3</v>
      </c>
      <c r="O14">
        <v>-1.5657272727272686E-2</v>
      </c>
    </row>
    <row r="15" spans="2:15" x14ac:dyDescent="0.25">
      <c r="B15">
        <v>0.34855000000000003</v>
      </c>
      <c r="F15">
        <v>0.34855000000000003</v>
      </c>
      <c r="G15">
        <v>12</v>
      </c>
      <c r="H15">
        <f t="shared" si="0"/>
        <v>0.36363636363636365</v>
      </c>
      <c r="J15">
        <f t="shared" si="1"/>
        <v>1.508636363636362E-2</v>
      </c>
      <c r="O15">
        <v>-1.4268787878787881E-2</v>
      </c>
    </row>
    <row r="16" spans="2:15" x14ac:dyDescent="0.25">
      <c r="B16">
        <v>0.30736000000000002</v>
      </c>
      <c r="F16">
        <v>0.39860000000000001</v>
      </c>
      <c r="G16">
        <v>13</v>
      </c>
      <c r="H16">
        <f t="shared" si="0"/>
        <v>0.39393939393939392</v>
      </c>
      <c r="J16">
        <f t="shared" si="1"/>
        <v>-4.6606060606060873E-3</v>
      </c>
      <c r="O16">
        <v>-1.393424242424246E-2</v>
      </c>
    </row>
    <row r="17" spans="2:15" x14ac:dyDescent="0.25">
      <c r="B17">
        <v>0.78391999999999995</v>
      </c>
      <c r="F17">
        <v>0.42675999999999997</v>
      </c>
      <c r="G17">
        <v>14</v>
      </c>
      <c r="H17">
        <f t="shared" si="0"/>
        <v>0.42424242424242425</v>
      </c>
      <c r="J17">
        <f t="shared" si="1"/>
        <v>-2.5175757575757185E-3</v>
      </c>
      <c r="O17">
        <v>-9.8015151515151167E-3</v>
      </c>
    </row>
    <row r="18" spans="2:15" x14ac:dyDescent="0.25">
      <c r="B18">
        <v>0.32371</v>
      </c>
      <c r="F18">
        <v>0.43787999999999999</v>
      </c>
      <c r="G18">
        <v>15</v>
      </c>
      <c r="H18">
        <f t="shared" si="0"/>
        <v>0.45454545454545459</v>
      </c>
      <c r="J18">
        <f t="shared" si="1"/>
        <v>1.6665454545454594E-2</v>
      </c>
      <c r="O18">
        <v>-4.6606060606060873E-3</v>
      </c>
    </row>
    <row r="19" spans="2:15" x14ac:dyDescent="0.25">
      <c r="B19">
        <v>0.31559999999999999</v>
      </c>
      <c r="F19">
        <v>0.49464999999999998</v>
      </c>
      <c r="G19">
        <v>16</v>
      </c>
      <c r="H19">
        <f t="shared" si="0"/>
        <v>0.48484848484848486</v>
      </c>
      <c r="J19">
        <f t="shared" si="1"/>
        <v>-9.8015151515151167E-3</v>
      </c>
      <c r="O19">
        <v>-2.5175757575757185E-3</v>
      </c>
    </row>
    <row r="20" spans="2:15" x14ac:dyDescent="0.25">
      <c r="B20">
        <v>3.0709999999999999E-3</v>
      </c>
      <c r="F20">
        <v>0.51558999999999999</v>
      </c>
      <c r="G20">
        <v>17</v>
      </c>
      <c r="H20">
        <f t="shared" si="0"/>
        <v>0.51515151515151514</v>
      </c>
      <c r="J20">
        <f t="shared" si="1"/>
        <v>-4.3848484848485469E-4</v>
      </c>
      <c r="O20">
        <v>-1.001818181818187E-3</v>
      </c>
    </row>
    <row r="21" spans="2:15" x14ac:dyDescent="0.25">
      <c r="B21">
        <v>0.69064999999999999</v>
      </c>
      <c r="F21">
        <v>0.51900000000000002</v>
      </c>
      <c r="G21">
        <v>18</v>
      </c>
      <c r="H21">
        <f t="shared" si="0"/>
        <v>0.54545454545454541</v>
      </c>
      <c r="J21">
        <f t="shared" si="1"/>
        <v>2.6454545454545397E-2</v>
      </c>
      <c r="O21">
        <v>-4.3848484848485469E-4</v>
      </c>
    </row>
    <row r="22" spans="2:15" x14ac:dyDescent="0.25">
      <c r="B22">
        <v>0.60736000000000001</v>
      </c>
      <c r="F22">
        <v>0.60736000000000001</v>
      </c>
      <c r="G22">
        <v>19</v>
      </c>
      <c r="H22">
        <f t="shared" si="0"/>
        <v>0.5757575757575758</v>
      </c>
      <c r="J22">
        <f t="shared" si="1"/>
        <v>-3.160242424242421E-2</v>
      </c>
      <c r="O22">
        <v>2.7969696969697422E-3</v>
      </c>
    </row>
    <row r="23" spans="2:15" x14ac:dyDescent="0.25">
      <c r="B23">
        <v>0.39860000000000001</v>
      </c>
      <c r="F23">
        <v>0.66059999999999997</v>
      </c>
      <c r="G23">
        <v>20</v>
      </c>
      <c r="H23">
        <f t="shared" si="0"/>
        <v>0.60606060606060608</v>
      </c>
      <c r="J23">
        <f t="shared" si="1"/>
        <v>-5.4539393939393888E-2</v>
      </c>
      <c r="O23">
        <v>9.6233333333333726E-3</v>
      </c>
    </row>
    <row r="24" spans="2:15" x14ac:dyDescent="0.25">
      <c r="B24">
        <v>2.1681000000000001E-3</v>
      </c>
      <c r="F24">
        <v>0.67227000000000003</v>
      </c>
      <c r="G24">
        <v>21</v>
      </c>
      <c r="H24">
        <f t="shared" si="0"/>
        <v>0.63636363636363635</v>
      </c>
      <c r="J24">
        <f t="shared" si="1"/>
        <v>-3.5906363636363681E-2</v>
      </c>
      <c r="O24">
        <v>1.43987878787879E-2</v>
      </c>
    </row>
    <row r="25" spans="2:15" x14ac:dyDescent="0.25">
      <c r="B25">
        <v>0.89032</v>
      </c>
      <c r="F25">
        <v>0.69064999999999999</v>
      </c>
      <c r="G25">
        <v>22</v>
      </c>
      <c r="H25">
        <f t="shared" si="0"/>
        <v>0.66666666666666674</v>
      </c>
      <c r="J25">
        <f t="shared" si="1"/>
        <v>-2.3983333333333245E-2</v>
      </c>
      <c r="O25">
        <v>1.508636363636362E-2</v>
      </c>
    </row>
    <row r="26" spans="2:15" x14ac:dyDescent="0.25">
      <c r="B26">
        <v>0.98329</v>
      </c>
      <c r="F26">
        <v>0.73485</v>
      </c>
      <c r="G26">
        <v>23</v>
      </c>
      <c r="H26">
        <f t="shared" si="0"/>
        <v>0.69696969696969702</v>
      </c>
      <c r="J26">
        <f t="shared" si="1"/>
        <v>-3.7880303030302986E-2</v>
      </c>
      <c r="O26">
        <v>1.6665454545454594E-2</v>
      </c>
    </row>
    <row r="27" spans="2:15" x14ac:dyDescent="0.25">
      <c r="B27">
        <v>0.1396</v>
      </c>
      <c r="F27">
        <v>0.74292999999999998</v>
      </c>
      <c r="G27">
        <v>24</v>
      </c>
      <c r="H27">
        <f t="shared" si="0"/>
        <v>0.72727272727272729</v>
      </c>
      <c r="J27">
        <f t="shared" si="1"/>
        <v>-1.5657272727272686E-2</v>
      </c>
      <c r="O27">
        <v>1.6710000000000003E-2</v>
      </c>
    </row>
    <row r="28" spans="2:15" x14ac:dyDescent="0.25">
      <c r="B28">
        <v>0.22639000000000001</v>
      </c>
      <c r="F28">
        <v>0.77151000000000003</v>
      </c>
      <c r="G28">
        <v>25</v>
      </c>
      <c r="H28">
        <f t="shared" si="0"/>
        <v>0.75757575757575757</v>
      </c>
      <c r="J28">
        <f t="shared" si="1"/>
        <v>-1.393424242424246E-2</v>
      </c>
      <c r="O28">
        <v>2.6454545454545397E-2</v>
      </c>
    </row>
    <row r="29" spans="2:15" x14ac:dyDescent="0.25">
      <c r="B29">
        <v>0.66059999999999997</v>
      </c>
      <c r="F29">
        <v>0.77347999999999995</v>
      </c>
      <c r="G29">
        <v>26</v>
      </c>
      <c r="H29">
        <f t="shared" si="0"/>
        <v>0.78787878787878785</v>
      </c>
      <c r="J29">
        <f t="shared" si="1"/>
        <v>1.43987878787879E-2</v>
      </c>
      <c r="O29">
        <v>2.8134930303030305E-2</v>
      </c>
    </row>
    <row r="30" spans="2:15" x14ac:dyDescent="0.25">
      <c r="B30">
        <v>0.74292999999999998</v>
      </c>
      <c r="F30">
        <v>0.78391999999999995</v>
      </c>
      <c r="G30">
        <v>27</v>
      </c>
      <c r="H30">
        <f t="shared" si="0"/>
        <v>0.81818181818181823</v>
      </c>
      <c r="J30">
        <f t="shared" si="1"/>
        <v>3.4261818181818282E-2</v>
      </c>
      <c r="O30">
        <v>3.4261818181818282E-2</v>
      </c>
    </row>
    <row r="31" spans="2:15" x14ac:dyDescent="0.25">
      <c r="B31">
        <v>0.87319999999999998</v>
      </c>
      <c r="F31">
        <v>0.80891999999999997</v>
      </c>
      <c r="G31">
        <v>28</v>
      </c>
      <c r="H31">
        <f t="shared" si="0"/>
        <v>0.84848484848484851</v>
      </c>
      <c r="J31">
        <f t="shared" si="1"/>
        <v>3.9564848484848536E-2</v>
      </c>
      <c r="O31">
        <v>3.5890909090909195E-2</v>
      </c>
    </row>
    <row r="32" spans="2:15" x14ac:dyDescent="0.25">
      <c r="B32">
        <v>0.51900000000000002</v>
      </c>
      <c r="F32">
        <v>0.80901999999999996</v>
      </c>
      <c r="G32">
        <v>29</v>
      </c>
      <c r="H32">
        <f t="shared" si="0"/>
        <v>0.87878787878787878</v>
      </c>
      <c r="J32" s="1">
        <f t="shared" si="1"/>
        <v>6.9767878787878823E-2</v>
      </c>
      <c r="O32">
        <v>3.9564848484848536E-2</v>
      </c>
    </row>
    <row r="33" spans="2:15" x14ac:dyDescent="0.25">
      <c r="B33">
        <v>0.42675999999999997</v>
      </c>
      <c r="F33">
        <v>0.87319999999999998</v>
      </c>
      <c r="G33">
        <v>30</v>
      </c>
      <c r="H33">
        <f t="shared" si="0"/>
        <v>0.90909090909090917</v>
      </c>
      <c r="J33">
        <f t="shared" si="1"/>
        <v>3.5890909090909195E-2</v>
      </c>
      <c r="O33">
        <v>4.8649090909090913E-2</v>
      </c>
    </row>
    <row r="34" spans="2:15" x14ac:dyDescent="0.25">
      <c r="B34">
        <v>0.73485</v>
      </c>
      <c r="F34">
        <v>0.89032</v>
      </c>
      <c r="G34">
        <v>31</v>
      </c>
      <c r="H34">
        <f t="shared" si="0"/>
        <v>0.93939393939393945</v>
      </c>
      <c r="J34">
        <f t="shared" si="1"/>
        <v>4.9073939393939447E-2</v>
      </c>
      <c r="O34">
        <v>4.9073939393939447E-2</v>
      </c>
    </row>
    <row r="35" spans="2:15" x14ac:dyDescent="0.25">
      <c r="B35">
        <v>0.96689999999999998</v>
      </c>
      <c r="F35">
        <v>0.96689999999999998</v>
      </c>
      <c r="G35">
        <v>32</v>
      </c>
      <c r="H35">
        <f t="shared" si="0"/>
        <v>0.96969696969696972</v>
      </c>
      <c r="J35">
        <f t="shared" si="1"/>
        <v>2.7969696969697422E-3</v>
      </c>
      <c r="O35">
        <v>5.753506060606061E-2</v>
      </c>
    </row>
    <row r="36" spans="2:15" x14ac:dyDescent="0.25">
      <c r="B36">
        <v>0.77151000000000003</v>
      </c>
      <c r="F36">
        <v>0.98329</v>
      </c>
      <c r="G36">
        <v>33</v>
      </c>
      <c r="H36">
        <f t="shared" si="0"/>
        <v>1</v>
      </c>
      <c r="J36">
        <f t="shared" si="1"/>
        <v>1.6710000000000003E-2</v>
      </c>
      <c r="O36">
        <v>6.9767878787878823E-2</v>
      </c>
    </row>
  </sheetData>
  <sortState xmlns:xlrd2="http://schemas.microsoft.com/office/spreadsheetml/2017/richdata2" ref="O4:O36">
    <sortCondition ref="O4:O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2132-B7D3-46C6-9427-BA3EC6E0B7B6}">
  <dimension ref="D10:L33"/>
  <sheetViews>
    <sheetView topLeftCell="A40" workbookViewId="0">
      <selection activeCell="K16" sqref="K16"/>
    </sheetView>
  </sheetViews>
  <sheetFormatPr defaultRowHeight="15.75" x14ac:dyDescent="0.25"/>
  <sheetData>
    <row r="10" spans="4:12" x14ac:dyDescent="0.25">
      <c r="E10" s="2" t="s">
        <v>0</v>
      </c>
      <c r="F10" s="2" t="s">
        <v>2</v>
      </c>
      <c r="G10" s="2" t="s">
        <v>3</v>
      </c>
      <c r="H10" s="2" t="s">
        <v>4</v>
      </c>
      <c r="I10" s="2"/>
      <c r="J10" s="2"/>
      <c r="K10" s="2"/>
    </row>
    <row r="11" spans="4:12" x14ac:dyDescent="0.25">
      <c r="D11">
        <v>1</v>
      </c>
      <c r="E11">
        <v>15.2</v>
      </c>
      <c r="F11">
        <f>D11/10</f>
        <v>0.1</v>
      </c>
      <c r="G11">
        <f>_xlfn.EXPON.DIST(E11,0.0222,TRUE)</f>
        <v>0.2864052108905959</v>
      </c>
      <c r="H11">
        <f>ABS(F11-G11)</f>
        <v>0.18640521089059589</v>
      </c>
      <c r="I11">
        <f>G11</f>
        <v>0.2864052108905959</v>
      </c>
    </row>
    <row r="12" spans="4:12" x14ac:dyDescent="0.25">
      <c r="D12">
        <v>2</v>
      </c>
      <c r="E12">
        <v>28.7</v>
      </c>
      <c r="F12">
        <f t="shared" ref="F12:F20" si="0">D12/10</f>
        <v>0.2</v>
      </c>
      <c r="G12">
        <f>_xlfn.EXPON.DIST(E12,0.0222,TRUE)</f>
        <v>0.47119736104627874</v>
      </c>
      <c r="H12" s="1">
        <f>ABS(F12-G12)</f>
        <v>0.27119736104627873</v>
      </c>
      <c r="I12">
        <f>ABS(F11-G12)</f>
        <v>0.37119736104627876</v>
      </c>
      <c r="L12">
        <f>1.358/((10^0.5)+0.12+(0.11/(10^0.5)))</f>
        <v>0.40939834935658198</v>
      </c>
    </row>
    <row r="13" spans="4:12" x14ac:dyDescent="0.25">
      <c r="D13">
        <v>3</v>
      </c>
      <c r="E13">
        <v>29.9</v>
      </c>
      <c r="F13">
        <f t="shared" si="0"/>
        <v>0.3</v>
      </c>
      <c r="G13">
        <f t="shared" ref="G13:G20" si="1">_xlfn.EXPON.DIST(E13,0.0222,TRUE)</f>
        <v>0.48509867571151871</v>
      </c>
      <c r="H13">
        <f t="shared" ref="H13:H33" si="2">ABS(F13-G13)</f>
        <v>0.18509867571151872</v>
      </c>
      <c r="I13">
        <f t="shared" ref="I13:I19" si="3">ABS(F12-G13)</f>
        <v>0.2850986757115187</v>
      </c>
      <c r="L13">
        <f>1.094/((10^0.5)+0.12+(0.11/(10^0.5)))</f>
        <v>0.32980986317827737</v>
      </c>
    </row>
    <row r="14" spans="4:12" x14ac:dyDescent="0.25">
      <c r="D14">
        <v>4</v>
      </c>
      <c r="E14">
        <v>37.6</v>
      </c>
      <c r="F14">
        <f t="shared" si="0"/>
        <v>0.4</v>
      </c>
      <c r="G14">
        <f t="shared" si="1"/>
        <v>0.5660040167027407</v>
      </c>
      <c r="H14">
        <f t="shared" si="2"/>
        <v>0.16600401670274068</v>
      </c>
      <c r="I14">
        <f t="shared" si="3"/>
        <v>0.26600401670274071</v>
      </c>
    </row>
    <row r="15" spans="4:12" x14ac:dyDescent="0.25">
      <c r="D15">
        <v>5</v>
      </c>
      <c r="E15">
        <v>48.6</v>
      </c>
      <c r="F15">
        <f t="shared" si="0"/>
        <v>0.5</v>
      </c>
      <c r="G15">
        <f t="shared" si="1"/>
        <v>0.66003751306393577</v>
      </c>
      <c r="H15">
        <f t="shared" si="2"/>
        <v>0.16003751306393577</v>
      </c>
      <c r="I15">
        <f t="shared" si="3"/>
        <v>0.26003751306393574</v>
      </c>
    </row>
    <row r="16" spans="4:12" x14ac:dyDescent="0.25">
      <c r="D16">
        <v>6</v>
      </c>
      <c r="E16">
        <v>49.5</v>
      </c>
      <c r="F16">
        <f t="shared" si="0"/>
        <v>0.6</v>
      </c>
      <c r="G16">
        <f t="shared" si="1"/>
        <v>0.66676255664898476</v>
      </c>
      <c r="H16">
        <f t="shared" si="2"/>
        <v>6.6762556648984783E-2</v>
      </c>
      <c r="I16">
        <f t="shared" si="3"/>
        <v>0.16676255664898476</v>
      </c>
    </row>
    <row r="17" spans="4:9" x14ac:dyDescent="0.25">
      <c r="D17">
        <v>7</v>
      </c>
      <c r="E17">
        <v>52.4</v>
      </c>
      <c r="F17">
        <f t="shared" si="0"/>
        <v>0.7</v>
      </c>
      <c r="G17">
        <f t="shared" si="1"/>
        <v>0.68754036932800799</v>
      </c>
      <c r="H17" s="3">
        <f t="shared" si="2"/>
        <v>1.2459630671991961E-2</v>
      </c>
      <c r="I17" s="3">
        <f t="shared" si="3"/>
        <v>8.7540369328008016E-2</v>
      </c>
    </row>
    <row r="18" spans="4:9" x14ac:dyDescent="0.25">
      <c r="D18">
        <v>8</v>
      </c>
      <c r="E18">
        <v>54.5</v>
      </c>
      <c r="F18">
        <f t="shared" si="0"/>
        <v>0.8</v>
      </c>
      <c r="G18">
        <f t="shared" si="1"/>
        <v>0.70177289935113352</v>
      </c>
      <c r="H18">
        <f t="shared" si="2"/>
        <v>9.8227100648866528E-2</v>
      </c>
      <c r="I18">
        <f t="shared" si="3"/>
        <v>1.7728993511335611E-3</v>
      </c>
    </row>
    <row r="19" spans="4:9" x14ac:dyDescent="0.25">
      <c r="D19">
        <v>9</v>
      </c>
      <c r="E19">
        <v>62.1</v>
      </c>
      <c r="F19">
        <f t="shared" si="0"/>
        <v>0.9</v>
      </c>
      <c r="G19">
        <f t="shared" si="1"/>
        <v>0.74807402887369046</v>
      </c>
      <c r="H19">
        <f t="shared" si="2"/>
        <v>0.15192597112630957</v>
      </c>
      <c r="I19">
        <f t="shared" si="3"/>
        <v>5.1925971126309589E-2</v>
      </c>
    </row>
    <row r="20" spans="4:9" x14ac:dyDescent="0.25">
      <c r="D20">
        <v>10</v>
      </c>
      <c r="E20">
        <v>72.5</v>
      </c>
      <c r="F20">
        <f t="shared" si="0"/>
        <v>1</v>
      </c>
      <c r="G20">
        <f t="shared" si="1"/>
        <v>0.80001241712770133</v>
      </c>
      <c r="H20">
        <f t="shared" si="2"/>
        <v>0.19998758287229867</v>
      </c>
      <c r="I20">
        <f>ABS(F19-G20)</f>
        <v>9.9987582872298697E-2</v>
      </c>
    </row>
    <row r="24" spans="4:9" x14ac:dyDescent="0.25">
      <c r="F24">
        <v>0.1</v>
      </c>
      <c r="G24">
        <v>0.20300000000000001</v>
      </c>
      <c r="H24">
        <f t="shared" si="2"/>
        <v>0.10300000000000001</v>
      </c>
      <c r="I24">
        <f>ABS(F23-G24)</f>
        <v>0.20300000000000001</v>
      </c>
    </row>
    <row r="25" spans="4:9" x14ac:dyDescent="0.25">
      <c r="F25">
        <v>0.2</v>
      </c>
      <c r="G25">
        <v>0.32900000000000001</v>
      </c>
      <c r="H25">
        <f t="shared" si="2"/>
        <v>0.129</v>
      </c>
      <c r="I25">
        <f>ABS(F24-G25)</f>
        <v>0.22900000000000001</v>
      </c>
    </row>
    <row r="26" spans="4:9" x14ac:dyDescent="0.25">
      <c r="F26">
        <v>0.3</v>
      </c>
      <c r="G26">
        <v>0.38200000000000001</v>
      </c>
      <c r="H26">
        <f t="shared" si="2"/>
        <v>8.2000000000000017E-2</v>
      </c>
      <c r="I26">
        <f t="shared" ref="I26:I33" si="4">ABS(F25-G26)</f>
        <v>0.182</v>
      </c>
    </row>
    <row r="27" spans="4:9" x14ac:dyDescent="0.25">
      <c r="F27">
        <v>0.4</v>
      </c>
      <c r="G27">
        <v>0.47699999999999998</v>
      </c>
      <c r="H27">
        <f t="shared" si="2"/>
        <v>7.6999999999999957E-2</v>
      </c>
      <c r="I27">
        <f t="shared" si="4"/>
        <v>0.17699999999999999</v>
      </c>
    </row>
    <row r="28" spans="4:9" x14ac:dyDescent="0.25">
      <c r="F28">
        <v>0.5</v>
      </c>
      <c r="G28">
        <v>0.48</v>
      </c>
      <c r="H28">
        <f t="shared" si="2"/>
        <v>2.0000000000000018E-2</v>
      </c>
      <c r="I28">
        <f t="shared" si="4"/>
        <v>7.999999999999996E-2</v>
      </c>
    </row>
    <row r="29" spans="4:9" x14ac:dyDescent="0.25">
      <c r="F29">
        <v>0.6</v>
      </c>
      <c r="G29">
        <v>0.503</v>
      </c>
      <c r="H29">
        <f t="shared" si="2"/>
        <v>9.6999999999999975E-2</v>
      </c>
      <c r="I29">
        <f t="shared" si="4"/>
        <v>3.0000000000000027E-3</v>
      </c>
    </row>
    <row r="30" spans="4:9" x14ac:dyDescent="0.25">
      <c r="F30">
        <v>0.7</v>
      </c>
      <c r="G30">
        <v>0.55400000000000005</v>
      </c>
      <c r="H30">
        <f t="shared" si="2"/>
        <v>0.14599999999999991</v>
      </c>
      <c r="I30">
        <f t="shared" si="4"/>
        <v>4.599999999999993E-2</v>
      </c>
    </row>
    <row r="31" spans="4:9" x14ac:dyDescent="0.25">
      <c r="F31">
        <v>0.8</v>
      </c>
      <c r="G31">
        <v>0.58099999999999996</v>
      </c>
      <c r="H31">
        <f t="shared" si="2"/>
        <v>0.21900000000000008</v>
      </c>
      <c r="I31">
        <f t="shared" si="4"/>
        <v>0.11899999999999999</v>
      </c>
    </row>
    <row r="32" spans="4:9" x14ac:dyDescent="0.25">
      <c r="F32">
        <v>0.9</v>
      </c>
      <c r="G32">
        <v>0.621</v>
      </c>
      <c r="H32">
        <f t="shared" si="2"/>
        <v>0.27900000000000003</v>
      </c>
      <c r="I32">
        <f t="shared" si="4"/>
        <v>0.17900000000000005</v>
      </c>
    </row>
    <row r="33" spans="6:9" x14ac:dyDescent="0.25">
      <c r="F33">
        <v>1</v>
      </c>
      <c r="G33">
        <v>0.71</v>
      </c>
      <c r="H33">
        <f t="shared" si="2"/>
        <v>0.29000000000000004</v>
      </c>
      <c r="I33">
        <f t="shared" si="4"/>
        <v>0.19000000000000006</v>
      </c>
    </row>
  </sheetData>
  <sortState xmlns:xlrd2="http://schemas.microsoft.com/office/spreadsheetml/2017/richdata2" ref="E11:E20">
    <sortCondition ref="E11:E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71E1-D6B4-4E5C-8886-E0D6D93CEA28}">
  <dimension ref="A10:P153"/>
  <sheetViews>
    <sheetView tabSelected="1" topLeftCell="A37" workbookViewId="0">
      <selection activeCell="K136" sqref="K136"/>
    </sheetView>
  </sheetViews>
  <sheetFormatPr defaultRowHeight="15.75" x14ac:dyDescent="0.25"/>
  <sheetData>
    <row r="10" spans="3:7" x14ac:dyDescent="0.25">
      <c r="C10" s="5" t="s">
        <v>5</v>
      </c>
      <c r="D10" t="s">
        <v>6</v>
      </c>
    </row>
    <row r="11" spans="3:7" x14ac:dyDescent="0.25">
      <c r="D11" t="s">
        <v>7</v>
      </c>
    </row>
    <row r="13" spans="3:7" x14ac:dyDescent="0.25">
      <c r="C13" s="5" t="s">
        <v>8</v>
      </c>
      <c r="D13" s="5" t="s">
        <v>9</v>
      </c>
      <c r="E13" t="s">
        <v>11</v>
      </c>
    </row>
    <row r="14" spans="3:7" x14ac:dyDescent="0.25">
      <c r="D14" s="5" t="s">
        <v>10</v>
      </c>
      <c r="E14" t="s">
        <v>12</v>
      </c>
    </row>
    <row r="16" spans="3:7" x14ac:dyDescent="0.25">
      <c r="C16" s="5" t="s">
        <v>13</v>
      </c>
      <c r="D16" t="s">
        <v>14</v>
      </c>
      <c r="G16" t="s">
        <v>15</v>
      </c>
    </row>
    <row r="17" spans="3:13" x14ac:dyDescent="0.25">
      <c r="G17" t="s">
        <v>16</v>
      </c>
    </row>
    <row r="19" spans="3:13" x14ac:dyDescent="0.25">
      <c r="D19" s="2" t="s">
        <v>0</v>
      </c>
      <c r="E19" s="2" t="s">
        <v>2</v>
      </c>
      <c r="F19" s="2" t="s">
        <v>3</v>
      </c>
      <c r="G19" s="2" t="s">
        <v>17</v>
      </c>
      <c r="H19" s="2" t="s">
        <v>18</v>
      </c>
    </row>
    <row r="20" spans="3:13" x14ac:dyDescent="0.25">
      <c r="C20">
        <v>1</v>
      </c>
      <c r="D20">
        <v>15.2</v>
      </c>
      <c r="E20">
        <f>C20/10</f>
        <v>0.1</v>
      </c>
      <c r="F20">
        <f>_xlfn.EXPON.DIST(D20,0.0222,TRUE)</f>
        <v>0.2864052108905959</v>
      </c>
      <c r="G20">
        <f>ABS(E20-F20)</f>
        <v>0.18640521089059589</v>
      </c>
      <c r="H20">
        <f>F20</f>
        <v>0.2864052108905959</v>
      </c>
    </row>
    <row r="21" spans="3:13" x14ac:dyDescent="0.25">
      <c r="C21">
        <v>2</v>
      </c>
      <c r="D21">
        <v>28.7</v>
      </c>
      <c r="E21">
        <f t="shared" ref="E21:E29" si="0">C21/10</f>
        <v>0.2</v>
      </c>
      <c r="F21">
        <f t="shared" ref="F21:F29" si="1">_xlfn.EXPON.DIST(D21,0.0222,TRUE)</f>
        <v>0.47119736104627874</v>
      </c>
      <c r="G21" s="6">
        <f t="shared" ref="G21:G29" si="2">ABS(E21-F21)</f>
        <v>0.27119736104627873</v>
      </c>
      <c r="H21" s="7">
        <f>ABS(E20-F21)</f>
        <v>0.37119736104627876</v>
      </c>
      <c r="J21" s="4" t="s">
        <v>19</v>
      </c>
      <c r="K21" s="10">
        <f>G21</f>
        <v>0.27119736104627873</v>
      </c>
      <c r="M21" s="11" t="s">
        <v>53</v>
      </c>
    </row>
    <row r="22" spans="3:13" x14ac:dyDescent="0.25">
      <c r="C22">
        <v>3</v>
      </c>
      <c r="D22">
        <v>29.9</v>
      </c>
      <c r="E22">
        <f t="shared" si="0"/>
        <v>0.3</v>
      </c>
      <c r="F22">
        <f t="shared" si="1"/>
        <v>0.48509867571151871</v>
      </c>
      <c r="G22">
        <f t="shared" si="2"/>
        <v>0.18509867571151872</v>
      </c>
      <c r="H22">
        <f t="shared" ref="H22:H29" si="3">ABS(E21-F22)</f>
        <v>0.2850986757115187</v>
      </c>
      <c r="J22" s="4" t="s">
        <v>20</v>
      </c>
      <c r="K22" s="2">
        <v>0.41</v>
      </c>
    </row>
    <row r="23" spans="3:13" x14ac:dyDescent="0.25">
      <c r="C23">
        <v>4</v>
      </c>
      <c r="D23">
        <v>37.6</v>
      </c>
      <c r="E23">
        <f t="shared" si="0"/>
        <v>0.4</v>
      </c>
      <c r="F23">
        <f t="shared" si="1"/>
        <v>0.5660040167027407</v>
      </c>
      <c r="G23">
        <f t="shared" si="2"/>
        <v>0.16600401670274068</v>
      </c>
      <c r="H23">
        <f t="shared" si="3"/>
        <v>0.26600401670274071</v>
      </c>
    </row>
    <row r="24" spans="3:13" x14ac:dyDescent="0.25">
      <c r="C24">
        <v>5</v>
      </c>
      <c r="D24">
        <v>48.6</v>
      </c>
      <c r="E24">
        <f t="shared" si="0"/>
        <v>0.5</v>
      </c>
      <c r="F24">
        <f t="shared" si="1"/>
        <v>0.66003751306393577</v>
      </c>
      <c r="G24">
        <f t="shared" si="2"/>
        <v>0.16003751306393577</v>
      </c>
      <c r="H24">
        <f t="shared" si="3"/>
        <v>0.26003751306393574</v>
      </c>
    </row>
    <row r="25" spans="3:13" x14ac:dyDescent="0.25">
      <c r="C25">
        <v>6</v>
      </c>
      <c r="D25">
        <v>49.5</v>
      </c>
      <c r="E25">
        <f t="shared" si="0"/>
        <v>0.6</v>
      </c>
      <c r="F25">
        <f t="shared" si="1"/>
        <v>0.66676255664898476</v>
      </c>
      <c r="G25">
        <f t="shared" si="2"/>
        <v>6.6762556648984783E-2</v>
      </c>
      <c r="H25">
        <f t="shared" si="3"/>
        <v>0.16676255664898476</v>
      </c>
    </row>
    <row r="26" spans="3:13" x14ac:dyDescent="0.25">
      <c r="C26">
        <v>7</v>
      </c>
      <c r="D26">
        <v>52.4</v>
      </c>
      <c r="E26">
        <f t="shared" si="0"/>
        <v>0.7</v>
      </c>
      <c r="F26" s="3">
        <f t="shared" si="1"/>
        <v>0.68754036932800799</v>
      </c>
      <c r="G26" s="3">
        <f t="shared" si="2"/>
        <v>1.2459630671991961E-2</v>
      </c>
      <c r="H26">
        <f t="shared" si="3"/>
        <v>8.7540369328008016E-2</v>
      </c>
    </row>
    <row r="27" spans="3:13" x14ac:dyDescent="0.25">
      <c r="C27">
        <v>8</v>
      </c>
      <c r="D27">
        <v>54.5</v>
      </c>
      <c r="E27">
        <f t="shared" si="0"/>
        <v>0.8</v>
      </c>
      <c r="F27">
        <f t="shared" si="1"/>
        <v>0.70177289935113352</v>
      </c>
      <c r="G27">
        <f t="shared" si="2"/>
        <v>9.8227100648866528E-2</v>
      </c>
      <c r="H27">
        <f t="shared" si="3"/>
        <v>1.7728993511335611E-3</v>
      </c>
    </row>
    <row r="28" spans="3:13" x14ac:dyDescent="0.25">
      <c r="C28">
        <v>9</v>
      </c>
      <c r="D28">
        <v>62.1</v>
      </c>
      <c r="E28">
        <f t="shared" si="0"/>
        <v>0.9</v>
      </c>
      <c r="F28">
        <f t="shared" si="1"/>
        <v>0.74807402887369046</v>
      </c>
      <c r="G28">
        <f t="shared" si="2"/>
        <v>0.15192597112630957</v>
      </c>
      <c r="H28">
        <f t="shared" si="3"/>
        <v>5.1925971126309589E-2</v>
      </c>
    </row>
    <row r="29" spans="3:13" x14ac:dyDescent="0.25">
      <c r="C29">
        <v>10</v>
      </c>
      <c r="D29">
        <v>72.5</v>
      </c>
      <c r="E29">
        <f t="shared" si="0"/>
        <v>1</v>
      </c>
      <c r="F29">
        <f t="shared" si="1"/>
        <v>0.80001241712770133</v>
      </c>
      <c r="G29">
        <f t="shared" si="2"/>
        <v>0.19998758287229867</v>
      </c>
      <c r="H29">
        <f t="shared" si="3"/>
        <v>9.9987582872298697E-2</v>
      </c>
    </row>
    <row r="31" spans="3:13" x14ac:dyDescent="0.25">
      <c r="C31" s="5" t="s">
        <v>21</v>
      </c>
      <c r="D31" t="s">
        <v>22</v>
      </c>
    </row>
    <row r="33" spans="1:14" x14ac:dyDescent="0.25">
      <c r="C33" s="5" t="s">
        <v>23</v>
      </c>
      <c r="D33" t="s">
        <v>24</v>
      </c>
    </row>
    <row r="34" spans="1:14" x14ac:dyDescent="0.25">
      <c r="D34" t="s">
        <v>25</v>
      </c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46" spans="1:14" x14ac:dyDescent="0.25">
      <c r="C46" s="5" t="s">
        <v>5</v>
      </c>
      <c r="D46" t="s">
        <v>27</v>
      </c>
    </row>
    <row r="47" spans="1:14" x14ac:dyDescent="0.25">
      <c r="D47" t="s">
        <v>28</v>
      </c>
    </row>
    <row r="49" spans="3:11" x14ac:dyDescent="0.25">
      <c r="C49" s="5" t="s">
        <v>8</v>
      </c>
      <c r="D49" s="5" t="s">
        <v>9</v>
      </c>
      <c r="E49" t="s">
        <v>29</v>
      </c>
    </row>
    <row r="50" spans="3:11" x14ac:dyDescent="0.25">
      <c r="D50" s="5" t="s">
        <v>10</v>
      </c>
      <c r="E50" t="s">
        <v>30</v>
      </c>
    </row>
    <row r="52" spans="3:11" x14ac:dyDescent="0.25">
      <c r="C52" s="5" t="s">
        <v>13</v>
      </c>
      <c r="D52" t="s">
        <v>14</v>
      </c>
    </row>
    <row r="55" spans="3:11" x14ac:dyDescent="0.25">
      <c r="D55" s="2" t="s">
        <v>0</v>
      </c>
      <c r="E55" s="2" t="s">
        <v>2</v>
      </c>
      <c r="F55" s="2" t="s">
        <v>3</v>
      </c>
      <c r="G55" s="2" t="s">
        <v>17</v>
      </c>
      <c r="H55" s="2" t="s">
        <v>18</v>
      </c>
    </row>
    <row r="56" spans="3:11" x14ac:dyDescent="0.25">
      <c r="C56">
        <v>1</v>
      </c>
      <c r="D56">
        <v>1</v>
      </c>
      <c r="E56" s="9">
        <f>C56/14</f>
        <v>7.1428571428571425E-2</v>
      </c>
      <c r="F56">
        <f>_xlfn.WEIBULL.DIST(D56,1,10.8,TRUE)</f>
        <v>8.8435197091675771E-2</v>
      </c>
      <c r="G56" s="8">
        <f>ABS(E56-F56)</f>
        <v>1.7006625663104347E-2</v>
      </c>
      <c r="H56">
        <f>F56</f>
        <v>8.8435197091675771E-2</v>
      </c>
    </row>
    <row r="57" spans="3:11" x14ac:dyDescent="0.25">
      <c r="C57">
        <v>2</v>
      </c>
      <c r="D57">
        <v>1</v>
      </c>
      <c r="E57" s="9">
        <f t="shared" ref="E57:E69" si="4">C57/14</f>
        <v>0.14285714285714285</v>
      </c>
      <c r="F57">
        <f t="shared" ref="F57:F69" si="5">_xlfn.WEIBULL.DIST(D57,1,10.8,TRUE)</f>
        <v>8.8435197091675771E-2</v>
      </c>
      <c r="G57" s="8">
        <f t="shared" ref="G57:G69" si="6">ABS(E57-F57)</f>
        <v>5.4421945765467078E-2</v>
      </c>
      <c r="H57">
        <f>ABS(E56-F57)</f>
        <v>1.7006625663104347E-2</v>
      </c>
    </row>
    <row r="58" spans="3:11" x14ac:dyDescent="0.25">
      <c r="C58">
        <v>3</v>
      </c>
      <c r="D58">
        <v>1</v>
      </c>
      <c r="E58" s="9">
        <f t="shared" si="4"/>
        <v>0.21428571428571427</v>
      </c>
      <c r="F58">
        <f t="shared" si="5"/>
        <v>8.8435197091675771E-2</v>
      </c>
      <c r="G58" s="8">
        <f t="shared" si="6"/>
        <v>0.1258505171940385</v>
      </c>
      <c r="H58">
        <f t="shared" ref="H58:H69" si="7">ABS(E57-F58)</f>
        <v>5.4421945765467078E-2</v>
      </c>
    </row>
    <row r="59" spans="3:11" x14ac:dyDescent="0.25">
      <c r="C59">
        <v>4</v>
      </c>
      <c r="D59">
        <v>1</v>
      </c>
      <c r="E59" s="9">
        <f t="shared" si="4"/>
        <v>0.2857142857142857</v>
      </c>
      <c r="F59">
        <f t="shared" si="5"/>
        <v>8.8435197091675771E-2</v>
      </c>
      <c r="G59" s="13">
        <f t="shared" si="6"/>
        <v>0.19727908862260993</v>
      </c>
      <c r="H59">
        <f t="shared" si="7"/>
        <v>0.1258505171940385</v>
      </c>
    </row>
    <row r="60" spans="3:11" x14ac:dyDescent="0.25">
      <c r="C60">
        <v>5</v>
      </c>
      <c r="D60">
        <v>4</v>
      </c>
      <c r="E60" s="9">
        <f t="shared" si="4"/>
        <v>0.35714285714285715</v>
      </c>
      <c r="F60">
        <f t="shared" si="5"/>
        <v>0.30952144952289079</v>
      </c>
      <c r="G60" s="8">
        <f t="shared" si="6"/>
        <v>4.7621407619966361E-2</v>
      </c>
      <c r="H60">
        <f t="shared" si="7"/>
        <v>2.3807163808605092E-2</v>
      </c>
      <c r="J60" s="4" t="s">
        <v>19</v>
      </c>
      <c r="K60" s="9">
        <f>G59</f>
        <v>0.19727908862260993</v>
      </c>
    </row>
    <row r="61" spans="3:11" x14ac:dyDescent="0.25">
      <c r="C61">
        <v>6</v>
      </c>
      <c r="D61">
        <v>5</v>
      </c>
      <c r="E61" s="9">
        <f t="shared" si="4"/>
        <v>0.42857142857142855</v>
      </c>
      <c r="F61">
        <f t="shared" si="5"/>
        <v>0.37058405622190854</v>
      </c>
      <c r="G61" s="8">
        <f t="shared" si="6"/>
        <v>5.7987372349520006E-2</v>
      </c>
      <c r="H61">
        <f t="shared" si="7"/>
        <v>1.3441199079051391E-2</v>
      </c>
      <c r="J61" s="4" t="s">
        <v>20</v>
      </c>
      <c r="K61">
        <v>0.34899999999999998</v>
      </c>
    </row>
    <row r="62" spans="3:11" x14ac:dyDescent="0.25">
      <c r="C62">
        <v>7</v>
      </c>
      <c r="D62">
        <v>7</v>
      </c>
      <c r="E62" s="9">
        <f t="shared" si="4"/>
        <v>0.5</v>
      </c>
      <c r="F62">
        <f t="shared" si="5"/>
        <v>0.47698657610750517</v>
      </c>
      <c r="G62" s="8">
        <f t="shared" si="6"/>
        <v>2.3013423892494833E-2</v>
      </c>
      <c r="H62">
        <f t="shared" si="7"/>
        <v>4.8415147536076619E-2</v>
      </c>
    </row>
    <row r="63" spans="3:11" x14ac:dyDescent="0.25">
      <c r="C63">
        <v>8</v>
      </c>
      <c r="D63">
        <v>8</v>
      </c>
      <c r="E63" s="9">
        <f t="shared" si="4"/>
        <v>0.5714285714285714</v>
      </c>
      <c r="F63">
        <f t="shared" si="5"/>
        <v>0.52323937133103016</v>
      </c>
      <c r="G63" s="8">
        <f t="shared" si="6"/>
        <v>4.818920009754124E-2</v>
      </c>
      <c r="H63">
        <f t="shared" si="7"/>
        <v>2.3239371331030156E-2</v>
      </c>
    </row>
    <row r="64" spans="3:11" x14ac:dyDescent="0.25">
      <c r="C64">
        <v>9</v>
      </c>
      <c r="D64">
        <v>10</v>
      </c>
      <c r="E64" s="9">
        <f t="shared" si="4"/>
        <v>0.6428571428571429</v>
      </c>
      <c r="F64">
        <f t="shared" si="5"/>
        <v>0.6038355697179344</v>
      </c>
      <c r="G64" s="8">
        <f t="shared" si="6"/>
        <v>3.902157313920851E-2</v>
      </c>
      <c r="H64">
        <f t="shared" si="7"/>
        <v>3.2406998289362998E-2</v>
      </c>
    </row>
    <row r="65" spans="1:14" x14ac:dyDescent="0.25">
      <c r="C65">
        <v>10</v>
      </c>
      <c r="D65">
        <v>10</v>
      </c>
      <c r="E65" s="9">
        <f t="shared" si="4"/>
        <v>0.7142857142857143</v>
      </c>
      <c r="F65">
        <f t="shared" si="5"/>
        <v>0.6038355697179344</v>
      </c>
      <c r="G65" s="8">
        <f t="shared" si="6"/>
        <v>0.11045014456777991</v>
      </c>
      <c r="H65">
        <f t="shared" si="7"/>
        <v>3.902157313920851E-2</v>
      </c>
    </row>
    <row r="66" spans="1:14" x14ac:dyDescent="0.25">
      <c r="C66">
        <v>11</v>
      </c>
      <c r="D66">
        <v>12</v>
      </c>
      <c r="E66" s="9">
        <f t="shared" si="4"/>
        <v>0.7857142857142857</v>
      </c>
      <c r="F66">
        <f t="shared" si="5"/>
        <v>0.67080701219209438</v>
      </c>
      <c r="G66" s="8">
        <f t="shared" si="6"/>
        <v>0.11490727352219132</v>
      </c>
      <c r="H66">
        <f t="shared" si="7"/>
        <v>4.3478702093619925E-2</v>
      </c>
    </row>
    <row r="67" spans="1:14" x14ac:dyDescent="0.25">
      <c r="C67">
        <v>12</v>
      </c>
      <c r="D67">
        <v>16</v>
      </c>
      <c r="E67" s="9">
        <f t="shared" si="4"/>
        <v>0.8571428571428571</v>
      </c>
      <c r="F67">
        <f t="shared" si="5"/>
        <v>0.77269930295116862</v>
      </c>
      <c r="G67" s="8">
        <f t="shared" si="6"/>
        <v>8.4443554191688475E-2</v>
      </c>
      <c r="H67">
        <f t="shared" si="7"/>
        <v>1.3014982763117078E-2</v>
      </c>
    </row>
    <row r="68" spans="1:14" x14ac:dyDescent="0.25">
      <c r="C68">
        <v>13</v>
      </c>
      <c r="D68">
        <v>16</v>
      </c>
      <c r="E68" s="9">
        <f t="shared" si="4"/>
        <v>0.9285714285714286</v>
      </c>
      <c r="F68">
        <f t="shared" si="5"/>
        <v>0.77269930295116862</v>
      </c>
      <c r="G68" s="8">
        <f t="shared" si="6"/>
        <v>0.15587212562025998</v>
      </c>
      <c r="H68">
        <f t="shared" si="7"/>
        <v>8.4443554191688475E-2</v>
      </c>
    </row>
    <row r="69" spans="1:14" x14ac:dyDescent="0.25">
      <c r="C69">
        <v>14</v>
      </c>
      <c r="D69">
        <v>16</v>
      </c>
      <c r="E69" s="9">
        <f t="shared" si="4"/>
        <v>1</v>
      </c>
      <c r="F69">
        <f t="shared" si="5"/>
        <v>0.77269930295116862</v>
      </c>
      <c r="G69" s="8">
        <f t="shared" si="6"/>
        <v>0.22730069704883138</v>
      </c>
      <c r="H69" s="7">
        <f t="shared" si="7"/>
        <v>0.15587212562025998</v>
      </c>
    </row>
    <row r="72" spans="1:14" x14ac:dyDescent="0.25">
      <c r="C72" s="5" t="s">
        <v>21</v>
      </c>
      <c r="D72" t="s">
        <v>31</v>
      </c>
    </row>
    <row r="74" spans="1:14" x14ac:dyDescent="0.25">
      <c r="C74" s="5" t="s">
        <v>23</v>
      </c>
      <c r="D74" t="s">
        <v>24</v>
      </c>
    </row>
    <row r="75" spans="1:14" x14ac:dyDescent="0.25">
      <c r="D75" t="s">
        <v>32</v>
      </c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9" spans="3:5" x14ac:dyDescent="0.25">
      <c r="C89" s="5" t="s">
        <v>5</v>
      </c>
      <c r="D89" t="s">
        <v>34</v>
      </c>
    </row>
    <row r="90" spans="3:5" x14ac:dyDescent="0.25">
      <c r="D90" t="s">
        <v>35</v>
      </c>
    </row>
    <row r="92" spans="3:5" x14ac:dyDescent="0.25">
      <c r="C92" s="5" t="s">
        <v>8</v>
      </c>
      <c r="D92" s="5" t="s">
        <v>9</v>
      </c>
      <c r="E92" t="s">
        <v>37</v>
      </c>
    </row>
    <row r="93" spans="3:5" x14ac:dyDescent="0.25">
      <c r="D93" s="5" t="s">
        <v>10</v>
      </c>
      <c r="E93" t="s">
        <v>36</v>
      </c>
    </row>
    <row r="95" spans="3:5" x14ac:dyDescent="0.25">
      <c r="C95" s="5" t="s">
        <v>13</v>
      </c>
      <c r="D95" t="s">
        <v>33</v>
      </c>
    </row>
    <row r="98" spans="1:14" x14ac:dyDescent="0.25">
      <c r="D98" s="2" t="s">
        <v>38</v>
      </c>
      <c r="E98" s="2" t="s">
        <v>39</v>
      </c>
      <c r="F98" s="2" t="s">
        <v>45</v>
      </c>
    </row>
    <row r="99" spans="1:14" x14ac:dyDescent="0.25">
      <c r="C99" s="4" t="s">
        <v>40</v>
      </c>
      <c r="D99">
        <v>399</v>
      </c>
      <c r="E99" s="14">
        <f>(53*750)/100</f>
        <v>397.5</v>
      </c>
      <c r="F99" s="9">
        <f>((D99-E99)^2)/E99</f>
        <v>5.6603773584905656E-3</v>
      </c>
    </row>
    <row r="100" spans="1:14" x14ac:dyDescent="0.25">
      <c r="C100" s="4" t="s">
        <v>41</v>
      </c>
      <c r="D100">
        <v>193</v>
      </c>
      <c r="E100" s="14">
        <f>(32*750)/100</f>
        <v>240</v>
      </c>
      <c r="F100" s="9">
        <f t="shared" ref="F100:F103" si="8">((D100-E100)^2)/E100</f>
        <v>9.2041666666666675</v>
      </c>
      <c r="H100" s="4" t="s">
        <v>45</v>
      </c>
      <c r="I100" s="9">
        <f>F104</f>
        <v>62.43316037735849</v>
      </c>
    </row>
    <row r="101" spans="1:14" x14ac:dyDescent="0.25">
      <c r="C101" s="4" t="s">
        <v>42</v>
      </c>
      <c r="D101">
        <v>63</v>
      </c>
      <c r="E101" s="14">
        <f>(8*750)/100</f>
        <v>60</v>
      </c>
      <c r="F101" s="9">
        <f t="shared" si="8"/>
        <v>0.15</v>
      </c>
      <c r="H101" s="4" t="s">
        <v>46</v>
      </c>
      <c r="I101">
        <v>9.4879999999999995</v>
      </c>
    </row>
    <row r="102" spans="1:14" x14ac:dyDescent="0.25">
      <c r="C102" s="4" t="s">
        <v>43</v>
      </c>
      <c r="D102">
        <v>82</v>
      </c>
      <c r="E102" s="14">
        <f>(5*750)/100</f>
        <v>37.5</v>
      </c>
      <c r="F102" s="9">
        <f t="shared" si="8"/>
        <v>52.806666666666665</v>
      </c>
    </row>
    <row r="103" spans="1:14" x14ac:dyDescent="0.25">
      <c r="C103" s="4" t="s">
        <v>44</v>
      </c>
      <c r="D103">
        <v>13</v>
      </c>
      <c r="E103" s="14">
        <f>(2*750)/100</f>
        <v>15</v>
      </c>
      <c r="F103" s="9">
        <f t="shared" si="8"/>
        <v>0.26666666666666666</v>
      </c>
    </row>
    <row r="104" spans="1:14" x14ac:dyDescent="0.25">
      <c r="D104">
        <f>SUM(D99:D103)</f>
        <v>750</v>
      </c>
      <c r="E104">
        <f>SUM(E99:E103)</f>
        <v>750</v>
      </c>
      <c r="F104" s="9">
        <f>SUM(F99:F103)</f>
        <v>62.43316037735849</v>
      </c>
    </row>
    <row r="106" spans="1:14" x14ac:dyDescent="0.25">
      <c r="C106" s="5" t="s">
        <v>21</v>
      </c>
      <c r="D106" t="s">
        <v>47</v>
      </c>
    </row>
    <row r="108" spans="1:14" x14ac:dyDescent="0.25">
      <c r="C108" s="5" t="s">
        <v>23</v>
      </c>
      <c r="D108" t="s">
        <v>48</v>
      </c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8" spans="2:16" x14ac:dyDescent="0.25">
      <c r="C118" s="5" t="s">
        <v>5</v>
      </c>
      <c r="D118" t="s">
        <v>49</v>
      </c>
      <c r="L118" s="11" t="s">
        <v>26</v>
      </c>
      <c r="M118" s="11" t="s">
        <v>57</v>
      </c>
    </row>
    <row r="119" spans="2:16" x14ac:dyDescent="0.25">
      <c r="M119" s="15" t="s">
        <v>61</v>
      </c>
      <c r="N119" s="15"/>
    </row>
    <row r="121" spans="2:16" x14ac:dyDescent="0.25">
      <c r="C121" s="5" t="s">
        <v>8</v>
      </c>
      <c r="D121" s="5" t="s">
        <v>9</v>
      </c>
      <c r="E121" t="s">
        <v>50</v>
      </c>
    </row>
    <row r="122" spans="2:16" x14ac:dyDescent="0.25">
      <c r="D122" s="5" t="s">
        <v>10</v>
      </c>
      <c r="E122" t="s">
        <v>51</v>
      </c>
    </row>
    <row r="124" spans="2:16" x14ac:dyDescent="0.25">
      <c r="C124" s="5" t="s">
        <v>13</v>
      </c>
      <c r="D124" t="s">
        <v>52</v>
      </c>
      <c r="H124" s="4" t="s">
        <v>54</v>
      </c>
      <c r="I124">
        <f>(SUM(B126:P126))/15</f>
        <v>3.8666666666666667</v>
      </c>
    </row>
    <row r="126" spans="2:16" x14ac:dyDescent="0.25">
      <c r="B126" s="2">
        <v>3.6</v>
      </c>
      <c r="C126" s="2">
        <v>3.9</v>
      </c>
      <c r="D126" s="2">
        <v>4.0999999999999996</v>
      </c>
      <c r="E126" s="2">
        <v>3.6</v>
      </c>
      <c r="F126" s="2">
        <v>3.8</v>
      </c>
      <c r="G126" s="2">
        <v>3.7</v>
      </c>
      <c r="H126" s="2">
        <v>3.4</v>
      </c>
      <c r="I126" s="2">
        <v>4</v>
      </c>
      <c r="J126" s="2">
        <v>3.8</v>
      </c>
      <c r="K126" s="2">
        <v>4.0999999999999996</v>
      </c>
      <c r="L126" s="2">
        <v>3.9</v>
      </c>
      <c r="M126" s="2">
        <v>4</v>
      </c>
      <c r="N126" s="2">
        <v>3.8</v>
      </c>
      <c r="O126" s="2">
        <v>4.2</v>
      </c>
      <c r="P126" s="2">
        <v>4.0999999999999996</v>
      </c>
    </row>
    <row r="127" spans="2:16" x14ac:dyDescent="0.25">
      <c r="B127" s="16" t="s">
        <v>55</v>
      </c>
      <c r="C127" s="17" t="s">
        <v>56</v>
      </c>
      <c r="D127" s="17" t="s">
        <v>56</v>
      </c>
      <c r="E127" s="16" t="s">
        <v>55</v>
      </c>
      <c r="F127" s="16" t="s">
        <v>55</v>
      </c>
      <c r="G127" s="16" t="s">
        <v>55</v>
      </c>
      <c r="H127" s="16" t="s">
        <v>55</v>
      </c>
      <c r="I127" s="17" t="s">
        <v>56</v>
      </c>
      <c r="J127" s="16" t="s">
        <v>55</v>
      </c>
      <c r="K127" s="17" t="s">
        <v>56</v>
      </c>
      <c r="L127" s="17" t="s">
        <v>56</v>
      </c>
      <c r="M127" s="17" t="s">
        <v>56</v>
      </c>
      <c r="N127" s="16" t="s">
        <v>55</v>
      </c>
      <c r="O127" s="17" t="s">
        <v>56</v>
      </c>
      <c r="P127" s="17" t="s">
        <v>56</v>
      </c>
    </row>
    <row r="129" spans="1:14" x14ac:dyDescent="0.25">
      <c r="C129" s="2" t="s">
        <v>55</v>
      </c>
      <c r="D129" s="2" t="s">
        <v>58</v>
      </c>
      <c r="E129">
        <v>7</v>
      </c>
      <c r="H129" s="2" t="s">
        <v>63</v>
      </c>
      <c r="I129" t="s">
        <v>65</v>
      </c>
      <c r="J129" s="2">
        <v>3</v>
      </c>
    </row>
    <row r="130" spans="1:14" x14ac:dyDescent="0.25">
      <c r="C130" s="2" t="s">
        <v>56</v>
      </c>
      <c r="D130" s="2" t="s">
        <v>59</v>
      </c>
      <c r="E130">
        <v>8</v>
      </c>
      <c r="H130" s="2" t="s">
        <v>64</v>
      </c>
      <c r="I130" t="s">
        <v>65</v>
      </c>
      <c r="J130" s="2">
        <v>12</v>
      </c>
    </row>
    <row r="131" spans="1:14" x14ac:dyDescent="0.25">
      <c r="D131" s="2" t="s">
        <v>60</v>
      </c>
      <c r="E131">
        <v>8</v>
      </c>
    </row>
    <row r="132" spans="1:14" x14ac:dyDescent="0.25">
      <c r="D132" s="2" t="s">
        <v>62</v>
      </c>
      <c r="E132">
        <v>0.1</v>
      </c>
    </row>
    <row r="134" spans="1:14" x14ac:dyDescent="0.25">
      <c r="C134" s="5" t="s">
        <v>21</v>
      </c>
      <c r="D134" t="s">
        <v>66</v>
      </c>
    </row>
    <row r="136" spans="1:14" x14ac:dyDescent="0.25">
      <c r="C136" s="5" t="s">
        <v>23</v>
      </c>
      <c r="D136" t="s">
        <v>67</v>
      </c>
    </row>
    <row r="137" spans="1:14" x14ac:dyDescent="0.25">
      <c r="D137" s="15" t="s">
        <v>68</v>
      </c>
      <c r="E137" s="15"/>
      <c r="F137" s="15"/>
      <c r="G137" s="15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7" spans="3:4" x14ac:dyDescent="0.25">
      <c r="C147" s="5" t="s">
        <v>5</v>
      </c>
      <c r="D147" t="s">
        <v>49</v>
      </c>
    </row>
    <row r="150" spans="3:4" x14ac:dyDescent="0.25">
      <c r="C150" s="5" t="s">
        <v>8</v>
      </c>
      <c r="D150" s="5" t="s">
        <v>9</v>
      </c>
    </row>
    <row r="151" spans="3:4" x14ac:dyDescent="0.25">
      <c r="D151" s="5" t="s">
        <v>10</v>
      </c>
    </row>
    <row r="153" spans="3:4" x14ac:dyDescent="0.25">
      <c r="C153" s="5" t="s">
        <v>13</v>
      </c>
      <c r="D153" t="s">
        <v>52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305B-0107-4300-B5A1-FAD1E217D6C1}">
  <dimension ref="A4:O66"/>
  <sheetViews>
    <sheetView topLeftCell="A22" workbookViewId="0">
      <selection activeCell="J34" sqref="J34"/>
    </sheetView>
  </sheetViews>
  <sheetFormatPr defaultRowHeight="15.75" x14ac:dyDescent="0.25"/>
  <sheetData>
    <row r="4" spans="3:15" x14ac:dyDescent="0.25">
      <c r="N4" t="s">
        <v>69</v>
      </c>
      <c r="O4">
        <v>6</v>
      </c>
    </row>
    <row r="5" spans="3:15" x14ac:dyDescent="0.25">
      <c r="N5" t="s">
        <v>70</v>
      </c>
      <c r="O5">
        <v>4</v>
      </c>
    </row>
    <row r="6" spans="3:15" x14ac:dyDescent="0.25">
      <c r="N6" t="s">
        <v>71</v>
      </c>
      <c r="O6">
        <v>6</v>
      </c>
    </row>
    <row r="8" spans="3:15" x14ac:dyDescent="0.25">
      <c r="N8" t="s">
        <v>72</v>
      </c>
      <c r="O8">
        <v>2</v>
      </c>
    </row>
    <row r="9" spans="3:15" x14ac:dyDescent="0.25">
      <c r="N9" t="s">
        <v>73</v>
      </c>
      <c r="O9">
        <v>1</v>
      </c>
    </row>
    <row r="10" spans="3:15" x14ac:dyDescent="0.25">
      <c r="C10" s="5" t="s">
        <v>5</v>
      </c>
      <c r="D10" t="s">
        <v>74</v>
      </c>
    </row>
    <row r="13" spans="3:15" x14ac:dyDescent="0.25">
      <c r="C13" s="5" t="s">
        <v>8</v>
      </c>
      <c r="D13" s="5" t="s">
        <v>9</v>
      </c>
      <c r="E13" t="s">
        <v>75</v>
      </c>
    </row>
    <row r="14" spans="3:15" x14ac:dyDescent="0.25">
      <c r="D14" s="5" t="s">
        <v>10</v>
      </c>
      <c r="E14" t="s">
        <v>76</v>
      </c>
    </row>
    <row r="16" spans="3:15" x14ac:dyDescent="0.25">
      <c r="C16" s="5" t="s">
        <v>13</v>
      </c>
      <c r="D16" t="s">
        <v>14</v>
      </c>
      <c r="G16" t="s">
        <v>77</v>
      </c>
    </row>
    <row r="18" spans="1:14" x14ac:dyDescent="0.25">
      <c r="D18" s="2" t="s">
        <v>0</v>
      </c>
      <c r="E18" s="2" t="s">
        <v>2</v>
      </c>
      <c r="F18" s="2" t="s">
        <v>3</v>
      </c>
      <c r="G18" s="2" t="s">
        <v>17</v>
      </c>
      <c r="H18" s="2" t="s">
        <v>18</v>
      </c>
    </row>
    <row r="19" spans="1:14" x14ac:dyDescent="0.25">
      <c r="C19">
        <v>0</v>
      </c>
      <c r="D19">
        <v>49</v>
      </c>
    </row>
    <row r="20" spans="1:14" x14ac:dyDescent="0.25">
      <c r="C20">
        <v>1</v>
      </c>
      <c r="D20">
        <v>153</v>
      </c>
    </row>
    <row r="21" spans="1:14" x14ac:dyDescent="0.25">
      <c r="C21">
        <v>2</v>
      </c>
      <c r="D21">
        <v>148</v>
      </c>
    </row>
    <row r="22" spans="1:14" x14ac:dyDescent="0.25">
      <c r="C22">
        <v>3</v>
      </c>
      <c r="D22">
        <v>50</v>
      </c>
    </row>
    <row r="24" spans="1:14" x14ac:dyDescent="0.25">
      <c r="C24" s="5" t="s">
        <v>21</v>
      </c>
      <c r="D24" t="s">
        <v>31</v>
      </c>
    </row>
    <row r="26" spans="1:14" x14ac:dyDescent="0.25">
      <c r="C26" s="5" t="s">
        <v>23</v>
      </c>
      <c r="D26" t="s">
        <v>24</v>
      </c>
    </row>
    <row r="27" spans="1:14" x14ac:dyDescent="0.25">
      <c r="D27" t="s">
        <v>32</v>
      </c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34" spans="2:11" x14ac:dyDescent="0.25">
      <c r="C34" s="5" t="s">
        <v>5</v>
      </c>
      <c r="D34" t="s">
        <v>78</v>
      </c>
    </row>
    <row r="37" spans="2:11" x14ac:dyDescent="0.25">
      <c r="C37" s="5" t="s">
        <v>8</v>
      </c>
      <c r="D37" s="5" t="s">
        <v>9</v>
      </c>
      <c r="E37" t="s">
        <v>79</v>
      </c>
    </row>
    <row r="38" spans="2:11" x14ac:dyDescent="0.25">
      <c r="D38" s="5" t="s">
        <v>10</v>
      </c>
      <c r="E38" t="s">
        <v>80</v>
      </c>
    </row>
    <row r="40" spans="2:11" x14ac:dyDescent="0.25">
      <c r="C40" s="5" t="s">
        <v>13</v>
      </c>
      <c r="D40" t="s">
        <v>52</v>
      </c>
      <c r="I40" s="4" t="s">
        <v>54</v>
      </c>
      <c r="J40">
        <f>SUM(B42:K42)/10</f>
        <v>11.018000000000001</v>
      </c>
    </row>
    <row r="42" spans="2:11" x14ac:dyDescent="0.25">
      <c r="B42">
        <v>18.21</v>
      </c>
      <c r="C42">
        <v>2.36</v>
      </c>
      <c r="D42">
        <v>17.3</v>
      </c>
      <c r="E42">
        <v>16.600000000000001</v>
      </c>
      <c r="F42">
        <v>4.7</v>
      </c>
      <c r="G42">
        <v>3.63</v>
      </c>
      <c r="H42">
        <v>15.56</v>
      </c>
      <c r="I42">
        <v>7.35</v>
      </c>
      <c r="J42">
        <v>9.7799999999999994</v>
      </c>
      <c r="K42">
        <v>14.69</v>
      </c>
    </row>
    <row r="43" spans="2:11" x14ac:dyDescent="0.25">
      <c r="B43" s="17" t="s">
        <v>56</v>
      </c>
      <c r="C43" s="16" t="s">
        <v>55</v>
      </c>
      <c r="D43" s="17" t="s">
        <v>56</v>
      </c>
      <c r="E43" s="17" t="s">
        <v>56</v>
      </c>
      <c r="F43" s="16" t="s">
        <v>55</v>
      </c>
      <c r="G43" s="16" t="s">
        <v>55</v>
      </c>
      <c r="H43" s="17" t="s">
        <v>56</v>
      </c>
      <c r="I43" s="16" t="s">
        <v>55</v>
      </c>
      <c r="J43" s="16" t="s">
        <v>55</v>
      </c>
      <c r="K43" s="17" t="s">
        <v>56</v>
      </c>
    </row>
    <row r="45" spans="2:11" x14ac:dyDescent="0.25">
      <c r="C45" s="2" t="s">
        <v>55</v>
      </c>
      <c r="D45" s="2" t="s">
        <v>58</v>
      </c>
      <c r="E45">
        <v>5</v>
      </c>
      <c r="H45" s="2" t="s">
        <v>63</v>
      </c>
      <c r="I45" t="s">
        <v>81</v>
      </c>
      <c r="J45" s="2">
        <v>3</v>
      </c>
    </row>
    <row r="46" spans="2:11" x14ac:dyDescent="0.25">
      <c r="C46" s="2" t="s">
        <v>56</v>
      </c>
      <c r="D46" s="2" t="s">
        <v>59</v>
      </c>
      <c r="E46">
        <v>5</v>
      </c>
      <c r="H46" s="2" t="s">
        <v>64</v>
      </c>
      <c r="I46" t="s">
        <v>82</v>
      </c>
      <c r="J46" s="2">
        <v>12</v>
      </c>
    </row>
    <row r="47" spans="2:11" x14ac:dyDescent="0.25">
      <c r="D47" s="2" t="s">
        <v>60</v>
      </c>
      <c r="E47">
        <v>7</v>
      </c>
    </row>
    <row r="48" spans="2:11" x14ac:dyDescent="0.25">
      <c r="D48" s="2" t="s">
        <v>62</v>
      </c>
    </row>
    <row r="50" spans="1:14" x14ac:dyDescent="0.25">
      <c r="C50" s="5" t="s">
        <v>21</v>
      </c>
      <c r="D50" t="s">
        <v>66</v>
      </c>
    </row>
    <row r="52" spans="1:14" x14ac:dyDescent="0.25">
      <c r="C52" s="5" t="s">
        <v>23</v>
      </c>
      <c r="D52" t="s">
        <v>67</v>
      </c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60" spans="1:14" x14ac:dyDescent="0.25">
      <c r="C60" s="5" t="s">
        <v>5</v>
      </c>
      <c r="D60" t="s">
        <v>78</v>
      </c>
    </row>
    <row r="63" spans="1:14" x14ac:dyDescent="0.25">
      <c r="C63" s="5" t="s">
        <v>8</v>
      </c>
      <c r="D63" s="5" t="s">
        <v>9</v>
      </c>
      <c r="E63" t="s">
        <v>79</v>
      </c>
    </row>
    <row r="64" spans="1:14" x14ac:dyDescent="0.25">
      <c r="D64" s="5" t="s">
        <v>10</v>
      </c>
      <c r="E64" t="s">
        <v>80</v>
      </c>
    </row>
    <row r="66" spans="3:4" x14ac:dyDescent="0.25">
      <c r="C66" s="5" t="s">
        <v>13</v>
      </c>
      <c r="D66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74B3-64B0-4EBD-A4F2-DCEAABB04DF4}">
  <dimension ref="A1"/>
  <sheetViews>
    <sheetView workbookViewId="0">
      <selection activeCell="L11" sqref="L11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sol_P1</vt:lpstr>
      <vt:lpstr>sol_P2</vt:lpstr>
      <vt:lpstr>sol_P3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2022-10-26T21:55:00Z</dcterms:created>
  <dcterms:modified xsi:type="dcterms:W3CDTF">2022-11-02T07:43:38Z</dcterms:modified>
</cp:coreProperties>
</file>