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1715" windowHeight="57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H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J6" i="1"/>
  <c r="L6" i="1"/>
  <c r="K22" i="1"/>
  <c r="K7" i="1"/>
  <c r="K6" i="1"/>
  <c r="K15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J17" i="1"/>
  <c r="J18" i="1"/>
  <c r="J19" i="1"/>
  <c r="J20" i="1"/>
  <c r="J21" i="1"/>
  <c r="J22" i="1"/>
  <c r="J23" i="1"/>
  <c r="J16" i="1"/>
  <c r="J15" i="1"/>
  <c r="J14" i="1"/>
  <c r="J13" i="1"/>
  <c r="J12" i="1"/>
  <c r="J11" i="1"/>
  <c r="J10" i="1"/>
  <c r="J9" i="1"/>
  <c r="J8" i="1"/>
  <c r="J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2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8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F9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6" i="1"/>
</calcChain>
</file>

<file path=xl/sharedStrings.xml><?xml version="1.0" encoding="utf-8"?>
<sst xmlns="http://schemas.openxmlformats.org/spreadsheetml/2006/main" count="12" uniqueCount="12">
  <si>
    <t>edad</t>
  </si>
  <si>
    <t>n</t>
  </si>
  <si>
    <t>nTEMx</t>
  </si>
  <si>
    <t>nqx</t>
  </si>
  <si>
    <t>lx</t>
  </si>
  <si>
    <t>ndx</t>
  </si>
  <si>
    <t>nLx</t>
  </si>
  <si>
    <t>nmx</t>
  </si>
  <si>
    <t>Tx</t>
  </si>
  <si>
    <t>nPx</t>
  </si>
  <si>
    <t>ex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</si>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</sst>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72" formatCode="0.000"/>
    <numFmt numFmtId="173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  <xf numFmtId="172" fontId="0" fillId="3" borderId="1" xfId="0" applyNumberFormat="1" applyFill="1" applyBorder="1" applyAlignment="1">
      <alignment horizontal="center"/>
    </xf>
    <xf numFmtId="173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676275</xdr:colOff>
      <xdr:row>3</xdr:row>
      <xdr:rowOff>41588</xdr:rowOff>
    </xdr:from>
    <xdr:to>
      <xdr:col>17</xdr:col>
      <xdr:colOff>627707</xdr:colOff>
      <xdr:row>9</xdr:row>
      <xdr:rowOff>152055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0275" y="613088"/>
          <a:ext cx="3761432" cy="1377292"/>
        </a:xfrm>
        <a:prstGeom prst="rect">
          <a:avLst/>
        </a:prstGeom>
      </xdr:spPr>
    </xdr:pic>
    <xdr:clientData/>
  </xdr:twoCellAnchor>
  <xdr:twoCellAnchor editAs="oneCell">
    <xdr:from>
      <xdr:col>12</xdr:col>
      <xdr:colOff>695325</xdr:colOff>
      <xdr:row>10</xdr:row>
      <xdr:rowOff>57151</xdr:rowOff>
    </xdr:from>
    <xdr:to>
      <xdr:col>17</xdr:col>
      <xdr:colOff>609600</xdr:colOff>
      <xdr:row>18</xdr:row>
      <xdr:rowOff>185355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325" y="2085976"/>
          <a:ext cx="3724275" cy="1652204"/>
        </a:xfrm>
        <a:prstGeom prst="rect">
          <a:avLst/>
        </a:prstGeom>
      </xdr:spPr>
    </xdr:pic>
    <xdr:clientData/>
  </xdr:twoCellAnchor>
  <xdr:twoCellAnchor editAs="oneCell">
    <xdr:from>
      <xdr:col>17</xdr:col>
      <xdr:colOff>657224</xdr:colOff>
      <xdr:row>2</xdr:row>
      <xdr:rowOff>123825</xdr:rowOff>
    </xdr:from>
    <xdr:to>
      <xdr:col>21</xdr:col>
      <xdr:colOff>704183</xdr:colOff>
      <xdr:row>10</xdr:row>
      <xdr:rowOff>34533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11224" y="504825"/>
          <a:ext cx="3094959" cy="1558533"/>
        </a:xfrm>
        <a:prstGeom prst="rect">
          <a:avLst/>
        </a:prstGeom>
      </xdr:spPr>
    </xdr:pic>
    <xdr:clientData/>
  </xdr:twoCellAnchor>
  <xdr:twoCellAnchor editAs="oneCell">
    <xdr:from>
      <xdr:col>18</xdr:col>
      <xdr:colOff>155096</xdr:colOff>
      <xdr:row>11</xdr:row>
      <xdr:rowOff>82781</xdr:rowOff>
    </xdr:from>
    <xdr:to>
      <xdr:col>22</xdr:col>
      <xdr:colOff>522817</xdr:colOff>
      <xdr:row>18</xdr:row>
      <xdr:rowOff>9525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71096" y="2302106"/>
          <a:ext cx="3415721" cy="1260244"/>
        </a:xfrm>
        <a:prstGeom prst="rect">
          <a:avLst/>
        </a:prstGeom>
      </xdr:spPr>
    </xdr:pic>
    <xdr:clientData/>
  </xdr:twoCellAnchor>
  <xdr:twoCellAnchor editAs="oneCell">
    <xdr:from>
      <xdr:col>12</xdr:col>
      <xdr:colOff>619124</xdr:colOff>
      <xdr:row>18</xdr:row>
      <xdr:rowOff>158296</xdr:rowOff>
    </xdr:from>
    <xdr:to>
      <xdr:col>18</xdr:col>
      <xdr:colOff>24933</xdr:colOff>
      <xdr:row>30</xdr:row>
      <xdr:rowOff>19050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63124" y="3711121"/>
          <a:ext cx="3977809" cy="2146754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19</xdr:row>
      <xdr:rowOff>86593</xdr:rowOff>
    </xdr:from>
    <xdr:to>
      <xdr:col>23</xdr:col>
      <xdr:colOff>341803</xdr:colOff>
      <xdr:row>30</xdr:row>
      <xdr:rowOff>66123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44575" y="3829918"/>
          <a:ext cx="4123228" cy="2075030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30</xdr:row>
      <xdr:rowOff>119245</xdr:rowOff>
    </xdr:from>
    <xdr:to>
      <xdr:col>18</xdr:col>
      <xdr:colOff>151340</xdr:colOff>
      <xdr:row>41</xdr:row>
      <xdr:rowOff>47079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44099" y="5958070"/>
          <a:ext cx="3923241" cy="2023334"/>
        </a:xfrm>
        <a:prstGeom prst="rect">
          <a:avLst/>
        </a:prstGeom>
      </xdr:spPr>
    </xdr:pic>
    <xdr:clientData/>
  </xdr:twoCellAnchor>
  <xdr:twoCellAnchor editAs="oneCell">
    <xdr:from>
      <xdr:col>18</xdr:col>
      <xdr:colOff>390525</xdr:colOff>
      <xdr:row>31</xdr:row>
      <xdr:rowOff>132346</xdr:rowOff>
    </xdr:from>
    <xdr:to>
      <xdr:col>22</xdr:col>
      <xdr:colOff>313421</xdr:colOff>
      <xdr:row>39</xdr:row>
      <xdr:rowOff>132885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06525" y="6161671"/>
          <a:ext cx="2970896" cy="152453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41</xdr:row>
      <xdr:rowOff>64058</xdr:rowOff>
    </xdr:from>
    <xdr:to>
      <xdr:col>18</xdr:col>
      <xdr:colOff>579955</xdr:colOff>
      <xdr:row>51</xdr:row>
      <xdr:rowOff>94745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91750" y="7998383"/>
          <a:ext cx="4104205" cy="1935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3"/>
  <sheetViews>
    <sheetView tabSelected="1" workbookViewId="0">
      <selection activeCell="G33" sqref="G33"/>
    </sheetView>
  </sheetViews>
  <sheetFormatPr baseColWidth="10" defaultRowHeight="15" x14ac:dyDescent="0.25"/>
  <cols>
    <col min="2" max="13" width="11.42578125" style="1"/>
  </cols>
  <sheetData>
    <row r="5" spans="2:12" ht="24.75" customHeight="1" x14ac:dyDescent="0.25"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</row>
    <row r="6" spans="2:12" x14ac:dyDescent="0.25">
      <c r="B6" s="2">
        <v>0</v>
      </c>
      <c r="C6" s="2">
        <v>1</v>
      </c>
      <c r="D6" s="5">
        <v>2.1909999999999999E-2</v>
      </c>
      <c r="E6" s="11">
        <f>(2*C6*D6)/(2+C6*D6)</f>
        <v>2.1672576919843117E-2</v>
      </c>
      <c r="F6" s="9">
        <v>100000</v>
      </c>
      <c r="G6" s="14">
        <f>F6-F7</f>
        <v>2167.2576919843123</v>
      </c>
      <c r="H6" s="15">
        <f>(G6*0.25)+(C6*F6)</f>
        <v>100541.81442299607</v>
      </c>
      <c r="I6" s="17">
        <f>G6/H6</f>
        <v>2.1555784570052614E-2</v>
      </c>
      <c r="J6" s="15">
        <f>SUM(H6:H23)</f>
        <v>7155351.7943496536</v>
      </c>
      <c r="K6" s="18">
        <f>(H6+H7)/(5*F6)</f>
        <v>0.97806977462659928</v>
      </c>
      <c r="L6" s="20">
        <f>J6/F6</f>
        <v>71.55351794349653</v>
      </c>
    </row>
    <row r="7" spans="2:12" x14ac:dyDescent="0.25">
      <c r="B7" s="3">
        <v>1</v>
      </c>
      <c r="C7" s="3">
        <v>4</v>
      </c>
      <c r="D7" s="6">
        <v>3.0400000000000002E-3</v>
      </c>
      <c r="E7" s="11">
        <f t="shared" ref="E7:E22" si="0">(2*C7*D7)/(2+C7*D7)</f>
        <v>1.2086513994910942E-2</v>
      </c>
      <c r="F7" s="13">
        <f>F6*(1-E6)</f>
        <v>97832.742308015688</v>
      </c>
      <c r="G7" s="14">
        <f t="shared" ref="G7:G23" si="1">F7-F8</f>
        <v>1182.4568090663379</v>
      </c>
      <c r="H7" s="15">
        <f>(G7*1.6)+(C7*F8)</f>
        <v>388493.07289030356</v>
      </c>
      <c r="I7" s="17">
        <f t="shared" ref="I7:I23" si="2">G7/H7</f>
        <v>3.043701140586929E-3</v>
      </c>
      <c r="J7" s="15">
        <f>SUM(H7:H23)</f>
        <v>7054809.9799266588</v>
      </c>
      <c r="K7" s="18">
        <f>H8/(H6+H7)</f>
        <v>0.98615211570537964</v>
      </c>
      <c r="L7" s="20">
        <f t="shared" ref="L7:L23" si="3">J7/F7</f>
        <v>72.110929464855047</v>
      </c>
    </row>
    <row r="8" spans="2:12" x14ac:dyDescent="0.25">
      <c r="B8" s="3">
        <v>5</v>
      </c>
      <c r="C8" s="3">
        <v>5</v>
      </c>
      <c r="D8" s="6">
        <v>8.1999999999999998E-4</v>
      </c>
      <c r="E8" s="11">
        <f t="shared" si="0"/>
        <v>4.0916121950002483E-3</v>
      </c>
      <c r="F8" s="13">
        <f t="shared" ref="F8:F23" si="4">F7*(1-E7)</f>
        <v>96650.28549894935</v>
      </c>
      <c r="G8" s="14">
        <f t="shared" si="1"/>
        <v>395.45548679775675</v>
      </c>
      <c r="H8" s="15">
        <f>(G8*2.5)+(C8*F9)</f>
        <v>482262.78877775237</v>
      </c>
      <c r="I8" s="17">
        <f t="shared" si="2"/>
        <v>8.1999999999999955E-4</v>
      </c>
      <c r="J8" s="15">
        <f>SUM(H8:H23)</f>
        <v>6666316.9070363557</v>
      </c>
      <c r="K8" s="18">
        <f t="shared" ref="K7:K23" si="5">H9/H8</f>
        <v>0.99655482324745337</v>
      </c>
      <c r="L8" s="20">
        <f t="shared" si="3"/>
        <v>68.973587326949215</v>
      </c>
    </row>
    <row r="9" spans="2:12" x14ac:dyDescent="0.25">
      <c r="B9" s="3">
        <v>10</v>
      </c>
      <c r="C9" s="3">
        <v>5</v>
      </c>
      <c r="D9" s="6">
        <v>5.5999999999999995E-4</v>
      </c>
      <c r="E9" s="11">
        <f t="shared" si="0"/>
        <v>2.796085480327541E-3</v>
      </c>
      <c r="F9" s="13">
        <f>F8*(1-E8)</f>
        <v>96254.830012151593</v>
      </c>
      <c r="G9" s="14">
        <f t="shared" si="1"/>
        <v>269.13673260837095</v>
      </c>
      <c r="H9" s="15">
        <f t="shared" ref="H9:H22" si="6">(G9*2.5)+(C9*F10)</f>
        <v>480601.30822923698</v>
      </c>
      <c r="I9" s="17">
        <f t="shared" si="2"/>
        <v>5.5999999999999637E-4</v>
      </c>
      <c r="J9" s="15">
        <f>SUM(H9:H23)</f>
        <v>6184054.1182586029</v>
      </c>
      <c r="K9" s="18">
        <f t="shared" si="5"/>
        <v>0.9963830477188258</v>
      </c>
      <c r="L9" s="20">
        <f t="shared" si="3"/>
        <v>64.246688893200513</v>
      </c>
    </row>
    <row r="10" spans="2:12" x14ac:dyDescent="0.25">
      <c r="B10" s="3">
        <v>15</v>
      </c>
      <c r="C10" s="3">
        <v>5</v>
      </c>
      <c r="D10" s="6">
        <v>8.8999999999999995E-4</v>
      </c>
      <c r="E10" s="11">
        <f t="shared" si="0"/>
        <v>4.4401207313726964E-3</v>
      </c>
      <c r="F10" s="13">
        <f t="shared" si="4"/>
        <v>95985.693279543222</v>
      </c>
      <c r="G10" s="14">
        <f t="shared" si="1"/>
        <v>426.18806664568547</v>
      </c>
      <c r="H10" s="15">
        <f t="shared" si="6"/>
        <v>478862.99623110192</v>
      </c>
      <c r="I10" s="17">
        <f t="shared" si="2"/>
        <v>8.9000000000000992E-4</v>
      </c>
      <c r="J10" s="15">
        <f>SUM(H10:H23)</f>
        <v>5703452.8100293661</v>
      </c>
      <c r="K10" s="18">
        <f t="shared" si="5"/>
        <v>0.99427019755362334</v>
      </c>
      <c r="L10" s="20">
        <f t="shared" si="3"/>
        <v>59.419822008462837</v>
      </c>
    </row>
    <row r="11" spans="2:12" x14ac:dyDescent="0.25">
      <c r="B11" s="3">
        <v>20</v>
      </c>
      <c r="C11" s="3">
        <v>5</v>
      </c>
      <c r="D11" s="6">
        <v>1.41E-3</v>
      </c>
      <c r="E11" s="11">
        <f t="shared" si="0"/>
        <v>7.0252360429486063E-3</v>
      </c>
      <c r="F11" s="13">
        <f t="shared" si="4"/>
        <v>95559.505212897537</v>
      </c>
      <c r="G11" s="14">
        <f t="shared" si="1"/>
        <v>671.32808026798011</v>
      </c>
      <c r="H11" s="15">
        <f t="shared" si="6"/>
        <v>476119.20586381771</v>
      </c>
      <c r="I11" s="17">
        <f t="shared" si="2"/>
        <v>1.4099999999999939E-3</v>
      </c>
      <c r="J11" s="15">
        <f>SUM(H11:H23)</f>
        <v>5224589.8137982637</v>
      </c>
      <c r="K11" s="18">
        <f t="shared" si="5"/>
        <v>0.99213441194772878</v>
      </c>
      <c r="L11" s="20">
        <f t="shared" si="3"/>
        <v>54.673680050544128</v>
      </c>
    </row>
    <row r="12" spans="2:12" x14ac:dyDescent="0.25">
      <c r="B12" s="3">
        <v>25</v>
      </c>
      <c r="C12" s="3">
        <v>5</v>
      </c>
      <c r="D12" s="6">
        <v>1.75E-3</v>
      </c>
      <c r="E12" s="11">
        <f t="shared" si="0"/>
        <v>8.7118855009334171E-3</v>
      </c>
      <c r="F12" s="13">
        <f t="shared" si="4"/>
        <v>94888.177132629557</v>
      </c>
      <c r="G12" s="14">
        <f t="shared" si="1"/>
        <v>826.65493457175035</v>
      </c>
      <c r="H12" s="15">
        <f t="shared" si="6"/>
        <v>472374.2483267184</v>
      </c>
      <c r="I12" s="17">
        <f t="shared" si="2"/>
        <v>1.7499999999999855E-3</v>
      </c>
      <c r="J12" s="15">
        <f>SUM(H12:H23)</f>
        <v>4748470.6079344451</v>
      </c>
      <c r="K12" s="18">
        <f t="shared" si="5"/>
        <v>0.99054843924884972</v>
      </c>
      <c r="L12" s="20">
        <f t="shared" si="3"/>
        <v>50.042805662683243</v>
      </c>
    </row>
    <row r="13" spans="2:12" x14ac:dyDescent="0.25">
      <c r="B13" s="3">
        <v>30</v>
      </c>
      <c r="C13" s="3">
        <v>5</v>
      </c>
      <c r="D13" s="6">
        <v>2.0500000000000002E-3</v>
      </c>
      <c r="E13" s="11">
        <f t="shared" si="0"/>
        <v>1.0197736599925383E-2</v>
      </c>
      <c r="F13" s="13">
        <f t="shared" si="4"/>
        <v>94061.522198057806</v>
      </c>
      <c r="G13" s="14">
        <f t="shared" si="1"/>
        <v>959.21462756382243</v>
      </c>
      <c r="H13" s="15">
        <f t="shared" si="6"/>
        <v>467909.57442137948</v>
      </c>
      <c r="I13" s="17">
        <f t="shared" si="2"/>
        <v>2.049999999999988E-3</v>
      </c>
      <c r="J13" s="15">
        <f>SUM(H13:H23)</f>
        <v>4276096.3596077273</v>
      </c>
      <c r="K13" s="18">
        <f t="shared" si="5"/>
        <v>0.98845007451564826</v>
      </c>
      <c r="L13" s="20">
        <f t="shared" si="3"/>
        <v>45.460633207741353</v>
      </c>
    </row>
    <row r="14" spans="2:12" x14ac:dyDescent="0.25">
      <c r="B14" s="3">
        <v>35</v>
      </c>
      <c r="C14" s="3">
        <v>5</v>
      </c>
      <c r="D14" s="6">
        <v>2.5999999999999999E-3</v>
      </c>
      <c r="E14" s="11">
        <f t="shared" si="0"/>
        <v>1.2916045702930949E-2</v>
      </c>
      <c r="F14" s="13">
        <f t="shared" si="4"/>
        <v>93102.307570493984</v>
      </c>
      <c r="G14" s="14">
        <f t="shared" si="1"/>
        <v>1202.5136596288357</v>
      </c>
      <c r="H14" s="15">
        <f t="shared" si="6"/>
        <v>462505.25370339782</v>
      </c>
      <c r="I14" s="17">
        <f t="shared" si="2"/>
        <v>2.6000000000000029E-3</v>
      </c>
      <c r="J14" s="15">
        <f>SUM(H14:H23)</f>
        <v>3808186.7851863471</v>
      </c>
      <c r="K14" s="18">
        <f t="shared" si="5"/>
        <v>0.98505316907518037</v>
      </c>
      <c r="L14" s="20">
        <f t="shared" si="3"/>
        <v>40.903248099440653</v>
      </c>
    </row>
    <row r="15" spans="2:12" x14ac:dyDescent="0.25">
      <c r="B15" s="3">
        <v>40</v>
      </c>
      <c r="C15" s="3">
        <v>5</v>
      </c>
      <c r="D15" s="6">
        <v>3.4299999999999999E-3</v>
      </c>
      <c r="E15" s="11">
        <f t="shared" si="0"/>
        <v>1.7004189078650572E-2</v>
      </c>
      <c r="F15" s="13">
        <f t="shared" si="4"/>
        <v>91899.793910865148</v>
      </c>
      <c r="G15" s="14">
        <f t="shared" si="1"/>
        <v>1562.6814719493705</v>
      </c>
      <c r="H15" s="15">
        <f t="shared" si="6"/>
        <v>455592.26587445231</v>
      </c>
      <c r="I15" s="17">
        <f t="shared" si="2"/>
        <v>3.4299999999999977E-3</v>
      </c>
      <c r="J15" s="15">
        <f>SUM(H15:H23)</f>
        <v>3345681.5314829494</v>
      </c>
      <c r="K15" s="18">
        <f>H16/H15</f>
        <v>0.97949959246177798</v>
      </c>
      <c r="L15" s="20">
        <f t="shared" si="3"/>
        <v>36.405756630183213</v>
      </c>
    </row>
    <row r="16" spans="2:12" x14ac:dyDescent="0.25">
      <c r="B16" s="3">
        <v>45</v>
      </c>
      <c r="C16" s="3">
        <v>5</v>
      </c>
      <c r="D16" s="6">
        <v>4.8700000000000002E-3</v>
      </c>
      <c r="E16" s="11">
        <f t="shared" si="0"/>
        <v>2.4057104749672733E-2</v>
      </c>
      <c r="F16" s="13">
        <f t="shared" si="4"/>
        <v>90337.112438915778</v>
      </c>
      <c r="G16" s="14">
        <f t="shared" si="1"/>
        <v>2173.2493767259584</v>
      </c>
      <c r="H16" s="15">
        <f t="shared" si="6"/>
        <v>446252.43875276402</v>
      </c>
      <c r="I16" s="17">
        <f t="shared" si="2"/>
        <v>4.869999999999995E-3</v>
      </c>
      <c r="J16" s="15">
        <f>SUM(H16:H23)</f>
        <v>2890089.2656084965</v>
      </c>
      <c r="K16" s="18">
        <f t="shared" si="5"/>
        <v>0.97081152797228565</v>
      </c>
      <c r="L16" s="20">
        <f t="shared" si="3"/>
        <v>31.992269706016113</v>
      </c>
    </row>
    <row r="17" spans="2:12" x14ac:dyDescent="0.25">
      <c r="B17" s="3">
        <v>50</v>
      </c>
      <c r="C17" s="3">
        <v>5</v>
      </c>
      <c r="D17" s="6">
        <v>7.0099999999999997E-3</v>
      </c>
      <c r="E17" s="11">
        <f t="shared" si="0"/>
        <v>3.4446328100046678E-2</v>
      </c>
      <c r="F17" s="13">
        <f t="shared" si="4"/>
        <v>88163.863062189819</v>
      </c>
      <c r="G17" s="14">
        <f t="shared" si="1"/>
        <v>3036.9213536077732</v>
      </c>
      <c r="H17" s="15">
        <f t="shared" si="6"/>
        <v>433227.01192692964</v>
      </c>
      <c r="I17" s="17">
        <f t="shared" si="2"/>
        <v>7.0099999999999919E-3</v>
      </c>
      <c r="J17" s="15">
        <f>SUM(H17:H23)</f>
        <v>2443836.8268557326</v>
      </c>
      <c r="K17" s="18">
        <f t="shared" si="5"/>
        <v>0.95722810863475827</v>
      </c>
      <c r="L17" s="20">
        <f t="shared" si="3"/>
        <v>27.719257550362521</v>
      </c>
    </row>
    <row r="18" spans="2:12" x14ac:dyDescent="0.25">
      <c r="B18" s="3">
        <v>55</v>
      </c>
      <c r="C18" s="3">
        <v>5</v>
      </c>
      <c r="D18" s="6">
        <v>1.055E-2</v>
      </c>
      <c r="E18" s="11">
        <f t="shared" si="0"/>
        <v>5.1394470831810986E-2</v>
      </c>
      <c r="F18" s="13">
        <f t="shared" si="4"/>
        <v>85126.941708582046</v>
      </c>
      <c r="G18" s="14">
        <f t="shared" si="1"/>
        <v>4375.0541226429923</v>
      </c>
      <c r="H18" s="15">
        <f t="shared" si="6"/>
        <v>414697.07323630271</v>
      </c>
      <c r="I18" s="17">
        <f t="shared" si="2"/>
        <v>1.0549999999999997E-2</v>
      </c>
      <c r="J18" s="15">
        <f>SUM(H18:H23)</f>
        <v>2010609.8149288031</v>
      </c>
      <c r="K18" s="18">
        <f t="shared" si="5"/>
        <v>0.93656061371233457</v>
      </c>
      <c r="L18" s="20">
        <f t="shared" si="3"/>
        <v>23.618959809595793</v>
      </c>
    </row>
    <row r="19" spans="2:12" x14ac:dyDescent="0.25">
      <c r="B19" s="3">
        <v>60</v>
      </c>
      <c r="C19" s="3">
        <v>5</v>
      </c>
      <c r="D19" s="6">
        <v>1.583E-2</v>
      </c>
      <c r="E19" s="11">
        <f t="shared" si="0"/>
        <v>7.6136882860784461E-2</v>
      </c>
      <c r="F19" s="13">
        <f t="shared" si="4"/>
        <v>80751.887585939054</v>
      </c>
      <c r="G19" s="14">
        <f t="shared" si="1"/>
        <v>6148.1970059178711</v>
      </c>
      <c r="H19" s="15">
        <f t="shared" si="6"/>
        <v>388388.94541490061</v>
      </c>
      <c r="I19" s="17">
        <f t="shared" si="2"/>
        <v>1.5829999999999986E-2</v>
      </c>
      <c r="J19" s="13">
        <f>SUM(H19:H23)</f>
        <v>1595912.7416925007</v>
      </c>
      <c r="K19" s="18">
        <f t="shared" si="5"/>
        <v>0.90510071857698204</v>
      </c>
      <c r="L19" s="20">
        <f t="shared" si="3"/>
        <v>19.763163306790485</v>
      </c>
    </row>
    <row r="20" spans="2:12" x14ac:dyDescent="0.25">
      <c r="B20" s="3">
        <v>65</v>
      </c>
      <c r="C20" s="3">
        <v>5</v>
      </c>
      <c r="D20" s="6">
        <v>2.445E-2</v>
      </c>
      <c r="E20" s="11">
        <f t="shared" si="0"/>
        <v>0.11520791612675226</v>
      </c>
      <c r="F20" s="13">
        <f t="shared" si="4"/>
        <v>74603.690580021183</v>
      </c>
      <c r="G20" s="14">
        <f t="shared" si="1"/>
        <v>8594.9357270892651</v>
      </c>
      <c r="H20" s="15">
        <f t="shared" si="6"/>
        <v>351531.11358238279</v>
      </c>
      <c r="I20" s="17">
        <f t="shared" si="2"/>
        <v>2.4450000000000017E-2</v>
      </c>
      <c r="J20" s="13">
        <f>SUM(H20:H23)</f>
        <v>1207523.7962775999</v>
      </c>
      <c r="K20" s="18">
        <f t="shared" si="5"/>
        <v>0.85853736597855645</v>
      </c>
      <c r="L20" s="20">
        <f t="shared" si="3"/>
        <v>16.185845323327396</v>
      </c>
    </row>
    <row r="21" spans="2:12" x14ac:dyDescent="0.25">
      <c r="B21" s="3">
        <v>70</v>
      </c>
      <c r="C21" s="3">
        <v>5</v>
      </c>
      <c r="D21" s="6">
        <v>3.7429999999999998E-2</v>
      </c>
      <c r="E21" s="11">
        <f t="shared" si="0"/>
        <v>0.17113595318108038</v>
      </c>
      <c r="F21" s="13">
        <f t="shared" si="4"/>
        <v>66008.754852931917</v>
      </c>
      <c r="G21" s="14">
        <f t="shared" si="1"/>
        <v>11296.471180052766</v>
      </c>
      <c r="H21" s="15">
        <f t="shared" si="6"/>
        <v>301802.59631452768</v>
      </c>
      <c r="I21" s="17">
        <f t="shared" si="2"/>
        <v>3.7429999999999984E-2</v>
      </c>
      <c r="J21" s="13">
        <f>SUM(H21:H23)</f>
        <v>855992.6826952172</v>
      </c>
      <c r="K21" s="18">
        <f t="shared" si="5"/>
        <v>0.79361292299610386</v>
      </c>
      <c r="L21" s="20">
        <f t="shared" si="3"/>
        <v>12.967865923276031</v>
      </c>
    </row>
    <row r="22" spans="2:12" x14ac:dyDescent="0.25">
      <c r="B22" s="3">
        <v>75</v>
      </c>
      <c r="C22" s="3">
        <v>5</v>
      </c>
      <c r="D22" s="6">
        <v>5.6860000000000001E-2</v>
      </c>
      <c r="E22" s="11">
        <f t="shared" si="0"/>
        <v>0.24891651709495249</v>
      </c>
      <c r="F22" s="13">
        <f t="shared" si="4"/>
        <v>54712.283672879152</v>
      </c>
      <c r="G22" s="14">
        <f t="shared" si="1"/>
        <v>13618.791094164117</v>
      </c>
      <c r="H22" s="15">
        <f t="shared" si="6"/>
        <v>239514.44062898547</v>
      </c>
      <c r="I22" s="17">
        <f t="shared" si="2"/>
        <v>5.6860000000000015E-2</v>
      </c>
      <c r="J22" s="13">
        <f>SUM(H22:H23)</f>
        <v>554190.08638068952</v>
      </c>
      <c r="K22" s="18">
        <f>J23/J22</f>
        <v>0.56781175536139794</v>
      </c>
      <c r="L22" s="20">
        <f t="shared" si="3"/>
        <v>10.129171169204938</v>
      </c>
    </row>
    <row r="23" spans="2:12" x14ac:dyDescent="0.25">
      <c r="B23" s="4">
        <v>80</v>
      </c>
      <c r="C23" s="4" t="s">
        <v>11</v>
      </c>
      <c r="D23" s="7">
        <v>0.13059000000000001</v>
      </c>
      <c r="E23" s="12">
        <v>1</v>
      </c>
      <c r="F23" s="13">
        <f t="shared" si="4"/>
        <v>41093.492578715035</v>
      </c>
      <c r="G23" s="13">
        <f t="shared" si="1"/>
        <v>41093.492578715035</v>
      </c>
      <c r="H23" s="16">
        <f>G23/D23</f>
        <v>314675.64575170405</v>
      </c>
      <c r="I23" s="17">
        <f t="shared" si="2"/>
        <v>0.13059000000000001</v>
      </c>
      <c r="J23" s="13">
        <f>SUM(H23:H23)</f>
        <v>314675.64575170405</v>
      </c>
      <c r="K23" s="19">
        <v>0</v>
      </c>
      <c r="L23" s="10">
        <f t="shared" si="3"/>
        <v>7.6575541771958031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FIEECS UNI</dc:creator>
  <cp:lastModifiedBy>FIEECS UNI</cp:lastModifiedBy>
  <dcterms:created xsi:type="dcterms:W3CDTF">2024-06-14T22:50:37Z</dcterms:created>
  <dcterms:modified xsi:type="dcterms:W3CDTF">2024-06-15T00:13:02Z</dcterms:modified>
</cp:coreProperties>
</file>