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068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34" i="1"/>
  <c r="D31"/>
  <c r="C30"/>
  <c r="B30"/>
  <c r="E30" s="1"/>
  <c r="E29"/>
  <c r="B29"/>
  <c r="B28"/>
  <c r="E28" s="1"/>
  <c r="C27"/>
  <c r="B27"/>
  <c r="E27" s="1"/>
  <c r="B26"/>
  <c r="E26" s="1"/>
  <c r="B25"/>
  <c r="E25" s="1"/>
  <c r="B24"/>
  <c r="E24" s="1"/>
  <c r="C23"/>
  <c r="B23"/>
  <c r="E23" s="1"/>
  <c r="C22"/>
  <c r="B22"/>
  <c r="E22" s="1"/>
  <c r="C21"/>
  <c r="E21" s="1"/>
  <c r="B21"/>
  <c r="E20"/>
  <c r="C20"/>
  <c r="B20"/>
  <c r="C19"/>
  <c r="B19"/>
  <c r="E19" s="1"/>
  <c r="C18"/>
  <c r="B18"/>
  <c r="E18" s="1"/>
  <c r="C17"/>
  <c r="E17" s="1"/>
  <c r="B17"/>
  <c r="E16"/>
  <c r="C16"/>
  <c r="B16"/>
  <c r="C15"/>
  <c r="B15"/>
  <c r="E15" s="1"/>
  <c r="C14"/>
  <c r="C34" s="1"/>
  <c r="B14"/>
  <c r="E14" s="1"/>
  <c r="B13"/>
  <c r="E13" s="1"/>
  <c r="B12"/>
  <c r="E12" s="1"/>
  <c r="B11"/>
  <c r="E11" s="1"/>
  <c r="B10"/>
  <c r="E10" s="1"/>
  <c r="B9"/>
  <c r="E9" s="1"/>
  <c r="B8"/>
  <c r="E8" s="1"/>
  <c r="B7"/>
  <c r="E7" s="1"/>
  <c r="B6"/>
  <c r="E6" s="1"/>
  <c r="J5"/>
  <c r="I5"/>
  <c r="B5"/>
  <c r="E5" s="1"/>
  <c r="H4"/>
  <c r="H5" s="1"/>
  <c r="B4"/>
  <c r="B34" s="1"/>
  <c r="E34" l="1"/>
  <c r="K4"/>
  <c r="K5" s="1"/>
  <c r="E4"/>
  <c r="E31" s="1"/>
  <c r="C31"/>
  <c r="B31"/>
</calcChain>
</file>

<file path=xl/sharedStrings.xml><?xml version="1.0" encoding="utf-8"?>
<sst xmlns="http://schemas.openxmlformats.org/spreadsheetml/2006/main" count="52" uniqueCount="41">
  <si>
    <t>2015年7月加班费发放花名表</t>
  </si>
  <si>
    <t>其他人员2015年7月加班费发放花名表</t>
  </si>
  <si>
    <t>领导批示：</t>
    <phoneticPr fontId="5" type="noConversion"/>
  </si>
  <si>
    <t>姓名</t>
    <phoneticPr fontId="5" type="noConversion" alignment="center"/>
  </si>
  <si>
    <t>节假日
加班费</t>
    <phoneticPr fontId="5" type="noConversion" alignment="center"/>
  </si>
  <si>
    <t>扣款</t>
    <phoneticPr fontId="5" type="noConversion" alignment="center"/>
  </si>
  <si>
    <t>扣税</t>
    <phoneticPr fontId="5" type="noConversion"/>
  </si>
  <si>
    <t>实领金额</t>
    <phoneticPr fontId="5" type="noConversion" alignment="center"/>
  </si>
  <si>
    <r>
      <t>领</t>
    </r>
    <r>
      <rPr>
        <sz val="14"/>
        <rFont val="Times New Roman"/>
        <family val="1"/>
      </rPr>
      <t xml:space="preserve">  </t>
    </r>
    <r>
      <rPr>
        <sz val="14"/>
        <rFont val="楷体_GB2312"/>
        <family val="3"/>
        <charset val="134"/>
      </rPr>
      <t>印</t>
    </r>
    <phoneticPr fontId="7" type="noConversion"/>
  </si>
  <si>
    <t>高广泽</t>
    <phoneticPr fontId="5" type="noConversion" alignment="center"/>
  </si>
  <si>
    <t>刘仲赤</t>
    <phoneticPr fontId="5" type="noConversion" alignment="center"/>
  </si>
  <si>
    <t>侯丙达</t>
    <phoneticPr fontId="5" type="noConversion" alignment="center"/>
  </si>
  <si>
    <t>合计</t>
    <phoneticPr fontId="5" type="noConversion" alignment="center"/>
  </si>
  <si>
    <t>庞维军</t>
    <phoneticPr fontId="5" type="noConversion" alignment="center"/>
  </si>
  <si>
    <t>制表人：</t>
    <phoneticPr fontId="5" type="noConversion" alignment="center"/>
  </si>
  <si>
    <t>复核人：</t>
    <phoneticPr fontId="5" type="noConversion" alignment="center"/>
  </si>
  <si>
    <t>审核人：</t>
    <phoneticPr fontId="5" type="noConversion" alignment="center"/>
  </si>
  <si>
    <t>赵建兵</t>
    <phoneticPr fontId="5" type="noConversion" alignment="center"/>
  </si>
  <si>
    <t>赵晓辉</t>
    <phoneticPr fontId="5" type="noConversion" alignment="center"/>
  </si>
  <si>
    <t>王淑丽</t>
    <phoneticPr fontId="5" type="noConversion" alignment="center"/>
  </si>
  <si>
    <t>李宏云</t>
    <phoneticPr fontId="5" type="noConversion" alignment="center"/>
  </si>
  <si>
    <t>李海博</t>
    <phoneticPr fontId="5" type="noConversion" alignment="center"/>
  </si>
  <si>
    <t>张爱华</t>
    <phoneticPr fontId="5" type="noConversion" alignment="center"/>
  </si>
  <si>
    <t>梁振宇</t>
    <phoneticPr fontId="5" type="noConversion" alignment="center"/>
  </si>
  <si>
    <t>钱国慧</t>
    <phoneticPr fontId="5" type="noConversion" alignment="center"/>
  </si>
  <si>
    <t>东雪</t>
  </si>
  <si>
    <t>吴继峰</t>
    <phoneticPr fontId="5" type="noConversion" alignment="center"/>
  </si>
  <si>
    <t>李晓清</t>
    <phoneticPr fontId="5" type="noConversion" alignment="center"/>
  </si>
  <si>
    <t>计国民</t>
    <phoneticPr fontId="5" type="noConversion" alignment="center"/>
  </si>
  <si>
    <t>赵洪峰</t>
    <phoneticPr fontId="5" type="noConversion" alignment="center"/>
  </si>
  <si>
    <t>刘小杰</t>
    <phoneticPr fontId="5" type="noConversion" alignment="center"/>
  </si>
  <si>
    <t>孙搏陽</t>
    <phoneticPr fontId="5" type="noConversion" alignment="center"/>
  </si>
  <si>
    <t>尹秀丽</t>
    <phoneticPr fontId="5" type="noConversion" alignment="center"/>
  </si>
  <si>
    <t>盛琦芳</t>
    <phoneticPr fontId="5" type="noConversion" alignment="center"/>
  </si>
  <si>
    <t>刘伟</t>
    <phoneticPr fontId="5" type="noConversion" alignment="center"/>
  </si>
  <si>
    <t>董显臣</t>
    <phoneticPr fontId="5" type="noConversion" alignment="center"/>
  </si>
  <si>
    <t>李晓华</t>
    <phoneticPr fontId="5" type="noConversion" alignment="center"/>
  </si>
  <si>
    <t>孟广娟</t>
    <phoneticPr fontId="5" type="noConversion" alignment="center"/>
  </si>
  <si>
    <t>常跃辉</t>
    <phoneticPr fontId="5" type="noConversion" alignment="center"/>
  </si>
  <si>
    <t>钱洪伟</t>
    <phoneticPr fontId="5" type="noConversion" alignment="center"/>
  </si>
  <si>
    <t>付文英</t>
    <phoneticPr fontId="5" type="noConversion" alignment="center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</si>
</sst>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12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0"/>
      <name val="Times New Roman"/>
      <family val="1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11"/>
      <name val="楷体_GB2312"/>
      <family val="3"/>
      <charset val="134"/>
    </font>
    <font>
      <b/>
      <sz val="11"/>
      <name val="Times New Roman"/>
      <family val="1"/>
    </font>
    <font>
      <b/>
      <sz val="14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176" fontId="3" fillId="2" borderId="0" xfId="0" applyNumberFormat="1" applyFont="1" applyFill="1" applyBorder="1" applyAlignment="1">
      <alignment horizontal="center" vertical="center" wrapText="1"/>
    </xf>
    <xf numFmtId="176" fontId="4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Alignment="1"/>
    <xf numFmtId="176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/>
    <xf numFmtId="176" fontId="9" fillId="2" borderId="0" xfId="0" applyNumberFormat="1" applyFont="1" applyFill="1" applyBorder="1" applyAlignment="1">
      <alignment vertical="center" wrapText="1"/>
    </xf>
    <xf numFmtId="176" fontId="9" fillId="2" borderId="0" xfId="0" applyNumberFormat="1" applyFont="1" applyFill="1" applyBorder="1" applyAlignment="1">
      <alignment horizontal="left" vertical="center" wrapText="1"/>
    </xf>
    <xf numFmtId="176" fontId="10" fillId="2" borderId="0" xfId="0" applyNumberFormat="1" applyFont="1" applyFill="1" applyBorder="1" applyAlignment="1"/>
    <xf numFmtId="177" fontId="9" fillId="2" borderId="0" xfId="0" applyNumberFormat="1" applyFont="1" applyFill="1" applyBorder="1" applyAlignment="1">
      <alignment horizontal="left" vertical="center" wrapText="1"/>
    </xf>
    <xf numFmtId="176" fontId="11" fillId="2" borderId="0" xfId="0" applyNumberFormat="1" applyFont="1" applyFill="1" applyBorder="1" applyAlignment="1">
      <alignment horizontal="center" vertical="center" wrapText="1"/>
    </xf>
    <xf numFmtId="176" fontId="8" fillId="2" borderId="0" xfId="0" applyNumberFormat="1" applyFont="1" applyFill="1" applyBorder="1" applyAlignment="1">
      <alignment horizontal="center" vertical="center" wrapText="1"/>
    </xf>
    <xf numFmtId="176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H12" sqref="H12"/>
    </sheetView>
  </sheetViews>
  <sheetFormatPr defaultRowHeight="13.5"/>
  <cols>
    <col min="1" max="1" width="11.375" style="2" customWidth="1"/>
    <col min="2" max="2" width="13.125" style="2" customWidth="1"/>
    <col min="3" max="3" width="11.625" style="2" customWidth="1"/>
    <col min="4" max="4" width="13.875" style="2" customWidth="1"/>
    <col min="5" max="6" width="12.875" style="2" customWidth="1"/>
    <col min="7" max="7" width="10.875" style="2" customWidth="1"/>
    <col min="8" max="8" width="12.625" style="2" customWidth="1"/>
    <col min="9" max="9" width="11" style="2" customWidth="1"/>
    <col min="10" max="10" width="13.875" style="2" customWidth="1"/>
    <col min="11" max="11" width="13.625" style="2" customWidth="1"/>
    <col min="12" max="12" width="14" style="2" customWidth="1"/>
    <col min="13" max="16384" width="9" style="2"/>
  </cols>
  <sheetData>
    <row r="1" spans="1:12" ht="41.25" customHeight="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</row>
    <row r="2" spans="1:12" s="5" customFormat="1" ht="39" customHeight="1">
      <c r="A2" s="3"/>
      <c r="B2" s="3"/>
      <c r="C2" s="3"/>
      <c r="D2" s="3"/>
      <c r="E2" s="4" t="s">
        <v>2</v>
      </c>
      <c r="F2" s="4"/>
      <c r="G2" s="3"/>
      <c r="H2" s="3"/>
      <c r="I2" s="3"/>
      <c r="J2" s="3"/>
      <c r="K2" s="4" t="s">
        <v>2</v>
      </c>
      <c r="L2" s="3"/>
    </row>
    <row r="3" spans="1:12" ht="37.5" customHeigh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6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</row>
    <row r="4" spans="1:12" ht="22.5" customHeight="1">
      <c r="A4" s="6" t="s">
        <v>9</v>
      </c>
      <c r="B4" s="8">
        <f>ROUND(4752/8*8,0)</f>
        <v>4752</v>
      </c>
      <c r="C4" s="8"/>
      <c r="D4" s="8">
        <v>1175.56</v>
      </c>
      <c r="E4" s="8">
        <f>B4-C4-D4</f>
        <v>3576.44</v>
      </c>
      <c r="F4" s="8"/>
      <c r="G4" s="6" t="s">
        <v>10</v>
      </c>
      <c r="H4" s="8">
        <f>ROUND(4752/8*8,0)</f>
        <v>4752</v>
      </c>
      <c r="I4" s="8">
        <v>10</v>
      </c>
      <c r="J4" s="8">
        <v>751.45</v>
      </c>
      <c r="K4" s="8">
        <f>H4-I4-J4</f>
        <v>3990.55</v>
      </c>
      <c r="L4" s="7"/>
    </row>
    <row r="5" spans="1:12" ht="21" customHeight="1">
      <c r="A5" s="7" t="s">
        <v>11</v>
      </c>
      <c r="B5" s="8">
        <f t="shared" ref="B5:B30" si="0">ROUND(4752/8*8,0)</f>
        <v>4752</v>
      </c>
      <c r="C5" s="8"/>
      <c r="D5" s="8">
        <v>735.1</v>
      </c>
      <c r="E5" s="8">
        <f t="shared" ref="E5:E29" si="1">B5-C5-D5</f>
        <v>4016.9</v>
      </c>
      <c r="F5" s="8"/>
      <c r="G5" s="7" t="s">
        <v>12</v>
      </c>
      <c r="H5" s="8">
        <f>SUM(H4:H4)</f>
        <v>4752</v>
      </c>
      <c r="I5" s="8">
        <f>SUM(I4:I4)</f>
        <v>10</v>
      </c>
      <c r="J5" s="8">
        <f>SUM(J4:J4)</f>
        <v>751.45</v>
      </c>
      <c r="K5" s="8">
        <f>SUM(K4:K4)</f>
        <v>3990.55</v>
      </c>
      <c r="L5" s="9"/>
    </row>
    <row r="6" spans="1:12" ht="21" customHeight="1">
      <c r="A6" s="7" t="s">
        <v>13</v>
      </c>
      <c r="B6" s="8">
        <f t="shared" si="0"/>
        <v>4752</v>
      </c>
      <c r="C6" s="8"/>
      <c r="D6" s="8">
        <v>735.90000000000009</v>
      </c>
      <c r="E6" s="8">
        <f t="shared" si="1"/>
        <v>4016.1</v>
      </c>
      <c r="F6" s="8"/>
      <c r="G6" s="10" t="s">
        <v>14</v>
      </c>
      <c r="H6" s="5"/>
      <c r="I6" s="11" t="s">
        <v>15</v>
      </c>
      <c r="J6" s="12"/>
      <c r="K6" s="13" t="s">
        <v>16</v>
      </c>
      <c r="L6" s="14"/>
    </row>
    <row r="7" spans="1:12" ht="21" customHeight="1">
      <c r="A7" s="7" t="s">
        <v>17</v>
      </c>
      <c r="B7" s="8">
        <f t="shared" si="0"/>
        <v>4752</v>
      </c>
      <c r="C7" s="8"/>
      <c r="D7" s="8">
        <v>656.75</v>
      </c>
      <c r="E7" s="8">
        <f t="shared" si="1"/>
        <v>4095.25</v>
      </c>
      <c r="F7" s="8"/>
      <c r="J7" s="15"/>
      <c r="K7" s="16"/>
    </row>
    <row r="8" spans="1:12" ht="21" customHeight="1">
      <c r="A8" s="7" t="s">
        <v>18</v>
      </c>
      <c r="B8" s="8">
        <f t="shared" si="0"/>
        <v>4752</v>
      </c>
      <c r="C8" s="8"/>
      <c r="D8" s="8">
        <v>721.1400000000001</v>
      </c>
      <c r="E8" s="8">
        <f t="shared" si="1"/>
        <v>4030.8599999999997</v>
      </c>
      <c r="F8" s="8"/>
      <c r="J8" s="16"/>
    </row>
    <row r="9" spans="1:12" ht="21" customHeight="1">
      <c r="A9" s="7" t="s">
        <v>19</v>
      </c>
      <c r="B9" s="8">
        <f t="shared" si="0"/>
        <v>4752</v>
      </c>
      <c r="C9" s="8">
        <v>10</v>
      </c>
      <c r="D9" s="8">
        <v>655.81</v>
      </c>
      <c r="E9" s="8">
        <f t="shared" si="1"/>
        <v>4086.19</v>
      </c>
      <c r="F9" s="8"/>
      <c r="J9" s="15"/>
    </row>
    <row r="10" spans="1:12" ht="21" customHeight="1">
      <c r="A10" s="7" t="s">
        <v>20</v>
      </c>
      <c r="B10" s="8">
        <f t="shared" si="0"/>
        <v>4752</v>
      </c>
      <c r="C10" s="8"/>
      <c r="D10" s="8">
        <v>640.06999999999994</v>
      </c>
      <c r="E10" s="8">
        <f t="shared" si="1"/>
        <v>4111.93</v>
      </c>
      <c r="F10" s="8"/>
    </row>
    <row r="11" spans="1:12" ht="21" customHeight="1">
      <c r="A11" s="7" t="s">
        <v>21</v>
      </c>
      <c r="B11" s="8">
        <f t="shared" si="0"/>
        <v>4752</v>
      </c>
      <c r="C11" s="8"/>
      <c r="D11" s="8">
        <v>573.72</v>
      </c>
      <c r="E11" s="8">
        <f t="shared" si="1"/>
        <v>4178.28</v>
      </c>
      <c r="F11" s="8"/>
    </row>
    <row r="12" spans="1:12" ht="21" customHeight="1">
      <c r="A12" s="7" t="s">
        <v>22</v>
      </c>
      <c r="B12" s="8">
        <f t="shared" si="0"/>
        <v>4752</v>
      </c>
      <c r="C12" s="8"/>
      <c r="D12" s="8">
        <v>565.13</v>
      </c>
      <c r="E12" s="8">
        <f t="shared" si="1"/>
        <v>4186.87</v>
      </c>
      <c r="F12" s="8"/>
    </row>
    <row r="13" spans="1:12" ht="21" customHeight="1">
      <c r="A13" s="7" t="s">
        <v>23</v>
      </c>
      <c r="B13" s="8">
        <f t="shared" si="0"/>
        <v>4752</v>
      </c>
      <c r="C13" s="8">
        <v>10</v>
      </c>
      <c r="D13" s="8">
        <v>557.06999999999994</v>
      </c>
      <c r="E13" s="8">
        <f t="shared" si="1"/>
        <v>4184.93</v>
      </c>
      <c r="F13" s="8"/>
    </row>
    <row r="14" spans="1:12" ht="21" customHeight="1">
      <c r="A14" s="7" t="s">
        <v>24</v>
      </c>
      <c r="B14" s="8">
        <f t="shared" si="0"/>
        <v>4752</v>
      </c>
      <c r="C14" s="8">
        <f>100+10+10+100+100+100+10</f>
        <v>430</v>
      </c>
      <c r="D14" s="8">
        <v>522.95000000000005</v>
      </c>
      <c r="E14" s="8">
        <f t="shared" si="1"/>
        <v>3799.05</v>
      </c>
      <c r="F14" s="8"/>
    </row>
    <row r="15" spans="1:12" ht="21" customHeight="1">
      <c r="A15" s="7" t="s">
        <v>25</v>
      </c>
      <c r="B15" s="8">
        <f t="shared" si="0"/>
        <v>4752</v>
      </c>
      <c r="C15" s="8">
        <f>20+50+10</f>
        <v>80</v>
      </c>
      <c r="D15" s="8">
        <v>825.1</v>
      </c>
      <c r="E15" s="8">
        <f t="shared" si="1"/>
        <v>3846.9</v>
      </c>
      <c r="F15" s="8"/>
    </row>
    <row r="16" spans="1:12" ht="21" customHeight="1">
      <c r="A16" s="7" t="s">
        <v>26</v>
      </c>
      <c r="B16" s="8">
        <f t="shared" si="0"/>
        <v>4752</v>
      </c>
      <c r="C16" s="8">
        <f>10+40+50+50+50+50+50+50+100</f>
        <v>450</v>
      </c>
      <c r="D16" s="8">
        <v>524.49</v>
      </c>
      <c r="E16" s="8">
        <f t="shared" si="1"/>
        <v>3777.51</v>
      </c>
      <c r="F16" s="8"/>
    </row>
    <row r="17" spans="1:12" ht="21" customHeight="1">
      <c r="A17" s="7" t="s">
        <v>27</v>
      </c>
      <c r="B17" s="8">
        <f t="shared" si="0"/>
        <v>4752</v>
      </c>
      <c r="C17" s="8">
        <f>50+30+100+50+50</f>
        <v>280</v>
      </c>
      <c r="D17" s="8">
        <v>579.48</v>
      </c>
      <c r="E17" s="8">
        <f t="shared" si="1"/>
        <v>3892.52</v>
      </c>
      <c r="F17" s="8"/>
    </row>
    <row r="18" spans="1:12" ht="21" customHeight="1">
      <c r="A18" s="7" t="s">
        <v>28</v>
      </c>
      <c r="B18" s="8">
        <f t="shared" si="0"/>
        <v>4752</v>
      </c>
      <c r="C18" s="8">
        <f>50+10+10</f>
        <v>70</v>
      </c>
      <c r="D18" s="8">
        <v>545.04999999999995</v>
      </c>
      <c r="E18" s="8">
        <f t="shared" si="1"/>
        <v>4136.95</v>
      </c>
      <c r="F18" s="8"/>
    </row>
    <row r="19" spans="1:12" ht="21" customHeight="1">
      <c r="A19" s="7" t="s">
        <v>29</v>
      </c>
      <c r="B19" s="8">
        <f t="shared" si="0"/>
        <v>4752</v>
      </c>
      <c r="C19" s="8">
        <f>50+10+100+50+100</f>
        <v>310</v>
      </c>
      <c r="D19" s="8">
        <v>565.96</v>
      </c>
      <c r="E19" s="8">
        <f t="shared" si="1"/>
        <v>3876.04</v>
      </c>
      <c r="F19" s="8"/>
    </row>
    <row r="20" spans="1:12" ht="21" customHeight="1">
      <c r="A20" s="7" t="s">
        <v>30</v>
      </c>
      <c r="B20" s="8">
        <f t="shared" si="0"/>
        <v>4752</v>
      </c>
      <c r="C20" s="8">
        <f>50+10+10+10+10+50</f>
        <v>140</v>
      </c>
      <c r="D20" s="8">
        <v>522.25</v>
      </c>
      <c r="E20" s="8">
        <f t="shared" si="1"/>
        <v>4089.75</v>
      </c>
      <c r="F20" s="8"/>
    </row>
    <row r="21" spans="1:12" ht="21" customHeight="1">
      <c r="A21" s="7" t="s">
        <v>31</v>
      </c>
      <c r="B21" s="8">
        <f t="shared" si="0"/>
        <v>4752</v>
      </c>
      <c r="C21" s="8">
        <f>50+50+10+10</f>
        <v>120</v>
      </c>
      <c r="D21" s="8">
        <v>563.59999999999991</v>
      </c>
      <c r="E21" s="8">
        <f t="shared" si="1"/>
        <v>4068.4</v>
      </c>
      <c r="F21" s="8"/>
    </row>
    <row r="22" spans="1:12" ht="21" customHeight="1">
      <c r="A22" s="7" t="s">
        <v>32</v>
      </c>
      <c r="B22" s="8">
        <f t="shared" si="0"/>
        <v>4752</v>
      </c>
      <c r="C22" s="8">
        <f>50+50+100+10</f>
        <v>210</v>
      </c>
      <c r="D22" s="8">
        <v>484.18</v>
      </c>
      <c r="E22" s="8">
        <f t="shared" si="1"/>
        <v>4057.82</v>
      </c>
      <c r="F22" s="8"/>
    </row>
    <row r="23" spans="1:12" ht="21" customHeight="1">
      <c r="A23" s="7" t="s">
        <v>33</v>
      </c>
      <c r="B23" s="8">
        <f t="shared" si="0"/>
        <v>4752</v>
      </c>
      <c r="C23" s="8">
        <f>100+100+50+50+10+10+10+10+10</f>
        <v>350</v>
      </c>
      <c r="D23" s="8">
        <v>605.33000000000004</v>
      </c>
      <c r="E23" s="8">
        <f t="shared" si="1"/>
        <v>3796.67</v>
      </c>
      <c r="F23" s="8"/>
    </row>
    <row r="24" spans="1:12" ht="21" customHeight="1">
      <c r="A24" s="7" t="s">
        <v>34</v>
      </c>
      <c r="B24" s="8">
        <f t="shared" si="0"/>
        <v>4752</v>
      </c>
      <c r="C24" s="8">
        <v>100</v>
      </c>
      <c r="D24" s="8">
        <v>477.79</v>
      </c>
      <c r="E24" s="8">
        <f t="shared" si="1"/>
        <v>4174.21</v>
      </c>
      <c r="F24" s="8"/>
    </row>
    <row r="25" spans="1:12" ht="21" customHeight="1">
      <c r="A25" s="7" t="s">
        <v>35</v>
      </c>
      <c r="B25" s="8">
        <f t="shared" si="0"/>
        <v>4752</v>
      </c>
      <c r="C25" s="8"/>
      <c r="D25" s="8">
        <v>768.87</v>
      </c>
      <c r="E25" s="8">
        <f t="shared" si="1"/>
        <v>3983.13</v>
      </c>
      <c r="F25" s="8"/>
    </row>
    <row r="26" spans="1:12" ht="21" customHeight="1">
      <c r="A26" s="7" t="s">
        <v>36</v>
      </c>
      <c r="B26" s="8">
        <f t="shared" si="0"/>
        <v>4752</v>
      </c>
      <c r="C26" s="8"/>
      <c r="D26" s="8">
        <v>809.81000000000006</v>
      </c>
      <c r="E26" s="8">
        <f t="shared" si="1"/>
        <v>3942.19</v>
      </c>
      <c r="F26" s="8"/>
    </row>
    <row r="27" spans="1:12" ht="21" customHeight="1">
      <c r="A27" s="7" t="s">
        <v>37</v>
      </c>
      <c r="B27" s="8">
        <f>ROUND(4752/8*7,0)</f>
        <v>4158</v>
      </c>
      <c r="C27" s="8">
        <f>100+10</f>
        <v>110</v>
      </c>
      <c r="D27" s="8">
        <v>771.17000000000007</v>
      </c>
      <c r="E27" s="8">
        <f t="shared" si="1"/>
        <v>3276.83</v>
      </c>
      <c r="F27" s="8"/>
    </row>
    <row r="28" spans="1:12" ht="21" customHeight="1">
      <c r="A28" s="7" t="s">
        <v>38</v>
      </c>
      <c r="B28" s="8">
        <f t="shared" si="0"/>
        <v>4752</v>
      </c>
      <c r="C28" s="8"/>
      <c r="D28" s="8">
        <v>544.96</v>
      </c>
      <c r="E28" s="8">
        <f t="shared" si="1"/>
        <v>4207.04</v>
      </c>
      <c r="F28" s="8"/>
    </row>
    <row r="29" spans="1:12" ht="21" customHeight="1">
      <c r="A29" s="7" t="s">
        <v>39</v>
      </c>
      <c r="B29" s="8">
        <f t="shared" si="0"/>
        <v>4752</v>
      </c>
      <c r="C29" s="8"/>
      <c r="D29" s="8">
        <v>413.38</v>
      </c>
      <c r="E29" s="8">
        <f t="shared" si="1"/>
        <v>4338.62</v>
      </c>
      <c r="F29" s="8"/>
    </row>
    <row r="30" spans="1:12" ht="21" customHeight="1">
      <c r="A30" s="7" t="s">
        <v>40</v>
      </c>
      <c r="B30" s="8">
        <f t="shared" si="0"/>
        <v>4752</v>
      </c>
      <c r="C30" s="8">
        <f>10+20</f>
        <v>30</v>
      </c>
      <c r="D30" s="8">
        <v>583.66</v>
      </c>
      <c r="E30" s="8">
        <f>B30-C30-D30</f>
        <v>4138.34</v>
      </c>
      <c r="F30" s="8"/>
    </row>
    <row r="31" spans="1:12" s="5" customFormat="1" ht="26.25" customHeight="1">
      <c r="A31" s="7" t="s">
        <v>12</v>
      </c>
      <c r="B31" s="8">
        <f>SUM(B4:B30)</f>
        <v>127710</v>
      </c>
      <c r="C31" s="8">
        <f>SUM(C4:C30)</f>
        <v>2700</v>
      </c>
      <c r="D31" s="8">
        <f>SUM(D4:D30)</f>
        <v>17124.280000000002</v>
      </c>
      <c r="E31" s="8">
        <f>SUM(E4:E30)</f>
        <v>107885.72</v>
      </c>
      <c r="F31" s="8"/>
      <c r="G31" s="2"/>
      <c r="H31" s="2"/>
      <c r="I31" s="2"/>
      <c r="J31" s="2"/>
      <c r="K31" s="2"/>
      <c r="L31" s="2"/>
    </row>
    <row r="32" spans="1:12" ht="18.75" customHeight="1">
      <c r="A32" s="10" t="s">
        <v>14</v>
      </c>
      <c r="C32" s="11" t="s">
        <v>15</v>
      </c>
      <c r="D32" s="12"/>
      <c r="E32" s="13" t="s">
        <v>16</v>
      </c>
      <c r="F32" s="13"/>
    </row>
    <row r="33" spans="2:6" ht="18.75">
      <c r="D33" s="15"/>
      <c r="E33" s="16"/>
      <c r="F33" s="16"/>
    </row>
    <row r="34" spans="2:6">
      <c r="B34" s="16">
        <f>SUM(B4:B30)</f>
        <v>127710</v>
      </c>
      <c r="C34" s="16">
        <f>SUM(C4:C30)</f>
        <v>2700</v>
      </c>
      <c r="D34" s="16">
        <f>SUM(D4:D30)</f>
        <v>17124.280000000002</v>
      </c>
      <c r="E34" s="16">
        <f>B34-C34-D34</f>
        <v>107885.72</v>
      </c>
    </row>
    <row r="35" spans="2:6" ht="18.75">
      <c r="D35" s="15"/>
    </row>
    <row r="37" spans="2:6">
      <c r="E37" s="16"/>
    </row>
  </sheetData>
  <mergeCells count="2">
    <mergeCell ref="A1:F1"/>
    <mergeCell ref="G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王丹丹</dc:creator>
  <cp:lastModifiedBy>王丹丹</cp:lastModifiedBy>
  <dcterms:created xsi:type="dcterms:W3CDTF">2015-08-12T00:58:07Z</dcterms:created>
  <dcterms:modified xsi:type="dcterms:W3CDTF">2015-08-12T00:59:11Z</dcterms:modified>
</cp:coreProperties>
</file>