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/>
  </bookViews>
  <sheets>
    <sheet name="制单" sheetId="1" r:id="rId1"/>
    <sheet name="BOM" sheetId="2" r:id="rId2"/>
    <sheet name="头版评语 12.28" sheetId="13" r:id="rId3"/>
    <sheet name="齐码尺寸表上衣" sheetId="12" r:id="rId4"/>
    <sheet name="WpsReserved_CellImgList" sheetId="6" state="veryHidden" r:id="rId5"/>
  </sheets>
  <calcPr calcId="144525"/>
</workbook>
</file>

<file path=xl/sharedStrings.xml><?xml version="1.0" encoding="utf-8"?>
<sst xmlns="http://schemas.openxmlformats.org/spreadsheetml/2006/main" count="183" uniqueCount="133">
  <si>
    <t xml:space="preserve">广州冒泡电商有限公司-大货生产制单 </t>
  </si>
  <si>
    <t>订单信息</t>
  </si>
  <si>
    <t>订单编号:23SS-LZ0375</t>
  </si>
  <si>
    <t>翻单类型:</t>
  </si>
  <si>
    <t>供应商:壹木肆水</t>
  </si>
  <si>
    <t>生产跟单:嘉莉</t>
  </si>
  <si>
    <t>交货日期:</t>
  </si>
  <si>
    <r>
      <rPr>
        <sz val="11"/>
        <color theme="1"/>
        <rFont val="宋体"/>
        <charset val="134"/>
        <scheme val="minor"/>
      </rPr>
      <t>备注:</t>
    </r>
    <r>
      <rPr>
        <sz val="10"/>
        <color theme="1"/>
        <rFont val="宋体"/>
        <charset val="134"/>
        <scheme val="minor"/>
      </rPr>
      <t>工厂接单后必须车产前板交我司批复后方可生产大货</t>
    </r>
  </si>
  <si>
    <t>尺码</t>
  </si>
  <si>
    <t>XS/件</t>
  </si>
  <si>
    <t>S/件</t>
  </si>
  <si>
    <t>M/件</t>
  </si>
  <si>
    <t>L/件</t>
  </si>
  <si>
    <t>总数量</t>
  </si>
  <si>
    <t>宝蓝色</t>
  </si>
  <si>
    <t>花灰</t>
  </si>
  <si>
    <t>合计</t>
  </si>
  <si>
    <t>尺寸表</t>
  </si>
  <si>
    <t>序号</t>
  </si>
  <si>
    <t>部位</t>
  </si>
  <si>
    <t>测量方法</t>
  </si>
  <si>
    <t>公差</t>
  </si>
  <si>
    <t>XS/4</t>
  </si>
  <si>
    <t>实量</t>
  </si>
  <si>
    <t>S/6</t>
  </si>
  <si>
    <t>M/8</t>
  </si>
  <si>
    <t>L/10</t>
  </si>
  <si>
    <t>工艺要求</t>
  </si>
  <si>
    <t>工艺类型</t>
  </si>
  <si>
    <t>描述</t>
  </si>
  <si>
    <t>裁剪工艺说明</t>
  </si>
  <si>
    <t>1.开裁前要对面料区分正反面，进行检验合格,并核对制单/样板/唛架三者一致方可开裁;
2.面料须缩水定型后松布24小时后方可开裁;对有缸差/中边色差等面料用避边差排唛架;
3.裁片（包括印花/绣花裁片）必须经检验合格后方可进行下一步生产.</t>
  </si>
  <si>
    <t>尾部工艺说明</t>
  </si>
  <si>
    <t>1.剪线要求：正面、反面线头都要剪干净，以双指甲不可夹起为准;
2.熨烫要求：整烫后外观整洁，不可有烫黄/烫焦/变色/起极光/渗胶/折痕/起皱/潮湿等现象;
3.包装要求：按照我司提供的包装方法进行包装.</t>
  </si>
  <si>
    <t>通用工艺说明</t>
  </si>
  <si>
    <t>1.止口:全件止口按纸样大小车缝，整件拼缝，饱满顺直，不能外露散口和毛须;
2.针距:及骨13-14针/寸，坎车12-13针/寸,四针六线16-17针/寸;平车10-11针/寸;吓苏13-14针/寸
3.线路:要求平顺,不能拉断，不能有多余的重线跟线头,不允许断线接线等情况.</t>
  </si>
  <si>
    <t>车缝工艺说明</t>
  </si>
  <si>
    <t xml:space="preserve">物料/唛头：
1.主唛订在后中的位置。
2.透明印字洗水尺码唛订在下脚左侧上12cm的位置。
3.整件针线用配色PP线。
做工：
1.上领要均匀，平顺。
2.止口要均匀光滑，定位线要挑干净。
3.工艺按样衣。
</t>
  </si>
  <si>
    <t>制单人:陈丽宇</t>
  </si>
  <si>
    <t>审核:</t>
  </si>
  <si>
    <t>广州冒泡电商有限公司-大货BOM用量资料</t>
  </si>
  <si>
    <t>订单数量:120+120</t>
  </si>
  <si>
    <t>交货期:</t>
  </si>
  <si>
    <t>面料描述</t>
  </si>
  <si>
    <t>是否客供</t>
  </si>
  <si>
    <t>编号</t>
  </si>
  <si>
    <t>颜色</t>
  </si>
  <si>
    <t>色号</t>
  </si>
  <si>
    <t>成份</t>
  </si>
  <si>
    <t>所用部位</t>
  </si>
  <si>
    <t>幅宽(CM)</t>
  </si>
  <si>
    <t>克重(克)</t>
  </si>
  <si>
    <t>计量单位</t>
  </si>
  <si>
    <t>用量</t>
  </si>
  <si>
    <t>损耗率%</t>
  </si>
  <si>
    <t>订单数</t>
  </si>
  <si>
    <t>合计
用量</t>
  </si>
  <si>
    <t>备注</t>
  </si>
  <si>
    <t>杰兴</t>
  </si>
  <si>
    <t>否</t>
  </si>
  <si>
    <t>棉真卫衣</t>
  </si>
  <si>
    <t>68#</t>
  </si>
  <si>
    <t>70%棉30%聚酯纤维</t>
  </si>
  <si>
    <t>大身</t>
  </si>
  <si>
    <t>米</t>
  </si>
  <si>
    <t>31#</t>
  </si>
  <si>
    <t>辅料描述</t>
  </si>
  <si>
    <t>规格</t>
  </si>
  <si>
    <t>洗水唛</t>
  </si>
  <si>
    <t>后腰头</t>
  </si>
  <si>
    <t>7.5*2CM</t>
  </si>
  <si>
    <t>个</t>
  </si>
  <si>
    <t>吊牌（别针/绳)</t>
  </si>
  <si>
    <t>是</t>
  </si>
  <si>
    <t>12*5CM</t>
  </si>
  <si>
    <t>套</t>
  </si>
  <si>
    <t>合格证</t>
  </si>
  <si>
    <t>吊牌</t>
  </si>
  <si>
    <t>8.5*3.6CM</t>
  </si>
  <si>
    <t>张</t>
  </si>
  <si>
    <t>拉链袋</t>
  </si>
  <si>
    <t>35*25CM</t>
  </si>
  <si>
    <t>广州冒泡电商有限公司：批办评语</t>
  </si>
  <si>
    <t>订单款号：</t>
  </si>
  <si>
    <t>23SS-LZ0375</t>
  </si>
  <si>
    <t>批办师：</t>
  </si>
  <si>
    <t>彭小平</t>
  </si>
  <si>
    <t>批办类型：</t>
  </si>
  <si>
    <t>产前版</t>
  </si>
  <si>
    <t>供应商：</t>
  </si>
  <si>
    <t>壹木肆水</t>
  </si>
  <si>
    <t>设计师：</t>
  </si>
  <si>
    <t xml:space="preserve">刘珍 </t>
  </si>
  <si>
    <t>批办日期：</t>
  </si>
  <si>
    <t>样衣批复意见 FITTING SAMPLE APPROVAL COMMENT</t>
  </si>
  <si>
    <t>设计
工艺
版型</t>
  </si>
  <si>
    <t>袖口型不对，按纸样图</t>
  </si>
  <si>
    <t>袖口加大8CM，袖底平车订位。</t>
  </si>
  <si>
    <t>部位
度量方法</t>
  </si>
  <si>
    <t>基码S
样板尺寸</t>
  </si>
  <si>
    <t>误差</t>
  </si>
  <si>
    <t>要求
尺寸</t>
  </si>
  <si>
    <t>衣长（后中领骨度）</t>
  </si>
  <si>
    <t>肩宽（边至边）</t>
  </si>
  <si>
    <t>胸围（夹下3CM直度）</t>
  </si>
  <si>
    <t>脚围（直度）</t>
  </si>
  <si>
    <t>领宽（骨至骨）</t>
  </si>
  <si>
    <t>前领深（肩骨垂直至前中领骨</t>
  </si>
  <si>
    <t>领围（领骨拉度）</t>
  </si>
  <si>
    <t>袖口</t>
  </si>
  <si>
    <t>领高</t>
  </si>
  <si>
    <t>本工艺单中未列明工艺标准均以
 《 工艺执行项目规范标准》 为准。</t>
  </si>
  <si>
    <t>结论
Conclusion</t>
  </si>
  <si>
    <t>改善以上问题，可开大货</t>
  </si>
  <si>
    <t>广州冒泡电商有限公司：大货齐码尺寸表</t>
  </si>
  <si>
    <t>生产跟单：</t>
  </si>
  <si>
    <t>嘉莉</t>
  </si>
  <si>
    <t>刘珍</t>
  </si>
  <si>
    <t>编辑日期：</t>
  </si>
  <si>
    <t xml:space="preserve">                   尺码
部位/度量方法</t>
  </si>
  <si>
    <t>XS</t>
  </si>
  <si>
    <t>S
基码</t>
  </si>
  <si>
    <t>M</t>
  </si>
  <si>
    <t>L</t>
  </si>
  <si>
    <t>XL</t>
  </si>
  <si>
    <t>款式图片</t>
  </si>
  <si>
    <t>+-1</t>
  </si>
  <si>
    <t>-0.6</t>
  </si>
  <si>
    <t>+-1.5</t>
  </si>
  <si>
    <t>+-0.4</t>
  </si>
  <si>
    <t>+-0.3</t>
  </si>
  <si>
    <t>+-0.6</t>
  </si>
  <si>
    <t>+-0.2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</si>
</sst>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4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0"/>
      <name val="微软雅黑"/>
      <charset val="134"/>
    </font>
    <font>
      <sz val="12"/>
      <color theme="1"/>
      <name val="宋体"/>
      <charset val="134"/>
      <scheme val="minor"/>
    </font>
    <font>
      <b/>
      <sz val="18"/>
      <color rgb="FF000000"/>
      <name val="宋体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宋体"/>
      <charset val="134"/>
    </font>
    <font>
      <sz val="10"/>
      <color rgb="FFFF0000"/>
      <name val="微软雅黑"/>
      <charset val="134"/>
    </font>
    <font>
      <b/>
      <sz val="16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rgb="FF000000"/>
      <name val="宋体"/>
      <charset val="134"/>
    </font>
    <font>
      <sz val="9"/>
      <color rgb="FF000000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1" borderId="1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5" fillId="15" borderId="21" applyNumberFormat="0" applyAlignment="0" applyProtection="0">
      <alignment vertical="center"/>
    </xf>
    <xf numFmtId="0" fontId="36" fillId="15" borderId="17" applyNumberFormat="0" applyAlignment="0" applyProtection="0">
      <alignment vertical="center"/>
    </xf>
    <xf numFmtId="0" fontId="37" fillId="16" borderId="22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39" fillId="0" borderId="24" applyNumberFormat="0" applyFill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2" fillId="0" borderId="0">
      <alignment vertical="center"/>
    </xf>
    <xf numFmtId="0" fontId="23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43" fillId="0" borderId="0"/>
  </cellStyleXfs>
  <cellXfs count="10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44" applyFont="1" applyFill="1" applyBorder="1" applyAlignment="1">
      <alignment vertical="center"/>
    </xf>
    <xf numFmtId="0" fontId="4" fillId="0" borderId="2" xfId="44" applyFont="1" applyBorder="1" applyAlignment="1">
      <alignment horizontal="left" vertical="center" wrapText="1"/>
    </xf>
    <xf numFmtId="0" fontId="4" fillId="0" borderId="3" xfId="44" applyFont="1" applyBorder="1" applyAlignment="1">
      <alignment horizontal="left" vertical="center" wrapText="1"/>
    </xf>
    <xf numFmtId="0" fontId="4" fillId="0" borderId="1" xfId="44" applyFont="1" applyBorder="1" applyAlignment="1">
      <alignment vertical="center"/>
    </xf>
    <xf numFmtId="0" fontId="4" fillId="0" borderId="2" xfId="44" applyFont="1" applyBorder="1" applyAlignment="1">
      <alignment horizontal="center" vertical="center"/>
    </xf>
    <xf numFmtId="0" fontId="4" fillId="0" borderId="4" xfId="44" applyFont="1" applyBorder="1" applyAlignment="1">
      <alignment horizontal="center" vertical="center"/>
    </xf>
    <xf numFmtId="0" fontId="4" fillId="0" borderId="3" xfId="44" applyFont="1" applyBorder="1" applyAlignment="1">
      <alignment horizontal="center" vertical="center"/>
    </xf>
    <xf numFmtId="0" fontId="5" fillId="0" borderId="0" xfId="0" applyFont="1">
      <alignment vertical="center"/>
    </xf>
    <xf numFmtId="1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49" fontId="5" fillId="0" borderId="0" xfId="0" applyNumberFormat="1" applyFont="1">
      <alignment vertical="center"/>
    </xf>
    <xf numFmtId="0" fontId="6" fillId="2" borderId="1" xfId="44" applyFont="1" applyFill="1" applyBorder="1" applyAlignment="1">
      <alignment horizontal="center" vertical="center"/>
    </xf>
    <xf numFmtId="0" fontId="4" fillId="2" borderId="1" xfId="44" applyFont="1" applyFill="1" applyBorder="1" applyAlignment="1">
      <alignment horizontal="center" vertical="center" wrapText="1"/>
    </xf>
    <xf numFmtId="0" fontId="4" fillId="2" borderId="2" xfId="44" applyFont="1" applyFill="1" applyBorder="1" applyAlignment="1">
      <alignment horizontal="center" vertical="center" wrapText="1"/>
    </xf>
    <xf numFmtId="0" fontId="4" fillId="2" borderId="3" xfId="44" applyFont="1" applyFill="1" applyBorder="1" applyAlignment="1">
      <alignment horizontal="center" vertical="center" wrapText="1"/>
    </xf>
    <xf numFmtId="0" fontId="4" fillId="2" borderId="1" xfId="44" applyFont="1" applyFill="1" applyBorder="1" applyAlignment="1">
      <alignment vertical="center"/>
    </xf>
    <xf numFmtId="0" fontId="7" fillId="3" borderId="1" xfId="44" applyFont="1" applyFill="1" applyBorder="1" applyAlignment="1">
      <alignment horizontal="center" vertical="center" wrapText="1"/>
    </xf>
    <xf numFmtId="0" fontId="8" fillId="0" borderId="5" xfId="44" applyFont="1" applyBorder="1" applyAlignment="1">
      <alignment horizontal="center" vertical="center" wrapText="1"/>
    </xf>
    <xf numFmtId="49" fontId="8" fillId="0" borderId="2" xfId="44" applyNumberFormat="1" applyFont="1" applyBorder="1" applyAlignment="1">
      <alignment horizontal="left" vertical="center" wrapText="1"/>
    </xf>
    <xf numFmtId="49" fontId="8" fillId="0" borderId="4" xfId="44" applyNumberFormat="1" applyFont="1" applyBorder="1" applyAlignment="1">
      <alignment horizontal="left" vertical="center" wrapText="1"/>
    </xf>
    <xf numFmtId="49" fontId="8" fillId="0" borderId="3" xfId="44" applyNumberFormat="1" applyFont="1" applyBorder="1" applyAlignment="1">
      <alignment horizontal="left" vertical="center" wrapText="1"/>
    </xf>
    <xf numFmtId="0" fontId="9" fillId="2" borderId="6" xfId="44" applyFont="1" applyFill="1" applyBorder="1" applyAlignment="1">
      <alignment horizontal="center" vertical="center" wrapText="1"/>
    </xf>
    <xf numFmtId="0" fontId="8" fillId="0" borderId="7" xfId="44" applyFont="1" applyBorder="1" applyAlignment="1">
      <alignment horizontal="center" vertical="center" wrapText="1"/>
    </xf>
    <xf numFmtId="0" fontId="9" fillId="2" borderId="0" xfId="44" applyFont="1" applyFill="1" applyAlignment="1">
      <alignment horizontal="center" vertical="center" wrapText="1"/>
    </xf>
    <xf numFmtId="49" fontId="8" fillId="0" borderId="8" xfId="44" applyNumberFormat="1" applyFont="1" applyBorder="1" applyAlignment="1">
      <alignment horizontal="left" vertical="center" wrapText="1"/>
    </xf>
    <xf numFmtId="49" fontId="8" fillId="0" borderId="6" xfId="44" applyNumberFormat="1" applyFont="1" applyBorder="1" applyAlignment="1">
      <alignment horizontal="left" vertical="center" wrapText="1"/>
    </xf>
    <xf numFmtId="49" fontId="8" fillId="0" borderId="9" xfId="44" applyNumberFormat="1" applyFont="1" applyBorder="1" applyAlignment="1">
      <alignment horizontal="left" vertical="center" wrapText="1"/>
    </xf>
    <xf numFmtId="49" fontId="8" fillId="0" borderId="10" xfId="44" applyNumberFormat="1" applyFont="1" applyBorder="1" applyAlignment="1">
      <alignment horizontal="left" vertical="center" wrapText="1"/>
    </xf>
    <xf numFmtId="49" fontId="8" fillId="0" borderId="11" xfId="44" applyNumberFormat="1" applyFont="1" applyBorder="1" applyAlignment="1">
      <alignment horizontal="left" vertical="center" wrapText="1"/>
    </xf>
    <xf numFmtId="49" fontId="8" fillId="0" borderId="12" xfId="44" applyNumberFormat="1" applyFont="1" applyBorder="1" applyAlignment="1">
      <alignment horizontal="left" vertical="center" wrapText="1"/>
    </xf>
    <xf numFmtId="0" fontId="8" fillId="0" borderId="13" xfId="44" applyFont="1" applyBorder="1" applyAlignment="1">
      <alignment horizontal="center" vertical="center" wrapText="1"/>
    </xf>
    <xf numFmtId="0" fontId="8" fillId="0" borderId="2" xfId="44" applyFont="1" applyBorder="1" applyAlignment="1">
      <alignment horizontal="center" vertical="center" wrapText="1"/>
    </xf>
    <xf numFmtId="0" fontId="8" fillId="0" borderId="3" xfId="44" applyFont="1" applyBorder="1" applyAlignment="1">
      <alignment horizontal="center" vertical="center" wrapText="1"/>
    </xf>
    <xf numFmtId="0" fontId="4" fillId="0" borderId="1" xfId="44" applyFont="1" applyBorder="1" applyAlignment="1">
      <alignment horizontal="center" vertical="center" wrapText="1"/>
    </xf>
    <xf numFmtId="0" fontId="4" fillId="0" borderId="1" xfId="44" applyFont="1" applyBorder="1" applyAlignment="1">
      <alignment horizontal="center" vertical="center"/>
    </xf>
    <xf numFmtId="0" fontId="10" fillId="0" borderId="1" xfId="44" applyFont="1" applyBorder="1" applyAlignment="1">
      <alignment vertical="center"/>
    </xf>
    <xf numFmtId="0" fontId="4" fillId="0" borderId="8" xfId="44" applyFont="1" applyBorder="1" applyAlignment="1">
      <alignment horizontal="center" vertical="center" wrapText="1"/>
    </xf>
    <xf numFmtId="0" fontId="4" fillId="0" borderId="6" xfId="44" applyFont="1" applyBorder="1" applyAlignment="1">
      <alignment horizontal="center" vertical="center"/>
    </xf>
    <xf numFmtId="0" fontId="4" fillId="0" borderId="9" xfId="44" applyFont="1" applyBorder="1" applyAlignment="1">
      <alignment horizontal="center" vertical="center"/>
    </xf>
    <xf numFmtId="0" fontId="4" fillId="0" borderId="10" xfId="44" applyFont="1" applyBorder="1" applyAlignment="1">
      <alignment horizontal="center" vertical="center"/>
    </xf>
    <xf numFmtId="0" fontId="4" fillId="0" borderId="11" xfId="44" applyFont="1" applyBorder="1" applyAlignment="1">
      <alignment horizontal="center" vertical="center"/>
    </xf>
    <xf numFmtId="0" fontId="4" fillId="0" borderId="12" xfId="44" applyFont="1" applyBorder="1" applyAlignment="1">
      <alignment horizontal="center" vertical="center"/>
    </xf>
    <xf numFmtId="0" fontId="8" fillId="2" borderId="1" xfId="44" applyFont="1" applyFill="1" applyBorder="1" applyAlignment="1">
      <alignment horizontal="center" vertical="center" wrapText="1"/>
    </xf>
    <xf numFmtId="0" fontId="10" fillId="4" borderId="1" xfId="44" applyFont="1" applyFill="1" applyBorder="1" applyAlignment="1">
      <alignment horizontal="center" vertical="center"/>
    </xf>
    <xf numFmtId="0" fontId="8" fillId="2" borderId="1" xfId="44" applyFont="1" applyFill="1" applyBorder="1" applyAlignment="1">
      <alignment horizontal="center" vertical="center"/>
    </xf>
    <xf numFmtId="0" fontId="9" fillId="2" borderId="11" xfId="44" applyFont="1" applyFill="1" applyBorder="1" applyAlignment="1">
      <alignment horizontal="center" vertical="center" wrapText="1"/>
    </xf>
    <xf numFmtId="14" fontId="4" fillId="2" borderId="2" xfId="44" applyNumberFormat="1" applyFont="1" applyFill="1" applyBorder="1" applyAlignment="1">
      <alignment vertical="center" wrapText="1"/>
    </xf>
    <xf numFmtId="14" fontId="4" fillId="2" borderId="3" xfId="44" applyNumberFormat="1" applyFont="1" applyFill="1" applyBorder="1" applyAlignment="1">
      <alignment vertical="center" wrapText="1"/>
    </xf>
    <xf numFmtId="0" fontId="4" fillId="2" borderId="3" xfId="44" applyFont="1" applyFill="1" applyBorder="1" applyAlignment="1">
      <alignment vertical="center" wrapText="1"/>
    </xf>
    <xf numFmtId="0" fontId="9" fillId="2" borderId="9" xfId="44" applyFont="1" applyFill="1" applyBorder="1" applyAlignment="1">
      <alignment horizontal="center" vertical="center" wrapText="1"/>
    </xf>
    <xf numFmtId="0" fontId="9" fillId="2" borderId="14" xfId="44" applyFont="1" applyFill="1" applyBorder="1" applyAlignment="1">
      <alignment horizontal="center" vertical="center" wrapText="1"/>
    </xf>
    <xf numFmtId="0" fontId="9" fillId="2" borderId="12" xfId="44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2" borderId="1" xfId="53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 shrinkToFit="1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 shrinkToFit="1"/>
    </xf>
    <xf numFmtId="0" fontId="13" fillId="2" borderId="1" xfId="0" applyFont="1" applyFill="1" applyBorder="1" applyAlignment="1">
      <alignment horizontal="center" vertical="center" wrapText="1"/>
    </xf>
    <xf numFmtId="176" fontId="13" fillId="2" borderId="1" xfId="0" applyNumberFormat="1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7" fillId="0" borderId="2" xfId="0" applyFont="1" applyBorder="1" applyAlignment="1">
      <alignment horizontal="right" vertical="center"/>
    </xf>
    <xf numFmtId="0" fontId="17" fillId="0" borderId="4" xfId="0" applyFont="1" applyFill="1" applyBorder="1" applyAlignment="1">
      <alignment horizontal="right" vertical="center"/>
    </xf>
    <xf numFmtId="0" fontId="17" fillId="0" borderId="4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shrinkToFit="1"/>
    </xf>
    <xf numFmtId="177" fontId="13" fillId="2" borderId="1" xfId="0" applyNumberFormat="1" applyFont="1" applyFill="1" applyBorder="1" applyAlignment="1">
      <alignment horizontal="center" vertical="center" shrinkToFit="1"/>
    </xf>
    <xf numFmtId="9" fontId="13" fillId="2" borderId="1" xfId="53" applyNumberFormat="1" applyFont="1" applyFill="1" applyBorder="1" applyAlignment="1">
      <alignment horizontal="center" vertical="center" shrinkToFit="1"/>
    </xf>
    <xf numFmtId="0" fontId="17" fillId="0" borderId="5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3" xfId="0" applyFont="1" applyBorder="1" applyAlignment="1">
      <alignment horizontal="right" vertical="center"/>
    </xf>
    <xf numFmtId="0" fontId="0" fillId="0" borderId="1" xfId="0" applyBorder="1">
      <alignment vertical="center"/>
    </xf>
    <xf numFmtId="0" fontId="18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1" fillId="0" borderId="15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2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NumberFormat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12 2" xfId="50"/>
    <cellStyle name="常规 2" xfId="51"/>
    <cellStyle name="常规 4" xfId="52"/>
    <cellStyle name="常规_07秋核价单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220981</xdr:colOff>
      <xdr:row>12</xdr:row>
      <xdr:rowOff>149022</xdr:rowOff>
    </xdr:from>
    <xdr:to>
      <xdr:col>7</xdr:col>
      <xdr:colOff>739140</xdr:colOff>
      <xdr:row>30</xdr:row>
      <xdr:rowOff>120072</xdr:rowOff>
    </xdr:to>
    <xdr:pic>
      <xdr:nvPicPr>
        <xdr:cNvPr id="14" name="图片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22545" y="2846070"/>
          <a:ext cx="1771015" cy="3823335"/>
        </a:xfrm>
        <a:prstGeom prst="rect">
          <a:avLst/>
        </a:prstGeom>
      </xdr:spPr>
    </xdr:pic>
    <xdr:clientData/>
  </xdr:twoCellAnchor>
  <xdr:twoCellAnchor editAs="oneCell">
    <xdr:from>
      <xdr:col>7</xdr:col>
      <xdr:colOff>960121</xdr:colOff>
      <xdr:row>12</xdr:row>
      <xdr:rowOff>159196</xdr:rowOff>
    </xdr:from>
    <xdr:to>
      <xdr:col>9</xdr:col>
      <xdr:colOff>205740</xdr:colOff>
      <xdr:row>30</xdr:row>
      <xdr:rowOff>97212</xdr:rowOff>
    </xdr:to>
    <xdr:pic>
      <xdr:nvPicPr>
        <xdr:cNvPr id="15" name="图片 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114540" y="2856230"/>
          <a:ext cx="1895475" cy="3790315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</xdr:row>
      <xdr:rowOff>128977</xdr:rowOff>
    </xdr:from>
    <xdr:to>
      <xdr:col>7</xdr:col>
      <xdr:colOff>594360</xdr:colOff>
      <xdr:row>15</xdr:row>
      <xdr:rowOff>31784</xdr:rowOff>
    </xdr:to>
    <xdr:pic>
      <xdr:nvPicPr>
        <xdr:cNvPr id="16" name="图片 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130165" y="1188085"/>
          <a:ext cx="1618615" cy="2326005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7</xdr:row>
      <xdr:rowOff>167640</xdr:rowOff>
    </xdr:from>
    <xdr:to>
      <xdr:col>7</xdr:col>
      <xdr:colOff>53340</xdr:colOff>
      <xdr:row>10</xdr:row>
      <xdr:rowOff>160020</xdr:rowOff>
    </xdr:to>
    <xdr:cxnSp>
      <xdr:nvCxnSpPr>
        <xdr:cNvPr id="18" name="直接箭头连接符 17"/>
        <xdr:cNvCxnSpPr/>
      </xdr:nvCxnSpPr>
      <xdr:spPr>
        <a:xfrm flipH="1" flipV="1">
          <a:off x="2844165" y="1855470"/>
          <a:ext cx="3363595" cy="5829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342900</xdr:colOff>
      <xdr:row>2</xdr:row>
      <xdr:rowOff>243840</xdr:rowOff>
    </xdr:from>
    <xdr:to>
      <xdr:col>2</xdr:col>
      <xdr:colOff>1074420</xdr:colOff>
      <xdr:row>4</xdr:row>
      <xdr:rowOff>0</xdr:rowOff>
    </xdr:to>
    <xdr:cxnSp>
      <xdr:nvCxnSpPr>
        <xdr:cNvPr id="3" name="直接连接符 2"/>
        <xdr:cNvCxnSpPr/>
      </xdr:nvCxnSpPr>
      <xdr:spPr>
        <a:xfrm>
          <a:off x="342900" y="1129665"/>
          <a:ext cx="2162175" cy="4972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0"/>
  <sheetViews>
    <sheetView showGridLines="0" tabSelected="1" workbookViewId="0">
      <selection activeCell="I11" sqref="I11"/>
    </sheetView>
  </sheetViews>
  <sheetFormatPr defaultColWidth="9" defaultRowHeight="13.5"/>
  <cols>
    <col min="1" max="1" width="7.25" customWidth="1"/>
    <col min="2" max="2" width="11.4416666666667" customWidth="1"/>
    <col min="3" max="3" width="5" customWidth="1"/>
    <col min="4" max="12" width="7.88333333333333" customWidth="1"/>
    <col min="13" max="13" width="11.3333333333333" customWidth="1"/>
  </cols>
  <sheetData>
    <row r="1" ht="26.1" customHeight="1" spans="1:13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ht="16.05" customHeight="1" spans="1:13">
      <c r="A2" s="86" t="s">
        <v>1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ht="16.05" customHeight="1" spans="1:13">
      <c r="A3" s="87" t="s">
        <v>2</v>
      </c>
      <c r="B3" s="88"/>
      <c r="C3" s="88"/>
      <c r="D3" s="88"/>
      <c r="E3" s="88"/>
      <c r="F3" s="88"/>
      <c r="G3" s="88"/>
      <c r="H3" s="88" t="s">
        <v>3</v>
      </c>
      <c r="I3" s="88"/>
      <c r="J3" s="88"/>
      <c r="K3" s="87" t="s">
        <v>4</v>
      </c>
      <c r="L3" s="88"/>
      <c r="M3" s="88"/>
    </row>
    <row r="4" ht="16.05" customHeight="1" spans="1:13">
      <c r="A4" s="87" t="s">
        <v>5</v>
      </c>
      <c r="B4" s="88"/>
      <c r="C4" s="88"/>
      <c r="D4" s="88"/>
      <c r="E4" s="88" t="s">
        <v>6</v>
      </c>
      <c r="F4" s="88"/>
      <c r="G4" s="88"/>
      <c r="H4" s="87" t="s">
        <v>7</v>
      </c>
      <c r="I4" s="88"/>
      <c r="J4" s="88"/>
      <c r="K4" s="88"/>
      <c r="L4" s="88"/>
      <c r="M4" s="88"/>
    </row>
    <row r="5" ht="16.05" customHeight="1" spans="1:13">
      <c r="A5" s="89" t="s">
        <v>8</v>
      </c>
      <c r="B5" s="90" t="s">
        <v>9</v>
      </c>
      <c r="C5" s="75"/>
      <c r="D5" s="75" t="s">
        <v>10</v>
      </c>
      <c r="E5" s="75"/>
      <c r="F5" s="75" t="s">
        <v>11</v>
      </c>
      <c r="G5" s="75"/>
      <c r="H5" s="75" t="s">
        <v>12</v>
      </c>
      <c r="I5" s="75"/>
      <c r="J5" s="75" t="s">
        <v>13</v>
      </c>
      <c r="K5" s="89"/>
      <c r="L5" s="101"/>
      <c r="M5" s="102"/>
    </row>
    <row r="6" ht="16.05" customHeight="1" spans="1:22">
      <c r="A6" s="64" t="s">
        <v>14</v>
      </c>
      <c r="B6" s="91">
        <v>15</v>
      </c>
      <c r="C6" s="91"/>
      <c r="D6" s="91">
        <v>45</v>
      </c>
      <c r="E6" s="91"/>
      <c r="F6" s="91">
        <v>45</v>
      </c>
      <c r="G6" s="91"/>
      <c r="H6" s="91">
        <v>15</v>
      </c>
      <c r="I6" s="91"/>
      <c r="J6" s="97">
        <f>SUM(B6:I6)</f>
        <v>120</v>
      </c>
      <c r="K6" s="97"/>
      <c r="L6" s="103"/>
      <c r="M6" s="104"/>
      <c r="V6" s="107"/>
    </row>
    <row r="7" ht="16.05" customHeight="1" spans="1:13">
      <c r="A7" s="68" t="s">
        <v>15</v>
      </c>
      <c r="B7" s="91">
        <v>15</v>
      </c>
      <c r="C7" s="91"/>
      <c r="D7" s="91">
        <v>45</v>
      </c>
      <c r="E7" s="91"/>
      <c r="F7" s="91">
        <v>45</v>
      </c>
      <c r="G7" s="91"/>
      <c r="H7" s="91">
        <v>15</v>
      </c>
      <c r="I7" s="91"/>
      <c r="J7" s="97">
        <f>SUM(B7:I7)</f>
        <v>120</v>
      </c>
      <c r="K7" s="97"/>
      <c r="L7" s="103"/>
      <c r="M7" s="104"/>
    </row>
    <row r="8" ht="16.05" customHeight="1" spans="1:13">
      <c r="A8" s="89" t="s">
        <v>16</v>
      </c>
      <c r="B8" s="92"/>
      <c r="C8" s="93"/>
      <c r="D8" s="94"/>
      <c r="E8" s="94"/>
      <c r="F8" s="94"/>
      <c r="G8" s="94"/>
      <c r="H8" s="94"/>
      <c r="I8" s="94"/>
      <c r="J8" s="97">
        <f>SUM(J6+J7)</f>
        <v>240</v>
      </c>
      <c r="K8" s="97"/>
      <c r="L8" s="105"/>
      <c r="M8" s="106"/>
    </row>
    <row r="9" ht="16.05" customHeight="1" spans="1:13">
      <c r="A9" s="86" t="s">
        <v>17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</row>
    <row r="10" ht="16.05" customHeight="1" spans="1:13">
      <c r="A10" s="75" t="s">
        <v>18</v>
      </c>
      <c r="B10" s="95" t="s">
        <v>19</v>
      </c>
      <c r="C10" s="95" t="s">
        <v>20</v>
      </c>
      <c r="D10" s="95"/>
      <c r="E10" s="95" t="s">
        <v>21</v>
      </c>
      <c r="F10" s="95" t="s">
        <v>22</v>
      </c>
      <c r="G10" s="95" t="s">
        <v>23</v>
      </c>
      <c r="H10" s="95" t="s">
        <v>24</v>
      </c>
      <c r="I10" s="95" t="s">
        <v>23</v>
      </c>
      <c r="J10" s="95" t="s">
        <v>25</v>
      </c>
      <c r="K10" s="95" t="s">
        <v>23</v>
      </c>
      <c r="L10" s="95" t="s">
        <v>26</v>
      </c>
      <c r="M10" s="95" t="s">
        <v>23</v>
      </c>
    </row>
    <row r="11" ht="16.05" customHeight="1" spans="1:13">
      <c r="A11" s="75">
        <v>1</v>
      </c>
      <c r="B11" s="96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</row>
    <row r="12" ht="16.05" customHeight="1" spans="1:13">
      <c r="A12" s="75">
        <v>2</v>
      </c>
      <c r="B12" s="96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</row>
    <row r="13" ht="16.05" customHeight="1" spans="1:13">
      <c r="A13" s="75">
        <v>3</v>
      </c>
      <c r="B13" s="96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</row>
    <row r="14" ht="16.05" customHeight="1" spans="1:13">
      <c r="A14" s="75">
        <v>4</v>
      </c>
      <c r="B14" s="96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</row>
    <row r="15" ht="16.05" customHeight="1" spans="1:13">
      <c r="A15" s="75">
        <v>5</v>
      </c>
      <c r="B15" s="96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</row>
    <row r="16" ht="16.05" customHeight="1" spans="1:13">
      <c r="A16" s="75">
        <v>6</v>
      </c>
      <c r="B16" s="96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</row>
    <row r="17" ht="16.05" customHeight="1" spans="1:13">
      <c r="A17" s="75">
        <v>7</v>
      </c>
      <c r="B17" s="96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</row>
    <row r="18" ht="16.05" customHeight="1" spans="1:21">
      <c r="A18" s="75">
        <v>8</v>
      </c>
      <c r="B18" s="96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U18" s="107"/>
    </row>
    <row r="19" ht="16.05" customHeight="1" spans="1:13">
      <c r="A19" s="75">
        <v>9</v>
      </c>
      <c r="B19" s="96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</row>
    <row r="20" ht="16.05" customHeight="1" spans="1:13">
      <c r="A20" s="75">
        <v>10</v>
      </c>
      <c r="B20" s="96"/>
      <c r="C20" s="95"/>
      <c r="D20" s="95"/>
      <c r="E20" s="96"/>
      <c r="F20" s="96"/>
      <c r="G20" s="96"/>
      <c r="H20" s="96"/>
      <c r="I20" s="96"/>
      <c r="J20" s="96"/>
      <c r="K20" s="96"/>
      <c r="L20" s="96"/>
      <c r="M20" s="96"/>
    </row>
    <row r="21" ht="16.05" customHeight="1" spans="1:13">
      <c r="A21" s="75">
        <v>11</v>
      </c>
      <c r="B21" s="96"/>
      <c r="C21" s="95"/>
      <c r="D21" s="95"/>
      <c r="E21" s="96"/>
      <c r="F21" s="96"/>
      <c r="G21" s="96"/>
      <c r="H21" s="96"/>
      <c r="I21" s="96"/>
      <c r="J21" s="96"/>
      <c r="K21" s="96"/>
      <c r="L21" s="96"/>
      <c r="M21" s="96"/>
    </row>
    <row r="22" ht="16.05" customHeight="1" spans="1:13">
      <c r="A22" s="75">
        <v>12</v>
      </c>
      <c r="B22" s="84"/>
      <c r="C22" s="75"/>
      <c r="D22" s="75"/>
      <c r="E22" s="84"/>
      <c r="F22" s="84"/>
      <c r="G22" s="84"/>
      <c r="H22" s="84"/>
      <c r="I22" s="84"/>
      <c r="J22" s="84"/>
      <c r="K22" s="84"/>
      <c r="L22" s="84"/>
      <c r="M22" s="84"/>
    </row>
    <row r="23" ht="16.05" customHeight="1" spans="1:13">
      <c r="A23" s="86" t="s">
        <v>27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</row>
    <row r="24" ht="21" customHeight="1" spans="1:13">
      <c r="A24" s="97" t="s">
        <v>28</v>
      </c>
      <c r="B24" s="97"/>
      <c r="C24" s="97" t="s">
        <v>29</v>
      </c>
      <c r="D24" s="97"/>
      <c r="E24" s="97"/>
      <c r="F24" s="97"/>
      <c r="G24" s="97"/>
      <c r="H24" s="97"/>
      <c r="I24" s="97"/>
      <c r="J24" s="97"/>
      <c r="K24" s="97"/>
      <c r="L24" s="97"/>
      <c r="M24" s="97"/>
    </row>
    <row r="25" ht="48" customHeight="1" spans="1:13">
      <c r="A25" s="88" t="s">
        <v>30</v>
      </c>
      <c r="B25" s="88"/>
      <c r="C25" s="98" t="s">
        <v>31</v>
      </c>
      <c r="D25" s="98"/>
      <c r="E25" s="98"/>
      <c r="F25" s="98"/>
      <c r="G25" s="98"/>
      <c r="H25" s="98"/>
      <c r="I25" s="98"/>
      <c r="J25" s="98"/>
      <c r="K25" s="98"/>
      <c r="L25" s="98"/>
      <c r="M25" s="98"/>
    </row>
    <row r="26" ht="48" customHeight="1" spans="1:13">
      <c r="A26" s="88" t="s">
        <v>32</v>
      </c>
      <c r="B26" s="88"/>
      <c r="C26" s="98" t="s">
        <v>33</v>
      </c>
      <c r="D26" s="98"/>
      <c r="E26" s="98"/>
      <c r="F26" s="98"/>
      <c r="G26" s="98"/>
      <c r="H26" s="98"/>
      <c r="I26" s="98"/>
      <c r="J26" s="98"/>
      <c r="K26" s="98"/>
      <c r="L26" s="98"/>
      <c r="M26" s="98"/>
    </row>
    <row r="27" ht="61.05" customHeight="1" spans="1:13">
      <c r="A27" s="88" t="s">
        <v>34</v>
      </c>
      <c r="B27" s="88"/>
      <c r="C27" s="98" t="s">
        <v>35</v>
      </c>
      <c r="D27" s="88"/>
      <c r="E27" s="88"/>
      <c r="F27" s="88"/>
      <c r="G27" s="88"/>
      <c r="H27" s="88"/>
      <c r="I27" s="88"/>
      <c r="J27" s="88"/>
      <c r="K27" s="88"/>
      <c r="L27" s="88"/>
      <c r="M27" s="88"/>
    </row>
    <row r="28" ht="163.05" customHeight="1" spans="1:13">
      <c r="A28" s="88" t="s">
        <v>36</v>
      </c>
      <c r="B28" s="88"/>
      <c r="C28" s="99" t="s">
        <v>37</v>
      </c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customFormat="1" spans="1:2">
      <c r="A29" s="61"/>
      <c r="B29" s="61"/>
    </row>
    <row r="30" customFormat="1" spans="1:5">
      <c r="A30" s="61" t="s">
        <v>38</v>
      </c>
      <c r="B30" s="61"/>
      <c r="C30" s="61"/>
      <c r="D30"/>
      <c r="E30" t="s">
        <v>39</v>
      </c>
    </row>
  </sheetData>
  <sheetProtection formatCells="0" insertHyperlinks="0" autoFilter="0"/>
  <mergeCells count="56">
    <mergeCell ref="A1:M1"/>
    <mergeCell ref="A2:M2"/>
    <mergeCell ref="A3:D3"/>
    <mergeCell ref="E3:G3"/>
    <mergeCell ref="H3:J3"/>
    <mergeCell ref="K3:M3"/>
    <mergeCell ref="A4:D4"/>
    <mergeCell ref="E4:G4"/>
    <mergeCell ref="H4:M4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B7:C7"/>
    <mergeCell ref="D7:E7"/>
    <mergeCell ref="F7:G7"/>
    <mergeCell ref="H7:I7"/>
    <mergeCell ref="J7:K7"/>
    <mergeCell ref="D8:E8"/>
    <mergeCell ref="F8:G8"/>
    <mergeCell ref="H8:I8"/>
    <mergeCell ref="J8:K8"/>
    <mergeCell ref="A9:M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A23:M23"/>
    <mergeCell ref="A24:B24"/>
    <mergeCell ref="C24:M24"/>
    <mergeCell ref="A25:B25"/>
    <mergeCell ref="C25:M25"/>
    <mergeCell ref="A26:B26"/>
    <mergeCell ref="C26:M26"/>
    <mergeCell ref="A27:B27"/>
    <mergeCell ref="C27:M27"/>
    <mergeCell ref="A28:B28"/>
    <mergeCell ref="C28:M28"/>
    <mergeCell ref="A29:B29"/>
    <mergeCell ref="A30:C30"/>
    <mergeCell ref="L5:M8"/>
  </mergeCells>
  <pageMargins left="0.196527777777778" right="0.196527777777778" top="0.357638888888889" bottom="0.357638888888889" header="0.298611111111111" footer="0.298611111111111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showGridLines="0" workbookViewId="0">
      <selection activeCell="D4" sqref="D4:D5"/>
    </sheetView>
  </sheetViews>
  <sheetFormatPr defaultColWidth="9" defaultRowHeight="13.5"/>
  <cols>
    <col min="1" max="1" width="15.2166666666667" customWidth="1"/>
    <col min="4" max="4" width="7.66666666666667" customWidth="1"/>
    <col min="5" max="5" width="5.88333333333333" customWidth="1"/>
    <col min="6" max="6" width="14.4416666666667" customWidth="1"/>
    <col min="7" max="7" width="13.1083333333333" customWidth="1"/>
    <col min="8" max="14" width="8.10833333333333" customWidth="1"/>
    <col min="15" max="15" width="16.2166666666667" customWidth="1"/>
  </cols>
  <sheetData>
    <row r="1" ht="24" customHeight="1" spans="1:15">
      <c r="A1" s="60" t="s">
        <v>40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ht="25.05" customHeight="1" spans="1:8">
      <c r="A2" s="61" t="str">
        <f>制单!A3</f>
        <v>订单编号:23SS-LZ0375</v>
      </c>
      <c r="B2" s="61"/>
      <c r="C2" s="61"/>
      <c r="D2" s="61" t="s">
        <v>41</v>
      </c>
      <c r="E2" s="61"/>
      <c r="F2" s="61"/>
      <c r="G2" s="61" t="s">
        <v>42</v>
      </c>
      <c r="H2" s="61"/>
    </row>
    <row r="3" ht="28.05" customHeight="1" spans="1:15">
      <c r="A3" s="62" t="s">
        <v>43</v>
      </c>
      <c r="B3" s="62" t="s">
        <v>44</v>
      </c>
      <c r="C3" s="62" t="s">
        <v>45</v>
      </c>
      <c r="D3" s="62" t="s">
        <v>46</v>
      </c>
      <c r="E3" s="62" t="s">
        <v>47</v>
      </c>
      <c r="F3" s="62" t="s">
        <v>48</v>
      </c>
      <c r="G3" s="62" t="s">
        <v>49</v>
      </c>
      <c r="H3" s="62" t="s">
        <v>50</v>
      </c>
      <c r="I3" s="62" t="s">
        <v>51</v>
      </c>
      <c r="J3" s="62" t="s">
        <v>52</v>
      </c>
      <c r="K3" s="62" t="s">
        <v>53</v>
      </c>
      <c r="L3" s="76" t="s">
        <v>54</v>
      </c>
      <c r="M3" s="76" t="s">
        <v>55</v>
      </c>
      <c r="N3" s="76" t="s">
        <v>56</v>
      </c>
      <c r="O3" s="76" t="s">
        <v>57</v>
      </c>
    </row>
    <row r="4" ht="18" customHeight="1" spans="1:15">
      <c r="A4" s="63" t="s">
        <v>58</v>
      </c>
      <c r="B4" s="64" t="s">
        <v>59</v>
      </c>
      <c r="C4" s="64" t="s">
        <v>60</v>
      </c>
      <c r="D4" s="64" t="s">
        <v>14</v>
      </c>
      <c r="E4" s="64" t="s">
        <v>61</v>
      </c>
      <c r="F4" s="65" t="s">
        <v>62</v>
      </c>
      <c r="G4" s="66" t="s">
        <v>63</v>
      </c>
      <c r="H4" s="67"/>
      <c r="I4" s="67"/>
      <c r="J4" s="77" t="s">
        <v>64</v>
      </c>
      <c r="K4" s="78"/>
      <c r="L4" s="79">
        <v>0.1</v>
      </c>
      <c r="M4" s="70">
        <v>120</v>
      </c>
      <c r="N4" s="70">
        <f>K4*(1+L4)*M4</f>
        <v>0</v>
      </c>
      <c r="O4" s="80"/>
    </row>
    <row r="5" ht="18" customHeight="1" spans="1:15">
      <c r="A5" s="63" t="s">
        <v>58</v>
      </c>
      <c r="B5" s="64" t="s">
        <v>59</v>
      </c>
      <c r="C5" s="64" t="s">
        <v>60</v>
      </c>
      <c r="D5" s="68" t="s">
        <v>15</v>
      </c>
      <c r="E5" s="68" t="s">
        <v>65</v>
      </c>
      <c r="F5" s="65" t="s">
        <v>62</v>
      </c>
      <c r="G5" s="66" t="s">
        <v>63</v>
      </c>
      <c r="H5" s="67"/>
      <c r="I5" s="67"/>
      <c r="J5" s="77" t="s">
        <v>64</v>
      </c>
      <c r="K5" s="78"/>
      <c r="L5" s="79">
        <v>0.1</v>
      </c>
      <c r="M5" s="70">
        <v>120</v>
      </c>
      <c r="N5" s="70">
        <f>K5*(1+L5)*M5</f>
        <v>0</v>
      </c>
      <c r="O5" s="81"/>
    </row>
    <row r="6" ht="18" customHeight="1" spans="1:15">
      <c r="A6" s="69"/>
      <c r="B6" s="64"/>
      <c r="C6" s="64"/>
      <c r="D6" s="70"/>
      <c r="E6" s="70"/>
      <c r="F6" s="65"/>
      <c r="G6" s="66"/>
      <c r="H6" s="67"/>
      <c r="I6" s="67"/>
      <c r="J6" s="77"/>
      <c r="K6" s="78"/>
      <c r="L6" s="79"/>
      <c r="M6" s="70"/>
      <c r="N6" s="70"/>
      <c r="O6" s="81"/>
    </row>
    <row r="7" ht="18" customHeight="1" spans="1:15">
      <c r="A7" s="69"/>
      <c r="B7" s="64"/>
      <c r="C7" s="64"/>
      <c r="D7" s="70"/>
      <c r="E7" s="70"/>
      <c r="F7" s="65"/>
      <c r="G7" s="66"/>
      <c r="H7" s="67"/>
      <c r="I7" s="67"/>
      <c r="J7" s="77"/>
      <c r="K7" s="78"/>
      <c r="L7" s="79"/>
      <c r="M7" s="70"/>
      <c r="N7" s="70"/>
      <c r="O7" s="81"/>
    </row>
    <row r="8" ht="18" customHeight="1" spans="1:15">
      <c r="A8" s="70"/>
      <c r="B8" s="64"/>
      <c r="C8" s="64"/>
      <c r="D8" s="64"/>
      <c r="E8" s="64"/>
      <c r="F8" s="71"/>
      <c r="G8" s="70"/>
      <c r="H8" s="70"/>
      <c r="I8" s="70"/>
      <c r="J8" s="77"/>
      <c r="K8" s="70"/>
      <c r="L8" s="79"/>
      <c r="M8" s="70"/>
      <c r="N8" s="70"/>
      <c r="O8" s="81"/>
    </row>
    <row r="9" ht="18" customHeight="1" spans="1:15">
      <c r="A9" s="70"/>
      <c r="B9" s="64"/>
      <c r="C9" s="64"/>
      <c r="D9" s="64"/>
      <c r="E9" s="70"/>
      <c r="F9" s="71"/>
      <c r="G9" s="70"/>
      <c r="H9" s="70"/>
      <c r="I9" s="70"/>
      <c r="J9" s="70"/>
      <c r="K9" s="70"/>
      <c r="L9" s="79"/>
      <c r="M9" s="70"/>
      <c r="N9" s="70"/>
      <c r="O9" s="82"/>
    </row>
    <row r="10" ht="21" customHeight="1" spans="1:15">
      <c r="A10" s="72" t="s">
        <v>16</v>
      </c>
      <c r="B10" s="73"/>
      <c r="C10" s="73"/>
      <c r="D10" s="74"/>
      <c r="E10" s="74"/>
      <c r="F10" s="74"/>
      <c r="G10" s="74"/>
      <c r="H10" s="74"/>
      <c r="I10" s="74"/>
      <c r="J10" s="74"/>
      <c r="K10" s="74"/>
      <c r="L10" s="74"/>
      <c r="M10" s="83"/>
      <c r="N10" s="84"/>
      <c r="O10" s="84"/>
    </row>
    <row r="11" ht="26.1" customHeight="1" spans="1:15">
      <c r="A11" s="62" t="s">
        <v>66</v>
      </c>
      <c r="B11" s="62" t="s">
        <v>44</v>
      </c>
      <c r="C11" s="62" t="s">
        <v>45</v>
      </c>
      <c r="D11" s="62" t="s">
        <v>46</v>
      </c>
      <c r="E11" s="62" t="s">
        <v>47</v>
      </c>
      <c r="F11" s="62" t="s">
        <v>48</v>
      </c>
      <c r="G11" s="62" t="s">
        <v>49</v>
      </c>
      <c r="H11" s="62" t="s">
        <v>67</v>
      </c>
      <c r="I11" s="62" t="s">
        <v>51</v>
      </c>
      <c r="J11" s="62" t="s">
        <v>52</v>
      </c>
      <c r="K11" s="62" t="s">
        <v>53</v>
      </c>
      <c r="L11" s="76" t="s">
        <v>54</v>
      </c>
      <c r="M11" s="76" t="s">
        <v>55</v>
      </c>
      <c r="N11" s="76" t="s">
        <v>56</v>
      </c>
      <c r="O11" s="76" t="s">
        <v>57</v>
      </c>
    </row>
    <row r="12" ht="18" customHeight="1" spans="1:15">
      <c r="A12" s="69" t="s">
        <v>68</v>
      </c>
      <c r="B12" s="64" t="s">
        <v>59</v>
      </c>
      <c r="C12" s="64"/>
      <c r="D12" s="64"/>
      <c r="E12" s="64"/>
      <c r="F12" s="64"/>
      <c r="G12" s="66" t="s">
        <v>69</v>
      </c>
      <c r="H12" s="67" t="s">
        <v>70</v>
      </c>
      <c r="I12" s="67"/>
      <c r="J12" s="77" t="s">
        <v>71</v>
      </c>
      <c r="K12" s="78">
        <v>1</v>
      </c>
      <c r="L12" s="79">
        <v>0.03</v>
      </c>
      <c r="M12" s="75">
        <v>240</v>
      </c>
      <c r="N12" s="75">
        <f>K12*(1+L12)*M12</f>
        <v>247.2</v>
      </c>
      <c r="O12" s="84"/>
    </row>
    <row r="13" ht="18" customHeight="1" spans="1:15">
      <c r="A13" s="64"/>
      <c r="B13" s="64"/>
      <c r="C13" s="64"/>
      <c r="D13" s="64"/>
      <c r="E13" s="64"/>
      <c r="F13" s="64"/>
      <c r="G13" s="66"/>
      <c r="H13" s="67"/>
      <c r="I13" s="67"/>
      <c r="J13" s="77"/>
      <c r="K13" s="78"/>
      <c r="L13" s="79"/>
      <c r="M13" s="75"/>
      <c r="N13" s="75"/>
      <c r="O13" s="84"/>
    </row>
    <row r="14" ht="18" customHeight="1" spans="1:15">
      <c r="A14" s="64"/>
      <c r="B14" s="64"/>
      <c r="C14" s="64"/>
      <c r="D14" s="64"/>
      <c r="E14" s="64"/>
      <c r="F14" s="64"/>
      <c r="G14" s="66"/>
      <c r="H14" s="67"/>
      <c r="I14" s="67"/>
      <c r="J14" s="77"/>
      <c r="K14" s="78"/>
      <c r="L14" s="79"/>
      <c r="M14" s="75"/>
      <c r="N14" s="75"/>
      <c r="O14" s="84"/>
    </row>
    <row r="15" ht="18" customHeight="1" spans="1:15">
      <c r="A15" s="64"/>
      <c r="B15" s="64"/>
      <c r="C15" s="64"/>
      <c r="D15" s="75"/>
      <c r="E15" s="64"/>
      <c r="F15" s="64"/>
      <c r="G15" s="66"/>
      <c r="H15" s="67"/>
      <c r="I15" s="67"/>
      <c r="J15" s="77"/>
      <c r="K15" s="78"/>
      <c r="L15" s="79"/>
      <c r="M15" s="75"/>
      <c r="N15" s="75"/>
      <c r="O15" s="84"/>
    </row>
    <row r="16" ht="18" customHeight="1" spans="1:15">
      <c r="A16" s="64"/>
      <c r="B16" s="64"/>
      <c r="C16" s="64"/>
      <c r="D16" s="75"/>
      <c r="E16" s="64"/>
      <c r="F16" s="64"/>
      <c r="G16" s="66"/>
      <c r="H16" s="67"/>
      <c r="I16" s="67"/>
      <c r="J16" s="77"/>
      <c r="K16" s="78"/>
      <c r="L16" s="79"/>
      <c r="M16" s="75"/>
      <c r="N16" s="75"/>
      <c r="O16" s="84"/>
    </row>
    <row r="17" ht="18" customHeight="1" spans="1:15">
      <c r="A17" s="69"/>
      <c r="B17" s="64"/>
      <c r="C17" s="64"/>
      <c r="D17" s="64"/>
      <c r="E17" s="64"/>
      <c r="F17" s="64"/>
      <c r="G17" s="66"/>
      <c r="H17" s="67"/>
      <c r="I17" s="67"/>
      <c r="J17" s="77"/>
      <c r="K17" s="78"/>
      <c r="L17" s="79"/>
      <c r="M17" s="75"/>
      <c r="N17" s="75"/>
      <c r="O17" s="84"/>
    </row>
    <row r="18" ht="18" customHeight="1" spans="1:15">
      <c r="A18" s="69"/>
      <c r="B18" s="64"/>
      <c r="C18" s="64"/>
      <c r="D18" s="75"/>
      <c r="E18" s="75"/>
      <c r="F18" s="64"/>
      <c r="G18" s="66"/>
      <c r="H18" s="67"/>
      <c r="I18" s="67"/>
      <c r="J18" s="77"/>
      <c r="K18" s="78"/>
      <c r="L18" s="79"/>
      <c r="M18" s="75"/>
      <c r="N18" s="75"/>
      <c r="O18" s="84"/>
    </row>
    <row r="19" ht="18" customHeight="1" spans="1:15">
      <c r="A19" s="69" t="s">
        <v>72</v>
      </c>
      <c r="B19" s="64" t="s">
        <v>73</v>
      </c>
      <c r="C19" s="64"/>
      <c r="D19" s="64"/>
      <c r="E19" s="64"/>
      <c r="F19" s="64"/>
      <c r="G19" s="66" t="s">
        <v>69</v>
      </c>
      <c r="H19" s="67" t="s">
        <v>74</v>
      </c>
      <c r="I19" s="67"/>
      <c r="J19" s="77" t="s">
        <v>75</v>
      </c>
      <c r="K19" s="78">
        <v>1</v>
      </c>
      <c r="L19" s="79">
        <v>0.03</v>
      </c>
      <c r="M19" s="75">
        <v>240</v>
      </c>
      <c r="N19" s="75">
        <f t="shared" ref="N15:N21" si="0">K19*(1+L19)*M19</f>
        <v>247.2</v>
      </c>
      <c r="O19" s="84"/>
    </row>
    <row r="20" ht="18" customHeight="1" spans="1:15">
      <c r="A20" s="69" t="s">
        <v>76</v>
      </c>
      <c r="B20" s="64" t="s">
        <v>73</v>
      </c>
      <c r="C20" s="64"/>
      <c r="D20" s="64"/>
      <c r="E20" s="64"/>
      <c r="F20" s="64"/>
      <c r="G20" s="66" t="s">
        <v>77</v>
      </c>
      <c r="H20" s="67" t="s">
        <v>78</v>
      </c>
      <c r="I20" s="67"/>
      <c r="J20" s="77" t="s">
        <v>79</v>
      </c>
      <c r="K20" s="78">
        <v>1</v>
      </c>
      <c r="L20" s="79">
        <v>0.03</v>
      </c>
      <c r="M20" s="75">
        <v>240</v>
      </c>
      <c r="N20" s="75">
        <f t="shared" si="0"/>
        <v>247.2</v>
      </c>
      <c r="O20" s="84"/>
    </row>
    <row r="21" ht="18" customHeight="1" spans="1:15">
      <c r="A21" s="69" t="s">
        <v>80</v>
      </c>
      <c r="B21" s="64" t="s">
        <v>73</v>
      </c>
      <c r="C21" s="64"/>
      <c r="D21" s="64"/>
      <c r="E21" s="64"/>
      <c r="F21" s="64"/>
      <c r="G21" s="66"/>
      <c r="H21" s="67" t="s">
        <v>81</v>
      </c>
      <c r="I21" s="67"/>
      <c r="J21" s="77" t="s">
        <v>71</v>
      </c>
      <c r="K21" s="78">
        <v>1</v>
      </c>
      <c r="L21" s="79">
        <v>0.03</v>
      </c>
      <c r="M21" s="75">
        <v>240</v>
      </c>
      <c r="N21" s="75">
        <f t="shared" si="0"/>
        <v>247.2</v>
      </c>
      <c r="O21" s="84"/>
    </row>
  </sheetData>
  <sheetProtection formatCells="0" insertHyperlinks="0" autoFilter="0"/>
  <mergeCells count="6">
    <mergeCell ref="A1:O1"/>
    <mergeCell ref="A2:B2"/>
    <mergeCell ref="D2:F2"/>
    <mergeCell ref="G2:H2"/>
    <mergeCell ref="A10:M10"/>
    <mergeCell ref="O4:O9"/>
  </mergeCells>
  <printOptions horizontalCentered="1"/>
  <pageMargins left="0" right="0" top="0.357638888888889" bottom="0.357638888888889" header="0.298611111111111" footer="0.298611111111111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M9" sqref="M9"/>
    </sheetView>
  </sheetViews>
  <sheetFormatPr defaultColWidth="9" defaultRowHeight="13.5"/>
  <cols>
    <col min="1" max="1" width="14.4416666666667" customWidth="1"/>
    <col min="2" max="2" width="11.2166666666667" customWidth="1"/>
    <col min="3" max="6" width="9.66666666666667" customWidth="1"/>
    <col min="7" max="7" width="16.4416666666667" customWidth="1"/>
    <col min="8" max="8" width="18.3333333333333" customWidth="1"/>
    <col min="9" max="9" width="16.4416666666667" customWidth="1"/>
    <col min="10" max="10" width="18.3333333333333" customWidth="1"/>
  </cols>
  <sheetData>
    <row r="1" ht="22.5" spans="1:10">
      <c r="A1" s="19" t="s">
        <v>82</v>
      </c>
      <c r="B1" s="19"/>
      <c r="C1" s="19"/>
      <c r="D1" s="19"/>
      <c r="E1" s="19"/>
      <c r="F1" s="19"/>
      <c r="G1" s="19"/>
      <c r="H1" s="19"/>
      <c r="I1" s="19"/>
      <c r="J1" s="19"/>
    </row>
    <row r="2" ht="23.4" customHeight="1" spans="1:10">
      <c r="A2" s="20" t="s">
        <v>83</v>
      </c>
      <c r="B2" s="21" t="s">
        <v>84</v>
      </c>
      <c r="C2" s="22"/>
      <c r="D2" s="21" t="s">
        <v>85</v>
      </c>
      <c r="E2" s="22"/>
      <c r="F2" s="20" t="s">
        <v>86</v>
      </c>
      <c r="G2" s="20"/>
      <c r="H2" s="11" t="s">
        <v>87</v>
      </c>
      <c r="I2" s="54" t="s">
        <v>88</v>
      </c>
      <c r="J2" s="55"/>
    </row>
    <row r="3" ht="21" customHeight="1" spans="1:10">
      <c r="A3" s="20" t="s">
        <v>89</v>
      </c>
      <c r="B3" s="21" t="s">
        <v>90</v>
      </c>
      <c r="C3" s="22"/>
      <c r="D3" s="21" t="s">
        <v>91</v>
      </c>
      <c r="E3" s="22"/>
      <c r="F3" s="20" t="s">
        <v>92</v>
      </c>
      <c r="G3" s="20"/>
      <c r="H3" s="23" t="s">
        <v>93</v>
      </c>
      <c r="I3" s="54">
        <v>44923</v>
      </c>
      <c r="J3" s="56"/>
    </row>
    <row r="4" ht="16.5" spans="1:10">
      <c r="A4" s="24" t="s">
        <v>94</v>
      </c>
      <c r="B4" s="24"/>
      <c r="C4" s="24"/>
      <c r="D4" s="24"/>
      <c r="E4" s="24"/>
      <c r="F4" s="24"/>
      <c r="G4" s="24"/>
      <c r="H4" s="24"/>
      <c r="I4" s="24"/>
      <c r="J4" s="24"/>
    </row>
    <row r="5" ht="16.5" spans="1:10">
      <c r="A5" s="25" t="s">
        <v>95</v>
      </c>
      <c r="B5" s="26"/>
      <c r="C5" s="27"/>
      <c r="D5" s="27"/>
      <c r="E5" s="27"/>
      <c r="F5" s="28"/>
      <c r="G5" s="29"/>
      <c r="H5" s="29"/>
      <c r="I5" s="29"/>
      <c r="J5" s="57"/>
    </row>
    <row r="6" ht="16.5" spans="1:10">
      <c r="A6" s="30"/>
      <c r="B6" s="26"/>
      <c r="C6" s="27"/>
      <c r="D6" s="27"/>
      <c r="E6" s="27"/>
      <c r="F6" s="28"/>
      <c r="G6" s="31"/>
      <c r="H6" s="31"/>
      <c r="I6" s="31"/>
      <c r="J6" s="58"/>
    </row>
    <row r="7" ht="16.5" spans="1:10">
      <c r="A7" s="30"/>
      <c r="B7" s="26"/>
      <c r="C7" s="27"/>
      <c r="D7" s="27"/>
      <c r="E7" s="27"/>
      <c r="F7" s="28"/>
      <c r="G7" s="31"/>
      <c r="H7" s="31"/>
      <c r="I7" s="31"/>
      <c r="J7" s="58"/>
    </row>
    <row r="8" ht="15" customHeight="1" spans="1:10">
      <c r="A8" s="30"/>
      <c r="B8" s="32" t="s">
        <v>96</v>
      </c>
      <c r="C8" s="33"/>
      <c r="D8" s="33"/>
      <c r="E8" s="33"/>
      <c r="F8" s="34"/>
      <c r="G8" s="31"/>
      <c r="H8" s="31"/>
      <c r="I8" s="31"/>
      <c r="J8" s="58"/>
    </row>
    <row r="9" ht="15" customHeight="1" spans="1:10">
      <c r="A9" s="30"/>
      <c r="B9" s="35"/>
      <c r="C9" s="36"/>
      <c r="D9" s="36"/>
      <c r="E9" s="36"/>
      <c r="F9" s="37"/>
      <c r="G9" s="31"/>
      <c r="H9" s="31"/>
      <c r="I9" s="31"/>
      <c r="J9" s="58"/>
    </row>
    <row r="10" ht="16.5" spans="1:10">
      <c r="A10" s="30"/>
      <c r="B10" s="26" t="s">
        <v>97</v>
      </c>
      <c r="C10" s="27"/>
      <c r="D10" s="27"/>
      <c r="E10" s="27"/>
      <c r="F10" s="28"/>
      <c r="G10" s="31"/>
      <c r="H10" s="31"/>
      <c r="I10" s="31"/>
      <c r="J10" s="58"/>
    </row>
    <row r="11" ht="16.5" spans="1:10">
      <c r="A11" s="30"/>
      <c r="B11" s="26"/>
      <c r="C11" s="27"/>
      <c r="D11" s="27"/>
      <c r="E11" s="27"/>
      <c r="F11" s="28"/>
      <c r="G11" s="31"/>
      <c r="H11" s="31"/>
      <c r="I11" s="31"/>
      <c r="J11" s="58"/>
    </row>
    <row r="12" ht="16.5" spans="1:10">
      <c r="A12" s="30"/>
      <c r="B12" s="26"/>
      <c r="C12" s="27"/>
      <c r="D12" s="27"/>
      <c r="E12" s="27"/>
      <c r="F12" s="28"/>
      <c r="G12" s="31"/>
      <c r="H12" s="31"/>
      <c r="I12" s="31"/>
      <c r="J12" s="58"/>
    </row>
    <row r="13" ht="16.5" spans="1:10">
      <c r="A13" s="30"/>
      <c r="B13" s="26"/>
      <c r="C13" s="27"/>
      <c r="D13" s="27"/>
      <c r="E13" s="27"/>
      <c r="F13" s="28"/>
      <c r="G13" s="31"/>
      <c r="H13" s="31"/>
      <c r="I13" s="31"/>
      <c r="J13" s="58"/>
    </row>
    <row r="14" ht="16.5" spans="1:10">
      <c r="A14" s="38"/>
      <c r="B14" s="26"/>
      <c r="C14" s="27"/>
      <c r="D14" s="27"/>
      <c r="E14" s="27"/>
      <c r="F14" s="28"/>
      <c r="G14" s="31"/>
      <c r="H14" s="31"/>
      <c r="I14" s="31"/>
      <c r="J14" s="58"/>
    </row>
    <row r="15" ht="28.8" customHeight="1" spans="1:10">
      <c r="A15" s="39" t="s">
        <v>98</v>
      </c>
      <c r="B15" s="40"/>
      <c r="C15" s="41" t="s">
        <v>99</v>
      </c>
      <c r="D15" s="42" t="s">
        <v>100</v>
      </c>
      <c r="E15" s="41" t="s">
        <v>101</v>
      </c>
      <c r="F15" s="11"/>
      <c r="G15" s="31"/>
      <c r="H15" s="31"/>
      <c r="I15" s="31"/>
      <c r="J15" s="58"/>
    </row>
    <row r="16" ht="16.5" spans="1:10">
      <c r="A16" s="7" t="s">
        <v>102</v>
      </c>
      <c r="B16" s="7"/>
      <c r="C16" s="8">
        <v>41.5</v>
      </c>
      <c r="D16" s="8"/>
      <c r="E16" s="8">
        <v>41.5</v>
      </c>
      <c r="F16" s="8"/>
      <c r="G16" s="31"/>
      <c r="H16" s="31"/>
      <c r="I16" s="31"/>
      <c r="J16" s="58"/>
    </row>
    <row r="17" ht="16.5" spans="1:10">
      <c r="A17" s="9" t="s">
        <v>103</v>
      </c>
      <c r="B17" s="10"/>
      <c r="C17" s="8">
        <v>57</v>
      </c>
      <c r="D17" s="8"/>
      <c r="E17" s="8">
        <v>57</v>
      </c>
      <c r="F17" s="8"/>
      <c r="G17" s="31"/>
      <c r="H17" s="31"/>
      <c r="I17" s="31"/>
      <c r="J17" s="58"/>
    </row>
    <row r="18" ht="16.5" spans="1:10">
      <c r="A18" s="9" t="s">
        <v>104</v>
      </c>
      <c r="B18" s="10"/>
      <c r="C18" s="11">
        <v>100</v>
      </c>
      <c r="D18" s="11"/>
      <c r="E18" s="11">
        <v>100</v>
      </c>
      <c r="F18" s="11"/>
      <c r="G18" s="31"/>
      <c r="H18" s="31"/>
      <c r="I18" s="31"/>
      <c r="J18" s="58"/>
    </row>
    <row r="19" ht="16.5" spans="1:10">
      <c r="A19" s="9" t="s">
        <v>105</v>
      </c>
      <c r="B19" s="10"/>
      <c r="C19" s="11">
        <v>98</v>
      </c>
      <c r="D19" s="11"/>
      <c r="E19" s="11">
        <v>98</v>
      </c>
      <c r="F19" s="11"/>
      <c r="G19" s="31"/>
      <c r="H19" s="31"/>
      <c r="I19" s="31"/>
      <c r="J19" s="58"/>
    </row>
    <row r="20" ht="16.5" spans="1:10">
      <c r="A20" s="9" t="s">
        <v>106</v>
      </c>
      <c r="B20" s="10"/>
      <c r="C20" s="11">
        <v>19.5</v>
      </c>
      <c r="D20" s="11"/>
      <c r="E20" s="11">
        <v>19.5</v>
      </c>
      <c r="F20" s="11"/>
      <c r="G20" s="31"/>
      <c r="H20" s="31"/>
      <c r="I20" s="31"/>
      <c r="J20" s="58"/>
    </row>
    <row r="21" ht="16.5" spans="1:10">
      <c r="A21" s="9" t="s">
        <v>107</v>
      </c>
      <c r="B21" s="10"/>
      <c r="C21" s="11">
        <v>10</v>
      </c>
      <c r="D21" s="11"/>
      <c r="E21" s="11">
        <v>10</v>
      </c>
      <c r="F21" s="11"/>
      <c r="G21" s="31"/>
      <c r="H21" s="31"/>
      <c r="I21" s="31"/>
      <c r="J21" s="58"/>
    </row>
    <row r="22" ht="16.5" spans="1:10">
      <c r="A22" s="9" t="s">
        <v>108</v>
      </c>
      <c r="B22" s="10"/>
      <c r="C22" s="11">
        <v>62</v>
      </c>
      <c r="D22" s="11"/>
      <c r="E22" s="11">
        <v>62</v>
      </c>
      <c r="F22" s="11"/>
      <c r="G22" s="31"/>
      <c r="H22" s="31"/>
      <c r="I22" s="31"/>
      <c r="J22" s="58"/>
    </row>
    <row r="23" ht="16.5" spans="1:10">
      <c r="A23" s="9" t="s">
        <v>109</v>
      </c>
      <c r="B23" s="10"/>
      <c r="C23" s="43">
        <v>32</v>
      </c>
      <c r="D23" s="43"/>
      <c r="E23" s="43">
        <v>40</v>
      </c>
      <c r="F23" s="11"/>
      <c r="G23" s="31"/>
      <c r="H23" s="31"/>
      <c r="I23" s="31"/>
      <c r="J23" s="58"/>
    </row>
    <row r="24" ht="16.5" spans="1:10">
      <c r="A24" s="9" t="s">
        <v>110</v>
      </c>
      <c r="B24" s="10"/>
      <c r="C24" s="11">
        <v>1.7</v>
      </c>
      <c r="D24" s="11"/>
      <c r="E24" s="11">
        <v>1.7</v>
      </c>
      <c r="F24" s="11"/>
      <c r="G24" s="31"/>
      <c r="H24" s="31"/>
      <c r="I24" s="31"/>
      <c r="J24" s="58"/>
    </row>
    <row r="25" ht="16.5" spans="1:10">
      <c r="A25" s="9"/>
      <c r="B25" s="10"/>
      <c r="C25" s="11"/>
      <c r="D25" s="11"/>
      <c r="E25" s="11"/>
      <c r="F25" s="11"/>
      <c r="G25" s="31"/>
      <c r="H25" s="31"/>
      <c r="I25" s="31"/>
      <c r="J25" s="58"/>
    </row>
    <row r="26" ht="16.5" spans="1:10">
      <c r="A26" s="9"/>
      <c r="B26" s="10"/>
      <c r="C26" s="11"/>
      <c r="D26" s="11"/>
      <c r="E26" s="11"/>
      <c r="F26" s="11"/>
      <c r="G26" s="31"/>
      <c r="H26" s="31"/>
      <c r="I26" s="31"/>
      <c r="J26" s="58"/>
    </row>
    <row r="27" ht="16.5" spans="1:10">
      <c r="A27" s="9"/>
      <c r="B27" s="10"/>
      <c r="C27" s="11"/>
      <c r="D27" s="11"/>
      <c r="E27" s="11"/>
      <c r="F27" s="11"/>
      <c r="G27" s="31"/>
      <c r="H27" s="31"/>
      <c r="I27" s="31"/>
      <c r="J27" s="58"/>
    </row>
    <row r="28" ht="16.5" spans="1:10">
      <c r="A28" s="9"/>
      <c r="B28" s="10"/>
      <c r="C28" s="11"/>
      <c r="D28" s="11"/>
      <c r="E28" s="11"/>
      <c r="F28" s="11"/>
      <c r="G28" s="31"/>
      <c r="H28" s="31"/>
      <c r="I28" s="31"/>
      <c r="J28" s="58"/>
    </row>
    <row r="29" spans="1:10">
      <c r="A29" s="44" t="s">
        <v>111</v>
      </c>
      <c r="B29" s="45"/>
      <c r="C29" s="45"/>
      <c r="D29" s="45"/>
      <c r="E29" s="45"/>
      <c r="F29" s="46"/>
      <c r="G29" s="31"/>
      <c r="H29" s="31"/>
      <c r="I29" s="31"/>
      <c r="J29" s="58"/>
    </row>
    <row r="30" spans="1:10">
      <c r="A30" s="47"/>
      <c r="B30" s="48"/>
      <c r="C30" s="48"/>
      <c r="D30" s="48"/>
      <c r="E30" s="48"/>
      <c r="F30" s="49"/>
      <c r="G30" s="31"/>
      <c r="H30" s="31"/>
      <c r="I30" s="31"/>
      <c r="J30" s="58"/>
    </row>
    <row r="31" ht="16.5" spans="1:10">
      <c r="A31" s="50" t="s">
        <v>112</v>
      </c>
      <c r="B31" s="50"/>
      <c r="C31" s="51" t="s">
        <v>113</v>
      </c>
      <c r="D31" s="51"/>
      <c r="E31" s="51"/>
      <c r="F31" s="51"/>
      <c r="G31" s="31"/>
      <c r="H31" s="31"/>
      <c r="I31" s="31"/>
      <c r="J31" s="58"/>
    </row>
    <row r="32" ht="16.5" spans="1:10">
      <c r="A32" s="52"/>
      <c r="B32" s="52"/>
      <c r="C32" s="42"/>
      <c r="D32" s="42"/>
      <c r="E32" s="42"/>
      <c r="F32" s="42"/>
      <c r="G32" s="53"/>
      <c r="H32" s="53"/>
      <c r="I32" s="53"/>
      <c r="J32" s="59"/>
    </row>
  </sheetData>
  <mergeCells count="37">
    <mergeCell ref="A1:J1"/>
    <mergeCell ref="B2:C2"/>
    <mergeCell ref="D2:E2"/>
    <mergeCell ref="F2:G2"/>
    <mergeCell ref="B3:C3"/>
    <mergeCell ref="D3:E3"/>
    <mergeCell ref="F3:G3"/>
    <mergeCell ref="A4:J4"/>
    <mergeCell ref="B5:F5"/>
    <mergeCell ref="B6:F6"/>
    <mergeCell ref="B7:F7"/>
    <mergeCell ref="B10:F10"/>
    <mergeCell ref="B11:F11"/>
    <mergeCell ref="B12:F12"/>
    <mergeCell ref="B13:F13"/>
    <mergeCell ref="B14:F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C31:F31"/>
    <mergeCell ref="C32:F32"/>
    <mergeCell ref="A5:A14"/>
    <mergeCell ref="A31:A32"/>
    <mergeCell ref="A29:F30"/>
    <mergeCell ref="G5:J32"/>
    <mergeCell ref="B8:F9"/>
  </mergeCells>
  <pageMargins left="0.7" right="0.7" top="0.75" bottom="0.75" header="0.3" footer="0.3"/>
  <pageSetup paperSize="9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K2" sqref="K2:L2"/>
    </sheetView>
  </sheetViews>
  <sheetFormatPr defaultColWidth="9" defaultRowHeight="13.5"/>
  <cols>
    <col min="1" max="1" width="5.33333333333333" customWidth="1"/>
    <col min="2" max="2" width="13.4416666666667" customWidth="1"/>
    <col min="3" max="3" width="16.1083333333333" customWidth="1"/>
    <col min="4" max="8" width="7.775" customWidth="1"/>
    <col min="9" max="9" width="9" customWidth="1"/>
    <col min="10" max="10" width="12.2166666666667" customWidth="1"/>
    <col min="11" max="11" width="18.4416666666667" customWidth="1"/>
    <col min="12" max="12" width="20.5583333333333" customWidth="1"/>
  </cols>
  <sheetData>
    <row r="1" ht="49.8" customHeight="1" spans="1:12">
      <c r="A1" s="1" t="s">
        <v>114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9.95" customHeight="1" spans="1:12">
      <c r="A2" s="2" t="s">
        <v>83</v>
      </c>
      <c r="B2" s="2"/>
      <c r="C2" s="2" t="s">
        <v>84</v>
      </c>
      <c r="D2" s="2"/>
      <c r="E2" s="2" t="s">
        <v>85</v>
      </c>
      <c r="F2" s="2"/>
      <c r="G2" s="2" t="s">
        <v>86</v>
      </c>
      <c r="H2" s="2"/>
      <c r="I2" s="2" t="s">
        <v>115</v>
      </c>
      <c r="J2" s="2"/>
      <c r="K2" s="2" t="s">
        <v>116</v>
      </c>
      <c r="L2" s="2"/>
    </row>
    <row r="3" ht="19.95" customHeight="1" spans="1:12">
      <c r="A3" s="2" t="s">
        <v>89</v>
      </c>
      <c r="B3" s="2"/>
      <c r="C3" s="2" t="s">
        <v>90</v>
      </c>
      <c r="D3" s="2"/>
      <c r="E3" s="2" t="s">
        <v>91</v>
      </c>
      <c r="F3" s="2"/>
      <c r="G3" s="2" t="s">
        <v>117</v>
      </c>
      <c r="H3" s="2"/>
      <c r="I3" s="2" t="s">
        <v>118</v>
      </c>
      <c r="J3" s="2"/>
      <c r="K3" s="16">
        <v>44923</v>
      </c>
      <c r="L3" s="2"/>
    </row>
    <row r="4" ht="38.4" customHeight="1" spans="1:12">
      <c r="A4" s="3" t="s">
        <v>18</v>
      </c>
      <c r="B4" s="4" t="s">
        <v>119</v>
      </c>
      <c r="C4" s="5"/>
      <c r="D4" s="3" t="s">
        <v>120</v>
      </c>
      <c r="E4" s="6" t="s">
        <v>121</v>
      </c>
      <c r="F4" s="3" t="s">
        <v>122</v>
      </c>
      <c r="G4" s="3" t="s">
        <v>123</v>
      </c>
      <c r="H4" s="3" t="s">
        <v>124</v>
      </c>
      <c r="I4" s="3" t="s">
        <v>21</v>
      </c>
      <c r="J4" s="2" t="s">
        <v>125</v>
      </c>
      <c r="K4" s="2"/>
      <c r="L4" s="2"/>
    </row>
    <row r="5" ht="19.95" customHeight="1" spans="1:12">
      <c r="A5" s="2">
        <v>1</v>
      </c>
      <c r="B5" s="7" t="s">
        <v>102</v>
      </c>
      <c r="C5" s="7"/>
      <c r="D5" s="3">
        <f>E5-1</f>
        <v>40.5</v>
      </c>
      <c r="E5" s="8">
        <v>41.5</v>
      </c>
      <c r="F5" s="3">
        <f>E5+1</f>
        <v>42.5</v>
      </c>
      <c r="G5" s="3">
        <f>F5+1</f>
        <v>43.5</v>
      </c>
      <c r="H5" s="3"/>
      <c r="I5" s="17" t="s">
        <v>126</v>
      </c>
      <c r="J5" s="2"/>
      <c r="K5" s="2"/>
      <c r="L5" s="2"/>
    </row>
    <row r="6" ht="21.6" customHeight="1" spans="1:12">
      <c r="A6" s="2">
        <v>2</v>
      </c>
      <c r="B6" s="9" t="s">
        <v>103</v>
      </c>
      <c r="C6" s="10"/>
      <c r="D6" s="3">
        <f>E6-2</f>
        <v>55</v>
      </c>
      <c r="E6" s="8">
        <v>57</v>
      </c>
      <c r="F6" s="3">
        <f>E6+2.5</f>
        <v>59.5</v>
      </c>
      <c r="G6" s="3">
        <f>F6+2.5</f>
        <v>62</v>
      </c>
      <c r="H6" s="3"/>
      <c r="I6" s="17" t="s">
        <v>127</v>
      </c>
      <c r="J6" s="2"/>
      <c r="K6" s="2"/>
      <c r="L6" s="2"/>
    </row>
    <row r="7" ht="19.95" customHeight="1" spans="1:12">
      <c r="A7" s="2">
        <v>4</v>
      </c>
      <c r="B7" s="9" t="s">
        <v>104</v>
      </c>
      <c r="C7" s="10"/>
      <c r="D7" s="3">
        <f>E7-4</f>
        <v>96</v>
      </c>
      <c r="E7" s="11">
        <v>100</v>
      </c>
      <c r="F7" s="3">
        <f>E7+5</f>
        <v>105</v>
      </c>
      <c r="G7" s="3">
        <f>F7+5</f>
        <v>110</v>
      </c>
      <c r="H7" s="3"/>
      <c r="I7" s="17" t="s">
        <v>128</v>
      </c>
      <c r="J7" s="2"/>
      <c r="K7" s="2"/>
      <c r="L7" s="2"/>
    </row>
    <row r="8" ht="19.95" customHeight="1" spans="1:12">
      <c r="A8" s="2">
        <v>5</v>
      </c>
      <c r="B8" s="9" t="s">
        <v>105</v>
      </c>
      <c r="C8" s="10"/>
      <c r="D8" s="3">
        <f>E8-4</f>
        <v>94</v>
      </c>
      <c r="E8" s="11">
        <v>98</v>
      </c>
      <c r="F8" s="3">
        <f>E8+5</f>
        <v>103</v>
      </c>
      <c r="G8" s="3">
        <f>F8+5</f>
        <v>108</v>
      </c>
      <c r="H8" s="3"/>
      <c r="I8" s="17" t="s">
        <v>128</v>
      </c>
      <c r="J8" s="2"/>
      <c r="K8" s="2"/>
      <c r="L8" s="2"/>
    </row>
    <row r="9" ht="19.95" customHeight="1" spans="1:12">
      <c r="A9" s="2">
        <v>6</v>
      </c>
      <c r="B9" s="9" t="s">
        <v>106</v>
      </c>
      <c r="C9" s="10"/>
      <c r="D9" s="3">
        <f>E9-0.4</f>
        <v>19.1</v>
      </c>
      <c r="E9" s="11">
        <v>19.5</v>
      </c>
      <c r="F9" s="3">
        <f>E9+0.4</f>
        <v>19.9</v>
      </c>
      <c r="G9" s="3">
        <f>F9+0.6</f>
        <v>20.5</v>
      </c>
      <c r="H9" s="3"/>
      <c r="I9" s="17" t="s">
        <v>129</v>
      </c>
      <c r="J9" s="2"/>
      <c r="K9" s="2"/>
      <c r="L9" s="2"/>
    </row>
    <row r="10" ht="19.95" customHeight="1" spans="1:12">
      <c r="A10" s="2">
        <v>7</v>
      </c>
      <c r="B10" s="9" t="s">
        <v>107</v>
      </c>
      <c r="C10" s="10"/>
      <c r="D10" s="3">
        <f>E10-0.2</f>
        <v>9.8</v>
      </c>
      <c r="E10" s="11">
        <v>10</v>
      </c>
      <c r="F10" s="3">
        <f>E10+0.2</f>
        <v>10.2</v>
      </c>
      <c r="G10" s="3">
        <f>F10+0.3</f>
        <v>10.5</v>
      </c>
      <c r="H10" s="3"/>
      <c r="I10" s="17" t="s">
        <v>130</v>
      </c>
      <c r="J10" s="2"/>
      <c r="K10" s="2"/>
      <c r="L10" s="2"/>
    </row>
    <row r="11" ht="19.95" customHeight="1" spans="1:12">
      <c r="A11" s="2">
        <v>8</v>
      </c>
      <c r="B11" s="9" t="s">
        <v>108</v>
      </c>
      <c r="C11" s="10"/>
      <c r="D11" s="3">
        <f>E11-1</f>
        <v>61</v>
      </c>
      <c r="E11" s="11">
        <v>62</v>
      </c>
      <c r="F11" s="3">
        <f>E11+1</f>
        <v>63</v>
      </c>
      <c r="G11" s="3">
        <f>F11+1.5</f>
        <v>64.5</v>
      </c>
      <c r="H11" s="3"/>
      <c r="I11" s="17" t="s">
        <v>126</v>
      </c>
      <c r="J11" s="2"/>
      <c r="K11" s="2"/>
      <c r="L11" s="2"/>
    </row>
    <row r="12" ht="19.95" customHeight="1" spans="1:12">
      <c r="A12" s="2">
        <v>9</v>
      </c>
      <c r="B12" s="9" t="s">
        <v>109</v>
      </c>
      <c r="C12" s="10"/>
      <c r="D12" s="3">
        <f>E12-1</f>
        <v>39</v>
      </c>
      <c r="E12" s="11">
        <v>40</v>
      </c>
      <c r="F12" s="3">
        <f>E12+1.2</f>
        <v>41.2</v>
      </c>
      <c r="G12" s="3">
        <f>F12+1.2</f>
        <v>42.4</v>
      </c>
      <c r="H12" s="3"/>
      <c r="I12" s="17" t="s">
        <v>131</v>
      </c>
      <c r="J12" s="2"/>
      <c r="K12" s="2"/>
      <c r="L12" s="2"/>
    </row>
    <row r="13" ht="19.95" customHeight="1" spans="1:12">
      <c r="A13" s="2">
        <v>11</v>
      </c>
      <c r="B13" s="9" t="s">
        <v>110</v>
      </c>
      <c r="C13" s="10"/>
      <c r="D13" s="12">
        <v>1.7</v>
      </c>
      <c r="E13" s="13"/>
      <c r="F13" s="13"/>
      <c r="G13" s="14"/>
      <c r="H13" s="3"/>
      <c r="I13" s="17" t="s">
        <v>132</v>
      </c>
      <c r="J13" s="2"/>
      <c r="K13" s="2"/>
      <c r="L13" s="2"/>
    </row>
    <row r="14" ht="19.95" customHeight="1" spans="1:12">
      <c r="A14" s="2">
        <v>12</v>
      </c>
      <c r="B14" s="9"/>
      <c r="C14" s="10"/>
      <c r="D14" s="3"/>
      <c r="E14" s="3"/>
      <c r="F14" s="3"/>
      <c r="G14" s="3"/>
      <c r="H14" s="3"/>
      <c r="I14" s="17"/>
      <c r="J14" s="2"/>
      <c r="K14" s="2"/>
      <c r="L14" s="2"/>
    </row>
    <row r="15" ht="19.95" customHeight="1" spans="1:12">
      <c r="A15" s="2">
        <v>13</v>
      </c>
      <c r="B15" s="5"/>
      <c r="C15" s="5"/>
      <c r="D15" s="3"/>
      <c r="E15" s="3"/>
      <c r="F15" s="3"/>
      <c r="G15" s="3"/>
      <c r="H15" s="3"/>
      <c r="I15" s="17"/>
      <c r="J15" s="2"/>
      <c r="K15" s="2"/>
      <c r="L15" s="2"/>
    </row>
    <row r="16" ht="19.95" customHeight="1" spans="1:12">
      <c r="A16" s="2">
        <v>14</v>
      </c>
      <c r="B16" s="5"/>
      <c r="C16" s="5"/>
      <c r="D16" s="3"/>
      <c r="E16" s="3"/>
      <c r="F16" s="3"/>
      <c r="G16" s="3"/>
      <c r="H16" s="3"/>
      <c r="I16" s="17"/>
      <c r="J16" s="2"/>
      <c r="K16" s="2"/>
      <c r="L16" s="2"/>
    </row>
    <row r="17" ht="19.95" customHeight="1" spans="1:12">
      <c r="A17" s="2">
        <v>15</v>
      </c>
      <c r="B17" s="5"/>
      <c r="C17" s="5"/>
      <c r="D17" s="3"/>
      <c r="E17" s="3"/>
      <c r="F17" s="3"/>
      <c r="G17" s="3"/>
      <c r="H17" s="3"/>
      <c r="I17" s="17"/>
      <c r="J17" s="2"/>
      <c r="K17" s="2"/>
      <c r="L17" s="2"/>
    </row>
    <row r="18" ht="19.95" customHeight="1" spans="1:12">
      <c r="A18" s="2">
        <v>16</v>
      </c>
      <c r="B18" s="5"/>
      <c r="C18" s="5"/>
      <c r="D18" s="3"/>
      <c r="E18" s="3"/>
      <c r="F18" s="3"/>
      <c r="G18" s="3"/>
      <c r="H18" s="3"/>
      <c r="I18" s="17"/>
      <c r="J18" s="2"/>
      <c r="K18" s="2"/>
      <c r="L18" s="2"/>
    </row>
    <row r="19" ht="19.95" customHeight="1" spans="1:12">
      <c r="A19" s="2">
        <v>17</v>
      </c>
      <c r="B19" s="5"/>
      <c r="C19" s="5"/>
      <c r="D19" s="3"/>
      <c r="E19" s="3"/>
      <c r="F19" s="3"/>
      <c r="G19" s="3"/>
      <c r="H19" s="3"/>
      <c r="I19" s="17"/>
      <c r="J19" s="2"/>
      <c r="K19" s="2"/>
      <c r="L19" s="2"/>
    </row>
    <row r="20" ht="19.95" customHeight="1" spans="1:12">
      <c r="A20" s="2">
        <v>18</v>
      </c>
      <c r="B20" s="5"/>
      <c r="C20" s="5"/>
      <c r="D20" s="3"/>
      <c r="E20" s="3"/>
      <c r="F20" s="3"/>
      <c r="G20" s="3"/>
      <c r="H20" s="3"/>
      <c r="I20" s="17"/>
      <c r="J20" s="2"/>
      <c r="K20" s="2"/>
      <c r="L20" s="2"/>
    </row>
    <row r="21" ht="19.95" customHeight="1" spans="1:12">
      <c r="A21" s="2">
        <v>19</v>
      </c>
      <c r="B21" s="5"/>
      <c r="C21" s="5"/>
      <c r="D21" s="3"/>
      <c r="E21" s="3"/>
      <c r="F21" s="3"/>
      <c r="G21" s="3"/>
      <c r="H21" s="3"/>
      <c r="I21" s="17"/>
      <c r="J21" s="2"/>
      <c r="K21" s="2"/>
      <c r="L21" s="2"/>
    </row>
    <row r="22" ht="19.95" customHeight="1" spans="1:12">
      <c r="A22" s="2">
        <v>20</v>
      </c>
      <c r="B22" s="5"/>
      <c r="C22" s="5"/>
      <c r="D22" s="3"/>
      <c r="E22" s="3"/>
      <c r="F22" s="3"/>
      <c r="G22" s="3"/>
      <c r="H22" s="3"/>
      <c r="I22" s="17"/>
      <c r="J22" s="2"/>
      <c r="K22" s="2"/>
      <c r="L22" s="2"/>
    </row>
    <row r="23" ht="14.25" spans="1:12">
      <c r="A23" s="15"/>
      <c r="B23" s="15"/>
      <c r="C23" s="15"/>
      <c r="D23" s="15"/>
      <c r="E23" s="15"/>
      <c r="F23" s="15"/>
      <c r="G23" s="15"/>
      <c r="H23" s="15"/>
      <c r="I23" s="18"/>
      <c r="J23" s="15"/>
      <c r="K23" s="15"/>
      <c r="L23" s="15"/>
    </row>
    <row r="24" ht="14.25" spans="1:12">
      <c r="A24" s="15"/>
      <c r="B24" s="15"/>
      <c r="C24" s="15"/>
      <c r="D24" s="15"/>
      <c r="E24" s="15"/>
      <c r="F24" s="15"/>
      <c r="G24" s="15"/>
      <c r="H24" s="15"/>
      <c r="I24" s="18"/>
      <c r="J24" s="15"/>
      <c r="K24" s="15"/>
      <c r="L24" s="15"/>
    </row>
    <row r="25" ht="14.25" spans="1:1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ht="14.25" spans="1:1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ht="14.25" spans="1:1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35">
    <mergeCell ref="A1:L1"/>
    <mergeCell ref="A2:B2"/>
    <mergeCell ref="C2:D2"/>
    <mergeCell ref="E2:F2"/>
    <mergeCell ref="G2:H2"/>
    <mergeCell ref="I2:J2"/>
    <mergeCell ref="K2:L2"/>
    <mergeCell ref="A3:B3"/>
    <mergeCell ref="C3:D3"/>
    <mergeCell ref="E3:F3"/>
    <mergeCell ref="G3:H3"/>
    <mergeCell ref="I3:J3"/>
    <mergeCell ref="K3:L3"/>
    <mergeCell ref="B4:C4"/>
    <mergeCell ref="J4:L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D13:G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J5:L22"/>
  </mergeCells>
  <pageMargins left="0.7" right="0.7" top="0.75" bottom="0.75" header="0.3" footer="0.3"/>
  <pageSetup paperSize="9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6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w o S h e e t P r o p s   s h e e t S t i d = " 2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制单</vt:lpstr>
      <vt:lpstr>BOM</vt:lpstr>
      <vt:lpstr>头版评语 12.28</vt:lpstr>
      <vt:lpstr>齐码尺寸表上衣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jelenew</dc:creator>
  <cp:lastModifiedBy>admin</cp:lastModifiedBy>
  <dcterms:created xsi:type="dcterms:W3CDTF">2022-04-13T03:44:00Z</dcterms:created>
  <cp:lastPrinted>2022-12-28T08:49:00Z</cp:lastPrinted>
  <dcterms:modified xsi:type="dcterms:W3CDTF">2022-12-28T09:20:06Z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825CB525D1A549B784C491FEDA7FF17A</vt:lpwstr>
  </property>
  <property fmtid="{D5CDD505-2E9C-101B-9397-08002B2CF9AE}" pid="3" name="KSOProductBuildVer">
    <vt:lpwstr>2052-11.1.0.13703</vt:lpwstr>
  </property>
  <property fmtid="{D5CDD505-2E9C-101B-9397-08002B2CF9AE}" pid="4" name="KSOReadingLayout">
    <vt:bool>true</vt:bool>
  </property>
  <property fmtid="{D5CDD505-2E9C-101B-9397-08002B2CF9AE}" pid="5" name="commondata">
    <vt:lpwstr>eyJoZGlkIjoiOTE2YmRkNjdkMWYzZjcwY2NjNjEzYjA5ZjQxYjJkZDkifQ==</vt:lpwstr>
  </property>
</Properties>
</file>