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30" windowHeight="12705" activeTab="4"/>
  </bookViews>
  <sheets>
    <sheet name="Sheet2" sheetId="5" r:id="rId1"/>
    <sheet name="镜头" sheetId="2" r:id="rId2"/>
    <sheet name="火箭" sheetId="1" r:id="rId3"/>
    <sheet name="丰石工资单" sheetId="3" r:id="rId4"/>
    <sheet name="账单（预估）" sheetId="4" r:id="rId5"/>
  </sheets>
  <definedNames>
    <definedName name="_xlnm._FilterDatabase" localSheetId="2" hidden="1">火箭!$A$1:$N$10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A0CF9FFA23E34AF1A6E5D4D3B01237B4" descr="Snipaste_2024-10-25_11-09-3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201525" y="1038225"/>
          <a:ext cx="883285" cy="496570"/>
        </a:xfrm>
        <a:prstGeom prst="rect">
          <a:avLst/>
        </a:prstGeom>
      </xdr:spPr>
    </xdr:pic>
  </etc:cellImage>
  <etc:cellImage>
    <xdr:pic>
      <xdr:nvPicPr>
        <xdr:cNvPr id="4" name="ID_01615F6E667E48CFA1B8A3F20BB2ACEF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192000" y="857250"/>
          <a:ext cx="15611475" cy="8753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BA89ED3C532B437F88B2BCE60159174C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192000" y="685800"/>
          <a:ext cx="15611475" cy="8705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4DF6C76C3CB84CA0A3715FA6FA63CC5E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192000" y="514350"/>
          <a:ext cx="15611475" cy="8686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AB17303D9111418E951A41C4F31F154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192000" y="342900"/>
          <a:ext cx="15611475" cy="8829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3F365688E36D4182B7DE785E8F1921B4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192000" y="2647315"/>
          <a:ext cx="15611475" cy="8791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856C09199A31486B91EE9C5CE0D53F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2192000" y="3183255"/>
          <a:ext cx="15611475" cy="8763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A24C8350784B421FA4B13E52D60D829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192000" y="3717290"/>
          <a:ext cx="15611475" cy="875347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<sst xmlns="http://schemas.openxmlformats.org/spreadsheetml/2006/main" count="247" uniqueCount="157">
  <si>
    <t>镜头</t>
  </si>
  <si>
    <t>重量</t>
  </si>
  <si>
    <t>价格</t>
  </si>
  <si>
    <t>旅行重量</t>
  </si>
  <si>
    <t>覆盖焦段</t>
  </si>
  <si>
    <t>APS-C覆盖焦段</t>
  </si>
  <si>
    <t>旅行APS-C覆盖焦段</t>
  </si>
  <si>
    <t>索尼 16-25 2.8</t>
  </si>
  <si>
    <t>索尼 20-70 4.0</t>
  </si>
  <si>
    <t>适马 24-70 2.8</t>
  </si>
  <si>
    <t>腾龙 35-150 2.0-2.8</t>
  </si>
  <si>
    <t>腾龙 50-300 4.5-6.3</t>
  </si>
  <si>
    <t>腾龙 70-180 2.8</t>
  </si>
  <si>
    <t>索尼 200-600 5.6-6.3</t>
  </si>
  <si>
    <t>适马 500 5.6</t>
  </si>
  <si>
    <t>索尼 16-25 2.8
腾龙 35-150 2.0-2.8
索尼 200-600 5.6-6.3</t>
  </si>
  <si>
    <t>16-600</t>
  </si>
  <si>
    <t>16-900</t>
  </si>
  <si>
    <t>16-225</t>
  </si>
  <si>
    <t>索尼 16-25 2.8
腾龙 35-150 2.0-2.8
适马 500 5.6</t>
  </si>
  <si>
    <t>16-150,500</t>
  </si>
  <si>
    <t>16-225,500-750</t>
  </si>
  <si>
    <t>索尼 20-70 4.0
腾龙 70-180 2.8
适马 500 5.6</t>
  </si>
  <si>
    <t>20-180,500</t>
  </si>
  <si>
    <t>20-270,500-750</t>
  </si>
  <si>
    <t>20-270</t>
  </si>
  <si>
    <t>索尼 20-70 4.0
腾龙 50-300 4.5-6.3
适马 500 5.6</t>
  </si>
  <si>
    <t>20-300,500</t>
  </si>
  <si>
    <t>20-450,500-750</t>
  </si>
  <si>
    <t>20-450</t>
  </si>
  <si>
    <t>适马 24-70 2.8
腾龙 70-180 2.8
适马 500 5.6</t>
  </si>
  <si>
    <t>24-180,500</t>
  </si>
  <si>
    <t>24-270,500-750</t>
  </si>
  <si>
    <t>24-270</t>
  </si>
  <si>
    <t>适马 24-70 2.8
腾龙 50-300 4.5-6.3
适马 500 5.6</t>
  </si>
  <si>
    <t>24-300,500</t>
  </si>
  <si>
    <t>24-450,500-750</t>
  </si>
  <si>
    <t>24-450</t>
  </si>
  <si>
    <t>F1.2</t>
  </si>
  <si>
    <t>F1.4</t>
  </si>
  <si>
    <t>F1.8</t>
  </si>
  <si>
    <t>F2.0</t>
  </si>
  <si>
    <t>F2.4</t>
  </si>
  <si>
    <t>名称</t>
  </si>
  <si>
    <t>国家</t>
  </si>
  <si>
    <t>首飞时间</t>
  </si>
  <si>
    <t>起飞质量</t>
  </si>
  <si>
    <t>起飞推力</t>
  </si>
  <si>
    <t>LEO(低地球轨道)</t>
  </si>
  <si>
    <t>SSO(太阳同步轨道)</t>
  </si>
  <si>
    <t>MTO(中地球转移轨道)</t>
  </si>
  <si>
    <t>MEO(中地球轨道)</t>
  </si>
  <si>
    <t>GTO(同步转移轨道)</t>
  </si>
  <si>
    <t>GEO(地球同步轨道)</t>
  </si>
  <si>
    <t>TLI(地月转移轨道)</t>
  </si>
  <si>
    <t>TMI(地火转移轨道)</t>
  </si>
  <si>
    <t>地冥(地木)轨道</t>
  </si>
  <si>
    <t>长征5号</t>
  </si>
  <si>
    <t>中国</t>
  </si>
  <si>
    <t>13/6.7(YZ-2上面级)</t>
  </si>
  <si>
    <t>4.5(YZ-2上面级)</t>
  </si>
  <si>
    <t>5.1(YZ-2上面级)</t>
  </si>
  <si>
    <t>长征7号改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</si>
  <si>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128kN</t>
    </r>
  </si>
  <si>
    <t>德尔塔IV</t>
  </si>
  <si>
    <t>美国</t>
  </si>
  <si>
    <t>猎鹰9</t>
  </si>
  <si>
    <t>7607kN</t>
  </si>
  <si>
    <t>猎鹰重型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</si>
  <si>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2819kN</t>
    </r>
  </si>
  <si>
    <t>星舰</t>
  </si>
  <si>
    <r>
      <rPr>
        <sz val="11"/>
        <color theme="1"/>
        <rFont val="宋体"/>
        <charset val="134"/>
        <scheme val="minor"/>
      </rPr>
      <t>7</t>
    </r>
    <r>
      <rPr>
        <sz val="11"/>
        <color theme="1"/>
        <rFont val="宋体"/>
        <charset val="134"/>
        <scheme val="minor"/>
      </rPr>
      <t>4432kN</t>
    </r>
  </si>
  <si>
    <t>H3</t>
  </si>
  <si>
    <t>日本</t>
  </si>
  <si>
    <t>&gt;4</t>
  </si>
  <si>
    <t>阿丽亚娜-6</t>
  </si>
  <si>
    <t>欧洲</t>
  </si>
  <si>
    <t>安加拉-A5</t>
  </si>
  <si>
    <t>俄罗斯</t>
  </si>
  <si>
    <t>月份</t>
  </si>
  <si>
    <t>应发工资项</t>
  </si>
  <si>
    <t>工资扣除项</t>
  </si>
  <si>
    <t>本月实发工资</t>
  </si>
  <si>
    <t>基本工资</t>
  </si>
  <si>
    <t>绩效工资</t>
  </si>
  <si>
    <t>项目津贴</t>
  </si>
  <si>
    <t>通信补贴</t>
  </si>
  <si>
    <t>加班/补发工资</t>
  </si>
  <si>
    <t>奖金/其它补贴</t>
  </si>
  <si>
    <t>社保</t>
  </si>
  <si>
    <t>公积金</t>
  </si>
  <si>
    <t>请假/其它扣款金额</t>
  </si>
  <si>
    <t>持证绩效扣款金额</t>
  </si>
  <si>
    <t>社保公积金扣差额</t>
  </si>
  <si>
    <t>个税</t>
  </si>
  <si>
    <t>2024-01</t>
  </si>
  <si>
    <t>4350.00</t>
  </si>
  <si>
    <t>5250.00</t>
  </si>
  <si>
    <t>0.00</t>
  </si>
  <si>
    <t>300.00</t>
  </si>
  <si>
    <t>200.00</t>
  </si>
  <si>
    <t>547.24</t>
  </si>
  <si>
    <t>218.00</t>
  </si>
  <si>
    <t>130.04</t>
  </si>
  <si>
    <t>2024-02</t>
  </si>
  <si>
    <t>50.00</t>
  </si>
  <si>
    <t>125.54</t>
  </si>
  <si>
    <t>2024-03</t>
  </si>
  <si>
    <t>124.04</t>
  </si>
  <si>
    <t>2024-04</t>
  </si>
  <si>
    <t>124.05</t>
  </si>
  <si>
    <t>2024-05</t>
  </si>
  <si>
    <t>2024-06</t>
  </si>
  <si>
    <t>2024-07</t>
  </si>
  <si>
    <t>2024-08</t>
  </si>
  <si>
    <t>226.89</t>
  </si>
  <si>
    <t>时间</t>
  </si>
  <si>
    <t>余额</t>
  </si>
  <si>
    <t>收入</t>
  </si>
  <si>
    <t>支出</t>
  </si>
  <si>
    <t>工资</t>
  </si>
  <si>
    <t>其它</t>
  </si>
  <si>
    <t>房租</t>
  </si>
  <si>
    <t>吃饭</t>
  </si>
  <si>
    <t>停车</t>
  </si>
  <si>
    <t>通信</t>
  </si>
  <si>
    <t>京东分期</t>
  </si>
  <si>
    <t>支付宝</t>
  </si>
  <si>
    <t>信用卡</t>
  </si>
  <si>
    <t>旅游/出行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</si>
  <si>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</si>
  <si>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</si>
  <si>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</si>
  <si>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</si>
  <si>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</si>
  <si>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</si>
  <si>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</si>
  <si>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</si>
  <si>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</si>
  <si>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</si>
  <si>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</si>
  <si>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</si>
  <si>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</si>
  <si>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</si>
  <si>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</si>
  <si>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2026-01</t>
  </si>
  <si>
    <t>2026-02</t>
  </si>
  <si>
    <t>2026-03</t>
  </si>
  <si>
    <t>2026-04</t>
  </si>
  <si>
    <t>2026-05</t>
  </si>
  <si>
    <t>2026-06</t>
  </si>
  <si>
    <t>2026-07</t>
  </si>
  <si>
    <t>2026-08</t>
  </si>
  <si>
    <t>2026-09</t>
  </si>
  <si>
    <t>2026-10</t>
  </si>
  <si>
    <t>2026-11</t>
  </si>
  <si>
    <t>2026-12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</si>
</sst>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workbookViewId="0">
      <pane ySplit="1" topLeftCell="A12" activePane="bottomLeft" state="frozen"/>
      <selection/>
      <selection pane="bottomLeft" activeCell="G20" sqref="G20"/>
    </sheetView>
  </sheetViews>
  <sheetFormatPr defaultColWidth="9" defaultRowHeight="13.5" customHeight="1" outlineLevelCol="6"/>
  <cols>
    <col min="1" max="1" width="22.375" style="1" customWidth="1"/>
    <col min="2" max="3" width="9" style="1"/>
    <col min="4" max="4" width="9" style="2"/>
    <col min="5" max="5" width="11.5" style="1" customWidth="1"/>
    <col min="6" max="6" width="16" style="1" customWidth="1"/>
    <col min="7" max="7" width="18.5" style="1" customWidth="1"/>
    <col min="8" max="16384" width="9" style="1"/>
  </cols>
  <sheetData>
    <row r="1" customHeight="1" spans="1:7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customHeight="1" spans="1:6">
      <c r="A2" s="1" t="s">
        <v>7</v>
      </c>
      <c r="B2" s="2">
        <v>409</v>
      </c>
      <c r="C2" s="2">
        <v>7699</v>
      </c>
      <c r="E2" s="2"/>
      <c r="F2" s="2"/>
    </row>
    <row r="3" customHeight="1" spans="1:6">
      <c r="A3" s="1" t="s">
        <v>8</v>
      </c>
      <c r="B3" s="2">
        <v>488</v>
      </c>
      <c r="C3" s="2">
        <v>6599</v>
      </c>
      <c r="E3" s="2"/>
      <c r="F3" s="2"/>
    </row>
    <row r="4" customHeight="1" spans="1:6">
      <c r="A4" s="1" t="s">
        <v>9</v>
      </c>
      <c r="B4" s="2">
        <v>745</v>
      </c>
      <c r="C4" s="2">
        <v>8488</v>
      </c>
      <c r="E4" s="2"/>
      <c r="F4" s="2"/>
    </row>
    <row r="5" customHeight="1" spans="1:6">
      <c r="A5" s="1" t="s">
        <v>10</v>
      </c>
      <c r="B5" s="2">
        <v>1165</v>
      </c>
      <c r="C5" s="2">
        <v>11519</v>
      </c>
      <c r="E5" s="2"/>
      <c r="F5" s="2"/>
    </row>
    <row r="6" customHeight="1" spans="1:6">
      <c r="A6" s="1" t="s">
        <v>11</v>
      </c>
      <c r="B6" s="2">
        <v>665</v>
      </c>
      <c r="C6" s="2">
        <v>5345</v>
      </c>
      <c r="E6" s="2"/>
      <c r="F6" s="2"/>
    </row>
    <row r="7" customHeight="1" spans="1:6">
      <c r="A7" s="1" t="s">
        <v>12</v>
      </c>
      <c r="B7" s="2">
        <v>855</v>
      </c>
      <c r="C7" s="2">
        <v>8062</v>
      </c>
      <c r="E7" s="2"/>
      <c r="F7" s="2"/>
    </row>
    <row r="8" customHeight="1" spans="1:6">
      <c r="A8" s="1" t="s">
        <v>13</v>
      </c>
      <c r="B8" s="2">
        <v>2115</v>
      </c>
      <c r="C8" s="2">
        <v>12199</v>
      </c>
      <c r="E8" s="2"/>
      <c r="F8" s="2"/>
    </row>
    <row r="9" customHeight="1" spans="1:6">
      <c r="A9" s="1" t="s">
        <v>14</v>
      </c>
      <c r="B9" s="2">
        <v>1365</v>
      </c>
      <c r="C9" s="2">
        <v>21434</v>
      </c>
      <c r="E9" s="2"/>
      <c r="F9" s="2"/>
    </row>
    <row r="11" customHeight="1" spans="1:1">
      <c r="A11" s="7"/>
    </row>
    <row r="12" ht="40.5" spans="1:7">
      <c r="A12" s="7" t="s">
        <v>15</v>
      </c>
      <c r="B12" s="2">
        <f>SUM(B2,B5,B8)</f>
        <v>3689</v>
      </c>
      <c r="C12" s="2">
        <f>SUM(C2,C5,C8)</f>
        <v>31417</v>
      </c>
      <c r="D12" s="2">
        <f>SUM(B2,B5)</f>
        <v>1574</v>
      </c>
      <c r="E12" s="2" t="s">
        <v>16</v>
      </c>
      <c r="F12" s="2" t="s">
        <v>17</v>
      </c>
      <c r="G12" s="2" t="s">
        <v>18</v>
      </c>
    </row>
    <row r="13" ht="40.5" spans="1:7">
      <c r="A13" s="7" t="s">
        <v>19</v>
      </c>
      <c r="B13" s="2">
        <f>SUM(B2,B5,B9)</f>
        <v>2939</v>
      </c>
      <c r="C13" s="2">
        <f>SUM(C2,C5,C9)</f>
        <v>40652</v>
      </c>
      <c r="D13" s="2">
        <f>SUM(B2,B5)</f>
        <v>1574</v>
      </c>
      <c r="E13" s="2" t="s">
        <v>20</v>
      </c>
      <c r="F13" s="2" t="s">
        <v>21</v>
      </c>
      <c r="G13" s="2" t="s">
        <v>18</v>
      </c>
    </row>
    <row r="14" ht="40.5" spans="1:7">
      <c r="A14" s="7" t="s">
        <v>22</v>
      </c>
      <c r="B14" s="2">
        <f>SUM(B3,B7,B9)</f>
        <v>2708</v>
      </c>
      <c r="C14" s="2">
        <f>SUM(C3,C7,C9)</f>
        <v>36095</v>
      </c>
      <c r="D14" s="2">
        <f>SUM(B3,B7)</f>
        <v>1343</v>
      </c>
      <c r="E14" s="2" t="s">
        <v>23</v>
      </c>
      <c r="F14" s="2" t="s">
        <v>24</v>
      </c>
      <c r="G14" s="2" t="s">
        <v>25</v>
      </c>
    </row>
    <row r="15" ht="40.5" spans="1:7">
      <c r="A15" s="7" t="s">
        <v>26</v>
      </c>
      <c r="B15" s="2">
        <f>SUM(B3,B6,B9)</f>
        <v>2518</v>
      </c>
      <c r="C15" s="2">
        <f>SUM(C3,C6,C9)</f>
        <v>33378</v>
      </c>
      <c r="D15" s="2">
        <f>SUM(B3,B6)</f>
        <v>1153</v>
      </c>
      <c r="E15" s="2" t="s">
        <v>27</v>
      </c>
      <c r="F15" s="2" t="s">
        <v>28</v>
      </c>
      <c r="G15" s="2" t="s">
        <v>29</v>
      </c>
    </row>
    <row r="16" ht="40.5" spans="1:7">
      <c r="A16" s="7" t="s">
        <v>30</v>
      </c>
      <c r="B16" s="2">
        <f>SUM(B4,B7,B9)</f>
        <v>2965</v>
      </c>
      <c r="C16" s="2">
        <f>SUM(C4,C7,C9)</f>
        <v>37984</v>
      </c>
      <c r="D16" s="2">
        <f>SUM(B4,B7)</f>
        <v>1600</v>
      </c>
      <c r="E16" s="2" t="s">
        <v>31</v>
      </c>
      <c r="F16" s="2" t="s">
        <v>32</v>
      </c>
      <c r="G16" s="2" t="s">
        <v>33</v>
      </c>
    </row>
    <row r="17" ht="40.5" spans="1:7">
      <c r="A17" s="7" t="s">
        <v>34</v>
      </c>
      <c r="B17" s="2">
        <f>SUM(B4,B6,B9)</f>
        <v>2775</v>
      </c>
      <c r="C17" s="2">
        <f>SUM(C4,C6,C9)</f>
        <v>35267</v>
      </c>
      <c r="D17" s="2">
        <f>SUM(B4,B6)</f>
        <v>1410</v>
      </c>
      <c r="E17" s="2" t="s">
        <v>35</v>
      </c>
      <c r="F17" s="2" t="s">
        <v>36</v>
      </c>
      <c r="G17" s="2" t="s">
        <v>37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2" sqref="A12"/>
    </sheetView>
  </sheetViews>
  <sheetFormatPr defaultColWidth="9" defaultRowHeight="13.5" outlineLevelCol="5"/>
  <sheetData>
    <row r="1" spans="1:6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pane ySplit="1" topLeftCell="A2" activePane="bottomLeft" state="frozen"/>
      <selection/>
      <selection pane="bottomLeft" activeCell="C20" sqref="C20"/>
    </sheetView>
  </sheetViews>
  <sheetFormatPr defaultColWidth="9" defaultRowHeight="13.5"/>
  <cols>
    <col min="1" max="1" width="11" style="5" customWidth="1"/>
    <col min="2" max="2" width="7" style="5" customWidth="1"/>
    <col min="3" max="5" width="8.875" style="5" customWidth="1"/>
    <col min="6" max="6" width="16.375" style="5" customWidth="1"/>
    <col min="7" max="7" width="18.5" style="5" customWidth="1"/>
    <col min="8" max="8" width="20.625" style="5" customWidth="1"/>
    <col min="9" max="9" width="16.375" style="5" customWidth="1"/>
    <col min="10" max="13" width="18.5" style="5" customWidth="1"/>
    <col min="14" max="14" width="15.125" style="5" customWidth="1"/>
    <col min="15" max="16384" width="9" style="5"/>
  </cols>
  <sheetData>
    <row r="1" spans="1:14">
      <c r="A1" s="5" t="s">
        <v>43</v>
      </c>
      <c r="B1" s="5" t="s">
        <v>44</v>
      </c>
      <c r="C1" s="5" t="s">
        <v>45</v>
      </c>
      <c r="D1" s="5" t="s">
        <v>46</v>
      </c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53</v>
      </c>
      <c r="L1" s="5" t="s">
        <v>54</v>
      </c>
      <c r="M1" s="5" t="s">
        <v>55</v>
      </c>
      <c r="N1" s="5" t="s">
        <v>56</v>
      </c>
    </row>
    <row r="2" spans="1:13">
      <c r="A2" s="6" t="s">
        <v>57</v>
      </c>
      <c r="B2" s="5" t="s">
        <v>58</v>
      </c>
      <c r="D2" s="5">
        <v>849</v>
      </c>
      <c r="E2" s="5">
        <v>1078</v>
      </c>
      <c r="F2" s="5">
        <v>25</v>
      </c>
      <c r="G2" s="5">
        <v>15</v>
      </c>
      <c r="H2" s="5" t="s">
        <v>59</v>
      </c>
      <c r="I2" s="5" t="s">
        <v>60</v>
      </c>
      <c r="J2" s="5">
        <v>14</v>
      </c>
      <c r="K2" s="5" t="s">
        <v>61</v>
      </c>
      <c r="L2" s="5">
        <v>8.2</v>
      </c>
      <c r="M2" s="5">
        <v>5</v>
      </c>
    </row>
    <row r="3" spans="1:10">
      <c r="A3" s="6" t="s">
        <v>62</v>
      </c>
      <c r="B3" s="5" t="s">
        <v>58</v>
      </c>
      <c r="E3" s="6" t="s">
        <v>63</v>
      </c>
      <c r="F3" s="5">
        <v>12</v>
      </c>
      <c r="J3" s="5">
        <v>7</v>
      </c>
    </row>
    <row r="4" spans="1:13">
      <c r="A4" s="5" t="s">
        <v>64</v>
      </c>
      <c r="B4" s="5" t="s">
        <v>65</v>
      </c>
      <c r="D4" s="5">
        <v>733.4</v>
      </c>
      <c r="F4" s="5">
        <v>28.79</v>
      </c>
      <c r="J4" s="5">
        <v>14.22</v>
      </c>
      <c r="K4" s="5">
        <v>6.75</v>
      </c>
      <c r="L4" s="5">
        <v>11</v>
      </c>
      <c r="M4" s="5">
        <v>8.8</v>
      </c>
    </row>
    <row r="5" spans="1:13">
      <c r="A5" s="5" t="s">
        <v>66</v>
      </c>
      <c r="B5" s="5" t="s">
        <v>65</v>
      </c>
      <c r="D5" s="5">
        <v>550</v>
      </c>
      <c r="E5" s="6" t="s">
        <v>67</v>
      </c>
      <c r="F5" s="5">
        <v>22.8</v>
      </c>
      <c r="J5" s="5">
        <v>8.3</v>
      </c>
      <c r="M5" s="5">
        <v>4.02</v>
      </c>
    </row>
    <row r="6" spans="1:14">
      <c r="A6" s="5" t="s">
        <v>68</v>
      </c>
      <c r="B6" s="5" t="s">
        <v>65</v>
      </c>
      <c r="D6" s="5">
        <v>1420</v>
      </c>
      <c r="E6" s="6" t="s">
        <v>69</v>
      </c>
      <c r="F6" s="5">
        <v>63.8</v>
      </c>
      <c r="J6" s="5">
        <v>26.7</v>
      </c>
      <c r="M6" s="5">
        <v>16.8</v>
      </c>
      <c r="N6" s="5">
        <v>3.5</v>
      </c>
    </row>
    <row r="7" spans="1:6">
      <c r="A7" s="5" t="s">
        <v>70</v>
      </c>
      <c r="B7" s="5" t="s">
        <v>65</v>
      </c>
      <c r="D7" s="5">
        <v>5000</v>
      </c>
      <c r="E7" s="6" t="s">
        <v>71</v>
      </c>
      <c r="F7" s="5">
        <v>200</v>
      </c>
    </row>
    <row r="8" spans="1:10">
      <c r="A8" s="5" t="s">
        <v>72</v>
      </c>
      <c r="B8" s="5" t="s">
        <v>73</v>
      </c>
      <c r="D8" s="5">
        <v>574</v>
      </c>
      <c r="G8" s="5" t="s">
        <v>74</v>
      </c>
      <c r="J8" s="5">
        <v>7.9</v>
      </c>
    </row>
    <row r="9" spans="1:2">
      <c r="A9" s="5" t="s">
        <v>75</v>
      </c>
      <c r="B9" s="5" t="s">
        <v>76</v>
      </c>
    </row>
    <row r="10" spans="1:2">
      <c r="A10" s="5" t="s">
        <v>77</v>
      </c>
      <c r="B10" s="5" t="s">
        <v>78</v>
      </c>
    </row>
  </sheetData>
  <autoFilter xmlns:etc="http://www.wps.cn/officeDocument/2017/etCustomData" ref="A1:N10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workbookViewId="0">
      <pane ySplit="2" topLeftCell="A3" activePane="bottomLeft" state="frozen"/>
      <selection/>
      <selection pane="bottomLeft" activeCell="J21" sqref="J21"/>
    </sheetView>
  </sheetViews>
  <sheetFormatPr defaultColWidth="9" defaultRowHeight="13.5"/>
  <cols>
    <col min="1" max="1" width="9" style="1"/>
    <col min="2" max="2" width="12.875" style="2" customWidth="1"/>
    <col min="3" max="6" width="8.875" style="1" customWidth="1"/>
    <col min="7" max="8" width="14" style="1" customWidth="1"/>
    <col min="9" max="10" width="7.375" style="1" customWidth="1"/>
    <col min="11" max="11" width="18.25" style="1" customWidth="1"/>
    <col min="12" max="13" width="17.125" style="1" customWidth="1"/>
    <col min="14" max="14" width="7.375" style="1" customWidth="1"/>
    <col min="15" max="15" width="12.5" style="1"/>
    <col min="16" max="16384" width="9" style="1"/>
  </cols>
  <sheetData>
    <row r="1" spans="1:14">
      <c r="A1" s="3" t="s">
        <v>79</v>
      </c>
      <c r="B1" s="4"/>
      <c r="C1" s="3" t="s">
        <v>80</v>
      </c>
      <c r="D1" s="3"/>
      <c r="E1" s="3"/>
      <c r="F1" s="3"/>
      <c r="G1" s="3"/>
      <c r="H1" s="3"/>
      <c r="I1" s="3" t="s">
        <v>81</v>
      </c>
      <c r="J1" s="3"/>
      <c r="K1" s="3"/>
      <c r="L1" s="3"/>
      <c r="M1" s="3"/>
      <c r="N1" s="3"/>
    </row>
    <row r="2" spans="1:14">
      <c r="A2" s="3"/>
      <c r="B2" s="4" t="s">
        <v>82</v>
      </c>
      <c r="C2" s="1" t="s">
        <v>83</v>
      </c>
      <c r="D2" s="1" t="s">
        <v>84</v>
      </c>
      <c r="E2" s="1" t="s">
        <v>85</v>
      </c>
      <c r="F2" s="1" t="s">
        <v>86</v>
      </c>
      <c r="G2" s="1" t="s">
        <v>87</v>
      </c>
      <c r="H2" s="1" t="s">
        <v>88</v>
      </c>
      <c r="I2" s="1" t="s">
        <v>89</v>
      </c>
      <c r="J2" s="1" t="s">
        <v>90</v>
      </c>
      <c r="K2" s="1" t="s">
        <v>91</v>
      </c>
      <c r="L2" s="1" t="s">
        <v>92</v>
      </c>
      <c r="M2" s="1" t="s">
        <v>93</v>
      </c>
      <c r="N2" s="1" t="s">
        <v>94</v>
      </c>
    </row>
    <row r="3" ht="16" customHeight="1" spans="1:15">
      <c r="A3" s="1" t="s">
        <v>95</v>
      </c>
      <c r="B3" s="2">
        <f>C3+D3+E3+F3+G3+H3-I3-J3-K3-L3-M3-N3</f>
        <v>9204.72</v>
      </c>
      <c r="C3" s="1" t="s">
        <v>96</v>
      </c>
      <c r="D3" s="1" t="s">
        <v>97</v>
      </c>
      <c r="E3" s="1" t="s">
        <v>98</v>
      </c>
      <c r="F3" s="1" t="s">
        <v>99</v>
      </c>
      <c r="G3" s="1" t="s">
        <v>98</v>
      </c>
      <c r="H3" s="1" t="s">
        <v>100</v>
      </c>
      <c r="I3" s="1" t="s">
        <v>101</v>
      </c>
      <c r="J3" s="1" t="s">
        <v>102</v>
      </c>
      <c r="K3" s="1" t="s">
        <v>98</v>
      </c>
      <c r="L3" s="1" t="s">
        <v>98</v>
      </c>
      <c r="M3" s="1" t="s">
        <v>98</v>
      </c>
      <c r="N3" s="1" t="s">
        <v>103</v>
      </c>
      <c r="O3" s="2" t="str">
        <f>_xlfn.DISPIMG("ID_AB17303D9111418E951A41C4F31F1547",1)</f>
        <v>=DISPIMG("ID_AB17303D9111418E951A41C4F31F1547",1)</v>
      </c>
    </row>
    <row r="4" ht="16" customHeight="1" spans="1:15">
      <c r="A4" s="1" t="s">
        <v>104</v>
      </c>
      <c r="B4" s="2">
        <f t="shared" ref="B4:B10" si="0">C4+D4+E4+F4+G4+H4-I4-J4-K4-L4-M4-N4</f>
        <v>9059.22</v>
      </c>
      <c r="C4" s="1" t="s">
        <v>96</v>
      </c>
      <c r="D4" s="1" t="s">
        <v>97</v>
      </c>
      <c r="E4" s="1" t="s">
        <v>98</v>
      </c>
      <c r="F4" s="1" t="s">
        <v>99</v>
      </c>
      <c r="G4" s="1" t="s">
        <v>98</v>
      </c>
      <c r="H4" s="1" t="s">
        <v>105</v>
      </c>
      <c r="I4" s="1" t="s">
        <v>101</v>
      </c>
      <c r="J4" s="1" t="s">
        <v>102</v>
      </c>
      <c r="K4" s="1" t="s">
        <v>98</v>
      </c>
      <c r="L4" s="1" t="s">
        <v>98</v>
      </c>
      <c r="M4" s="1" t="s">
        <v>98</v>
      </c>
      <c r="N4" s="1" t="s">
        <v>106</v>
      </c>
      <c r="O4" s="2" t="str">
        <f>_xlfn.DISPIMG("ID_4DF6C76C3CB84CA0A3715FA6FA63CC5E",1)</f>
        <v>=DISPIMG("ID_4DF6C76C3CB84CA0A3715FA6FA63CC5E",1)</v>
      </c>
    </row>
    <row r="5" ht="16" customHeight="1" spans="1:15">
      <c r="A5" s="1" t="s">
        <v>107</v>
      </c>
      <c r="B5" s="2">
        <f t="shared" si="0"/>
        <v>9010.72</v>
      </c>
      <c r="C5" s="1" t="s">
        <v>96</v>
      </c>
      <c r="D5" s="1" t="s">
        <v>97</v>
      </c>
      <c r="E5" s="1" t="s">
        <v>98</v>
      </c>
      <c r="F5" s="1" t="s">
        <v>99</v>
      </c>
      <c r="G5" s="1" t="s">
        <v>98</v>
      </c>
      <c r="H5" s="1" t="s">
        <v>98</v>
      </c>
      <c r="I5" s="1" t="s">
        <v>101</v>
      </c>
      <c r="J5" s="1" t="s">
        <v>102</v>
      </c>
      <c r="K5" s="1" t="s">
        <v>98</v>
      </c>
      <c r="L5" s="1" t="s">
        <v>98</v>
      </c>
      <c r="M5" s="1" t="s">
        <v>98</v>
      </c>
      <c r="N5" s="1" t="s">
        <v>108</v>
      </c>
      <c r="O5" s="2" t="str">
        <f>_xlfn.DISPIMG("ID_BA89ED3C532B437F88B2BCE60159174C",1)</f>
        <v>=DISPIMG("ID_BA89ED3C532B437F88B2BCE60159174C",1)</v>
      </c>
    </row>
    <row r="6" ht="16" customHeight="1" spans="1:15">
      <c r="A6" s="1" t="s">
        <v>109</v>
      </c>
      <c r="B6" s="2">
        <f t="shared" si="0"/>
        <v>9010.71</v>
      </c>
      <c r="C6" s="1" t="s">
        <v>96</v>
      </c>
      <c r="D6" s="1" t="s">
        <v>97</v>
      </c>
      <c r="E6" s="1" t="s">
        <v>98</v>
      </c>
      <c r="F6" s="1" t="s">
        <v>99</v>
      </c>
      <c r="G6" s="1" t="s">
        <v>98</v>
      </c>
      <c r="H6" s="1" t="s">
        <v>98</v>
      </c>
      <c r="I6" s="1" t="s">
        <v>101</v>
      </c>
      <c r="J6" s="1" t="s">
        <v>102</v>
      </c>
      <c r="K6" s="1" t="s">
        <v>98</v>
      </c>
      <c r="L6" s="1" t="s">
        <v>98</v>
      </c>
      <c r="M6" s="1" t="s">
        <v>98</v>
      </c>
      <c r="N6" s="1" t="s">
        <v>110</v>
      </c>
      <c r="O6" s="2" t="str">
        <f>_xlfn.DISPIMG("ID_01615F6E667E48CFA1B8A3F20BB2ACEF",1)</f>
        <v>=DISPIMG("ID_01615F6E667E48CFA1B8A3F20BB2ACEF",1)</v>
      </c>
    </row>
    <row r="7" ht="16" customHeight="1" spans="1:15">
      <c r="A7" s="1" t="s">
        <v>111</v>
      </c>
      <c r="B7" s="2">
        <f t="shared" si="0"/>
        <v>9010.72</v>
      </c>
      <c r="C7" s="1" t="s">
        <v>96</v>
      </c>
      <c r="D7" s="1" t="s">
        <v>97</v>
      </c>
      <c r="E7" s="1" t="s">
        <v>98</v>
      </c>
      <c r="F7" s="1" t="s">
        <v>99</v>
      </c>
      <c r="G7" s="1" t="s">
        <v>98</v>
      </c>
      <c r="H7" s="1" t="s">
        <v>98</v>
      </c>
      <c r="I7" s="1" t="s">
        <v>101</v>
      </c>
      <c r="J7" s="1" t="s">
        <v>102</v>
      </c>
      <c r="K7" s="1" t="s">
        <v>98</v>
      </c>
      <c r="L7" s="1" t="s">
        <v>98</v>
      </c>
      <c r="M7" s="1" t="s">
        <v>98</v>
      </c>
      <c r="N7" s="1" t="s">
        <v>108</v>
      </c>
      <c r="O7" s="2" t="str">
        <f>_xlfn.DISPIMG("ID_A0CF9FFA23E34AF1A6E5D4D3B01237B4",1)</f>
        <v>=DISPIMG("ID_A0CF9FFA23E34AF1A6E5D4D3B01237B4",1)</v>
      </c>
    </row>
    <row r="8" ht="16" customHeight="1" spans="1:15">
      <c r="A8" s="1" t="s">
        <v>112</v>
      </c>
      <c r="B8" s="2">
        <f t="shared" si="0"/>
        <v>9010.72</v>
      </c>
      <c r="C8" s="1" t="s">
        <v>96</v>
      </c>
      <c r="D8" s="1" t="s">
        <v>97</v>
      </c>
      <c r="E8" s="1" t="s">
        <v>98</v>
      </c>
      <c r="F8" s="1" t="s">
        <v>99</v>
      </c>
      <c r="G8" s="1" t="s">
        <v>98</v>
      </c>
      <c r="H8" s="1" t="s">
        <v>98</v>
      </c>
      <c r="I8" s="1" t="s">
        <v>101</v>
      </c>
      <c r="J8" s="1" t="s">
        <v>102</v>
      </c>
      <c r="K8" s="1" t="s">
        <v>98</v>
      </c>
      <c r="L8" s="1" t="s">
        <v>98</v>
      </c>
      <c r="M8" s="1" t="s">
        <v>98</v>
      </c>
      <c r="N8" s="1" t="s">
        <v>108</v>
      </c>
      <c r="O8" s="2" t="str">
        <f>_xlfn.DISPIMG("ID_3F365688E36D4182B7DE785E8F1921B4",1)</f>
        <v>=DISPIMG("ID_3F365688E36D4182B7DE785E8F1921B4",1)</v>
      </c>
    </row>
    <row r="9" ht="16" customHeight="1" spans="1:15">
      <c r="A9" s="1" t="s">
        <v>113</v>
      </c>
      <c r="B9" s="2">
        <f t="shared" si="0"/>
        <v>9010.71</v>
      </c>
      <c r="C9" s="1" t="s">
        <v>96</v>
      </c>
      <c r="D9" s="1" t="s">
        <v>97</v>
      </c>
      <c r="E9" s="1" t="s">
        <v>98</v>
      </c>
      <c r="F9" s="1" t="s">
        <v>99</v>
      </c>
      <c r="G9" s="1" t="s">
        <v>98</v>
      </c>
      <c r="H9" s="1" t="s">
        <v>98</v>
      </c>
      <c r="I9" s="1" t="s">
        <v>101</v>
      </c>
      <c r="J9" s="1" t="s">
        <v>102</v>
      </c>
      <c r="K9" s="1" t="s">
        <v>98</v>
      </c>
      <c r="L9" s="1" t="s">
        <v>98</v>
      </c>
      <c r="M9" s="1" t="s">
        <v>98</v>
      </c>
      <c r="N9" s="1" t="s">
        <v>110</v>
      </c>
      <c r="O9" s="2" t="str">
        <f>_xlfn.DISPIMG("ID_856C09199A31486B91EE9C5CE0D53F17",1)</f>
        <v>=DISPIMG("ID_856C09199A31486B91EE9C5CE0D53F17",1)</v>
      </c>
    </row>
    <row r="10" ht="16" customHeight="1" spans="1:15">
      <c r="A10" s="1" t="s">
        <v>114</v>
      </c>
      <c r="B10" s="2">
        <f t="shared" si="0"/>
        <v>8907.87</v>
      </c>
      <c r="C10" s="1" t="s">
        <v>96</v>
      </c>
      <c r="D10" s="1" t="s">
        <v>97</v>
      </c>
      <c r="E10" s="1" t="s">
        <v>98</v>
      </c>
      <c r="F10" s="1" t="s">
        <v>99</v>
      </c>
      <c r="G10" s="1" t="s">
        <v>98</v>
      </c>
      <c r="H10" s="1" t="s">
        <v>98</v>
      </c>
      <c r="I10" s="1" t="s">
        <v>101</v>
      </c>
      <c r="J10" s="1" t="s">
        <v>102</v>
      </c>
      <c r="K10" s="1" t="s">
        <v>98</v>
      </c>
      <c r="L10" s="1" t="s">
        <v>98</v>
      </c>
      <c r="M10" s="1" t="s">
        <v>98</v>
      </c>
      <c r="N10" s="1" t="s">
        <v>115</v>
      </c>
      <c r="O10" s="2" t="str">
        <f>_xlfn.DISPIMG("ID_A24C8350784B421FA4B13E52D60D8296",1)</f>
        <v>=DISPIMG("ID_A24C8350784B421FA4B13E52D60D8296",1)</v>
      </c>
    </row>
  </sheetData>
  <mergeCells count="3">
    <mergeCell ref="C1:H1"/>
    <mergeCell ref="I1:N1"/>
    <mergeCell ref="A1:A2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tabSelected="1" workbookViewId="0">
      <pane ySplit="2" topLeftCell="A3" activePane="bottomLeft" state="frozen"/>
      <selection/>
      <selection pane="bottomLeft" activeCell="F19" sqref="F19"/>
    </sheetView>
  </sheetViews>
  <sheetFormatPr defaultColWidth="9" defaultRowHeight="13.5"/>
  <cols>
    <col min="1" max="1" width="9" style="1"/>
    <col min="2" max="2" width="8.875" style="2" customWidth="1"/>
    <col min="3" max="16384" width="9" style="2"/>
  </cols>
  <sheetData>
    <row r="1" s="1" customFormat="1" spans="1:13">
      <c r="A1" s="1" t="s">
        <v>116</v>
      </c>
      <c r="B1" s="1" t="s">
        <v>117</v>
      </c>
      <c r="C1" s="3" t="s">
        <v>118</v>
      </c>
      <c r="D1" s="3"/>
      <c r="E1" s="3" t="s">
        <v>119</v>
      </c>
      <c r="F1" s="3"/>
      <c r="G1" s="3"/>
      <c r="H1" s="3"/>
      <c r="I1" s="3"/>
      <c r="J1" s="3"/>
      <c r="K1" s="3"/>
      <c r="L1" s="3"/>
      <c r="M1" s="3"/>
    </row>
    <row r="2" s="1" customFormat="1" spans="2:13">
      <c r="B2" s="2"/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  <c r="H2" s="1" t="s">
        <v>125</v>
      </c>
      <c r="I2" s="1" t="s">
        <v>126</v>
      </c>
      <c r="J2" s="1" t="s">
        <v>127</v>
      </c>
      <c r="K2" s="1" t="s">
        <v>128</v>
      </c>
      <c r="L2" s="1" t="s">
        <v>121</v>
      </c>
      <c r="M2" s="1" t="s">
        <v>129</v>
      </c>
    </row>
    <row r="3" s="1" customFormat="1" spans="1:2">
      <c r="A3" s="1" t="s">
        <v>130</v>
      </c>
      <c r="B3" s="2"/>
    </row>
    <row r="4" spans="1:13">
      <c r="A4" s="1" t="s">
        <v>131</v>
      </c>
      <c r="B4" s="2">
        <f>B3+SUM(C4,D4)-SUM(E4,F4,G4,H4,I4,J4,K4,L4,M4)</f>
        <v>-1668</v>
      </c>
      <c r="C4" s="2">
        <v>8900</v>
      </c>
      <c r="D4" s="2">
        <v>1760</v>
      </c>
      <c r="E4" s="2">
        <v>1200</v>
      </c>
      <c r="F4" s="2">
        <v>1500</v>
      </c>
      <c r="G4" s="2">
        <v>500</v>
      </c>
      <c r="H4" s="2">
        <v>160</v>
      </c>
      <c r="I4" s="2">
        <v>4515</v>
      </c>
      <c r="J4" s="2">
        <v>794</v>
      </c>
      <c r="K4" s="2">
        <v>1359</v>
      </c>
      <c r="L4" s="2">
        <v>1900</v>
      </c>
      <c r="M4" s="2">
        <v>400</v>
      </c>
    </row>
    <row r="5" spans="1:9">
      <c r="A5" s="1" t="s">
        <v>132</v>
      </c>
      <c r="B5" s="2">
        <f t="shared" ref="B5:B22" si="0">B4+SUM(C5,D5)-SUM(E5,F5,G5,H5,I5,J5,K5,L5,M5)</f>
        <v>1667</v>
      </c>
      <c r="C5" s="2">
        <v>8900</v>
      </c>
      <c r="D5" s="2">
        <v>880</v>
      </c>
      <c r="E5" s="2">
        <v>1200</v>
      </c>
      <c r="F5" s="2">
        <v>1500</v>
      </c>
      <c r="G5" s="2">
        <v>500</v>
      </c>
      <c r="H5" s="2">
        <v>160</v>
      </c>
      <c r="I5" s="2">
        <v>3085</v>
      </c>
    </row>
    <row r="6" spans="1:13">
      <c r="A6" s="1" t="s">
        <v>133</v>
      </c>
      <c r="B6" s="2">
        <f t="shared" si="0"/>
        <v>2502</v>
      </c>
      <c r="C6" s="2">
        <v>8900</v>
      </c>
      <c r="E6" s="2">
        <v>1200</v>
      </c>
      <c r="F6" s="2">
        <v>1500</v>
      </c>
      <c r="G6" s="2">
        <v>500</v>
      </c>
      <c r="H6" s="2">
        <v>160</v>
      </c>
      <c r="I6" s="2">
        <v>2205</v>
      </c>
      <c r="M6" s="2">
        <v>2500</v>
      </c>
    </row>
    <row r="7" spans="1:13">
      <c r="A7" s="1" t="s">
        <v>134</v>
      </c>
      <c r="B7" s="2">
        <f t="shared" si="0"/>
        <v>7090</v>
      </c>
      <c r="C7" s="2">
        <v>8900</v>
      </c>
      <c r="E7" s="2">
        <v>1200</v>
      </c>
      <c r="F7" s="2">
        <v>1500</v>
      </c>
      <c r="H7" s="2">
        <v>160</v>
      </c>
      <c r="I7" s="2">
        <v>1152</v>
      </c>
      <c r="M7" s="2">
        <v>300</v>
      </c>
    </row>
    <row r="8" spans="1:13">
      <c r="A8" s="1" t="s">
        <v>135</v>
      </c>
      <c r="B8" s="2">
        <f t="shared" si="0"/>
        <v>11678</v>
      </c>
      <c r="C8" s="2">
        <v>8900</v>
      </c>
      <c r="E8" s="2">
        <v>1200</v>
      </c>
      <c r="F8" s="2">
        <v>1500</v>
      </c>
      <c r="H8" s="2">
        <v>160</v>
      </c>
      <c r="I8" s="2">
        <v>1152</v>
      </c>
      <c r="M8" s="2">
        <v>300</v>
      </c>
    </row>
    <row r="9" spans="1:13">
      <c r="A9" s="1" t="s">
        <v>136</v>
      </c>
      <c r="B9" s="2">
        <f t="shared" si="0"/>
        <v>16266</v>
      </c>
      <c r="C9" s="2">
        <v>8900</v>
      </c>
      <c r="E9" s="2">
        <v>1200</v>
      </c>
      <c r="F9" s="2">
        <v>1500</v>
      </c>
      <c r="H9" s="2">
        <v>160</v>
      </c>
      <c r="I9" s="2">
        <v>1152</v>
      </c>
      <c r="M9" s="2">
        <v>300</v>
      </c>
    </row>
    <row r="10" spans="1:13">
      <c r="A10" s="1" t="s">
        <v>137</v>
      </c>
      <c r="B10" s="2">
        <f t="shared" si="0"/>
        <v>20854</v>
      </c>
      <c r="C10" s="2">
        <v>8900</v>
      </c>
      <c r="E10" s="2">
        <v>1200</v>
      </c>
      <c r="F10" s="2">
        <v>1500</v>
      </c>
      <c r="H10" s="2">
        <v>160</v>
      </c>
      <c r="I10" s="2">
        <v>1152</v>
      </c>
      <c r="M10" s="2">
        <v>300</v>
      </c>
    </row>
    <row r="11" spans="1:13">
      <c r="A11" s="1" t="s">
        <v>138</v>
      </c>
      <c r="B11" s="2">
        <f t="shared" si="0"/>
        <v>22742</v>
      </c>
      <c r="C11" s="2">
        <v>3500</v>
      </c>
      <c r="H11" s="2">
        <v>160</v>
      </c>
      <c r="I11" s="2">
        <v>1152</v>
      </c>
      <c r="M11" s="2">
        <v>300</v>
      </c>
    </row>
    <row r="12" spans="1:13">
      <c r="A12" s="1" t="s">
        <v>139</v>
      </c>
      <c r="B12" s="2">
        <f t="shared" si="0"/>
        <v>21130</v>
      </c>
      <c r="H12" s="2">
        <v>160</v>
      </c>
      <c r="I12" s="2">
        <v>1152</v>
      </c>
      <c r="M12" s="2">
        <v>300</v>
      </c>
    </row>
    <row r="13" spans="1:13">
      <c r="A13" s="1" t="s">
        <v>140</v>
      </c>
      <c r="B13" s="2">
        <f t="shared" si="0"/>
        <v>19518</v>
      </c>
      <c r="H13" s="2">
        <v>160</v>
      </c>
      <c r="I13" s="2">
        <v>1152</v>
      </c>
      <c r="M13" s="2">
        <v>300</v>
      </c>
    </row>
    <row r="14" spans="1:13">
      <c r="A14" s="1" t="s">
        <v>141</v>
      </c>
      <c r="B14" s="2">
        <f t="shared" si="0"/>
        <v>17906</v>
      </c>
      <c r="H14" s="2">
        <v>160</v>
      </c>
      <c r="I14" s="2">
        <v>1152</v>
      </c>
      <c r="M14" s="2">
        <v>300</v>
      </c>
    </row>
    <row r="15" spans="1:13">
      <c r="A15" s="1" t="s">
        <v>142</v>
      </c>
      <c r="B15" s="2">
        <f t="shared" si="0"/>
        <v>16294</v>
      </c>
      <c r="H15" s="2">
        <v>160</v>
      </c>
      <c r="I15" s="2">
        <v>1152</v>
      </c>
      <c r="M15" s="2">
        <v>300</v>
      </c>
    </row>
    <row r="16" spans="1:13">
      <c r="A16" s="1" t="s">
        <v>143</v>
      </c>
      <c r="B16" s="2">
        <f t="shared" si="0"/>
        <v>14682</v>
      </c>
      <c r="H16" s="2">
        <v>160</v>
      </c>
      <c r="I16" s="2">
        <v>1152</v>
      </c>
      <c r="M16" s="2">
        <v>300</v>
      </c>
    </row>
    <row r="17" spans="1:13">
      <c r="A17" s="1" t="s">
        <v>144</v>
      </c>
      <c r="B17" s="2">
        <f t="shared" si="0"/>
        <v>13353</v>
      </c>
      <c r="H17" s="2">
        <v>160</v>
      </c>
      <c r="I17" s="2">
        <v>869</v>
      </c>
      <c r="M17" s="2">
        <v>300</v>
      </c>
    </row>
    <row r="18" spans="1:13">
      <c r="A18" s="1" t="s">
        <v>145</v>
      </c>
      <c r="B18" s="2">
        <f t="shared" si="0"/>
        <v>12184</v>
      </c>
      <c r="I18" s="2">
        <v>869</v>
      </c>
      <c r="M18" s="2">
        <v>300</v>
      </c>
    </row>
    <row r="19" spans="1:13">
      <c r="A19" s="1" t="s">
        <v>146</v>
      </c>
      <c r="B19" s="2">
        <f t="shared" si="0"/>
        <v>11015</v>
      </c>
      <c r="I19" s="2">
        <v>869</v>
      </c>
      <c r="M19" s="2">
        <v>300</v>
      </c>
    </row>
    <row r="20" spans="1:13">
      <c r="A20" s="1" t="s">
        <v>147</v>
      </c>
      <c r="B20" s="2">
        <f t="shared" si="0"/>
        <v>9846</v>
      </c>
      <c r="I20" s="2">
        <v>869</v>
      </c>
      <c r="M20" s="2">
        <v>300</v>
      </c>
    </row>
    <row r="21" spans="1:13">
      <c r="A21" s="1" t="s">
        <v>148</v>
      </c>
      <c r="B21" s="2">
        <f t="shared" si="0"/>
        <v>8677</v>
      </c>
      <c r="I21" s="2">
        <v>869</v>
      </c>
      <c r="M21" s="2">
        <v>300</v>
      </c>
    </row>
    <row r="22" spans="1:13">
      <c r="A22" s="1" t="s">
        <v>149</v>
      </c>
      <c r="B22" s="2">
        <f t="shared" si="0"/>
        <v>7508</v>
      </c>
      <c r="I22" s="2">
        <v>869</v>
      </c>
      <c r="M22" s="2">
        <v>300</v>
      </c>
    </row>
    <row r="23" spans="1:1">
      <c r="A23" s="1" t="s">
        <v>150</v>
      </c>
    </row>
    <row r="24" spans="1:1">
      <c r="A24" s="1" t="s">
        <v>151</v>
      </c>
    </row>
    <row r="25" spans="1:1">
      <c r="A25" s="1" t="s">
        <v>152</v>
      </c>
    </row>
    <row r="26" spans="1:1">
      <c r="A26" s="1" t="s">
        <v>153</v>
      </c>
    </row>
    <row r="27" spans="1:1">
      <c r="A27" s="1" t="s">
        <v>154</v>
      </c>
    </row>
    <row r="28" spans="1:1">
      <c r="A28" s="1" t="s">
        <v>155</v>
      </c>
    </row>
    <row r="29" spans="1:1">
      <c r="A29" s="1" t="s">
        <v>156</v>
      </c>
    </row>
  </sheetData>
  <mergeCells count="2">
    <mergeCell ref="C1:D1"/>
    <mergeCell ref="E1:M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镜头</vt:lpstr>
      <vt:lpstr>火箭</vt:lpstr>
      <vt:lpstr>丰石工资单</vt:lpstr>
      <vt:lpstr>账单（预估）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海风吹过的夏天</cp:lastModifiedBy>
  <dcterms:created xsi:type="dcterms:W3CDTF">2023-05-12T11:15:00Z</dcterms:created>
  <dcterms:modified xsi:type="dcterms:W3CDTF">2024-11-13T02:30:50Z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D6B371D879A54A9BB3E94224FA730F32_12</vt:lpwstr>
  </property>
</Properties>
</file>