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H+OH+AR=H2O+AR_Ref" sheetId="1" r:id="rId1"/>
  </sheets>
  <calcPr calcId="145621"/>
</workbook>
</file>

<file path=xl/calcChain.xml><?xml version="1.0" encoding="utf-8"?>
<calcChain xmlns="http://schemas.openxmlformats.org/spreadsheetml/2006/main">
  <c r="I4" i="1" l="1"/>
  <c r="C26" i="1"/>
  <c r="I5" i="1"/>
  <c r="H8" i="1" l="1"/>
  <c r="F8" i="1"/>
  <c r="I8" i="1" s="1"/>
  <c r="F7" i="1"/>
  <c r="I7" i="1"/>
  <c r="I6" i="1"/>
</calcChain>
</file>

<file path=xl/sharedStrings.xml><?xml version="1.0" encoding="utf-8"?>
<sst xmlns="http://schemas.openxmlformats.org/spreadsheetml/2006/main" count="23" uniqueCount="21">
  <si>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</si>
  <si>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</si>
  <si>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</si>
  <si>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</si>
  <si>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</si>
  <si>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</si>
  <si>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</si>
  <si>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</si>
  <si>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</si>
  <si>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</si>
  <si>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</si>
  <si>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Gay, A</t>
  </si>
  <si>
    <t>Proc. Int. Symp. Shock Tubes Waves</t>
  </si>
  <si>
    <t>Getzinger, R.W</t>
  </si>
  <si>
    <t>Symp. Int. Combust. Proc.</t>
  </si>
  <si>
    <t>Zellner</t>
  </si>
  <si>
    <t>Schott et al</t>
  </si>
  <si>
    <t>J. Chem. Phys.</t>
  </si>
  <si>
    <t>Srinivasan et al</t>
  </si>
  <si>
    <t>Int J Chem Kinet</t>
  </si>
  <si>
    <t>Combust. Flame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</si>
</sst>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31F20"/>
      <name val="Calibri"/>
      <family val="2"/>
      <scheme val="minor"/>
    </font>
    <font>
      <sz val="8"/>
      <color rgb="FF000000"/>
      <name val="AdvPSTim-I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4" fillId="0" borderId="0" xfId="0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1" fontId="5" fillId="0" borderId="0" xfId="0" applyNumberFormat="1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3" fillId="0" borderId="0" xfId="0" applyFont="1"/>
    <xf numFmtId="0" fontId="8" fillId="0" borderId="0" xfId="0" applyFont="1"/>
    <xf numFmtId="11" fontId="2" fillId="0" borderId="0" xfId="0" applyNumberFormat="1" applyFont="1"/>
    <xf numFmtId="0" fontId="2" fillId="0" borderId="0" xfId="0" applyFont="1"/>
    <xf numFmtId="0" fontId="1" fillId="0" borderId="0" xfId="0" applyFont="1"/>
    <xf numFmtId="0" fontId="9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B1" workbookViewId="0">
      <selection activeCell="D5" sqref="D5"/>
    </sheetView>
  </sheetViews>
  <sheetFormatPr defaultColWidth="9.140625" defaultRowHeight="15"/>
  <cols>
    <col min="1" max="1" width="22.7109375" style="7" bestFit="1" customWidth="1"/>
    <col min="2" max="2" width="9.140625" style="7" bestFit="1" customWidth="1"/>
    <col min="3" max="3" width="43.140625" style="7" bestFit="1" customWidth="1"/>
    <col min="4" max="4" width="12" style="7" bestFit="1" customWidth="1"/>
    <col min="5" max="5" width="9.140625" style="7" bestFit="1" customWidth="1"/>
    <col min="6" max="6" width="13.7109375" style="7" bestFit="1" customWidth="1"/>
    <col min="7" max="7" width="9.140625" style="7" bestFit="1" customWidth="1"/>
    <col min="8" max="8" width="11" style="7" bestFit="1" customWidth="1"/>
    <col min="9" max="9" width="13.7109375" style="7" bestFit="1" customWidth="1"/>
    <col min="10" max="11" width="9.140625" style="7" bestFit="1" customWidth="1"/>
    <col min="12" max="78" width="9.140625" style="7" customWidth="1"/>
    <col min="79" max="16384" width="9.140625" style="7"/>
  </cols>
  <sheetData>
    <row r="1" spans="1:12">
      <c r="F1" s="1"/>
    </row>
    <row r="2" spans="1:1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12"/>
    </row>
    <row r="3" spans="1:12" ht="15" customHeight="1">
      <c r="A3" s="7" t="s">
        <v>11</v>
      </c>
      <c r="B3" s="2">
        <v>1971</v>
      </c>
      <c r="C3" s="7" t="s">
        <v>12</v>
      </c>
      <c r="D3" s="2">
        <v>1950</v>
      </c>
      <c r="E3" s="2">
        <v>2580</v>
      </c>
      <c r="F3" s="1">
        <v>6.6200000000000005E-33</v>
      </c>
      <c r="G3" s="2">
        <v>0</v>
      </c>
      <c r="H3" s="3">
        <v>0</v>
      </c>
      <c r="I3" s="1">
        <v>2.1800000000000001E-33</v>
      </c>
      <c r="J3" s="2">
        <v>0</v>
      </c>
      <c r="K3" s="4">
        <v>0</v>
      </c>
    </row>
    <row r="4" spans="1:12" ht="15" customHeight="1">
      <c r="A4" s="9" t="s">
        <v>13</v>
      </c>
      <c r="B4" s="2">
        <v>1969</v>
      </c>
      <c r="C4" s="14" t="s">
        <v>20</v>
      </c>
      <c r="D4" s="2">
        <v>1610</v>
      </c>
      <c r="E4" s="2">
        <v>1770</v>
      </c>
      <c r="F4" s="1">
        <v>9.0999999999999996E-33</v>
      </c>
      <c r="G4" s="2">
        <v>0</v>
      </c>
      <c r="H4" s="3">
        <v>0</v>
      </c>
      <c r="I4" s="1">
        <f>4.5E-33</f>
        <v>4.4999999999999999E-33</v>
      </c>
      <c r="J4" s="2">
        <v>0</v>
      </c>
      <c r="K4" s="4">
        <v>0</v>
      </c>
    </row>
    <row r="5" spans="1:12" ht="18.75" customHeight="1">
      <c r="A5" s="9" t="s">
        <v>13</v>
      </c>
      <c r="B5" s="2">
        <v>1967</v>
      </c>
      <c r="C5" s="9" t="s">
        <v>14</v>
      </c>
      <c r="D5">
        <v>1310</v>
      </c>
      <c r="E5">
        <v>1850</v>
      </c>
      <c r="F5" s="15">
        <v>1.4899999999999999E-32</v>
      </c>
      <c r="G5" s="2">
        <v>0</v>
      </c>
      <c r="H5" s="3">
        <v>0</v>
      </c>
      <c r="I5" s="5">
        <f>7.5E-33</f>
        <v>7.5000000000000001E-33</v>
      </c>
      <c r="J5" s="2">
        <v>0</v>
      </c>
      <c r="K5" s="4">
        <v>0</v>
      </c>
    </row>
    <row r="6" spans="1:12">
      <c r="A6" s="7" t="s">
        <v>15</v>
      </c>
      <c r="B6" s="2">
        <v>1977</v>
      </c>
      <c r="C6" s="7" t="s">
        <v>14</v>
      </c>
      <c r="D6" s="2">
        <v>300</v>
      </c>
      <c r="E6" s="2">
        <v>300</v>
      </c>
      <c r="F6" s="1">
        <v>2.2500000000000002E-31</v>
      </c>
      <c r="G6" s="2">
        <v>0</v>
      </c>
      <c r="H6" s="3">
        <v>0</v>
      </c>
      <c r="I6" s="5">
        <f>F6*0.25</f>
        <v>5.6250000000000005E-32</v>
      </c>
      <c r="J6" s="2">
        <v>0</v>
      </c>
      <c r="K6" s="4">
        <v>0</v>
      </c>
    </row>
    <row r="7" spans="1:12">
      <c r="A7" s="6" t="s">
        <v>16</v>
      </c>
      <c r="B7" s="2">
        <v>1964</v>
      </c>
      <c r="C7" s="6" t="s">
        <v>17</v>
      </c>
      <c r="D7" s="2">
        <v>1400</v>
      </c>
      <c r="E7" s="2">
        <v>2000</v>
      </c>
      <c r="F7" s="1">
        <f>5.46/1.32*10^9*10^6/6.02E+23/6.02E+23</f>
        <v>1.1413680964789671E-32</v>
      </c>
      <c r="G7" s="7">
        <v>0</v>
      </c>
      <c r="H7" s="3">
        <v>0</v>
      </c>
      <c r="I7" s="7">
        <f>F7*0.5</f>
        <v>5.7068404823948355E-33</v>
      </c>
      <c r="J7" s="2">
        <v>0</v>
      </c>
      <c r="K7" s="4">
        <v>0</v>
      </c>
    </row>
    <row r="8" spans="1:12">
      <c r="A8" s="8" t="s">
        <v>18</v>
      </c>
      <c r="B8" s="2">
        <v>2006</v>
      </c>
      <c r="C8" s="7" t="s">
        <v>19</v>
      </c>
      <c r="D8" s="2">
        <v>2200</v>
      </c>
      <c r="E8" s="2">
        <v>3290</v>
      </c>
      <c r="F8" s="1">
        <f>1.10004526935265E-34/298^0.1879</f>
        <v>3.7714236636612101E-35</v>
      </c>
      <c r="G8" s="7">
        <v>-0.18790000000000001</v>
      </c>
      <c r="H8" s="7">
        <f>-12491*8.314/1000</f>
        <v>-103.850174</v>
      </c>
      <c r="I8" s="1">
        <f>F8*0.26</f>
        <v>9.8057015255191466E-36</v>
      </c>
      <c r="J8" s="2">
        <v>0</v>
      </c>
      <c r="K8" s="4">
        <v>0</v>
      </c>
    </row>
    <row r="9" spans="1:12">
      <c r="A9" s="11"/>
      <c r="C9" s="10"/>
    </row>
    <row r="10" spans="1:12" ht="18.75">
      <c r="A10" s="13"/>
      <c r="C10" s="14"/>
      <c r="F10" s="1"/>
      <c r="I10" s="1"/>
    </row>
    <row r="16" spans="1:12">
      <c r="E16" s="13"/>
      <c r="F16" s="1"/>
    </row>
    <row r="17" spans="3:5">
      <c r="E17" s="13"/>
    </row>
    <row r="18" spans="3:5">
      <c r="E18" s="13"/>
    </row>
    <row r="26" spans="3:5">
      <c r="C26" s="7">
        <f>3300000000000000/6.02E+23/6.02E+23</f>
        <v>9.1058597587223095E-33</v>
      </c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H+OH+AR=H2O+AR_Ref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2019-08-23T21:36:23Z</dcterms:modified>
</cp:coreProperties>
</file>