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1"/>
  </bookViews>
  <sheets>
    <sheet name="HO2+O=OH+O2_Ref" sheetId="1" r:id="rId1"/>
    <sheet name="Sheet1" sheetId="6" r:id="rId2"/>
  </sheets>
  <definedNames>
    <definedName name="solver_adj" localSheetId="1" hidden="1">Sheet1!$E$1:$E$3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Sheet1!$E$4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F1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6" i="6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6" i="6"/>
  <c r="E6" i="6" s="1"/>
  <c r="E4" i="6" l="1"/>
  <c r="F6" i="1"/>
  <c r="I5" i="1" l="1"/>
  <c r="H5" i="1"/>
</calcChain>
</file>

<file path=xl/sharedStrings.xml><?xml version="1.0" encoding="utf-8"?>
<sst xmlns="http://schemas.openxmlformats.org/spreadsheetml/2006/main" count="28" uniqueCount="24">
  <si>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</si>
  <si>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</si>
  <si>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</si>
  <si>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</si>
  <si>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</si>
  <si>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</si>
  <si>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</si>
  <si>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</si>
  <si>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</si>
  <si>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</si>
  <si>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</si>
  <si>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Keyser</t>
  </si>
  <si>
    <t>J. Phys. Chem.</t>
  </si>
  <si>
    <t>Nicovich</t>
  </si>
  <si>
    <t>J Phys Chem</t>
  </si>
  <si>
    <t>Silvereira</t>
  </si>
  <si>
    <t>J. Phys. Chem. A</t>
  </si>
  <si>
    <t>Petters</t>
  </si>
  <si>
    <t>Symposium (International) on Combustion</t>
  </si>
  <si>
    <t>Srinivasan</t>
  </si>
  <si>
    <t>Sum</t>
  </si>
  <si>
    <t>T</t>
  </si>
  <si>
    <t>Theo</t>
  </si>
  <si>
    <t>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</si>
</sst>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"/>
    </font>
    <font>
      <b/>
      <sz val="11"/>
      <color rgb="FF231F20"/>
      <name val="Times-Bold"/>
    </font>
    <font>
      <i/>
      <sz val="11"/>
      <color rgb="FF231F20"/>
      <name val="Times-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22" sqref="D22"/>
    </sheetView>
  </sheetViews>
  <sheetFormatPr defaultColWidth="9.140625" defaultRowHeight="15"/>
  <cols>
    <col min="1" max="1" width="22.7109375" style="7" bestFit="1" customWidth="1"/>
    <col min="2" max="2" width="9.140625" style="7" bestFit="1" customWidth="1"/>
    <col min="3" max="3" width="43.140625" style="7" bestFit="1" customWidth="1"/>
    <col min="4" max="5" width="9.140625" style="7" bestFit="1" customWidth="1"/>
    <col min="6" max="6" width="13.7109375" style="7" bestFit="1" customWidth="1"/>
    <col min="7" max="7" width="9.140625" style="7" bestFit="1" customWidth="1"/>
    <col min="8" max="8" width="11" style="7" bestFit="1" customWidth="1"/>
    <col min="9" max="9" width="13.7109375" style="7" bestFit="1" customWidth="1"/>
    <col min="10" max="11" width="9.140625" style="7" bestFit="1" customWidth="1"/>
    <col min="12" max="55" width="9.140625" style="7" customWidth="1"/>
    <col min="56" max="16384" width="9.140625" style="7"/>
  </cols>
  <sheetData>
    <row r="1" spans="1:12">
      <c r="F1" s="8"/>
    </row>
    <row r="2" spans="1:1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2" t="s">
        <v>9</v>
      </c>
      <c r="K2" s="3" t="s">
        <v>10</v>
      </c>
      <c r="L2" s="2"/>
    </row>
    <row r="3" spans="1:12" ht="15" customHeight="1">
      <c r="A3" s="2" t="s">
        <v>11</v>
      </c>
      <c r="B3" s="2">
        <v>1982</v>
      </c>
      <c r="C3" s="9" t="s">
        <v>12</v>
      </c>
      <c r="D3" s="2">
        <v>229</v>
      </c>
      <c r="E3" s="2">
        <v>372</v>
      </c>
      <c r="F3" s="4">
        <v>3.1100000000000001E-11</v>
      </c>
      <c r="G3" s="2">
        <v>0</v>
      </c>
      <c r="H3" s="5">
        <v>-1.663</v>
      </c>
      <c r="I3" s="4">
        <v>3.1599999999999999E-12</v>
      </c>
      <c r="J3" s="2">
        <v>0</v>
      </c>
      <c r="K3" s="6">
        <v>0.23300000000000001</v>
      </c>
      <c r="L3" s="2"/>
    </row>
    <row r="4" spans="1:12" ht="15" customHeight="1">
      <c r="A4" s="9" t="s">
        <v>13</v>
      </c>
      <c r="B4" s="3">
        <v>1987</v>
      </c>
      <c r="C4" s="2" t="s">
        <v>14</v>
      </c>
      <c r="D4" s="2">
        <v>266</v>
      </c>
      <c r="E4" s="2">
        <v>391</v>
      </c>
      <c r="F4" s="4">
        <v>2.6600000000000001E-11</v>
      </c>
      <c r="G4" s="2">
        <v>0</v>
      </c>
      <c r="H4" s="5">
        <v>-1.8959999999999999</v>
      </c>
      <c r="I4" s="4">
        <v>6.9700000000000004E-12</v>
      </c>
      <c r="J4" s="2">
        <v>0</v>
      </c>
      <c r="K4" s="6">
        <v>0.625</v>
      </c>
      <c r="L4" s="6"/>
    </row>
    <row r="5" spans="1:12" ht="15" customHeight="1">
      <c r="A5" s="9" t="s">
        <v>15</v>
      </c>
      <c r="B5" s="2">
        <v>2004</v>
      </c>
      <c r="C5" s="12" t="s">
        <v>16</v>
      </c>
      <c r="D5" s="2">
        <v>226</v>
      </c>
      <c r="E5" s="2">
        <v>1700</v>
      </c>
      <c r="F5" s="4">
        <v>4.8100000000000001E-11</v>
      </c>
      <c r="G5" s="2">
        <v>0.127</v>
      </c>
      <c r="H5" s="5">
        <f>-728.3/1000</f>
        <v>-0.72829999999999995</v>
      </c>
      <c r="I5" s="4">
        <f>F5*0.2</f>
        <v>9.6200000000000014E-12</v>
      </c>
      <c r="J5" s="2">
        <v>0</v>
      </c>
      <c r="K5" s="6">
        <v>0</v>
      </c>
      <c r="L5" s="3"/>
    </row>
    <row r="6" spans="1:12" ht="15" customHeight="1">
      <c r="A6" s="2" t="s">
        <v>17</v>
      </c>
      <c r="B6" s="3">
        <v>1973</v>
      </c>
      <c r="C6" s="7" t="s">
        <v>18</v>
      </c>
      <c r="D6" s="2">
        <v>1400</v>
      </c>
      <c r="E6" s="2">
        <v>1800</v>
      </c>
      <c r="F6" s="13">
        <f>0.000000000083</f>
        <v>8.2999999999999998E-11</v>
      </c>
      <c r="G6" s="2">
        <v>0</v>
      </c>
      <c r="H6" s="5">
        <v>0</v>
      </c>
      <c r="I6" s="4">
        <v>3.9999999999999998E-11</v>
      </c>
      <c r="J6" s="2">
        <v>0</v>
      </c>
      <c r="K6" s="6">
        <v>0</v>
      </c>
      <c r="L6" s="10"/>
    </row>
    <row r="7" spans="1:12" ht="15" customHeight="1">
      <c r="A7" s="11" t="s">
        <v>19</v>
      </c>
      <c r="B7" s="3">
        <v>2005</v>
      </c>
      <c r="C7" s="12" t="s">
        <v>16</v>
      </c>
      <c r="D7" s="2">
        <v>1950</v>
      </c>
      <c r="E7" s="2">
        <v>2100</v>
      </c>
      <c r="F7" s="13">
        <v>8.9999999999999999E-11</v>
      </c>
      <c r="G7" s="2">
        <v>0</v>
      </c>
      <c r="H7" s="5">
        <v>0</v>
      </c>
      <c r="I7" s="4">
        <v>4.5E-11</v>
      </c>
      <c r="J7" s="2">
        <v>0</v>
      </c>
      <c r="K7" s="6">
        <v>0</v>
      </c>
      <c r="L7" s="10"/>
    </row>
    <row r="8" spans="1:12" ht="15" customHeight="1">
      <c r="B8" s="3"/>
      <c r="D8" s="2"/>
      <c r="E8" s="2"/>
      <c r="F8" s="8"/>
      <c r="G8" s="2"/>
      <c r="H8" s="5"/>
      <c r="I8" s="4"/>
      <c r="J8" s="2"/>
      <c r="K8" s="6"/>
      <c r="L8" s="10"/>
    </row>
    <row r="9" spans="1:12" ht="15" customHeight="1">
      <c r="A9" s="2"/>
      <c r="B9" s="3"/>
      <c r="C9" s="2"/>
      <c r="D9" s="3"/>
      <c r="E9" s="3"/>
      <c r="F9" s="4"/>
      <c r="G9" s="2"/>
      <c r="H9" s="5"/>
      <c r="I9" s="4"/>
      <c r="J9" s="3"/>
      <c r="K9" s="6"/>
      <c r="L9" s="3"/>
    </row>
    <row r="10" spans="1:12" ht="15" customHeight="1">
      <c r="A10" s="2"/>
      <c r="B10" s="3"/>
      <c r="C10" s="2"/>
      <c r="D10" s="3"/>
      <c r="E10" s="3"/>
      <c r="F10" s="4"/>
      <c r="G10" s="3"/>
      <c r="H10" s="5"/>
      <c r="I10" s="4"/>
      <c r="J10" s="2"/>
      <c r="K10" s="6"/>
      <c r="L10" s="3"/>
    </row>
    <row r="11" spans="1:12" ht="15" customHeight="1">
      <c r="A11" s="3"/>
      <c r="B11" s="3"/>
      <c r="C11" s="3"/>
      <c r="D11" s="3"/>
      <c r="E11" s="3"/>
      <c r="F11" s="4"/>
      <c r="G11" s="2"/>
      <c r="H11" s="5"/>
      <c r="I11" s="4"/>
      <c r="J11" s="3"/>
      <c r="K11" s="6"/>
      <c r="L11" s="2"/>
    </row>
    <row r="12" spans="1:12" ht="15" customHeight="1">
      <c r="A12" s="3"/>
      <c r="B12" s="3"/>
      <c r="C12" s="2"/>
      <c r="D12" s="3"/>
      <c r="E12" s="3"/>
      <c r="F12" s="4"/>
      <c r="G12" s="2"/>
      <c r="H12" s="5"/>
      <c r="I12" s="3"/>
      <c r="J12" s="3"/>
      <c r="K12" s="3"/>
      <c r="L12" s="2"/>
    </row>
    <row r="13" spans="1:12" ht="15" customHeight="1">
      <c r="A13" s="3"/>
      <c r="B13" s="3"/>
      <c r="C13" s="3"/>
      <c r="D13" s="3"/>
      <c r="E13" s="3"/>
      <c r="F13" s="4"/>
      <c r="G13" s="2"/>
      <c r="H13" s="3"/>
      <c r="I13" s="3"/>
      <c r="J13" s="2"/>
      <c r="K13" s="3"/>
      <c r="L13" s="3"/>
    </row>
    <row r="14" spans="1:12" ht="15" customHeight="1">
      <c r="A14" s="3"/>
      <c r="B14" s="3"/>
      <c r="C14" s="3"/>
      <c r="D14" s="3"/>
      <c r="E14" s="3"/>
      <c r="F14" s="4"/>
      <c r="G14" s="2"/>
      <c r="H14" s="5"/>
      <c r="I14" s="4"/>
      <c r="J14" s="3"/>
      <c r="K14" s="6"/>
      <c r="L14" s="2"/>
    </row>
    <row r="15" spans="1:12" ht="15" customHeight="1">
      <c r="A15" s="3"/>
      <c r="B15" s="3"/>
      <c r="C15" s="3"/>
      <c r="D15" s="3"/>
      <c r="E15" s="3"/>
      <c r="F15" s="4"/>
      <c r="G15" s="2"/>
      <c r="H15" s="5"/>
      <c r="I15" s="4"/>
      <c r="J15" s="2"/>
      <c r="K15" s="6"/>
      <c r="L15" s="3"/>
    </row>
    <row r="16" spans="1:12" ht="15" customHeight="1">
      <c r="A16" s="2"/>
      <c r="B16" s="3"/>
      <c r="C16" s="2"/>
      <c r="D16" s="3"/>
      <c r="E16" s="3"/>
      <c r="F16" s="4"/>
      <c r="G16" s="3"/>
      <c r="H16" s="5"/>
      <c r="I16" s="4"/>
      <c r="J16" s="3"/>
      <c r="K16" s="6"/>
      <c r="L16" s="3"/>
    </row>
    <row r="17" spans="1:12" ht="15" customHeight="1">
      <c r="A17" s="3"/>
      <c r="B17" s="3"/>
      <c r="C17" s="3"/>
      <c r="D17" s="3"/>
      <c r="E17" s="3"/>
      <c r="F17" s="4"/>
      <c r="G17" s="3"/>
      <c r="H17" s="5"/>
      <c r="I17" s="4"/>
      <c r="J17" s="3"/>
      <c r="K17" s="6"/>
      <c r="L17" s="3"/>
    </row>
    <row r="18" spans="1:12" ht="15" customHeight="1">
      <c r="A18" s="2"/>
      <c r="B18" s="3"/>
      <c r="C18" s="2"/>
      <c r="D18" s="3"/>
      <c r="E18" s="3"/>
      <c r="F18" s="4"/>
      <c r="G18" s="2"/>
      <c r="H18" s="5"/>
      <c r="I18" s="4"/>
      <c r="J18" s="2"/>
      <c r="K18" s="3"/>
      <c r="L18" s="3"/>
    </row>
    <row r="19" spans="1:12" s="1" customFormat="1" ht="15" customHeight="1">
      <c r="A19" s="2"/>
      <c r="B19" s="3"/>
      <c r="C19" s="2"/>
      <c r="D19" s="3"/>
      <c r="E19" s="3"/>
      <c r="F19" s="4"/>
      <c r="G19" s="3"/>
      <c r="H19" s="5"/>
      <c r="I19" s="3"/>
      <c r="J19" s="3"/>
      <c r="K19" s="3"/>
      <c r="L19" s="3"/>
    </row>
    <row r="20" spans="1:12" ht="15" customHeight="1">
      <c r="A20" s="3"/>
      <c r="B20" s="3"/>
      <c r="C20" s="3"/>
      <c r="D20" s="3"/>
      <c r="E20" s="3"/>
      <c r="F20" s="4"/>
      <c r="G20" s="2"/>
      <c r="H20" s="5"/>
      <c r="I20" s="4"/>
      <c r="J20" s="3"/>
      <c r="K20" s="6"/>
      <c r="L20" s="3"/>
    </row>
    <row r="21" spans="1:12" s="1" customFormat="1" ht="15" customHeight="1">
      <c r="A21" s="3"/>
      <c r="B21" s="3"/>
      <c r="C21" s="3"/>
      <c r="D21" s="3"/>
      <c r="E21" s="3"/>
      <c r="F21" s="4"/>
      <c r="G21" s="3"/>
      <c r="H21" s="5"/>
      <c r="I21" s="4"/>
      <c r="J21" s="3"/>
      <c r="K21" s="6"/>
      <c r="L21" s="3"/>
    </row>
    <row r="22" spans="1:12" ht="15" customHeight="1">
      <c r="A22" s="2"/>
      <c r="B22" s="3"/>
      <c r="C22" s="2"/>
      <c r="D22" s="3"/>
      <c r="E22" s="3"/>
      <c r="F22" s="4"/>
      <c r="G22" s="3"/>
      <c r="H22" s="5"/>
      <c r="I22" s="4"/>
      <c r="J22" s="2"/>
      <c r="K22" s="6"/>
      <c r="L22" s="3"/>
    </row>
    <row r="23" spans="1:12" ht="15" customHeight="1">
      <c r="A23" s="2"/>
      <c r="B23" s="3"/>
      <c r="C23" s="2"/>
      <c r="D23" s="3"/>
      <c r="E23" s="3"/>
      <c r="F23" s="4"/>
      <c r="G23" s="2"/>
      <c r="H23" s="5"/>
      <c r="I23" s="4"/>
      <c r="J23" s="2"/>
      <c r="K23" s="6"/>
      <c r="L23" s="4"/>
    </row>
    <row r="24" spans="1:12" ht="15" customHeight="1">
      <c r="A24" s="2"/>
      <c r="B24" s="3"/>
      <c r="C24" s="2"/>
      <c r="D24" s="3"/>
      <c r="E24" s="3"/>
      <c r="F24" s="4"/>
      <c r="G24" s="2"/>
      <c r="H24" s="5"/>
      <c r="I24" s="3"/>
      <c r="J24" s="3"/>
      <c r="K24" s="3"/>
      <c r="L24" s="3"/>
    </row>
    <row r="25" spans="1:12" ht="18.75" customHeight="1">
      <c r="A25" s="2"/>
      <c r="B25" s="3"/>
      <c r="C25" s="2"/>
      <c r="D25" s="3"/>
      <c r="E25" s="3"/>
      <c r="F25" s="4"/>
      <c r="G25" s="2"/>
      <c r="H25" s="3"/>
      <c r="I25" s="3"/>
      <c r="J25" s="2"/>
      <c r="K25" s="3"/>
      <c r="L25" s="3"/>
    </row>
    <row r="26" spans="1:12" ht="15" customHeight="1">
      <c r="A26" s="3"/>
      <c r="B26" s="3"/>
      <c r="C26" s="3"/>
      <c r="D26" s="3"/>
      <c r="E26" s="3"/>
      <c r="F26" s="4"/>
      <c r="G26" s="3"/>
      <c r="H26" s="5"/>
      <c r="I26" s="4"/>
      <c r="J26" s="3"/>
      <c r="K26" s="6"/>
      <c r="L26" s="3"/>
    </row>
    <row r="27" spans="1:12" ht="18.75" customHeight="1">
      <c r="A27" s="3"/>
      <c r="B27" s="3"/>
      <c r="C27" s="3"/>
      <c r="D27" s="3"/>
      <c r="E27" s="3"/>
      <c r="F27" s="4"/>
      <c r="G27" s="3"/>
      <c r="H27" s="5"/>
      <c r="I27" s="4"/>
      <c r="J27" s="3"/>
      <c r="K27" s="6"/>
      <c r="L27" s="3"/>
    </row>
    <row r="28" spans="1:12" ht="16.149999999999999" customHeight="1">
      <c r="A28" s="3"/>
      <c r="B28" s="3"/>
      <c r="C28" s="3"/>
      <c r="D28" s="3"/>
      <c r="E28" s="3"/>
      <c r="F28" s="4"/>
      <c r="G28" s="3"/>
      <c r="H28" s="5"/>
      <c r="I28" s="4"/>
      <c r="J28" s="3"/>
      <c r="K28" s="3"/>
      <c r="L28" s="3"/>
    </row>
    <row r="29" spans="1:12">
      <c r="A29" s="3"/>
      <c r="B29" s="3"/>
      <c r="C29" s="3"/>
      <c r="D29" s="3"/>
      <c r="E29" s="3"/>
      <c r="F29" s="4"/>
      <c r="G29" s="3"/>
      <c r="H29" s="5"/>
      <c r="I29" s="4"/>
      <c r="J29" s="3"/>
      <c r="K29" s="6"/>
      <c r="L29" s="3"/>
    </row>
    <row r="30" spans="1:12">
      <c r="A30" s="2"/>
      <c r="B30" s="3"/>
      <c r="C30" s="2"/>
      <c r="D30" s="3"/>
      <c r="E30" s="3"/>
      <c r="F30" s="4"/>
      <c r="G30" s="3"/>
      <c r="H30" s="5"/>
      <c r="I30" s="4"/>
      <c r="J30" s="3"/>
      <c r="K30" s="6"/>
      <c r="L30" s="3"/>
    </row>
    <row r="31" spans="1:12">
      <c r="A31" s="3"/>
      <c r="B31" s="3"/>
      <c r="C31" s="3"/>
      <c r="D31" s="3"/>
      <c r="E31" s="3"/>
      <c r="F31" s="4"/>
      <c r="G31" s="3"/>
      <c r="H31" s="5"/>
      <c r="I31" s="4"/>
      <c r="J31" s="3"/>
      <c r="K31" s="6"/>
      <c r="L31" s="3"/>
    </row>
    <row r="32" spans="1:12">
      <c r="A32" s="3"/>
      <c r="B32" s="3"/>
      <c r="C32" s="3"/>
      <c r="D32" s="3"/>
      <c r="E32" s="3"/>
      <c r="F32" s="4"/>
      <c r="G32" s="3"/>
      <c r="H32" s="5"/>
      <c r="I32" s="4"/>
      <c r="J32" s="3"/>
      <c r="K32" s="6"/>
      <c r="L32" s="3"/>
    </row>
    <row r="33" spans="1:12">
      <c r="A33" s="2"/>
      <c r="B33" s="3"/>
      <c r="C33" s="2"/>
      <c r="D33" s="3"/>
      <c r="E33" s="3"/>
      <c r="F33" s="4"/>
      <c r="G33" s="3"/>
      <c r="H33" s="5"/>
      <c r="I33" s="4"/>
      <c r="J33" s="3"/>
      <c r="K33" s="6"/>
      <c r="L33" s="3"/>
    </row>
    <row r="34" spans="1:12" ht="16.149999999999999" customHeight="1">
      <c r="A34" s="2"/>
      <c r="B34" s="3"/>
      <c r="C34" s="2"/>
      <c r="D34" s="3"/>
      <c r="E34" s="3"/>
      <c r="F34" s="4"/>
      <c r="G34" s="3"/>
      <c r="H34" s="3"/>
      <c r="I34" s="3"/>
      <c r="J34" s="3"/>
      <c r="K34" s="3"/>
      <c r="L34" s="3"/>
    </row>
    <row r="35" spans="1:12" ht="16.149999999999999" customHeight="1">
      <c r="A35" s="2"/>
      <c r="B35" s="3"/>
      <c r="C35" s="2"/>
      <c r="D35" s="3"/>
      <c r="E35" s="3"/>
      <c r="F35" s="4"/>
      <c r="G35" s="3"/>
      <c r="H35" s="3"/>
      <c r="I35" s="3"/>
      <c r="J35" s="3"/>
      <c r="K35" s="3"/>
      <c r="L35" s="3"/>
    </row>
    <row r="36" spans="1:12" ht="16.149999999999999" customHeight="1">
      <c r="A36" s="2"/>
      <c r="B36" s="3"/>
      <c r="C36" s="2"/>
      <c r="D36" s="3"/>
      <c r="E36" s="3"/>
      <c r="F36" s="4"/>
      <c r="G36" s="3"/>
      <c r="H36" s="5"/>
      <c r="I36" s="4"/>
      <c r="J36" s="3"/>
      <c r="K36" s="6"/>
      <c r="L36" s="4"/>
    </row>
  </sheetData>
  <pageMargins left="0.7" right="0.7" top="0.75" bottom="0.75" header="0.3" footer="0.3"/>
  <pageSetup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" sqref="F1"/>
    </sheetView>
  </sheetViews>
  <sheetFormatPr defaultRowHeight="15"/>
  <cols>
    <col min="3" max="3" width="12" style="7" bestFit="1" customWidth="1"/>
    <col min="4" max="4" width="12" bestFit="1" customWidth="1"/>
  </cols>
  <sheetData>
    <row r="1" spans="1:6">
      <c r="A1" s="7"/>
      <c r="B1" s="7"/>
      <c r="D1" s="7" t="s">
        <v>5</v>
      </c>
      <c r="E1" s="8">
        <v>225804303483.6326</v>
      </c>
      <c r="F1" s="8">
        <f>E1*0.7</f>
        <v>158063012438.54282</v>
      </c>
    </row>
    <row r="2" spans="1:6">
      <c r="A2" s="7"/>
      <c r="B2" s="7"/>
      <c r="D2" s="7" t="s">
        <v>6</v>
      </c>
      <c r="E2">
        <v>0.77359521487194471</v>
      </c>
    </row>
    <row r="3" spans="1:6">
      <c r="D3" t="s">
        <v>7</v>
      </c>
      <c r="E3">
        <v>-607.24425138177037</v>
      </c>
    </row>
    <row r="4" spans="1:6">
      <c r="D4" t="s">
        <v>20</v>
      </c>
      <c r="E4">
        <f>SUM(E6:E25)</f>
        <v>2.7971099899602367E-4</v>
      </c>
    </row>
    <row r="5" spans="1:6" s="7" customFormat="1">
      <c r="A5" s="7" t="s">
        <v>21</v>
      </c>
      <c r="B5" s="7" t="s">
        <v>22</v>
      </c>
      <c r="D5" s="7" t="s">
        <v>23</v>
      </c>
    </row>
    <row r="6" spans="1:6">
      <c r="A6">
        <v>150.83848278000801</v>
      </c>
      <c r="B6">
        <v>13.743885822498299</v>
      </c>
      <c r="C6" s="7">
        <f>B6*6.02E+23/100000000000</f>
        <v>82738192651439.75</v>
      </c>
      <c r="D6">
        <f>E$1*A6^E$2*EXP(-E$3/1.98726/A6)</f>
        <v>82949267040698.594</v>
      </c>
      <c r="E6">
        <f>(D6-C6)^2/C6^2</f>
        <v>6.5081720127334411E-6</v>
      </c>
      <c r="F6">
        <f>B6*0.7</f>
        <v>9.6207200757488085</v>
      </c>
    </row>
    <row r="7" spans="1:6">
      <c r="A7">
        <v>199.53168353089799</v>
      </c>
      <c r="B7">
        <v>10.433292533659699</v>
      </c>
      <c r="C7" s="7">
        <f t="shared" ref="C7:C25" si="0">B7*6.02E+23/100000000000</f>
        <v>62808421052631.391</v>
      </c>
      <c r="D7" s="7">
        <f t="shared" ref="D7:D25" si="1">E$1*A7^E$2*EXP(-E$3/1.98726/A7)</f>
        <v>62820520979185.359</v>
      </c>
      <c r="E7" s="7">
        <f t="shared" ref="E7:E25" si="2">(D7-C7)^2/C7^2</f>
        <v>3.7113312359299064E-8</v>
      </c>
      <c r="F7" s="7">
        <f t="shared" ref="F7:F25" si="3">B7*0.7</f>
        <v>7.3033047735617886</v>
      </c>
    </row>
    <row r="8" spans="1:6">
      <c r="A8">
        <v>250.15242142213799</v>
      </c>
      <c r="B8">
        <v>9.1358629130966893</v>
      </c>
      <c r="C8" s="7">
        <f t="shared" si="0"/>
        <v>54997894736842.07</v>
      </c>
      <c r="D8" s="7">
        <f t="shared" si="1"/>
        <v>54887757332727.312</v>
      </c>
      <c r="E8" s="7">
        <f t="shared" si="2"/>
        <v>4.0103062710307921E-6</v>
      </c>
      <c r="F8" s="7">
        <f t="shared" si="3"/>
        <v>6.3951040391676823</v>
      </c>
    </row>
    <row r="9" spans="1:6">
      <c r="A9">
        <v>303.93046020052299</v>
      </c>
      <c r="B9">
        <v>8.6019722408258392</v>
      </c>
      <c r="C9" s="7">
        <f t="shared" si="0"/>
        <v>51783872889771.547</v>
      </c>
      <c r="D9" s="7">
        <f t="shared" si="1"/>
        <v>51407885126290.828</v>
      </c>
      <c r="E9" s="7">
        <f t="shared" si="2"/>
        <v>5.271793206822807E-5</v>
      </c>
      <c r="F9" s="7">
        <f t="shared" si="3"/>
        <v>6.0213805685780875</v>
      </c>
    </row>
    <row r="10" spans="1:6">
      <c r="A10">
        <v>399.66398004665001</v>
      </c>
      <c r="B10">
        <v>8.2519110413154397</v>
      </c>
      <c r="C10" s="7">
        <f t="shared" si="0"/>
        <v>49676504468718.945</v>
      </c>
      <c r="D10" s="7">
        <f t="shared" si="1"/>
        <v>49938655853747.586</v>
      </c>
      <c r="E10" s="7">
        <f t="shared" si="2"/>
        <v>2.7848528720457449E-5</v>
      </c>
      <c r="F10" s="7">
        <f t="shared" si="3"/>
        <v>5.7763377289208071</v>
      </c>
    </row>
    <row r="11" spans="1:6">
      <c r="A11">
        <v>525.475987027683</v>
      </c>
      <c r="B11">
        <v>8.5488556846262203</v>
      </c>
      <c r="C11" s="7">
        <f t="shared" si="0"/>
        <v>51464111221449.844</v>
      </c>
      <c r="D11" s="7">
        <f t="shared" si="1"/>
        <v>51390720269463.906</v>
      </c>
      <c r="E11" s="7">
        <f t="shared" si="2"/>
        <v>2.0336494255906271E-6</v>
      </c>
      <c r="F11" s="7">
        <f t="shared" si="3"/>
        <v>5.9841989792383536</v>
      </c>
    </row>
    <row r="12" spans="1:6">
      <c r="A12">
        <v>619.87087068262997</v>
      </c>
      <c r="B12">
        <v>8.9393316551580799</v>
      </c>
      <c r="C12" s="7">
        <f t="shared" si="0"/>
        <v>53814776564051.641</v>
      </c>
      <c r="D12" s="7">
        <f t="shared" si="1"/>
        <v>53447922194234.32</v>
      </c>
      <c r="E12" s="7">
        <f t="shared" si="2"/>
        <v>4.6471245272127067E-5</v>
      </c>
      <c r="F12" s="7">
        <f t="shared" si="3"/>
        <v>6.2575321586106556</v>
      </c>
    </row>
    <row r="13" spans="1:6">
      <c r="A13">
        <v>703.76698657569705</v>
      </c>
      <c r="B13">
        <v>9.23756957114154</v>
      </c>
      <c r="C13" s="7">
        <f t="shared" si="0"/>
        <v>55610168818272.07</v>
      </c>
      <c r="D13" s="7">
        <f t="shared" si="1"/>
        <v>55597582259289.539</v>
      </c>
      <c r="E13" s="7">
        <f t="shared" si="2"/>
        <v>5.1227788010749866E-8</v>
      </c>
      <c r="F13" s="7">
        <f t="shared" si="3"/>
        <v>6.4662986997990775</v>
      </c>
    </row>
    <row r="14" spans="1:6">
      <c r="A14">
        <v>798.166818978116</v>
      </c>
      <c r="B14">
        <v>9.6511858848525396</v>
      </c>
      <c r="C14" s="7">
        <f t="shared" si="0"/>
        <v>58100139026812.289</v>
      </c>
      <c r="D14" s="7">
        <f t="shared" si="1"/>
        <v>58216008628646.852</v>
      </c>
      <c r="E14" s="7">
        <f t="shared" si="2"/>
        <v>3.977266442752427E-6</v>
      </c>
      <c r="F14" s="7">
        <f t="shared" si="3"/>
        <v>6.7558301193967774</v>
      </c>
    </row>
    <row r="15" spans="1:6">
      <c r="A15">
        <v>883.57477722388398</v>
      </c>
      <c r="B15">
        <v>10.018798642063601</v>
      </c>
      <c r="C15" s="7">
        <f t="shared" si="0"/>
        <v>60313167825222.875</v>
      </c>
      <c r="D15" s="7">
        <f t="shared" si="1"/>
        <v>60691091975867.078</v>
      </c>
      <c r="E15" s="7">
        <f t="shared" si="2"/>
        <v>3.9263138538550545E-5</v>
      </c>
      <c r="F15" s="7">
        <f t="shared" si="3"/>
        <v>7.0131590494445204</v>
      </c>
    </row>
    <row r="16" spans="1:6">
      <c r="A16">
        <v>961.50270366570203</v>
      </c>
      <c r="B16">
        <v>10.4097826840026</v>
      </c>
      <c r="C16" s="7">
        <f t="shared" si="0"/>
        <v>62666891757695.656</v>
      </c>
      <c r="D16" s="7">
        <f t="shared" si="1"/>
        <v>63001169873365.977</v>
      </c>
      <c r="E16" s="7">
        <f t="shared" si="2"/>
        <v>2.8453754613155092E-5</v>
      </c>
      <c r="F16" s="7">
        <f t="shared" si="3"/>
        <v>7.2868478788018196</v>
      </c>
    </row>
    <row r="17" spans="1:6">
      <c r="A17">
        <v>1031.94070080862</v>
      </c>
      <c r="B17">
        <v>10.777857324311199</v>
      </c>
      <c r="C17" s="7">
        <f t="shared" si="0"/>
        <v>64882701092353.422</v>
      </c>
      <c r="D17" s="7">
        <f t="shared" si="1"/>
        <v>65114889696704.82</v>
      </c>
      <c r="E17" s="7">
        <f t="shared" si="2"/>
        <v>1.2806308489420817E-5</v>
      </c>
      <c r="F17" s="7">
        <f t="shared" si="3"/>
        <v>7.5445001270178391</v>
      </c>
    </row>
    <row r="18" spans="1:6">
      <c r="A18">
        <v>1114.36456432876</v>
      </c>
      <c r="B18">
        <v>11.191843144500099</v>
      </c>
      <c r="C18" s="7">
        <f t="shared" si="0"/>
        <v>67374895729890.594</v>
      </c>
      <c r="D18" s="7">
        <f t="shared" si="1"/>
        <v>67606013534897.641</v>
      </c>
      <c r="E18" s="7">
        <f t="shared" si="2"/>
        <v>1.1767131215770928E-5</v>
      </c>
      <c r="F18" s="7">
        <f t="shared" si="3"/>
        <v>7.8342902011500692</v>
      </c>
    </row>
    <row r="19" spans="1:6">
      <c r="A19">
        <v>1193.79938437581</v>
      </c>
      <c r="B19">
        <v>11.629061684487599</v>
      </c>
      <c r="C19" s="7">
        <f t="shared" si="0"/>
        <v>70006951340615.344</v>
      </c>
      <c r="D19" s="7">
        <f t="shared" si="1"/>
        <v>70015621499247.187</v>
      </c>
      <c r="E19" s="7">
        <f t="shared" si="2"/>
        <v>1.5338106755827826E-8</v>
      </c>
      <c r="F19" s="7">
        <f t="shared" si="3"/>
        <v>8.1403431791413183</v>
      </c>
    </row>
    <row r="20" spans="1:6">
      <c r="A20">
        <v>1264.2324327712599</v>
      </c>
      <c r="B20">
        <v>11.973995981617</v>
      </c>
      <c r="C20" s="7">
        <f t="shared" si="0"/>
        <v>72083455809334.344</v>
      </c>
      <c r="D20" s="7">
        <f t="shared" si="1"/>
        <v>72154081490349.547</v>
      </c>
      <c r="E20" s="7">
        <f t="shared" si="2"/>
        <v>9.5996212517963627E-7</v>
      </c>
      <c r="F20" s="7">
        <f t="shared" si="3"/>
        <v>8.3817971871318999</v>
      </c>
    </row>
    <row r="21" spans="1:6">
      <c r="A21">
        <v>1318.18367771117</v>
      </c>
      <c r="B21">
        <v>12.2500173206161</v>
      </c>
      <c r="C21" s="7">
        <f t="shared" si="0"/>
        <v>73745104270108.922</v>
      </c>
      <c r="D21" s="7">
        <f t="shared" si="1"/>
        <v>73791206805816.719</v>
      </c>
      <c r="E21" s="7">
        <f t="shared" si="2"/>
        <v>3.9082581097717565E-7</v>
      </c>
      <c r="F21" s="7">
        <f t="shared" si="3"/>
        <v>8.5750121244312698</v>
      </c>
    </row>
    <row r="22" spans="1:6">
      <c r="A22">
        <v>1385.63263138099</v>
      </c>
      <c r="B22">
        <v>12.641324680723301</v>
      </c>
      <c r="C22" s="7">
        <f t="shared" si="0"/>
        <v>76100774577954.281</v>
      </c>
      <c r="D22" s="7">
        <f t="shared" si="1"/>
        <v>75834976913020.687</v>
      </c>
      <c r="E22" s="7">
        <f t="shared" si="2"/>
        <v>1.2198998227935606E-5</v>
      </c>
      <c r="F22" s="7">
        <f t="shared" si="3"/>
        <v>8.8489272765063092</v>
      </c>
    </row>
    <row r="23" spans="1:6">
      <c r="A23">
        <v>1447.0738056197899</v>
      </c>
      <c r="B23">
        <v>12.9402554213528</v>
      </c>
      <c r="C23" s="7">
        <f t="shared" si="0"/>
        <v>77900337636543.859</v>
      </c>
      <c r="D23" s="7">
        <f t="shared" si="1"/>
        <v>77692599778422.234</v>
      </c>
      <c r="E23" s="7">
        <f t="shared" si="2"/>
        <v>7.1113592542062898E-6</v>
      </c>
      <c r="F23" s="7">
        <f t="shared" si="3"/>
        <v>9.0581787949469597</v>
      </c>
    </row>
    <row r="24" spans="1:6">
      <c r="A24">
        <v>1508.5199286060599</v>
      </c>
      <c r="B24">
        <v>13.2623265051615</v>
      </c>
      <c r="C24" s="7">
        <f t="shared" si="0"/>
        <v>79839205561072.234</v>
      </c>
      <c r="D24" s="7">
        <f t="shared" si="1"/>
        <v>79545496191892.156</v>
      </c>
      <c r="E24" s="7">
        <f t="shared" si="2"/>
        <v>1.3533283738376069E-5</v>
      </c>
      <c r="F24" s="7">
        <f t="shared" si="3"/>
        <v>9.283628553613049</v>
      </c>
    </row>
    <row r="25" spans="1:6">
      <c r="A25">
        <v>1578.9529770015199</v>
      </c>
      <c r="B25">
        <v>13.607260802290901</v>
      </c>
      <c r="C25" s="7">
        <f t="shared" si="0"/>
        <v>81915710029791.219</v>
      </c>
      <c r="D25" s="7">
        <f t="shared" si="1"/>
        <v>81662492980315.937</v>
      </c>
      <c r="E25" s="7">
        <f t="shared" si="2"/>
        <v>9.5554575624058087E-6</v>
      </c>
      <c r="F25" s="7">
        <f t="shared" si="3"/>
        <v>9.5250825616036305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HO2+O=OH+O2_Ref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2019-09-02T02:09:07Z</dcterms:modified>
</cp:coreProperties>
</file>