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H2+O=OH+H_Ref" sheetId="1" r:id="rId1"/>
    <sheet name="Sheet1" sheetId="2" r:id="rId2"/>
  </sheets>
  <calcPr calcId="145621"/>
</workbook>
</file>

<file path=xl/calcChain.xml><?xml version="1.0" encoding="utf-8"?>
<calcChain xmlns="http://schemas.openxmlformats.org/spreadsheetml/2006/main">
  <c r="L24" i="1" l="1"/>
  <c r="I24" i="1" l="1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4" i="2"/>
  <c r="L19" i="1"/>
  <c r="L18" i="1"/>
  <c r="L10" i="1"/>
  <c r="L11" i="1"/>
  <c r="L9" i="1"/>
  <c r="I29" i="1" l="1"/>
  <c r="I23" i="1"/>
  <c r="I14" i="1"/>
  <c r="K11" i="1"/>
  <c r="K10" i="1"/>
  <c r="I8" i="1"/>
  <c r="I7" i="1"/>
  <c r="I4" i="1"/>
  <c r="K3" i="1"/>
  <c r="H3" i="1"/>
</calcChain>
</file>

<file path=xl/sharedStrings.xml><?xml version="1.0" encoding="utf-8"?>
<sst xmlns="http://schemas.openxmlformats.org/spreadsheetml/2006/main" count="70" uniqueCount="46">
  <si>
    <t>Author</t>
  </si>
  <si>
    <t>Year</t>
  </si>
  <si>
    <t>Journal</t>
  </si>
  <si>
    <t>min T</t>
  </si>
  <si>
    <t>max T</t>
  </si>
  <si>
    <t>A</t>
  </si>
  <si>
    <t>n</t>
  </si>
  <si>
    <t>E</t>
  </si>
  <si>
    <t>Au</t>
  </si>
  <si>
    <t>nu</t>
  </si>
  <si>
    <t>Eu</t>
  </si>
  <si>
    <t>Ryu, S-O. et al</t>
  </si>
  <si>
    <t>Chem. Phys. Lett.</t>
  </si>
  <si>
    <t>Yang, H-X. et al</t>
  </si>
  <si>
    <t>Davidson, D.F. et al</t>
  </si>
  <si>
    <t>Combust. Flame</t>
  </si>
  <si>
    <t>Zhu, Y-F. et al</t>
  </si>
  <si>
    <t>J. Chem. Phys.</t>
  </si>
  <si>
    <t>Shin, K.S. et al</t>
  </si>
  <si>
    <t>Natarajan, K. et al</t>
  </si>
  <si>
    <t>Marshall, P. et al</t>
  </si>
  <si>
    <t>Sutherland, J.W. et al</t>
  </si>
  <si>
    <t>Symp. Int. Combust. Proc.</t>
  </si>
  <si>
    <t>Roth, P. et al</t>
  </si>
  <si>
    <t>Presser, N. et al</t>
  </si>
  <si>
    <t>Frank, P. et al</t>
  </si>
  <si>
    <t>Ber. Bunsenges. Phys. Chem.</t>
  </si>
  <si>
    <t>Pamidimukkala, K.M. et al</t>
  </si>
  <si>
    <t>Light, G.C. et al</t>
  </si>
  <si>
    <t>Int J. Chem. Kinet.</t>
  </si>
  <si>
    <t>Dubinsky, R.N. et al</t>
  </si>
  <si>
    <t>Can. J. Chem.</t>
  </si>
  <si>
    <t>Campbell, I.M. et al</t>
  </si>
  <si>
    <t>J. Chem. Soc. Faraday Trans. 1</t>
  </si>
  <si>
    <t>Schott, G.L. et al</t>
  </si>
  <si>
    <t>Jachimowski, C.J. et al</t>
  </si>
  <si>
    <t>Westenberg, A.A. et al</t>
  </si>
  <si>
    <t>Trans. Faraday Soc.</t>
  </si>
  <si>
    <t>Hoyermann, K. et al</t>
  </si>
  <si>
    <t>Gutman, D. et al</t>
  </si>
  <si>
    <t>Wong, E.L. et al</t>
  </si>
  <si>
    <t>Clyne, M.A.A. et al</t>
  </si>
  <si>
    <t>Proc. R. Soc. London A</t>
  </si>
  <si>
    <t>Clyne, M.A.A.</t>
  </si>
  <si>
    <t>k500</t>
  </si>
  <si>
    <t>Brabbs er 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</si>
</sst>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/>
    <xf numFmtId="11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1">
    <dxf>
      <font>
        <b/>
      </font>
      <fill>
        <patternFill>
          <bgColor rgb="FFD7D7D7"/>
        </patternFill>
      </fill>
    </dxf>
  </dxfs>
  <tableStyles count="1" defaultTableStyle="TableStyleMedium2" defaultPivotStyle="PivotStyleLight16">
    <tableStyle name="MySqlDefault" pivot="0" table="0" count="1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1"/>
  <sheetViews>
    <sheetView tabSelected="1" topLeftCell="A2" zoomScale="110" zoomScaleNormal="110" zoomScalePageLayoutView="110" workbookViewId="0">
      <selection activeCell="I14" sqref="I14"/>
    </sheetView>
  </sheetViews>
  <sheetFormatPr defaultColWidth="9.140625" defaultRowHeight="15"/>
  <cols>
    <col min="1" max="1" width="24.28515625" style="3" bestFit="1" customWidth="1"/>
    <col min="2" max="2" width="9.140625" style="3" bestFit="1" customWidth="1"/>
    <col min="3" max="3" width="34.28515625" style="3" customWidth="1"/>
    <col min="4" max="4" width="9.140625" style="3" bestFit="1" customWidth="1"/>
    <col min="5" max="5" width="11.5703125" style="3" bestFit="1" customWidth="1"/>
    <col min="6" max="6" width="13.7109375" style="3" bestFit="1" customWidth="1"/>
    <col min="7" max="7" width="11.5703125" style="3" bestFit="1" customWidth="1"/>
    <col min="8" max="8" width="11" style="3" bestFit="1" customWidth="1"/>
    <col min="9" max="9" width="13.7109375" style="3" bestFit="1" customWidth="1"/>
    <col min="10" max="11" width="9.140625" style="3" bestFit="1" customWidth="1"/>
    <col min="12" max="58" width="9.140625" style="3" customWidth="1"/>
    <col min="59" max="16384" width="9.140625" style="3"/>
  </cols>
  <sheetData>
    <row r="2" spans="1:14" ht="15.75" customHeight="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s="3" t="s">
        <v>44</v>
      </c>
    </row>
    <row r="3" spans="1:14" s="1" customFormat="1" ht="15" customHeight="1">
      <c r="A3" s="1" t="s">
        <v>11</v>
      </c>
      <c r="B3" s="1">
        <v>1995</v>
      </c>
      <c r="C3" s="1" t="s">
        <v>12</v>
      </c>
      <c r="D3" s="1">
        <v>1420</v>
      </c>
      <c r="E3" s="1">
        <v>2430</v>
      </c>
      <c r="F3" s="4">
        <v>3.1200000000000001E-10</v>
      </c>
      <c r="G3" s="1">
        <v>0</v>
      </c>
      <c r="H3" s="1">
        <f>6897*8.314/1000</f>
        <v>57.341658000000002</v>
      </c>
      <c r="I3" s="4">
        <v>1.25E-11</v>
      </c>
      <c r="J3" s="1">
        <v>0</v>
      </c>
      <c r="K3" s="1">
        <f>53*8.314/1000</f>
        <v>0.44064199999999998</v>
      </c>
    </row>
    <row r="4" spans="1:14" s="1" customFormat="1" ht="15" customHeight="1">
      <c r="A4" s="1" t="s">
        <v>13</v>
      </c>
      <c r="B4" s="1">
        <v>1993</v>
      </c>
      <c r="C4" s="1" t="s">
        <v>12</v>
      </c>
      <c r="D4" s="1">
        <v>1600</v>
      </c>
      <c r="E4" s="1">
        <v>2500</v>
      </c>
      <c r="F4" s="4">
        <v>6.1400000000000005E-10</v>
      </c>
      <c r="G4" s="1">
        <v>0</v>
      </c>
      <c r="H4" s="1">
        <v>65.019000000000005</v>
      </c>
      <c r="I4" s="4">
        <f>F4*0.15</f>
        <v>9.210000000000001E-11</v>
      </c>
      <c r="J4" s="1">
        <v>0</v>
      </c>
      <c r="K4" s="1">
        <v>0</v>
      </c>
    </row>
    <row r="5" spans="1:14" ht="15" customHeight="1">
      <c r="A5" t="s">
        <v>14</v>
      </c>
      <c r="B5">
        <v>1990</v>
      </c>
      <c r="C5" t="s">
        <v>15</v>
      </c>
      <c r="D5">
        <v>2120</v>
      </c>
      <c r="E5">
        <v>2750</v>
      </c>
      <c r="F5" s="2">
        <v>1.3500000000000001E-9</v>
      </c>
      <c r="G5">
        <v>0</v>
      </c>
      <c r="H5">
        <v>79.319999999999993</v>
      </c>
      <c r="I5" s="2">
        <v>1.35E-10</v>
      </c>
      <c r="J5">
        <v>0</v>
      </c>
      <c r="K5">
        <v>7.1420000000000003</v>
      </c>
      <c r="L5" s="1"/>
    </row>
    <row r="6" spans="1:14" ht="15" customHeight="1">
      <c r="A6" t="s">
        <v>16</v>
      </c>
      <c r="B6">
        <v>1989</v>
      </c>
      <c r="C6" t="s">
        <v>17</v>
      </c>
      <c r="D6">
        <v>300</v>
      </c>
      <c r="E6">
        <v>300</v>
      </c>
      <c r="F6" s="2">
        <v>1.05E-17</v>
      </c>
      <c r="G6">
        <v>0</v>
      </c>
      <c r="H6">
        <v>0</v>
      </c>
      <c r="I6" s="2">
        <v>1.05E-18</v>
      </c>
      <c r="J6">
        <v>0</v>
      </c>
      <c r="K6">
        <v>0</v>
      </c>
      <c r="L6" s="1"/>
    </row>
    <row r="7" spans="1:14" ht="15" customHeight="1">
      <c r="A7" t="s">
        <v>18</v>
      </c>
      <c r="B7">
        <v>1989</v>
      </c>
      <c r="C7" t="s">
        <v>12</v>
      </c>
      <c r="D7">
        <v>1790</v>
      </c>
      <c r="E7">
        <v>2250</v>
      </c>
      <c r="F7" s="2">
        <v>1.31E-9</v>
      </c>
      <c r="G7">
        <v>0</v>
      </c>
      <c r="H7">
        <v>77.989999999999995</v>
      </c>
      <c r="I7" s="2">
        <f>F7*0.15</f>
        <v>1.9649999999999999E-10</v>
      </c>
      <c r="J7">
        <v>0</v>
      </c>
      <c r="K7">
        <v>0</v>
      </c>
      <c r="L7" s="1"/>
    </row>
    <row r="8" spans="1:14" ht="15" customHeight="1">
      <c r="A8" t="s">
        <v>19</v>
      </c>
      <c r="B8">
        <v>1987</v>
      </c>
      <c r="C8" t="s">
        <v>15</v>
      </c>
      <c r="D8">
        <v>1710</v>
      </c>
      <c r="E8">
        <v>3530</v>
      </c>
      <c r="F8" s="2">
        <v>1.4500000000000001E-12</v>
      </c>
      <c r="G8">
        <v>2.17</v>
      </c>
      <c r="H8">
        <v>33.923000000000002</v>
      </c>
      <c r="I8" s="2">
        <f>F8*0.09</f>
        <v>1.305E-13</v>
      </c>
      <c r="J8">
        <v>0</v>
      </c>
      <c r="K8">
        <v>0</v>
      </c>
      <c r="L8" s="1"/>
    </row>
    <row r="9" spans="1:14" s="1" customFormat="1" ht="15" customHeight="1">
      <c r="A9" s="1" t="s">
        <v>20</v>
      </c>
      <c r="B9" s="1">
        <v>1987</v>
      </c>
      <c r="C9" s="1" t="s">
        <v>17</v>
      </c>
      <c r="D9" s="1">
        <v>430</v>
      </c>
      <c r="E9" s="1">
        <v>1420</v>
      </c>
      <c r="F9" s="4">
        <v>1.597E-14</v>
      </c>
      <c r="G9" s="1">
        <v>3.9380000000000002</v>
      </c>
      <c r="H9" s="1">
        <v>18.239999999999998</v>
      </c>
      <c r="I9" s="4">
        <v>2.3E-14</v>
      </c>
      <c r="J9" s="1">
        <v>0.76300000000000001</v>
      </c>
      <c r="K9" s="1">
        <v>4.2300000000000004</v>
      </c>
      <c r="L9" s="1">
        <f>F9*(900/298)^G9*EXP(-H9*1000/8.314/900)</f>
        <v>1.0838969608309327E-13</v>
      </c>
      <c r="M9" s="4"/>
      <c r="N9" s="4"/>
    </row>
    <row r="10" spans="1:14" ht="15" customHeight="1">
      <c r="A10" t="s">
        <v>21</v>
      </c>
      <c r="B10">
        <v>1986</v>
      </c>
      <c r="C10" t="s">
        <v>22</v>
      </c>
      <c r="D10">
        <v>880</v>
      </c>
      <c r="E10">
        <v>2500</v>
      </c>
      <c r="F10" s="2">
        <v>3.1100000000000001E-10</v>
      </c>
      <c r="G10">
        <v>0</v>
      </c>
      <c r="H10">
        <v>56.954000000000001</v>
      </c>
      <c r="I10" s="2">
        <v>1.9999999999999999E-11</v>
      </c>
      <c r="J10">
        <v>0</v>
      </c>
      <c r="K10">
        <f>170*4.184/1000</f>
        <v>0.71128000000000002</v>
      </c>
      <c r="L10" s="1">
        <f>F10*(900/298)^G10*EXP(-H10*1000/8.314/900)</f>
        <v>1.538568747540153E-13</v>
      </c>
      <c r="M10" s="2"/>
      <c r="N10" s="2"/>
    </row>
    <row r="11" spans="1:14" ht="15" customHeight="1">
      <c r="A11" t="s">
        <v>21</v>
      </c>
      <c r="B11">
        <v>1986</v>
      </c>
      <c r="C11" t="s">
        <v>22</v>
      </c>
      <c r="D11">
        <v>504</v>
      </c>
      <c r="E11">
        <v>923</v>
      </c>
      <c r="F11" s="2">
        <v>7.2100000000000002E-11</v>
      </c>
      <c r="G11">
        <v>0</v>
      </c>
      <c r="H11">
        <v>43.651000000000003</v>
      </c>
      <c r="I11" s="2">
        <v>4.0999999999999999E-12</v>
      </c>
      <c r="J11">
        <v>0</v>
      </c>
      <c r="K11">
        <f>70*4.184/1000</f>
        <v>0.29287999999999997</v>
      </c>
      <c r="L11" s="1">
        <f>F11*(900/298)^G11*EXP(-H11*1000/8.314/900)</f>
        <v>2.1105987932263625E-13</v>
      </c>
      <c r="N11" s="2"/>
    </row>
    <row r="12" spans="1:14" ht="15" customHeight="1">
      <c r="A12" t="s">
        <v>23</v>
      </c>
      <c r="B12">
        <v>1985</v>
      </c>
      <c r="C12" t="s">
        <v>22</v>
      </c>
      <c r="D12">
        <v>1900</v>
      </c>
      <c r="E12">
        <v>2800</v>
      </c>
      <c r="F12" s="2">
        <v>3.7999999999999998E-10</v>
      </c>
      <c r="G12">
        <v>0</v>
      </c>
      <c r="H12">
        <v>57.536000000000001</v>
      </c>
      <c r="I12" s="2">
        <v>2.6600000000000001E-11</v>
      </c>
      <c r="J12">
        <v>0</v>
      </c>
      <c r="K12">
        <v>0</v>
      </c>
      <c r="L12" s="1"/>
    </row>
    <row r="13" spans="1:14" s="1" customFormat="1" ht="15" customHeight="1">
      <c r="A13" s="1" t="s">
        <v>24</v>
      </c>
      <c r="B13" s="1">
        <v>1985</v>
      </c>
      <c r="C13" s="1" t="s">
        <v>17</v>
      </c>
      <c r="D13" s="1">
        <v>297</v>
      </c>
      <c r="E13" s="1">
        <v>471</v>
      </c>
      <c r="F13" s="4">
        <v>5.5800000000000001E-12</v>
      </c>
      <c r="G13" s="1">
        <v>0</v>
      </c>
      <c r="H13" s="1">
        <v>33.33</v>
      </c>
      <c r="I13" s="4">
        <v>7.6399999999999998E-13</v>
      </c>
      <c r="J13" s="1">
        <v>0</v>
      </c>
      <c r="K13" s="1">
        <v>0.43</v>
      </c>
      <c r="M13" s="4"/>
    </row>
    <row r="14" spans="1:14" s="1" customFormat="1" ht="15" customHeight="1">
      <c r="A14" t="s">
        <v>25</v>
      </c>
      <c r="B14">
        <v>1985</v>
      </c>
      <c r="C14" t="s">
        <v>26</v>
      </c>
      <c r="D14">
        <v>1700</v>
      </c>
      <c r="E14">
        <v>2500</v>
      </c>
      <c r="F14" s="2">
        <v>3.0700000000000003E-10</v>
      </c>
      <c r="G14">
        <v>0</v>
      </c>
      <c r="H14">
        <v>58.034999999999997</v>
      </c>
      <c r="I14" s="2">
        <f>F14*0.2</f>
        <v>6.1400000000000003E-11</v>
      </c>
      <c r="J14" s="1">
        <v>0</v>
      </c>
      <c r="K14" s="1">
        <v>0</v>
      </c>
    </row>
    <row r="15" spans="1:14" s="1" customFormat="1" ht="15" customHeight="1">
      <c r="A15" t="s">
        <v>27</v>
      </c>
      <c r="B15">
        <v>1982</v>
      </c>
      <c r="C15" t="s">
        <v>17</v>
      </c>
      <c r="D15">
        <v>1920</v>
      </c>
      <c r="E15">
        <v>2780</v>
      </c>
      <c r="F15" s="2">
        <v>3.8200000000000003E-10</v>
      </c>
      <c r="G15">
        <v>0</v>
      </c>
      <c r="H15">
        <v>57.536000000000001</v>
      </c>
      <c r="I15" s="2">
        <v>3.3199999999999999E-11</v>
      </c>
      <c r="J15" s="1">
        <v>0</v>
      </c>
      <c r="K15" s="1">
        <v>1.52</v>
      </c>
    </row>
    <row r="16" spans="1:14" ht="15" customHeight="1">
      <c r="A16" t="s">
        <v>28</v>
      </c>
      <c r="B16">
        <v>1980</v>
      </c>
      <c r="C16" t="s">
        <v>29</v>
      </c>
      <c r="D16">
        <v>300</v>
      </c>
      <c r="E16">
        <v>300</v>
      </c>
      <c r="F16" s="2">
        <v>9.13E-18</v>
      </c>
      <c r="G16">
        <v>0</v>
      </c>
      <c r="H16">
        <v>0</v>
      </c>
      <c r="I16" s="2">
        <v>4.9799999999999997E-18</v>
      </c>
      <c r="J16">
        <v>0</v>
      </c>
      <c r="K16">
        <v>0</v>
      </c>
      <c r="L16" s="1"/>
    </row>
    <row r="17" spans="1:12" ht="15" customHeight="1">
      <c r="A17" s="3" t="s">
        <v>32</v>
      </c>
      <c r="B17" s="3">
        <v>1978</v>
      </c>
      <c r="C17" s="3" t="s">
        <v>33</v>
      </c>
      <c r="D17" s="3">
        <v>350</v>
      </c>
      <c r="E17" s="3">
        <v>490</v>
      </c>
      <c r="F17" s="2">
        <v>5.1500000000000003E-11</v>
      </c>
      <c r="G17" s="3">
        <v>0</v>
      </c>
      <c r="H17" s="3">
        <v>41.156999999999996</v>
      </c>
      <c r="I17" s="2">
        <v>8.2999999999999998E-12</v>
      </c>
      <c r="J17" s="3">
        <v>0</v>
      </c>
      <c r="K17" s="3">
        <v>2.4689999999999999</v>
      </c>
      <c r="L17" s="1"/>
    </row>
    <row r="18" spans="1:12" ht="18.75" customHeight="1">
      <c r="A18" t="s">
        <v>30</v>
      </c>
      <c r="B18">
        <v>1975</v>
      </c>
      <c r="C18" t="s">
        <v>31</v>
      </c>
      <c r="D18">
        <v>495</v>
      </c>
      <c r="E18">
        <v>832</v>
      </c>
      <c r="F18" s="2">
        <v>8.2999999999999998E-12</v>
      </c>
      <c r="G18">
        <v>0</v>
      </c>
      <c r="H18">
        <v>36.002000000000002</v>
      </c>
      <c r="I18" s="2">
        <v>3.8200000000000003E-12</v>
      </c>
      <c r="J18">
        <v>0</v>
      </c>
      <c r="K18">
        <v>2</v>
      </c>
      <c r="L18" s="1">
        <f>F18*(900/298)^G18*EXP(-H18*1000/8.314/900)</f>
        <v>6.7530652871592497E-14</v>
      </c>
    </row>
    <row r="19" spans="1:12" ht="18.75" customHeight="1">
      <c r="A19" s="3" t="s">
        <v>30</v>
      </c>
      <c r="B19" s="3">
        <v>1975</v>
      </c>
      <c r="C19" s="3" t="s">
        <v>31</v>
      </c>
      <c r="D19" s="3">
        <v>347</v>
      </c>
      <c r="E19" s="3">
        <v>742</v>
      </c>
      <c r="F19" s="2">
        <v>8.7999999999999997E-12</v>
      </c>
      <c r="G19" s="3">
        <v>0</v>
      </c>
      <c r="H19" s="3">
        <v>34.9</v>
      </c>
      <c r="I19" s="2">
        <v>4.9999999999999997E-12</v>
      </c>
      <c r="J19" s="3">
        <v>0</v>
      </c>
      <c r="K19" s="3">
        <v>2</v>
      </c>
      <c r="L19" s="1">
        <f>F19*(900/298)^G19*EXP(-H19*1000/8.314/900)</f>
        <v>8.2959524270143452E-14</v>
      </c>
    </row>
    <row r="20" spans="1:12" ht="15" customHeight="1">
      <c r="A20" t="s">
        <v>32</v>
      </c>
      <c r="B20">
        <v>1975</v>
      </c>
      <c r="C20" t="s">
        <v>33</v>
      </c>
      <c r="D20">
        <v>363</v>
      </c>
      <c r="E20">
        <v>490</v>
      </c>
      <c r="F20" s="2">
        <v>5.1500000000000003E-11</v>
      </c>
      <c r="G20">
        <v>0</v>
      </c>
      <c r="H20">
        <v>41.156999999999996</v>
      </c>
      <c r="I20" s="2">
        <v>8.2999999999999998E-12</v>
      </c>
      <c r="J20">
        <v>0</v>
      </c>
      <c r="K20">
        <v>2.4689999999999999</v>
      </c>
      <c r="L20" s="1"/>
    </row>
    <row r="21" spans="1:12" ht="18.75" customHeight="1">
      <c r="A21" t="s">
        <v>34</v>
      </c>
      <c r="B21">
        <v>1974</v>
      </c>
      <c r="C21" t="s">
        <v>29</v>
      </c>
      <c r="D21">
        <v>1400</v>
      </c>
      <c r="E21">
        <v>1900</v>
      </c>
      <c r="F21" s="2">
        <v>3.6499999999999998E-10</v>
      </c>
      <c r="G21">
        <v>0</v>
      </c>
      <c r="H21">
        <v>57.536000000000001</v>
      </c>
      <c r="I21" s="2">
        <v>0</v>
      </c>
      <c r="J21">
        <v>0</v>
      </c>
      <c r="K21">
        <v>8.3140000000000001</v>
      </c>
      <c r="L21" s="1"/>
    </row>
    <row r="22" spans="1:12" ht="18.75" customHeight="1">
      <c r="A22" s="3" t="s">
        <v>45</v>
      </c>
      <c r="B22" s="3">
        <v>1971</v>
      </c>
      <c r="C22" s="5" t="s">
        <v>22</v>
      </c>
      <c r="D22" s="3">
        <v>1200</v>
      </c>
      <c r="E22" s="3">
        <v>1600</v>
      </c>
      <c r="F22" s="2">
        <v>4.9200000000000002E-11</v>
      </c>
      <c r="G22" s="3">
        <v>0</v>
      </c>
      <c r="H22" s="3">
        <v>40.99</v>
      </c>
      <c r="I22" s="2">
        <v>9.7999999999999994E-12</v>
      </c>
      <c r="J22" s="3">
        <v>0</v>
      </c>
      <c r="K22" s="3">
        <v>4.1840000000000002</v>
      </c>
      <c r="L22" s="1"/>
    </row>
    <row r="23" spans="1:12">
      <c r="A23" t="s">
        <v>35</v>
      </c>
      <c r="B23">
        <v>1970</v>
      </c>
      <c r="C23" t="s">
        <v>15</v>
      </c>
      <c r="D23">
        <v>1200</v>
      </c>
      <c r="E23">
        <v>1800</v>
      </c>
      <c r="F23" s="2">
        <v>1.2500000000000001E-10</v>
      </c>
      <c r="G23">
        <v>0</v>
      </c>
      <c r="H23">
        <v>46.478000000000002</v>
      </c>
      <c r="I23" s="2">
        <f>F23*0.3</f>
        <v>3.75E-11</v>
      </c>
      <c r="J23">
        <v>0</v>
      </c>
      <c r="K23">
        <v>0</v>
      </c>
      <c r="L23" s="1"/>
    </row>
    <row r="24" spans="1:12" s="1" customFormat="1">
      <c r="A24" s="1" t="s">
        <v>36</v>
      </c>
      <c r="B24" s="1">
        <v>1969</v>
      </c>
      <c r="C24" s="1" t="s">
        <v>17</v>
      </c>
      <c r="D24" s="1">
        <v>500</v>
      </c>
      <c r="E24" s="1">
        <v>900</v>
      </c>
      <c r="F24" s="4">
        <v>5.3100000000000003E-11</v>
      </c>
      <c r="G24" s="1">
        <v>0</v>
      </c>
      <c r="H24" s="1">
        <v>42.652999999999999</v>
      </c>
      <c r="I24" s="4">
        <f>F24*0.25</f>
        <v>1.3275000000000001E-11</v>
      </c>
      <c r="J24" s="1">
        <v>0</v>
      </c>
      <c r="K24" s="1">
        <v>0</v>
      </c>
      <c r="L24" s="1">
        <f>F24*(900/298)^G24*EXP(-H24*1000/8.314/900)</f>
        <v>1.7761901027182909E-13</v>
      </c>
    </row>
    <row r="25" spans="1:12" s="1" customFormat="1">
      <c r="A25" s="1" t="s">
        <v>36</v>
      </c>
      <c r="B25" s="1">
        <v>1967</v>
      </c>
      <c r="C25" s="1" t="s">
        <v>17</v>
      </c>
      <c r="D25" s="1">
        <v>400</v>
      </c>
      <c r="E25" s="1">
        <v>928</v>
      </c>
      <c r="F25" s="4">
        <v>6.6399999999999998E-11</v>
      </c>
      <c r="G25" s="1">
        <v>0</v>
      </c>
      <c r="H25" s="1">
        <v>42.652999999999999</v>
      </c>
      <c r="I25" s="4">
        <v>6.64E-12</v>
      </c>
      <c r="J25" s="1">
        <v>0</v>
      </c>
      <c r="K25" s="1">
        <v>2.137</v>
      </c>
    </row>
    <row r="26" spans="1:12">
      <c r="A26" t="s">
        <v>32</v>
      </c>
      <c r="B26">
        <v>1968</v>
      </c>
      <c r="C26" t="s">
        <v>37</v>
      </c>
      <c r="D26">
        <v>320</v>
      </c>
      <c r="E26">
        <v>320</v>
      </c>
      <c r="F26" s="2">
        <v>1.99E-17</v>
      </c>
      <c r="G26">
        <v>0</v>
      </c>
      <c r="H26">
        <v>0</v>
      </c>
      <c r="I26" s="2">
        <v>1.59E-18</v>
      </c>
      <c r="J26">
        <v>0</v>
      </c>
      <c r="K26">
        <v>0</v>
      </c>
      <c r="L26" s="1"/>
    </row>
    <row r="27" spans="1:12" s="1" customFormat="1">
      <c r="A27" s="1" t="s">
        <v>38</v>
      </c>
      <c r="B27" s="1">
        <v>1967</v>
      </c>
      <c r="C27" s="1" t="s">
        <v>26</v>
      </c>
      <c r="D27" s="1">
        <v>373</v>
      </c>
      <c r="E27" s="1">
        <v>478</v>
      </c>
      <c r="F27" s="4">
        <v>2.1599999999999998E-11</v>
      </c>
      <c r="G27" s="1">
        <v>0</v>
      </c>
      <c r="H27" s="1">
        <v>39.326999999999998</v>
      </c>
      <c r="I27" s="4">
        <v>0</v>
      </c>
      <c r="J27" s="1">
        <v>0</v>
      </c>
      <c r="K27" s="1">
        <v>0.62760000000000005</v>
      </c>
    </row>
    <row r="28" spans="1:12">
      <c r="A28" t="s">
        <v>39</v>
      </c>
      <c r="B28">
        <v>1967</v>
      </c>
      <c r="C28" t="s">
        <v>17</v>
      </c>
      <c r="D28">
        <v>1500</v>
      </c>
      <c r="E28">
        <v>1500</v>
      </c>
      <c r="F28" s="2">
        <v>3.2899999999999999E-12</v>
      </c>
      <c r="G28">
        <v>0</v>
      </c>
      <c r="H28">
        <v>0</v>
      </c>
      <c r="I28" s="2">
        <v>1.3100000000000001E-12</v>
      </c>
      <c r="J28">
        <v>0</v>
      </c>
      <c r="K28">
        <v>0</v>
      </c>
      <c r="L28" s="1"/>
    </row>
    <row r="29" spans="1:12" s="1" customFormat="1">
      <c r="A29" s="1" t="s">
        <v>40</v>
      </c>
      <c r="B29" s="1">
        <v>1965</v>
      </c>
      <c r="C29" s="1" t="s">
        <v>17</v>
      </c>
      <c r="D29" s="1">
        <v>400</v>
      </c>
      <c r="E29" s="1">
        <v>600</v>
      </c>
      <c r="F29" s="4">
        <v>7.1399999999999994E-11</v>
      </c>
      <c r="G29" s="1">
        <v>0</v>
      </c>
      <c r="H29" s="1">
        <v>42.652999999999999</v>
      </c>
      <c r="I29" s="4">
        <f>F29*0.2</f>
        <v>1.428E-11</v>
      </c>
      <c r="J29" s="1">
        <v>0</v>
      </c>
      <c r="K29" s="1">
        <v>0</v>
      </c>
    </row>
    <row r="30" spans="1:12">
      <c r="A30" t="s">
        <v>41</v>
      </c>
      <c r="B30">
        <v>1963</v>
      </c>
      <c r="C30" t="s">
        <v>42</v>
      </c>
      <c r="D30">
        <v>409</v>
      </c>
      <c r="E30">
        <v>733</v>
      </c>
      <c r="F30" s="2">
        <v>1.0399999999999999E-11</v>
      </c>
      <c r="G30">
        <v>0.5</v>
      </c>
      <c r="H30">
        <v>37.249000000000002</v>
      </c>
      <c r="I30" s="2">
        <v>0</v>
      </c>
      <c r="J30">
        <v>0</v>
      </c>
      <c r="K30">
        <v>2.93</v>
      </c>
      <c r="L30" s="1"/>
    </row>
    <row r="31" spans="1:12">
      <c r="A31" t="s">
        <v>43</v>
      </c>
      <c r="B31">
        <v>1963</v>
      </c>
      <c r="C31" t="s">
        <v>22</v>
      </c>
      <c r="D31">
        <v>409</v>
      </c>
      <c r="E31">
        <v>733</v>
      </c>
      <c r="F31" s="2">
        <v>1.99E-11</v>
      </c>
      <c r="G31">
        <v>0</v>
      </c>
      <c r="H31">
        <v>38.496000000000002</v>
      </c>
      <c r="I31" s="2">
        <v>0</v>
      </c>
      <c r="J31">
        <v>0</v>
      </c>
      <c r="K31">
        <v>2.93</v>
      </c>
      <c r="L31" s="1"/>
    </row>
  </sheetData>
  <pageMargins left="0.7" right="0.7" top="0.75" bottom="0.75" header="0.3" footer="0.3"/>
  <pageSetup orientation="portrait" horizontalDpi="429496729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38"/>
  <sheetViews>
    <sheetView workbookViewId="0">
      <selection activeCell="B4" sqref="B4:C38"/>
    </sheetView>
  </sheetViews>
  <sheetFormatPr defaultRowHeight="15"/>
  <sheetData>
    <row r="4" spans="1:3">
      <c r="A4">
        <f>1000/B4</f>
        <v>355.7162657573316</v>
      </c>
      <c r="B4">
        <v>2.8112293315318801</v>
      </c>
      <c r="C4" s="2">
        <v>5.50105338866611E-17</v>
      </c>
    </row>
    <row r="5" spans="1:3">
      <c r="A5" s="3">
        <f t="shared" ref="A5:A38" si="0">1000/B5</f>
        <v>368.93369999362193</v>
      </c>
      <c r="B5">
        <v>2.7105141113898998</v>
      </c>
      <c r="C5" s="2">
        <v>1.23243587356611E-16</v>
      </c>
    </row>
    <row r="6" spans="1:3">
      <c r="A6" s="3">
        <f t="shared" si="0"/>
        <v>377.71624805019547</v>
      </c>
      <c r="B6">
        <v>2.6474900276651798</v>
      </c>
      <c r="C6" s="2">
        <v>1.65254337052935E-16</v>
      </c>
    </row>
    <row r="7" spans="1:3">
      <c r="A7" s="3">
        <f t="shared" si="0"/>
        <v>394.65265082267058</v>
      </c>
      <c r="B7">
        <v>2.5338737695425499</v>
      </c>
      <c r="C7" s="2">
        <v>1.7459757865869599E-16</v>
      </c>
    </row>
    <row r="8" spans="1:3">
      <c r="A8" s="3">
        <f t="shared" si="0"/>
        <v>404.03414607993346</v>
      </c>
      <c r="B8">
        <v>2.4750383345128499</v>
      </c>
      <c r="C8" s="2">
        <v>2.21585532363523E-16</v>
      </c>
    </row>
    <row r="9" spans="1:3">
      <c r="A9" s="3">
        <f t="shared" si="0"/>
        <v>413.12883917986028</v>
      </c>
      <c r="B9">
        <v>2.4205523922880601</v>
      </c>
      <c r="C9" s="2">
        <v>4.1327776313395598E-16</v>
      </c>
    </row>
    <row r="10" spans="1:3">
      <c r="A10" s="3">
        <f t="shared" si="0"/>
        <v>435.85327609695969</v>
      </c>
      <c r="B10">
        <v>2.2943500825666399</v>
      </c>
      <c r="C10" s="2">
        <v>4.8741410089236795E-16</v>
      </c>
    </row>
    <row r="11" spans="1:3">
      <c r="A11" s="3">
        <f t="shared" si="0"/>
        <v>441.5136345586767</v>
      </c>
      <c r="B11">
        <v>2.2649357159707399</v>
      </c>
      <c r="C11" s="2">
        <v>5.5415412866719405E-16</v>
      </c>
    </row>
    <row r="12" spans="1:3">
      <c r="A12" s="3">
        <f t="shared" si="0"/>
        <v>475.03449435133115</v>
      </c>
      <c r="B12">
        <v>2.1051102854446802</v>
      </c>
      <c r="C12" s="2">
        <v>7.4305183029980499E-16</v>
      </c>
    </row>
    <row r="13" spans="1:3">
      <c r="A13" s="3">
        <f t="shared" si="0"/>
        <v>512.91316561274209</v>
      </c>
      <c r="B13">
        <v>1.94964775139934</v>
      </c>
      <c r="C13" s="2">
        <v>1.5188981824526699E-15</v>
      </c>
    </row>
    <row r="14" spans="1:3">
      <c r="A14" s="3">
        <f t="shared" si="0"/>
        <v>517.36275806975254</v>
      </c>
      <c r="B14">
        <v>1.9328797529434401</v>
      </c>
      <c r="C14" s="2">
        <v>1.8245110451187902E-15</v>
      </c>
    </row>
    <row r="15" spans="1:3">
      <c r="A15" s="3">
        <f t="shared" si="0"/>
        <v>544.58339294525945</v>
      </c>
      <c r="B15">
        <v>1.83626605760363</v>
      </c>
      <c r="C15" s="2">
        <v>3.0484314473479702E-15</v>
      </c>
    </row>
    <row r="16" spans="1:3">
      <c r="A16" s="3">
        <f t="shared" si="0"/>
        <v>589.13262006495995</v>
      </c>
      <c r="B16">
        <v>1.6974106779042999</v>
      </c>
      <c r="C16" s="2">
        <v>3.3410682730525099E-15</v>
      </c>
    </row>
    <row r="17" spans="1:3">
      <c r="A17" s="3">
        <f t="shared" si="0"/>
        <v>584.75060488280053</v>
      </c>
      <c r="B17">
        <v>1.7101307662613301</v>
      </c>
      <c r="C17" s="2">
        <v>4.3186729697659196E-15</v>
      </c>
    </row>
    <row r="18" spans="1:3">
      <c r="A18" s="3">
        <f t="shared" si="0"/>
        <v>607.09310349317309</v>
      </c>
      <c r="B18">
        <v>1.64719380642947</v>
      </c>
      <c r="C18" s="2">
        <v>7.3492333680805806E-15</v>
      </c>
    </row>
    <row r="19" spans="1:3">
      <c r="A19" s="3">
        <f t="shared" si="0"/>
        <v>674.22102973457481</v>
      </c>
      <c r="B19">
        <v>1.4831931308842099</v>
      </c>
      <c r="C19" s="2">
        <v>1.08003913027723E-14</v>
      </c>
    </row>
    <row r="20" spans="1:3">
      <c r="A20" s="3">
        <f t="shared" si="0"/>
        <v>676.12128176523277</v>
      </c>
      <c r="B20">
        <v>1.47902458770293</v>
      </c>
      <c r="C20" s="2">
        <v>1.2056192982615401E-14</v>
      </c>
    </row>
    <row r="21" spans="1:3">
      <c r="A21" s="3">
        <f t="shared" si="0"/>
        <v>757.91629502155092</v>
      </c>
      <c r="B21">
        <v>1.3194069141521301</v>
      </c>
      <c r="C21" s="2">
        <v>2.8537374378521599E-14</v>
      </c>
    </row>
    <row r="22" spans="1:3">
      <c r="A22" s="3">
        <f t="shared" si="0"/>
        <v>752.97860250682379</v>
      </c>
      <c r="B22">
        <v>1.32805898689656</v>
      </c>
      <c r="C22" s="2">
        <v>5.42096287573407E-14</v>
      </c>
    </row>
    <row r="23" spans="1:3">
      <c r="A23" s="3">
        <f t="shared" si="0"/>
        <v>806.71527448133224</v>
      </c>
      <c r="B23">
        <v>1.23959472645778</v>
      </c>
      <c r="C23" s="2">
        <v>4.3504585167087201E-14</v>
      </c>
    </row>
    <row r="24" spans="1:3">
      <c r="A24" s="3">
        <f t="shared" si="0"/>
        <v>834.97927280215617</v>
      </c>
      <c r="B24">
        <v>1.19763451929057</v>
      </c>
      <c r="C24" s="2">
        <v>6.1632376934514895E-14</v>
      </c>
    </row>
    <row r="25" spans="1:3">
      <c r="A25" s="3">
        <f t="shared" si="0"/>
        <v>874.69487960494928</v>
      </c>
      <c r="B25">
        <v>1.1432558064723599</v>
      </c>
      <c r="C25" s="2">
        <v>1.5413387225029901E-13</v>
      </c>
    </row>
    <row r="26" spans="1:3">
      <c r="A26" s="3">
        <f t="shared" si="0"/>
        <v>894.45175769870013</v>
      </c>
      <c r="B26">
        <v>1.1180032812198399</v>
      </c>
      <c r="C26" s="2">
        <v>1.5413387225029901E-13</v>
      </c>
    </row>
    <row r="27" spans="1:3">
      <c r="A27" s="3">
        <f t="shared" si="0"/>
        <v>991.39184258154819</v>
      </c>
      <c r="B27">
        <v>1.0086829011988201</v>
      </c>
      <c r="C27" s="2">
        <v>2.06674370832963E-13</v>
      </c>
    </row>
    <row r="28" spans="1:3">
      <c r="A28" s="3">
        <f t="shared" si="0"/>
        <v>1029.960158042526</v>
      </c>
      <c r="B28">
        <v>0.97091134272662905</v>
      </c>
      <c r="C28" s="2">
        <v>2.7712465102957601E-13</v>
      </c>
    </row>
    <row r="29" spans="1:3">
      <c r="A29" s="3">
        <f t="shared" si="0"/>
        <v>1038.7651728852647</v>
      </c>
      <c r="B29">
        <v>0.96268148577065704</v>
      </c>
      <c r="C29" s="2">
        <v>4.6302569847083995E-13</v>
      </c>
    </row>
    <row r="30" spans="1:3">
      <c r="A30" s="3">
        <f t="shared" si="0"/>
        <v>1111.4679951492908</v>
      </c>
      <c r="B30">
        <v>0.89971101674923304</v>
      </c>
      <c r="C30" s="2">
        <v>7.1893213805499595E-13</v>
      </c>
    </row>
    <row r="31" spans="1:3">
      <c r="A31" s="3">
        <f t="shared" si="0"/>
        <v>1101.4258254817953</v>
      </c>
      <c r="B31">
        <v>0.90791406635355698</v>
      </c>
      <c r="C31" s="2">
        <v>3.9986263911173E-13</v>
      </c>
    </row>
    <row r="32" spans="1:3">
      <c r="A32" s="3">
        <f t="shared" si="0"/>
        <v>1201.6486622738851</v>
      </c>
      <c r="B32">
        <v>0.83218999978554098</v>
      </c>
      <c r="C32" s="2">
        <v>4.3824780061152201E-13</v>
      </c>
    </row>
    <row r="33" spans="1:3">
      <c r="A33" s="3">
        <f t="shared" si="0"/>
        <v>1321.9131722840216</v>
      </c>
      <c r="B33">
        <v>0.75647933689334901</v>
      </c>
      <c r="C33" s="2">
        <v>4.9825564677666098E-13</v>
      </c>
    </row>
    <row r="34" spans="1:3">
      <c r="A34" s="3">
        <f t="shared" si="0"/>
        <v>1177.6077986936943</v>
      </c>
      <c r="B34">
        <v>0.84917915889253404</v>
      </c>
      <c r="C34" s="2">
        <v>6.6809891173247699E-13</v>
      </c>
    </row>
    <row r="35" spans="1:3">
      <c r="A35" s="3">
        <f t="shared" si="0"/>
        <v>1407.6493329333393</v>
      </c>
      <c r="B35">
        <v>0.71040420124814996</v>
      </c>
      <c r="C35" s="2">
        <v>9.1241219819876091E-13</v>
      </c>
    </row>
    <row r="36" spans="1:3">
      <c r="A36" s="3">
        <f t="shared" si="0"/>
        <v>1336.2252546401198</v>
      </c>
      <c r="B36">
        <v>0.74837681485770602</v>
      </c>
      <c r="C36" s="2">
        <v>1.1793862248871699E-12</v>
      </c>
    </row>
    <row r="37" spans="1:3">
      <c r="A37" s="3">
        <f t="shared" si="0"/>
        <v>1399.1751950894309</v>
      </c>
      <c r="B37">
        <v>0.71470678118767195</v>
      </c>
      <c r="C37" s="2">
        <v>1.1793862248871699E-12</v>
      </c>
    </row>
    <row r="38" spans="1:3">
      <c r="A38" s="3">
        <f t="shared" si="0"/>
        <v>1271.7101158759231</v>
      </c>
      <c r="B38">
        <v>0.78634272662935001</v>
      </c>
      <c r="C38" s="2">
        <v>1.4967843569852001E-12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H2+O=OH+H_Ref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xueliang</dc:creator>
  <cp:lastModifiedBy>Xueliang Yang</cp:lastModifiedBy>
  <dcterms:created xsi:type="dcterms:W3CDTF">2017-08-23T18:58:07Z</dcterms:created>
  <dcterms:modified xsi:type="dcterms:W3CDTF">2019-09-09T00:27:07Z</dcterms:modified>
</cp:coreProperties>
</file>