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405" yWindow="195" windowWidth="18345" windowHeight="11760" tabRatio="500"/>
  </bookViews>
  <sheets>
    <sheet name="Sheet2" sheetId="3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/>
  <c r="C10" s="1"/>
  <c r="C18"/>
  <c r="C25"/>
  <c r="C22"/>
  <c r="C20"/>
  <c r="C7"/>
  <c r="C11"/>
  <c r="C9" l="1"/>
  <c r="C12" s="1"/>
  <c r="C29" s="1"/>
  <c r="C30" s="1"/>
  <c r="C32" s="1"/>
</calcChain>
</file>

<file path=xl/sharedStrings.xml><?xml version="1.0" encoding="utf-8"?>
<sst xmlns="http://schemas.openxmlformats.org/spreadsheetml/2006/main" count="73" uniqueCount="52">
  <si>
    <t>k</t>
  </si>
  <si>
    <t>V</t>
  </si>
  <si>
    <t>q</t>
  </si>
  <si>
    <t>given</t>
  </si>
  <si>
    <t>set by student</t>
  </si>
  <si>
    <t>caclulate by model</t>
  </si>
  <si>
    <t>Net Profit</t>
  </si>
  <si>
    <t>1/min</t>
  </si>
  <si>
    <t>Unit</t>
  </si>
  <si>
    <t>Process Variable</t>
  </si>
  <si>
    <t>Origin of value</t>
  </si>
  <si>
    <t>mol/liter</t>
  </si>
  <si>
    <t>liters</t>
  </si>
  <si>
    <t>liter/min</t>
  </si>
  <si>
    <t>mol/min</t>
  </si>
  <si>
    <t>Cost Function</t>
  </si>
  <si>
    <t>minutes a year</t>
  </si>
  <si>
    <t>$/mol</t>
  </si>
  <si>
    <t>Selling Price of D</t>
  </si>
  <si>
    <t>Reactor Cost ($45*V)</t>
  </si>
  <si>
    <t>$</t>
  </si>
  <si>
    <t>Raw Materials Cost per mol</t>
  </si>
  <si>
    <t xml:space="preserve">Total Raw Material Cost </t>
  </si>
  <si>
    <t>calculated using V</t>
  </si>
  <si>
    <t>caclulated using cAF and q</t>
  </si>
  <si>
    <t>calcaulted using market share and qcD</t>
  </si>
  <si>
    <t>mols/min</t>
  </si>
  <si>
    <t>calcaulted using above and cost of storage</t>
  </si>
  <si>
    <t>Cost of storage of unsold product</t>
  </si>
  <si>
    <t>Value</t>
  </si>
  <si>
    <t>Design Equations used:</t>
  </si>
  <si>
    <t>% conversion</t>
  </si>
  <si>
    <t>%</t>
  </si>
  <si>
    <r>
      <t xml:space="preserve">residence time, </t>
    </r>
    <r>
      <rPr>
        <sz val="12"/>
        <color theme="1"/>
        <rFont val="Symbol"/>
        <family val="1"/>
        <charset val="2"/>
      </rPr>
      <t>q</t>
    </r>
  </si>
  <si>
    <t>min</t>
  </si>
  <si>
    <t>minutes in a year:  60X24X 350</t>
  </si>
  <si>
    <t xml:space="preserve"> (note, there is an if-then statement to correct for if incase qcD is less than the market share)</t>
  </si>
  <si>
    <r>
      <t>c</t>
    </r>
    <r>
      <rPr>
        <vertAlign val="subscript"/>
        <sz val="12"/>
        <color theme="1"/>
        <rFont val="宋体"/>
        <family val="3"/>
        <charset val="134"/>
        <scheme val="minor"/>
      </rPr>
      <t>AF</t>
    </r>
  </si>
  <si>
    <r>
      <t>c</t>
    </r>
    <r>
      <rPr>
        <vertAlign val="subscript"/>
        <sz val="12"/>
        <color theme="1"/>
        <rFont val="宋体"/>
        <family val="3"/>
        <charset val="134"/>
        <scheme val="minor"/>
      </rPr>
      <t>A</t>
    </r>
    <r>
      <rPr>
        <sz val="12"/>
        <color theme="1"/>
        <rFont val="宋体"/>
        <family val="2"/>
        <scheme val="minor"/>
      </rPr>
      <t xml:space="preserve"> </t>
    </r>
  </si>
  <si>
    <r>
      <t>c</t>
    </r>
    <r>
      <rPr>
        <vertAlign val="subscript"/>
        <sz val="12"/>
        <color theme="1"/>
        <rFont val="宋体"/>
        <family val="3"/>
        <charset val="134"/>
        <scheme val="minor"/>
      </rPr>
      <t>D</t>
    </r>
  </si>
  <si>
    <r>
      <t>q c</t>
    </r>
    <r>
      <rPr>
        <vertAlign val="subscript"/>
        <sz val="12"/>
        <color theme="1"/>
        <rFont val="宋体"/>
        <family val="3"/>
        <charset val="134"/>
        <scheme val="minor"/>
      </rPr>
      <t>D</t>
    </r>
  </si>
  <si>
    <r>
      <t>q x  c</t>
    </r>
    <r>
      <rPr>
        <vertAlign val="subscript"/>
        <sz val="12"/>
        <color theme="1"/>
        <rFont val="宋体"/>
        <family val="3"/>
        <charset val="134"/>
        <scheme val="minor"/>
      </rPr>
      <t>AF</t>
    </r>
  </si>
  <si>
    <t>must not ge below -2.0  million in one year</t>
  </si>
  <si>
    <t>Excess Inventory</t>
  </si>
  <si>
    <t>Invenroty Cost</t>
  </si>
  <si>
    <t>Cost Function for a single year</t>
  </si>
  <si>
    <t>Estimated from projections, set by student</t>
  </si>
  <si>
    <t>calcaulted using market share</t>
  </si>
  <si>
    <t xml:space="preserve">Income from selling </t>
  </si>
  <si>
    <t>Market Share</t>
  </si>
  <si>
    <t>mol/liter</t>
    <phoneticPr fontId="11" type="noConversion"/>
  </si>
  <si>
    <t>mol/liter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</si>
</sst>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_-&quot;$&quot;* #,##0_-;\-&quot;$&quot;* #,##0_-;_-&quot;$&quot;* &quot;-&quot;_-;_-@_-"/>
    <numFmt numFmtId="177" formatCode="0.000"/>
    <numFmt numFmtId="178" formatCode="0.0"/>
  </numFmts>
  <fonts count="12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color theme="1"/>
      <name val="Symbol"/>
      <family val="1"/>
      <charset val="2"/>
    </font>
    <font>
      <b/>
      <sz val="16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77" fontId="0" fillId="0" borderId="0" xfId="0" applyNumberFormat="1"/>
    <xf numFmtId="0" fontId="0" fillId="0" borderId="0" xfId="0" applyFont="1"/>
    <xf numFmtId="0" fontId="4" fillId="0" borderId="0" xfId="0" applyFont="1"/>
    <xf numFmtId="178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76" fontId="9" fillId="0" borderId="0" xfId="0" applyNumberFormat="1" applyFont="1"/>
    <xf numFmtId="178" fontId="0" fillId="0" borderId="0" xfId="0" applyNumberFormat="1" applyFont="1"/>
    <xf numFmtId="0" fontId="10" fillId="0" borderId="0" xfId="0" applyFont="1"/>
    <xf numFmtId="0" fontId="0" fillId="0" borderId="0" xfId="0" applyFont="1" applyAlignment="1"/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5</xdr:row>
      <xdr:rowOff>107950</xdr:rowOff>
    </xdr:from>
    <xdr:to>
      <xdr:col>7</xdr:col>
      <xdr:colOff>247650</xdr:colOff>
      <xdr:row>8</xdr:row>
      <xdr:rowOff>149460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225" y="1260475"/>
          <a:ext cx="1600200" cy="736835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355600</xdr:colOff>
      <xdr:row>9</xdr:row>
      <xdr:rowOff>50800</xdr:rowOff>
    </xdr:from>
    <xdr:to>
      <xdr:col>7</xdr:col>
      <xdr:colOff>266700</xdr:colOff>
      <xdr:row>11</xdr:row>
      <xdr:rowOff>32438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0400" y="2286000"/>
          <a:ext cx="1562100" cy="388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zoomScale="85" zoomScaleNormal="85" workbookViewId="0">
      <selection activeCell="C6" sqref="C6"/>
    </sheetView>
  </sheetViews>
  <sheetFormatPr defaultColWidth="11" defaultRowHeight="14.25"/>
  <cols>
    <col min="1" max="1" width="33" customWidth="1"/>
    <col min="2" max="2" width="53.625" customWidth="1"/>
    <col min="3" max="3" width="28.625" customWidth="1"/>
    <col min="4" max="4" width="13.625" customWidth="1"/>
  </cols>
  <sheetData>
    <row r="1" spans="1:8" ht="18.75">
      <c r="A1" s="7" t="s">
        <v>45</v>
      </c>
    </row>
    <row r="2" spans="1:8" ht="18.75">
      <c r="A2" s="7" t="s">
        <v>9</v>
      </c>
      <c r="B2" s="7" t="s">
        <v>10</v>
      </c>
      <c r="C2" s="7" t="s">
        <v>29</v>
      </c>
      <c r="D2" s="7" t="s">
        <v>8</v>
      </c>
      <c r="F2" s="7" t="s">
        <v>30</v>
      </c>
    </row>
    <row r="3" spans="1:8">
      <c r="A3" t="s">
        <v>0</v>
      </c>
      <c r="B3" t="s">
        <v>3</v>
      </c>
      <c r="C3" s="12">
        <v>2.2359586000000001E-2</v>
      </c>
      <c r="D3" t="s">
        <v>7</v>
      </c>
    </row>
    <row r="4" spans="1:8" ht="18.75">
      <c r="A4" t="s">
        <v>37</v>
      </c>
      <c r="B4" t="s">
        <v>3</v>
      </c>
      <c r="C4">
        <v>0.11</v>
      </c>
      <c r="D4" t="s">
        <v>50</v>
      </c>
    </row>
    <row r="5" spans="1:8" ht="20.25">
      <c r="A5" s="6" t="s">
        <v>1</v>
      </c>
      <c r="B5" s="6" t="s">
        <v>4</v>
      </c>
      <c r="C5" s="6">
        <v>300</v>
      </c>
      <c r="D5" s="6" t="s">
        <v>12</v>
      </c>
      <c r="E5" s="6"/>
    </row>
    <row r="6" spans="1:8" ht="20.25">
      <c r="A6" s="6" t="s">
        <v>2</v>
      </c>
      <c r="B6" s="6" t="s">
        <v>4</v>
      </c>
      <c r="C6" s="6">
        <v>25</v>
      </c>
      <c r="D6" s="6" t="s">
        <v>13</v>
      </c>
    </row>
    <row r="7" spans="1:8" ht="15.75">
      <c r="A7" t="s">
        <v>33</v>
      </c>
      <c r="B7" t="s">
        <v>5</v>
      </c>
      <c r="C7">
        <f>C5/C6</f>
        <v>12</v>
      </c>
      <c r="D7" t="s">
        <v>34</v>
      </c>
    </row>
    <row r="8" spans="1:8" ht="18.75">
      <c r="A8" t="s">
        <v>38</v>
      </c>
      <c r="B8" t="s">
        <v>5</v>
      </c>
      <c r="C8" s="2">
        <f>C6*C4/(C6+C3*C5)</f>
        <v>8.6729240941457203E-2</v>
      </c>
      <c r="D8" t="s">
        <v>51</v>
      </c>
    </row>
    <row r="9" spans="1:8" ht="18.75">
      <c r="A9" t="s">
        <v>39</v>
      </c>
      <c r="B9" t="s">
        <v>5</v>
      </c>
      <c r="C9" s="2">
        <f>C4-C8</f>
        <v>2.3270759058542798E-2</v>
      </c>
      <c r="D9" t="s">
        <v>11</v>
      </c>
    </row>
    <row r="10" spans="1:8">
      <c r="A10" t="s">
        <v>31</v>
      </c>
      <c r="B10" s="4" t="s">
        <v>5</v>
      </c>
      <c r="C10" s="5">
        <f>C8/C4*100</f>
        <v>78.844764492233821</v>
      </c>
      <c r="D10" t="s">
        <v>32</v>
      </c>
    </row>
    <row r="11" spans="1:8" ht="18.75">
      <c r="A11" t="s">
        <v>41</v>
      </c>
      <c r="B11" t="s">
        <v>5</v>
      </c>
      <c r="C11">
        <f>C4*C6</f>
        <v>2.75</v>
      </c>
      <c r="D11" t="s">
        <v>14</v>
      </c>
    </row>
    <row r="12" spans="1:8" ht="18.75">
      <c r="A12" s="3" t="s">
        <v>40</v>
      </c>
      <c r="B12" t="s">
        <v>5</v>
      </c>
      <c r="C12" s="10">
        <f>C9*C6</f>
        <v>0.58176897646356995</v>
      </c>
      <c r="D12" t="s">
        <v>14</v>
      </c>
      <c r="E12" s="1"/>
    </row>
    <row r="13" spans="1:8" ht="20.25">
      <c r="A13" s="11" t="s">
        <v>49</v>
      </c>
      <c r="B13" s="6" t="s">
        <v>46</v>
      </c>
      <c r="C13" s="11">
        <v>20</v>
      </c>
      <c r="D13" s="11" t="s">
        <v>14</v>
      </c>
    </row>
    <row r="14" spans="1:8">
      <c r="A14" s="3"/>
      <c r="E14" s="1"/>
      <c r="F14" s="1"/>
      <c r="G14" s="1"/>
      <c r="H14" s="1"/>
    </row>
    <row r="15" spans="1:8">
      <c r="A15" s="3"/>
    </row>
    <row r="17" spans="1:5" ht="18.75">
      <c r="A17" s="7" t="s">
        <v>15</v>
      </c>
      <c r="B17" s="7" t="s">
        <v>10</v>
      </c>
      <c r="C17" s="7" t="s">
        <v>29</v>
      </c>
      <c r="D17" s="7" t="s">
        <v>8</v>
      </c>
    </row>
    <row r="18" spans="1:5">
      <c r="A18" t="s">
        <v>35</v>
      </c>
      <c r="B18" t="s">
        <v>3</v>
      </c>
      <c r="C18">
        <f>60*24*350</f>
        <v>504000</v>
      </c>
      <c r="D18" t="s">
        <v>16</v>
      </c>
    </row>
    <row r="20" spans="1:5">
      <c r="A20" t="s">
        <v>19</v>
      </c>
      <c r="B20" t="s">
        <v>23</v>
      </c>
      <c r="C20">
        <f>C5*45</f>
        <v>13500</v>
      </c>
      <c r="D20" t="s">
        <v>20</v>
      </c>
    </row>
    <row r="21" spans="1:5">
      <c r="A21" t="s">
        <v>21</v>
      </c>
      <c r="B21" t="s">
        <v>3</v>
      </c>
      <c r="C21">
        <v>0.2</v>
      </c>
      <c r="D21" t="s">
        <v>17</v>
      </c>
    </row>
    <row r="22" spans="1:5">
      <c r="A22" t="s">
        <v>22</v>
      </c>
      <c r="B22" t="s">
        <v>24</v>
      </c>
      <c r="C22">
        <f>C4*C21*C6*C18</f>
        <v>277200</v>
      </c>
      <c r="D22" t="s">
        <v>20</v>
      </c>
    </row>
    <row r="24" spans="1:5">
      <c r="A24" t="s">
        <v>18</v>
      </c>
      <c r="B24" t="s">
        <v>3</v>
      </c>
      <c r="C24">
        <v>0.7</v>
      </c>
      <c r="D24" t="s">
        <v>17</v>
      </c>
    </row>
    <row r="25" spans="1:5">
      <c r="A25" t="s">
        <v>48</v>
      </c>
      <c r="B25" t="s">
        <v>47</v>
      </c>
      <c r="C25">
        <f>C24*C13*C18</f>
        <v>7056000</v>
      </c>
      <c r="D25" t="s">
        <v>20</v>
      </c>
    </row>
    <row r="28" spans="1:5">
      <c r="A28" t="s">
        <v>28</v>
      </c>
      <c r="B28" t="s">
        <v>3</v>
      </c>
      <c r="C28">
        <v>0.1</v>
      </c>
      <c r="D28" t="s">
        <v>17</v>
      </c>
    </row>
    <row r="29" spans="1:5">
      <c r="A29" t="s">
        <v>43</v>
      </c>
      <c r="B29" t="s">
        <v>25</v>
      </c>
      <c r="C29">
        <f>IF(C12-C13&lt;0,0,C12-C13)</f>
        <v>0</v>
      </c>
      <c r="D29" t="s">
        <v>26</v>
      </c>
      <c r="E29" t="s">
        <v>36</v>
      </c>
    </row>
    <row r="30" spans="1:5">
      <c r="A30" t="s">
        <v>44</v>
      </c>
      <c r="B30" t="s">
        <v>27</v>
      </c>
      <c r="C30">
        <f>C29*C28*C18</f>
        <v>0</v>
      </c>
      <c r="D30" t="s">
        <v>20</v>
      </c>
    </row>
    <row r="32" spans="1:5" ht="18.75">
      <c r="A32" s="7" t="s">
        <v>6</v>
      </c>
      <c r="B32" s="8"/>
      <c r="C32" s="9">
        <f>C25-C20-C22-C30</f>
        <v>6765300</v>
      </c>
    </row>
    <row r="33" spans="1:3" ht="18.75">
      <c r="A33" s="7"/>
      <c r="B33" s="8"/>
      <c r="C33" s="9"/>
    </row>
    <row r="34" spans="1:3">
      <c r="A34" t="s">
        <v>42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Dagastine</dc:creator>
  <cp:lastModifiedBy>ph</cp:lastModifiedBy>
  <dcterms:created xsi:type="dcterms:W3CDTF">2014-04-26T14:56:58Z</dcterms:created>
  <dcterms:modified xsi:type="dcterms:W3CDTF">2017-05-29T11:48:29Z</dcterms:modified>
</cp:coreProperties>
</file>