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新建文件夹\"/>
    </mc:Choice>
  </mc:AlternateContent>
  <xr:revisionPtr revIDLastSave="0" documentId="13_ncr:1_{F10F6CEF-6D0B-4885-8E34-A2C87D08B314}" xr6:coauthVersionLast="47" xr6:coauthVersionMax="47" xr10:uidLastSave="{00000000-0000-0000-0000-000000000000}"/>
  <bookViews>
    <workbookView xWindow="-110" yWindow="-110" windowWidth="21820" windowHeight="14020" xr2:uid="{0A86FFA2-B3D1-4BC6-8FD5-566766358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L28" i="1"/>
  <c r="M28" i="1"/>
  <c r="N28" i="1"/>
  <c r="O28" i="1"/>
  <c r="P28" i="1"/>
  <c r="Q28" i="1"/>
  <c r="K28" i="1"/>
  <c r="L24" i="1"/>
  <c r="M24" i="1"/>
  <c r="N24" i="1"/>
  <c r="O24" i="1"/>
  <c r="P24" i="1"/>
  <c r="Q24" i="1"/>
  <c r="K24" i="1"/>
  <c r="L20" i="1"/>
  <c r="M20" i="1"/>
  <c r="N20" i="1"/>
  <c r="O20" i="1"/>
  <c r="P20" i="1"/>
  <c r="Q20" i="1"/>
  <c r="K20" i="1"/>
  <c r="L16" i="1"/>
  <c r="M16" i="1"/>
  <c r="N16" i="1"/>
  <c r="O16" i="1"/>
  <c r="P16" i="1"/>
  <c r="Q16" i="1"/>
  <c r="K16" i="1"/>
  <c r="L12" i="1"/>
  <c r="M12" i="1"/>
  <c r="N12" i="1"/>
  <c r="O12" i="1"/>
  <c r="P12" i="1"/>
  <c r="Q12" i="1"/>
  <c r="K12" i="1"/>
  <c r="L8" i="1"/>
  <c r="M8" i="1"/>
  <c r="N8" i="1"/>
  <c r="O8" i="1"/>
  <c r="P8" i="1"/>
  <c r="Q8" i="1"/>
  <c r="K8" i="1"/>
  <c r="L4" i="1"/>
  <c r="M4" i="1"/>
  <c r="N4" i="1"/>
  <c r="O4" i="1"/>
  <c r="P4" i="1"/>
  <c r="Q4" i="1"/>
  <c r="K4" i="1"/>
  <c r="H33" i="1"/>
  <c r="G33" i="1"/>
  <c r="F33" i="1"/>
  <c r="E33" i="1"/>
  <c r="D33" i="1"/>
  <c r="C33" i="1"/>
  <c r="B33" i="1"/>
  <c r="C34" i="1"/>
  <c r="D34" i="1"/>
  <c r="E34" i="1"/>
  <c r="F34" i="1"/>
  <c r="G34" i="1"/>
  <c r="H34" i="1"/>
  <c r="B34" i="1"/>
  <c r="C27" i="1"/>
  <c r="C23" i="1"/>
  <c r="C19" i="1"/>
  <c r="C15" i="1"/>
  <c r="C11" i="1"/>
  <c r="C7" i="1"/>
  <c r="C3" i="1"/>
  <c r="L29" i="1"/>
  <c r="M29" i="1"/>
  <c r="N29" i="1"/>
  <c r="O29" i="1"/>
  <c r="P29" i="1"/>
  <c r="Q29" i="1"/>
  <c r="L25" i="1"/>
  <c r="M25" i="1"/>
  <c r="N25" i="1"/>
  <c r="O25" i="1"/>
  <c r="P25" i="1"/>
  <c r="Q25" i="1"/>
  <c r="L21" i="1"/>
  <c r="M21" i="1"/>
  <c r="N21" i="1"/>
  <c r="O21" i="1"/>
  <c r="P21" i="1"/>
  <c r="Q21" i="1"/>
  <c r="L17" i="1"/>
  <c r="M17" i="1"/>
  <c r="N17" i="1"/>
  <c r="O17" i="1"/>
  <c r="P17" i="1"/>
  <c r="Q17" i="1"/>
  <c r="L13" i="1"/>
  <c r="M13" i="1"/>
  <c r="N13" i="1"/>
  <c r="O13" i="1"/>
  <c r="P13" i="1"/>
  <c r="Q13" i="1"/>
  <c r="L9" i="1"/>
  <c r="M9" i="1"/>
  <c r="N9" i="1"/>
  <c r="O9" i="1"/>
  <c r="P9" i="1"/>
  <c r="Q9" i="1"/>
  <c r="K29" i="1"/>
  <c r="K25" i="1"/>
  <c r="K21" i="1"/>
  <c r="K17" i="1"/>
  <c r="K13" i="1"/>
  <c r="K9" i="1"/>
  <c r="T28" i="1" l="1"/>
  <c r="T12" i="1"/>
  <c r="T16" i="1"/>
  <c r="T24" i="1"/>
  <c r="T8" i="1"/>
  <c r="T20" i="1"/>
  <c r="B35" i="1"/>
  <c r="B36" i="1" s="1"/>
  <c r="U28" i="1"/>
  <c r="U16" i="1"/>
  <c r="U8" i="1"/>
  <c r="U12" i="1"/>
  <c r="U20" i="1"/>
  <c r="U24" i="1"/>
  <c r="L5" i="1" l="1"/>
  <c r="C52" i="1" s="1"/>
  <c r="M5" i="1"/>
  <c r="D52" i="1" s="1"/>
  <c r="N5" i="1"/>
  <c r="E52" i="1" s="1"/>
  <c r="O5" i="1"/>
  <c r="F52" i="1" s="1"/>
  <c r="P5" i="1"/>
  <c r="G52" i="1" s="1"/>
  <c r="Q5" i="1"/>
  <c r="H52" i="1" s="1"/>
  <c r="K5" i="1"/>
  <c r="B52" i="1" l="1"/>
  <c r="T4" i="1"/>
  <c r="U4" i="1"/>
  <c r="C44" i="1" l="1"/>
  <c r="C42" i="1"/>
</calcChain>
</file>

<file path=xl/sharedStrings.xml><?xml version="1.0" encoding="utf-8"?>
<sst xmlns="http://schemas.openxmlformats.org/spreadsheetml/2006/main" count="39" uniqueCount="13">
  <si>
    <t>T</t>
    <phoneticPr fontId="1" type="noConversion"/>
  </si>
  <si>
    <t>Ve'</t>
    <phoneticPr fontId="1" type="noConversion"/>
  </si>
  <si>
    <t>根号Va</t>
    <phoneticPr fontId="1" type="noConversion"/>
  </si>
  <si>
    <t>Vdiv(V)</t>
    <phoneticPr fontId="1" type="noConversion"/>
  </si>
  <si>
    <t>LgVe'</t>
    <phoneticPr fontId="1" type="noConversion"/>
  </si>
  <si>
    <t>LgIe*G</t>
    <phoneticPr fontId="1" type="noConversion"/>
  </si>
  <si>
    <t>1/T</t>
    <phoneticPr fontId="1" type="noConversion"/>
  </si>
  <si>
    <t>φ</t>
    <phoneticPr fontId="1" type="noConversion"/>
  </si>
  <si>
    <t>标准差</t>
    <phoneticPr fontId="1" type="noConversion"/>
  </si>
  <si>
    <t>LgIe*G/T^2</t>
    <phoneticPr fontId="1" type="noConversion"/>
  </si>
  <si>
    <t>多元回归</t>
    <phoneticPr fontId="1" type="noConversion"/>
  </si>
  <si>
    <t>b1</t>
    <phoneticPr fontId="1" type="noConversion"/>
  </si>
  <si>
    <t>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</si>
</sst>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FBB2-9C84-45E9-9C16-006015CC47D5}">
  <dimension ref="A3:AX62"/>
  <sheetViews>
    <sheetView tabSelected="1" workbookViewId="0">
      <selection activeCell="R10" sqref="R10"/>
    </sheetView>
  </sheetViews>
  <sheetFormatPr defaultRowHeight="14" x14ac:dyDescent="0.3"/>
  <sheetData>
    <row r="3" spans="1:21" x14ac:dyDescent="0.3">
      <c r="B3">
        <v>0.5</v>
      </c>
      <c r="C3">
        <f>1343.79+1168.884*B3+291.6705*LN(B3)</f>
        <v>1726.0614152724904</v>
      </c>
      <c r="T3" t="s">
        <v>5</v>
      </c>
      <c r="U3" t="s">
        <v>8</v>
      </c>
    </row>
    <row r="4" spans="1:21" x14ac:dyDescent="0.3">
      <c r="A4" t="s">
        <v>3</v>
      </c>
      <c r="B4">
        <v>25.16</v>
      </c>
      <c r="C4">
        <v>36.01</v>
      </c>
      <c r="D4">
        <v>49.15</v>
      </c>
      <c r="E4">
        <v>64.05</v>
      </c>
      <c r="F4">
        <v>81.069999999999993</v>
      </c>
      <c r="G4">
        <v>100.14</v>
      </c>
      <c r="H4">
        <v>120.9</v>
      </c>
      <c r="J4" t="s">
        <v>2</v>
      </c>
      <c r="K4">
        <f>SQRT(B4*1000)</f>
        <v>158.61904047118682</v>
      </c>
      <c r="L4">
        <f t="shared" ref="L4:Q4" si="0">SQRT(C4*1000)</f>
        <v>189.76301009416983</v>
      </c>
      <c r="M4">
        <f t="shared" si="0"/>
        <v>221.69799277395364</v>
      </c>
      <c r="N4">
        <f t="shared" si="0"/>
        <v>253.08101469687529</v>
      </c>
      <c r="O4">
        <f t="shared" si="0"/>
        <v>284.72794032198527</v>
      </c>
      <c r="P4">
        <f t="shared" si="0"/>
        <v>316.44904803143271</v>
      </c>
      <c r="Q4">
        <f t="shared" si="0"/>
        <v>347.70677301427418</v>
      </c>
      <c r="T4">
        <f>INDEX(LINEST(K5:Q5,K4:Q4,1,1),1,2)</f>
        <v>0.57279514128550391</v>
      </c>
      <c r="U4">
        <f>INDEX(LINEST(K5:Q5,K4:Q4,1,1),2,2)</f>
        <v>3.1776391890061531E-4</v>
      </c>
    </row>
    <row r="5" spans="1:21" x14ac:dyDescent="0.3">
      <c r="A5" t="s">
        <v>1</v>
      </c>
      <c r="B5">
        <v>4.17</v>
      </c>
      <c r="C5">
        <v>4.26</v>
      </c>
      <c r="D5">
        <v>4.3600000000000003</v>
      </c>
      <c r="E5">
        <v>4.45</v>
      </c>
      <c r="F5">
        <v>4.55</v>
      </c>
      <c r="G5">
        <v>4.6500000000000004</v>
      </c>
      <c r="H5">
        <v>4.75</v>
      </c>
      <c r="J5" t="s">
        <v>4</v>
      </c>
      <c r="K5">
        <f>LOG10(B5)</f>
        <v>0.62013605497375746</v>
      </c>
      <c r="L5">
        <f t="shared" ref="L5:Q5" si="1">LOG10(C5)</f>
        <v>0.62940959910271888</v>
      </c>
      <c r="M5">
        <f t="shared" si="1"/>
        <v>0.63948648926858609</v>
      </c>
      <c r="N5">
        <f t="shared" si="1"/>
        <v>0.64836001098093166</v>
      </c>
      <c r="O5">
        <f t="shared" si="1"/>
        <v>0.65801139665711239</v>
      </c>
      <c r="P5">
        <f t="shared" si="1"/>
        <v>0.66745295288995399</v>
      </c>
      <c r="Q5">
        <f t="shared" si="1"/>
        <v>0.67669360962486658</v>
      </c>
    </row>
    <row r="7" spans="1:21" x14ac:dyDescent="0.3">
      <c r="B7">
        <v>0.52200000000000002</v>
      </c>
      <c r="C7">
        <f>1343.79+1168.884*B7+291.6705*LN(B7)</f>
        <v>1764.3360460931638</v>
      </c>
    </row>
    <row r="8" spans="1:21" x14ac:dyDescent="0.3">
      <c r="A8" t="s">
        <v>3</v>
      </c>
      <c r="B8">
        <v>25.18</v>
      </c>
      <c r="C8">
        <v>36.020000000000003</v>
      </c>
      <c r="D8">
        <v>49.18</v>
      </c>
      <c r="E8">
        <v>63.98</v>
      </c>
      <c r="F8">
        <v>81.06</v>
      </c>
      <c r="G8">
        <v>100.02</v>
      </c>
      <c r="H8">
        <v>121.01</v>
      </c>
      <c r="J8" t="s">
        <v>2</v>
      </c>
      <c r="K8">
        <f>SQRT(B8*1000)</f>
        <v>158.6820720812531</v>
      </c>
      <c r="L8">
        <f t="shared" ref="L8:Q8" si="2">SQRT(C8*1000)</f>
        <v>189.7893569197177</v>
      </c>
      <c r="M8">
        <f t="shared" si="2"/>
        <v>221.76564206386885</v>
      </c>
      <c r="N8">
        <f t="shared" si="2"/>
        <v>252.94268125407385</v>
      </c>
      <c r="O8">
        <f t="shared" si="2"/>
        <v>284.71037915748701</v>
      </c>
      <c r="P8">
        <f t="shared" si="2"/>
        <v>316.25938721245888</v>
      </c>
      <c r="Q8">
        <f t="shared" si="2"/>
        <v>347.86491631091513</v>
      </c>
      <c r="T8">
        <f>INDEX(LINEST(K9:Q9,K8:Q8,1,1),1,2)</f>
        <v>0.90080209242415754</v>
      </c>
      <c r="U8">
        <f>INDEX(LINEST(K9:Q9,K8:Q8,1,1),2,2)</f>
        <v>1.2967118274785426E-3</v>
      </c>
    </row>
    <row r="9" spans="1:21" x14ac:dyDescent="0.3">
      <c r="A9" t="s">
        <v>1</v>
      </c>
      <c r="B9">
        <v>8.8000000000000007</v>
      </c>
      <c r="C9">
        <v>8.98</v>
      </c>
      <c r="D9">
        <v>9.18</v>
      </c>
      <c r="E9">
        <v>9.31</v>
      </c>
      <c r="F9">
        <v>9.5299999999999994</v>
      </c>
      <c r="G9">
        <v>9.73</v>
      </c>
      <c r="H9">
        <v>9.93</v>
      </c>
      <c r="J9" t="s">
        <v>4</v>
      </c>
      <c r="K9">
        <f>LOG10(B9)</f>
        <v>0.94448267215016868</v>
      </c>
      <c r="L9">
        <f t="shared" ref="L9:Q9" si="3">LOG10(C9)</f>
        <v>0.95327633666730438</v>
      </c>
      <c r="M9">
        <f t="shared" si="3"/>
        <v>0.96284268120124239</v>
      </c>
      <c r="N9">
        <f t="shared" si="3"/>
        <v>0.9689496809813426</v>
      </c>
      <c r="O9">
        <f t="shared" si="3"/>
        <v>0.97909290063832632</v>
      </c>
      <c r="P9">
        <f t="shared" si="3"/>
        <v>0.98811284026835189</v>
      </c>
      <c r="Q9">
        <f t="shared" si="3"/>
        <v>0.99694924849538114</v>
      </c>
    </row>
    <row r="11" spans="1:21" x14ac:dyDescent="0.3">
      <c r="B11">
        <v>0.54</v>
      </c>
      <c r="C11">
        <f>1343.79+1168.884*B11+291.6705*LN(B11)</f>
        <v>1795.2640406211856</v>
      </c>
    </row>
    <row r="12" spans="1:21" x14ac:dyDescent="0.3">
      <c r="A12" t="s">
        <v>3</v>
      </c>
      <c r="B12">
        <v>25.07</v>
      </c>
      <c r="C12">
        <v>36.14</v>
      </c>
      <c r="D12">
        <v>49.07</v>
      </c>
      <c r="E12">
        <v>64.040000000000006</v>
      </c>
      <c r="F12">
        <v>81.17</v>
      </c>
      <c r="G12">
        <v>100.38</v>
      </c>
      <c r="H12">
        <v>121.06</v>
      </c>
      <c r="J12" t="s">
        <v>2</v>
      </c>
      <c r="K12">
        <f>SQRT(B12*1000)</f>
        <v>158.33508770957877</v>
      </c>
      <c r="L12">
        <f t="shared" ref="L12:Q12" si="4">SQRT(C12*1000)</f>
        <v>190.10523401526851</v>
      </c>
      <c r="M12">
        <f t="shared" si="4"/>
        <v>221.51749366585022</v>
      </c>
      <c r="N12">
        <f t="shared" si="4"/>
        <v>253.06125740618614</v>
      </c>
      <c r="O12">
        <f t="shared" si="4"/>
        <v>284.90349243208658</v>
      </c>
      <c r="P12">
        <f t="shared" si="4"/>
        <v>316.82802906308655</v>
      </c>
      <c r="Q12">
        <f t="shared" si="4"/>
        <v>347.93677586596101</v>
      </c>
      <c r="T12">
        <f>INDEX(LINEST(K13:Q13,K12:Q12,1,1),1,2)</f>
        <v>1.1350072028535589</v>
      </c>
      <c r="U12">
        <f>INDEX(LINEST(K13:Q13,K12:Q12,1,1),2,2)</f>
        <v>8.6943239950822181E-4</v>
      </c>
    </row>
    <row r="13" spans="1:21" x14ac:dyDescent="0.3">
      <c r="A13" t="s">
        <v>1</v>
      </c>
      <c r="B13">
        <v>15.07</v>
      </c>
      <c r="C13">
        <v>15.42</v>
      </c>
      <c r="D13">
        <v>15.74</v>
      </c>
      <c r="E13">
        <v>16.059999999999999</v>
      </c>
      <c r="F13">
        <v>16.38</v>
      </c>
      <c r="G13">
        <v>16.7</v>
      </c>
      <c r="H13">
        <v>17.03</v>
      </c>
      <c r="J13" t="s">
        <v>4</v>
      </c>
      <c r="K13">
        <f>LOG10(B13)</f>
        <v>1.1781132523146318</v>
      </c>
      <c r="L13">
        <f t="shared" ref="L13:Q13" si="5">LOG10(C13)</f>
        <v>1.1880843737149382</v>
      </c>
      <c r="M13">
        <f t="shared" si="5"/>
        <v>1.1970047280230458</v>
      </c>
      <c r="N13">
        <f t="shared" si="5"/>
        <v>1.2057455409426621</v>
      </c>
      <c r="O13">
        <f t="shared" si="5"/>
        <v>1.2143138974243997</v>
      </c>
      <c r="P13">
        <f t="shared" si="5"/>
        <v>1.2227164711475833</v>
      </c>
      <c r="Q13">
        <f t="shared" si="5"/>
        <v>1.2312146479626012</v>
      </c>
    </row>
    <row r="15" spans="1:21" x14ac:dyDescent="0.3">
      <c r="B15">
        <v>0.56000000000000005</v>
      </c>
      <c r="C15">
        <f>1343.79+1168.884*B15+291.6705*LN(B15)</f>
        <v>1829.2490895803269</v>
      </c>
    </row>
    <row r="16" spans="1:21" x14ac:dyDescent="0.3">
      <c r="A16" t="s">
        <v>3</v>
      </c>
      <c r="B16">
        <v>25.05</v>
      </c>
      <c r="C16">
        <v>36.14</v>
      </c>
      <c r="D16">
        <v>49.08</v>
      </c>
      <c r="E16">
        <v>64.14</v>
      </c>
      <c r="F16">
        <v>81.040000000000006</v>
      </c>
      <c r="G16">
        <v>100.31</v>
      </c>
      <c r="H16">
        <v>120.95</v>
      </c>
      <c r="J16" t="s">
        <v>2</v>
      </c>
      <c r="K16">
        <f>SQRT(B16*1000)</f>
        <v>158.27191791344413</v>
      </c>
      <c r="L16">
        <f t="shared" ref="L16:Q16" si="6">SQRT(C16*1000)</f>
        <v>190.10523401526851</v>
      </c>
      <c r="M16">
        <f t="shared" si="6"/>
        <v>221.54006409676782</v>
      </c>
      <c r="N16">
        <f t="shared" si="6"/>
        <v>253.25876095408822</v>
      </c>
      <c r="O16">
        <f t="shared" si="6"/>
        <v>284.67525357852935</v>
      </c>
      <c r="P16">
        <f t="shared" si="6"/>
        <v>316.71753977321811</v>
      </c>
      <c r="Q16">
        <f t="shared" si="6"/>
        <v>347.77866524558402</v>
      </c>
      <c r="T16">
        <f>INDEX(LINEST(K17:Q17,K16:Q16,1,1),1,2)</f>
        <v>1.389578968041256</v>
      </c>
      <c r="U16">
        <f>INDEX(LINEST(K17:Q17,K16:Q16,1,1),2,2)</f>
        <v>1.070189700189856E-3</v>
      </c>
    </row>
    <row r="17" spans="1:21" x14ac:dyDescent="0.3">
      <c r="A17" t="s">
        <v>1</v>
      </c>
      <c r="B17">
        <v>26.99</v>
      </c>
      <c r="C17">
        <v>27.58</v>
      </c>
      <c r="D17">
        <v>28.15</v>
      </c>
      <c r="E17">
        <v>28.71</v>
      </c>
      <c r="F17">
        <v>29.16</v>
      </c>
      <c r="G17">
        <v>29.81</v>
      </c>
      <c r="H17">
        <v>30.37</v>
      </c>
      <c r="J17" t="s">
        <v>4</v>
      </c>
      <c r="K17">
        <f>LOG10(B17)</f>
        <v>1.4312028845565166</v>
      </c>
      <c r="L17">
        <f t="shared" ref="L17:Q17" si="7">LOG10(C17)</f>
        <v>1.4405942618398309</v>
      </c>
      <c r="M17">
        <f t="shared" si="7"/>
        <v>1.449478399187365</v>
      </c>
      <c r="N17">
        <f t="shared" si="7"/>
        <v>1.458033192496506</v>
      </c>
      <c r="O17">
        <f t="shared" si="7"/>
        <v>1.464787519645937</v>
      </c>
      <c r="P17">
        <f t="shared" si="7"/>
        <v>1.4743619760326307</v>
      </c>
      <c r="Q17">
        <f t="shared" si="7"/>
        <v>1.4824447919182653</v>
      </c>
    </row>
    <row r="19" spans="1:21" x14ac:dyDescent="0.3">
      <c r="B19">
        <v>0.57999999999999996</v>
      </c>
      <c r="C19">
        <f>1343.79+1168.884*B19+291.6705*LN(B19)</f>
        <v>1862.8618723753398</v>
      </c>
    </row>
    <row r="20" spans="1:21" x14ac:dyDescent="0.3">
      <c r="A20" t="s">
        <v>3</v>
      </c>
      <c r="B20">
        <v>25.11</v>
      </c>
      <c r="C20">
        <v>36.19</v>
      </c>
      <c r="D20">
        <v>49.06</v>
      </c>
      <c r="E20">
        <v>64.12</v>
      </c>
      <c r="F20">
        <v>81.06</v>
      </c>
      <c r="G20">
        <v>100.37</v>
      </c>
      <c r="H20">
        <v>121.15</v>
      </c>
      <c r="J20" t="s">
        <v>2</v>
      </c>
      <c r="K20">
        <f>SQRT(B20*1000)</f>
        <v>158.46135175493109</v>
      </c>
      <c r="L20">
        <f t="shared" ref="L20:Q20" si="8">SQRT(C20*1000)</f>
        <v>190.23669467271554</v>
      </c>
      <c r="M20">
        <f t="shared" si="8"/>
        <v>221.49492093499572</v>
      </c>
      <c r="N20">
        <f t="shared" si="8"/>
        <v>253.21927256826248</v>
      </c>
      <c r="O20">
        <f t="shared" si="8"/>
        <v>284.71037915748701</v>
      </c>
      <c r="P20">
        <f t="shared" si="8"/>
        <v>316.81224723801319</v>
      </c>
      <c r="Q20">
        <f t="shared" si="8"/>
        <v>348.06608567914225</v>
      </c>
      <c r="T20">
        <f>INDEX(LINEST(K21:Q21,K20:Q20,1,1),1,2)</f>
        <v>1.6264940872040359</v>
      </c>
      <c r="U20">
        <f>INDEX(LINEST(K21:Q21,K20:Q20,1,1),2,2)</f>
        <v>1.3842920827278008E-3</v>
      </c>
    </row>
    <row r="21" spans="1:21" x14ac:dyDescent="0.3">
      <c r="A21" t="s">
        <v>1</v>
      </c>
      <c r="B21">
        <v>46.71</v>
      </c>
      <c r="C21">
        <v>47.62</v>
      </c>
      <c r="D21">
        <v>48.63</v>
      </c>
      <c r="E21">
        <v>49.76</v>
      </c>
      <c r="F21">
        <v>50.71</v>
      </c>
      <c r="G21">
        <v>51.63</v>
      </c>
      <c r="H21">
        <v>52.54</v>
      </c>
      <c r="J21" t="s">
        <v>4</v>
      </c>
      <c r="K21">
        <f>LOG10(B21)</f>
        <v>1.6694098672877828</v>
      </c>
      <c r="L21">
        <f t="shared" ref="L21:Q21" si="9">LOG10(C21)</f>
        <v>1.677789391068861</v>
      </c>
      <c r="M21">
        <f t="shared" si="9"/>
        <v>1.6869042695681773</v>
      </c>
      <c r="N21">
        <f t="shared" si="9"/>
        <v>1.6968803716827623</v>
      </c>
      <c r="O21">
        <f t="shared" si="9"/>
        <v>1.7050936105478731</v>
      </c>
      <c r="P21">
        <f t="shared" si="9"/>
        <v>1.7129021250472227</v>
      </c>
      <c r="Q21">
        <f t="shared" si="9"/>
        <v>1.7204900684500515</v>
      </c>
    </row>
    <row r="23" spans="1:21" x14ac:dyDescent="0.3">
      <c r="B23">
        <v>0.6</v>
      </c>
      <c r="C23">
        <f>1343.79+1168.884*B23+291.6705*LN(B23)</f>
        <v>1896.1276349033615</v>
      </c>
    </row>
    <row r="24" spans="1:21" x14ac:dyDescent="0.3">
      <c r="A24" t="s">
        <v>3</v>
      </c>
      <c r="B24">
        <v>25.18</v>
      </c>
      <c r="C24">
        <v>36.18</v>
      </c>
      <c r="D24">
        <v>49.19</v>
      </c>
      <c r="E24">
        <v>64.09</v>
      </c>
      <c r="F24">
        <v>81.099999999999994</v>
      </c>
      <c r="G24">
        <v>100.26</v>
      </c>
      <c r="H24">
        <v>121.03</v>
      </c>
      <c r="J24" t="s">
        <v>2</v>
      </c>
      <c r="K24">
        <f>SQRT(B24*1000)</f>
        <v>158.6820720812531</v>
      </c>
      <c r="L24">
        <f t="shared" ref="L24:Q24" si="10">SQRT(C24*1000)</f>
        <v>190.21040980976829</v>
      </c>
      <c r="M24">
        <f t="shared" si="10"/>
        <v>221.78818724179158</v>
      </c>
      <c r="N24">
        <f t="shared" si="10"/>
        <v>253.16002844051033</v>
      </c>
      <c r="O24">
        <f t="shared" si="10"/>
        <v>284.78061731796282</v>
      </c>
      <c r="P24">
        <f t="shared" si="10"/>
        <v>316.6385952470103</v>
      </c>
      <c r="Q24">
        <f t="shared" si="10"/>
        <v>347.89366191409698</v>
      </c>
      <c r="T24">
        <f>INDEX(LINEST(K25:Q25,K24:Q24,1,1),1,2)</f>
        <v>1.8518468430034867</v>
      </c>
      <c r="U24">
        <f>INDEX(LINEST(K25:Q25,K24:Q24,1,1),2,2)</f>
        <v>7.6119404720112016E-4</v>
      </c>
    </row>
    <row r="25" spans="1:21" x14ac:dyDescent="0.3">
      <c r="A25" t="s">
        <v>1</v>
      </c>
      <c r="B25">
        <v>77.73</v>
      </c>
      <c r="C25">
        <v>79.23</v>
      </c>
      <c r="D25">
        <v>80.77</v>
      </c>
      <c r="E25">
        <v>82.24</v>
      </c>
      <c r="F25">
        <v>83.7</v>
      </c>
      <c r="G25">
        <v>85.09</v>
      </c>
      <c r="H25">
        <v>86.64</v>
      </c>
      <c r="J25" t="s">
        <v>4</v>
      </c>
      <c r="K25">
        <f>LOG10(B25)</f>
        <v>1.8905886677054873</v>
      </c>
      <c r="L25">
        <f t="shared" ref="L25:Q25" si="11">LOG10(C25)</f>
        <v>1.8988896559265864</v>
      </c>
      <c r="M25">
        <f t="shared" si="11"/>
        <v>1.9072500828813284</v>
      </c>
      <c r="N25">
        <f t="shared" si="11"/>
        <v>1.9150831016512004</v>
      </c>
      <c r="O25">
        <f t="shared" si="11"/>
        <v>1.92272545799326</v>
      </c>
      <c r="P25">
        <f t="shared" si="11"/>
        <v>1.9298785236567833</v>
      </c>
      <c r="Q25">
        <f t="shared" si="11"/>
        <v>1.9377184436172639</v>
      </c>
    </row>
    <row r="27" spans="1:21" x14ac:dyDescent="0.3">
      <c r="B27">
        <v>0.63100000000000001</v>
      </c>
      <c r="C27">
        <f>1343.79+1168.884*B27+291.6705*LN(B27)</f>
        <v>1947.0562924819674</v>
      </c>
    </row>
    <row r="28" spans="1:21" x14ac:dyDescent="0.3">
      <c r="A28" t="s">
        <v>3</v>
      </c>
      <c r="B28">
        <v>25.02</v>
      </c>
      <c r="C28">
        <v>36.049999999999997</v>
      </c>
      <c r="D28">
        <v>49.12</v>
      </c>
      <c r="E28">
        <v>64.02</v>
      </c>
      <c r="F28">
        <v>81.06</v>
      </c>
      <c r="G28">
        <v>100.29</v>
      </c>
      <c r="H28">
        <v>121.14</v>
      </c>
      <c r="J28" t="s">
        <v>2</v>
      </c>
      <c r="K28">
        <f>SQRT(B28*1000)</f>
        <v>158.17711591756881</v>
      </c>
      <c r="L28">
        <f t="shared" ref="L28:Q28" si="12">SQRT(C28*1000)</f>
        <v>189.86837546047525</v>
      </c>
      <c r="M28">
        <f t="shared" si="12"/>
        <v>221.63032283512109</v>
      </c>
      <c r="N28">
        <f t="shared" si="12"/>
        <v>253.02173819654308</v>
      </c>
      <c r="O28">
        <f t="shared" si="12"/>
        <v>284.71037915748701</v>
      </c>
      <c r="P28">
        <f t="shared" si="12"/>
        <v>316.68596432428137</v>
      </c>
      <c r="Q28">
        <f t="shared" si="12"/>
        <v>348.05172029455622</v>
      </c>
      <c r="T28">
        <f>INDEX(LINEST(K29:Q29,K28:Q28,1,1),1,2)</f>
        <v>2.2018082550748899</v>
      </c>
      <c r="U28">
        <f>INDEX(LINEST(K29:Q29,K28:Q28,1,1),2,2)</f>
        <v>9.2957538038186476E-4</v>
      </c>
    </row>
    <row r="29" spans="1:21" x14ac:dyDescent="0.3">
      <c r="A29" t="s">
        <v>1</v>
      </c>
      <c r="B29">
        <v>173.22</v>
      </c>
      <c r="C29">
        <v>176.44</v>
      </c>
      <c r="D29">
        <v>179.93</v>
      </c>
      <c r="E29">
        <v>182.9</v>
      </c>
      <c r="F29">
        <v>186.04</v>
      </c>
      <c r="G29">
        <v>189.01</v>
      </c>
      <c r="H29">
        <v>192.23</v>
      </c>
      <c r="J29" t="s">
        <v>4</v>
      </c>
      <c r="K29">
        <f>LOG10(B29)</f>
        <v>2.2385980342643643</v>
      </c>
      <c r="L29">
        <f t="shared" ref="L29:Q29" si="13">LOG10(C29)</f>
        <v>2.2465970491063696</v>
      </c>
      <c r="M29">
        <f t="shared" si="13"/>
        <v>2.2551035799561023</v>
      </c>
      <c r="N29">
        <f t="shared" si="13"/>
        <v>2.2622137054764169</v>
      </c>
      <c r="O29">
        <f t="shared" si="13"/>
        <v>2.2696063308394789</v>
      </c>
      <c r="P29">
        <f t="shared" si="13"/>
        <v>2.2764847821093834</v>
      </c>
      <c r="Q29">
        <f t="shared" si="13"/>
        <v>2.2838211659430594</v>
      </c>
    </row>
    <row r="31" spans="1:21" x14ac:dyDescent="0.3">
      <c r="A31" t="s">
        <v>0</v>
      </c>
      <c r="B31">
        <v>1726.0614152724904</v>
      </c>
      <c r="C31">
        <v>1764.3360460931638</v>
      </c>
      <c r="D31">
        <v>1795.2640406211856</v>
      </c>
      <c r="E31">
        <v>1829.2490895803269</v>
      </c>
      <c r="F31">
        <v>1862.8618723753398</v>
      </c>
      <c r="G31">
        <v>1896.1276349033615</v>
      </c>
      <c r="H31">
        <v>1947.0562924819674</v>
      </c>
    </row>
    <row r="32" spans="1:21" x14ac:dyDescent="0.3">
      <c r="A32" t="s">
        <v>5</v>
      </c>
      <c r="B32">
        <v>0.57279514128550391</v>
      </c>
      <c r="C32">
        <v>0.90080209242415754</v>
      </c>
      <c r="D32">
        <v>1.1350072028535589</v>
      </c>
      <c r="E32">
        <v>1.389578968041256</v>
      </c>
      <c r="F32">
        <v>1.6264940872040359</v>
      </c>
      <c r="G32">
        <v>1.8518468430034867</v>
      </c>
      <c r="H32">
        <v>2.2018082550748899</v>
      </c>
    </row>
    <row r="33" spans="1:8" x14ac:dyDescent="0.3">
      <c r="A33" t="s">
        <v>9</v>
      </c>
      <c r="B33">
        <f>B32-2*LOG10(B31)</f>
        <v>-5.9013173474281793</v>
      </c>
      <c r="C33">
        <f t="shared" ref="C33:H33" si="14">C32-2*LOG10(C31)</f>
        <v>-5.5923605216214742</v>
      </c>
      <c r="D33">
        <f t="shared" si="14"/>
        <v>-5.3732494611385153</v>
      </c>
      <c r="E33">
        <f t="shared" si="14"/>
        <v>-5.1349667270718449</v>
      </c>
      <c r="F33">
        <f t="shared" si="14"/>
        <v>-4.913867220775102</v>
      </c>
      <c r="G33">
        <f t="shared" si="14"/>
        <v>-4.7038882926931773</v>
      </c>
      <c r="H33">
        <f t="shared" si="14"/>
        <v>-4.3769487606111719</v>
      </c>
    </row>
    <row r="34" spans="1:8" x14ac:dyDescent="0.3">
      <c r="A34" t="s">
        <v>6</v>
      </c>
      <c r="B34">
        <f>1/B31</f>
        <v>5.7935366097163561E-4</v>
      </c>
      <c r="C34">
        <f t="shared" ref="C34:H34" si="15">1/C31</f>
        <v>5.6678545009287659E-4</v>
      </c>
      <c r="D34">
        <f t="shared" si="15"/>
        <v>5.5702112746266921E-4</v>
      </c>
      <c r="E34">
        <f t="shared" si="15"/>
        <v>5.4667240546743892E-4</v>
      </c>
      <c r="F34">
        <f t="shared" si="15"/>
        <v>5.368084530738168E-4</v>
      </c>
      <c r="G34">
        <f t="shared" si="15"/>
        <v>5.2739065746012733E-4</v>
      </c>
      <c r="H34">
        <f t="shared" si="15"/>
        <v>5.1359583380369139E-4</v>
      </c>
    </row>
    <row r="35" spans="1:8" x14ac:dyDescent="0.3">
      <c r="B35">
        <f>INDEX(LINEST(B33:H33,B34:H34,1,1),1,1)</f>
        <v>-22995.861412347967</v>
      </c>
    </row>
    <row r="36" spans="1:8" x14ac:dyDescent="0.3">
      <c r="A36" t="s">
        <v>7</v>
      </c>
      <c r="B36">
        <f>B35/-5040</f>
        <v>4.5626709151484066</v>
      </c>
    </row>
    <row r="39" spans="1:8" x14ac:dyDescent="0.3">
      <c r="A39" t="s">
        <v>10</v>
      </c>
    </row>
    <row r="42" spans="1:8" x14ac:dyDescent="0.3">
      <c r="B42" t="s">
        <v>11</v>
      </c>
      <c r="C42">
        <f>INDEX(LINEST(B52:AX52,A61:AW62,1,1),1,1)</f>
        <v>-0.48177868805261548</v>
      </c>
    </row>
    <row r="43" spans="1:8" x14ac:dyDescent="0.3">
      <c r="B43" t="s">
        <v>12</v>
      </c>
      <c r="C43">
        <f>INDEX(LINEST(B52:AX52,A61:AW62,1,1),1,2)</f>
        <v>-24306.046579143051</v>
      </c>
    </row>
    <row r="44" spans="1:8" x14ac:dyDescent="0.3">
      <c r="B44" t="s">
        <v>7</v>
      </c>
      <c r="C44">
        <f>C43/-5040</f>
        <v>4.8226282895125099</v>
      </c>
    </row>
    <row r="52" spans="1:50" x14ac:dyDescent="0.3">
      <c r="B52">
        <f>K5-2*LOG10(B31)</f>
        <v>-5.853976433739926</v>
      </c>
      <c r="C52">
        <f t="shared" ref="C52:H52" si="16">L5-2*LOG10(C31)</f>
        <v>-5.8637530149429136</v>
      </c>
      <c r="D52">
        <f t="shared" si="16"/>
        <v>-5.8687701747234877</v>
      </c>
      <c r="E52">
        <f t="shared" si="16"/>
        <v>-5.8761856841321691</v>
      </c>
      <c r="F52">
        <f t="shared" si="16"/>
        <v>-5.8823499113220254</v>
      </c>
      <c r="G52">
        <f t="shared" si="16"/>
        <v>-5.8882821828067105</v>
      </c>
      <c r="H52">
        <f t="shared" si="16"/>
        <v>-5.9020634060611954</v>
      </c>
      <c r="I52">
        <v>-5.5296298165635154</v>
      </c>
      <c r="J52">
        <v>-5.5398862773783275</v>
      </c>
      <c r="K52">
        <v>-5.5454139827908318</v>
      </c>
      <c r="L52">
        <v>-5.5555960141317584</v>
      </c>
      <c r="M52">
        <v>-5.5612684073408118</v>
      </c>
      <c r="N52">
        <v>-5.5676222954283121</v>
      </c>
      <c r="O52">
        <v>-5.5818077671906803</v>
      </c>
      <c r="P52">
        <v>-5.2959992363990516</v>
      </c>
      <c r="Q52">
        <v>-5.305078240330694</v>
      </c>
      <c r="R52">
        <v>-5.311251935969028</v>
      </c>
      <c r="S52">
        <v>-5.3188001541704395</v>
      </c>
      <c r="T52">
        <v>-5.3260474105547386</v>
      </c>
      <c r="U52">
        <v>-5.3330186645490807</v>
      </c>
      <c r="V52">
        <v>-5.3475423677234604</v>
      </c>
      <c r="W52">
        <v>-5.0429096041571668</v>
      </c>
      <c r="X52">
        <v>-5.0525683522058014</v>
      </c>
      <c r="Y52">
        <v>-5.058778264804709</v>
      </c>
      <c r="Z52">
        <v>-5.0665125026165949</v>
      </c>
      <c r="AA52">
        <v>-5.0755737883332008</v>
      </c>
      <c r="AB52">
        <v>-5.0813731596640332</v>
      </c>
      <c r="AC52">
        <v>-5.0963122237677965</v>
      </c>
      <c r="AD52">
        <v>-4.8047026214259008</v>
      </c>
      <c r="AE52">
        <v>-4.8153732229767705</v>
      </c>
      <c r="AF52">
        <v>-4.8213523944238972</v>
      </c>
      <c r="AG52">
        <v>-4.8276653234303391</v>
      </c>
      <c r="AH52">
        <v>-4.8352676974312647</v>
      </c>
      <c r="AI52">
        <v>-4.8428330106494411</v>
      </c>
      <c r="AJ52">
        <v>-4.85826694723601</v>
      </c>
      <c r="AK52">
        <v>-4.5835238210081961</v>
      </c>
      <c r="AL52">
        <v>-4.5942729581190456</v>
      </c>
      <c r="AM52">
        <v>-4.6010065811107452</v>
      </c>
      <c r="AN52">
        <v>-4.6094625934619007</v>
      </c>
      <c r="AO52">
        <v>-4.6176358499858781</v>
      </c>
      <c r="AP52">
        <v>-4.6258566120398807</v>
      </c>
      <c r="AQ52">
        <v>-4.6410385720687977</v>
      </c>
      <c r="AR52">
        <v>-4.2355144544493193</v>
      </c>
      <c r="AS52">
        <v>-4.246565564939262</v>
      </c>
      <c r="AT52">
        <v>-4.2531530840359721</v>
      </c>
      <c r="AU52">
        <v>-4.2623319896366842</v>
      </c>
      <c r="AV52">
        <v>-4.2707549771396591</v>
      </c>
      <c r="AW52">
        <v>-4.2792503535872806</v>
      </c>
      <c r="AX52">
        <v>-4.2949358497430019</v>
      </c>
    </row>
    <row r="61" spans="1:50" x14ac:dyDescent="0.3">
      <c r="A61">
        <v>5.7935366097163561E-4</v>
      </c>
      <c r="B61">
        <v>5.7935366097163561E-4</v>
      </c>
      <c r="C61">
        <v>5.7935366097163561E-4</v>
      </c>
      <c r="D61">
        <v>5.7935366097163561E-4</v>
      </c>
      <c r="E61">
        <v>5.7935366097163561E-4</v>
      </c>
      <c r="F61">
        <v>5.7935366097163561E-4</v>
      </c>
      <c r="G61">
        <v>5.7935366097163561E-4</v>
      </c>
      <c r="H61">
        <v>5.6678545009287659E-4</v>
      </c>
      <c r="I61">
        <v>5.6678545009287659E-4</v>
      </c>
      <c r="J61">
        <v>5.6678545009287659E-4</v>
      </c>
      <c r="K61">
        <v>5.6678545009287659E-4</v>
      </c>
      <c r="L61">
        <v>5.6678545009287659E-4</v>
      </c>
      <c r="M61">
        <v>5.6678545009287659E-4</v>
      </c>
      <c r="N61">
        <v>5.6678545009287659E-4</v>
      </c>
      <c r="O61">
        <v>5.5702112746266921E-4</v>
      </c>
      <c r="P61">
        <v>5.5702112746266921E-4</v>
      </c>
      <c r="Q61">
        <v>5.5702112746266921E-4</v>
      </c>
      <c r="R61">
        <v>5.5702112746266921E-4</v>
      </c>
      <c r="S61">
        <v>5.5702112746266921E-4</v>
      </c>
      <c r="T61">
        <v>5.5702112746266921E-4</v>
      </c>
      <c r="U61">
        <v>5.5702112746266899E-4</v>
      </c>
      <c r="V61">
        <v>5.4699999999999996E-4</v>
      </c>
      <c r="W61">
        <v>5.4699999999999996E-4</v>
      </c>
      <c r="X61">
        <v>5.4699999999999996E-4</v>
      </c>
      <c r="Y61">
        <v>5.4699999999999996E-4</v>
      </c>
      <c r="Z61">
        <v>5.4699999999999996E-4</v>
      </c>
      <c r="AA61">
        <v>5.4699999999999996E-4</v>
      </c>
      <c r="AB61">
        <v>5.4699999999999996E-4</v>
      </c>
      <c r="AC61">
        <v>5.3700000000000004E-4</v>
      </c>
      <c r="AD61">
        <v>5.3700000000000004E-4</v>
      </c>
      <c r="AE61">
        <v>5.3700000000000004E-4</v>
      </c>
      <c r="AF61">
        <v>5.3700000000000004E-4</v>
      </c>
      <c r="AG61">
        <v>5.3700000000000004E-4</v>
      </c>
      <c r="AH61">
        <v>5.3700000000000004E-4</v>
      </c>
      <c r="AI61">
        <v>5.3700000000000004E-4</v>
      </c>
      <c r="AJ61">
        <v>5.2700000000000002E-4</v>
      </c>
      <c r="AK61">
        <v>5.2700000000000002E-4</v>
      </c>
      <c r="AL61">
        <v>5.2700000000000002E-4</v>
      </c>
      <c r="AM61">
        <v>5.2700000000000002E-4</v>
      </c>
      <c r="AN61">
        <v>5.2700000000000002E-4</v>
      </c>
      <c r="AO61">
        <v>5.2700000000000002E-4</v>
      </c>
      <c r="AP61">
        <v>5.2700000000000002E-4</v>
      </c>
      <c r="AQ61">
        <v>5.1400000000000003E-4</v>
      </c>
      <c r="AR61">
        <v>5.1400000000000003E-4</v>
      </c>
      <c r="AS61">
        <v>5.1400000000000003E-4</v>
      </c>
      <c r="AT61">
        <v>5.1400000000000003E-4</v>
      </c>
      <c r="AU61">
        <v>5.1400000000000003E-4</v>
      </c>
      <c r="AV61">
        <v>5.1400000000000003E-4</v>
      </c>
      <c r="AW61">
        <v>5.1400000000000003E-4</v>
      </c>
    </row>
    <row r="62" spans="1:50" x14ac:dyDescent="0.3">
      <c r="A62">
        <v>9.1896521796790115E-2</v>
      </c>
      <c r="B62">
        <v>0.10993989461505474</v>
      </c>
      <c r="C62">
        <v>0.12844154374365327</v>
      </c>
      <c r="D62">
        <v>0.14662341238705101</v>
      </c>
      <c r="E62">
        <v>0.16495817460645557</v>
      </c>
      <c r="F62">
        <v>0.18333591448799949</v>
      </c>
      <c r="G62">
        <v>0.20144519189045326</v>
      </c>
      <c r="H62">
        <v>8.9938689646243325E-2</v>
      </c>
      <c r="I62">
        <v>0.1075698460845798</v>
      </c>
      <c r="J62">
        <v>0.12569353925230567</v>
      </c>
      <c r="K62">
        <v>0.14336423144228927</v>
      </c>
      <c r="L62">
        <v>0.16136970039688983</v>
      </c>
      <c r="M62">
        <v>0.17925121912731085</v>
      </c>
      <c r="N62">
        <v>0.19716477316280287</v>
      </c>
      <c r="O62">
        <v>8.8195989072890182E-2</v>
      </c>
      <c r="P62">
        <v>0.10589263178773944</v>
      </c>
      <c r="Q62">
        <v>0.12338992407445658</v>
      </c>
      <c r="R62">
        <v>0.14096046691751454</v>
      </c>
      <c r="S62">
        <v>0.15869726457257291</v>
      </c>
      <c r="T62">
        <v>0.17647990596049579</v>
      </c>
      <c r="U62">
        <v>0.19380813517858364</v>
      </c>
      <c r="V62">
        <v>8.6522890083687534E-2</v>
      </c>
      <c r="W62">
        <v>0.10392528557107723</v>
      </c>
      <c r="X62">
        <v>0.12110983974719067</v>
      </c>
      <c r="Y62">
        <v>0.13844957605647451</v>
      </c>
      <c r="Z62">
        <v>0.15562410565082779</v>
      </c>
      <c r="AA62">
        <v>0.17314073932155441</v>
      </c>
      <c r="AB62">
        <v>0.19012099950005862</v>
      </c>
      <c r="AC62">
        <v>8.5063393107550497E-2</v>
      </c>
      <c r="AD62">
        <v>0.10212066578513644</v>
      </c>
      <c r="AE62">
        <v>0.1189003458708224</v>
      </c>
      <c r="AF62">
        <v>0.13593024599584616</v>
      </c>
      <c r="AG62">
        <v>0.15283493820959046</v>
      </c>
      <c r="AH62">
        <v>0.17006749235467744</v>
      </c>
      <c r="AI62">
        <v>0.18684481702087893</v>
      </c>
      <c r="AJ62">
        <v>8.3687442322067387E-2</v>
      </c>
      <c r="AK62">
        <v>0.10031519308533396</v>
      </c>
      <c r="AL62">
        <v>0.11696901788633829</v>
      </c>
      <c r="AM62">
        <v>0.13351423384186528</v>
      </c>
      <c r="AN62">
        <v>0.15019063699922133</v>
      </c>
      <c r="AO62">
        <v>0.16699223692457191</v>
      </c>
      <c r="AP62">
        <v>0.17867673536579015</v>
      </c>
      <c r="AQ62">
        <v>8.1239107738346902E-2</v>
      </c>
      <c r="AR62">
        <v>9.751560660757512E-2</v>
      </c>
      <c r="AS62">
        <v>0.11382841045268532</v>
      </c>
      <c r="AT62">
        <v>0.12995091059951286</v>
      </c>
      <c r="AU62">
        <v>0.14622606457595466</v>
      </c>
      <c r="AV62">
        <v>0.16264859190105535</v>
      </c>
      <c r="AW62">
        <v>0.17875791349149178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羡鱼</dc:creator>
  <cp:lastModifiedBy>羡鱼</cp:lastModifiedBy>
  <dcterms:created xsi:type="dcterms:W3CDTF">2021-10-18T10:19:56Z</dcterms:created>
  <dcterms:modified xsi:type="dcterms:W3CDTF">2021-10-19T05:32:09Z</dcterms:modified>
</cp:coreProperties>
</file>