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羡鱼\Desktop\"/>
    </mc:Choice>
  </mc:AlternateContent>
  <xr:revisionPtr revIDLastSave="0" documentId="13_ncr:1_{7CBAD785-9FC2-4F11-BAB7-E6A6F0B0A9B8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49" i="1"/>
  <c r="C50" i="1"/>
  <c r="C51" i="1"/>
  <c r="C52" i="1"/>
  <c r="C53" i="1"/>
  <c r="C54" i="1"/>
  <c r="C55" i="1"/>
  <c r="C56" i="1"/>
  <c r="C47" i="1"/>
  <c r="B48" i="1"/>
  <c r="B49" i="1"/>
  <c r="B50" i="1"/>
  <c r="B51" i="1"/>
  <c r="B52" i="1"/>
  <c r="B53" i="1"/>
  <c r="B54" i="1"/>
  <c r="B55" i="1"/>
  <c r="B56" i="1"/>
  <c r="B47" i="1"/>
  <c r="C32" i="1"/>
  <c r="C33" i="1"/>
  <c r="C34" i="1"/>
  <c r="C35" i="1"/>
  <c r="C36" i="1"/>
  <c r="C37" i="1"/>
  <c r="C38" i="1"/>
  <c r="C39" i="1"/>
  <c r="C40" i="1"/>
  <c r="C31" i="1"/>
  <c r="B32" i="1"/>
  <c r="B33" i="1"/>
  <c r="B34" i="1"/>
  <c r="B35" i="1"/>
  <c r="B36" i="1"/>
  <c r="B37" i="1"/>
  <c r="B38" i="1"/>
  <c r="B39" i="1"/>
  <c r="B40" i="1"/>
  <c r="B31" i="1"/>
  <c r="N31" i="1"/>
  <c r="N33" i="1"/>
  <c r="N34" i="1"/>
  <c r="N35" i="1"/>
  <c r="N36" i="1"/>
  <c r="N37" i="1"/>
  <c r="N38" i="1"/>
  <c r="O38" i="1" s="1"/>
  <c r="N39" i="1"/>
  <c r="O39" i="1" s="1"/>
  <c r="N40" i="1"/>
  <c r="O40" i="1" s="1"/>
  <c r="N32" i="1"/>
  <c r="O32" i="1" s="1"/>
  <c r="O33" i="1"/>
  <c r="O34" i="1"/>
  <c r="O35" i="1"/>
  <c r="O36" i="1"/>
  <c r="O37" i="1"/>
  <c r="O31" i="1"/>
  <c r="M32" i="1"/>
  <c r="M33" i="1"/>
  <c r="M34" i="1"/>
  <c r="M35" i="1"/>
  <c r="M36" i="1"/>
  <c r="M37" i="1"/>
  <c r="M38" i="1"/>
  <c r="M39" i="1"/>
  <c r="M40" i="1"/>
  <c r="M31" i="1"/>
  <c r="K36" i="1"/>
  <c r="K37" i="1"/>
  <c r="J32" i="1"/>
  <c r="K32" i="1" s="1"/>
  <c r="J33" i="1"/>
  <c r="K33" i="1" s="1"/>
  <c r="J34" i="1"/>
  <c r="K34" i="1" s="1"/>
  <c r="J35" i="1"/>
  <c r="K35" i="1" s="1"/>
  <c r="J36" i="1"/>
  <c r="J37" i="1"/>
  <c r="J38" i="1"/>
  <c r="K38" i="1" s="1"/>
  <c r="J39" i="1"/>
  <c r="K39" i="1" s="1"/>
  <c r="J40" i="1"/>
  <c r="K40" i="1" s="1"/>
  <c r="J31" i="1"/>
  <c r="K31" i="1" s="1"/>
  <c r="I32" i="1"/>
  <c r="I33" i="1"/>
  <c r="I34" i="1"/>
  <c r="I35" i="1"/>
  <c r="I36" i="1"/>
  <c r="I37" i="1"/>
  <c r="I38" i="1"/>
  <c r="I39" i="1"/>
  <c r="I40" i="1"/>
  <c r="I31" i="1"/>
</calcChain>
</file>

<file path=xl/sharedStrings.xml><?xml version="1.0" encoding="utf-8"?>
<sst xmlns="http://schemas.openxmlformats.org/spreadsheetml/2006/main" count="39" uniqueCount="17">
  <si>
    <t>第一部分</t>
    <phoneticPr fontId="1" type="noConversion"/>
  </si>
  <si>
    <t>无芯</t>
    <phoneticPr fontId="1" type="noConversion"/>
  </si>
  <si>
    <t>无芯L1</t>
    <phoneticPr fontId="1" type="noConversion"/>
  </si>
  <si>
    <t>有芯L1</t>
    <phoneticPr fontId="1" type="noConversion"/>
  </si>
  <si>
    <t>V（伏）</t>
    <phoneticPr fontId="1" type="noConversion"/>
  </si>
  <si>
    <t>无芯L2</t>
    <phoneticPr fontId="1" type="noConversion"/>
  </si>
  <si>
    <t>有芯L2</t>
    <phoneticPr fontId="1" type="noConversion"/>
  </si>
  <si>
    <t>第二部分</t>
    <phoneticPr fontId="1" type="noConversion"/>
  </si>
  <si>
    <t>有芯</t>
    <phoneticPr fontId="1" type="noConversion"/>
  </si>
  <si>
    <t>RL（欧）</t>
    <phoneticPr fontId="1" type="noConversion"/>
  </si>
  <si>
    <t>R'=600欧</t>
    <phoneticPr fontId="1" type="noConversion"/>
  </si>
  <si>
    <t>R'=500欧</t>
    <phoneticPr fontId="1" type="noConversion"/>
  </si>
  <si>
    <t>R'=400欧</t>
    <phoneticPr fontId="1" type="noConversion"/>
  </si>
  <si>
    <t>VR'（伏）</t>
    <phoneticPr fontId="1" type="noConversion"/>
  </si>
  <si>
    <t>VA（伏）</t>
    <phoneticPr fontId="1" type="noConversion"/>
  </si>
  <si>
    <t>VO（伏）</t>
    <phoneticPr fontId="1" type="noConversion"/>
  </si>
  <si>
    <t>杨雨函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</si>
</sst>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XPE-XR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323490813648296E-2"/>
                  <c:y val="6.92742053076698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Sheet1!$I$43:$R$43</c:f>
              <c:numCache>
                <c:formatCode>General</c:formatCode>
                <c:ptCount val="10"/>
                <c:pt idx="0">
                  <c:v>4.803321060501669</c:v>
                </c:pt>
                <c:pt idx="1">
                  <c:v>5.5872407137795825</c:v>
                </c:pt>
                <c:pt idx="2">
                  <c:v>6.3983138916706315</c:v>
                </c:pt>
                <c:pt idx="3">
                  <c:v>101.23929637954414</c:v>
                </c:pt>
                <c:pt idx="4">
                  <c:v>80.288531345793174</c:v>
                </c:pt>
                <c:pt idx="5">
                  <c:v>64.621899367338301</c:v>
                </c:pt>
                <c:pt idx="6">
                  <c:v>52.798358709782143</c:v>
                </c:pt>
                <c:pt idx="7">
                  <c:v>43.790530889683232</c:v>
                </c:pt>
                <c:pt idx="8">
                  <c:v>36.799879348564318</c:v>
                </c:pt>
                <c:pt idx="9">
                  <c:v>31.34894898334576</c:v>
                </c:pt>
              </c:numCache>
            </c:numRef>
          </c:xVal>
          <c:yVal>
            <c:numRef>
              <c:f>Sheet1!$I$44:$R$44</c:f>
              <c:numCache>
                <c:formatCode>General</c:formatCode>
                <c:ptCount val="10"/>
                <c:pt idx="0">
                  <c:v>728433.2312889999</c:v>
                </c:pt>
                <c:pt idx="1">
                  <c:v>909129.83128899988</c:v>
                </c:pt>
                <c:pt idx="2">
                  <c:v>1109826.431289</c:v>
                </c:pt>
                <c:pt idx="3">
                  <c:v>321.31578870159672</c:v>
                </c:pt>
                <c:pt idx="4">
                  <c:v>338.57012497862115</c:v>
                </c:pt>
                <c:pt idx="5">
                  <c:v>360.93984805344161</c:v>
                </c:pt>
                <c:pt idx="6">
                  <c:v>374.33609969317422</c:v>
                </c:pt>
                <c:pt idx="7">
                  <c:v>387.2830934089979</c:v>
                </c:pt>
                <c:pt idx="8">
                  <c:v>394.59652964299806</c:v>
                </c:pt>
                <c:pt idx="9">
                  <c:v>398.57373808082161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D-42D0-91FC-5021FE32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77472"/>
        <c:axId val="955878720"/>
      </c:scatterChart>
      <c:valAx>
        <c:axId val="95587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878720"/>
        <c:crosses val="autoZero"/>
        <c:crossBetween val="midCat"/>
      </c:valAx>
      <c:valAx>
        <c:axId val="9558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XPE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8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Sheet1!$I$46:$R$46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Sheet1!$I$47:$R$47</c:f>
              <c:numCache>
                <c:formatCode>General</c:formatCode>
                <c:ptCount val="10"/>
                <c:pt idx="0">
                  <c:v>119.66654772830786</c:v>
                </c:pt>
                <c:pt idx="1">
                  <c:v>135.74393359941922</c:v>
                </c:pt>
                <c:pt idx="2">
                  <c:v>138.50504310682112</c:v>
                </c:pt>
                <c:pt idx="3">
                  <c:v>133.86149284990668</c:v>
                </c:pt>
                <c:pt idx="4">
                  <c:v>126.03275774591398</c:v>
                </c:pt>
                <c:pt idx="5">
                  <c:v>117.43526516884295</c:v>
                </c:pt>
                <c:pt idx="6">
                  <c:v>109.01734699205952</c:v>
                </c:pt>
                <c:pt idx="7">
                  <c:v>101.25710822730974</c:v>
                </c:pt>
                <c:pt idx="8">
                  <c:v>94.201265011375611</c:v>
                </c:pt>
                <c:pt idx="9">
                  <c:v>88.007306795242584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63-4373-8036-1F2A18D5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157440"/>
        <c:axId val="954168256"/>
      </c:scatterChart>
      <c:valAx>
        <c:axId val="9541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4168256"/>
        <c:crosses val="autoZero"/>
        <c:crossBetween val="midCat"/>
      </c:valAx>
      <c:valAx>
        <c:axId val="9541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RR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777777777777776E-2"/>
              <c:y val="0.35323308544765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41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XPE-XR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Sheet1!$I$68:$R$68</c:f>
              <c:numCache>
                <c:formatCode>General</c:formatCode>
                <c:ptCount val="10"/>
                <c:pt idx="0">
                  <c:v>348.69400000000002</c:v>
                </c:pt>
                <c:pt idx="1">
                  <c:v>318.50200000000001</c:v>
                </c:pt>
                <c:pt idx="2">
                  <c:v>283.08100000000002</c:v>
                </c:pt>
                <c:pt idx="3">
                  <c:v>246.69399999999999</c:v>
                </c:pt>
                <c:pt idx="4">
                  <c:v>211.54900000000001</c:v>
                </c:pt>
                <c:pt idx="5">
                  <c:v>181.40199999999999</c:v>
                </c:pt>
                <c:pt idx="6">
                  <c:v>155.69399999999999</c:v>
                </c:pt>
                <c:pt idx="7">
                  <c:v>133.42500000000001</c:v>
                </c:pt>
                <c:pt idx="8">
                  <c:v>114.705</c:v>
                </c:pt>
                <c:pt idx="9">
                  <c:v>100.16500000000001</c:v>
                </c:pt>
              </c:numCache>
            </c:numRef>
          </c:xVal>
          <c:yVal>
            <c:numRef>
              <c:f>Sheet1!$I$69:$R$69</c:f>
              <c:numCache>
                <c:formatCode>General</c:formatCode>
                <c:ptCount val="10"/>
                <c:pt idx="0">
                  <c:v>214.81800000000001</c:v>
                </c:pt>
                <c:pt idx="1">
                  <c:v>243.959</c:v>
                </c:pt>
                <c:pt idx="2">
                  <c:v>276.31299999999999</c:v>
                </c:pt>
                <c:pt idx="3">
                  <c:v>317.30399999999997</c:v>
                </c:pt>
                <c:pt idx="4">
                  <c:v>349.529</c:v>
                </c:pt>
                <c:pt idx="5">
                  <c:v>382.572</c:v>
                </c:pt>
                <c:pt idx="6">
                  <c:v>408.97500000000002</c:v>
                </c:pt>
                <c:pt idx="7">
                  <c:v>430.78399999999999</c:v>
                </c:pt>
                <c:pt idx="8">
                  <c:v>448.67099999999999</c:v>
                </c:pt>
                <c:pt idx="9">
                  <c:v>464.649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C-4419-AD0C-D9FC502C4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091088"/>
        <c:axId val="1033081104"/>
      </c:scatterChart>
      <c:valAx>
        <c:axId val="10330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081104"/>
        <c:crosses val="autoZero"/>
        <c:crossBetween val="midCat"/>
      </c:valAx>
      <c:valAx>
        <c:axId val="10330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XPE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09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Sheet1!$I$85:$R$85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Sheet1!$I$86:$R$86</c:f>
              <c:numCache>
                <c:formatCode>General</c:formatCode>
                <c:ptCount val="10"/>
                <c:pt idx="0">
                  <c:v>83.507000000000005</c:v>
                </c:pt>
                <c:pt idx="1">
                  <c:v>125.974</c:v>
                </c:pt>
                <c:pt idx="2">
                  <c:v>156.13399999999999</c:v>
                </c:pt>
                <c:pt idx="3">
                  <c:v>174.55799999999999</c:v>
                </c:pt>
                <c:pt idx="4">
                  <c:v>182.69900000000001</c:v>
                </c:pt>
                <c:pt idx="5">
                  <c:v>184.96799999999999</c:v>
                </c:pt>
                <c:pt idx="6">
                  <c:v>183.04900000000001</c:v>
                </c:pt>
                <c:pt idx="7">
                  <c:v>177.68600000000001</c:v>
                </c:pt>
                <c:pt idx="8">
                  <c:v>170.654</c:v>
                </c:pt>
                <c:pt idx="9">
                  <c:v>164.65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E-4AEC-B754-0EE625F1D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663376"/>
        <c:axId val="1032664624"/>
      </c:scatterChart>
      <c:valAx>
        <c:axId val="103266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664624"/>
        <c:crosses val="autoZero"/>
        <c:crossBetween val="midCat"/>
      </c:valAx>
      <c:valAx>
        <c:axId val="10326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66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线性拟合</a:t>
            </a:r>
          </a:p>
        </c:rich>
      </c:tx>
      <c:layout>
        <c:manualLayout>
          <c:xMode val="edge"/>
          <c:yMode val="edge"/>
          <c:x val="0.416666666666666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Sheet1!$B$43:$K$43</c:f>
              <c:numCache>
                <c:formatCode>General</c:formatCode>
                <c:ptCount val="10"/>
                <c:pt idx="0">
                  <c:v>1.837959911004311</c:v>
                </c:pt>
                <c:pt idx="1">
                  <c:v>2.012182526553163</c:v>
                </c:pt>
                <c:pt idx="2">
                  <c:v>2.2639658277029113</c:v>
                </c:pt>
                <c:pt idx="3">
                  <c:v>2.597894485786453</c:v>
                </c:pt>
                <c:pt idx="4">
                  <c:v>3.029485585636106</c:v>
                </c:pt>
                <c:pt idx="5">
                  <c:v>3.5329535454765906</c:v>
                </c:pt>
                <c:pt idx="6">
                  <c:v>4.1163004259775189</c:v>
                </c:pt>
                <c:pt idx="7">
                  <c:v>4.803321060501669</c:v>
                </c:pt>
                <c:pt idx="8">
                  <c:v>5.5872407137795825</c:v>
                </c:pt>
                <c:pt idx="9">
                  <c:v>6.3983138916706315</c:v>
                </c:pt>
              </c:numCache>
            </c:numRef>
          </c:xVal>
          <c:yVal>
            <c:numRef>
              <c:f>Sheet1!$B$44:$K$44</c:f>
              <c:numCache>
                <c:formatCode>General</c:formatCode>
                <c:ptCount val="10"/>
                <c:pt idx="0">
                  <c:v>23557.031289000002</c:v>
                </c:pt>
                <c:pt idx="1">
                  <c:v>64253.631289000004</c:v>
                </c:pt>
                <c:pt idx="2">
                  <c:v>124950.231289</c:v>
                </c:pt>
                <c:pt idx="3">
                  <c:v>205646.83128899999</c:v>
                </c:pt>
                <c:pt idx="4">
                  <c:v>306343.43128899991</c:v>
                </c:pt>
                <c:pt idx="5">
                  <c:v>427040.03128899995</c:v>
                </c:pt>
                <c:pt idx="6">
                  <c:v>567736.63128899992</c:v>
                </c:pt>
                <c:pt idx="7">
                  <c:v>728433.2312889999</c:v>
                </c:pt>
                <c:pt idx="8">
                  <c:v>909129.83128899988</c:v>
                </c:pt>
                <c:pt idx="9">
                  <c:v>1109826.431289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7-4DD2-BFCB-303188AE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082352"/>
        <c:axId val="1033082768"/>
      </c:scatterChart>
      <c:valAx>
        <c:axId val="103308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（</a:t>
                </a:r>
                <a:r>
                  <a:rPr lang="en-US" altLang="zh-CN"/>
                  <a:t>IP/IS)^2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082768"/>
        <c:crosses val="autoZero"/>
        <c:crossBetween val="midCat"/>
      </c:valAx>
      <c:valAx>
        <c:axId val="1033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(RS+RL)^2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08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线性拟合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Sheet1!$B$59:$K$59</c:f>
              <c:numCache>
                <c:formatCode>General</c:formatCode>
                <c:ptCount val="10"/>
                <c:pt idx="0">
                  <c:v>1.9570381568265165</c:v>
                </c:pt>
                <c:pt idx="1">
                  <c:v>2.4619295399689958</c:v>
                </c:pt>
                <c:pt idx="2">
                  <c:v>3.1348461417764568</c:v>
                </c:pt>
                <c:pt idx="3">
                  <c:v>3.990632321716054</c:v>
                </c:pt>
                <c:pt idx="4">
                  <c:v>5.031961621267949</c:v>
                </c:pt>
                <c:pt idx="5">
                  <c:v>6.2518869348522621</c:v>
                </c:pt>
                <c:pt idx="6">
                  <c:v>7.6519198367646943</c:v>
                </c:pt>
                <c:pt idx="7">
                  <c:v>9.2259399498438572</c:v>
                </c:pt>
                <c:pt idx="8">
                  <c:v>10.978536221091217</c:v>
                </c:pt>
                <c:pt idx="9">
                  <c:v>12.887475384729202</c:v>
                </c:pt>
              </c:numCache>
            </c:numRef>
          </c:xVal>
          <c:yVal>
            <c:numRef>
              <c:f>Sheet1!$B$60:$K$60</c:f>
              <c:numCache>
                <c:formatCode>General</c:formatCode>
                <c:ptCount val="10"/>
                <c:pt idx="0">
                  <c:v>54845.892864000001</c:v>
                </c:pt>
                <c:pt idx="1">
                  <c:v>111684.292864</c:v>
                </c:pt>
                <c:pt idx="2">
                  <c:v>188522.69286400001</c:v>
                </c:pt>
                <c:pt idx="3">
                  <c:v>285361.09286400001</c:v>
                </c:pt>
                <c:pt idx="4">
                  <c:v>402199.49286400003</c:v>
                </c:pt>
                <c:pt idx="5">
                  <c:v>539037.89286400005</c:v>
                </c:pt>
                <c:pt idx="6">
                  <c:v>695876.29286399996</c:v>
                </c:pt>
                <c:pt idx="7">
                  <c:v>872714.69286399998</c:v>
                </c:pt>
                <c:pt idx="8">
                  <c:v>1069553.092864</c:v>
                </c:pt>
                <c:pt idx="9">
                  <c:v>1286391.4928639999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5-4B0B-9466-60D927836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63216"/>
        <c:axId val="811463632"/>
      </c:scatterChart>
      <c:valAx>
        <c:axId val="81146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(IP/IS)^2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463632"/>
        <c:crosses val="autoZero"/>
        <c:crossBetween val="midCat"/>
      </c:valAx>
      <c:valAx>
        <c:axId val="8114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(RS+RL)^2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46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28</xdr:row>
      <xdr:rowOff>136525</xdr:rowOff>
    </xdr:from>
    <xdr:to>
      <xdr:col>26</xdr:col>
      <xdr:colOff>254000</xdr:colOff>
      <xdr:row>44</xdr:row>
      <xdr:rowOff>34925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46DA80F-180A-4C9C-BA6E-D9B070FCD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336550</xdr:colOff>
      <xdr:row>35</xdr:row>
      <xdr:rowOff>53975</xdr:rowOff>
    </xdr:from>
    <xdr:to>
      <xdr:col>15</xdr:col>
      <xdr:colOff>285750</xdr:colOff>
      <xdr:row>50</xdr:row>
      <xdr:rowOff>130175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96C60F3-4D08-4308-8B4C-39849C334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336550</xdr:colOff>
      <xdr:row>53</xdr:row>
      <xdr:rowOff>53975</xdr:rowOff>
    </xdr:from>
    <xdr:to>
      <xdr:col>15</xdr:col>
      <xdr:colOff>285750</xdr:colOff>
      <xdr:row>68</xdr:row>
      <xdr:rowOff>130175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B9314E5-7A75-459B-BDFA-FE93E20D9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336550</xdr:colOff>
      <xdr:row>77</xdr:row>
      <xdr:rowOff>53975</xdr:rowOff>
    </xdr:from>
    <xdr:to>
      <xdr:col>15</xdr:col>
      <xdr:colOff>285750</xdr:colOff>
      <xdr:row>92</xdr:row>
      <xdr:rowOff>130175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48A7278-C270-4A9E-8760-79E2A7496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107950</xdr:colOff>
      <xdr:row>31</xdr:row>
      <xdr:rowOff>136525</xdr:rowOff>
    </xdr:from>
    <xdr:to>
      <xdr:col>13</xdr:col>
      <xdr:colOff>57150</xdr:colOff>
      <xdr:row>47</xdr:row>
      <xdr:rowOff>34925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0060819-4387-497E-AD99-005A71D7D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336550</xdr:colOff>
      <xdr:row>48</xdr:row>
      <xdr:rowOff>53975</xdr:rowOff>
    </xdr:from>
    <xdr:to>
      <xdr:col>11</xdr:col>
      <xdr:colOff>285750</xdr:colOff>
      <xdr:row>63</xdr:row>
      <xdr:rowOff>130175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3344854-CBB3-4C2F-8132-3FC8AE6AC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6"/>
  <sheetViews>
    <sheetView tabSelected="1" workbookViewId="0">
      <selection activeCell="B59" sqref="B59:K60"/>
    </sheetView>
  </sheetViews>
  <sheetFormatPr defaultRowHeight="14" x14ac:dyDescent="0.3"/>
  <sheetData>
    <row r="1" spans="1:13" x14ac:dyDescent="0.3">
      <c r="A1" t="s">
        <v>0</v>
      </c>
      <c r="B1" t="s">
        <v>2</v>
      </c>
      <c r="C1" t="s">
        <v>10</v>
      </c>
      <c r="H1" t="s">
        <v>3</v>
      </c>
      <c r="I1" t="s">
        <v>11</v>
      </c>
    </row>
    <row r="2" spans="1:13" x14ac:dyDescent="0.3">
      <c r="B2" t="s">
        <v>4</v>
      </c>
      <c r="C2">
        <v>4.4450000000000003</v>
      </c>
      <c r="H2" t="s">
        <v>4</v>
      </c>
      <c r="I2">
        <v>4.2220000000000004</v>
      </c>
    </row>
    <row r="3" spans="1:13" x14ac:dyDescent="0.3">
      <c r="B3" t="s">
        <v>13</v>
      </c>
      <c r="C3">
        <v>4.7080000000000002</v>
      </c>
      <c r="H3" t="s">
        <v>13</v>
      </c>
      <c r="I3">
        <v>4.4969999999999999</v>
      </c>
    </row>
    <row r="4" spans="1:13" x14ac:dyDescent="0.3">
      <c r="B4" t="s">
        <v>14</v>
      </c>
      <c r="C4">
        <v>6.76</v>
      </c>
      <c r="H4" t="s">
        <v>14</v>
      </c>
      <c r="I4">
        <v>6.702</v>
      </c>
    </row>
    <row r="5" spans="1:13" x14ac:dyDescent="0.3">
      <c r="B5" t="s">
        <v>15</v>
      </c>
      <c r="C5">
        <v>3.819</v>
      </c>
      <c r="H5" t="s">
        <v>15</v>
      </c>
      <c r="I5">
        <v>3.0139999999999998</v>
      </c>
      <c r="M5" t="s">
        <v>16</v>
      </c>
    </row>
    <row r="9" spans="1:13" x14ac:dyDescent="0.3">
      <c r="B9" t="s">
        <v>5</v>
      </c>
      <c r="C9" t="s">
        <v>10</v>
      </c>
      <c r="H9" t="s">
        <v>6</v>
      </c>
      <c r="I9" t="s">
        <v>12</v>
      </c>
    </row>
    <row r="10" spans="1:13" x14ac:dyDescent="0.3">
      <c r="B10" t="s">
        <v>4</v>
      </c>
      <c r="C10">
        <v>4.782</v>
      </c>
      <c r="H10" t="s">
        <v>4</v>
      </c>
      <c r="I10">
        <v>4.234</v>
      </c>
    </row>
    <row r="11" spans="1:13" x14ac:dyDescent="0.3">
      <c r="B11" t="s">
        <v>13</v>
      </c>
      <c r="C11">
        <v>4.4459999999999997</v>
      </c>
      <c r="H11" t="s">
        <v>13</v>
      </c>
      <c r="I11">
        <v>3.976</v>
      </c>
    </row>
    <row r="12" spans="1:13" x14ac:dyDescent="0.3">
      <c r="B12" t="s">
        <v>14</v>
      </c>
      <c r="C12">
        <v>6.7939999999999996</v>
      </c>
      <c r="H12" t="s">
        <v>14</v>
      </c>
      <c r="I12">
        <v>6.6589999999999998</v>
      </c>
    </row>
    <row r="13" spans="1:13" x14ac:dyDescent="0.3">
      <c r="B13" t="s">
        <v>15</v>
      </c>
      <c r="C13">
        <v>3.5950000000000002</v>
      </c>
      <c r="H13" t="s">
        <v>15</v>
      </c>
      <c r="I13">
        <v>3.3340000000000001</v>
      </c>
    </row>
    <row r="17" spans="1:15" x14ac:dyDescent="0.3">
      <c r="A17" t="s">
        <v>7</v>
      </c>
      <c r="B17" t="s">
        <v>1</v>
      </c>
      <c r="I17" t="s">
        <v>8</v>
      </c>
    </row>
    <row r="18" spans="1:15" x14ac:dyDescent="0.3">
      <c r="B18" t="s">
        <v>9</v>
      </c>
      <c r="C18" t="s">
        <v>4</v>
      </c>
      <c r="D18" t="s">
        <v>13</v>
      </c>
      <c r="E18" t="s">
        <v>14</v>
      </c>
      <c r="F18" t="s">
        <v>15</v>
      </c>
      <c r="I18" t="s">
        <v>9</v>
      </c>
      <c r="J18" t="s">
        <v>4</v>
      </c>
      <c r="K18" t="s">
        <v>13</v>
      </c>
      <c r="L18" t="s">
        <v>14</v>
      </c>
      <c r="M18" t="s">
        <v>15</v>
      </c>
    </row>
    <row r="19" spans="1:15" x14ac:dyDescent="0.3">
      <c r="B19">
        <v>100</v>
      </c>
      <c r="C19">
        <v>3.375</v>
      </c>
      <c r="D19">
        <v>3.9980000000000002</v>
      </c>
      <c r="E19">
        <v>6.4550000000000001</v>
      </c>
      <c r="F19">
        <v>0.98299999999999998</v>
      </c>
      <c r="I19">
        <v>100</v>
      </c>
      <c r="J19">
        <v>3.4740000000000002</v>
      </c>
      <c r="K19">
        <v>3.9660000000000002</v>
      </c>
      <c r="L19">
        <v>6.4669999999999996</v>
      </c>
      <c r="M19">
        <v>0.94499999999999995</v>
      </c>
    </row>
    <row r="20" spans="1:15" x14ac:dyDescent="0.3">
      <c r="B20">
        <v>200</v>
      </c>
      <c r="C20">
        <v>3.6640000000000001</v>
      </c>
      <c r="D20">
        <v>3.6469999999999998</v>
      </c>
      <c r="E20">
        <v>6.5129999999999999</v>
      </c>
      <c r="F20">
        <v>1.714</v>
      </c>
      <c r="I20">
        <v>200</v>
      </c>
      <c r="J20">
        <v>3.76</v>
      </c>
      <c r="K20">
        <v>3.681</v>
      </c>
      <c r="L20">
        <v>6.52</v>
      </c>
      <c r="M20">
        <v>1.5640000000000001</v>
      </c>
    </row>
    <row r="21" spans="1:15" x14ac:dyDescent="0.3">
      <c r="B21">
        <v>300</v>
      </c>
      <c r="C21">
        <v>3.9239999999999999</v>
      </c>
      <c r="D21">
        <v>3.399</v>
      </c>
      <c r="E21">
        <v>6.56</v>
      </c>
      <c r="F21">
        <v>2.2589999999999999</v>
      </c>
      <c r="I21">
        <v>300</v>
      </c>
      <c r="J21">
        <v>3.9870000000000001</v>
      </c>
      <c r="K21">
        <v>3.5110000000000001</v>
      </c>
      <c r="L21">
        <v>6.5570000000000004</v>
      </c>
      <c r="M21">
        <v>1.9830000000000001</v>
      </c>
    </row>
    <row r="22" spans="1:15" x14ac:dyDescent="0.3">
      <c r="B22">
        <v>400</v>
      </c>
      <c r="C22">
        <v>4.1820000000000004</v>
      </c>
      <c r="D22">
        <v>3.2240000000000002</v>
      </c>
      <c r="E22">
        <v>6.5949999999999998</v>
      </c>
      <c r="F22">
        <v>2.6669999999999998</v>
      </c>
      <c r="I22">
        <v>400</v>
      </c>
      <c r="J22">
        <v>4.1959999999999997</v>
      </c>
      <c r="K22">
        <v>3.41</v>
      </c>
      <c r="L22">
        <v>6.5819999999999999</v>
      </c>
      <c r="M22">
        <v>2.2759999999999998</v>
      </c>
    </row>
    <row r="23" spans="1:15" x14ac:dyDescent="0.3">
      <c r="B23">
        <v>500</v>
      </c>
      <c r="C23">
        <v>4.3650000000000002</v>
      </c>
      <c r="D23">
        <v>3.11</v>
      </c>
      <c r="E23">
        <v>6.6230000000000002</v>
      </c>
      <c r="F23">
        <v>2.9780000000000002</v>
      </c>
      <c r="I23">
        <v>500</v>
      </c>
      <c r="J23">
        <v>4.306</v>
      </c>
      <c r="K23">
        <v>3.35</v>
      </c>
      <c r="L23">
        <v>6.601</v>
      </c>
      <c r="M23">
        <v>2.4889999999999999</v>
      </c>
    </row>
    <row r="24" spans="1:15" x14ac:dyDescent="0.3">
      <c r="B24">
        <v>600</v>
      </c>
      <c r="C24">
        <v>4.5359999999999996</v>
      </c>
      <c r="D24">
        <v>3.0289999999999999</v>
      </c>
      <c r="E24">
        <v>6.6449999999999996</v>
      </c>
      <c r="F24">
        <v>3.2229999999999999</v>
      </c>
      <c r="I24">
        <v>600</v>
      </c>
      <c r="J24">
        <v>4.444</v>
      </c>
      <c r="K24">
        <v>3.3130000000000002</v>
      </c>
      <c r="L24">
        <v>6.6139999999999999</v>
      </c>
      <c r="M24">
        <v>2.65</v>
      </c>
    </row>
    <row r="25" spans="1:15" x14ac:dyDescent="0.3">
      <c r="B25">
        <v>700</v>
      </c>
      <c r="C25">
        <v>4.6669999999999998</v>
      </c>
      <c r="D25">
        <v>2.972</v>
      </c>
      <c r="E25">
        <v>6.6619999999999999</v>
      </c>
      <c r="F25">
        <v>3.4180000000000001</v>
      </c>
      <c r="I25">
        <v>700</v>
      </c>
      <c r="J25">
        <v>4.5279999999999996</v>
      </c>
      <c r="K25">
        <v>3.2909999999999999</v>
      </c>
      <c r="L25">
        <v>6.625</v>
      </c>
      <c r="M25">
        <v>2.7759999999999998</v>
      </c>
    </row>
    <row r="26" spans="1:15" x14ac:dyDescent="0.3">
      <c r="B26">
        <v>800</v>
      </c>
      <c r="C26">
        <v>4.7750000000000004</v>
      </c>
      <c r="D26">
        <v>2.9390000000000001</v>
      </c>
      <c r="E26">
        <v>6.6760000000000002</v>
      </c>
      <c r="F26">
        <v>3.5760000000000001</v>
      </c>
      <c r="I26">
        <v>800</v>
      </c>
      <c r="J26">
        <v>4.6100000000000003</v>
      </c>
      <c r="K26">
        <v>3.2770000000000001</v>
      </c>
      <c r="L26">
        <v>6.633</v>
      </c>
      <c r="M26">
        <v>2.8769999999999998</v>
      </c>
    </row>
    <row r="27" spans="1:15" x14ac:dyDescent="0.3">
      <c r="B27">
        <v>900</v>
      </c>
      <c r="C27">
        <v>4.8650000000000002</v>
      </c>
      <c r="D27">
        <v>2.92</v>
      </c>
      <c r="E27">
        <v>6.6870000000000003</v>
      </c>
      <c r="F27">
        <v>3.706</v>
      </c>
      <c r="I27">
        <v>900</v>
      </c>
      <c r="J27">
        <v>4.657</v>
      </c>
      <c r="K27">
        <v>3.2669999999999999</v>
      </c>
      <c r="L27">
        <v>6.64</v>
      </c>
      <c r="M27">
        <v>2.9580000000000002</v>
      </c>
    </row>
    <row r="28" spans="1:15" x14ac:dyDescent="0.3">
      <c r="B28">
        <v>1000</v>
      </c>
      <c r="C28">
        <v>4.9420000000000002</v>
      </c>
      <c r="D28">
        <v>2.895</v>
      </c>
      <c r="E28">
        <v>6.6959999999999997</v>
      </c>
      <c r="F28">
        <v>3.8149999999999999</v>
      </c>
      <c r="I28">
        <v>1000</v>
      </c>
      <c r="J28">
        <v>4.6829999999999998</v>
      </c>
      <c r="K28">
        <v>3.26</v>
      </c>
      <c r="L28">
        <v>6.6459999999999999</v>
      </c>
      <c r="M28">
        <v>3.0270000000000001</v>
      </c>
    </row>
    <row r="31" spans="1:15" x14ac:dyDescent="0.3">
      <c r="B31">
        <f>D19*D19*B19*B19/(F19*F19*90000)</f>
        <v>1.837959911004311</v>
      </c>
      <c r="C31">
        <f>(B19+53.483)*(B19+53.483)</f>
        <v>23557.031289000002</v>
      </c>
      <c r="I31">
        <f>150*((L19*L19-J19*J19)/(K19*K19)-1)</f>
        <v>133.74134950406739</v>
      </c>
      <c r="J31">
        <f>J19*300/K19</f>
        <v>262.7836611195159</v>
      </c>
      <c r="K31">
        <f>SQRT(J31*J31-I31*I31)</f>
        <v>226.20456225330085</v>
      </c>
      <c r="M31">
        <f>M19*M19*90000*(134.192+I19)/(I19*I19*K19*K19)</f>
        <v>119.66654772830786</v>
      </c>
      <c r="N31">
        <f>0.0643*M19*M19*90000/(K19*K19*I19*I19)</f>
        <v>3.285577226775549E-2</v>
      </c>
      <c r="O31">
        <f>2*3.1415926*1000*N31</f>
        <v>206.43890204733174</v>
      </c>
    </row>
    <row r="32" spans="1:15" x14ac:dyDescent="0.3">
      <c r="B32">
        <f t="shared" ref="B32:B40" si="0">D20*D20*B20*B20/(F20*F20*90000)</f>
        <v>2.012182526553163</v>
      </c>
      <c r="C32">
        <f t="shared" ref="C32:C40" si="1">(B20+53.483)*(B20+53.483)</f>
        <v>64253.631289000004</v>
      </c>
      <c r="I32">
        <f t="shared" ref="I32:I40" si="2">150*((L20*L20-J20*J20)/(K20*K20)-1)</f>
        <v>164.09557703637722</v>
      </c>
      <c r="J32">
        <f t="shared" ref="J32:J40" si="3">J20*300/K20</f>
        <v>306.43846780766097</v>
      </c>
      <c r="K32">
        <f t="shared" ref="K32:K40" si="4">SQRT(J32*J32-I32*I32)</f>
        <v>258.79949024178012</v>
      </c>
      <c r="M32">
        <f t="shared" ref="M32:M40" si="5">M20*M20*90000*(134.192+I20)/(I20*I20*K20*K20)</f>
        <v>135.74393359941922</v>
      </c>
      <c r="N32">
        <f>0.0643*M20*M20*90000/(K20*K20*I20*I20)</f>
        <v>2.6117725530361752E-2</v>
      </c>
      <c r="O32">
        <f t="shared" ref="O32:O39" si="6">2*3.1415926*1000*N32</f>
        <v>164.10250651003111</v>
      </c>
    </row>
    <row r="33" spans="2:18" x14ac:dyDescent="0.3">
      <c r="B33">
        <f t="shared" si="0"/>
        <v>2.2639658277029113</v>
      </c>
      <c r="C33">
        <f t="shared" si="1"/>
        <v>124950.231289</v>
      </c>
      <c r="I33">
        <f t="shared" si="2"/>
        <v>179.7373328289712</v>
      </c>
      <c r="J33">
        <f t="shared" si="3"/>
        <v>340.67217317003707</v>
      </c>
      <c r="K33">
        <f t="shared" si="4"/>
        <v>289.39941389008266</v>
      </c>
      <c r="M33">
        <f t="shared" si="5"/>
        <v>138.50504310682112</v>
      </c>
      <c r="N33">
        <f t="shared" ref="N33:N40" si="7">0.0643*M21*M21*90000/(K21*K21*I21*I21)</f>
        <v>2.0511373474795942E-2</v>
      </c>
      <c r="O33">
        <f t="shared" si="6"/>
        <v>128.87675824851044</v>
      </c>
    </row>
    <row r="34" spans="2:18" x14ac:dyDescent="0.3">
      <c r="B34">
        <f t="shared" si="0"/>
        <v>2.597894485786453</v>
      </c>
      <c r="C34">
        <f t="shared" si="1"/>
        <v>205646.83128899999</v>
      </c>
      <c r="I34">
        <f t="shared" si="2"/>
        <v>181.73486640121769</v>
      </c>
      <c r="J34">
        <f t="shared" si="3"/>
        <v>369.14956011730203</v>
      </c>
      <c r="K34">
        <f t="shared" si="4"/>
        <v>321.31578870159672</v>
      </c>
      <c r="M34">
        <f t="shared" si="5"/>
        <v>133.86149284990668</v>
      </c>
      <c r="N34">
        <f t="shared" si="7"/>
        <v>1.6112734728803497E-2</v>
      </c>
      <c r="O34">
        <f t="shared" si="6"/>
        <v>101.23929637954414</v>
      </c>
    </row>
    <row r="35" spans="2:18" x14ac:dyDescent="0.3">
      <c r="B35">
        <f t="shared" si="0"/>
        <v>3.029485585636106</v>
      </c>
      <c r="C35">
        <f t="shared" si="1"/>
        <v>306343.43128899991</v>
      </c>
      <c r="I35">
        <f t="shared" si="2"/>
        <v>184.57204277121849</v>
      </c>
      <c r="J35">
        <f t="shared" si="3"/>
        <v>385.61194029850742</v>
      </c>
      <c r="K35">
        <f t="shared" si="4"/>
        <v>338.57012497862115</v>
      </c>
      <c r="M35">
        <f t="shared" si="5"/>
        <v>126.03275774591398</v>
      </c>
      <c r="N35">
        <f t="shared" si="7"/>
        <v>1.2778316855246153E-2</v>
      </c>
      <c r="O35">
        <f t="shared" si="6"/>
        <v>80.288531345793174</v>
      </c>
    </row>
    <row r="36" spans="2:18" x14ac:dyDescent="0.3">
      <c r="B36">
        <f t="shared" si="0"/>
        <v>3.5329535454765906</v>
      </c>
      <c r="C36">
        <f t="shared" si="1"/>
        <v>427040.03128899995</v>
      </c>
      <c r="I36">
        <f t="shared" si="2"/>
        <v>177.93268639880446</v>
      </c>
      <c r="J36">
        <f t="shared" si="3"/>
        <v>402.41472985209776</v>
      </c>
      <c r="K36">
        <f t="shared" si="4"/>
        <v>360.93984805344161</v>
      </c>
      <c r="M36">
        <f t="shared" si="5"/>
        <v>117.43526516884295</v>
      </c>
      <c r="N36">
        <f t="shared" si="7"/>
        <v>1.0284894891740308E-2</v>
      </c>
      <c r="O36">
        <f t="shared" si="6"/>
        <v>64.621899367338301</v>
      </c>
    </row>
    <row r="37" spans="2:18" x14ac:dyDescent="0.3">
      <c r="B37">
        <f t="shared" si="0"/>
        <v>4.1163004259775189</v>
      </c>
      <c r="C37">
        <f t="shared" si="1"/>
        <v>567736.63128899992</v>
      </c>
      <c r="I37">
        <f t="shared" si="2"/>
        <v>173.91094798194138</v>
      </c>
      <c r="J37">
        <f t="shared" si="3"/>
        <v>412.76207839562437</v>
      </c>
      <c r="K37">
        <f t="shared" si="4"/>
        <v>374.33609969317422</v>
      </c>
      <c r="M37">
        <f t="shared" si="5"/>
        <v>109.01734699205952</v>
      </c>
      <c r="N37">
        <f t="shared" si="7"/>
        <v>8.4031199191426254E-3</v>
      </c>
      <c r="O37">
        <f t="shared" si="6"/>
        <v>52.798358709782143</v>
      </c>
    </row>
    <row r="38" spans="2:18" x14ac:dyDescent="0.3">
      <c r="B38">
        <f t="shared" si="0"/>
        <v>4.803321060501669</v>
      </c>
      <c r="C38">
        <f t="shared" si="1"/>
        <v>728433.2312889999</v>
      </c>
      <c r="I38">
        <f t="shared" si="2"/>
        <v>167.6994549354956</v>
      </c>
      <c r="J38">
        <f t="shared" si="3"/>
        <v>422.03234665852915</v>
      </c>
      <c r="K38">
        <f t="shared" si="4"/>
        <v>387.2830934089979</v>
      </c>
      <c r="M38">
        <f t="shared" si="5"/>
        <v>101.25710822730974</v>
      </c>
      <c r="N38">
        <f t="shared" si="7"/>
        <v>6.9694795705979246E-3</v>
      </c>
      <c r="O38">
        <f t="shared" si="6"/>
        <v>43.790530889683232</v>
      </c>
    </row>
    <row r="39" spans="2:18" x14ac:dyDescent="0.3">
      <c r="B39">
        <f t="shared" si="0"/>
        <v>5.5872407137795825</v>
      </c>
      <c r="C39">
        <f t="shared" si="1"/>
        <v>909129.83128899988</v>
      </c>
      <c r="I39">
        <f t="shared" si="2"/>
        <v>164.83197447384771</v>
      </c>
      <c r="J39">
        <f t="shared" si="3"/>
        <v>427.64003673094578</v>
      </c>
      <c r="K39">
        <f t="shared" si="4"/>
        <v>394.59652964299806</v>
      </c>
      <c r="M39">
        <f t="shared" si="5"/>
        <v>94.201265011375611</v>
      </c>
      <c r="N39">
        <f t="shared" si="7"/>
        <v>5.8568828034170177E-3</v>
      </c>
      <c r="O39">
        <f t="shared" si="6"/>
        <v>36.799879348564318</v>
      </c>
    </row>
    <row r="40" spans="2:18" x14ac:dyDescent="0.3">
      <c r="B40">
        <f t="shared" si="0"/>
        <v>6.3983138916706315</v>
      </c>
      <c r="C40">
        <f t="shared" si="1"/>
        <v>1109826.431289</v>
      </c>
      <c r="I40">
        <f t="shared" si="2"/>
        <v>163.88310154691564</v>
      </c>
      <c r="J40">
        <f t="shared" si="3"/>
        <v>430.95092024539878</v>
      </c>
      <c r="K40">
        <f t="shared" si="4"/>
        <v>398.57373808082161</v>
      </c>
      <c r="M40">
        <f t="shared" si="5"/>
        <v>88.007306795242584</v>
      </c>
      <c r="N40">
        <f t="shared" si="7"/>
        <v>4.9893402765440941E-3</v>
      </c>
      <c r="O40">
        <f>2*3.1415926*1000*N40</f>
        <v>31.34894898334576</v>
      </c>
    </row>
    <row r="43" spans="2:18" x14ac:dyDescent="0.3">
      <c r="B43">
        <v>1.837959911004311</v>
      </c>
      <c r="C43">
        <v>2.012182526553163</v>
      </c>
      <c r="D43">
        <v>2.2639658277029113</v>
      </c>
      <c r="E43">
        <v>2.597894485786453</v>
      </c>
      <c r="F43">
        <v>3.029485585636106</v>
      </c>
      <c r="G43">
        <v>3.5329535454765906</v>
      </c>
      <c r="H43">
        <v>4.1163004259775189</v>
      </c>
      <c r="I43">
        <v>4.803321060501669</v>
      </c>
      <c r="J43">
        <v>5.5872407137795825</v>
      </c>
      <c r="K43">
        <v>6.3983138916706315</v>
      </c>
      <c r="L43">
        <v>101.23929637954414</v>
      </c>
      <c r="M43">
        <v>80.288531345793174</v>
      </c>
      <c r="N43">
        <v>64.621899367338301</v>
      </c>
      <c r="O43">
        <v>52.798358709782143</v>
      </c>
      <c r="P43">
        <v>43.790530889683232</v>
      </c>
      <c r="Q43">
        <v>36.799879348564318</v>
      </c>
      <c r="R43">
        <v>31.34894898334576</v>
      </c>
    </row>
    <row r="44" spans="2:18" x14ac:dyDescent="0.3">
      <c r="B44">
        <v>23557.031289000002</v>
      </c>
      <c r="C44">
        <v>64253.631289000004</v>
      </c>
      <c r="D44">
        <v>124950.231289</v>
      </c>
      <c r="E44">
        <v>205646.83128899999</v>
      </c>
      <c r="F44">
        <v>306343.43128899991</v>
      </c>
      <c r="G44">
        <v>427040.03128899995</v>
      </c>
      <c r="H44">
        <v>567736.63128899992</v>
      </c>
      <c r="I44">
        <v>728433.2312889999</v>
      </c>
      <c r="J44">
        <v>909129.83128899988</v>
      </c>
      <c r="K44">
        <v>1109826.431289</v>
      </c>
      <c r="L44">
        <v>321.31578870159672</v>
      </c>
      <c r="M44">
        <v>338.57012497862115</v>
      </c>
      <c r="N44">
        <v>360.93984805344161</v>
      </c>
      <c r="O44">
        <v>374.33609969317422</v>
      </c>
      <c r="P44">
        <v>387.2830934089979</v>
      </c>
      <c r="Q44">
        <v>394.59652964299806</v>
      </c>
      <c r="R44">
        <v>398.57373808082161</v>
      </c>
    </row>
    <row r="46" spans="2:18" x14ac:dyDescent="0.3">
      <c r="I46">
        <v>100</v>
      </c>
      <c r="J46">
        <v>200</v>
      </c>
      <c r="K46">
        <v>300</v>
      </c>
      <c r="L46">
        <v>400</v>
      </c>
      <c r="M46">
        <v>500</v>
      </c>
      <c r="N46">
        <v>600</v>
      </c>
      <c r="O46">
        <v>700</v>
      </c>
      <c r="P46">
        <v>800</v>
      </c>
      <c r="Q46">
        <v>900</v>
      </c>
      <c r="R46">
        <v>1000</v>
      </c>
    </row>
    <row r="47" spans="2:18" x14ac:dyDescent="0.3">
      <c r="B47">
        <f>K19*K19*I19*I19/(M19*M19*90000)</f>
        <v>1.9570381568265165</v>
      </c>
      <c r="C47">
        <f>(I19+134.192)*(I19+134.192)</f>
        <v>54845.892864000001</v>
      </c>
      <c r="I47">
        <v>119.66654772830786</v>
      </c>
      <c r="J47">
        <v>135.74393359941922</v>
      </c>
      <c r="K47">
        <v>138.50504310682112</v>
      </c>
      <c r="L47">
        <v>133.86149284990668</v>
      </c>
      <c r="M47">
        <v>126.03275774591398</v>
      </c>
      <c r="N47">
        <v>117.43526516884295</v>
      </c>
      <c r="O47">
        <v>109.01734699205952</v>
      </c>
      <c r="P47">
        <v>101.25710822730974</v>
      </c>
      <c r="Q47">
        <v>94.201265011375611</v>
      </c>
      <c r="R47">
        <v>88.007306795242584</v>
      </c>
    </row>
    <row r="48" spans="2:18" x14ac:dyDescent="0.3">
      <c r="B48">
        <f t="shared" ref="B48:B56" si="8">K20*K20*I20*I20/(M20*M20*90000)</f>
        <v>2.4619295399689958</v>
      </c>
      <c r="C48">
        <f t="shared" ref="C48:C56" si="9">(I20+134.192)*(I20+134.192)</f>
        <v>111684.292864</v>
      </c>
    </row>
    <row r="49" spans="2:11" x14ac:dyDescent="0.3">
      <c r="B49">
        <f t="shared" si="8"/>
        <v>3.1348461417764568</v>
      </c>
      <c r="C49">
        <f t="shared" si="9"/>
        <v>188522.69286400001</v>
      </c>
    </row>
    <row r="50" spans="2:11" x14ac:dyDescent="0.3">
      <c r="B50">
        <f t="shared" si="8"/>
        <v>3.990632321716054</v>
      </c>
      <c r="C50">
        <f t="shared" si="9"/>
        <v>285361.09286400001</v>
      </c>
    </row>
    <row r="51" spans="2:11" x14ac:dyDescent="0.3">
      <c r="B51">
        <f t="shared" si="8"/>
        <v>5.031961621267949</v>
      </c>
      <c r="C51">
        <f t="shared" si="9"/>
        <v>402199.49286400003</v>
      </c>
    </row>
    <row r="52" spans="2:11" x14ac:dyDescent="0.3">
      <c r="B52">
        <f t="shared" si="8"/>
        <v>6.2518869348522621</v>
      </c>
      <c r="C52">
        <f t="shared" si="9"/>
        <v>539037.89286400005</v>
      </c>
    </row>
    <row r="53" spans="2:11" x14ac:dyDescent="0.3">
      <c r="B53">
        <f t="shared" si="8"/>
        <v>7.6519198367646943</v>
      </c>
      <c r="C53">
        <f t="shared" si="9"/>
        <v>695876.29286399996</v>
      </c>
    </row>
    <row r="54" spans="2:11" x14ac:dyDescent="0.3">
      <c r="B54">
        <f t="shared" si="8"/>
        <v>9.2259399498438572</v>
      </c>
      <c r="C54">
        <f t="shared" si="9"/>
        <v>872714.69286399998</v>
      </c>
    </row>
    <row r="55" spans="2:11" x14ac:dyDescent="0.3">
      <c r="B55">
        <f t="shared" si="8"/>
        <v>10.978536221091217</v>
      </c>
      <c r="C55">
        <f t="shared" si="9"/>
        <v>1069553.092864</v>
      </c>
    </row>
    <row r="56" spans="2:11" x14ac:dyDescent="0.3">
      <c r="B56">
        <f t="shared" si="8"/>
        <v>12.887475384729202</v>
      </c>
      <c r="C56">
        <f t="shared" si="9"/>
        <v>1286391.4928639999</v>
      </c>
      <c r="I56">
        <v>214.81800000000001</v>
      </c>
      <c r="J56">
        <v>348.69400000000002</v>
      </c>
    </row>
    <row r="57" spans="2:11" x14ac:dyDescent="0.3">
      <c r="I57">
        <v>243.959</v>
      </c>
      <c r="J57">
        <v>318.50200000000001</v>
      </c>
    </row>
    <row r="58" spans="2:11" x14ac:dyDescent="0.3">
      <c r="I58">
        <v>276.31299999999999</v>
      </c>
      <c r="J58">
        <v>283.08100000000002</v>
      </c>
    </row>
    <row r="59" spans="2:11" x14ac:dyDescent="0.3">
      <c r="B59">
        <v>1.9570381568265165</v>
      </c>
      <c r="C59">
        <v>2.4619295399689958</v>
      </c>
      <c r="D59">
        <v>3.1348461417764568</v>
      </c>
      <c r="E59">
        <v>3.990632321716054</v>
      </c>
      <c r="F59">
        <v>5.031961621267949</v>
      </c>
      <c r="G59">
        <v>6.2518869348522621</v>
      </c>
      <c r="H59">
        <v>7.6519198367646943</v>
      </c>
      <c r="I59">
        <v>9.2259399498438572</v>
      </c>
      <c r="J59">
        <v>10.978536221091217</v>
      </c>
      <c r="K59">
        <v>12.887475384729202</v>
      </c>
    </row>
    <row r="60" spans="2:11" x14ac:dyDescent="0.3">
      <c r="B60">
        <v>54845.892864000001</v>
      </c>
      <c r="C60">
        <v>111684.292864</v>
      </c>
      <c r="D60">
        <v>188522.69286400001</v>
      </c>
      <c r="E60">
        <v>285361.09286400001</v>
      </c>
      <c r="F60">
        <v>402199.49286400003</v>
      </c>
      <c r="G60">
        <v>539037.89286400005</v>
      </c>
      <c r="H60">
        <v>695876.29286399996</v>
      </c>
      <c r="I60">
        <v>872714.69286399998</v>
      </c>
      <c r="J60">
        <v>1069553.092864</v>
      </c>
      <c r="K60">
        <v>1286391.4928639999</v>
      </c>
    </row>
    <row r="61" spans="2:11" x14ac:dyDescent="0.3">
      <c r="I61">
        <v>382.572</v>
      </c>
      <c r="J61">
        <v>181.40199999999999</v>
      </c>
    </row>
    <row r="62" spans="2:11" x14ac:dyDescent="0.3">
      <c r="I62">
        <v>408.97500000000002</v>
      </c>
      <c r="J62">
        <v>155.69399999999999</v>
      </c>
    </row>
    <row r="63" spans="2:11" x14ac:dyDescent="0.3">
      <c r="I63">
        <v>430.78399999999999</v>
      </c>
      <c r="J63">
        <v>133.42500000000001</v>
      </c>
    </row>
    <row r="64" spans="2:11" x14ac:dyDescent="0.3">
      <c r="I64">
        <v>448.67099999999999</v>
      </c>
      <c r="J64">
        <v>114.705</v>
      </c>
    </row>
    <row r="65" spans="9:18" x14ac:dyDescent="0.3">
      <c r="I65">
        <v>464.649</v>
      </c>
      <c r="J65">
        <v>100.16500000000001</v>
      </c>
    </row>
    <row r="68" spans="9:18" x14ac:dyDescent="0.3">
      <c r="I68">
        <v>348.69400000000002</v>
      </c>
      <c r="J68">
        <v>318.50200000000001</v>
      </c>
      <c r="K68">
        <v>283.08100000000002</v>
      </c>
      <c r="L68">
        <v>246.69399999999999</v>
      </c>
      <c r="M68">
        <v>211.54900000000001</v>
      </c>
      <c r="N68">
        <v>181.40199999999999</v>
      </c>
      <c r="O68">
        <v>155.69399999999999</v>
      </c>
      <c r="P68">
        <v>133.42500000000001</v>
      </c>
      <c r="Q68">
        <v>114.705</v>
      </c>
      <c r="R68">
        <v>100.16500000000001</v>
      </c>
    </row>
    <row r="69" spans="9:18" x14ac:dyDescent="0.3">
      <c r="I69">
        <v>214.81800000000001</v>
      </c>
      <c r="J69">
        <v>243.959</v>
      </c>
      <c r="K69">
        <v>276.31299999999999</v>
      </c>
      <c r="L69">
        <v>317.30399999999997</v>
      </c>
      <c r="M69">
        <v>349.529</v>
      </c>
      <c r="N69">
        <v>382.572</v>
      </c>
      <c r="O69">
        <v>408.97500000000002</v>
      </c>
      <c r="P69">
        <v>430.78399999999999</v>
      </c>
      <c r="Q69">
        <v>448.67099999999999</v>
      </c>
      <c r="R69">
        <v>464.649</v>
      </c>
    </row>
    <row r="74" spans="9:18" x14ac:dyDescent="0.3">
      <c r="I74">
        <v>83.507000000000005</v>
      </c>
    </row>
    <row r="75" spans="9:18" x14ac:dyDescent="0.3">
      <c r="I75">
        <v>125.974</v>
      </c>
    </row>
    <row r="76" spans="9:18" x14ac:dyDescent="0.3">
      <c r="I76">
        <v>156.13399999999999</v>
      </c>
    </row>
    <row r="77" spans="9:18" x14ac:dyDescent="0.3">
      <c r="I77">
        <v>174.55799999999999</v>
      </c>
    </row>
    <row r="78" spans="9:18" x14ac:dyDescent="0.3">
      <c r="I78">
        <v>182.69900000000001</v>
      </c>
    </row>
    <row r="79" spans="9:18" x14ac:dyDescent="0.3">
      <c r="I79">
        <v>184.96799999999999</v>
      </c>
    </row>
    <row r="80" spans="9:18" x14ac:dyDescent="0.3">
      <c r="I80">
        <v>183.04900000000001</v>
      </c>
    </row>
    <row r="81" spans="9:18" x14ac:dyDescent="0.3">
      <c r="I81">
        <v>177.68600000000001</v>
      </c>
    </row>
    <row r="82" spans="9:18" x14ac:dyDescent="0.3">
      <c r="I82">
        <v>170.654</v>
      </c>
    </row>
    <row r="83" spans="9:18" x14ac:dyDescent="0.3">
      <c r="I83">
        <v>164.65</v>
      </c>
    </row>
    <row r="85" spans="9:18" x14ac:dyDescent="0.3">
      <c r="I85">
        <v>100</v>
      </c>
      <c r="J85">
        <v>200</v>
      </c>
      <c r="K85">
        <v>300</v>
      </c>
      <c r="L85">
        <v>400</v>
      </c>
      <c r="M85">
        <v>500</v>
      </c>
      <c r="N85">
        <v>600</v>
      </c>
      <c r="O85">
        <v>700</v>
      </c>
      <c r="P85">
        <v>800</v>
      </c>
      <c r="Q85">
        <v>900</v>
      </c>
      <c r="R85">
        <v>1000</v>
      </c>
    </row>
    <row r="86" spans="9:18" x14ac:dyDescent="0.3">
      <c r="I86">
        <v>83.507000000000005</v>
      </c>
      <c r="J86">
        <v>125.974</v>
      </c>
      <c r="K86">
        <v>156.13399999999999</v>
      </c>
      <c r="L86">
        <v>174.55799999999999</v>
      </c>
      <c r="M86">
        <v>182.69900000000001</v>
      </c>
      <c r="N86">
        <v>184.96799999999999</v>
      </c>
      <c r="O86">
        <v>183.04900000000001</v>
      </c>
      <c r="P86">
        <v>177.68600000000001</v>
      </c>
      <c r="Q86">
        <v>170.654</v>
      </c>
      <c r="R86">
        <v>164.65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羡鱼</dc:creator>
  <cp:lastModifiedBy>羡鱼</cp:lastModifiedBy>
  <dcterms:created xsi:type="dcterms:W3CDTF">2015-06-05T18:19:34Z</dcterms:created>
  <dcterms:modified xsi:type="dcterms:W3CDTF">2021-12-06T08:34:00Z</dcterms:modified>
</cp:coreProperties>
</file>