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羡鱼\Desktop\"/>
    </mc:Choice>
  </mc:AlternateContent>
  <xr:revisionPtr revIDLastSave="0" documentId="13_ncr:1_{EE7AE934-64B3-4F33-B90B-8D1B3641450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B43" i="1"/>
  <c r="A42" i="1"/>
  <c r="B42" i="1"/>
  <c r="A41" i="1"/>
  <c r="B41" i="1"/>
  <c r="D43" i="1"/>
  <c r="E43" i="1"/>
  <c r="F43" i="1"/>
  <c r="G43" i="1"/>
  <c r="H43" i="1"/>
  <c r="I43" i="1"/>
  <c r="J43" i="1"/>
  <c r="K43" i="1"/>
  <c r="L43" i="1"/>
  <c r="M43" i="1"/>
  <c r="C43" i="1"/>
  <c r="C34" i="1"/>
  <c r="D42" i="1"/>
  <c r="E42" i="1"/>
  <c r="F42" i="1"/>
  <c r="G42" i="1"/>
  <c r="H42" i="1"/>
  <c r="I42" i="1"/>
  <c r="J42" i="1"/>
  <c r="K42" i="1"/>
  <c r="L42" i="1"/>
  <c r="D41" i="1"/>
  <c r="E41" i="1"/>
  <c r="F41" i="1"/>
  <c r="G41" i="1"/>
  <c r="H41" i="1"/>
  <c r="I41" i="1"/>
  <c r="J41" i="1"/>
  <c r="K41" i="1"/>
  <c r="L41" i="1"/>
  <c r="M41" i="1"/>
  <c r="M42" i="1" s="1"/>
  <c r="C41" i="1"/>
  <c r="C42" i="1" s="1"/>
  <c r="C3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D32" i="1"/>
  <c r="D33" i="1" s="1"/>
  <c r="E32" i="1"/>
  <c r="E33" i="1" s="1"/>
  <c r="F32" i="1"/>
  <c r="F33" i="1" s="1"/>
  <c r="G32" i="1"/>
  <c r="G33" i="1" s="1"/>
  <c r="H32" i="1"/>
  <c r="H33" i="1" s="1"/>
  <c r="I32" i="1"/>
  <c r="I33" i="1" s="1"/>
  <c r="J32" i="1"/>
  <c r="J33" i="1" s="1"/>
  <c r="K32" i="1"/>
  <c r="K33" i="1" s="1"/>
  <c r="L32" i="1"/>
  <c r="L33" i="1" s="1"/>
  <c r="M32" i="1"/>
  <c r="M33" i="1" s="1"/>
  <c r="N32" i="1"/>
  <c r="N33" i="1" s="1"/>
  <c r="O32" i="1"/>
  <c r="O33" i="1" s="1"/>
  <c r="P32" i="1"/>
  <c r="P33" i="1" s="1"/>
  <c r="Q32" i="1"/>
  <c r="Q33" i="1" s="1"/>
  <c r="R32" i="1"/>
  <c r="R33" i="1" s="1"/>
  <c r="S32" i="1"/>
  <c r="S33" i="1" s="1"/>
  <c r="T32" i="1"/>
  <c r="T33" i="1" s="1"/>
  <c r="U32" i="1"/>
  <c r="U33" i="1" s="1"/>
  <c r="V32" i="1"/>
  <c r="V33" i="1" s="1"/>
  <c r="W32" i="1"/>
  <c r="W33" i="1" s="1"/>
  <c r="X32" i="1"/>
  <c r="X33" i="1" s="1"/>
  <c r="Y32" i="1"/>
  <c r="Y33" i="1" s="1"/>
  <c r="Z32" i="1"/>
  <c r="Z33" i="1" s="1"/>
  <c r="AA32" i="1"/>
  <c r="AA33" i="1" s="1"/>
  <c r="AB32" i="1"/>
  <c r="AB33" i="1" s="1"/>
  <c r="AC32" i="1"/>
  <c r="AC33" i="1" s="1"/>
  <c r="AD32" i="1"/>
  <c r="AD33" i="1" s="1"/>
  <c r="AE32" i="1"/>
  <c r="AE33" i="1" s="1"/>
  <c r="AF32" i="1"/>
  <c r="AF33" i="1" s="1"/>
  <c r="AG32" i="1"/>
  <c r="AG33" i="1" s="1"/>
  <c r="AH32" i="1"/>
  <c r="AH33" i="1" s="1"/>
  <c r="C33" i="1"/>
  <c r="C8" i="1"/>
  <c r="C7" i="1"/>
  <c r="E11" i="1"/>
  <c r="G3" i="1"/>
  <c r="E2" i="1"/>
</calcChain>
</file>

<file path=xl/sharedStrings.xml><?xml version="1.0" encoding="utf-8"?>
<sst xmlns="http://schemas.openxmlformats.org/spreadsheetml/2006/main" count="75" uniqueCount="70">
  <si>
    <t>A</t>
    <phoneticPr fontId="1" type="noConversion"/>
  </si>
  <si>
    <t>中间红孔(欧）</t>
    <phoneticPr fontId="1" type="noConversion"/>
  </si>
  <si>
    <t>测试导线电阻（欧）</t>
    <phoneticPr fontId="1" type="noConversion"/>
  </si>
  <si>
    <t>引线电阻（欧）</t>
    <phoneticPr fontId="1" type="noConversion"/>
  </si>
  <si>
    <t>电流（安）</t>
    <phoneticPr fontId="1" type="noConversion"/>
  </si>
  <si>
    <t>电阻（欧）</t>
    <phoneticPr fontId="1" type="noConversion"/>
  </si>
  <si>
    <t>恒流模式</t>
    <phoneticPr fontId="1" type="noConversion"/>
  </si>
  <si>
    <t>输出电压（伏）</t>
    <phoneticPr fontId="1" type="noConversion"/>
  </si>
  <si>
    <t>输出电流（安）</t>
    <phoneticPr fontId="1" type="noConversion"/>
  </si>
  <si>
    <t>B</t>
    <phoneticPr fontId="1" type="noConversion"/>
  </si>
  <si>
    <t>电压（毫伏）</t>
    <phoneticPr fontId="1" type="noConversion"/>
  </si>
  <si>
    <t>电阻</t>
    <phoneticPr fontId="1" type="noConversion"/>
  </si>
  <si>
    <t>电阻1（欧）</t>
    <phoneticPr fontId="1" type="noConversion"/>
  </si>
  <si>
    <t>乱真电势（毫伏）</t>
    <phoneticPr fontId="1" type="noConversion"/>
  </si>
  <si>
    <t>C</t>
    <phoneticPr fontId="1" type="noConversion"/>
  </si>
  <si>
    <t>计算大电阻（欧）</t>
    <phoneticPr fontId="1" type="noConversion"/>
  </si>
  <si>
    <t>估算偏差</t>
    <phoneticPr fontId="1" type="noConversion"/>
  </si>
  <si>
    <t>计算铂电阻初值（欧）</t>
    <phoneticPr fontId="1" type="noConversion"/>
  </si>
  <si>
    <t>计算电压示值（伏0</t>
    <phoneticPr fontId="1" type="noConversion"/>
  </si>
  <si>
    <t>数字电压示值（伏）</t>
    <phoneticPr fontId="1" type="noConversion"/>
  </si>
  <si>
    <t>恒压模式</t>
    <phoneticPr fontId="1" type="noConversion"/>
  </si>
  <si>
    <t>D</t>
    <phoneticPr fontId="1" type="noConversion"/>
  </si>
  <si>
    <t>幅度值（VPP)</t>
    <phoneticPr fontId="1" type="noConversion"/>
  </si>
  <si>
    <t>感应电压（毫伏）</t>
    <phoneticPr fontId="1" type="noConversion"/>
  </si>
  <si>
    <t>E</t>
    <phoneticPr fontId="1" type="noConversion"/>
  </si>
  <si>
    <t>时间</t>
    <phoneticPr fontId="1" type="noConversion"/>
  </si>
  <si>
    <t>样品电压1</t>
    <phoneticPr fontId="1" type="noConversion"/>
  </si>
  <si>
    <t>样品电压2</t>
    <phoneticPr fontId="1" type="noConversion"/>
  </si>
  <si>
    <t>感应电压</t>
    <phoneticPr fontId="1" type="noConversion"/>
  </si>
  <si>
    <t>温度</t>
  </si>
  <si>
    <t>温度</t>
    <phoneticPr fontId="1" type="noConversion"/>
  </si>
  <si>
    <t>温度电压</t>
    <phoneticPr fontId="1" type="noConversion"/>
  </si>
  <si>
    <t>1‘17</t>
    <phoneticPr fontId="1" type="noConversion"/>
  </si>
  <si>
    <t>1’38</t>
    <phoneticPr fontId="1" type="noConversion"/>
  </si>
  <si>
    <t>1‘59</t>
    <phoneticPr fontId="1" type="noConversion"/>
  </si>
  <si>
    <t>2’20</t>
    <phoneticPr fontId="1" type="noConversion"/>
  </si>
  <si>
    <t>2‘43</t>
    <phoneticPr fontId="1" type="noConversion"/>
  </si>
  <si>
    <t>3’08</t>
    <phoneticPr fontId="1" type="noConversion"/>
  </si>
  <si>
    <t>3‘46</t>
    <phoneticPr fontId="1" type="noConversion"/>
  </si>
  <si>
    <t>4’15</t>
    <phoneticPr fontId="1" type="noConversion"/>
  </si>
  <si>
    <t>4‘45</t>
    <phoneticPr fontId="1" type="noConversion"/>
  </si>
  <si>
    <t>5’13</t>
    <phoneticPr fontId="1" type="noConversion"/>
  </si>
  <si>
    <t>5‘42</t>
    <phoneticPr fontId="1" type="noConversion"/>
  </si>
  <si>
    <t>6’14</t>
    <phoneticPr fontId="1" type="noConversion"/>
  </si>
  <si>
    <t>26‘43</t>
    <phoneticPr fontId="1" type="noConversion"/>
  </si>
  <si>
    <t>6’57</t>
    <phoneticPr fontId="1" type="noConversion"/>
  </si>
  <si>
    <t>7’22</t>
    <phoneticPr fontId="1" type="noConversion"/>
  </si>
  <si>
    <t>8‘00</t>
    <phoneticPr fontId="1" type="noConversion"/>
  </si>
  <si>
    <t>8’25</t>
    <phoneticPr fontId="1" type="noConversion"/>
  </si>
  <si>
    <t>9‘10</t>
    <phoneticPr fontId="1" type="noConversion"/>
  </si>
  <si>
    <t>9’50</t>
    <phoneticPr fontId="1" type="noConversion"/>
  </si>
  <si>
    <t>10‘43</t>
    <phoneticPr fontId="1" type="noConversion"/>
  </si>
  <si>
    <t>11’57</t>
    <phoneticPr fontId="1" type="noConversion"/>
  </si>
  <si>
    <t>13‘13</t>
    <phoneticPr fontId="1" type="noConversion"/>
  </si>
  <si>
    <t>14’46</t>
    <phoneticPr fontId="1" type="noConversion"/>
  </si>
  <si>
    <t>16‘15</t>
    <phoneticPr fontId="1" type="noConversion"/>
  </si>
  <si>
    <t>17’23</t>
    <phoneticPr fontId="1" type="noConversion"/>
  </si>
  <si>
    <t>18‘07</t>
    <phoneticPr fontId="1" type="noConversion"/>
  </si>
  <si>
    <t>18‘28</t>
    <phoneticPr fontId="1" type="noConversion"/>
  </si>
  <si>
    <t>19’32</t>
    <phoneticPr fontId="1" type="noConversion"/>
  </si>
  <si>
    <t>20‘31</t>
    <phoneticPr fontId="1" type="noConversion"/>
  </si>
  <si>
    <t>21’34</t>
    <phoneticPr fontId="1" type="noConversion"/>
  </si>
  <si>
    <t>降温</t>
    <phoneticPr fontId="1" type="noConversion"/>
  </si>
  <si>
    <t>升温</t>
    <phoneticPr fontId="1" type="noConversion"/>
  </si>
  <si>
    <t>铂电阻</t>
    <phoneticPr fontId="1" type="noConversion"/>
  </si>
  <si>
    <t>数据处理</t>
    <phoneticPr fontId="1" type="noConversion"/>
  </si>
  <si>
    <t>结论</t>
    <phoneticPr fontId="1" type="noConversion"/>
  </si>
  <si>
    <t>样品电阻（欧）</t>
    <phoneticPr fontId="1" type="noConversion"/>
  </si>
  <si>
    <t>转变温度（度）</t>
    <phoneticPr fontId="1" type="noConversion"/>
  </si>
  <si>
    <t>转变宽度（度）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</si>
</sst>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降温 电阻</a:t>
            </a:r>
            <a:r>
              <a:rPr lang="en-US" altLang="zh-CN"/>
              <a:t>-</a:t>
            </a:r>
            <a:r>
              <a:rPr lang="zh-CN" altLang="en-US"/>
              <a:t>温度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Sheet1!$C$33:$AH$33</c:f>
              <c:numCache>
                <c:formatCode>General</c:formatCode>
                <c:ptCount val="32"/>
                <c:pt idx="0">
                  <c:v>19.537131143776406</c:v>
                </c:pt>
                <c:pt idx="1">
                  <c:v>11.55377069191618</c:v>
                </c:pt>
                <c:pt idx="2">
                  <c:v>1.5381222415532818</c:v>
                </c:pt>
                <c:pt idx="3">
                  <c:v>-6.1452025634894598</c:v>
                </c:pt>
                <c:pt idx="4">
                  <c:v>-14.065580617478943</c:v>
                </c:pt>
                <c:pt idx="5">
                  <c:v>-21.202932839489204</c:v>
                </c:pt>
                <c:pt idx="6">
                  <c:v>-29.340817060809609</c:v>
                </c:pt>
                <c:pt idx="7">
                  <c:v>-37.71183088240678</c:v>
                </c:pt>
                <c:pt idx="8">
                  <c:v>-44.544955649465336</c:v>
                </c:pt>
                <c:pt idx="9">
                  <c:v>-54.389966908426089</c:v>
                </c:pt>
                <c:pt idx="10">
                  <c:v>-61.691552661618935</c:v>
                </c:pt>
                <c:pt idx="11">
                  <c:v>-69.729742298827688</c:v>
                </c:pt>
                <c:pt idx="12">
                  <c:v>-77.247813402420292</c:v>
                </c:pt>
                <c:pt idx="13">
                  <c:v>-84.499078259792284</c:v>
                </c:pt>
                <c:pt idx="14">
                  <c:v>-92.731269451835004</c:v>
                </c:pt>
                <c:pt idx="15">
                  <c:v>-91.485279434470101</c:v>
                </c:pt>
                <c:pt idx="16">
                  <c:v>-98.954221883304072</c:v>
                </c:pt>
                <c:pt idx="17">
                  <c:v>-106.65455615778251</c:v>
                </c:pt>
                <c:pt idx="18">
                  <c:v>-111.61308959855238</c:v>
                </c:pt>
                <c:pt idx="19">
                  <c:v>-118.78990837256408</c:v>
                </c:pt>
                <c:pt idx="20">
                  <c:v>-123.7304791870409</c:v>
                </c:pt>
                <c:pt idx="21">
                  <c:v>-130.63505775891105</c:v>
                </c:pt>
                <c:pt idx="22">
                  <c:v>-139.0001316108108</c:v>
                </c:pt>
                <c:pt idx="23">
                  <c:v>-146.1186355104135</c:v>
                </c:pt>
                <c:pt idx="24">
                  <c:v>-153.71147134726181</c:v>
                </c:pt>
                <c:pt idx="25">
                  <c:v>-160.79901397086044</c:v>
                </c:pt>
                <c:pt idx="26">
                  <c:v>-168.60254720117118</c:v>
                </c:pt>
                <c:pt idx="27">
                  <c:v>-175.41592291188323</c:v>
                </c:pt>
                <c:pt idx="28">
                  <c:v>-182.7008205827147</c:v>
                </c:pt>
                <c:pt idx="29">
                  <c:v>-192.38980416826868</c:v>
                </c:pt>
                <c:pt idx="30">
                  <c:v>-193.59899130063812</c:v>
                </c:pt>
                <c:pt idx="31">
                  <c:v>-193.59899130063812</c:v>
                </c:pt>
              </c:numCache>
            </c:numRef>
          </c:xVal>
          <c:yVal>
            <c:numRef>
              <c:f>Sheet1!$C$34:$AH$34</c:f>
              <c:numCache>
                <c:formatCode>General</c:formatCode>
                <c:ptCount val="32"/>
                <c:pt idx="0">
                  <c:v>0.3765</c:v>
                </c:pt>
                <c:pt idx="1">
                  <c:v>0.3735</c:v>
                </c:pt>
                <c:pt idx="2">
                  <c:v>0.36849999999999999</c:v>
                </c:pt>
                <c:pt idx="3">
                  <c:v>0.36349999999999999</c:v>
                </c:pt>
                <c:pt idx="4">
                  <c:v>0.35699999999999998</c:v>
                </c:pt>
                <c:pt idx="5">
                  <c:v>0.35099999999999998</c:v>
                </c:pt>
                <c:pt idx="6">
                  <c:v>0.34649999999999997</c:v>
                </c:pt>
                <c:pt idx="7">
                  <c:v>0.34050000000000002</c:v>
                </c:pt>
                <c:pt idx="8">
                  <c:v>0.33550000000000002</c:v>
                </c:pt>
                <c:pt idx="9">
                  <c:v>0.32700000000000001</c:v>
                </c:pt>
                <c:pt idx="10">
                  <c:v>0.3175</c:v>
                </c:pt>
                <c:pt idx="11">
                  <c:v>0.30449999999999999</c:v>
                </c:pt>
                <c:pt idx="12">
                  <c:v>0.29449999999999998</c:v>
                </c:pt>
                <c:pt idx="13">
                  <c:v>0.28349999999999997</c:v>
                </c:pt>
                <c:pt idx="14">
                  <c:v>0.27300000000000002</c:v>
                </c:pt>
                <c:pt idx="15">
                  <c:v>0.26550000000000001</c:v>
                </c:pt>
                <c:pt idx="16">
                  <c:v>0.2545</c:v>
                </c:pt>
                <c:pt idx="17">
                  <c:v>0.245</c:v>
                </c:pt>
                <c:pt idx="18">
                  <c:v>0.23649999999999999</c:v>
                </c:pt>
                <c:pt idx="19">
                  <c:v>0.22600000000000001</c:v>
                </c:pt>
                <c:pt idx="20">
                  <c:v>0.216</c:v>
                </c:pt>
                <c:pt idx="21">
                  <c:v>0.20550000000000002</c:v>
                </c:pt>
                <c:pt idx="22">
                  <c:v>0.191</c:v>
                </c:pt>
                <c:pt idx="23">
                  <c:v>0.17749999999999999</c:v>
                </c:pt>
                <c:pt idx="24">
                  <c:v>0.16500000000000001</c:v>
                </c:pt>
                <c:pt idx="25">
                  <c:v>0.152</c:v>
                </c:pt>
                <c:pt idx="26">
                  <c:v>0.13950000000000001</c:v>
                </c:pt>
                <c:pt idx="27">
                  <c:v>8.7999999999999995E-2</c:v>
                </c:pt>
                <c:pt idx="28">
                  <c:v>3.5000000000000001E-3</c:v>
                </c:pt>
                <c:pt idx="29">
                  <c:v>4.0000000000000001E-3</c:v>
                </c:pt>
                <c:pt idx="30">
                  <c:v>3.5000000000000001E-3</c:v>
                </c:pt>
                <c:pt idx="31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8-4CEE-94BC-573EB8C53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68608"/>
        <c:axId val="2037413504"/>
      </c:scatterChart>
      <c:valAx>
        <c:axId val="17305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413504"/>
        <c:crosses val="autoZero"/>
        <c:crossBetween val="midCat"/>
      </c:valAx>
      <c:valAx>
        <c:axId val="20374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56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降温</a:t>
            </a:r>
            <a:r>
              <a:rPr lang="zh-CN" altLang="en-US" baseline="0"/>
              <a:t> 感应电压</a:t>
            </a:r>
            <a:r>
              <a:rPr lang="en-US" altLang="zh-CN" baseline="0"/>
              <a:t>-</a:t>
            </a:r>
            <a:r>
              <a:rPr lang="zh-CN" altLang="en-US" baseline="0"/>
              <a:t>温度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Sheet1!$C$35:$AH$35</c:f>
              <c:numCache>
                <c:formatCode>General</c:formatCode>
                <c:ptCount val="32"/>
                <c:pt idx="0">
                  <c:v>19.537131143776406</c:v>
                </c:pt>
                <c:pt idx="1">
                  <c:v>11.55377069191618</c:v>
                </c:pt>
                <c:pt idx="2">
                  <c:v>1.5381222415532818</c:v>
                </c:pt>
                <c:pt idx="3">
                  <c:v>-6.1452025634894598</c:v>
                </c:pt>
                <c:pt idx="4">
                  <c:v>-14.065580617478943</c:v>
                </c:pt>
                <c:pt idx="5">
                  <c:v>-21.202932839489204</c:v>
                </c:pt>
                <c:pt idx="6">
                  <c:v>-29.340817060809609</c:v>
                </c:pt>
                <c:pt idx="7">
                  <c:v>-37.71183088240678</c:v>
                </c:pt>
                <c:pt idx="8">
                  <c:v>-44.544955649465336</c:v>
                </c:pt>
                <c:pt idx="9">
                  <c:v>-54.389966908426089</c:v>
                </c:pt>
                <c:pt idx="10">
                  <c:v>-61.691552661618935</c:v>
                </c:pt>
                <c:pt idx="11">
                  <c:v>-69.729742298827688</c:v>
                </c:pt>
                <c:pt idx="12">
                  <c:v>-77.247813402420292</c:v>
                </c:pt>
                <c:pt idx="13">
                  <c:v>-84.499078259792284</c:v>
                </c:pt>
                <c:pt idx="14">
                  <c:v>-92.731269451835004</c:v>
                </c:pt>
                <c:pt idx="15">
                  <c:v>-91.485279434470101</c:v>
                </c:pt>
                <c:pt idx="16">
                  <c:v>-98.954221883304072</c:v>
                </c:pt>
                <c:pt idx="17">
                  <c:v>-106.65455615778251</c:v>
                </c:pt>
                <c:pt idx="18">
                  <c:v>-111.61308959855238</c:v>
                </c:pt>
                <c:pt idx="19">
                  <c:v>-118.78990837256408</c:v>
                </c:pt>
                <c:pt idx="20">
                  <c:v>-123.7304791870409</c:v>
                </c:pt>
                <c:pt idx="21">
                  <c:v>-130.63505775891105</c:v>
                </c:pt>
                <c:pt idx="22">
                  <c:v>-139.0001316108108</c:v>
                </c:pt>
                <c:pt idx="23">
                  <c:v>-146.1186355104135</c:v>
                </c:pt>
                <c:pt idx="24">
                  <c:v>-153.71147134726181</c:v>
                </c:pt>
                <c:pt idx="25">
                  <c:v>-160.79901397086044</c:v>
                </c:pt>
                <c:pt idx="26">
                  <c:v>-168.60254720117118</c:v>
                </c:pt>
                <c:pt idx="27">
                  <c:v>-175.41592291188323</c:v>
                </c:pt>
                <c:pt idx="28">
                  <c:v>-182.7008205827147</c:v>
                </c:pt>
                <c:pt idx="29">
                  <c:v>-192.38980416826868</c:v>
                </c:pt>
                <c:pt idx="30">
                  <c:v>-193.59899130063812</c:v>
                </c:pt>
                <c:pt idx="31">
                  <c:v>-193.59899130063812</c:v>
                </c:pt>
              </c:numCache>
            </c:numRef>
          </c:xVal>
          <c:yVal>
            <c:numRef>
              <c:f>Sheet1!$C$36:$AH$36</c:f>
              <c:numCache>
                <c:formatCode>General</c:formatCode>
                <c:ptCount val="32"/>
                <c:pt idx="0">
                  <c:v>20.65</c:v>
                </c:pt>
                <c:pt idx="1">
                  <c:v>20.75</c:v>
                </c:pt>
                <c:pt idx="2">
                  <c:v>20.93</c:v>
                </c:pt>
                <c:pt idx="3">
                  <c:v>21.13</c:v>
                </c:pt>
                <c:pt idx="4">
                  <c:v>21.36</c:v>
                </c:pt>
                <c:pt idx="5">
                  <c:v>21.62</c:v>
                </c:pt>
                <c:pt idx="6">
                  <c:v>21.88</c:v>
                </c:pt>
                <c:pt idx="7">
                  <c:v>22.19</c:v>
                </c:pt>
                <c:pt idx="8">
                  <c:v>21.73</c:v>
                </c:pt>
                <c:pt idx="9">
                  <c:v>22.61</c:v>
                </c:pt>
                <c:pt idx="10">
                  <c:v>22.91</c:v>
                </c:pt>
                <c:pt idx="11">
                  <c:v>23.84</c:v>
                </c:pt>
                <c:pt idx="12">
                  <c:v>24.92</c:v>
                </c:pt>
                <c:pt idx="13">
                  <c:v>25.83</c:v>
                </c:pt>
                <c:pt idx="14">
                  <c:v>26.43</c:v>
                </c:pt>
                <c:pt idx="15">
                  <c:v>27.55</c:v>
                </c:pt>
                <c:pt idx="16">
                  <c:v>28.54</c:v>
                </c:pt>
                <c:pt idx="17">
                  <c:v>29.62</c:v>
                </c:pt>
                <c:pt idx="18">
                  <c:v>30.65</c:v>
                </c:pt>
                <c:pt idx="19">
                  <c:v>31.67</c:v>
                </c:pt>
                <c:pt idx="20">
                  <c:v>33.159999999999997</c:v>
                </c:pt>
                <c:pt idx="21">
                  <c:v>33.549999999999997</c:v>
                </c:pt>
                <c:pt idx="22">
                  <c:v>36.520000000000003</c:v>
                </c:pt>
                <c:pt idx="23">
                  <c:v>38.880000000000003</c:v>
                </c:pt>
                <c:pt idx="24">
                  <c:v>41.67</c:v>
                </c:pt>
                <c:pt idx="25">
                  <c:v>44.46</c:v>
                </c:pt>
                <c:pt idx="26">
                  <c:v>47.72</c:v>
                </c:pt>
                <c:pt idx="27">
                  <c:v>47.4</c:v>
                </c:pt>
                <c:pt idx="28">
                  <c:v>46.98</c:v>
                </c:pt>
                <c:pt idx="29">
                  <c:v>48.92</c:v>
                </c:pt>
                <c:pt idx="30">
                  <c:v>48.27</c:v>
                </c:pt>
                <c:pt idx="31">
                  <c:v>51.46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9-4A89-A448-4205FC26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44464"/>
        <c:axId val="2037745712"/>
      </c:scatterChart>
      <c:valAx>
        <c:axId val="20377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45712"/>
        <c:crosses val="autoZero"/>
        <c:crossBetween val="midCat"/>
      </c:valAx>
      <c:valAx>
        <c:axId val="20377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升温 感应电压</a:t>
            </a:r>
            <a:r>
              <a:rPr lang="en-US" altLang="zh-CN"/>
              <a:t>-</a:t>
            </a:r>
            <a:r>
              <a:rPr lang="zh-CN" altLang="en-US"/>
              <a:t>温度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Sheet1!$A$45:$M$45</c:f>
              <c:numCache>
                <c:formatCode>General</c:formatCode>
                <c:ptCount val="13"/>
                <c:pt idx="0">
                  <c:v>-181.97300000000001</c:v>
                </c:pt>
                <c:pt idx="1">
                  <c:v>-169.333</c:v>
                </c:pt>
                <c:pt idx="2">
                  <c:v>-165.19071516502075</c:v>
                </c:pt>
                <c:pt idx="3">
                  <c:v>-163.97136992070952</c:v>
                </c:pt>
                <c:pt idx="4">
                  <c:v>-163.72744813814992</c:v>
                </c:pt>
                <c:pt idx="5">
                  <c:v>-163.23955181029055</c:v>
                </c:pt>
                <c:pt idx="6">
                  <c:v>-162.7515851078891</c:v>
                </c:pt>
                <c:pt idx="7">
                  <c:v>-162.5075753571461</c:v>
                </c:pt>
                <c:pt idx="8">
                  <c:v>-162.01950303839098</c:v>
                </c:pt>
                <c:pt idx="9">
                  <c:v>-161.53136027234353</c:v>
                </c:pt>
                <c:pt idx="10">
                  <c:v>-160.79901397086044</c:v>
                </c:pt>
                <c:pt idx="11">
                  <c:v>-160.55486328181098</c:v>
                </c:pt>
                <c:pt idx="12">
                  <c:v>-158.845</c:v>
                </c:pt>
              </c:numCache>
            </c:numRef>
          </c:xVal>
          <c:yVal>
            <c:numRef>
              <c:f>Sheet1!$A$46:$M$46</c:f>
              <c:numCache>
                <c:formatCode>General</c:formatCode>
                <c:ptCount val="13"/>
                <c:pt idx="0">
                  <c:v>51.2</c:v>
                </c:pt>
                <c:pt idx="1">
                  <c:v>47.98</c:v>
                </c:pt>
                <c:pt idx="2">
                  <c:v>46.95</c:v>
                </c:pt>
                <c:pt idx="3">
                  <c:v>50.81</c:v>
                </c:pt>
                <c:pt idx="4">
                  <c:v>51.53</c:v>
                </c:pt>
                <c:pt idx="5">
                  <c:v>52.27</c:v>
                </c:pt>
                <c:pt idx="6">
                  <c:v>52.94</c:v>
                </c:pt>
                <c:pt idx="7">
                  <c:v>53.35</c:v>
                </c:pt>
                <c:pt idx="8">
                  <c:v>54.02</c:v>
                </c:pt>
                <c:pt idx="9">
                  <c:v>1.7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C-4A52-9982-1585EFF4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401856"/>
        <c:axId val="2043397280"/>
      </c:scatterChart>
      <c:valAx>
        <c:axId val="20434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397280"/>
        <c:crosses val="autoZero"/>
        <c:crossBetween val="midCat"/>
      </c:valAx>
      <c:valAx>
        <c:axId val="20433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4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升温 电阻</a:t>
            </a:r>
            <a:r>
              <a:rPr lang="en-US" altLang="zh-CN"/>
              <a:t>-</a:t>
            </a:r>
            <a:r>
              <a:rPr lang="zh-CN" altLang="en-US"/>
              <a:t>温度</a:t>
            </a:r>
          </a:p>
        </c:rich>
      </c:tx>
      <c:layout>
        <c:manualLayout>
          <c:xMode val="edge"/>
          <c:yMode val="edge"/>
          <c:x val="0.4194444444444444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Sheet1!$A$42:$M$42</c:f>
              <c:numCache>
                <c:formatCode>General</c:formatCode>
                <c:ptCount val="13"/>
                <c:pt idx="0">
                  <c:v>-181.97303332311796</c:v>
                </c:pt>
                <c:pt idx="1">
                  <c:v>-169.33320712180779</c:v>
                </c:pt>
                <c:pt idx="2">
                  <c:v>-165.19071516502075</c:v>
                </c:pt>
                <c:pt idx="3">
                  <c:v>-163.97136992070952</c:v>
                </c:pt>
                <c:pt idx="4">
                  <c:v>-163.72744813814992</c:v>
                </c:pt>
                <c:pt idx="5">
                  <c:v>-163.23955181029055</c:v>
                </c:pt>
                <c:pt idx="6">
                  <c:v>-162.7515851078891</c:v>
                </c:pt>
                <c:pt idx="7">
                  <c:v>-162.5075753571461</c:v>
                </c:pt>
                <c:pt idx="8">
                  <c:v>-162.01950303839098</c:v>
                </c:pt>
                <c:pt idx="9">
                  <c:v>-161.53136027234353</c:v>
                </c:pt>
                <c:pt idx="10">
                  <c:v>-160.79901397086044</c:v>
                </c:pt>
                <c:pt idx="11">
                  <c:v>-160.55486328181098</c:v>
                </c:pt>
                <c:pt idx="12">
                  <c:v>-158.84531451073244</c:v>
                </c:pt>
              </c:numCache>
            </c:numRef>
          </c:xVal>
          <c:yVal>
            <c:numRef>
              <c:f>Sheet1!$A$43:$M$43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0.02</c:v>
                </c:pt>
                <c:pt idx="6">
                  <c:v>5.0999999999999997E-2</c:v>
                </c:pt>
                <c:pt idx="7">
                  <c:v>7.8E-2</c:v>
                </c:pt>
                <c:pt idx="8">
                  <c:v>0.109</c:v>
                </c:pt>
                <c:pt idx="9">
                  <c:v>0.126</c:v>
                </c:pt>
                <c:pt idx="10">
                  <c:v>0.13100000000000001</c:v>
                </c:pt>
                <c:pt idx="11">
                  <c:v>0.13100000000000001</c:v>
                </c:pt>
                <c:pt idx="12">
                  <c:v>0.13400000000000001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4-4537-9E15-E1EEDF36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34432"/>
        <c:axId val="2040529440"/>
      </c:scatterChart>
      <c:valAx>
        <c:axId val="20405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529440"/>
        <c:crosses val="autoZero"/>
        <c:crossBetween val="midCat"/>
      </c:valAx>
      <c:valAx>
        <c:axId val="20405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53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10</xdr:row>
      <xdr:rowOff>73025</xdr:rowOff>
    </xdr:from>
    <xdr:to>
      <xdr:col>11</xdr:col>
      <xdr:colOff>546100</xdr:colOff>
      <xdr:row>25</xdr:row>
      <xdr:rowOff>149225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6E2BBC-D4BA-4984-8394-D18B6AAB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508000</xdr:colOff>
      <xdr:row>9</xdr:row>
      <xdr:rowOff>142875</xdr:rowOff>
    </xdr:from>
    <xdr:to>
      <xdr:col>18</xdr:col>
      <xdr:colOff>457200</xdr:colOff>
      <xdr:row>25</xdr:row>
      <xdr:rowOff>41275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3AD5DF9-6158-451E-A8D4-378897B0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425450</xdr:colOff>
      <xdr:row>33</xdr:row>
      <xdr:rowOff>28575</xdr:rowOff>
    </xdr:from>
    <xdr:to>
      <xdr:col>18</xdr:col>
      <xdr:colOff>374650</xdr:colOff>
      <xdr:row>48</xdr:row>
      <xdr:rowOff>104775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D4AD3AF-90FE-455A-AA17-5EE55C00C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374650</xdr:colOff>
      <xdr:row>32</xdr:row>
      <xdr:rowOff>98425</xdr:rowOff>
    </xdr:from>
    <xdr:to>
      <xdr:col>11</xdr:col>
      <xdr:colOff>323850</xdr:colOff>
      <xdr:row>47</xdr:row>
      <xdr:rowOff>174625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8EC21F-C5F8-4C1B-9E42-43C647610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abSelected="1" topLeftCell="D17" workbookViewId="0">
      <selection activeCell="O50" sqref="O50"/>
    </sheetView>
  </sheetViews>
  <sheetFormatPr defaultRowHeight="14" x14ac:dyDescent="0.3"/>
  <sheetData>
    <row r="1" spans="1:7" x14ac:dyDescent="0.3">
      <c r="A1" t="s">
        <v>0</v>
      </c>
      <c r="B1" t="s">
        <v>2</v>
      </c>
      <c r="C1">
        <v>6.2E-2</v>
      </c>
    </row>
    <row r="2" spans="1:7" x14ac:dyDescent="0.3">
      <c r="B2" t="s">
        <v>1</v>
      </c>
      <c r="C2">
        <v>0.46500000000000002</v>
      </c>
      <c r="D2" t="s">
        <v>3</v>
      </c>
      <c r="E2">
        <f>C2-C1</f>
        <v>0.40300000000000002</v>
      </c>
      <c r="G2" t="s">
        <v>67</v>
      </c>
    </row>
    <row r="3" spans="1:7" x14ac:dyDescent="0.3">
      <c r="B3" t="s">
        <v>10</v>
      </c>
      <c r="C3">
        <v>0.375</v>
      </c>
      <c r="D3" t="s">
        <v>4</v>
      </c>
      <c r="E3">
        <v>1</v>
      </c>
      <c r="F3" t="s">
        <v>12</v>
      </c>
      <c r="G3">
        <f>C3/1000</f>
        <v>3.7500000000000001E-4</v>
      </c>
    </row>
    <row r="4" spans="1:7" x14ac:dyDescent="0.3">
      <c r="B4" t="s">
        <v>6</v>
      </c>
      <c r="C4" t="s">
        <v>7</v>
      </c>
      <c r="D4">
        <v>0.68799999999999994</v>
      </c>
      <c r="E4" t="s">
        <v>8</v>
      </c>
      <c r="F4">
        <v>1</v>
      </c>
    </row>
    <row r="6" spans="1:7" x14ac:dyDescent="0.3">
      <c r="A6" t="s">
        <v>9</v>
      </c>
      <c r="B6" t="s">
        <v>10</v>
      </c>
      <c r="C6">
        <v>-0.374</v>
      </c>
      <c r="D6" t="s">
        <v>4</v>
      </c>
      <c r="E6">
        <v>1</v>
      </c>
    </row>
    <row r="7" spans="1:7" x14ac:dyDescent="0.3">
      <c r="B7" t="s">
        <v>5</v>
      </c>
      <c r="C7">
        <f>(C3-C6)/2000</f>
        <v>3.745E-4</v>
      </c>
    </row>
    <row r="8" spans="1:7" x14ac:dyDescent="0.3">
      <c r="B8" t="s">
        <v>13</v>
      </c>
      <c r="C8">
        <f>(C3+C6)/2</f>
        <v>5.0000000000000044E-4</v>
      </c>
    </row>
    <row r="10" spans="1:7" x14ac:dyDescent="0.3">
      <c r="A10" t="s">
        <v>14</v>
      </c>
      <c r="B10" t="s">
        <v>15</v>
      </c>
      <c r="C10">
        <v>59900</v>
      </c>
      <c r="D10" t="s">
        <v>16</v>
      </c>
    </row>
    <row r="11" spans="1:7" x14ac:dyDescent="0.3">
      <c r="B11" t="s">
        <v>17</v>
      </c>
      <c r="C11">
        <v>108.96</v>
      </c>
      <c r="D11" t="s">
        <v>18</v>
      </c>
      <c r="E11">
        <f>60*C11/(C11+C10)</f>
        <v>0.10894373106949362</v>
      </c>
    </row>
    <row r="12" spans="1:7" x14ac:dyDescent="0.3">
      <c r="B12" t="s">
        <v>19</v>
      </c>
      <c r="C12">
        <v>0.1072</v>
      </c>
    </row>
    <row r="13" spans="1:7" x14ac:dyDescent="0.3">
      <c r="B13" t="s">
        <v>20</v>
      </c>
      <c r="C13" t="s">
        <v>7</v>
      </c>
      <c r="D13">
        <v>59.999000000000002</v>
      </c>
      <c r="E13" t="s">
        <v>8</v>
      </c>
      <c r="F13">
        <v>0</v>
      </c>
    </row>
    <row r="15" spans="1:7" x14ac:dyDescent="0.3">
      <c r="A15" t="s">
        <v>21</v>
      </c>
      <c r="B15" t="s">
        <v>22</v>
      </c>
      <c r="C15">
        <v>2.2999999999999998</v>
      </c>
      <c r="D15" t="s">
        <v>23</v>
      </c>
      <c r="E15">
        <v>20.7</v>
      </c>
    </row>
    <row r="17" spans="1:34" x14ac:dyDescent="0.3">
      <c r="A17" t="s">
        <v>24</v>
      </c>
    </row>
    <row r="19" spans="1:34" x14ac:dyDescent="0.3">
      <c r="B19" t="s">
        <v>62</v>
      </c>
    </row>
    <row r="20" spans="1:34" x14ac:dyDescent="0.3">
      <c r="B20" t="s">
        <v>31</v>
      </c>
      <c r="C20">
        <v>0.1076</v>
      </c>
      <c r="D20">
        <v>0.1045</v>
      </c>
      <c r="E20">
        <v>0.10059999999999999</v>
      </c>
      <c r="F20">
        <v>9.7600000000000006E-2</v>
      </c>
      <c r="G20">
        <v>9.4500000000000001E-2</v>
      </c>
      <c r="H20">
        <v>9.1700000000000004E-2</v>
      </c>
      <c r="I20">
        <v>8.8499999999999995E-2</v>
      </c>
      <c r="J20">
        <v>8.5199999999999998E-2</v>
      </c>
      <c r="K20">
        <v>8.2500000000000004E-2</v>
      </c>
      <c r="L20">
        <v>7.8600000000000003E-2</v>
      </c>
      <c r="M20">
        <v>7.5700000000000003E-2</v>
      </c>
      <c r="N20">
        <v>7.2499999999999995E-2</v>
      </c>
      <c r="O20">
        <v>6.9500000000000006E-2</v>
      </c>
      <c r="P20">
        <v>6.6600000000000006E-2</v>
      </c>
      <c r="Q20">
        <v>6.3299999999999995E-2</v>
      </c>
      <c r="R20">
        <v>6.3799999999999996E-2</v>
      </c>
      <c r="S20">
        <v>6.08E-2</v>
      </c>
      <c r="T20">
        <v>5.7700000000000001E-2</v>
      </c>
      <c r="U20">
        <v>5.57E-2</v>
      </c>
      <c r="V20">
        <v>5.28E-2</v>
      </c>
      <c r="W20">
        <v>5.0799999999999998E-2</v>
      </c>
      <c r="X20">
        <v>4.8000000000000001E-2</v>
      </c>
      <c r="Y20">
        <v>4.4600000000000001E-2</v>
      </c>
      <c r="Z20">
        <v>4.1700000000000001E-2</v>
      </c>
      <c r="AA20">
        <v>3.8600000000000002E-2</v>
      </c>
      <c r="AB20">
        <v>3.5700000000000003E-2</v>
      </c>
      <c r="AC20">
        <v>3.2500000000000001E-2</v>
      </c>
      <c r="AD20">
        <v>2.9700000000000001E-2</v>
      </c>
      <c r="AE20">
        <v>2.6700000000000002E-2</v>
      </c>
      <c r="AF20">
        <v>2.2700000000000001E-2</v>
      </c>
      <c r="AG20">
        <v>2.2200000000000001E-2</v>
      </c>
      <c r="AH20">
        <v>2.2200000000000001E-2</v>
      </c>
    </row>
    <row r="21" spans="1:34" x14ac:dyDescent="0.3">
      <c r="B21" t="s">
        <v>25</v>
      </c>
      <c r="C21">
        <v>0</v>
      </c>
      <c r="D21">
        <v>21</v>
      </c>
      <c r="E21">
        <v>56</v>
      </c>
      <c r="F21" t="s">
        <v>32</v>
      </c>
      <c r="G21" t="s">
        <v>33</v>
      </c>
      <c r="H21" t="s">
        <v>34</v>
      </c>
      <c r="I21" t="s">
        <v>35</v>
      </c>
      <c r="J21" t="s">
        <v>36</v>
      </c>
      <c r="K21" t="s">
        <v>37</v>
      </c>
      <c r="L21" t="s">
        <v>38</v>
      </c>
      <c r="M21" t="s">
        <v>39</v>
      </c>
      <c r="N21" t="s">
        <v>40</v>
      </c>
      <c r="O21" t="s">
        <v>41</v>
      </c>
      <c r="P21" t="s">
        <v>42</v>
      </c>
      <c r="Q21" t="s">
        <v>43</v>
      </c>
      <c r="R21" t="s">
        <v>45</v>
      </c>
      <c r="S21" t="s">
        <v>46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 t="s">
        <v>52</v>
      </c>
      <c r="Z21" t="s">
        <v>53</v>
      </c>
      <c r="AA21" t="s">
        <v>54</v>
      </c>
      <c r="AB21" t="s">
        <v>55</v>
      </c>
      <c r="AC21" t="s">
        <v>56</v>
      </c>
      <c r="AD21" t="s">
        <v>57</v>
      </c>
      <c r="AE21" t="s">
        <v>58</v>
      </c>
      <c r="AF21" t="s">
        <v>59</v>
      </c>
      <c r="AG21" t="s">
        <v>60</v>
      </c>
      <c r="AH21" t="s">
        <v>61</v>
      </c>
    </row>
    <row r="22" spans="1:34" x14ac:dyDescent="0.3">
      <c r="B22" t="s">
        <v>26</v>
      </c>
      <c r="C22">
        <v>0.377</v>
      </c>
      <c r="D22">
        <v>0.374</v>
      </c>
      <c r="E22">
        <v>0.36899999999999999</v>
      </c>
      <c r="F22">
        <v>0.36399999999999999</v>
      </c>
      <c r="G22">
        <v>0.35799999999999998</v>
      </c>
      <c r="H22">
        <v>0.35199999999999998</v>
      </c>
      <c r="I22">
        <v>0.34799999999999998</v>
      </c>
      <c r="J22">
        <v>0.34200000000000003</v>
      </c>
      <c r="K22">
        <v>0.33700000000000002</v>
      </c>
      <c r="L22">
        <v>0.32900000000000001</v>
      </c>
      <c r="M22">
        <v>0.32</v>
      </c>
      <c r="N22">
        <v>0.30499999999999999</v>
      </c>
      <c r="O22">
        <v>0.29699999999999999</v>
      </c>
      <c r="P22">
        <v>0.28499999999999998</v>
      </c>
      <c r="Q22">
        <v>0.27500000000000002</v>
      </c>
      <c r="R22">
        <v>0.26800000000000002</v>
      </c>
      <c r="S22">
        <v>0.25600000000000001</v>
      </c>
      <c r="T22">
        <v>0.247</v>
      </c>
      <c r="U22">
        <v>0.23799999999999999</v>
      </c>
      <c r="V22">
        <v>0.22800000000000001</v>
      </c>
      <c r="W22">
        <v>0.219</v>
      </c>
      <c r="X22">
        <v>0.20799999999999999</v>
      </c>
      <c r="Y22">
        <v>0.19400000000000001</v>
      </c>
      <c r="Z22">
        <v>0.18099999999999999</v>
      </c>
      <c r="AA22">
        <v>0.16800000000000001</v>
      </c>
      <c r="AB22">
        <v>0.155</v>
      </c>
      <c r="AC22">
        <v>0.14299999999999999</v>
      </c>
      <c r="AD22">
        <v>0.09</v>
      </c>
      <c r="AE22">
        <v>4.0000000000000001E-3</v>
      </c>
      <c r="AF22">
        <v>4.0000000000000001E-3</v>
      </c>
      <c r="AG22">
        <v>4.0000000000000001E-3</v>
      </c>
      <c r="AH22">
        <v>4.0000000000000001E-3</v>
      </c>
    </row>
    <row r="23" spans="1:34" x14ac:dyDescent="0.3">
      <c r="B23" t="s">
        <v>27</v>
      </c>
      <c r="C23">
        <v>-0.376</v>
      </c>
      <c r="D23">
        <v>-0.373</v>
      </c>
      <c r="E23">
        <v>-0.36799999999999999</v>
      </c>
      <c r="F23">
        <v>-0.36299999999999999</v>
      </c>
      <c r="G23">
        <v>-0.35599999999999998</v>
      </c>
      <c r="H23">
        <v>-0.35</v>
      </c>
      <c r="I23">
        <v>-0.34499999999999997</v>
      </c>
      <c r="J23">
        <v>-0.33900000000000002</v>
      </c>
      <c r="K23">
        <v>-0.33400000000000002</v>
      </c>
      <c r="L23">
        <v>-0.32500000000000001</v>
      </c>
      <c r="M23">
        <v>-0.315</v>
      </c>
      <c r="N23">
        <v>-0.30399999999999999</v>
      </c>
      <c r="O23">
        <v>-0.29199999999999998</v>
      </c>
      <c r="P23">
        <v>-0.28199999999999997</v>
      </c>
      <c r="Q23">
        <v>-0.27100000000000002</v>
      </c>
      <c r="R23">
        <v>-0.26300000000000001</v>
      </c>
      <c r="S23">
        <v>-0.253</v>
      </c>
      <c r="T23">
        <v>-0.24299999999999999</v>
      </c>
      <c r="U23">
        <v>-0.23499999999999999</v>
      </c>
      <c r="V23">
        <v>-0.224</v>
      </c>
      <c r="W23">
        <v>-0.21299999999999999</v>
      </c>
      <c r="X23">
        <v>-0.20300000000000001</v>
      </c>
      <c r="Y23">
        <v>-0.188</v>
      </c>
      <c r="Z23">
        <v>-0.17399999999999999</v>
      </c>
      <c r="AA23">
        <v>-0.16200000000000001</v>
      </c>
      <c r="AB23">
        <v>-0.14899999999999999</v>
      </c>
      <c r="AC23">
        <v>-0.13600000000000001</v>
      </c>
      <c r="AD23">
        <v>-8.5999999999999993E-2</v>
      </c>
      <c r="AE23">
        <v>-3.0000000000000001E-3</v>
      </c>
      <c r="AF23">
        <v>-4.0000000000000001E-3</v>
      </c>
      <c r="AG23">
        <v>-3.0000000000000001E-3</v>
      </c>
      <c r="AH23">
        <v>-4.0000000000000001E-3</v>
      </c>
    </row>
    <row r="24" spans="1:34" x14ac:dyDescent="0.3">
      <c r="B24" t="s">
        <v>28</v>
      </c>
      <c r="C24">
        <v>20.65</v>
      </c>
      <c r="D24">
        <v>20.75</v>
      </c>
      <c r="E24">
        <v>20.93</v>
      </c>
      <c r="F24">
        <v>21.13</v>
      </c>
      <c r="G24">
        <v>21.36</v>
      </c>
      <c r="H24">
        <v>21.62</v>
      </c>
      <c r="I24">
        <v>21.88</v>
      </c>
      <c r="J24">
        <v>22.19</v>
      </c>
      <c r="K24">
        <v>21.73</v>
      </c>
      <c r="L24">
        <v>22.61</v>
      </c>
      <c r="M24">
        <v>22.91</v>
      </c>
      <c r="N24">
        <v>23.84</v>
      </c>
      <c r="O24">
        <v>24.92</v>
      </c>
      <c r="P24">
        <v>25.83</v>
      </c>
      <c r="Q24" t="s">
        <v>44</v>
      </c>
      <c r="R24">
        <v>27.55</v>
      </c>
      <c r="S24">
        <v>28.54</v>
      </c>
      <c r="T24">
        <v>29.62</v>
      </c>
      <c r="U24">
        <v>30.65</v>
      </c>
      <c r="V24">
        <v>31.67</v>
      </c>
      <c r="W24">
        <v>33.159999999999997</v>
      </c>
      <c r="X24">
        <v>33.549999999999997</v>
      </c>
      <c r="Y24">
        <v>36.520000000000003</v>
      </c>
      <c r="Z24">
        <v>38.880000000000003</v>
      </c>
      <c r="AA24">
        <v>41.67</v>
      </c>
      <c r="AB24">
        <v>44.46</v>
      </c>
      <c r="AC24">
        <v>47.72</v>
      </c>
      <c r="AD24">
        <v>47.4</v>
      </c>
      <c r="AE24">
        <v>46.98</v>
      </c>
      <c r="AF24">
        <v>48.92</v>
      </c>
      <c r="AG24">
        <v>48.27</v>
      </c>
      <c r="AH24">
        <v>51.46</v>
      </c>
    </row>
    <row r="26" spans="1:34" x14ac:dyDescent="0.3">
      <c r="B26" t="s">
        <v>63</v>
      </c>
    </row>
    <row r="27" spans="1:34" x14ac:dyDescent="0.3">
      <c r="A27">
        <v>2.7E-2</v>
      </c>
      <c r="B27">
        <v>3.2199999999999999E-2</v>
      </c>
      <c r="C27">
        <v>3.39E-2</v>
      </c>
      <c r="D27">
        <v>3.44E-2</v>
      </c>
      <c r="E27">
        <v>3.4500000000000003E-2</v>
      </c>
      <c r="F27">
        <v>3.4700000000000002E-2</v>
      </c>
      <c r="G27">
        <v>3.49E-2</v>
      </c>
      <c r="H27">
        <v>3.5000000000000003E-2</v>
      </c>
      <c r="I27">
        <v>3.5200000000000002E-2</v>
      </c>
      <c r="J27">
        <v>3.5400000000000001E-2</v>
      </c>
      <c r="K27">
        <v>3.5700000000000003E-2</v>
      </c>
      <c r="L27">
        <v>3.5799999999999998E-2</v>
      </c>
      <c r="M27">
        <v>3.6499999999999998E-2</v>
      </c>
    </row>
    <row r="28" spans="1:34" x14ac:dyDescent="0.3">
      <c r="A28">
        <v>4.0000000000000001E-3</v>
      </c>
      <c r="B28">
        <v>4.0000000000000001E-3</v>
      </c>
      <c r="C28">
        <v>5.0000000000000001E-3</v>
      </c>
      <c r="D28">
        <v>8.9999999999999993E-3</v>
      </c>
      <c r="E28">
        <v>1.2999999999999999E-2</v>
      </c>
      <c r="F28">
        <v>0.02</v>
      </c>
      <c r="G28">
        <v>5.0999999999999997E-2</v>
      </c>
      <c r="H28">
        <v>7.8E-2</v>
      </c>
      <c r="I28">
        <v>0.109</v>
      </c>
      <c r="J28">
        <v>0.126</v>
      </c>
      <c r="K28">
        <v>0.13100000000000001</v>
      </c>
      <c r="L28">
        <v>0.13100000000000001</v>
      </c>
      <c r="M28">
        <v>0.13400000000000001</v>
      </c>
    </row>
    <row r="29" spans="1:34" x14ac:dyDescent="0.3">
      <c r="A29">
        <v>51.2</v>
      </c>
      <c r="B29">
        <v>47.98</v>
      </c>
      <c r="C29">
        <v>46.95</v>
      </c>
      <c r="D29">
        <v>50.81</v>
      </c>
      <c r="E29">
        <v>51.53</v>
      </c>
      <c r="F29">
        <v>52.27</v>
      </c>
      <c r="G29">
        <v>52.94</v>
      </c>
      <c r="H29">
        <v>53.35</v>
      </c>
      <c r="I29">
        <v>54.02</v>
      </c>
      <c r="J29">
        <v>1.7</v>
      </c>
      <c r="K29">
        <v>1.2</v>
      </c>
      <c r="L29">
        <v>1.1000000000000001</v>
      </c>
      <c r="M29">
        <v>1.2</v>
      </c>
    </row>
    <row r="31" spans="1:34" x14ac:dyDescent="0.3">
      <c r="A31" t="s">
        <v>65</v>
      </c>
    </row>
    <row r="32" spans="1:34" x14ac:dyDescent="0.3">
      <c r="B32" t="s">
        <v>64</v>
      </c>
      <c r="C32">
        <f>C20/((60-C20)/59900)</f>
        <v>107.6136538191824</v>
      </c>
      <c r="D32">
        <f t="shared" ref="D32:AH32" si="0">D20/((60-D20)/59900)</f>
        <v>104.50785117412826</v>
      </c>
      <c r="E32">
        <f t="shared" si="0"/>
        <v>100.60100768955948</v>
      </c>
      <c r="F32">
        <f t="shared" si="0"/>
        <v>97.596089639146342</v>
      </c>
      <c r="G32">
        <f t="shared" si="0"/>
        <v>94.491323835040177</v>
      </c>
      <c r="H32">
        <f t="shared" si="0"/>
        <v>91.687295416494877</v>
      </c>
      <c r="I32">
        <f t="shared" si="0"/>
        <v>88.483012443353942</v>
      </c>
      <c r="J32">
        <f t="shared" si="0"/>
        <v>85.17895411484308</v>
      </c>
      <c r="K32">
        <f t="shared" si="0"/>
        <v>82.475904368506718</v>
      </c>
      <c r="L32">
        <f t="shared" si="0"/>
        <v>78.57192922728774</v>
      </c>
      <c r="M32">
        <f t="shared" si="0"/>
        <v>75.669302770328557</v>
      </c>
      <c r="N32">
        <f t="shared" si="0"/>
        <v>72.466730632848012</v>
      </c>
      <c r="O32">
        <f t="shared" si="0"/>
        <v>69.464629862924568</v>
      </c>
      <c r="P32">
        <f t="shared" si="0"/>
        <v>66.56288480213037</v>
      </c>
      <c r="Q32">
        <f t="shared" si="0"/>
        <v>63.261240608842321</v>
      </c>
      <c r="R32">
        <f t="shared" si="0"/>
        <v>63.761466359228642</v>
      </c>
      <c r="S32">
        <f t="shared" si="0"/>
        <v>60.760237040200735</v>
      </c>
      <c r="T32">
        <f t="shared" si="0"/>
        <v>57.659282343186696</v>
      </c>
      <c r="U32">
        <f t="shared" si="0"/>
        <v>55.658836619995562</v>
      </c>
      <c r="V32">
        <f t="shared" si="0"/>
        <v>52.758427416126189</v>
      </c>
      <c r="W32">
        <f t="shared" si="0"/>
        <v>50.758308701367163</v>
      </c>
      <c r="X32">
        <f t="shared" si="0"/>
        <v>47.958366693354684</v>
      </c>
      <c r="Y32">
        <f t="shared" si="0"/>
        <v>44.558788699600036</v>
      </c>
      <c r="Z32">
        <f t="shared" si="0"/>
        <v>41.659453320057438</v>
      </c>
      <c r="AA32">
        <f t="shared" si="0"/>
        <v>38.560473904878805</v>
      </c>
      <c r="AB32">
        <f t="shared" si="0"/>
        <v>35.661718722639968</v>
      </c>
      <c r="AC32">
        <f t="shared" si="0"/>
        <v>32.463417684579149</v>
      </c>
      <c r="AD32">
        <f t="shared" si="0"/>
        <v>29.665184266211778</v>
      </c>
      <c r="AE32">
        <f t="shared" si="0"/>
        <v>26.667366978305346</v>
      </c>
      <c r="AF32">
        <f t="shared" si="0"/>
        <v>22.670743764724321</v>
      </c>
      <c r="AG32">
        <f t="shared" si="0"/>
        <v>22.171203345237739</v>
      </c>
      <c r="AH32">
        <f t="shared" si="0"/>
        <v>22.171203345237739</v>
      </c>
    </row>
    <row r="33" spans="1:34" x14ac:dyDescent="0.3">
      <c r="B33" t="s">
        <v>30</v>
      </c>
      <c r="C33">
        <f>(-0.0039083+SQRT(0.0039083*0.0039083+(40*0.0000005775)*(0.1-0.001*C32)))/(-2*0.0000005775)</f>
        <v>19.537131143776406</v>
      </c>
      <c r="D33">
        <f t="shared" ref="D33:AH33" si="1">(-0.0039083+SQRT(0.0039083*0.0039083+(40*0.0000005775)*(0.1-0.001*D32)))/(-2*0.0000005775)</f>
        <v>11.55377069191618</v>
      </c>
      <c r="E33">
        <f t="shared" si="1"/>
        <v>1.5381222415532818</v>
      </c>
      <c r="F33">
        <f t="shared" si="1"/>
        <v>-6.1452025634894598</v>
      </c>
      <c r="G33">
        <f t="shared" si="1"/>
        <v>-14.065580617478943</v>
      </c>
      <c r="H33">
        <f t="shared" si="1"/>
        <v>-21.202932839489204</v>
      </c>
      <c r="I33">
        <f t="shared" si="1"/>
        <v>-29.340817060809609</v>
      </c>
      <c r="J33">
        <f t="shared" si="1"/>
        <v>-37.71183088240678</v>
      </c>
      <c r="K33">
        <f t="shared" si="1"/>
        <v>-44.544955649465336</v>
      </c>
      <c r="L33">
        <f t="shared" si="1"/>
        <v>-54.389966908426089</v>
      </c>
      <c r="M33">
        <f t="shared" si="1"/>
        <v>-61.691552661618935</v>
      </c>
      <c r="N33">
        <f t="shared" si="1"/>
        <v>-69.729742298827688</v>
      </c>
      <c r="O33">
        <f t="shared" si="1"/>
        <v>-77.247813402420292</v>
      </c>
      <c r="P33">
        <f t="shared" si="1"/>
        <v>-84.499078259792284</v>
      </c>
      <c r="Q33">
        <f t="shared" si="1"/>
        <v>-92.731269451835004</v>
      </c>
      <c r="R33">
        <f t="shared" si="1"/>
        <v>-91.485279434470101</v>
      </c>
      <c r="S33">
        <f t="shared" si="1"/>
        <v>-98.954221883304072</v>
      </c>
      <c r="T33">
        <f t="shared" si="1"/>
        <v>-106.65455615778251</v>
      </c>
      <c r="U33">
        <f t="shared" si="1"/>
        <v>-111.61308959855238</v>
      </c>
      <c r="V33">
        <f t="shared" si="1"/>
        <v>-118.78990837256408</v>
      </c>
      <c r="W33">
        <f t="shared" si="1"/>
        <v>-123.7304791870409</v>
      </c>
      <c r="X33">
        <f t="shared" si="1"/>
        <v>-130.63505775891105</v>
      </c>
      <c r="Y33">
        <f t="shared" si="1"/>
        <v>-139.0001316108108</v>
      </c>
      <c r="Z33">
        <f t="shared" si="1"/>
        <v>-146.1186355104135</v>
      </c>
      <c r="AA33">
        <f t="shared" si="1"/>
        <v>-153.71147134726181</v>
      </c>
      <c r="AB33">
        <f t="shared" si="1"/>
        <v>-160.79901397086044</v>
      </c>
      <c r="AC33">
        <f t="shared" si="1"/>
        <v>-168.60254720117118</v>
      </c>
      <c r="AD33">
        <f t="shared" si="1"/>
        <v>-175.41592291188323</v>
      </c>
      <c r="AE33">
        <f t="shared" si="1"/>
        <v>-182.7008205827147</v>
      </c>
      <c r="AF33">
        <f t="shared" si="1"/>
        <v>-192.38980416826868</v>
      </c>
      <c r="AG33">
        <f t="shared" si="1"/>
        <v>-193.59899130063812</v>
      </c>
      <c r="AH33">
        <f t="shared" si="1"/>
        <v>-193.59899130063812</v>
      </c>
    </row>
    <row r="34" spans="1:34" x14ac:dyDescent="0.3">
      <c r="B34" t="s">
        <v>11</v>
      </c>
      <c r="C34">
        <f>(C22-C23)/2</f>
        <v>0.3765</v>
      </c>
      <c r="D34">
        <f t="shared" ref="D34:AH34" si="2">(D22-D23)/2</f>
        <v>0.3735</v>
      </c>
      <c r="E34">
        <f t="shared" si="2"/>
        <v>0.36849999999999999</v>
      </c>
      <c r="F34">
        <f t="shared" si="2"/>
        <v>0.36349999999999999</v>
      </c>
      <c r="G34">
        <f t="shared" si="2"/>
        <v>0.35699999999999998</v>
      </c>
      <c r="H34">
        <f t="shared" si="2"/>
        <v>0.35099999999999998</v>
      </c>
      <c r="I34">
        <f t="shared" si="2"/>
        <v>0.34649999999999997</v>
      </c>
      <c r="J34">
        <f t="shared" si="2"/>
        <v>0.34050000000000002</v>
      </c>
      <c r="K34">
        <f t="shared" si="2"/>
        <v>0.33550000000000002</v>
      </c>
      <c r="L34">
        <f t="shared" si="2"/>
        <v>0.32700000000000001</v>
      </c>
      <c r="M34">
        <f t="shared" si="2"/>
        <v>0.3175</v>
      </c>
      <c r="N34">
        <f t="shared" si="2"/>
        <v>0.30449999999999999</v>
      </c>
      <c r="O34">
        <f t="shared" si="2"/>
        <v>0.29449999999999998</v>
      </c>
      <c r="P34">
        <f t="shared" si="2"/>
        <v>0.28349999999999997</v>
      </c>
      <c r="Q34">
        <f t="shared" si="2"/>
        <v>0.27300000000000002</v>
      </c>
      <c r="R34">
        <f t="shared" si="2"/>
        <v>0.26550000000000001</v>
      </c>
      <c r="S34">
        <f t="shared" si="2"/>
        <v>0.2545</v>
      </c>
      <c r="T34">
        <f t="shared" si="2"/>
        <v>0.245</v>
      </c>
      <c r="U34">
        <f t="shared" si="2"/>
        <v>0.23649999999999999</v>
      </c>
      <c r="V34">
        <f t="shared" si="2"/>
        <v>0.22600000000000001</v>
      </c>
      <c r="W34">
        <f t="shared" si="2"/>
        <v>0.216</v>
      </c>
      <c r="X34">
        <f t="shared" si="2"/>
        <v>0.20550000000000002</v>
      </c>
      <c r="Y34">
        <f t="shared" si="2"/>
        <v>0.191</v>
      </c>
      <c r="Z34">
        <f t="shared" si="2"/>
        <v>0.17749999999999999</v>
      </c>
      <c r="AA34">
        <f t="shared" si="2"/>
        <v>0.16500000000000001</v>
      </c>
      <c r="AB34">
        <f t="shared" si="2"/>
        <v>0.152</v>
      </c>
      <c r="AC34">
        <f t="shared" si="2"/>
        <v>0.13950000000000001</v>
      </c>
      <c r="AD34">
        <f t="shared" si="2"/>
        <v>8.7999999999999995E-2</v>
      </c>
      <c r="AE34">
        <f t="shared" si="2"/>
        <v>3.5000000000000001E-3</v>
      </c>
      <c r="AF34">
        <f t="shared" si="2"/>
        <v>4.0000000000000001E-3</v>
      </c>
      <c r="AG34">
        <f t="shared" si="2"/>
        <v>3.5000000000000001E-3</v>
      </c>
      <c r="AH34">
        <f t="shared" si="2"/>
        <v>4.0000000000000001E-3</v>
      </c>
    </row>
    <row r="35" spans="1:34" x14ac:dyDescent="0.3">
      <c r="B35" t="s">
        <v>29</v>
      </c>
      <c r="C35">
        <v>19.537131143776406</v>
      </c>
      <c r="D35">
        <v>11.55377069191618</v>
      </c>
      <c r="E35">
        <v>1.5381222415532818</v>
      </c>
      <c r="F35">
        <v>-6.1452025634894598</v>
      </c>
      <c r="G35">
        <v>-14.065580617478943</v>
      </c>
      <c r="H35">
        <v>-21.202932839489204</v>
      </c>
      <c r="I35">
        <v>-29.340817060809609</v>
      </c>
      <c r="J35">
        <v>-37.71183088240678</v>
      </c>
      <c r="K35">
        <v>-44.544955649465336</v>
      </c>
      <c r="L35">
        <v>-54.389966908426089</v>
      </c>
      <c r="M35">
        <v>-61.691552661618935</v>
      </c>
      <c r="N35">
        <v>-69.729742298827688</v>
      </c>
      <c r="O35">
        <v>-77.247813402420292</v>
      </c>
      <c r="P35">
        <v>-84.499078259792284</v>
      </c>
      <c r="Q35">
        <v>-92.731269451835004</v>
      </c>
      <c r="R35">
        <v>-91.485279434470101</v>
      </c>
      <c r="S35">
        <v>-98.954221883304072</v>
      </c>
      <c r="T35">
        <v>-106.65455615778251</v>
      </c>
      <c r="U35">
        <v>-111.61308959855238</v>
      </c>
      <c r="V35">
        <v>-118.78990837256408</v>
      </c>
      <c r="W35">
        <v>-123.7304791870409</v>
      </c>
      <c r="X35">
        <v>-130.63505775891105</v>
      </c>
      <c r="Y35">
        <v>-139.0001316108108</v>
      </c>
      <c r="Z35">
        <v>-146.1186355104135</v>
      </c>
      <c r="AA35">
        <v>-153.71147134726181</v>
      </c>
      <c r="AB35">
        <v>-160.79901397086044</v>
      </c>
      <c r="AC35">
        <v>-168.60254720117118</v>
      </c>
      <c r="AD35">
        <v>-175.41592291188323</v>
      </c>
      <c r="AE35">
        <v>-182.7008205827147</v>
      </c>
      <c r="AF35">
        <v>-192.38980416826868</v>
      </c>
      <c r="AG35">
        <v>-193.59899130063812</v>
      </c>
      <c r="AH35">
        <v>-193.59899130063812</v>
      </c>
    </row>
    <row r="36" spans="1:34" x14ac:dyDescent="0.3">
      <c r="B36" t="s">
        <v>28</v>
      </c>
      <c r="C36">
        <v>20.65</v>
      </c>
      <c r="D36">
        <v>20.75</v>
      </c>
      <c r="E36">
        <v>20.93</v>
      </c>
      <c r="F36">
        <v>21.13</v>
      </c>
      <c r="G36">
        <v>21.36</v>
      </c>
      <c r="H36">
        <v>21.62</v>
      </c>
      <c r="I36">
        <v>21.88</v>
      </c>
      <c r="J36">
        <v>22.19</v>
      </c>
      <c r="K36">
        <v>21.73</v>
      </c>
      <c r="L36">
        <v>22.61</v>
      </c>
      <c r="M36">
        <v>22.91</v>
      </c>
      <c r="N36">
        <v>23.84</v>
      </c>
      <c r="O36">
        <v>24.92</v>
      </c>
      <c r="P36">
        <v>25.83</v>
      </c>
      <c r="Q36">
        <v>26.43</v>
      </c>
      <c r="R36">
        <v>27.55</v>
      </c>
      <c r="S36">
        <v>28.54</v>
      </c>
      <c r="T36">
        <v>29.62</v>
      </c>
      <c r="U36">
        <v>30.65</v>
      </c>
      <c r="V36">
        <v>31.67</v>
      </c>
      <c r="W36">
        <v>33.159999999999997</v>
      </c>
      <c r="X36">
        <v>33.549999999999997</v>
      </c>
      <c r="Y36">
        <v>36.520000000000003</v>
      </c>
      <c r="Z36">
        <v>38.880000000000003</v>
      </c>
      <c r="AA36">
        <v>41.67</v>
      </c>
      <c r="AB36">
        <v>44.46</v>
      </c>
      <c r="AC36">
        <v>47.72</v>
      </c>
      <c r="AD36">
        <v>47.4</v>
      </c>
      <c r="AE36">
        <v>46.98</v>
      </c>
      <c r="AF36">
        <v>48.92</v>
      </c>
      <c r="AG36">
        <v>48.27</v>
      </c>
      <c r="AH36">
        <v>51.46</v>
      </c>
    </row>
    <row r="41" spans="1:34" x14ac:dyDescent="0.3">
      <c r="A41">
        <f t="shared" ref="A41:B41" si="3">A27/((60-A27)/59900)</f>
        <v>26.96713521084488</v>
      </c>
      <c r="B41">
        <f t="shared" si="3"/>
        <v>32.163594462361473</v>
      </c>
      <c r="C41">
        <f>C27/((60-C27)/59900)</f>
        <v>33.862632387298824</v>
      </c>
      <c r="D41">
        <f t="shared" ref="D41:M41" si="4">D27/((60-D27)/59900)</f>
        <v>34.362367757514306</v>
      </c>
      <c r="E41">
        <f t="shared" si="4"/>
        <v>34.462315831603171</v>
      </c>
      <c r="F41">
        <f t="shared" si="4"/>
        <v>34.662212979840007</v>
      </c>
      <c r="G41">
        <f t="shared" si="4"/>
        <v>34.862111461500106</v>
      </c>
      <c r="H41">
        <f t="shared" si="4"/>
        <v>34.962061202368048</v>
      </c>
      <c r="I41">
        <f t="shared" si="4"/>
        <v>35.161961684188064</v>
      </c>
      <c r="J41">
        <f t="shared" si="4"/>
        <v>35.36186349946469</v>
      </c>
      <c r="K41">
        <f t="shared" si="4"/>
        <v>35.661718722639968</v>
      </c>
      <c r="L41">
        <f t="shared" si="4"/>
        <v>35.761671130441165</v>
      </c>
      <c r="M41">
        <f t="shared" si="4"/>
        <v>36.461347319619428</v>
      </c>
    </row>
    <row r="42" spans="1:34" x14ac:dyDescent="0.3">
      <c r="A42">
        <f t="shared" ref="A42:B42" si="5">(-0.0039083+SQRT(0.0039083*0.0039083+(40*0.0000005775)*(0.1-0.001*A41)))/(-2*0.0000005775)</f>
        <v>-181.97303332311796</v>
      </c>
      <c r="B42">
        <f t="shared" si="5"/>
        <v>-169.33320712180779</v>
      </c>
      <c r="C42">
        <f>(-0.0039083+SQRT(0.0039083*0.0039083+(40*0.0000005775)*(0.1-0.001*C41)))/(-2*0.0000005775)</f>
        <v>-165.19071516502075</v>
      </c>
      <c r="D42">
        <f t="shared" ref="D42:M42" si="6">(-0.0039083+SQRT(0.0039083*0.0039083+(40*0.0000005775)*(0.1-0.001*D41)))/(-2*0.0000005775)</f>
        <v>-163.97136992070952</v>
      </c>
      <c r="E42">
        <f t="shared" si="6"/>
        <v>-163.72744813814992</v>
      </c>
      <c r="F42">
        <f t="shared" si="6"/>
        <v>-163.23955181029055</v>
      </c>
      <c r="G42">
        <f t="shared" si="6"/>
        <v>-162.7515851078891</v>
      </c>
      <c r="H42">
        <f t="shared" si="6"/>
        <v>-162.5075753571461</v>
      </c>
      <c r="I42">
        <f t="shared" si="6"/>
        <v>-162.01950303839098</v>
      </c>
      <c r="J42">
        <f t="shared" si="6"/>
        <v>-161.53136027234353</v>
      </c>
      <c r="K42">
        <f t="shared" si="6"/>
        <v>-160.79901397086044</v>
      </c>
      <c r="L42">
        <f t="shared" si="6"/>
        <v>-160.55486328181098</v>
      </c>
      <c r="M42">
        <f t="shared" si="6"/>
        <v>-158.84531451073244</v>
      </c>
    </row>
    <row r="43" spans="1:34" x14ac:dyDescent="0.3">
      <c r="A43">
        <f t="shared" ref="A43:B43" si="7">A28</f>
        <v>4.0000000000000001E-3</v>
      </c>
      <c r="B43">
        <f t="shared" si="7"/>
        <v>4.0000000000000001E-3</v>
      </c>
      <c r="C43">
        <f>C28</f>
        <v>5.0000000000000001E-3</v>
      </c>
      <c r="D43">
        <f t="shared" ref="D43:M43" si="8">D28</f>
        <v>8.9999999999999993E-3</v>
      </c>
      <c r="E43">
        <f t="shared" si="8"/>
        <v>1.2999999999999999E-2</v>
      </c>
      <c r="F43">
        <f t="shared" si="8"/>
        <v>0.02</v>
      </c>
      <c r="G43">
        <f t="shared" si="8"/>
        <v>5.0999999999999997E-2</v>
      </c>
      <c r="H43">
        <f t="shared" si="8"/>
        <v>7.8E-2</v>
      </c>
      <c r="I43">
        <f t="shared" si="8"/>
        <v>0.109</v>
      </c>
      <c r="J43">
        <f t="shared" si="8"/>
        <v>0.126</v>
      </c>
      <c r="K43">
        <f t="shared" si="8"/>
        <v>0.13100000000000001</v>
      </c>
      <c r="L43">
        <f t="shared" si="8"/>
        <v>0.13100000000000001</v>
      </c>
      <c r="M43">
        <f t="shared" si="8"/>
        <v>0.13400000000000001</v>
      </c>
    </row>
    <row r="45" spans="1:34" x14ac:dyDescent="0.3">
      <c r="A45">
        <v>-181.97300000000001</v>
      </c>
      <c r="B45">
        <v>-169.333</v>
      </c>
      <c r="C45">
        <v>-165.19071516502075</v>
      </c>
      <c r="D45">
        <v>-163.97136992070952</v>
      </c>
      <c r="E45">
        <v>-163.72744813814992</v>
      </c>
      <c r="F45">
        <v>-163.23955181029055</v>
      </c>
      <c r="G45">
        <v>-162.7515851078891</v>
      </c>
      <c r="H45">
        <v>-162.5075753571461</v>
      </c>
      <c r="I45">
        <v>-162.01950303839098</v>
      </c>
      <c r="J45">
        <v>-161.53136027234353</v>
      </c>
      <c r="K45">
        <v>-160.79901397086044</v>
      </c>
      <c r="L45">
        <v>-160.55486328181098</v>
      </c>
      <c r="M45">
        <v>-158.845</v>
      </c>
    </row>
    <row r="46" spans="1:34" x14ac:dyDescent="0.3">
      <c r="A46">
        <v>51.2</v>
      </c>
      <c r="B46">
        <v>47.98</v>
      </c>
      <c r="C46">
        <v>46.95</v>
      </c>
      <c r="D46">
        <v>50.81</v>
      </c>
      <c r="E46">
        <v>51.53</v>
      </c>
      <c r="F46">
        <v>52.27</v>
      </c>
      <c r="G46">
        <v>52.94</v>
      </c>
      <c r="H46">
        <v>53.35</v>
      </c>
      <c r="I46">
        <v>54.02</v>
      </c>
      <c r="J46">
        <v>1.7</v>
      </c>
      <c r="K46">
        <v>1.2</v>
      </c>
      <c r="L46">
        <v>1.1000000000000001</v>
      </c>
      <c r="M46">
        <v>1.2</v>
      </c>
    </row>
    <row r="48" spans="1:34" x14ac:dyDescent="0.3">
      <c r="A48" t="s">
        <v>66</v>
      </c>
      <c r="B48" t="s">
        <v>68</v>
      </c>
      <c r="C48">
        <v>-162</v>
      </c>
    </row>
    <row r="49" spans="2:3" x14ac:dyDescent="0.3">
      <c r="B49" t="s">
        <v>69</v>
      </c>
      <c r="C49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羡鱼</dc:creator>
  <cp:lastModifiedBy>羡鱼</cp:lastModifiedBy>
  <dcterms:created xsi:type="dcterms:W3CDTF">2015-06-05T18:19:34Z</dcterms:created>
  <dcterms:modified xsi:type="dcterms:W3CDTF">2021-11-22T13:17:03Z</dcterms:modified>
</cp:coreProperties>
</file>