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oot\qtool\onGoing\qxtl\"/>
    </mc:Choice>
  </mc:AlternateContent>
  <bookViews>
    <workbookView xWindow="17340" yWindow="0" windowWidth="3945" windowHeight="7050" activeTab="2"/>
  </bookViews>
  <sheets>
    <sheet name="rt" sheetId="2" r:id="rId1"/>
    <sheet name="配置" sheetId="1" r:id="rId2"/>
    <sheet name="wt" sheetId="4" r:id="rId3"/>
  </sheets>
  <externalReferences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7" i="4" l="1"/>
  <c r="C168" i="4"/>
  <c r="C6" i="4"/>
  <c r="C283" i="4"/>
  <c r="C254" i="4"/>
  <c r="C158" i="4"/>
  <c r="C246" i="4"/>
  <c r="C110" i="4"/>
  <c r="C222" i="4"/>
  <c r="C181" i="4"/>
  <c r="C50" i="4"/>
  <c r="C275" i="4"/>
  <c r="C231" i="4"/>
  <c r="C242" i="4"/>
  <c r="C44" i="4"/>
  <c r="C195" i="4"/>
  <c r="C62" i="4"/>
  <c r="C91" i="4"/>
  <c r="C253" i="4"/>
  <c r="C39" i="4"/>
  <c r="C282" i="4"/>
  <c r="C215" i="4"/>
  <c r="C147" i="4"/>
  <c r="C258" i="4"/>
  <c r="C187" i="4"/>
  <c r="C224" i="4"/>
  <c r="C83" i="4"/>
  <c r="C288" i="4"/>
  <c r="C196" i="4"/>
  <c r="C190" i="4"/>
  <c r="C299" i="4"/>
  <c r="C223" i="4"/>
  <c r="C90" i="4"/>
  <c r="C290" i="4"/>
  <c r="C214" i="4"/>
  <c r="C85" i="4"/>
  <c r="C234" i="4"/>
  <c r="C92" i="4"/>
  <c r="C292" i="4"/>
  <c r="C300" i="4"/>
  <c r="C207" i="4"/>
  <c r="C274" i="4"/>
  <c r="C67" i="4"/>
  <c r="C8" i="4"/>
  <c r="C217" i="4"/>
  <c r="C14" i="4"/>
  <c r="C52" i="4"/>
  <c r="C53" i="4"/>
  <c r="C13" i="4"/>
  <c r="C45" i="4"/>
  <c r="C272" i="4"/>
  <c r="C30" i="4"/>
  <c r="C211" i="4"/>
  <c r="C27" i="4"/>
  <c r="C77" i="4"/>
  <c r="C285" i="4"/>
  <c r="C75" i="4"/>
  <c r="C59" i="4"/>
  <c r="C74" i="4"/>
  <c r="C221" i="4"/>
  <c r="C206" i="4"/>
  <c r="C101" i="4"/>
  <c r="C47" i="4"/>
  <c r="C191" i="4"/>
  <c r="C136" i="4"/>
  <c r="C177" i="4"/>
  <c r="C294" i="4"/>
  <c r="C202" i="4"/>
  <c r="C184" i="4"/>
  <c r="C76" i="4"/>
  <c r="C260" i="4"/>
  <c r="C156" i="4"/>
  <c r="C150" i="4"/>
  <c r="C98" i="4"/>
  <c r="C48" i="4"/>
  <c r="C140" i="4"/>
  <c r="C220" i="4"/>
  <c r="C87" i="4"/>
  <c r="C155" i="4"/>
  <c r="C170" i="4"/>
  <c r="C229" i="4"/>
  <c r="C200" i="4"/>
  <c r="C171" i="4"/>
  <c r="C121" i="4"/>
  <c r="C16" i="4"/>
  <c r="C134" i="4"/>
  <c r="C142" i="4"/>
  <c r="C261" i="4"/>
  <c r="C73" i="4"/>
  <c r="C28" i="4"/>
  <c r="C143" i="4"/>
  <c r="C244" i="4"/>
  <c r="C153" i="4"/>
  <c r="C102" i="4"/>
  <c r="C166" i="4"/>
  <c r="C276" i="4"/>
  <c r="C82" i="4"/>
  <c r="C123" i="4"/>
  <c r="C20" i="4"/>
  <c r="C226" i="4"/>
  <c r="C29" i="4"/>
  <c r="C178" i="4"/>
  <c r="C193" i="4"/>
  <c r="C104" i="4"/>
  <c r="C97" i="4"/>
  <c r="C277" i="4"/>
  <c r="C216" i="4"/>
  <c r="C10" i="4"/>
  <c r="C100" i="4"/>
  <c r="C188" i="4"/>
  <c r="C12" i="4"/>
  <c r="C72" i="4"/>
  <c r="C295" i="4"/>
  <c r="C235" i="4"/>
  <c r="C259" i="4"/>
  <c r="C194" i="4"/>
  <c r="C293" i="4"/>
  <c r="C287" i="4"/>
  <c r="C250" i="4"/>
  <c r="C185" i="4"/>
  <c r="C63" i="4"/>
  <c r="C245" i="4"/>
  <c r="C35" i="4"/>
  <c r="C267" i="4"/>
  <c r="C262" i="4"/>
  <c r="C126" i="4"/>
  <c r="C95" i="4"/>
  <c r="C291" i="4"/>
  <c r="C105" i="4"/>
  <c r="C36" i="4"/>
  <c r="C273" i="4"/>
  <c r="C249" i="4"/>
  <c r="C247" i="4"/>
  <c r="C125" i="4"/>
  <c r="C57" i="4"/>
  <c r="C238" i="4"/>
  <c r="C65" i="4"/>
  <c r="C228" i="4"/>
  <c r="C268" i="4"/>
  <c r="C25" i="4"/>
  <c r="C209" i="4"/>
  <c r="C7" i="4"/>
  <c r="C237" i="4"/>
  <c r="C252" i="4"/>
  <c r="C213" i="4"/>
  <c r="C86" i="4"/>
  <c r="C192" i="4"/>
  <c r="C70" i="4"/>
  <c r="C161" i="4"/>
  <c r="C298" i="4"/>
  <c r="C18" i="4"/>
  <c r="C94" i="4"/>
  <c r="C149" i="4"/>
  <c r="C21" i="4"/>
  <c r="C41" i="4"/>
  <c r="C68" i="4"/>
  <c r="C169" i="4"/>
  <c r="C55" i="4"/>
  <c r="C46" i="4"/>
  <c r="C117" i="4"/>
  <c r="C162" i="4"/>
  <c r="C38" i="4"/>
  <c r="C54" i="4"/>
  <c r="C281" i="4"/>
  <c r="C19" i="4"/>
  <c r="C180" i="4"/>
  <c r="C103" i="4"/>
  <c r="C144" i="4"/>
  <c r="C130" i="4"/>
  <c r="C37" i="4"/>
  <c r="C154" i="4"/>
  <c r="C236" i="4"/>
  <c r="C243" i="4"/>
  <c r="C116" i="4"/>
  <c r="C69" i="4"/>
  <c r="C108" i="4"/>
  <c r="C239" i="4"/>
  <c r="C141" i="4"/>
  <c r="C106" i="4"/>
  <c r="C51" i="4"/>
  <c r="C280" i="4"/>
  <c r="C179" i="4"/>
  <c r="C251" i="4"/>
  <c r="C24" i="4"/>
  <c r="C205" i="4"/>
  <c r="C43" i="4"/>
  <c r="C165" i="4"/>
  <c r="C269" i="4"/>
  <c r="C115" i="4"/>
  <c r="C61" i="4"/>
  <c r="C118" i="4"/>
  <c r="C255" i="4"/>
  <c r="C278" i="4"/>
  <c r="C264" i="4"/>
  <c r="C109" i="4"/>
  <c r="C232" i="4"/>
  <c r="C201" i="4"/>
  <c r="C127" i="4"/>
  <c r="C199" i="4"/>
  <c r="C80" i="4"/>
  <c r="C42" i="4"/>
  <c r="C93" i="4"/>
  <c r="C159" i="4"/>
  <c r="C34" i="4"/>
  <c r="C31" i="4"/>
  <c r="C204" i="4"/>
  <c r="C120" i="4"/>
  <c r="C225" i="4"/>
  <c r="C111" i="4"/>
  <c r="C137" i="4"/>
  <c r="C233" i="4"/>
  <c r="C157" i="4"/>
  <c r="C146" i="4"/>
  <c r="C227" i="4"/>
  <c r="C84" i="4"/>
  <c r="C71" i="4"/>
  <c r="C11" i="4"/>
  <c r="C56" i="4"/>
  <c r="C132" i="4"/>
  <c r="C152" i="4"/>
  <c r="C219" i="4"/>
  <c r="C271" i="4"/>
  <c r="C203" i="4"/>
  <c r="C256" i="4"/>
  <c r="C197" i="4"/>
  <c r="C297" i="4"/>
  <c r="C9" i="4"/>
  <c r="C96" i="4"/>
  <c r="C88" i="4"/>
  <c r="C23" i="4"/>
  <c r="C248" i="4"/>
  <c r="C33" i="4"/>
  <c r="C173" i="4"/>
  <c r="C139" i="4"/>
  <c r="C279" i="4"/>
  <c r="C135" i="4"/>
  <c r="C164" i="4"/>
  <c r="C107" i="4"/>
  <c r="C32" i="4"/>
  <c r="C99" i="4"/>
  <c r="C208" i="4"/>
  <c r="C266" i="4"/>
  <c r="C26" i="4"/>
  <c r="C286" i="4"/>
  <c r="C81" i="4"/>
  <c r="C145" i="4"/>
  <c r="C284" i="4"/>
  <c r="C119" i="4"/>
  <c r="C89" i="4"/>
  <c r="C113" i="4"/>
  <c r="C49" i="4"/>
  <c r="C212" i="4"/>
  <c r="C79" i="4"/>
  <c r="C176" i="4"/>
  <c r="C289" i="4"/>
  <c r="C112" i="4"/>
  <c r="C133" i="4"/>
  <c r="C122" i="4"/>
  <c r="C198" i="4"/>
  <c r="C60" i="4"/>
  <c r="C22" i="4"/>
  <c r="C124" i="4"/>
  <c r="C257" i="4"/>
  <c r="C15" i="4"/>
  <c r="C183" i="4"/>
  <c r="C241" i="4"/>
  <c r="C17" i="4"/>
  <c r="C263" i="4"/>
  <c r="C240" i="4"/>
  <c r="C58" i="4"/>
  <c r="C160" i="4"/>
  <c r="C138" i="4"/>
  <c r="C296" i="4"/>
  <c r="C148" i="4"/>
  <c r="C230" i="4"/>
  <c r="C163" i="4"/>
  <c r="C174" i="4"/>
  <c r="C78" i="4"/>
  <c r="C131" i="4"/>
  <c r="C175" i="4"/>
  <c r="C172" i="4"/>
  <c r="C189" i="4"/>
  <c r="C186" i="4"/>
  <c r="C40" i="4"/>
  <c r="C66" i="4"/>
  <c r="C129" i="4"/>
  <c r="C182" i="4"/>
  <c r="C210" i="4"/>
  <c r="C128" i="4"/>
  <c r="C218" i="4"/>
  <c r="C151" i="4"/>
  <c r="C265" i="4"/>
  <c r="C270" i="4"/>
  <c r="C64" i="4"/>
  <c r="C114" i="4"/>
  <c r="D123" i="4"/>
  <c r="D22" i="4"/>
  <c r="D137" i="4"/>
  <c r="D115" i="4"/>
  <c r="D111" i="4"/>
  <c r="D267" i="4"/>
  <c r="D14" i="4"/>
  <c r="D178" i="4"/>
  <c r="D60" i="4"/>
  <c r="D170" i="4"/>
  <c r="D292" i="4"/>
  <c r="D172" i="4"/>
  <c r="D237" i="4"/>
  <c r="D136" i="4"/>
  <c r="D177" i="4"/>
  <c r="D199" i="4"/>
  <c r="D157" i="4"/>
  <c r="D83" i="4"/>
  <c r="D38" i="4"/>
  <c r="D65" i="4"/>
  <c r="D190" i="4"/>
  <c r="D182" i="4"/>
  <c r="D7" i="4"/>
  <c r="D130" i="4"/>
  <c r="D238" i="4"/>
  <c r="D294" i="4"/>
  <c r="D18" i="4"/>
  <c r="D208" i="4"/>
  <c r="D193" i="4"/>
  <c r="D285" i="4"/>
  <c r="D299" i="4"/>
  <c r="D159" i="4"/>
  <c r="D162" i="4"/>
  <c r="D21" i="4"/>
  <c r="D274" i="4"/>
  <c r="D242" i="4"/>
  <c r="D160" i="4"/>
  <c r="D47" i="4"/>
  <c r="D93" i="4"/>
  <c r="D253" i="4"/>
  <c r="D59" i="4"/>
  <c r="D105" i="4"/>
  <c r="D138" i="4"/>
  <c r="D64" i="4"/>
  <c r="D75" i="4"/>
  <c r="D67" i="4"/>
  <c r="D174" i="4"/>
  <c r="D166" i="4"/>
  <c r="D259" i="4"/>
  <c r="D152" i="4"/>
  <c r="D61" i="4"/>
  <c r="D92" i="4"/>
  <c r="D271" i="4"/>
  <c r="D191" i="4"/>
  <c r="D250" i="4"/>
  <c r="D249" i="4"/>
  <c r="D239" i="4"/>
  <c r="D226" i="4"/>
  <c r="D135" i="4"/>
  <c r="D30" i="4"/>
  <c r="D173" i="4"/>
  <c r="D264" i="4"/>
  <c r="D209" i="4"/>
  <c r="D143" i="4"/>
  <c r="D107" i="4"/>
  <c r="D13" i="4"/>
  <c r="D211" i="4"/>
  <c r="D122" i="4"/>
  <c r="D101" i="4"/>
  <c r="D230" i="4"/>
  <c r="D53" i="4"/>
  <c r="D110" i="4"/>
  <c r="D15" i="4"/>
  <c r="D155" i="4"/>
  <c r="D95" i="4"/>
  <c r="D176" i="4"/>
  <c r="D233" i="4"/>
  <c r="D133" i="4"/>
  <c r="D184" i="4"/>
  <c r="D90" i="4"/>
  <c r="D99" i="4"/>
  <c r="D40" i="4"/>
  <c r="D89" i="4"/>
  <c r="D57" i="4"/>
  <c r="D195" i="4"/>
  <c r="D54" i="4"/>
  <c r="D156" i="4"/>
  <c r="D272" i="4"/>
  <c r="D236" i="4"/>
  <c r="D113" i="4"/>
  <c r="D269" i="4"/>
  <c r="D262" i="4"/>
  <c r="D132" i="4"/>
  <c r="D225" i="4"/>
  <c r="D224" i="4"/>
  <c r="D290" i="4"/>
  <c r="D140" i="4"/>
  <c r="D298" i="4"/>
  <c r="D217" i="4"/>
  <c r="D210" i="4"/>
  <c r="D80" i="4"/>
  <c r="D180" i="4"/>
  <c r="D45" i="4"/>
  <c r="D276" i="4"/>
  <c r="D117" i="4"/>
  <c r="D171" i="4"/>
  <c r="D112" i="4"/>
  <c r="D128" i="4"/>
  <c r="D263" i="4"/>
  <c r="D48" i="4"/>
  <c r="D194" i="4"/>
  <c r="D68" i="4"/>
  <c r="D153" i="4"/>
  <c r="D165" i="4"/>
  <c r="D114" i="4"/>
  <c r="D73" i="4"/>
  <c r="D103" i="4"/>
  <c r="D154" i="4"/>
  <c r="D206" i="4"/>
  <c r="D50" i="4"/>
  <c r="D33" i="4"/>
  <c r="D25" i="4"/>
  <c r="D168" i="4"/>
  <c r="D266" i="4"/>
  <c r="D52" i="4"/>
  <c r="D197" i="4"/>
  <c r="D220" i="4"/>
  <c r="D258" i="4"/>
  <c r="D44" i="4"/>
  <c r="D215" i="4"/>
  <c r="D222" i="4"/>
  <c r="D261" i="4"/>
  <c r="D273" i="4"/>
  <c r="D181" i="4"/>
  <c r="D71" i="4"/>
  <c r="D96" i="4"/>
  <c r="D164" i="4"/>
  <c r="D256" i="4"/>
  <c r="D151" i="4"/>
  <c r="D187" i="4"/>
  <c r="D243" i="4"/>
  <c r="D297" i="4"/>
  <c r="D81" i="4"/>
  <c r="D39" i="4"/>
  <c r="D84" i="4"/>
  <c r="D270" i="4"/>
  <c r="D234" i="4"/>
  <c r="D205" i="4"/>
  <c r="D300" i="4"/>
  <c r="D216" i="4"/>
  <c r="D87" i="4"/>
  <c r="D49" i="4"/>
  <c r="D26" i="4"/>
  <c r="D201" i="4"/>
  <c r="D246" i="4"/>
  <c r="D129" i="4"/>
  <c r="D125" i="4"/>
  <c r="D9" i="4"/>
  <c r="D167" i="4"/>
  <c r="D235" i="4"/>
  <c r="D46" i="4"/>
  <c r="D148" i="4"/>
  <c r="D36" i="4"/>
  <c r="D134" i="4"/>
  <c r="D252" i="4"/>
  <c r="D283" i="4"/>
  <c r="D17" i="4"/>
  <c r="D88" i="4"/>
  <c r="D116" i="4"/>
  <c r="D202" i="4"/>
  <c r="D27" i="4"/>
  <c r="D221" i="4"/>
  <c r="D119" i="4"/>
  <c r="D24" i="4"/>
  <c r="D175" i="4"/>
  <c r="D260" i="4"/>
  <c r="D241" i="4"/>
  <c r="D106" i="4"/>
  <c r="D228" i="4"/>
  <c r="D163" i="4"/>
  <c r="D284" i="4"/>
  <c r="D179" i="4"/>
  <c r="D142" i="4"/>
  <c r="D76" i="4"/>
  <c r="D141" i="4"/>
  <c r="D296" i="4"/>
  <c r="D63" i="4"/>
  <c r="D42" i="4"/>
  <c r="D150" i="4"/>
  <c r="D20" i="4"/>
  <c r="D254" i="4"/>
  <c r="D192" i="4"/>
  <c r="D62" i="4"/>
  <c r="D291" i="4"/>
  <c r="D19" i="4"/>
  <c r="D245" i="4"/>
  <c r="D186" i="4"/>
  <c r="D289" i="4"/>
  <c r="D56" i="4"/>
  <c r="D74" i="4"/>
  <c r="D77" i="4"/>
  <c r="D232" i="4"/>
  <c r="D8" i="4"/>
  <c r="D109" i="4"/>
  <c r="D55" i="4"/>
  <c r="D78" i="4"/>
  <c r="D293" i="4"/>
  <c r="D29" i="4"/>
  <c r="D146" i="4"/>
  <c r="D231" i="4"/>
  <c r="D158" i="4"/>
  <c r="D97" i="4"/>
  <c r="D37" i="4"/>
  <c r="D213" i="4"/>
  <c r="D6" i="4"/>
  <c r="D10" i="4"/>
  <c r="D34" i="4"/>
  <c r="D16" i="4"/>
  <c r="D98" i="4"/>
  <c r="D66" i="4"/>
  <c r="D278" i="4"/>
  <c r="D275" i="4"/>
  <c r="D282" i="4"/>
  <c r="D58" i="4"/>
  <c r="D255" i="4"/>
  <c r="D288" i="4"/>
  <c r="D121" i="4"/>
  <c r="D200" i="4"/>
  <c r="D207" i="4"/>
  <c r="D251" i="4"/>
  <c r="D214" i="4"/>
  <c r="D185" i="4"/>
  <c r="D139" i="4"/>
  <c r="D268" i="4"/>
  <c r="D82" i="4"/>
  <c r="D257" i="4"/>
  <c r="D279" i="4"/>
  <c r="D23" i="4"/>
  <c r="D124" i="4"/>
  <c r="D212" i="4"/>
  <c r="D183" i="4"/>
  <c r="D69" i="4"/>
  <c r="D94" i="4"/>
  <c r="D104" i="4"/>
  <c r="D126" i="4"/>
  <c r="D188" i="4"/>
  <c r="D287" i="4"/>
  <c r="D100" i="4"/>
  <c r="D31" i="4"/>
  <c r="D265" i="4"/>
  <c r="D223" i="4"/>
  <c r="D11" i="4"/>
  <c r="D169" i="4"/>
  <c r="D219" i="4"/>
  <c r="D244" i="4"/>
  <c r="D51" i="4"/>
  <c r="D295" i="4"/>
  <c r="D120" i="4"/>
  <c r="D203" i="4"/>
  <c r="D240" i="4"/>
  <c r="D86" i="4"/>
  <c r="D41" i="4"/>
  <c r="D161" i="4"/>
  <c r="D12" i="4"/>
  <c r="C4" i="4"/>
  <c r="D4" i="4"/>
  <c r="D85" i="4"/>
  <c r="D72" i="4"/>
  <c r="D43" i="4"/>
  <c r="D79" i="4"/>
  <c r="D127" i="4"/>
  <c r="D218" i="4"/>
  <c r="D247" i="4"/>
  <c r="D229" i="4"/>
  <c r="D227" i="4"/>
  <c r="D189" i="4"/>
  <c r="D286" i="4"/>
  <c r="D145" i="4"/>
  <c r="D281" i="4"/>
  <c r="D144" i="4"/>
  <c r="D149" i="4"/>
  <c r="D248" i="4"/>
  <c r="D198" i="4"/>
  <c r="D35" i="4"/>
  <c r="D70" i="4"/>
  <c r="D147" i="4"/>
  <c r="D28" i="4"/>
  <c r="D204" i="4"/>
  <c r="D91" i="4"/>
  <c r="D108" i="4"/>
  <c r="D102" i="4"/>
  <c r="D32" i="4"/>
  <c r="D131" i="4"/>
  <c r="D277" i="4"/>
  <c r="D280" i="4"/>
  <c r="D196" i="4"/>
  <c r="D118" i="4"/>
  <c r="C31" i="2"/>
  <c r="C32" i="2"/>
  <c r="C42" i="2"/>
  <c r="C30" i="2"/>
  <c r="C39" i="2"/>
  <c r="C40" i="2"/>
  <c r="C33" i="2"/>
  <c r="C43" i="2"/>
  <c r="C29" i="2"/>
  <c r="C41" i="2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6" i="1"/>
  <c r="H4" i="2"/>
  <c r="B32" i="2"/>
  <c r="A1" i="4" l="1"/>
  <c r="B2" i="4"/>
  <c r="F7" i="2" s="1"/>
  <c r="C2" i="4"/>
  <c r="D2" i="4"/>
  <c r="J7" i="1" s="1"/>
  <c r="B3" i="4"/>
  <c r="F8" i="2" s="1"/>
  <c r="C3" i="4"/>
  <c r="D3" i="4"/>
  <c r="J8" i="1" s="1"/>
  <c r="B4" i="4"/>
  <c r="F9" i="2" s="1"/>
  <c r="J9" i="1"/>
  <c r="B5" i="4"/>
  <c r="F10" i="2" s="1"/>
  <c r="C5" i="4"/>
  <c r="D5" i="4"/>
  <c r="J10" i="1" s="1"/>
  <c r="B6" i="4"/>
  <c r="F11" i="2" s="1"/>
  <c r="J11" i="1"/>
  <c r="B7" i="4"/>
  <c r="F12" i="2" s="1"/>
  <c r="J12" i="1"/>
  <c r="B8" i="4"/>
  <c r="F13" i="2" s="1"/>
  <c r="J13" i="1"/>
  <c r="B9" i="4"/>
  <c r="F14" i="2" s="1"/>
  <c r="J14" i="1"/>
  <c r="B10" i="4"/>
  <c r="F15" i="2" s="1"/>
  <c r="J15" i="1"/>
  <c r="B11" i="4"/>
  <c r="F16" i="2" s="1"/>
  <c r="J16" i="1"/>
  <c r="B12" i="4"/>
  <c r="F17" i="2" s="1"/>
  <c r="J17" i="1"/>
  <c r="B13" i="4"/>
  <c r="F18" i="2" s="1"/>
  <c r="J18" i="1"/>
  <c r="B14" i="4"/>
  <c r="F19" i="2" s="1"/>
  <c r="J19" i="1"/>
  <c r="B15" i="4"/>
  <c r="F20" i="2" s="1"/>
  <c r="J20" i="1"/>
  <c r="B16" i="4"/>
  <c r="F21" i="2" s="1"/>
  <c r="J21" i="1"/>
  <c r="B17" i="4"/>
  <c r="F22" i="2" s="1"/>
  <c r="J22" i="1"/>
  <c r="B18" i="4"/>
  <c r="F23" i="2" s="1"/>
  <c r="J23" i="1"/>
  <c r="B19" i="4"/>
  <c r="F24" i="2" s="1"/>
  <c r="J24" i="1"/>
  <c r="B20" i="4"/>
  <c r="F25" i="2" s="1"/>
  <c r="J25" i="1"/>
  <c r="B21" i="4"/>
  <c r="F26" i="2" s="1"/>
  <c r="J26" i="1"/>
  <c r="B22" i="4"/>
  <c r="F27" i="2" s="1"/>
  <c r="J27" i="1"/>
  <c r="B23" i="4"/>
  <c r="F28" i="2" s="1"/>
  <c r="J28" i="1"/>
  <c r="B24" i="4"/>
  <c r="F29" i="2" s="1"/>
  <c r="J29" i="1"/>
  <c r="B25" i="4"/>
  <c r="F30" i="2" s="1"/>
  <c r="J30" i="1"/>
  <c r="B26" i="4"/>
  <c r="F31" i="2" s="1"/>
  <c r="J31" i="1"/>
  <c r="B27" i="4"/>
  <c r="F32" i="2" s="1"/>
  <c r="J32" i="1"/>
  <c r="B28" i="4"/>
  <c r="F33" i="2" s="1"/>
  <c r="J33" i="1"/>
  <c r="B29" i="4"/>
  <c r="F34" i="2" s="1"/>
  <c r="J34" i="1"/>
  <c r="B30" i="4"/>
  <c r="F35" i="2" s="1"/>
  <c r="J35" i="1"/>
  <c r="B31" i="4"/>
  <c r="F36" i="2" s="1"/>
  <c r="J36" i="1"/>
  <c r="B32" i="4"/>
  <c r="F37" i="2" s="1"/>
  <c r="J37" i="1"/>
  <c r="B33" i="4"/>
  <c r="F38" i="2" s="1"/>
  <c r="J38" i="1"/>
  <c r="B34" i="4"/>
  <c r="F39" i="2" s="1"/>
  <c r="J39" i="1"/>
  <c r="B35" i="4"/>
  <c r="F40" i="2" s="1"/>
  <c r="J40" i="1"/>
  <c r="B36" i="4"/>
  <c r="F41" i="2" s="1"/>
  <c r="J41" i="1"/>
  <c r="B37" i="4"/>
  <c r="F42" i="2" s="1"/>
  <c r="J42" i="1"/>
  <c r="B38" i="4"/>
  <c r="F43" i="2" s="1"/>
  <c r="J43" i="1"/>
  <c r="B39" i="4"/>
  <c r="F44" i="2" s="1"/>
  <c r="J44" i="1"/>
  <c r="B40" i="4"/>
  <c r="F45" i="2" s="1"/>
  <c r="J45" i="1"/>
  <c r="B41" i="4"/>
  <c r="F46" i="2" s="1"/>
  <c r="J46" i="1"/>
  <c r="B42" i="4"/>
  <c r="F47" i="2" s="1"/>
  <c r="J47" i="1"/>
  <c r="B43" i="4"/>
  <c r="F48" i="2" s="1"/>
  <c r="J48" i="1"/>
  <c r="B44" i="4"/>
  <c r="F49" i="2" s="1"/>
  <c r="J49" i="1"/>
  <c r="B45" i="4"/>
  <c r="F50" i="2" s="1"/>
  <c r="J50" i="1"/>
  <c r="B46" i="4"/>
  <c r="F51" i="2" s="1"/>
  <c r="J51" i="1"/>
  <c r="B47" i="4"/>
  <c r="F52" i="2" s="1"/>
  <c r="J52" i="1"/>
  <c r="B48" i="4"/>
  <c r="F53" i="2" s="1"/>
  <c r="J53" i="1"/>
  <c r="B49" i="4"/>
  <c r="F54" i="2" s="1"/>
  <c r="J54" i="1"/>
  <c r="B50" i="4"/>
  <c r="F55" i="2" s="1"/>
  <c r="J55" i="1"/>
  <c r="B51" i="4"/>
  <c r="F56" i="2" s="1"/>
  <c r="J56" i="1"/>
  <c r="B52" i="4"/>
  <c r="F57" i="2" s="1"/>
  <c r="J57" i="1"/>
  <c r="B53" i="4"/>
  <c r="F58" i="2" s="1"/>
  <c r="J58" i="1"/>
  <c r="B54" i="4"/>
  <c r="F59" i="2" s="1"/>
  <c r="J59" i="1"/>
  <c r="B55" i="4"/>
  <c r="F60" i="2" s="1"/>
  <c r="J60" i="1"/>
  <c r="B56" i="4"/>
  <c r="F61" i="2" s="1"/>
  <c r="J61" i="1"/>
  <c r="B57" i="4"/>
  <c r="F62" i="2" s="1"/>
  <c r="J62" i="1"/>
  <c r="B58" i="4"/>
  <c r="F63" i="2" s="1"/>
  <c r="J63" i="1"/>
  <c r="B59" i="4"/>
  <c r="F64" i="2" s="1"/>
  <c r="J64" i="1"/>
  <c r="B60" i="4"/>
  <c r="F65" i="2" s="1"/>
  <c r="J65" i="1"/>
  <c r="B61" i="4"/>
  <c r="F66" i="2" s="1"/>
  <c r="J66" i="1"/>
  <c r="B62" i="4"/>
  <c r="F67" i="2" s="1"/>
  <c r="J67" i="1"/>
  <c r="B63" i="4"/>
  <c r="F68" i="2" s="1"/>
  <c r="J68" i="1"/>
  <c r="B64" i="4"/>
  <c r="F69" i="2" s="1"/>
  <c r="J69" i="1"/>
  <c r="B65" i="4"/>
  <c r="F70" i="2" s="1"/>
  <c r="J70" i="1"/>
  <c r="B66" i="4"/>
  <c r="F71" i="2" s="1"/>
  <c r="J71" i="1"/>
  <c r="B67" i="4"/>
  <c r="F72" i="2" s="1"/>
  <c r="J72" i="1"/>
  <c r="B68" i="4"/>
  <c r="F73" i="2" s="1"/>
  <c r="J73" i="1"/>
  <c r="B69" i="4"/>
  <c r="F74" i="2" s="1"/>
  <c r="J74" i="1"/>
  <c r="B70" i="4"/>
  <c r="F75" i="2" s="1"/>
  <c r="J75" i="1"/>
  <c r="B71" i="4"/>
  <c r="F76" i="2" s="1"/>
  <c r="J76" i="1"/>
  <c r="B72" i="4"/>
  <c r="F77" i="2" s="1"/>
  <c r="J77" i="1"/>
  <c r="B73" i="4"/>
  <c r="F78" i="2" s="1"/>
  <c r="J78" i="1"/>
  <c r="B74" i="4"/>
  <c r="F79" i="2" s="1"/>
  <c r="J79" i="1"/>
  <c r="B75" i="4"/>
  <c r="F80" i="2" s="1"/>
  <c r="J80" i="1"/>
  <c r="B76" i="4"/>
  <c r="F81" i="2" s="1"/>
  <c r="J81" i="1"/>
  <c r="B77" i="4"/>
  <c r="F82" i="2" s="1"/>
  <c r="J82" i="1"/>
  <c r="B78" i="4"/>
  <c r="F83" i="2" s="1"/>
  <c r="J83" i="1"/>
  <c r="B79" i="4"/>
  <c r="F84" i="2" s="1"/>
  <c r="J84" i="1"/>
  <c r="B80" i="4"/>
  <c r="F85" i="2" s="1"/>
  <c r="J85" i="1"/>
  <c r="B81" i="4"/>
  <c r="F86" i="2" s="1"/>
  <c r="J86" i="1"/>
  <c r="B82" i="4"/>
  <c r="F87" i="2" s="1"/>
  <c r="J87" i="1"/>
  <c r="B83" i="4"/>
  <c r="F88" i="2" s="1"/>
  <c r="J88" i="1"/>
  <c r="B84" i="4"/>
  <c r="F89" i="2" s="1"/>
  <c r="J89" i="1"/>
  <c r="B85" i="4"/>
  <c r="F90" i="2" s="1"/>
  <c r="J90" i="1"/>
  <c r="B86" i="4"/>
  <c r="F91" i="2" s="1"/>
  <c r="J91" i="1"/>
  <c r="B87" i="4"/>
  <c r="F92" i="2" s="1"/>
  <c r="J92" i="1"/>
  <c r="B88" i="4"/>
  <c r="F93" i="2" s="1"/>
  <c r="J93" i="1"/>
  <c r="B89" i="4"/>
  <c r="F94" i="2" s="1"/>
  <c r="J94" i="1"/>
  <c r="B90" i="4"/>
  <c r="F95" i="2" s="1"/>
  <c r="J95" i="1"/>
  <c r="B91" i="4"/>
  <c r="F96" i="2" s="1"/>
  <c r="J96" i="1"/>
  <c r="B92" i="4"/>
  <c r="F97" i="2" s="1"/>
  <c r="J97" i="1"/>
  <c r="B93" i="4"/>
  <c r="F98" i="2" s="1"/>
  <c r="J98" i="1"/>
  <c r="B94" i="4"/>
  <c r="F99" i="2" s="1"/>
  <c r="J99" i="1"/>
  <c r="B95" i="4"/>
  <c r="F100" i="2" s="1"/>
  <c r="J100" i="1"/>
  <c r="B96" i="4"/>
  <c r="F101" i="2" s="1"/>
  <c r="J101" i="1"/>
  <c r="B97" i="4"/>
  <c r="F102" i="2" s="1"/>
  <c r="J102" i="1"/>
  <c r="B98" i="4"/>
  <c r="F103" i="2" s="1"/>
  <c r="J103" i="1"/>
  <c r="B99" i="4"/>
  <c r="F104" i="2" s="1"/>
  <c r="J104" i="1"/>
  <c r="B100" i="4"/>
  <c r="F105" i="2" s="1"/>
  <c r="J105" i="1"/>
  <c r="B101" i="4"/>
  <c r="F106" i="2" s="1"/>
  <c r="J106" i="1"/>
  <c r="B102" i="4"/>
  <c r="F107" i="2" s="1"/>
  <c r="J107" i="1"/>
  <c r="B103" i="4"/>
  <c r="F108" i="2" s="1"/>
  <c r="J108" i="1"/>
  <c r="B104" i="4"/>
  <c r="F109" i="2" s="1"/>
  <c r="J109" i="1"/>
  <c r="B105" i="4"/>
  <c r="F110" i="2" s="1"/>
  <c r="J110" i="1"/>
  <c r="B106" i="4"/>
  <c r="F111" i="2" s="1"/>
  <c r="J111" i="1"/>
  <c r="B107" i="4"/>
  <c r="F112" i="2" s="1"/>
  <c r="J112" i="1"/>
  <c r="B108" i="4"/>
  <c r="F113" i="2" s="1"/>
  <c r="J113" i="1"/>
  <c r="B109" i="4"/>
  <c r="F114" i="2" s="1"/>
  <c r="J114" i="1"/>
  <c r="B110" i="4"/>
  <c r="F115" i="2" s="1"/>
  <c r="J115" i="1"/>
  <c r="B111" i="4"/>
  <c r="F116" i="2" s="1"/>
  <c r="J116" i="1"/>
  <c r="B112" i="4"/>
  <c r="F117" i="2" s="1"/>
  <c r="J117" i="1"/>
  <c r="B113" i="4"/>
  <c r="F118" i="2" s="1"/>
  <c r="J118" i="1"/>
  <c r="B114" i="4"/>
  <c r="F119" i="2" s="1"/>
  <c r="J119" i="1"/>
  <c r="B115" i="4"/>
  <c r="F120" i="2" s="1"/>
  <c r="J120" i="1"/>
  <c r="B116" i="4"/>
  <c r="F121" i="2" s="1"/>
  <c r="J121" i="1"/>
  <c r="B117" i="4"/>
  <c r="F122" i="2" s="1"/>
  <c r="J122" i="1"/>
  <c r="B118" i="4"/>
  <c r="F123" i="2" s="1"/>
  <c r="J123" i="1"/>
  <c r="B119" i="4"/>
  <c r="F124" i="2" s="1"/>
  <c r="J124" i="1"/>
  <c r="B120" i="4"/>
  <c r="F125" i="2" s="1"/>
  <c r="J125" i="1"/>
  <c r="B121" i="4"/>
  <c r="F126" i="2" s="1"/>
  <c r="J126" i="1"/>
  <c r="B122" i="4"/>
  <c r="F127" i="2" s="1"/>
  <c r="J127" i="1"/>
  <c r="B123" i="4"/>
  <c r="F128" i="2" s="1"/>
  <c r="J128" i="1"/>
  <c r="B124" i="4"/>
  <c r="F129" i="2" s="1"/>
  <c r="J129" i="1"/>
  <c r="B125" i="4"/>
  <c r="F130" i="2" s="1"/>
  <c r="J130" i="1"/>
  <c r="B126" i="4"/>
  <c r="F131" i="2" s="1"/>
  <c r="J131" i="1"/>
  <c r="B127" i="4"/>
  <c r="F132" i="2" s="1"/>
  <c r="J132" i="1"/>
  <c r="B128" i="4"/>
  <c r="F133" i="2" s="1"/>
  <c r="J133" i="1"/>
  <c r="B129" i="4"/>
  <c r="F134" i="2" s="1"/>
  <c r="J134" i="1"/>
  <c r="B130" i="4"/>
  <c r="F135" i="2" s="1"/>
  <c r="J135" i="1"/>
  <c r="B131" i="4"/>
  <c r="F136" i="2" s="1"/>
  <c r="J136" i="1"/>
  <c r="B132" i="4"/>
  <c r="F137" i="2" s="1"/>
  <c r="J137" i="1"/>
  <c r="B133" i="4"/>
  <c r="F138" i="2" s="1"/>
  <c r="J138" i="1"/>
  <c r="B134" i="4"/>
  <c r="F139" i="2" s="1"/>
  <c r="J139" i="1"/>
  <c r="B135" i="4"/>
  <c r="F140" i="2" s="1"/>
  <c r="J140" i="1"/>
  <c r="B136" i="4"/>
  <c r="F141" i="2" s="1"/>
  <c r="J141" i="1"/>
  <c r="B137" i="4"/>
  <c r="F142" i="2" s="1"/>
  <c r="J142" i="1"/>
  <c r="B138" i="4"/>
  <c r="F143" i="2" s="1"/>
  <c r="J143" i="1"/>
  <c r="B139" i="4"/>
  <c r="F144" i="2" s="1"/>
  <c r="J144" i="1"/>
  <c r="B140" i="4"/>
  <c r="F145" i="2" s="1"/>
  <c r="J145" i="1"/>
  <c r="B141" i="4"/>
  <c r="F146" i="2" s="1"/>
  <c r="J146" i="1"/>
  <c r="B142" i="4"/>
  <c r="F147" i="2" s="1"/>
  <c r="J147" i="1"/>
  <c r="B143" i="4"/>
  <c r="F148" i="2" s="1"/>
  <c r="J148" i="1"/>
  <c r="B144" i="4"/>
  <c r="F149" i="2" s="1"/>
  <c r="J149" i="1"/>
  <c r="B145" i="4"/>
  <c r="F150" i="2" s="1"/>
  <c r="J150" i="1"/>
  <c r="B146" i="4"/>
  <c r="F151" i="2" s="1"/>
  <c r="J151" i="1"/>
  <c r="B147" i="4"/>
  <c r="F152" i="2" s="1"/>
  <c r="J152" i="1"/>
  <c r="B148" i="4"/>
  <c r="F153" i="2" s="1"/>
  <c r="J153" i="1"/>
  <c r="B149" i="4"/>
  <c r="F154" i="2" s="1"/>
  <c r="J154" i="1"/>
  <c r="B150" i="4"/>
  <c r="F155" i="2" s="1"/>
  <c r="J155" i="1"/>
  <c r="B151" i="4"/>
  <c r="F156" i="2" s="1"/>
  <c r="J156" i="1"/>
  <c r="B152" i="4"/>
  <c r="F157" i="2" s="1"/>
  <c r="J157" i="1"/>
  <c r="B153" i="4"/>
  <c r="F158" i="2" s="1"/>
  <c r="J158" i="1"/>
  <c r="B154" i="4"/>
  <c r="F159" i="2" s="1"/>
  <c r="J159" i="1"/>
  <c r="B155" i="4"/>
  <c r="F160" i="2" s="1"/>
  <c r="J160" i="1"/>
  <c r="B156" i="4"/>
  <c r="F161" i="2" s="1"/>
  <c r="J161" i="1"/>
  <c r="B157" i="4"/>
  <c r="F162" i="2" s="1"/>
  <c r="J162" i="1"/>
  <c r="B158" i="4"/>
  <c r="F163" i="2" s="1"/>
  <c r="J163" i="1"/>
  <c r="B159" i="4"/>
  <c r="F164" i="2" s="1"/>
  <c r="J164" i="1"/>
  <c r="B160" i="4"/>
  <c r="F165" i="2" s="1"/>
  <c r="J165" i="1"/>
  <c r="B161" i="4"/>
  <c r="F166" i="2" s="1"/>
  <c r="J166" i="1"/>
  <c r="B162" i="4"/>
  <c r="F167" i="2" s="1"/>
  <c r="J167" i="1"/>
  <c r="B163" i="4"/>
  <c r="F168" i="2" s="1"/>
  <c r="J168" i="1"/>
  <c r="B164" i="4"/>
  <c r="F169" i="2" s="1"/>
  <c r="J169" i="1"/>
  <c r="B165" i="4"/>
  <c r="F170" i="2" s="1"/>
  <c r="J170" i="1"/>
  <c r="B166" i="4"/>
  <c r="F171" i="2" s="1"/>
  <c r="J171" i="1"/>
  <c r="B167" i="4"/>
  <c r="F172" i="2" s="1"/>
  <c r="J172" i="1"/>
  <c r="B168" i="4"/>
  <c r="F173" i="2" s="1"/>
  <c r="J173" i="1"/>
  <c r="B169" i="4"/>
  <c r="F174" i="2" s="1"/>
  <c r="J174" i="1"/>
  <c r="B170" i="4"/>
  <c r="F175" i="2" s="1"/>
  <c r="J175" i="1"/>
  <c r="B171" i="4"/>
  <c r="F176" i="2" s="1"/>
  <c r="J176" i="1"/>
  <c r="B172" i="4"/>
  <c r="F177" i="2" s="1"/>
  <c r="J177" i="1"/>
  <c r="B173" i="4"/>
  <c r="F178" i="2" s="1"/>
  <c r="J178" i="1"/>
  <c r="B174" i="4"/>
  <c r="F179" i="2" s="1"/>
  <c r="J179" i="1"/>
  <c r="B175" i="4"/>
  <c r="F180" i="2" s="1"/>
  <c r="J180" i="1"/>
  <c r="B176" i="4"/>
  <c r="F181" i="2" s="1"/>
  <c r="J181" i="1"/>
  <c r="B177" i="4"/>
  <c r="F182" i="2" s="1"/>
  <c r="J182" i="1"/>
  <c r="B178" i="4"/>
  <c r="F183" i="2" s="1"/>
  <c r="J183" i="1"/>
  <c r="B179" i="4"/>
  <c r="F184" i="2" s="1"/>
  <c r="J184" i="1"/>
  <c r="B180" i="4"/>
  <c r="F185" i="2" s="1"/>
  <c r="J185" i="1"/>
  <c r="B181" i="4"/>
  <c r="F186" i="2" s="1"/>
  <c r="J186" i="1"/>
  <c r="B182" i="4"/>
  <c r="F187" i="2" s="1"/>
  <c r="J187" i="1"/>
  <c r="B183" i="4"/>
  <c r="F188" i="2" s="1"/>
  <c r="J188" i="1"/>
  <c r="B184" i="4"/>
  <c r="F189" i="2" s="1"/>
  <c r="J189" i="1"/>
  <c r="B185" i="4"/>
  <c r="F190" i="2" s="1"/>
  <c r="J190" i="1"/>
  <c r="B186" i="4"/>
  <c r="F191" i="2" s="1"/>
  <c r="J191" i="1"/>
  <c r="B187" i="4"/>
  <c r="F192" i="2" s="1"/>
  <c r="J192" i="1"/>
  <c r="B188" i="4"/>
  <c r="F193" i="2" s="1"/>
  <c r="J193" i="1"/>
  <c r="B189" i="4"/>
  <c r="F194" i="2" s="1"/>
  <c r="J194" i="1"/>
  <c r="B190" i="4"/>
  <c r="F195" i="2" s="1"/>
  <c r="J195" i="1"/>
  <c r="B191" i="4"/>
  <c r="F196" i="2" s="1"/>
  <c r="J196" i="1"/>
  <c r="B192" i="4"/>
  <c r="F197" i="2" s="1"/>
  <c r="J197" i="1"/>
  <c r="B193" i="4"/>
  <c r="F198" i="2" s="1"/>
  <c r="J198" i="1"/>
  <c r="B194" i="4"/>
  <c r="F199" i="2" s="1"/>
  <c r="J199" i="1"/>
  <c r="B195" i="4"/>
  <c r="F200" i="2" s="1"/>
  <c r="J200" i="1"/>
  <c r="B196" i="4"/>
  <c r="F201" i="2" s="1"/>
  <c r="J201" i="1"/>
  <c r="B197" i="4"/>
  <c r="F202" i="2" s="1"/>
  <c r="J202" i="1"/>
  <c r="B198" i="4"/>
  <c r="F203" i="2" s="1"/>
  <c r="J203" i="1"/>
  <c r="B199" i="4"/>
  <c r="F204" i="2" s="1"/>
  <c r="J204" i="1"/>
  <c r="B200" i="4"/>
  <c r="F205" i="2" s="1"/>
  <c r="J205" i="1"/>
  <c r="B201" i="4"/>
  <c r="F206" i="2" s="1"/>
  <c r="J206" i="1"/>
  <c r="B202" i="4"/>
  <c r="F207" i="2" s="1"/>
  <c r="J207" i="1"/>
  <c r="B203" i="4"/>
  <c r="F208" i="2" s="1"/>
  <c r="J208" i="1"/>
  <c r="B204" i="4"/>
  <c r="F209" i="2" s="1"/>
  <c r="J209" i="1"/>
  <c r="B205" i="4"/>
  <c r="F210" i="2" s="1"/>
  <c r="J210" i="1"/>
  <c r="B206" i="4"/>
  <c r="F211" i="2" s="1"/>
  <c r="J211" i="1"/>
  <c r="B207" i="4"/>
  <c r="F212" i="2" s="1"/>
  <c r="J212" i="1"/>
  <c r="B208" i="4"/>
  <c r="F213" i="2" s="1"/>
  <c r="J213" i="1"/>
  <c r="B209" i="4"/>
  <c r="F214" i="2" s="1"/>
  <c r="J214" i="1"/>
  <c r="B210" i="4"/>
  <c r="F215" i="2" s="1"/>
  <c r="J215" i="1"/>
  <c r="B211" i="4"/>
  <c r="F216" i="2" s="1"/>
  <c r="J216" i="1"/>
  <c r="B212" i="4"/>
  <c r="F217" i="2" s="1"/>
  <c r="J217" i="1"/>
  <c r="B213" i="4"/>
  <c r="F218" i="2" s="1"/>
  <c r="J218" i="1"/>
  <c r="B214" i="4"/>
  <c r="F219" i="2" s="1"/>
  <c r="J219" i="1"/>
  <c r="B215" i="4"/>
  <c r="F220" i="2" s="1"/>
  <c r="J220" i="1"/>
  <c r="B216" i="4"/>
  <c r="F221" i="2" s="1"/>
  <c r="J221" i="1"/>
  <c r="B217" i="4"/>
  <c r="F222" i="2" s="1"/>
  <c r="J222" i="1"/>
  <c r="B218" i="4"/>
  <c r="F223" i="2" s="1"/>
  <c r="J223" i="1"/>
  <c r="B219" i="4"/>
  <c r="F224" i="2" s="1"/>
  <c r="J224" i="1"/>
  <c r="B220" i="4"/>
  <c r="F225" i="2" s="1"/>
  <c r="J225" i="1"/>
  <c r="B221" i="4"/>
  <c r="F226" i="2" s="1"/>
  <c r="J226" i="1"/>
  <c r="B222" i="4"/>
  <c r="F227" i="2" s="1"/>
  <c r="J227" i="1"/>
  <c r="B223" i="4"/>
  <c r="F228" i="2" s="1"/>
  <c r="J228" i="1"/>
  <c r="B224" i="4"/>
  <c r="F229" i="2" s="1"/>
  <c r="J229" i="1"/>
  <c r="B225" i="4"/>
  <c r="F230" i="2" s="1"/>
  <c r="J230" i="1"/>
  <c r="B226" i="4"/>
  <c r="F231" i="2" s="1"/>
  <c r="J231" i="1"/>
  <c r="B227" i="4"/>
  <c r="F232" i="2" s="1"/>
  <c r="J232" i="1"/>
  <c r="B228" i="4"/>
  <c r="F233" i="2" s="1"/>
  <c r="J233" i="1"/>
  <c r="B229" i="4"/>
  <c r="F234" i="2" s="1"/>
  <c r="J234" i="1"/>
  <c r="B230" i="4"/>
  <c r="F235" i="2" s="1"/>
  <c r="J235" i="1"/>
  <c r="B231" i="4"/>
  <c r="F236" i="2" s="1"/>
  <c r="J236" i="1"/>
  <c r="B232" i="4"/>
  <c r="F237" i="2" s="1"/>
  <c r="J237" i="1"/>
  <c r="B233" i="4"/>
  <c r="F238" i="2" s="1"/>
  <c r="J238" i="1"/>
  <c r="B234" i="4"/>
  <c r="F239" i="2" s="1"/>
  <c r="J239" i="1"/>
  <c r="B235" i="4"/>
  <c r="F240" i="2" s="1"/>
  <c r="J240" i="1"/>
  <c r="B236" i="4"/>
  <c r="F241" i="2" s="1"/>
  <c r="J241" i="1"/>
  <c r="B237" i="4"/>
  <c r="F242" i="2" s="1"/>
  <c r="J242" i="1"/>
  <c r="B238" i="4"/>
  <c r="F243" i="2" s="1"/>
  <c r="J243" i="1"/>
  <c r="B239" i="4"/>
  <c r="F244" i="2" s="1"/>
  <c r="J244" i="1"/>
  <c r="B240" i="4"/>
  <c r="F245" i="2" s="1"/>
  <c r="J245" i="1"/>
  <c r="B241" i="4"/>
  <c r="F246" i="2" s="1"/>
  <c r="J246" i="1"/>
  <c r="B242" i="4"/>
  <c r="F247" i="2" s="1"/>
  <c r="J247" i="1"/>
  <c r="B243" i="4"/>
  <c r="F248" i="2" s="1"/>
  <c r="J248" i="1"/>
  <c r="B244" i="4"/>
  <c r="F249" i="2" s="1"/>
  <c r="J249" i="1"/>
  <c r="B245" i="4"/>
  <c r="F250" i="2" s="1"/>
  <c r="J250" i="1"/>
  <c r="B246" i="4"/>
  <c r="F251" i="2" s="1"/>
  <c r="J251" i="1"/>
  <c r="B247" i="4"/>
  <c r="F252" i="2" s="1"/>
  <c r="J252" i="1"/>
  <c r="B248" i="4"/>
  <c r="F253" i="2" s="1"/>
  <c r="J253" i="1"/>
  <c r="B249" i="4"/>
  <c r="F254" i="2" s="1"/>
  <c r="J254" i="1"/>
  <c r="B250" i="4"/>
  <c r="F255" i="2" s="1"/>
  <c r="J255" i="1"/>
  <c r="B251" i="4"/>
  <c r="F256" i="2" s="1"/>
  <c r="J256" i="1"/>
  <c r="B252" i="4"/>
  <c r="F257" i="2" s="1"/>
  <c r="J257" i="1"/>
  <c r="B253" i="4"/>
  <c r="F258" i="2" s="1"/>
  <c r="J258" i="1"/>
  <c r="B254" i="4"/>
  <c r="F259" i="2" s="1"/>
  <c r="J259" i="1"/>
  <c r="B255" i="4"/>
  <c r="F260" i="2" s="1"/>
  <c r="J260" i="1"/>
  <c r="B256" i="4"/>
  <c r="F261" i="2" s="1"/>
  <c r="J261" i="1"/>
  <c r="B257" i="4"/>
  <c r="F262" i="2" s="1"/>
  <c r="J262" i="1"/>
  <c r="B258" i="4"/>
  <c r="F263" i="2" s="1"/>
  <c r="J263" i="1"/>
  <c r="B259" i="4"/>
  <c r="F264" i="2" s="1"/>
  <c r="J264" i="1"/>
  <c r="B260" i="4"/>
  <c r="F265" i="2" s="1"/>
  <c r="J265" i="1"/>
  <c r="B261" i="4"/>
  <c r="F266" i="2" s="1"/>
  <c r="J266" i="1"/>
  <c r="B262" i="4"/>
  <c r="F267" i="2" s="1"/>
  <c r="J267" i="1"/>
  <c r="B263" i="4"/>
  <c r="F268" i="2" s="1"/>
  <c r="J268" i="1"/>
  <c r="B264" i="4"/>
  <c r="F269" i="2" s="1"/>
  <c r="J269" i="1"/>
  <c r="B265" i="4"/>
  <c r="F270" i="2" s="1"/>
  <c r="J270" i="1"/>
  <c r="B266" i="4"/>
  <c r="F271" i="2" s="1"/>
  <c r="J271" i="1"/>
  <c r="B267" i="4"/>
  <c r="F272" i="2" s="1"/>
  <c r="J272" i="1"/>
  <c r="B268" i="4"/>
  <c r="F273" i="2" s="1"/>
  <c r="J273" i="1"/>
  <c r="B269" i="4"/>
  <c r="F274" i="2" s="1"/>
  <c r="J274" i="1"/>
  <c r="B270" i="4"/>
  <c r="F275" i="2" s="1"/>
  <c r="J275" i="1"/>
  <c r="B271" i="4"/>
  <c r="F276" i="2" s="1"/>
  <c r="J276" i="1"/>
  <c r="B272" i="4"/>
  <c r="F277" i="2" s="1"/>
  <c r="J277" i="1"/>
  <c r="B273" i="4"/>
  <c r="F278" i="2" s="1"/>
  <c r="J278" i="1"/>
  <c r="B274" i="4"/>
  <c r="F279" i="2" s="1"/>
  <c r="J279" i="1"/>
  <c r="B275" i="4"/>
  <c r="F280" i="2" s="1"/>
  <c r="J280" i="1"/>
  <c r="B276" i="4"/>
  <c r="F281" i="2" s="1"/>
  <c r="J281" i="1"/>
  <c r="B277" i="4"/>
  <c r="F282" i="2" s="1"/>
  <c r="J282" i="1"/>
  <c r="B278" i="4"/>
  <c r="F283" i="2" s="1"/>
  <c r="J283" i="1"/>
  <c r="B279" i="4"/>
  <c r="F284" i="2" s="1"/>
  <c r="J284" i="1"/>
  <c r="B280" i="4"/>
  <c r="F285" i="2" s="1"/>
  <c r="J285" i="1"/>
  <c r="B281" i="4"/>
  <c r="F286" i="2" s="1"/>
  <c r="J286" i="1"/>
  <c r="B282" i="4"/>
  <c r="F287" i="2" s="1"/>
  <c r="J287" i="1"/>
  <c r="B283" i="4"/>
  <c r="F288" i="2" s="1"/>
  <c r="J288" i="1"/>
  <c r="B284" i="4"/>
  <c r="F289" i="2" s="1"/>
  <c r="J289" i="1"/>
  <c r="B285" i="4"/>
  <c r="F290" i="2" s="1"/>
  <c r="J290" i="1"/>
  <c r="B286" i="4"/>
  <c r="F291" i="2" s="1"/>
  <c r="J291" i="1"/>
  <c r="B287" i="4"/>
  <c r="F292" i="2" s="1"/>
  <c r="J292" i="1"/>
  <c r="B288" i="4"/>
  <c r="F293" i="2" s="1"/>
  <c r="J293" i="1"/>
  <c r="B289" i="4"/>
  <c r="F294" i="2" s="1"/>
  <c r="J294" i="1"/>
  <c r="B290" i="4"/>
  <c r="F295" i="2" s="1"/>
  <c r="J295" i="1"/>
  <c r="B291" i="4"/>
  <c r="F296" i="2" s="1"/>
  <c r="J296" i="1"/>
  <c r="B292" i="4"/>
  <c r="F297" i="2" s="1"/>
  <c r="J297" i="1"/>
  <c r="B293" i="4"/>
  <c r="F298" i="2" s="1"/>
  <c r="J298" i="1"/>
  <c r="B294" i="4"/>
  <c r="F299" i="2" s="1"/>
  <c r="J299" i="1"/>
  <c r="B295" i="4"/>
  <c r="F300" i="2" s="1"/>
  <c r="J300" i="1"/>
  <c r="B296" i="4"/>
  <c r="F301" i="2" s="1"/>
  <c r="J301" i="1"/>
  <c r="B297" i="4"/>
  <c r="F302" i="2" s="1"/>
  <c r="J302" i="1"/>
  <c r="B298" i="4"/>
  <c r="F303" i="2" s="1"/>
  <c r="J303" i="1"/>
  <c r="B299" i="4"/>
  <c r="F304" i="2" s="1"/>
  <c r="J304" i="1"/>
  <c r="B300" i="4"/>
  <c r="F305" i="2" s="1"/>
  <c r="J305" i="1"/>
  <c r="C1" i="4"/>
  <c r="D1" i="4"/>
  <c r="J6" i="1" s="1"/>
  <c r="B1" i="4"/>
  <c r="F6" i="2" s="1"/>
  <c r="B42" i="2"/>
  <c r="B43" i="2"/>
  <c r="B41" i="2"/>
  <c r="B40" i="2"/>
  <c r="B39" i="2"/>
  <c r="B13" i="2" l="1"/>
  <c r="J2" i="1"/>
  <c r="H2" i="1"/>
  <c r="D2" i="1" s="1"/>
  <c r="G305" i="2"/>
  <c r="B305" i="1"/>
  <c r="G304" i="2"/>
  <c r="B304" i="1"/>
  <c r="G303" i="2"/>
  <c r="B303" i="1"/>
  <c r="G302" i="2"/>
  <c r="B302" i="1"/>
  <c r="G301" i="2"/>
  <c r="B301" i="1"/>
  <c r="G300" i="2"/>
  <c r="B300" i="1"/>
  <c r="G299" i="2"/>
  <c r="B299" i="1"/>
  <c r="G298" i="2"/>
  <c r="B298" i="1"/>
  <c r="G297" i="2"/>
  <c r="B297" i="1"/>
  <c r="G296" i="2"/>
  <c r="B296" i="1"/>
  <c r="G295" i="2"/>
  <c r="B295" i="1"/>
  <c r="G294" i="2"/>
  <c r="B294" i="1"/>
  <c r="G293" i="2"/>
  <c r="B293" i="1"/>
  <c r="G292" i="2"/>
  <c r="B292" i="1"/>
  <c r="G291" i="2"/>
  <c r="B291" i="1"/>
  <c r="G290" i="2"/>
  <c r="B290" i="1"/>
  <c r="G289" i="2"/>
  <c r="B289" i="1"/>
  <c r="G288" i="2"/>
  <c r="B288" i="1"/>
  <c r="G287" i="2"/>
  <c r="B287" i="1"/>
  <c r="G286" i="2"/>
  <c r="B286" i="1"/>
  <c r="G285" i="2"/>
  <c r="B285" i="1"/>
  <c r="G284" i="2"/>
  <c r="B284" i="1"/>
  <c r="G283" i="2"/>
  <c r="B283" i="1"/>
  <c r="G282" i="2"/>
  <c r="B282" i="1"/>
  <c r="G281" i="2"/>
  <c r="B281" i="1"/>
  <c r="G280" i="2"/>
  <c r="B280" i="1"/>
  <c r="G279" i="2"/>
  <c r="B279" i="1"/>
  <c r="G278" i="2"/>
  <c r="B278" i="1"/>
  <c r="G277" i="2"/>
  <c r="B277" i="1"/>
  <c r="G276" i="2"/>
  <c r="B276" i="1"/>
  <c r="G275" i="2"/>
  <c r="B275" i="1"/>
  <c r="G274" i="2"/>
  <c r="B274" i="1"/>
  <c r="G273" i="2"/>
  <c r="B273" i="1"/>
  <c r="G272" i="2"/>
  <c r="B272" i="1"/>
  <c r="G271" i="2"/>
  <c r="B271" i="1"/>
  <c r="G270" i="2"/>
  <c r="B270" i="1"/>
  <c r="G269" i="2"/>
  <c r="B269" i="1"/>
  <c r="G268" i="2"/>
  <c r="B268" i="1"/>
  <c r="G267" i="2"/>
  <c r="B267" i="1"/>
  <c r="G266" i="2"/>
  <c r="B266" i="1"/>
  <c r="G265" i="2"/>
  <c r="B265" i="1"/>
  <c r="G264" i="2"/>
  <c r="B264" i="1"/>
  <c r="G263" i="2"/>
  <c r="B263" i="1"/>
  <c r="G262" i="2"/>
  <c r="B262" i="1"/>
  <c r="G261" i="2"/>
  <c r="B261" i="1"/>
  <c r="G6" i="2"/>
  <c r="B6" i="1"/>
  <c r="G260" i="2"/>
  <c r="B260" i="1"/>
  <c r="G259" i="2"/>
  <c r="B259" i="1"/>
  <c r="G258" i="2"/>
  <c r="B258" i="1"/>
  <c r="G257" i="2"/>
  <c r="B257" i="1"/>
  <c r="G256" i="2"/>
  <c r="B256" i="1"/>
  <c r="G255" i="2"/>
  <c r="B255" i="1"/>
  <c r="G254" i="2"/>
  <c r="B254" i="1"/>
  <c r="G253" i="2"/>
  <c r="B253" i="1"/>
  <c r="G252" i="2"/>
  <c r="B252" i="1"/>
  <c r="G251" i="2"/>
  <c r="B251" i="1"/>
  <c r="G250" i="2"/>
  <c r="B250" i="1"/>
  <c r="G249" i="2"/>
  <c r="B249" i="1"/>
  <c r="G248" i="2"/>
  <c r="B248" i="1"/>
  <c r="G247" i="2"/>
  <c r="B247" i="1"/>
  <c r="G246" i="2"/>
  <c r="B246" i="1"/>
  <c r="G245" i="2"/>
  <c r="B245" i="1"/>
  <c r="G244" i="2"/>
  <c r="B244" i="1"/>
  <c r="G243" i="2"/>
  <c r="B243" i="1"/>
  <c r="G242" i="2"/>
  <c r="B242" i="1"/>
  <c r="G241" i="2"/>
  <c r="B241" i="1"/>
  <c r="G240" i="2"/>
  <c r="B240" i="1"/>
  <c r="G239" i="2"/>
  <c r="B239" i="1"/>
  <c r="G238" i="2"/>
  <c r="B238" i="1"/>
  <c r="G237" i="2"/>
  <c r="B237" i="1"/>
  <c r="G236" i="2"/>
  <c r="B236" i="1"/>
  <c r="G235" i="2"/>
  <c r="B235" i="1"/>
  <c r="G234" i="2"/>
  <c r="B234" i="1"/>
  <c r="G233" i="2"/>
  <c r="B233" i="1"/>
  <c r="G232" i="2"/>
  <c r="B232" i="1"/>
  <c r="G231" i="2"/>
  <c r="B231" i="1"/>
  <c r="G230" i="2"/>
  <c r="B230" i="1"/>
  <c r="G229" i="2"/>
  <c r="B229" i="1"/>
  <c r="G228" i="2"/>
  <c r="B228" i="1"/>
  <c r="G227" i="2"/>
  <c r="B227" i="1"/>
  <c r="G226" i="2"/>
  <c r="B226" i="1"/>
  <c r="G225" i="2"/>
  <c r="B225" i="1"/>
  <c r="G224" i="2"/>
  <c r="B224" i="1"/>
  <c r="G223" i="2"/>
  <c r="B223" i="1"/>
  <c r="G222" i="2"/>
  <c r="B222" i="1"/>
  <c r="G221" i="2"/>
  <c r="B221" i="1"/>
  <c r="G220" i="2"/>
  <c r="B220" i="1"/>
  <c r="G219" i="2"/>
  <c r="B219" i="1"/>
  <c r="G218" i="2"/>
  <c r="B218" i="1"/>
  <c r="G217" i="2"/>
  <c r="B217" i="1"/>
  <c r="G216" i="2"/>
  <c r="B216" i="1"/>
  <c r="G215" i="2"/>
  <c r="B215" i="1"/>
  <c r="G214" i="2"/>
  <c r="B214" i="1"/>
  <c r="G213" i="2"/>
  <c r="B213" i="1"/>
  <c r="G212" i="2"/>
  <c r="B212" i="1"/>
  <c r="G211" i="2"/>
  <c r="B211" i="1"/>
  <c r="G210" i="2"/>
  <c r="B210" i="1"/>
  <c r="G209" i="2"/>
  <c r="B209" i="1"/>
  <c r="G208" i="2"/>
  <c r="B208" i="1"/>
  <c r="G207" i="2"/>
  <c r="B207" i="1"/>
  <c r="G206" i="2"/>
  <c r="B206" i="1"/>
  <c r="G205" i="2"/>
  <c r="B205" i="1"/>
  <c r="G204" i="2"/>
  <c r="B204" i="1"/>
  <c r="G203" i="2"/>
  <c r="B203" i="1"/>
  <c r="G202" i="2"/>
  <c r="B202" i="1"/>
  <c r="G201" i="2"/>
  <c r="B201" i="1"/>
  <c r="G200" i="2"/>
  <c r="B200" i="1"/>
  <c r="G199" i="2"/>
  <c r="B199" i="1"/>
  <c r="G198" i="2"/>
  <c r="B198" i="1"/>
  <c r="G197" i="2"/>
  <c r="B197" i="1"/>
  <c r="G196" i="2"/>
  <c r="B196" i="1"/>
  <c r="G195" i="2"/>
  <c r="B195" i="1"/>
  <c r="G194" i="2"/>
  <c r="B194" i="1"/>
  <c r="G193" i="2"/>
  <c r="B193" i="1"/>
  <c r="G192" i="2"/>
  <c r="B192" i="1"/>
  <c r="G191" i="2"/>
  <c r="B191" i="1"/>
  <c r="G190" i="2"/>
  <c r="B190" i="1"/>
  <c r="G189" i="2"/>
  <c r="B189" i="1"/>
  <c r="G188" i="2"/>
  <c r="B188" i="1"/>
  <c r="G187" i="2"/>
  <c r="B187" i="1"/>
  <c r="G186" i="2"/>
  <c r="B186" i="1"/>
  <c r="G185" i="2"/>
  <c r="B185" i="1"/>
  <c r="G184" i="2"/>
  <c r="B184" i="1"/>
  <c r="G183" i="2"/>
  <c r="B183" i="1"/>
  <c r="G182" i="2"/>
  <c r="B182" i="1"/>
  <c r="G181" i="2"/>
  <c r="B181" i="1"/>
  <c r="G180" i="2"/>
  <c r="B180" i="1"/>
  <c r="G179" i="2"/>
  <c r="B179" i="1"/>
  <c r="G178" i="2"/>
  <c r="B178" i="1"/>
  <c r="G177" i="2"/>
  <c r="B177" i="1"/>
  <c r="G176" i="2"/>
  <c r="B176" i="1"/>
  <c r="G175" i="2"/>
  <c r="B175" i="1"/>
  <c r="G174" i="2"/>
  <c r="B174" i="1"/>
  <c r="G173" i="2"/>
  <c r="B173" i="1"/>
  <c r="G172" i="2"/>
  <c r="B172" i="1"/>
  <c r="G171" i="2"/>
  <c r="B171" i="1"/>
  <c r="G170" i="2"/>
  <c r="B170" i="1"/>
  <c r="G169" i="2"/>
  <c r="B169" i="1"/>
  <c r="G168" i="2"/>
  <c r="B168" i="1"/>
  <c r="G167" i="2"/>
  <c r="B167" i="1"/>
  <c r="G166" i="2"/>
  <c r="B166" i="1"/>
  <c r="G165" i="2"/>
  <c r="B165" i="1"/>
  <c r="G164" i="2"/>
  <c r="B164" i="1"/>
  <c r="G163" i="2"/>
  <c r="B163" i="1"/>
  <c r="G162" i="2"/>
  <c r="B162" i="1"/>
  <c r="G161" i="2"/>
  <c r="B161" i="1"/>
  <c r="G160" i="2"/>
  <c r="B160" i="1"/>
  <c r="G159" i="2"/>
  <c r="B159" i="1"/>
  <c r="G158" i="2"/>
  <c r="B158" i="1"/>
  <c r="G157" i="2"/>
  <c r="B157" i="1"/>
  <c r="G156" i="2"/>
  <c r="B156" i="1"/>
  <c r="G155" i="2"/>
  <c r="B155" i="1"/>
  <c r="G154" i="2"/>
  <c r="B154" i="1"/>
  <c r="G153" i="2"/>
  <c r="B153" i="1"/>
  <c r="G152" i="2"/>
  <c r="B152" i="1"/>
  <c r="G151" i="2"/>
  <c r="B151" i="1"/>
  <c r="G150" i="2"/>
  <c r="B150" i="1"/>
  <c r="G149" i="2"/>
  <c r="B149" i="1"/>
  <c r="G148" i="2"/>
  <c r="B148" i="1"/>
  <c r="G147" i="2"/>
  <c r="B147" i="1"/>
  <c r="G146" i="2"/>
  <c r="B146" i="1"/>
  <c r="G145" i="2"/>
  <c r="B145" i="1"/>
  <c r="G144" i="2"/>
  <c r="B144" i="1"/>
  <c r="G143" i="2"/>
  <c r="B143" i="1"/>
  <c r="G142" i="2"/>
  <c r="B142" i="1"/>
  <c r="G141" i="2"/>
  <c r="B141" i="1"/>
  <c r="G140" i="2"/>
  <c r="B140" i="1"/>
  <c r="G139" i="2"/>
  <c r="B139" i="1"/>
  <c r="G138" i="2"/>
  <c r="B138" i="1"/>
  <c r="G137" i="2"/>
  <c r="B137" i="1"/>
  <c r="G136" i="2"/>
  <c r="B136" i="1"/>
  <c r="G135" i="2"/>
  <c r="B135" i="1"/>
  <c r="G134" i="2"/>
  <c r="B134" i="1"/>
  <c r="G133" i="2"/>
  <c r="B133" i="1"/>
  <c r="G132" i="2"/>
  <c r="B132" i="1"/>
  <c r="G131" i="2"/>
  <c r="B131" i="1"/>
  <c r="G130" i="2"/>
  <c r="B130" i="1"/>
  <c r="G129" i="2"/>
  <c r="B129" i="1"/>
  <c r="G128" i="2"/>
  <c r="B128" i="1"/>
  <c r="G127" i="2"/>
  <c r="B127" i="1"/>
  <c r="G126" i="2"/>
  <c r="B126" i="1"/>
  <c r="G125" i="2"/>
  <c r="B125" i="1"/>
  <c r="G124" i="2"/>
  <c r="B124" i="1"/>
  <c r="G123" i="2"/>
  <c r="B123" i="1"/>
  <c r="G122" i="2"/>
  <c r="B122" i="1"/>
  <c r="G121" i="2"/>
  <c r="B121" i="1"/>
  <c r="G120" i="2"/>
  <c r="B120" i="1"/>
  <c r="G119" i="2"/>
  <c r="B119" i="1"/>
  <c r="G118" i="2"/>
  <c r="B118" i="1"/>
  <c r="G117" i="2"/>
  <c r="B117" i="1"/>
  <c r="G116" i="2"/>
  <c r="B116" i="1"/>
  <c r="G115" i="2"/>
  <c r="B115" i="1"/>
  <c r="G114" i="2"/>
  <c r="B114" i="1"/>
  <c r="G113" i="2"/>
  <c r="B113" i="1"/>
  <c r="G112" i="2"/>
  <c r="B112" i="1"/>
  <c r="G111" i="2"/>
  <c r="B111" i="1"/>
  <c r="G110" i="2"/>
  <c r="B110" i="1"/>
  <c r="G109" i="2"/>
  <c r="B109" i="1"/>
  <c r="G108" i="2"/>
  <c r="B108" i="1"/>
  <c r="G107" i="2"/>
  <c r="B107" i="1"/>
  <c r="G106" i="2"/>
  <c r="B106" i="1"/>
  <c r="G105" i="2"/>
  <c r="B105" i="1"/>
  <c r="G104" i="2"/>
  <c r="B104" i="1"/>
  <c r="G103" i="2"/>
  <c r="B103" i="1"/>
  <c r="G102" i="2"/>
  <c r="B102" i="1"/>
  <c r="G101" i="2"/>
  <c r="B101" i="1"/>
  <c r="G100" i="2"/>
  <c r="B100" i="1"/>
  <c r="G99" i="2"/>
  <c r="B99" i="1"/>
  <c r="G98" i="2"/>
  <c r="B98" i="1"/>
  <c r="G97" i="2"/>
  <c r="B97" i="1"/>
  <c r="G96" i="2"/>
  <c r="B96" i="1"/>
  <c r="G95" i="2"/>
  <c r="B95" i="1"/>
  <c r="G94" i="2"/>
  <c r="B94" i="1"/>
  <c r="G93" i="2"/>
  <c r="B93" i="1"/>
  <c r="G92" i="2"/>
  <c r="B92" i="1"/>
  <c r="G91" i="2"/>
  <c r="B91" i="1"/>
  <c r="G90" i="2"/>
  <c r="B90" i="1"/>
  <c r="G89" i="2"/>
  <c r="B89" i="1"/>
  <c r="G88" i="2"/>
  <c r="B88" i="1"/>
  <c r="G87" i="2"/>
  <c r="B87" i="1"/>
  <c r="G86" i="2"/>
  <c r="B86" i="1"/>
  <c r="G85" i="2"/>
  <c r="B85" i="1"/>
  <c r="G84" i="2"/>
  <c r="B84" i="1"/>
  <c r="G83" i="2"/>
  <c r="B83" i="1"/>
  <c r="G82" i="2"/>
  <c r="B82" i="1"/>
  <c r="G81" i="2"/>
  <c r="B81" i="1"/>
  <c r="G80" i="2"/>
  <c r="B80" i="1"/>
  <c r="G79" i="2"/>
  <c r="B79" i="1"/>
  <c r="G78" i="2"/>
  <c r="B78" i="1"/>
  <c r="G77" i="2"/>
  <c r="B77" i="1"/>
  <c r="G76" i="2"/>
  <c r="B76" i="1"/>
  <c r="G75" i="2"/>
  <c r="B75" i="1"/>
  <c r="G74" i="2"/>
  <c r="B74" i="1"/>
  <c r="G73" i="2"/>
  <c r="B73" i="1"/>
  <c r="G72" i="2"/>
  <c r="B72" i="1"/>
  <c r="G71" i="2"/>
  <c r="B71" i="1"/>
  <c r="G70" i="2"/>
  <c r="B70" i="1"/>
  <c r="G69" i="2"/>
  <c r="B69" i="1"/>
  <c r="G68" i="2"/>
  <c r="B68" i="1"/>
  <c r="G67" i="2"/>
  <c r="B67" i="1"/>
  <c r="G66" i="2"/>
  <c r="B66" i="1"/>
  <c r="G65" i="2"/>
  <c r="B65" i="1"/>
  <c r="G64" i="2"/>
  <c r="B64" i="1"/>
  <c r="G63" i="2"/>
  <c r="B63" i="1"/>
  <c r="G62" i="2"/>
  <c r="B62" i="1"/>
  <c r="G61" i="2"/>
  <c r="B61" i="1"/>
  <c r="G60" i="2"/>
  <c r="B60" i="1"/>
  <c r="G59" i="2"/>
  <c r="B59" i="1"/>
  <c r="G58" i="2"/>
  <c r="B58" i="1"/>
  <c r="G57" i="2"/>
  <c r="B57" i="1"/>
  <c r="G56" i="2"/>
  <c r="B56" i="1"/>
  <c r="G55" i="2"/>
  <c r="B55" i="1"/>
  <c r="G54" i="2"/>
  <c r="B54" i="1"/>
  <c r="G53" i="2"/>
  <c r="B53" i="1"/>
  <c r="G52" i="2"/>
  <c r="B52" i="1"/>
  <c r="G51" i="2"/>
  <c r="B51" i="1"/>
  <c r="G50" i="2"/>
  <c r="B50" i="1"/>
  <c r="G49" i="2"/>
  <c r="B49" i="1"/>
  <c r="G48" i="2"/>
  <c r="B48" i="1"/>
  <c r="G47" i="2"/>
  <c r="B47" i="1"/>
  <c r="G46" i="2"/>
  <c r="B46" i="1"/>
  <c r="G45" i="2"/>
  <c r="B45" i="1"/>
  <c r="G44" i="2"/>
  <c r="B44" i="1"/>
  <c r="G43" i="2"/>
  <c r="B43" i="1"/>
  <c r="G42" i="2"/>
  <c r="B42" i="1"/>
  <c r="G41" i="2"/>
  <c r="B41" i="1"/>
  <c r="G40" i="2"/>
  <c r="B40" i="1"/>
  <c r="G39" i="2"/>
  <c r="B39" i="1"/>
  <c r="G38" i="2"/>
  <c r="B38" i="1"/>
  <c r="G37" i="2"/>
  <c r="B37" i="1"/>
  <c r="G36" i="2"/>
  <c r="B36" i="1"/>
  <c r="G35" i="2"/>
  <c r="B35" i="1"/>
  <c r="G34" i="2"/>
  <c r="B34" i="1"/>
  <c r="G33" i="2"/>
  <c r="B33" i="1"/>
  <c r="G32" i="2"/>
  <c r="B32" i="1"/>
  <c r="G31" i="2"/>
  <c r="B31" i="1"/>
  <c r="G30" i="2"/>
  <c r="B30" i="1"/>
  <c r="G29" i="2"/>
  <c r="B29" i="1"/>
  <c r="G28" i="2"/>
  <c r="B28" i="1"/>
  <c r="G27" i="2"/>
  <c r="B27" i="1"/>
  <c r="G26" i="2"/>
  <c r="B26" i="1"/>
  <c r="G25" i="2"/>
  <c r="B25" i="1"/>
  <c r="G24" i="2"/>
  <c r="B24" i="1"/>
  <c r="G23" i="2"/>
  <c r="B23" i="1"/>
  <c r="G22" i="2"/>
  <c r="B22" i="1"/>
  <c r="G21" i="2"/>
  <c r="B21" i="1"/>
  <c r="G20" i="2"/>
  <c r="B20" i="1"/>
  <c r="G19" i="2"/>
  <c r="B19" i="1"/>
  <c r="G18" i="2"/>
  <c r="B18" i="1"/>
  <c r="G17" i="2"/>
  <c r="B17" i="1"/>
  <c r="G16" i="2"/>
  <c r="B16" i="1"/>
  <c r="G15" i="2"/>
  <c r="B15" i="1"/>
  <c r="G14" i="2"/>
  <c r="B14" i="1"/>
  <c r="G13" i="2"/>
  <c r="B13" i="1"/>
  <c r="G12" i="2"/>
  <c r="B12" i="1"/>
  <c r="G11" i="2"/>
  <c r="B11" i="1"/>
  <c r="G10" i="2"/>
  <c r="B10" i="1"/>
  <c r="G9" i="2"/>
  <c r="B9" i="1"/>
  <c r="G8" i="2"/>
  <c r="B8" i="1"/>
  <c r="G7" i="2"/>
  <c r="B7" i="1"/>
  <c r="I2" i="1"/>
  <c r="H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A305" i="1"/>
  <c r="A303" i="1"/>
  <c r="A301" i="1"/>
  <c r="A298" i="1"/>
  <c r="A296" i="1"/>
  <c r="A294" i="1"/>
  <c r="A292" i="1"/>
  <c r="A289" i="1"/>
  <c r="A287" i="1"/>
  <c r="A285" i="1"/>
  <c r="A283" i="1"/>
  <c r="A281" i="1"/>
  <c r="A278" i="1"/>
  <c r="A276" i="1"/>
  <c r="A274" i="1"/>
  <c r="A272" i="1"/>
  <c r="A270" i="1"/>
  <c r="A269" i="1"/>
  <c r="A267" i="1"/>
  <c r="A265" i="1"/>
  <c r="A263" i="1"/>
  <c r="A261" i="1"/>
  <c r="A259" i="1"/>
  <c r="A253" i="1"/>
  <c r="A251" i="1"/>
  <c r="A245" i="1"/>
  <c r="A243" i="1"/>
  <c r="A239" i="1"/>
  <c r="A233" i="1"/>
  <c r="A231" i="1"/>
  <c r="A229" i="1"/>
  <c r="A223" i="1"/>
  <c r="A221" i="1"/>
  <c r="A219" i="1"/>
  <c r="A217" i="1"/>
  <c r="A213" i="1"/>
  <c r="A211" i="1"/>
  <c r="A205" i="1"/>
  <c r="A201" i="1"/>
  <c r="A199" i="1"/>
  <c r="A195" i="1"/>
  <c r="A189" i="1"/>
  <c r="A187" i="1"/>
  <c r="A183" i="1"/>
  <c r="A179" i="1"/>
  <c r="A177" i="1"/>
  <c r="A173" i="1"/>
  <c r="A169" i="1"/>
  <c r="A165" i="1"/>
  <c r="A161" i="1"/>
  <c r="A157" i="1"/>
  <c r="A153" i="1"/>
  <c r="A149" i="1"/>
  <c r="A145" i="1"/>
  <c r="A141" i="1"/>
  <c r="A137" i="1"/>
  <c r="A133" i="1"/>
  <c r="A129" i="1"/>
  <c r="A125" i="1"/>
  <c r="A121" i="1"/>
  <c r="A117" i="1"/>
  <c r="A113" i="1"/>
  <c r="A109" i="1"/>
  <c r="A105" i="1"/>
  <c r="A101" i="1"/>
  <c r="A97" i="1"/>
  <c r="A93" i="1"/>
  <c r="A89" i="1"/>
  <c r="A85" i="1"/>
  <c r="A81" i="1"/>
  <c r="A77" i="1"/>
  <c r="A73" i="1"/>
  <c r="A69" i="1"/>
  <c r="A65" i="1"/>
  <c r="A61" i="1"/>
  <c r="A57" i="1"/>
  <c r="A53" i="1"/>
  <c r="A49" i="1"/>
  <c r="A45" i="1"/>
  <c r="A41" i="1"/>
  <c r="A37" i="1"/>
  <c r="A33" i="1"/>
  <c r="A29" i="1"/>
  <c r="A25" i="1"/>
  <c r="A21" i="1"/>
  <c r="A17" i="1"/>
  <c r="A13" i="1"/>
  <c r="A9" i="1"/>
  <c r="A304" i="1"/>
  <c r="A302" i="1"/>
  <c r="A300" i="1"/>
  <c r="A299" i="1"/>
  <c r="A297" i="1"/>
  <c r="A295" i="1"/>
  <c r="A293" i="1"/>
  <c r="A291" i="1"/>
  <c r="A290" i="1"/>
  <c r="A288" i="1"/>
  <c r="A286" i="1"/>
  <c r="A284" i="1"/>
  <c r="A282" i="1"/>
  <c r="A280" i="1"/>
  <c r="A279" i="1"/>
  <c r="A277" i="1"/>
  <c r="A275" i="1"/>
  <c r="A273" i="1"/>
  <c r="A271" i="1"/>
  <c r="A268" i="1"/>
  <c r="A266" i="1"/>
  <c r="A264" i="1"/>
  <c r="A262" i="1"/>
  <c r="A257" i="1"/>
  <c r="A255" i="1"/>
  <c r="A249" i="1"/>
  <c r="A247" i="1"/>
  <c r="A241" i="1"/>
  <c r="A237" i="1"/>
  <c r="A235" i="1"/>
  <c r="A227" i="1"/>
  <c r="A225" i="1"/>
  <c r="A215" i="1"/>
  <c r="A209" i="1"/>
  <c r="A207" i="1"/>
  <c r="A203" i="1"/>
  <c r="A197" i="1"/>
  <c r="A193" i="1"/>
  <c r="A191" i="1"/>
  <c r="A185" i="1"/>
  <c r="A181" i="1"/>
  <c r="A6" i="1"/>
  <c r="A260" i="1"/>
  <c r="A256" i="1"/>
  <c r="A252" i="1"/>
  <c r="A248" i="1"/>
  <c r="A242" i="1"/>
  <c r="A238" i="1"/>
  <c r="A234" i="1"/>
  <c r="A230" i="1"/>
  <c r="A226" i="1"/>
  <c r="A222" i="1"/>
  <c r="A216" i="1"/>
  <c r="A212" i="1"/>
  <c r="A208" i="1"/>
  <c r="A202" i="1"/>
  <c r="A198" i="1"/>
  <c r="A194" i="1"/>
  <c r="A192" i="1"/>
  <c r="A188" i="1"/>
  <c r="A184" i="1"/>
  <c r="A178" i="1"/>
  <c r="A176" i="1"/>
  <c r="A171" i="1"/>
  <c r="A170" i="1"/>
  <c r="A168" i="1"/>
  <c r="A163" i="1"/>
  <c r="A162" i="1"/>
  <c r="A160" i="1"/>
  <c r="A151" i="1"/>
  <c r="A150" i="1"/>
  <c r="A148" i="1"/>
  <c r="A139" i="1"/>
  <c r="A138" i="1"/>
  <c r="A136" i="1"/>
  <c r="A131" i="1"/>
  <c r="A130" i="1"/>
  <c r="A127" i="1"/>
  <c r="A123" i="1"/>
  <c r="A122" i="1"/>
  <c r="A120" i="1"/>
  <c r="A116" i="1"/>
  <c r="A115" i="1"/>
  <c r="A114" i="1"/>
  <c r="A112" i="1"/>
  <c r="A110" i="1"/>
  <c r="A108" i="1"/>
  <c r="A103" i="1"/>
  <c r="A102" i="1"/>
  <c r="A100" i="1"/>
  <c r="A91" i="1"/>
  <c r="A90" i="1"/>
  <c r="A88" i="1"/>
  <c r="A86" i="1"/>
  <c r="A84" i="1"/>
  <c r="A79" i="1"/>
  <c r="A78" i="1"/>
  <c r="A76" i="1"/>
  <c r="A74" i="1"/>
  <c r="A72" i="1"/>
  <c r="A67" i="1"/>
  <c r="A66" i="1"/>
  <c r="A64" i="1"/>
  <c r="A62" i="1"/>
  <c r="A60" i="1"/>
  <c r="A50" i="1"/>
  <c r="A43" i="1"/>
  <c r="A42" i="1"/>
  <c r="A40" i="1"/>
  <c r="A35" i="1"/>
  <c r="A34" i="1"/>
  <c r="A32" i="1"/>
  <c r="A27" i="1"/>
  <c r="A26" i="1"/>
  <c r="A24" i="1"/>
  <c r="A22" i="1"/>
  <c r="A20" i="1"/>
  <c r="A15" i="1"/>
  <c r="A12" i="1"/>
  <c r="A11" i="1"/>
  <c r="A10" i="1"/>
  <c r="A7" i="1"/>
  <c r="A258" i="1"/>
  <c r="A254" i="1"/>
  <c r="A250" i="1"/>
  <c r="A246" i="1"/>
  <c r="A244" i="1"/>
  <c r="A240" i="1"/>
  <c r="A236" i="1"/>
  <c r="A232" i="1"/>
  <c r="A228" i="1"/>
  <c r="A224" i="1"/>
  <c r="A220" i="1"/>
  <c r="A218" i="1"/>
  <c r="A214" i="1"/>
  <c r="A210" i="1"/>
  <c r="A206" i="1"/>
  <c r="A204" i="1"/>
  <c r="A200" i="1"/>
  <c r="A196" i="1"/>
  <c r="A190" i="1"/>
  <c r="A186" i="1"/>
  <c r="A182" i="1"/>
  <c r="A180" i="1"/>
  <c r="A175" i="1"/>
  <c r="A174" i="1"/>
  <c r="A172" i="1"/>
  <c r="A167" i="1"/>
  <c r="A166" i="1"/>
  <c r="A164" i="1"/>
  <c r="A159" i="1"/>
  <c r="A158" i="1"/>
  <c r="A156" i="1"/>
  <c r="A155" i="1"/>
  <c r="A154" i="1"/>
  <c r="A152" i="1"/>
  <c r="A147" i="1"/>
  <c r="A146" i="1"/>
  <c r="A144" i="1"/>
  <c r="A143" i="1"/>
  <c r="A142" i="1"/>
  <c r="A140" i="1"/>
  <c r="A135" i="1"/>
  <c r="A134" i="1"/>
  <c r="A132" i="1"/>
  <c r="A128" i="1"/>
  <c r="A126" i="1"/>
  <c r="A124" i="1"/>
  <c r="A119" i="1"/>
  <c r="A118" i="1"/>
  <c r="A111" i="1"/>
  <c r="A107" i="1"/>
  <c r="A106" i="1"/>
  <c r="A104" i="1"/>
  <c r="A99" i="1"/>
  <c r="A98" i="1"/>
  <c r="A96" i="1"/>
  <c r="A95" i="1"/>
  <c r="A94" i="1"/>
  <c r="A92" i="1"/>
  <c r="A87" i="1"/>
  <c r="A83" i="1"/>
  <c r="A82" i="1"/>
  <c r="A80" i="1"/>
  <c r="A75" i="1"/>
  <c r="A71" i="1"/>
  <c r="A70" i="1"/>
  <c r="A68" i="1"/>
  <c r="A63" i="1"/>
  <c r="A59" i="1"/>
  <c r="A58" i="1"/>
  <c r="A56" i="1"/>
  <c r="A55" i="1"/>
  <c r="A54" i="1"/>
  <c r="A52" i="1"/>
  <c r="A51" i="1"/>
  <c r="A48" i="1"/>
  <c r="A47" i="1"/>
  <c r="A46" i="1"/>
  <c r="A44" i="1"/>
  <c r="A39" i="1"/>
  <c r="A38" i="1"/>
  <c r="A36" i="1"/>
  <c r="A31" i="1"/>
  <c r="A30" i="1"/>
  <c r="A28" i="1"/>
  <c r="A23" i="1"/>
  <c r="A19" i="1"/>
  <c r="A18" i="1"/>
  <c r="A16" i="1"/>
  <c r="A14" i="1"/>
  <c r="A8" i="1"/>
  <c r="G5" i="1"/>
  <c r="E2" i="1" l="1"/>
  <c r="C2" i="1"/>
  <c r="P4" i="2"/>
  <c r="M4" i="2"/>
  <c r="R4" i="2"/>
  <c r="B31" i="2"/>
  <c r="L4" i="2"/>
  <c r="S4" i="2"/>
  <c r="Q4" i="2"/>
  <c r="O4" i="2"/>
  <c r="B30" i="2"/>
  <c r="B33" i="2"/>
  <c r="B29" i="2"/>
  <c r="N4" i="2"/>
  <c r="K4" i="2"/>
  <c r="D156" i="1"/>
  <c r="D116" i="1"/>
  <c r="D212" i="1"/>
  <c r="D75" i="1"/>
  <c r="D302" i="1"/>
  <c r="D108" i="1"/>
  <c r="D73" i="1"/>
  <c r="D157" i="1"/>
  <c r="D160" i="1"/>
  <c r="D64" i="1"/>
  <c r="D199" i="1"/>
  <c r="D204" i="1"/>
  <c r="D25" i="1"/>
  <c r="D95" i="1"/>
  <c r="D40" i="1"/>
  <c r="D100" i="1"/>
  <c r="D191" i="1"/>
  <c r="D188" i="1"/>
  <c r="D209" i="1"/>
  <c r="D181" i="1"/>
  <c r="D206" i="1"/>
  <c r="D134" i="1"/>
  <c r="D236" i="1"/>
  <c r="D226" i="1"/>
  <c r="D119" i="1"/>
  <c r="D244" i="1"/>
  <c r="D51" i="1"/>
  <c r="D55" i="1"/>
  <c r="D7" i="1"/>
  <c r="D78" i="1"/>
  <c r="D168" i="1"/>
  <c r="D162" i="1"/>
  <c r="D129" i="1"/>
  <c r="D36" i="1"/>
  <c r="D305" i="1"/>
  <c r="D173" i="1"/>
  <c r="D289" i="1"/>
  <c r="D304" i="1"/>
  <c r="D262" i="1"/>
  <c r="D186" i="1"/>
  <c r="D59" i="1"/>
  <c r="D189" i="1"/>
  <c r="D220" i="1"/>
  <c r="D169" i="1"/>
  <c r="D174" i="1"/>
  <c r="D269" i="1"/>
  <c r="D114" i="1"/>
  <c r="D136" i="1"/>
  <c r="D284" i="1"/>
  <c r="D245" i="1"/>
  <c r="D102" i="1"/>
  <c r="D19" i="1"/>
  <c r="D195" i="1"/>
  <c r="D58" i="1"/>
  <c r="D106" i="1"/>
  <c r="D109" i="1"/>
  <c r="D165" i="1"/>
  <c r="D63" i="1"/>
  <c r="D26" i="1"/>
  <c r="D149" i="1"/>
  <c r="D299" i="1"/>
  <c r="D146" i="1"/>
  <c r="D29" i="1"/>
  <c r="D214" i="1"/>
  <c r="D87" i="1"/>
  <c r="D263" i="1"/>
  <c r="D215" i="1"/>
  <c r="D53" i="1"/>
  <c r="D117" i="1"/>
  <c r="D42" i="1"/>
  <c r="D292" i="1"/>
  <c r="D142" i="1"/>
  <c r="D81" i="1"/>
  <c r="D285" i="1"/>
  <c r="D124" i="1"/>
  <c r="E231" i="1"/>
  <c r="E222" i="1"/>
  <c r="E4" i="1"/>
  <c r="E141" i="1"/>
  <c r="C244" i="1"/>
  <c r="C156" i="1"/>
  <c r="C203" i="1"/>
  <c r="E125" i="1"/>
  <c r="E160" i="1"/>
  <c r="E104" i="1"/>
  <c r="E87" i="1"/>
  <c r="E75" i="1"/>
  <c r="C189" i="1"/>
  <c r="C172" i="1"/>
  <c r="C136" i="1"/>
  <c r="E202" i="1"/>
  <c r="E210" i="1"/>
  <c r="E291" i="1"/>
  <c r="E282" i="1"/>
  <c r="E117" i="1"/>
  <c r="C158" i="1"/>
  <c r="C49" i="1"/>
  <c r="C150" i="1"/>
  <c r="E247" i="1"/>
  <c r="E50" i="1"/>
  <c r="C69" i="1"/>
  <c r="C93" i="1"/>
  <c r="C134" i="1"/>
  <c r="E240" i="1"/>
  <c r="C73" i="1"/>
  <c r="C151" i="1"/>
  <c r="C221" i="1"/>
  <c r="E71" i="1"/>
  <c r="E21" i="1"/>
  <c r="E110" i="1"/>
  <c r="C266" i="1"/>
  <c r="C252" i="1"/>
  <c r="C43" i="1"/>
  <c r="E193" i="1"/>
  <c r="E142" i="1"/>
  <c r="E36" i="1"/>
  <c r="E191" i="1"/>
  <c r="E20" i="1"/>
  <c r="C66" i="1"/>
  <c r="C211" i="1"/>
  <c r="C6" i="1"/>
  <c r="E296" i="1"/>
  <c r="E233" i="1"/>
  <c r="E199" i="1"/>
  <c r="E250" i="1"/>
  <c r="E215" i="1"/>
  <c r="C302" i="1"/>
  <c r="D303" i="1"/>
  <c r="D287" i="1"/>
  <c r="D18" i="1"/>
  <c r="D213" i="1"/>
  <c r="D28" i="1"/>
  <c r="D99" i="1"/>
  <c r="D155" i="1"/>
  <c r="D277" i="1"/>
  <c r="D176" i="1"/>
  <c r="D202" i="1"/>
  <c r="D265" i="1"/>
  <c r="D271" i="1"/>
  <c r="D268" i="1"/>
  <c r="D216" i="1"/>
  <c r="D276" i="1"/>
  <c r="D184" i="1"/>
  <c r="D14" i="1"/>
  <c r="D69" i="1"/>
  <c r="D52" i="1"/>
  <c r="D194" i="1"/>
  <c r="D253" i="1"/>
  <c r="D197" i="1"/>
  <c r="D96" i="1"/>
  <c r="D90" i="1"/>
  <c r="D275" i="1"/>
  <c r="D39" i="1"/>
  <c r="D250" i="1"/>
  <c r="D141" i="1"/>
  <c r="D278" i="1"/>
  <c r="D130" i="1"/>
  <c r="D281" i="1"/>
  <c r="D31" i="1"/>
  <c r="D79" i="1"/>
  <c r="D113" i="1"/>
  <c r="D71" i="1"/>
  <c r="D121" i="1"/>
  <c r="D246" i="1"/>
  <c r="D241" i="1"/>
  <c r="D144" i="1"/>
  <c r="D150" i="1"/>
  <c r="D60" i="1"/>
  <c r="D274" i="1"/>
  <c r="D47" i="1"/>
  <c r="D171" i="1"/>
  <c r="D259" i="1"/>
  <c r="D261" i="1"/>
  <c r="D300" i="1"/>
  <c r="D17" i="1"/>
  <c r="D50" i="1"/>
  <c r="D9" i="1"/>
  <c r="D67" i="1"/>
  <c r="D118" i="1"/>
  <c r="D198" i="1"/>
  <c r="D8" i="1"/>
  <c r="D225" i="1"/>
  <c r="D272" i="1"/>
  <c r="D167" i="1"/>
  <c r="D33" i="1"/>
  <c r="D193" i="1"/>
  <c r="D120" i="1"/>
  <c r="D94" i="1"/>
  <c r="D151" i="1"/>
  <c r="D30" i="1"/>
  <c r="D293" i="1"/>
  <c r="D185" i="1"/>
  <c r="D103" i="1"/>
  <c r="D182" i="1"/>
  <c r="D123" i="1"/>
  <c r="D132" i="1"/>
  <c r="D80" i="1"/>
  <c r="D183" i="1"/>
  <c r="D208" i="1"/>
  <c r="D44" i="1"/>
  <c r="D54" i="1"/>
  <c r="D286" i="1"/>
  <c r="E283" i="1"/>
  <c r="E220" i="1"/>
  <c r="E207" i="1"/>
  <c r="C263" i="1"/>
  <c r="C247" i="1"/>
  <c r="C168" i="1"/>
  <c r="E94" i="1"/>
  <c r="E46" i="1"/>
  <c r="E169" i="1"/>
  <c r="E242" i="1"/>
  <c r="E176" i="1"/>
  <c r="C146" i="1"/>
  <c r="C40" i="1"/>
  <c r="C20" i="1"/>
  <c r="E159" i="1"/>
  <c r="E121" i="1"/>
  <c r="E194" i="1"/>
  <c r="E280" i="1"/>
  <c r="E187" i="1"/>
  <c r="C118" i="1"/>
  <c r="C154" i="1"/>
  <c r="C205" i="1"/>
  <c r="E239" i="1"/>
  <c r="E212" i="1"/>
  <c r="E254" i="1"/>
  <c r="E99" i="1"/>
  <c r="C17" i="1"/>
  <c r="C60" i="1"/>
  <c r="E241" i="1"/>
  <c r="C42" i="1"/>
  <c r="C127" i="1"/>
  <c r="C65" i="1"/>
  <c r="E95" i="1"/>
  <c r="E74" i="1"/>
  <c r="E173" i="1"/>
  <c r="C141" i="1"/>
  <c r="C143" i="1"/>
  <c r="C191" i="1"/>
  <c r="E181" i="1"/>
  <c r="C4" i="1"/>
  <c r="E39" i="1"/>
  <c r="E263" i="1"/>
  <c r="E149" i="1"/>
  <c r="C76" i="1"/>
  <c r="C115" i="1"/>
  <c r="C300" i="1"/>
  <c r="E24" i="1"/>
  <c r="C225" i="1"/>
  <c r="E11" i="1"/>
  <c r="E77" i="1"/>
  <c r="E22" i="1"/>
  <c r="C77" i="1"/>
  <c r="D16" i="1"/>
  <c r="D233" i="1"/>
  <c r="D41" i="1"/>
  <c r="D21" i="1"/>
  <c r="D247" i="1"/>
  <c r="D230" i="1"/>
  <c r="D207" i="1"/>
  <c r="D93" i="1"/>
  <c r="D86" i="1"/>
  <c r="D101" i="1"/>
  <c r="D10" i="1"/>
  <c r="D258" i="1"/>
  <c r="D288" i="1"/>
  <c r="D98" i="1"/>
  <c r="D43" i="1"/>
  <c r="D196" i="1"/>
  <c r="D34" i="1"/>
  <c r="D128" i="1"/>
  <c r="D145" i="1"/>
  <c r="D12" i="1"/>
  <c r="D254" i="1"/>
  <c r="D170" i="1"/>
  <c r="D282" i="1"/>
  <c r="D97" i="1"/>
  <c r="D234" i="1"/>
  <c r="D279" i="1"/>
  <c r="D227" i="1"/>
  <c r="D138" i="1"/>
  <c r="D295" i="1"/>
  <c r="D266" i="1"/>
  <c r="D273" i="1"/>
  <c r="D135" i="1"/>
  <c r="D115" i="1"/>
  <c r="D61" i="1"/>
  <c r="D264" i="1"/>
  <c r="D242" i="1"/>
  <c r="D178" i="1"/>
  <c r="D70" i="1"/>
  <c r="D298" i="1"/>
  <c r="D223" i="1"/>
  <c r="D15" i="1"/>
  <c r="D154" i="1"/>
  <c r="D83" i="1"/>
  <c r="D232" i="1"/>
  <c r="D260" i="1"/>
  <c r="D270" i="1"/>
  <c r="D66" i="1"/>
  <c r="D166" i="1"/>
  <c r="D222" i="1"/>
  <c r="D294" i="1"/>
  <c r="D72" i="1"/>
  <c r="D125" i="1"/>
  <c r="D221" i="1"/>
  <c r="D110" i="1"/>
  <c r="D291" i="1"/>
  <c r="D92" i="1"/>
  <c r="D148" i="1"/>
  <c r="D200" i="1"/>
  <c r="D267" i="1"/>
  <c r="D237" i="1"/>
  <c r="D46" i="1"/>
  <c r="D48" i="1"/>
  <c r="D74" i="1"/>
  <c r="D11" i="1"/>
  <c r="D219" i="1"/>
  <c r="D139" i="1"/>
  <c r="D280" i="1"/>
  <c r="D20" i="1"/>
  <c r="D228" i="1"/>
  <c r="D49" i="1"/>
  <c r="D32" i="1"/>
  <c r="D175" i="1"/>
  <c r="D290" i="1"/>
  <c r="D27" i="1"/>
  <c r="D205" i="1"/>
  <c r="E294" i="1"/>
  <c r="E83" i="1"/>
  <c r="E92" i="1"/>
  <c r="E180" i="1"/>
  <c r="C109" i="1"/>
  <c r="C229" i="1"/>
  <c r="C63" i="1"/>
  <c r="E107" i="1"/>
  <c r="E79" i="1"/>
  <c r="E163" i="1"/>
  <c r="E135" i="1"/>
  <c r="E80" i="1"/>
  <c r="C21" i="1"/>
  <c r="C200" i="1"/>
  <c r="C27" i="1"/>
  <c r="E17" i="1"/>
  <c r="E118" i="1"/>
  <c r="E108" i="1"/>
  <c r="E252" i="1"/>
  <c r="E137" i="1"/>
  <c r="C164" i="1"/>
  <c r="C72" i="1"/>
  <c r="C86" i="1"/>
  <c r="E211" i="1"/>
  <c r="E147" i="1"/>
  <c r="C249" i="1"/>
  <c r="C95" i="1"/>
  <c r="C38" i="1"/>
  <c r="C251" i="1"/>
  <c r="E271" i="1"/>
  <c r="E289" i="1"/>
  <c r="C117" i="1"/>
  <c r="E253" i="1"/>
  <c r="E27" i="1"/>
  <c r="E58" i="1"/>
  <c r="C264" i="1"/>
  <c r="C119" i="1"/>
  <c r="C147" i="1"/>
  <c r="C121" i="1"/>
  <c r="E89" i="1"/>
  <c r="E156" i="1"/>
  <c r="E245" i="1"/>
  <c r="E133" i="1"/>
  <c r="C100" i="1"/>
  <c r="C140" i="1"/>
  <c r="C96" i="1"/>
  <c r="D127" i="1"/>
  <c r="D235" i="1"/>
  <c r="D6" i="1"/>
  <c r="D89" i="1"/>
  <c r="D252" i="1"/>
  <c r="D82" i="1"/>
  <c r="D239" i="1"/>
  <c r="D152" i="1"/>
  <c r="D65" i="1"/>
  <c r="D158" i="1"/>
  <c r="D210" i="1"/>
  <c r="D153" i="1"/>
  <c r="D91" i="1"/>
  <c r="D164" i="1"/>
  <c r="D248" i="1"/>
  <c r="D251" i="1"/>
  <c r="D88" i="1"/>
  <c r="D283" i="1"/>
  <c r="E179" i="1"/>
  <c r="C52" i="1"/>
  <c r="E278" i="1"/>
  <c r="C237" i="1"/>
  <c r="E275" i="1"/>
  <c r="C289" i="1"/>
  <c r="C59" i="1"/>
  <c r="E175" i="1"/>
  <c r="E14" i="1"/>
  <c r="C41" i="1"/>
  <c r="E172" i="1"/>
  <c r="C276" i="1"/>
  <c r="E33" i="1"/>
  <c r="E285" i="1"/>
  <c r="C304" i="1"/>
  <c r="C70" i="1"/>
  <c r="C83" i="1"/>
  <c r="E243" i="1"/>
  <c r="E164" i="1"/>
  <c r="C149" i="1"/>
  <c r="C267" i="1"/>
  <c r="C188" i="1"/>
  <c r="C297" i="1"/>
  <c r="E208" i="1"/>
  <c r="C145" i="1"/>
  <c r="C245" i="1"/>
  <c r="E292" i="1"/>
  <c r="C51" i="1"/>
  <c r="E37" i="1"/>
  <c r="E151" i="1"/>
  <c r="E178" i="1"/>
  <c r="E266" i="1"/>
  <c r="C10" i="1"/>
  <c r="C213" i="1"/>
  <c r="E223" i="1"/>
  <c r="E132" i="1"/>
  <c r="C148" i="1"/>
  <c r="C207" i="1"/>
  <c r="E257" i="1"/>
  <c r="E300" i="1"/>
  <c r="C9" i="1"/>
  <c r="C7" i="1"/>
  <c r="E229" i="1"/>
  <c r="C177" i="1"/>
  <c r="C81" i="1"/>
  <c r="E161" i="1"/>
  <c r="E235" i="1"/>
  <c r="E167" i="1"/>
  <c r="C79" i="1"/>
  <c r="C183" i="1"/>
  <c r="C171" i="1"/>
  <c r="E262" i="1"/>
  <c r="E109" i="1"/>
  <c r="C259" i="1"/>
  <c r="E30" i="1"/>
  <c r="E59" i="1"/>
  <c r="E93" i="1"/>
  <c r="C102" i="1"/>
  <c r="E122" i="1"/>
  <c r="E98" i="1"/>
  <c r="E91" i="1"/>
  <c r="C39" i="1"/>
  <c r="E237" i="1"/>
  <c r="C71" i="1"/>
  <c r="C57" i="1"/>
  <c r="E221" i="1"/>
  <c r="C32" i="1"/>
  <c r="E226" i="1"/>
  <c r="E81" i="1"/>
  <c r="E155" i="1"/>
  <c r="C227" i="1"/>
  <c r="C13" i="1"/>
  <c r="E290" i="1"/>
  <c r="C88" i="1"/>
  <c r="C116" i="1"/>
  <c r="E279" i="1"/>
  <c r="E269" i="1"/>
  <c r="C258" i="1"/>
  <c r="C133" i="1"/>
  <c r="E139" i="1"/>
  <c r="E203" i="1"/>
  <c r="C295" i="1"/>
  <c r="C89" i="1"/>
  <c r="E218" i="1"/>
  <c r="C87" i="1"/>
  <c r="E228" i="1"/>
  <c r="C233" i="1"/>
  <c r="C16" i="1"/>
  <c r="C31" i="1"/>
  <c r="C123" i="1"/>
  <c r="C68" i="1"/>
  <c r="C19" i="1"/>
  <c r="C201" i="1"/>
  <c r="E213" i="1"/>
  <c r="C242" i="1"/>
  <c r="C45" i="1"/>
  <c r="E114" i="1"/>
  <c r="E26" i="1"/>
  <c r="C110" i="1"/>
  <c r="C90" i="1"/>
  <c r="E111" i="1"/>
  <c r="E113" i="1"/>
  <c r="C34" i="1"/>
  <c r="C196" i="1"/>
  <c r="E166" i="1"/>
  <c r="E15" i="1"/>
  <c r="C234" i="1"/>
  <c r="C37" i="1"/>
  <c r="C144" i="1"/>
  <c r="D147" i="1"/>
  <c r="D77" i="1"/>
  <c r="D4" i="1"/>
  <c r="D297" i="1"/>
  <c r="D187" i="1"/>
  <c r="D256" i="1"/>
  <c r="D249" i="1"/>
  <c r="D85" i="1"/>
  <c r="D107" i="1"/>
  <c r="D257" i="1"/>
  <c r="D231" i="1"/>
  <c r="D76" i="1"/>
  <c r="D201" i="1"/>
  <c r="D192" i="1"/>
  <c r="D179" i="1"/>
  <c r="D159" i="1"/>
  <c r="D238" i="1"/>
  <c r="D37" i="1"/>
  <c r="D217" i="1"/>
  <c r="E251" i="1"/>
  <c r="C214" i="1"/>
  <c r="E56" i="1"/>
  <c r="C224" i="1"/>
  <c r="E43" i="1"/>
  <c r="C240" i="1"/>
  <c r="E49" i="1"/>
  <c r="C222" i="1"/>
  <c r="E192" i="1"/>
  <c r="C97" i="1"/>
  <c r="E148" i="1"/>
  <c r="C238" i="1"/>
  <c r="E195" i="1"/>
  <c r="E60" i="1"/>
  <c r="C274" i="1"/>
  <c r="C230" i="1"/>
  <c r="C36" i="1"/>
  <c r="E70" i="1"/>
  <c r="E130" i="1"/>
  <c r="C287" i="1"/>
  <c r="C15" i="1"/>
  <c r="C265" i="1"/>
  <c r="C130" i="1"/>
  <c r="C113" i="1"/>
  <c r="E48" i="1"/>
  <c r="C155" i="1"/>
  <c r="C55" i="1"/>
  <c r="C111" i="1"/>
  <c r="C296" i="1"/>
  <c r="E259" i="1"/>
  <c r="E293" i="1"/>
  <c r="E66" i="1"/>
  <c r="C105" i="1"/>
  <c r="E246" i="1"/>
  <c r="E261" i="1"/>
  <c r="E305" i="1"/>
  <c r="C239" i="1"/>
  <c r="E12" i="1"/>
  <c r="E51" i="1"/>
  <c r="E35" i="1"/>
  <c r="C217" i="1"/>
  <c r="E265" i="1"/>
  <c r="C281" i="1"/>
  <c r="C54" i="1"/>
  <c r="E273" i="1"/>
  <c r="C47" i="1"/>
  <c r="C270" i="1"/>
  <c r="E25" i="1"/>
  <c r="E73" i="1"/>
  <c r="C273" i="1"/>
  <c r="E267" i="1"/>
  <c r="E112" i="1"/>
  <c r="C120" i="1"/>
  <c r="C305" i="1"/>
  <c r="E32" i="1"/>
  <c r="E200" i="1"/>
  <c r="C56" i="1"/>
  <c r="C282" i="1"/>
  <c r="E201" i="1"/>
  <c r="E236" i="1"/>
  <c r="C58" i="1"/>
  <c r="C14" i="1"/>
  <c r="E153" i="1"/>
  <c r="C62" i="1"/>
  <c r="E143" i="1"/>
  <c r="C275" i="1"/>
  <c r="C250" i="1"/>
  <c r="C210" i="1"/>
  <c r="E53" i="1"/>
  <c r="C261" i="1"/>
  <c r="C23" i="1"/>
  <c r="D218" i="1"/>
  <c r="E224" i="1"/>
  <c r="C50" i="1"/>
  <c r="C30" i="1"/>
  <c r="E23" i="1"/>
  <c r="E216" i="1"/>
  <c r="C142" i="1"/>
  <c r="C170" i="1"/>
  <c r="E248" i="1"/>
  <c r="E103" i="1"/>
  <c r="C187" i="1"/>
  <c r="C152" i="1"/>
  <c r="E158" i="1"/>
  <c r="C159" i="1"/>
  <c r="C137" i="1"/>
  <c r="E204" i="1"/>
  <c r="E186" i="1"/>
  <c r="C204" i="1"/>
  <c r="C278" i="1"/>
  <c r="C179" i="1"/>
  <c r="E76" i="1"/>
  <c r="E244" i="1"/>
  <c r="E85" i="1"/>
  <c r="C271" i="1"/>
  <c r="D112" i="1"/>
  <c r="D301" i="1"/>
  <c r="D161" i="1"/>
  <c r="D62" i="1"/>
  <c r="D22" i="1"/>
  <c r="D177" i="1"/>
  <c r="D172" i="1"/>
  <c r="D137" i="1"/>
  <c r="D122" i="1"/>
  <c r="D104" i="1"/>
  <c r="D45" i="1"/>
  <c r="D143" i="1"/>
  <c r="D84" i="1"/>
  <c r="D105" i="1"/>
  <c r="D203" i="1"/>
  <c r="D57" i="1"/>
  <c r="D35" i="1"/>
  <c r="D111" i="1"/>
  <c r="D140" i="1"/>
  <c r="E214" i="1"/>
  <c r="E7" i="1"/>
  <c r="E256" i="1"/>
  <c r="E44" i="1"/>
  <c r="E255" i="1"/>
  <c r="E131" i="1"/>
  <c r="C125" i="1"/>
  <c r="C208" i="1"/>
  <c r="E234" i="1"/>
  <c r="E106" i="1"/>
  <c r="E168" i="1"/>
  <c r="C126" i="1"/>
  <c r="E177" i="1"/>
  <c r="E227" i="1"/>
  <c r="C48" i="1"/>
  <c r="C122" i="1"/>
  <c r="C173" i="1"/>
  <c r="E134" i="1"/>
  <c r="E184" i="1"/>
  <c r="C195" i="1"/>
  <c r="C228" i="1"/>
  <c r="E16" i="1"/>
  <c r="E61" i="1"/>
  <c r="C167" i="1"/>
  <c r="C176" i="1"/>
  <c r="C285" i="1"/>
  <c r="C194" i="1"/>
  <c r="E78" i="1"/>
  <c r="C216" i="1"/>
  <c r="C132" i="1"/>
  <c r="E34" i="1"/>
  <c r="E260" i="1"/>
  <c r="C94" i="1"/>
  <c r="E136" i="1"/>
  <c r="E144" i="1"/>
  <c r="E102" i="1"/>
  <c r="C272" i="1"/>
  <c r="E8" i="1"/>
  <c r="E127" i="1"/>
  <c r="E165" i="1"/>
  <c r="C294" i="1"/>
  <c r="E62" i="1"/>
  <c r="C181" i="1"/>
  <c r="C131" i="1"/>
  <c r="C67" i="1"/>
  <c r="C108" i="1"/>
  <c r="C255" i="1"/>
  <c r="E152" i="1"/>
  <c r="C218" i="1"/>
  <c r="C206" i="1"/>
  <c r="C139" i="1"/>
  <c r="E170" i="1"/>
  <c r="C182" i="1"/>
  <c r="C101" i="1"/>
  <c r="E9" i="1"/>
  <c r="E116" i="1"/>
  <c r="C64" i="1"/>
  <c r="C18" i="1"/>
  <c r="C11" i="1"/>
  <c r="E69" i="1"/>
  <c r="C192" i="1"/>
  <c r="C280" i="1"/>
  <c r="C236" i="1"/>
  <c r="C303" i="1"/>
  <c r="C301" i="1"/>
  <c r="C284" i="1"/>
  <c r="E264" i="1"/>
  <c r="C29" i="1"/>
  <c r="C8" i="1"/>
  <c r="C24" i="1"/>
  <c r="E72" i="1"/>
  <c r="E57" i="1"/>
  <c r="E249" i="1"/>
  <c r="C231" i="1"/>
  <c r="C53" i="1"/>
  <c r="E29" i="1"/>
  <c r="E274" i="1"/>
  <c r="C288" i="1"/>
  <c r="C82" i="1"/>
  <c r="E45" i="1"/>
  <c r="E18" i="1"/>
  <c r="C74" i="1"/>
  <c r="E217" i="1"/>
  <c r="E129" i="1"/>
  <c r="C162" i="1"/>
  <c r="E40" i="1"/>
  <c r="C268" i="1"/>
  <c r="C277" i="1"/>
  <c r="E189" i="1"/>
  <c r="C12" i="1"/>
  <c r="C128" i="1"/>
  <c r="C232" i="1"/>
  <c r="E268" i="1"/>
  <c r="E64" i="1"/>
  <c r="C61" i="1"/>
  <c r="E205" i="1"/>
  <c r="E304" i="1"/>
  <c r="E272" i="1"/>
  <c r="C291" i="1"/>
  <c r="E90" i="1"/>
  <c r="E65" i="1"/>
  <c r="E82" i="1"/>
  <c r="C286" i="1"/>
  <c r="E196" i="1"/>
  <c r="E38" i="1"/>
  <c r="C80" i="1"/>
  <c r="E303" i="1"/>
  <c r="C114" i="1"/>
  <c r="D23" i="1"/>
  <c r="D243" i="1"/>
  <c r="D229" i="1"/>
  <c r="D255" i="1"/>
  <c r="D180" i="1"/>
  <c r="E41" i="1"/>
  <c r="E299" i="1"/>
  <c r="E188" i="1"/>
  <c r="C161" i="1"/>
  <c r="E115" i="1"/>
  <c r="C78" i="1"/>
  <c r="E230" i="1"/>
  <c r="C262" i="1"/>
  <c r="C178" i="1"/>
  <c r="C292" i="1"/>
  <c r="C112" i="1"/>
  <c r="C223" i="1"/>
  <c r="E105" i="1"/>
  <c r="E182" i="1"/>
  <c r="E47" i="1"/>
  <c r="C163" i="1"/>
  <c r="E10" i="1"/>
  <c r="E86" i="1"/>
  <c r="E124" i="1"/>
  <c r="E225" i="1"/>
  <c r="C253" i="1"/>
  <c r="E286" i="1"/>
  <c r="C299" i="1"/>
  <c r="C157" i="1"/>
  <c r="E88" i="1"/>
  <c r="C235" i="1"/>
  <c r="E288" i="1"/>
  <c r="C212" i="1"/>
  <c r="C202" i="1"/>
  <c r="E140" i="1"/>
  <c r="C28" i="1"/>
  <c r="E277" i="1"/>
  <c r="C180" i="1"/>
  <c r="C241" i="1"/>
  <c r="D38" i="1"/>
  <c r="D190" i="1"/>
  <c r="E185" i="1"/>
  <c r="E270" i="1"/>
  <c r="C175" i="1"/>
  <c r="E13" i="1"/>
  <c r="E287" i="1"/>
  <c r="C269" i="1"/>
  <c r="C243" i="1"/>
  <c r="C256" i="1"/>
  <c r="E123" i="1"/>
  <c r="C98" i="1"/>
  <c r="C198" i="1"/>
  <c r="C99" i="1"/>
  <c r="D163" i="1"/>
  <c r="D240" i="1"/>
  <c r="D68" i="1"/>
  <c r="D133" i="1"/>
  <c r="C46" i="1"/>
  <c r="C254" i="1"/>
  <c r="C103" i="1"/>
  <c r="E238" i="1"/>
  <c r="E284" i="1"/>
  <c r="C25" i="1"/>
  <c r="C166" i="1"/>
  <c r="C75" i="1"/>
  <c r="C246" i="1"/>
  <c r="C169" i="1"/>
  <c r="C220" i="1"/>
  <c r="C283" i="1"/>
  <c r="C209" i="1"/>
  <c r="C290" i="1"/>
  <c r="C91" i="1"/>
  <c r="C22" i="1"/>
  <c r="E6" i="1"/>
  <c r="C33" i="1"/>
  <c r="E84" i="1"/>
  <c r="E281" i="1"/>
  <c r="E145" i="1"/>
  <c r="C190" i="1"/>
  <c r="E97" i="1"/>
  <c r="E219" i="1"/>
  <c r="E174" i="1"/>
  <c r="E31" i="1"/>
  <c r="E157" i="1"/>
  <c r="E128" i="1"/>
  <c r="E68" i="1"/>
  <c r="C215" i="1"/>
  <c r="C298" i="1"/>
  <c r="C226" i="1"/>
  <c r="C124" i="1"/>
  <c r="C153" i="1"/>
  <c r="C219" i="1"/>
  <c r="D211" i="1"/>
  <c r="D56" i="1"/>
  <c r="E52" i="1"/>
  <c r="E276" i="1"/>
  <c r="E258" i="1"/>
  <c r="C35" i="1"/>
  <c r="E63" i="1"/>
  <c r="E154" i="1"/>
  <c r="C107" i="1"/>
  <c r="C165" i="1"/>
  <c r="C106" i="1"/>
  <c r="E209" i="1"/>
  <c r="E298" i="1"/>
  <c r="E146" i="1"/>
  <c r="E183" i="1"/>
  <c r="E67" i="1"/>
  <c r="D126" i="1"/>
  <c r="D13" i="1"/>
  <c r="D131" i="1"/>
  <c r="D24" i="1"/>
  <c r="D224" i="1"/>
  <c r="C104" i="1"/>
  <c r="E232" i="1"/>
  <c r="C293" i="1"/>
  <c r="C135" i="1"/>
  <c r="E162" i="1"/>
  <c r="E101" i="1"/>
  <c r="C199" i="1"/>
  <c r="E295" i="1"/>
  <c r="E297" i="1"/>
  <c r="E28" i="1"/>
  <c r="E42" i="1"/>
  <c r="C197" i="1"/>
  <c r="E96" i="1"/>
  <c r="E119" i="1"/>
  <c r="E171" i="1"/>
  <c r="E302" i="1"/>
  <c r="C138" i="1"/>
  <c r="C279" i="1"/>
  <c r="E198" i="1"/>
  <c r="E126" i="1"/>
  <c r="E120" i="1"/>
  <c r="C186" i="1"/>
  <c r="C193" i="1"/>
  <c r="C160" i="1"/>
  <c r="E190" i="1"/>
  <c r="C260" i="1"/>
  <c r="E150" i="1"/>
  <c r="C44" i="1"/>
  <c r="C84" i="1"/>
  <c r="E301" i="1"/>
  <c r="C174" i="1"/>
  <c r="E206" i="1"/>
  <c r="E54" i="1"/>
  <c r="C257" i="1"/>
  <c r="E197" i="1"/>
  <c r="C26" i="1"/>
  <c r="C185" i="1"/>
  <c r="D296" i="1"/>
  <c r="C85" i="1"/>
  <c r="E19" i="1"/>
  <c r="C92" i="1"/>
  <c r="C184" i="1"/>
  <c r="E55" i="1"/>
  <c r="E100" i="1"/>
  <c r="C248" i="1"/>
  <c r="E138" i="1"/>
  <c r="C129" i="1"/>
  <c r="D29" i="2" l="1"/>
  <c r="D33" i="2"/>
  <c r="D31" i="2"/>
  <c r="D32" i="2"/>
  <c r="D43" i="2"/>
  <c r="D42" i="2"/>
  <c r="D39" i="2"/>
  <c r="D41" i="2"/>
  <c r="D40" i="2"/>
  <c r="D30" i="2"/>
  <c r="B14" i="2"/>
  <c r="B8" i="2"/>
  <c r="B2" i="2"/>
  <c r="F2" i="1"/>
  <c r="K2" i="1" l="1"/>
  <c r="K8" i="1" s="1"/>
  <c r="F10" i="1"/>
  <c r="F182" i="1"/>
  <c r="F42" i="1"/>
  <c r="F121" i="1"/>
  <c r="F159" i="1"/>
  <c r="F113" i="1"/>
  <c r="F217" i="1"/>
  <c r="F34" i="1"/>
  <c r="F234" i="1"/>
  <c r="F281" i="1"/>
  <c r="F54" i="1"/>
  <c r="F110" i="1"/>
  <c r="F75" i="1"/>
  <c r="F100" i="1"/>
  <c r="F181" i="1"/>
  <c r="F151" i="1"/>
  <c r="F184" i="1"/>
  <c r="F288" i="1"/>
  <c r="F302" i="1"/>
  <c r="F63" i="1"/>
  <c r="F229" i="1"/>
  <c r="F301" i="1"/>
  <c r="F70" i="1"/>
  <c r="F41" i="1"/>
  <c r="F178" i="1"/>
  <c r="F241" i="1"/>
  <c r="F26" i="1"/>
  <c r="F268" i="1"/>
  <c r="F131" i="1"/>
  <c r="F114" i="1"/>
  <c r="F186" i="1"/>
  <c r="F204" i="1"/>
  <c r="F79" i="1"/>
  <c r="F16" i="1"/>
  <c r="F119" i="1"/>
  <c r="F154" i="1"/>
  <c r="F61" i="1"/>
  <c r="F245" i="1"/>
  <c r="F64" i="1"/>
  <c r="F219" i="1"/>
  <c r="F126" i="1"/>
  <c r="F15" i="1"/>
  <c r="F266" i="1"/>
  <c r="F237" i="1"/>
  <c r="F135" i="1"/>
  <c r="F143" i="1"/>
  <c r="F220" i="1"/>
  <c r="F65" i="1"/>
  <c r="F257" i="1"/>
  <c r="F193" i="1"/>
  <c r="F88" i="1"/>
  <c r="F136" i="1"/>
  <c r="F13" i="1"/>
  <c r="F138" i="1"/>
  <c r="F284" i="1"/>
  <c r="F296" i="1"/>
  <c r="F164" i="1"/>
  <c r="F130" i="1"/>
  <c r="F175" i="1"/>
  <c r="F231" i="1"/>
  <c r="F226" i="1"/>
  <c r="F210" i="1"/>
  <c r="F53" i="1"/>
  <c r="F60" i="1"/>
  <c r="F194" i="1"/>
  <c r="F165" i="1"/>
  <c r="F161" i="1"/>
  <c r="F206" i="1"/>
  <c r="F40" i="1"/>
  <c r="F191" i="1"/>
  <c r="F190" i="1"/>
  <c r="F233" i="1"/>
  <c r="F50" i="1"/>
  <c r="F295" i="1"/>
  <c r="F242" i="1"/>
  <c r="F35" i="1"/>
  <c r="F262" i="1"/>
  <c r="F155" i="1"/>
  <c r="F163" i="1"/>
  <c r="F48" i="1"/>
  <c r="F291" i="1"/>
  <c r="F30" i="1"/>
  <c r="F298" i="1"/>
  <c r="F232" i="1"/>
  <c r="F93" i="1"/>
  <c r="F156" i="1"/>
  <c r="F77" i="1"/>
  <c r="F148" i="1"/>
  <c r="F147" i="1"/>
  <c r="F6" i="1"/>
  <c r="F267" i="1"/>
  <c r="F152" i="1"/>
  <c r="F86" i="1"/>
  <c r="F214" i="1"/>
  <c r="F24" i="1"/>
  <c r="F236" i="1"/>
  <c r="F227" i="1"/>
  <c r="F235" i="1"/>
  <c r="F150" i="1"/>
  <c r="F251" i="1"/>
  <c r="F20" i="1"/>
  <c r="F122" i="1"/>
  <c r="F12" i="1"/>
  <c r="F27" i="1"/>
  <c r="F269" i="1"/>
  <c r="F285" i="1"/>
  <c r="F202" i="1"/>
  <c r="F188" i="1"/>
  <c r="F250" i="1"/>
  <c r="F276" i="1"/>
  <c r="F243" i="1"/>
  <c r="F8" i="1"/>
  <c r="F23" i="1"/>
  <c r="F177" i="1"/>
  <c r="F82" i="1"/>
  <c r="F258" i="1"/>
  <c r="F192" i="1"/>
  <c r="F271" i="1"/>
  <c r="F134" i="1"/>
  <c r="F140" i="1"/>
  <c r="F244" i="1"/>
  <c r="F125" i="1"/>
  <c r="F52" i="1"/>
  <c r="F170" i="1"/>
  <c r="F106" i="1"/>
  <c r="F69" i="1"/>
  <c r="F282" i="1"/>
  <c r="F213" i="1"/>
  <c r="F277" i="1"/>
  <c r="F118" i="1"/>
  <c r="F221" i="1"/>
  <c r="F157" i="1"/>
  <c r="F249" i="1"/>
  <c r="F44" i="1"/>
  <c r="F158" i="1"/>
  <c r="F104" i="1"/>
  <c r="F17" i="1"/>
  <c r="F238" i="1"/>
  <c r="F275" i="1"/>
  <c r="F172" i="1"/>
  <c r="F120" i="1"/>
  <c r="F94" i="1"/>
  <c r="F265" i="1"/>
  <c r="F115" i="1"/>
  <c r="F116" i="1"/>
  <c r="F209" i="1"/>
  <c r="F47" i="1"/>
  <c r="F137" i="1"/>
  <c r="F240" i="1"/>
  <c r="F58" i="1"/>
  <c r="F246" i="1"/>
  <c r="F37" i="1"/>
  <c r="F230" i="1"/>
  <c r="F179" i="1"/>
  <c r="F278" i="1"/>
  <c r="F62" i="1"/>
  <c r="F129" i="1"/>
  <c r="F253" i="1"/>
  <c r="F68" i="1"/>
  <c r="F59" i="1"/>
  <c r="F287" i="1"/>
  <c r="F305" i="1"/>
  <c r="F123" i="1"/>
  <c r="F264" i="1"/>
  <c r="F95" i="1"/>
  <c r="F112" i="1"/>
  <c r="F176" i="1"/>
  <c r="F166" i="1"/>
  <c r="F74" i="1"/>
  <c r="F274" i="1"/>
  <c r="F32" i="1"/>
  <c r="F294" i="1"/>
  <c r="F198" i="1"/>
  <c r="F9" i="1"/>
  <c r="F90" i="1"/>
  <c r="F92" i="1"/>
  <c r="F107" i="1"/>
  <c r="F252" i="1"/>
  <c r="F303" i="1"/>
  <c r="F228" i="1"/>
  <c r="F289" i="1"/>
  <c r="F142" i="1"/>
  <c r="F273" i="1"/>
  <c r="F260" i="1"/>
  <c r="F216" i="1"/>
  <c r="F263" i="1"/>
  <c r="F7" i="1"/>
  <c r="F108" i="1"/>
  <c r="F180" i="1"/>
  <c r="F201" i="1"/>
  <c r="F132" i="1"/>
  <c r="F196" i="1"/>
  <c r="F85" i="1"/>
  <c r="F38" i="1"/>
  <c r="F73" i="1"/>
  <c r="F56" i="1"/>
  <c r="F103" i="1"/>
  <c r="F87" i="1"/>
  <c r="F81" i="1"/>
  <c r="F18" i="1"/>
  <c r="F197" i="1"/>
  <c r="F4" i="1"/>
  <c r="F139" i="1"/>
  <c r="F102" i="1"/>
  <c r="F39" i="1"/>
  <c r="F80" i="1"/>
  <c r="F45" i="1"/>
  <c r="F127" i="1"/>
  <c r="F299" i="1"/>
  <c r="F162" i="1"/>
  <c r="F128" i="1"/>
  <c r="F248" i="1"/>
  <c r="F76" i="1"/>
  <c r="F272" i="1"/>
  <c r="F300" i="1"/>
  <c r="F78" i="1"/>
  <c r="F57" i="1"/>
  <c r="F97" i="1"/>
  <c r="F29" i="1"/>
  <c r="F259" i="1"/>
  <c r="F55" i="1"/>
  <c r="F43" i="1"/>
  <c r="F270" i="1"/>
  <c r="F145" i="1"/>
  <c r="F171" i="1"/>
  <c r="F222" i="1"/>
  <c r="F211" i="1"/>
  <c r="F146" i="1"/>
  <c r="F168" i="1"/>
  <c r="F261" i="1"/>
  <c r="F239" i="1"/>
  <c r="F19" i="1"/>
  <c r="F83" i="1"/>
  <c r="F117" i="1"/>
  <c r="F124" i="1"/>
  <c r="F46" i="1"/>
  <c r="F208" i="1"/>
  <c r="F71" i="1"/>
  <c r="F293" i="1"/>
  <c r="F149" i="1"/>
  <c r="F169" i="1"/>
  <c r="F224" i="1"/>
  <c r="F207" i="1"/>
  <c r="F96" i="1"/>
  <c r="F11" i="1"/>
  <c r="F212" i="1"/>
  <c r="F283" i="1"/>
  <c r="F173" i="1"/>
  <c r="F99" i="1"/>
  <c r="F297" i="1"/>
  <c r="F254" i="1"/>
  <c r="F89" i="1"/>
  <c r="F292" i="1"/>
  <c r="F199" i="1"/>
  <c r="F111" i="1"/>
  <c r="F174" i="1"/>
  <c r="F109" i="1"/>
  <c r="F31" i="1"/>
  <c r="F28" i="1"/>
  <c r="F144" i="1"/>
  <c r="F160" i="1"/>
  <c r="F223" i="1"/>
  <c r="F66" i="1"/>
  <c r="F84" i="1"/>
  <c r="F105" i="1"/>
  <c r="F290" i="1"/>
  <c r="F247" i="1"/>
  <c r="F133" i="1"/>
  <c r="F33" i="1"/>
  <c r="F185" i="1"/>
  <c r="F14" i="1"/>
  <c r="F141" i="1"/>
  <c r="F153" i="1"/>
  <c r="F167" i="1"/>
  <c r="F215" i="1"/>
  <c r="F49" i="1"/>
  <c r="F256" i="1"/>
  <c r="F279" i="1"/>
  <c r="F101" i="1"/>
  <c r="F72" i="1"/>
  <c r="F51" i="1"/>
  <c r="F225" i="1"/>
  <c r="F91" i="1"/>
  <c r="F98" i="1"/>
  <c r="F187" i="1"/>
  <c r="F218" i="1"/>
  <c r="F195" i="1"/>
  <c r="F255" i="1"/>
  <c r="F67" i="1"/>
  <c r="F183" i="1"/>
  <c r="F304" i="1"/>
  <c r="F280" i="1"/>
  <c r="F22" i="1"/>
  <c r="F203" i="1"/>
  <c r="F25" i="1"/>
  <c r="F205" i="1"/>
  <c r="F21" i="1"/>
  <c r="F286" i="1"/>
  <c r="F36" i="1"/>
  <c r="F200" i="1"/>
  <c r="F189" i="1"/>
  <c r="K246" i="1" l="1"/>
  <c r="K122" i="1"/>
  <c r="K247" i="1"/>
  <c r="K84" i="1"/>
  <c r="K111" i="1"/>
  <c r="K280" i="1"/>
  <c r="K190" i="1"/>
  <c r="Q4" i="1"/>
  <c r="K13" i="1"/>
  <c r="K171" i="1"/>
  <c r="K231" i="1"/>
  <c r="K160" i="1"/>
  <c r="K59" i="1"/>
  <c r="K255" i="1"/>
  <c r="K166" i="1"/>
  <c r="K305" i="1"/>
  <c r="K87" i="1"/>
  <c r="K226" i="1"/>
  <c r="K91" i="1"/>
  <c r="K209" i="1"/>
  <c r="K167" i="1"/>
  <c r="K128" i="1"/>
  <c r="K268" i="1"/>
  <c r="K63" i="1"/>
  <c r="K134" i="1"/>
  <c r="K177" i="1"/>
  <c r="K23" i="1"/>
  <c r="K98" i="1"/>
  <c r="K284" i="1"/>
  <c r="K104" i="1"/>
  <c r="K14" i="1"/>
  <c r="K233" i="1"/>
  <c r="K203" i="1"/>
  <c r="K301" i="1"/>
  <c r="K275" i="1"/>
  <c r="K48" i="1"/>
  <c r="K108" i="1"/>
  <c r="K228" i="1"/>
  <c r="K164" i="1"/>
  <c r="K245" i="1"/>
  <c r="K256" i="1"/>
  <c r="K143" i="1"/>
  <c r="K114" i="1"/>
  <c r="K262" i="1"/>
  <c r="K138" i="1"/>
  <c r="K279" i="1"/>
  <c r="K116" i="1"/>
  <c r="K175" i="1"/>
  <c r="K232" i="1"/>
  <c r="K142" i="1"/>
  <c r="K145" i="1"/>
  <c r="K229" i="1"/>
  <c r="K132" i="1"/>
  <c r="K263" i="1"/>
  <c r="K176" i="1"/>
  <c r="K123" i="1"/>
  <c r="K293" i="1"/>
  <c r="K118" i="1"/>
  <c r="K154" i="1"/>
  <c r="K105" i="1"/>
  <c r="K75" i="1"/>
  <c r="K45" i="1"/>
  <c r="K211" i="1"/>
  <c r="K16" i="1"/>
  <c r="K44" i="1"/>
  <c r="K100" i="1"/>
  <c r="K289" i="1"/>
  <c r="K73" i="1"/>
  <c r="K288" i="1"/>
  <c r="K271" i="1"/>
  <c r="K283" i="1"/>
  <c r="K248" i="1"/>
  <c r="K158" i="1"/>
  <c r="K236" i="1"/>
  <c r="K235" i="1"/>
  <c r="K200" i="1"/>
  <c r="K110" i="1"/>
  <c r="K17" i="1"/>
  <c r="K287" i="1"/>
  <c r="K36" i="1"/>
  <c r="K199" i="1"/>
  <c r="K144" i="1"/>
  <c r="K300" i="1"/>
  <c r="K191" i="1"/>
  <c r="K86" i="1"/>
  <c r="K285" i="1"/>
  <c r="K227" i="1"/>
  <c r="K65" i="1"/>
  <c r="K188" i="1"/>
  <c r="K120" i="1"/>
  <c r="K30" i="1"/>
  <c r="K297" i="1"/>
  <c r="K267" i="1"/>
  <c r="K129" i="1"/>
  <c r="K54" i="1"/>
  <c r="K157" i="1"/>
  <c r="K163" i="1"/>
  <c r="K109" i="1"/>
  <c r="K124" i="1"/>
  <c r="K88" i="1"/>
  <c r="K202" i="1"/>
  <c r="K169" i="1"/>
  <c r="K139" i="1"/>
  <c r="K173" i="1"/>
  <c r="K115" i="1"/>
  <c r="K270" i="1"/>
  <c r="K250" i="1"/>
  <c r="K130" i="1"/>
  <c r="K121" i="1"/>
  <c r="K137" i="1"/>
  <c r="K304" i="1"/>
  <c r="K69" i="1"/>
  <c r="K266" i="1"/>
  <c r="K182" i="1"/>
  <c r="K26" i="1"/>
  <c r="K119" i="1"/>
  <c r="K258" i="1"/>
  <c r="K155" i="1"/>
  <c r="K216" i="1"/>
  <c r="K126" i="1"/>
  <c r="K81" i="1"/>
  <c r="K101" i="1"/>
  <c r="K68" i="1"/>
  <c r="K103" i="1"/>
  <c r="K96" i="1"/>
  <c r="K204" i="1"/>
  <c r="K107" i="1"/>
  <c r="K102" i="1"/>
  <c r="K49" i="1"/>
  <c r="K259" i="1"/>
  <c r="K193" i="1"/>
  <c r="K220" i="1"/>
  <c r="K72" i="1"/>
  <c r="K238" i="1"/>
  <c r="K146" i="1"/>
  <c r="K97" i="1"/>
  <c r="K37" i="1"/>
  <c r="K9" i="1"/>
  <c r="K272" i="1"/>
  <c r="K207" i="1"/>
  <c r="K178" i="1"/>
  <c r="K214" i="1"/>
  <c r="K74" i="1"/>
  <c r="K183" i="1"/>
  <c r="K20" i="1"/>
  <c r="K194" i="1"/>
  <c r="K135" i="1"/>
  <c r="K112" i="1"/>
  <c r="K281" i="1"/>
  <c r="K92" i="1"/>
  <c r="K7" i="1"/>
  <c r="K197" i="1"/>
  <c r="K10" i="1"/>
  <c r="K261" i="1"/>
  <c r="K18" i="1"/>
  <c r="K181" i="1"/>
  <c r="K50" i="1"/>
  <c r="K174" i="1"/>
  <c r="K43" i="1"/>
  <c r="K251" i="1"/>
  <c r="K241" i="1"/>
  <c r="K27" i="1"/>
  <c r="K94" i="1"/>
  <c r="K223" i="1"/>
  <c r="K302" i="1"/>
  <c r="K33" i="1"/>
  <c r="K25" i="1"/>
  <c r="K278" i="1"/>
  <c r="K148" i="1"/>
  <c r="K82" i="1"/>
  <c r="K127" i="1"/>
  <c r="K252" i="1"/>
  <c r="K125" i="1"/>
  <c r="K243" i="1"/>
  <c r="K234" i="1"/>
  <c r="K85" i="1"/>
  <c r="K6" i="1"/>
  <c r="K39" i="1"/>
  <c r="K64" i="1"/>
  <c r="K140" i="1"/>
  <c r="K260" i="1"/>
  <c r="K70" i="1"/>
  <c r="K221" i="1"/>
  <c r="K195" i="1"/>
  <c r="K237" i="1"/>
  <c r="K156" i="1"/>
  <c r="K40" i="1"/>
  <c r="K58" i="1"/>
  <c r="K277" i="1"/>
  <c r="K276" i="1"/>
  <c r="K89" i="1"/>
  <c r="K147" i="1"/>
  <c r="K286" i="1"/>
  <c r="K282" i="1"/>
  <c r="K242" i="1"/>
  <c r="K77" i="1"/>
  <c r="K218" i="1"/>
  <c r="K149" i="1"/>
  <c r="K212" i="1"/>
  <c r="K133" i="1"/>
  <c r="K83" i="1"/>
  <c r="K254" i="1"/>
  <c r="K210" i="1"/>
  <c r="K225" i="1"/>
  <c r="K165" i="1"/>
  <c r="K117" i="1"/>
  <c r="K224" i="1"/>
  <c r="K15" i="1"/>
  <c r="K161" i="1"/>
  <c r="K230" i="1"/>
  <c r="K90" i="1"/>
  <c r="K215" i="1"/>
  <c r="K52" i="1"/>
  <c r="K47" i="1"/>
  <c r="K136" i="1"/>
  <c r="K46" i="1"/>
  <c r="K61" i="1"/>
  <c r="K31" i="1"/>
  <c r="K257" i="1"/>
  <c r="K71" i="1"/>
  <c r="K80" i="1"/>
  <c r="K172" i="1"/>
  <c r="K292" i="1"/>
  <c r="K22" i="1"/>
  <c r="K29" i="1"/>
  <c r="K99" i="1"/>
  <c r="K153" i="1"/>
  <c r="K60" i="1"/>
  <c r="K56" i="1"/>
  <c r="K106" i="1"/>
  <c r="K41" i="1"/>
  <c r="K11" i="1"/>
  <c r="K217" i="1"/>
  <c r="K51" i="1"/>
  <c r="K192" i="1"/>
  <c r="K187" i="1"/>
  <c r="K249" i="1"/>
  <c r="K198" i="1"/>
  <c r="K42" i="1"/>
  <c r="K151" i="1"/>
  <c r="K290" i="1"/>
  <c r="K219" i="1"/>
  <c r="K168" i="1"/>
  <c r="K78" i="1"/>
  <c r="K189" i="1"/>
  <c r="K159" i="1"/>
  <c r="K38" i="1"/>
  <c r="K93" i="1"/>
  <c r="K131" i="1"/>
  <c r="K180" i="1"/>
  <c r="K303" i="1"/>
  <c r="K201" i="1"/>
  <c r="K35" i="1"/>
  <c r="K298" i="1"/>
  <c r="K24" i="1"/>
  <c r="K213" i="1"/>
  <c r="K244" i="1"/>
  <c r="K296" i="1"/>
  <c r="K206" i="1"/>
  <c r="K141" i="1"/>
  <c r="K299" i="1"/>
  <c r="K240" i="1"/>
  <c r="K79" i="1"/>
  <c r="K295" i="1"/>
  <c r="K264" i="1"/>
  <c r="K273" i="1"/>
  <c r="K185" i="1"/>
  <c r="K53" i="1"/>
  <c r="K208" i="1"/>
  <c r="K205" i="1"/>
  <c r="K150" i="1"/>
  <c r="K55" i="1"/>
  <c r="K162" i="1"/>
  <c r="K184" i="1"/>
  <c r="K253" i="1"/>
  <c r="K274" i="1"/>
  <c r="K179" i="1"/>
  <c r="K12" i="1"/>
  <c r="K4" i="1"/>
  <c r="K265" i="1"/>
  <c r="K67" i="1"/>
  <c r="K28" i="1"/>
  <c r="K170" i="1"/>
  <c r="K21" i="1"/>
  <c r="K239" i="1"/>
  <c r="K19" i="1"/>
  <c r="K222" i="1"/>
  <c r="K269" i="1"/>
  <c r="K113" i="1"/>
  <c r="K291" i="1"/>
  <c r="K34" i="1"/>
  <c r="K152" i="1"/>
  <c r="K62" i="1"/>
  <c r="K95" i="1"/>
  <c r="K66" i="1"/>
  <c r="K32" i="1"/>
  <c r="K76" i="1"/>
  <c r="K294" i="1"/>
  <c r="K186" i="1"/>
  <c r="K57" i="1"/>
  <c r="K196" i="1"/>
  <c r="G206" i="1" l="1"/>
  <c r="G214" i="1"/>
  <c r="G175" i="1"/>
  <c r="G102" i="1"/>
  <c r="G224" i="1"/>
  <c r="G84" i="1"/>
  <c r="G77" i="1"/>
  <c r="G234" i="1"/>
  <c r="G222" i="1"/>
  <c r="G227" i="1"/>
  <c r="G162" i="1"/>
  <c r="G127" i="1"/>
  <c r="G263" i="1"/>
  <c r="G38" i="1"/>
  <c r="G133" i="1"/>
  <c r="G144" i="1"/>
  <c r="G76" i="1"/>
  <c r="G303" i="1"/>
  <c r="G292" i="1"/>
  <c r="G35" i="1"/>
  <c r="G34" i="1"/>
  <c r="G238" i="1"/>
  <c r="G305" i="1"/>
  <c r="G58" i="1"/>
  <c r="G74" i="1"/>
  <c r="G128" i="1"/>
  <c r="G172" i="1"/>
  <c r="G55" i="1"/>
  <c r="G209" i="1"/>
  <c r="G66" i="1"/>
  <c r="G69" i="1"/>
  <c r="G109" i="1"/>
  <c r="G47" i="1"/>
  <c r="G22" i="1"/>
  <c r="G186" i="1"/>
  <c r="G116" i="1"/>
  <c r="G302" i="1"/>
  <c r="G14" i="1"/>
  <c r="G182" i="1"/>
  <c r="G301" i="1"/>
  <c r="G150" i="1"/>
  <c r="G170" i="1"/>
  <c r="G190" i="1"/>
  <c r="G43" i="1"/>
  <c r="G137" i="1"/>
  <c r="G215" i="1"/>
  <c r="G56" i="1"/>
  <c r="G130" i="1"/>
  <c r="G149" i="1"/>
  <c r="G219" i="1"/>
  <c r="G20" i="1"/>
  <c r="G108" i="1"/>
  <c r="G25" i="1"/>
  <c r="G251" i="1"/>
  <c r="G80" i="1"/>
  <c r="G28" i="1"/>
  <c r="G260" i="1"/>
  <c r="G163" i="1"/>
  <c r="G129" i="1"/>
  <c r="G57" i="1"/>
  <c r="G235" i="1"/>
  <c r="G189" i="1"/>
  <c r="G105" i="1"/>
  <c r="G297" i="1"/>
  <c r="G83" i="1"/>
  <c r="G228" i="1"/>
  <c r="G273" i="1"/>
  <c r="G255" i="1"/>
  <c r="G225" i="1"/>
  <c r="G110" i="1"/>
  <c r="G177" i="1"/>
  <c r="G295" i="1"/>
  <c r="G156" i="1"/>
  <c r="G250" i="1"/>
  <c r="G152" i="1"/>
  <c r="G270" i="1"/>
  <c r="G191" i="1"/>
  <c r="G82" i="1"/>
  <c r="G124" i="1"/>
  <c r="G241" i="1"/>
  <c r="G282" i="1"/>
  <c r="G86" i="1"/>
  <c r="G272" i="1"/>
  <c r="G72" i="1"/>
  <c r="G87" i="1"/>
  <c r="G11" i="1"/>
  <c r="G21" i="1"/>
  <c r="G154" i="1"/>
  <c r="G39" i="1"/>
  <c r="G253" i="1"/>
  <c r="G180" i="1"/>
  <c r="G113" i="1"/>
  <c r="G26" i="1"/>
  <c r="G264" i="1"/>
  <c r="G171" i="1"/>
  <c r="G97" i="1"/>
  <c r="G119" i="1"/>
  <c r="G50" i="1"/>
  <c r="G158" i="1"/>
  <c r="G254" i="1"/>
  <c r="G95" i="1"/>
  <c r="G64" i="1"/>
  <c r="G213" i="1"/>
  <c r="G4" i="1"/>
  <c r="G98" i="1"/>
  <c r="G187" i="1"/>
  <c r="G280" i="1"/>
  <c r="G96" i="1"/>
  <c r="G256" i="1"/>
  <c r="G300" i="1"/>
  <c r="G210" i="1"/>
  <c r="G53" i="1"/>
  <c r="G173" i="1"/>
  <c r="G31" i="1"/>
  <c r="G59" i="1"/>
  <c r="G132" i="1"/>
  <c r="G160" i="1"/>
  <c r="G221" i="1"/>
  <c r="G146" i="1"/>
  <c r="G167" i="1"/>
  <c r="G242" i="1"/>
  <c r="G141" i="1"/>
  <c r="G266" i="1"/>
  <c r="G231" i="1"/>
  <c r="G168" i="1"/>
  <c r="G262" i="1"/>
  <c r="G60" i="1"/>
  <c r="G257" i="1"/>
  <c r="G275" i="1"/>
  <c r="G115" i="1"/>
  <c r="G148" i="1"/>
  <c r="G230" i="1"/>
  <c r="G174" i="1"/>
  <c r="G278" i="1"/>
  <c r="G52" i="1"/>
  <c r="G287" i="1"/>
  <c r="G10" i="1"/>
  <c r="G63" i="1"/>
  <c r="G223" i="1"/>
  <c r="G220" i="1"/>
  <c r="G211" i="1"/>
  <c r="G161" i="1"/>
  <c r="G6" i="1"/>
  <c r="G179" i="1"/>
  <c r="G203" i="1"/>
  <c r="G13" i="1"/>
  <c r="G91" i="1"/>
  <c r="G258" i="1"/>
  <c r="G51" i="1"/>
  <c r="G233" i="1"/>
  <c r="G178" i="1"/>
  <c r="G269" i="1"/>
  <c r="G261" i="1"/>
  <c r="G267" i="1"/>
  <c r="G138" i="1"/>
  <c r="G17" i="1"/>
  <c r="G101" i="1"/>
  <c r="G142" i="1"/>
  <c r="G67" i="1"/>
  <c r="G73" i="1"/>
  <c r="G107" i="1"/>
  <c r="G176" i="1"/>
  <c r="G166" i="1"/>
  <c r="G290" i="1"/>
  <c r="G120" i="1"/>
  <c r="G195" i="1"/>
  <c r="G126" i="1"/>
  <c r="G111" i="1"/>
  <c r="G192" i="1"/>
  <c r="G289" i="1"/>
  <c r="G285" i="1"/>
  <c r="G198" i="1"/>
  <c r="G49" i="1"/>
  <c r="G40" i="1"/>
  <c r="G243" i="1"/>
  <c r="G37" i="1"/>
  <c r="G245" i="1"/>
  <c r="G114" i="1"/>
  <c r="G276" i="1"/>
  <c r="G24" i="1"/>
  <c r="G212" i="1"/>
  <c r="G16" i="1"/>
  <c r="G226" i="1"/>
  <c r="G293" i="1"/>
  <c r="G121" i="1"/>
  <c r="G117" i="1"/>
  <c r="G199" i="1"/>
  <c r="G181" i="1"/>
  <c r="G36" i="1"/>
  <c r="G259" i="1"/>
  <c r="G237" i="1"/>
  <c r="G19" i="1"/>
  <c r="G46" i="1"/>
  <c r="G288" i="1"/>
  <c r="G122" i="1"/>
  <c r="G218" i="1"/>
  <c r="G139" i="1"/>
  <c r="G15" i="1"/>
  <c r="G207" i="1"/>
  <c r="G48" i="1"/>
  <c r="G145" i="1"/>
  <c r="G143" i="1"/>
  <c r="G279" i="1"/>
  <c r="G88" i="1"/>
  <c r="G134" i="1"/>
  <c r="G30" i="1"/>
  <c r="G71" i="1"/>
  <c r="G33" i="1"/>
  <c r="G18" i="1"/>
  <c r="G299" i="1"/>
  <c r="G131" i="1"/>
  <c r="G44" i="1"/>
  <c r="G184" i="1"/>
  <c r="G298" i="1"/>
  <c r="G27" i="1"/>
  <c r="G274" i="1"/>
  <c r="G286" i="1"/>
  <c r="G54" i="1"/>
  <c r="G65" i="1"/>
  <c r="G85" i="1"/>
  <c r="G7" i="1"/>
  <c r="G265" i="1"/>
  <c r="G12" i="1"/>
  <c r="G100" i="1"/>
  <c r="G252" i="1"/>
  <c r="G236" i="1"/>
  <c r="G75" i="1"/>
  <c r="G89" i="1"/>
  <c r="G164" i="1"/>
  <c r="G304" i="1"/>
  <c r="G204" i="1"/>
  <c r="G153" i="1"/>
  <c r="G147" i="1"/>
  <c r="G135" i="1"/>
  <c r="G244" i="1"/>
  <c r="G200" i="1"/>
  <c r="G165" i="1"/>
  <c r="G268" i="1"/>
  <c r="G201" i="1"/>
  <c r="G118" i="1"/>
  <c r="G194" i="1"/>
  <c r="G246" i="1"/>
  <c r="G79" i="1"/>
  <c r="G281" i="1"/>
  <c r="G42" i="1"/>
  <c r="G183" i="1"/>
  <c r="G284" i="1"/>
  <c r="G296" i="1"/>
  <c r="G81" i="1"/>
  <c r="G93" i="1"/>
  <c r="G294" i="1"/>
  <c r="G197" i="1"/>
  <c r="G32" i="1"/>
  <c r="G248" i="1"/>
  <c r="G193" i="1"/>
  <c r="G277" i="1"/>
  <c r="G23" i="1"/>
  <c r="G196" i="1"/>
  <c r="G240" i="1"/>
  <c r="G208" i="1"/>
  <c r="G229" i="1"/>
  <c r="G247" i="1"/>
  <c r="G92" i="1"/>
  <c r="G90" i="1"/>
  <c r="G99" i="1"/>
  <c r="G169" i="1"/>
  <c r="G78" i="1"/>
  <c r="G202" i="1"/>
  <c r="G155" i="1"/>
  <c r="G9" i="1"/>
  <c r="G205" i="1"/>
  <c r="G283" i="1"/>
  <c r="G125" i="1"/>
  <c r="G239" i="1"/>
  <c r="G62" i="1"/>
  <c r="G45" i="1"/>
  <c r="G8" i="1"/>
  <c r="G140" i="1"/>
  <c r="G271" i="1"/>
  <c r="G159" i="1"/>
  <c r="G29" i="1"/>
  <c r="G151" i="1"/>
  <c r="G136" i="1"/>
  <c r="G112" i="1"/>
  <c r="G70" i="1"/>
  <c r="G185" i="1"/>
  <c r="G188" i="1"/>
  <c r="G103" i="1"/>
  <c r="G291" i="1"/>
  <c r="G94" i="1"/>
  <c r="G232" i="1"/>
  <c r="G104" i="1"/>
  <c r="G41" i="1"/>
  <c r="G217" i="1"/>
  <c r="G216" i="1"/>
  <c r="G106" i="1"/>
  <c r="G68" i="1"/>
  <c r="G249" i="1"/>
  <c r="G61" i="1"/>
  <c r="G157" i="1"/>
  <c r="G123" i="1"/>
  <c r="H109" i="2"/>
  <c r="H35" i="2"/>
  <c r="K281" i="2"/>
  <c r="R279" i="2"/>
  <c r="H71" i="2"/>
  <c r="S257" i="2"/>
  <c r="K87" i="2"/>
  <c r="H229" i="2"/>
  <c r="H125" i="2"/>
  <c r="H61" i="2"/>
  <c r="R120" i="2"/>
  <c r="K54" i="2"/>
  <c r="H59" i="2"/>
  <c r="S187" i="2"/>
  <c r="K21" i="2"/>
  <c r="H114" i="2"/>
  <c r="H183" i="2"/>
  <c r="H214" i="2"/>
  <c r="S268" i="2"/>
  <c r="P241" i="2"/>
  <c r="H158" i="2"/>
  <c r="R60" i="2"/>
  <c r="H285" i="2"/>
  <c r="K215" i="2"/>
  <c r="O202" i="2"/>
  <c r="R128" i="2"/>
  <c r="O50" i="2"/>
  <c r="L261" i="2"/>
  <c r="O283" i="2"/>
  <c r="M200" i="2"/>
  <c r="H281" i="2"/>
  <c r="H231" i="2"/>
  <c r="H151" i="2"/>
  <c r="H99" i="2"/>
  <c r="Q216" i="2"/>
  <c r="M165" i="2"/>
  <c r="H276" i="2"/>
  <c r="L289" i="2"/>
  <c r="R243" i="2"/>
  <c r="H168" i="2"/>
  <c r="H257" i="2"/>
  <c r="H222" i="2"/>
  <c r="R217" i="2"/>
  <c r="K203" i="2"/>
  <c r="H15" i="2"/>
  <c r="M170" i="2"/>
  <c r="S294" i="2"/>
  <c r="H166" i="2"/>
  <c r="H210" i="2"/>
  <c r="H284" i="2"/>
  <c r="P40" i="2"/>
  <c r="O187" i="2"/>
  <c r="H155" i="2"/>
  <c r="K199" i="2"/>
  <c r="H182" i="2"/>
  <c r="N130" i="2"/>
  <c r="N51" i="2"/>
  <c r="O62" i="2"/>
  <c r="Q92" i="2"/>
  <c r="R236" i="2"/>
  <c r="K40" i="2"/>
  <c r="N71" i="2"/>
  <c r="H179" i="2"/>
  <c r="H223" i="2"/>
  <c r="H107" i="2"/>
  <c r="H265" i="2"/>
  <c r="O124" i="2"/>
  <c r="P56" i="2"/>
  <c r="H198" i="2"/>
  <c r="K189" i="2"/>
  <c r="H186" i="2"/>
  <c r="H20" i="2"/>
  <c r="H27" i="2"/>
  <c r="H208" i="2"/>
  <c r="O138" i="2"/>
  <c r="S291" i="2"/>
  <c r="H85" i="2"/>
  <c r="L110" i="2"/>
  <c r="H160" i="2"/>
  <c r="H70" i="2"/>
  <c r="H50" i="2"/>
  <c r="H97" i="2"/>
  <c r="P291" i="2"/>
  <c r="N115" i="2"/>
  <c r="M290" i="2"/>
  <c r="L123" i="2"/>
  <c r="H187" i="2"/>
  <c r="H173" i="2"/>
  <c r="H144" i="2"/>
  <c r="H37" i="2"/>
  <c r="S303" i="2"/>
  <c r="O207" i="2"/>
  <c r="L232" i="2"/>
  <c r="O149" i="2"/>
  <c r="M38" i="2"/>
  <c r="H286" i="2"/>
  <c r="H230" i="2"/>
  <c r="H92" i="2"/>
  <c r="O23" i="2"/>
  <c r="H170" i="2"/>
  <c r="P251" i="2"/>
  <c r="O208" i="2"/>
  <c r="N304" i="2"/>
  <c r="H23" i="2"/>
  <c r="H98" i="2"/>
  <c r="Q162" i="2"/>
  <c r="M191" i="2"/>
  <c r="H18" i="2"/>
  <c r="L165" i="2"/>
  <c r="K298" i="2"/>
  <c r="H272" i="2"/>
  <c r="K269" i="2"/>
  <c r="S9" i="2"/>
  <c r="H103" i="2"/>
  <c r="N169" i="2"/>
  <c r="S167" i="2"/>
  <c r="K183" i="2"/>
  <c r="R298" i="2"/>
  <c r="H47" i="2"/>
  <c r="K67" i="2"/>
  <c r="M239" i="2"/>
  <c r="Q282" i="2"/>
  <c r="Q207" i="2"/>
  <c r="H121" i="2"/>
  <c r="K121" i="2"/>
  <c r="R42" i="2"/>
  <c r="H165" i="2"/>
  <c r="H301" i="2"/>
  <c r="H224" i="2"/>
  <c r="H49" i="2"/>
  <c r="K273" i="2"/>
  <c r="S162" i="2"/>
  <c r="N49" i="2"/>
  <c r="M210" i="2"/>
  <c r="H31" i="2"/>
  <c r="H207" i="2"/>
  <c r="H136" i="2"/>
  <c r="H43" i="2"/>
  <c r="Q187" i="2"/>
  <c r="L298" i="2"/>
  <c r="K233" i="2"/>
  <c r="O278" i="2"/>
  <c r="H277" i="2"/>
  <c r="H12" i="2"/>
  <c r="H28" i="2"/>
  <c r="H7" i="2"/>
  <c r="P8" i="2"/>
  <c r="Q49" i="2"/>
  <c r="M249" i="2"/>
  <c r="K48" i="2"/>
  <c r="H273" i="2"/>
  <c r="H134" i="2"/>
  <c r="N150" i="2"/>
  <c r="O164" i="2"/>
  <c r="K219" i="2"/>
  <c r="N99" i="2"/>
  <c r="O222" i="2"/>
  <c r="P30" i="2"/>
  <c r="H193" i="2"/>
  <c r="H145" i="2"/>
  <c r="H154" i="2"/>
  <c r="H78" i="2"/>
  <c r="P85" i="2"/>
  <c r="N266" i="2"/>
  <c r="M180" i="2"/>
  <c r="R238" i="2"/>
  <c r="H298" i="2"/>
  <c r="H262" i="2"/>
  <c r="H178" i="2"/>
  <c r="H247" i="2"/>
  <c r="P128" i="2"/>
  <c r="P19" i="2"/>
  <c r="R294" i="2"/>
  <c r="R45" i="2"/>
  <c r="H252" i="2"/>
  <c r="H73" i="2"/>
  <c r="H42" i="2"/>
  <c r="H249" i="2"/>
  <c r="L38" i="2"/>
  <c r="N39" i="2"/>
  <c r="R291" i="2"/>
  <c r="N148" i="2"/>
  <c r="H64" i="2"/>
  <c r="S288" i="2"/>
  <c r="R98" i="2"/>
  <c r="P294" i="2"/>
  <c r="M271" i="2"/>
  <c r="M94" i="2"/>
  <c r="P156" i="2"/>
  <c r="M185" i="2"/>
  <c r="H21" i="2"/>
  <c r="H30" i="2"/>
  <c r="H169" i="2"/>
  <c r="H84" i="2"/>
  <c r="Q229" i="2"/>
  <c r="P6" i="2"/>
  <c r="N286" i="2"/>
  <c r="S64" i="2"/>
  <c r="K259" i="2"/>
  <c r="H254" i="2"/>
  <c r="H175" i="2"/>
  <c r="H211" i="2"/>
  <c r="Q270" i="2"/>
  <c r="L15" i="2"/>
  <c r="M58" i="2"/>
  <c r="R187" i="2"/>
  <c r="Q195" i="2"/>
  <c r="H11" i="2"/>
  <c r="H104" i="2"/>
  <c r="H86" i="2"/>
  <c r="R244" i="2"/>
  <c r="H22" i="2"/>
  <c r="K289" i="2"/>
  <c r="O77" i="2"/>
  <c r="H38" i="2"/>
  <c r="H130" i="2"/>
  <c r="H152" i="2"/>
  <c r="L114" i="2"/>
  <c r="N291" i="2"/>
  <c r="H112" i="2"/>
  <c r="L36" i="2"/>
  <c r="L155" i="2"/>
  <c r="P280" i="2"/>
  <c r="H177" i="2"/>
  <c r="H184" i="2"/>
  <c r="P116" i="2"/>
  <c r="P33" i="2"/>
  <c r="H45" i="2"/>
  <c r="L69" i="2"/>
  <c r="K220" i="2"/>
  <c r="S242" i="2"/>
  <c r="H236" i="2"/>
  <c r="H171" i="2"/>
  <c r="K102" i="2"/>
  <c r="L220" i="2"/>
  <c r="H119" i="2"/>
  <c r="Q98" i="2"/>
  <c r="K134" i="2"/>
  <c r="S283" i="2"/>
  <c r="P71" i="2"/>
  <c r="K242" i="2"/>
  <c r="O264" i="2"/>
  <c r="P7" i="2"/>
  <c r="S152" i="2"/>
  <c r="H255" i="2"/>
  <c r="S156" i="2"/>
  <c r="L147" i="2"/>
  <c r="S12" i="2"/>
  <c r="R46" i="2"/>
  <c r="P286" i="2"/>
  <c r="O110" i="2"/>
  <c r="L141" i="2"/>
  <c r="M299" i="2"/>
  <c r="L119" i="2"/>
  <c r="H19" i="2"/>
  <c r="M255" i="2"/>
  <c r="H51" i="2"/>
  <c r="K30" i="2"/>
  <c r="H79" i="2"/>
  <c r="P142" i="2"/>
  <c r="H206" i="2"/>
  <c r="R97" i="2"/>
  <c r="H282" i="2"/>
  <c r="O38" i="2"/>
  <c r="H156" i="2"/>
  <c r="K51" i="2"/>
  <c r="H81" i="2"/>
  <c r="K184" i="2"/>
  <c r="L66" i="2"/>
  <c r="L169" i="2"/>
  <c r="H100" i="2"/>
  <c r="K227" i="2"/>
  <c r="H131" i="2"/>
  <c r="N281" i="2"/>
  <c r="H139" i="2"/>
  <c r="K280" i="2"/>
  <c r="H256" i="2"/>
  <c r="Q303" i="2"/>
  <c r="H259" i="2"/>
  <c r="N104" i="2"/>
  <c r="H263" i="2"/>
  <c r="R268" i="2"/>
  <c r="H221" i="2"/>
  <c r="M106" i="2"/>
  <c r="S81" i="2"/>
  <c r="O117" i="2"/>
  <c r="H205" i="2"/>
  <c r="M43" i="2"/>
  <c r="H132" i="2"/>
  <c r="P99" i="2"/>
  <c r="H94" i="2"/>
  <c r="M102" i="2"/>
  <c r="H77" i="2"/>
  <c r="R148" i="2"/>
  <c r="H234" i="2"/>
  <c r="N147" i="2"/>
  <c r="H115" i="2"/>
  <c r="Q288" i="2"/>
  <c r="H54" i="2"/>
  <c r="K42" i="2"/>
  <c r="H217" i="2"/>
  <c r="H123" i="2"/>
  <c r="H289" i="2"/>
  <c r="O205" i="2"/>
  <c r="H290" i="2"/>
  <c r="H185" i="2"/>
  <c r="H195" i="2"/>
  <c r="L71" i="2"/>
  <c r="S193" i="2"/>
  <c r="H91" i="2"/>
  <c r="S70" i="2"/>
  <c r="O217" i="2"/>
  <c r="P160" i="2"/>
  <c r="H161" i="2"/>
  <c r="K150" i="2"/>
  <c r="M64" i="2"/>
  <c r="Q80" i="2"/>
  <c r="M45" i="2"/>
  <c r="M7" i="2"/>
  <c r="P143" i="2"/>
  <c r="Q287" i="2"/>
  <c r="S165" i="2"/>
  <c r="S244" i="2"/>
  <c r="M92" i="2"/>
  <c r="H180" i="2"/>
  <c r="O112" i="2"/>
  <c r="H190" i="2"/>
  <c r="H149" i="2"/>
  <c r="N16" i="2"/>
  <c r="Q93" i="2"/>
  <c r="S182" i="2"/>
  <c r="M67" i="2"/>
  <c r="P62" i="2"/>
  <c r="Q283" i="2"/>
  <c r="O175" i="2"/>
  <c r="P104" i="2"/>
  <c r="K296" i="2"/>
  <c r="Q146" i="2"/>
  <c r="S149" i="2"/>
  <c r="S135" i="2"/>
  <c r="O73" i="2"/>
  <c r="O105" i="2"/>
  <c r="H172" i="2"/>
  <c r="S275" i="2"/>
  <c r="N76" i="2"/>
  <c r="N219" i="2"/>
  <c r="S299" i="2"/>
  <c r="K205" i="2"/>
  <c r="R123" i="2"/>
  <c r="M188" i="2"/>
  <c r="S248" i="2"/>
  <c r="L294" i="2"/>
  <c r="L12" i="2"/>
  <c r="L142" i="2"/>
  <c r="R175" i="2"/>
  <c r="H67" i="2"/>
  <c r="N236" i="2"/>
  <c r="L17" i="2"/>
  <c r="M51" i="2"/>
  <c r="Q183" i="2"/>
  <c r="Q53" i="2"/>
  <c r="K147" i="2"/>
  <c r="R267" i="2"/>
  <c r="M69" i="2"/>
  <c r="M275" i="2"/>
  <c r="K213" i="2"/>
  <c r="N225" i="2"/>
  <c r="K125" i="2"/>
  <c r="R206" i="2"/>
  <c r="L199" i="2"/>
  <c r="O6" i="2"/>
  <c r="O137" i="2"/>
  <c r="R173" i="2"/>
  <c r="P185" i="2"/>
  <c r="K155" i="2"/>
  <c r="H90" i="2"/>
  <c r="H128" i="2"/>
  <c r="P274" i="2"/>
  <c r="S279" i="2"/>
  <c r="K97" i="2"/>
  <c r="L135" i="2"/>
  <c r="K100" i="2"/>
  <c r="R47" i="2"/>
  <c r="S223" i="2"/>
  <c r="N56" i="2"/>
  <c r="Q147" i="2"/>
  <c r="P266" i="2"/>
  <c r="O237" i="2"/>
  <c r="R74" i="2"/>
  <c r="L277" i="2"/>
  <c r="H44" i="2"/>
  <c r="Q273" i="2"/>
  <c r="Q81" i="2"/>
  <c r="H36" i="2"/>
  <c r="O174" i="2"/>
  <c r="K126" i="2"/>
  <c r="H270" i="2"/>
  <c r="P28" i="2"/>
  <c r="O159" i="2"/>
  <c r="R58" i="2"/>
  <c r="M121" i="2"/>
  <c r="Q240" i="2"/>
  <c r="L189" i="2"/>
  <c r="H16" i="2"/>
  <c r="N86" i="2"/>
  <c r="R192" i="2"/>
  <c r="O146" i="2"/>
  <c r="L202" i="2"/>
  <c r="N69" i="2"/>
  <c r="K52" i="2"/>
  <c r="P188" i="2"/>
  <c r="Q167" i="2"/>
  <c r="R249" i="2"/>
  <c r="L49" i="2"/>
  <c r="P137" i="2"/>
  <c r="M218" i="2"/>
  <c r="M284" i="2"/>
  <c r="N250" i="2"/>
  <c r="O42" i="2"/>
  <c r="H127" i="2"/>
  <c r="R96" i="2"/>
  <c r="O161" i="2"/>
  <c r="P200" i="2"/>
  <c r="R135" i="2"/>
  <c r="K27" i="2"/>
  <c r="S285" i="2"/>
  <c r="P299" i="2"/>
  <c r="R234" i="2"/>
  <c r="P112" i="2"/>
  <c r="L26" i="2"/>
  <c r="Q83" i="2"/>
  <c r="N302" i="2"/>
  <c r="O113" i="2"/>
  <c r="R301" i="2"/>
  <c r="S63" i="2"/>
  <c r="S22" i="2"/>
  <c r="S61" i="2"/>
  <c r="M122" i="2"/>
  <c r="L228" i="2"/>
  <c r="H275" i="2"/>
  <c r="K174" i="2"/>
  <c r="L58" i="2"/>
  <c r="Q294" i="2"/>
  <c r="N36" i="2"/>
  <c r="Q213" i="2"/>
  <c r="P17" i="2"/>
  <c r="L87" i="2"/>
  <c r="M156" i="2"/>
  <c r="P179" i="2"/>
  <c r="S202" i="2"/>
  <c r="Q236" i="2"/>
  <c r="N156" i="2"/>
  <c r="O273" i="2"/>
  <c r="S117" i="2"/>
  <c r="K260" i="2"/>
  <c r="H167" i="2"/>
  <c r="Q141" i="2"/>
  <c r="S39" i="2"/>
  <c r="R228" i="2"/>
  <c r="S131" i="2"/>
  <c r="S111" i="2"/>
  <c r="S216" i="2"/>
  <c r="N278" i="2"/>
  <c r="L96" i="2"/>
  <c r="R131" i="2"/>
  <c r="Q301" i="2"/>
  <c r="S211" i="2"/>
  <c r="R117" i="2"/>
  <c r="S140" i="2"/>
  <c r="N215" i="2"/>
  <c r="N123" i="2"/>
  <c r="O95" i="2"/>
  <c r="Q252" i="2"/>
  <c r="O249" i="2"/>
  <c r="L106" i="2"/>
  <c r="S238" i="2"/>
  <c r="K118" i="2"/>
  <c r="L197" i="2"/>
  <c r="O25" i="2"/>
  <c r="P171" i="2"/>
  <c r="L105" i="2"/>
  <c r="Q209" i="2"/>
  <c r="K39" i="2"/>
  <c r="P97" i="2"/>
  <c r="Q50" i="2"/>
  <c r="P289" i="2"/>
  <c r="L156" i="2"/>
  <c r="H215" i="2"/>
  <c r="O227" i="2"/>
  <c r="L275" i="2"/>
  <c r="Q121" i="2"/>
  <c r="R299" i="2"/>
  <c r="Q149" i="2"/>
  <c r="Q182" i="2"/>
  <c r="O136" i="2"/>
  <c r="R199" i="2"/>
  <c r="Q28" i="2"/>
  <c r="S189" i="2"/>
  <c r="O189" i="2"/>
  <c r="H159" i="2"/>
  <c r="R273" i="2"/>
  <c r="P300" i="2"/>
  <c r="H302" i="2"/>
  <c r="O36" i="2"/>
  <c r="Q254" i="2"/>
  <c r="H241" i="2"/>
  <c r="M262" i="2"/>
  <c r="P215" i="2"/>
  <c r="P75" i="2"/>
  <c r="H122" i="2"/>
  <c r="L20" i="2"/>
  <c r="S297" i="2"/>
  <c r="N248" i="2"/>
  <c r="H291" i="2"/>
  <c r="K282" i="2"/>
  <c r="K47" i="2"/>
  <c r="P15" i="2"/>
  <c r="H240" i="2"/>
  <c r="O139" i="2"/>
  <c r="Q221" i="2"/>
  <c r="H279" i="2"/>
  <c r="P63" i="2"/>
  <c r="N120" i="2"/>
  <c r="H118" i="2"/>
  <c r="H164" i="2"/>
  <c r="H110" i="2"/>
  <c r="Q300" i="2"/>
  <c r="L178" i="2"/>
  <c r="S88" i="2"/>
  <c r="H251" i="2"/>
  <c r="O260" i="2"/>
  <c r="R158" i="2"/>
  <c r="Q268" i="2"/>
  <c r="H220" i="2"/>
  <c r="M96" i="2"/>
  <c r="P154" i="2"/>
  <c r="H203" i="2"/>
  <c r="K160" i="2"/>
  <c r="O214" i="2"/>
  <c r="H300" i="2"/>
  <c r="K84" i="2"/>
  <c r="H14" i="2"/>
  <c r="K94" i="2"/>
  <c r="K138" i="2"/>
  <c r="P226" i="2"/>
  <c r="H96" i="2"/>
  <c r="L146" i="2"/>
  <c r="Q135" i="2"/>
  <c r="P91" i="2"/>
  <c r="H10" i="2"/>
  <c r="N95" i="2"/>
  <c r="K142" i="2"/>
  <c r="M32" i="2"/>
  <c r="H65" i="2"/>
  <c r="S124" i="2"/>
  <c r="N271" i="2"/>
  <c r="Q258" i="2"/>
  <c r="H191" i="2"/>
  <c r="N158" i="2"/>
  <c r="M238" i="2"/>
  <c r="H126" i="2"/>
  <c r="H75" i="2"/>
  <c r="R101" i="2"/>
  <c r="S274" i="2"/>
  <c r="R221" i="2"/>
  <c r="N290" i="2"/>
  <c r="Q263" i="2"/>
  <c r="K164" i="2"/>
  <c r="M28" i="2"/>
  <c r="S256" i="2"/>
  <c r="K14" i="2"/>
  <c r="R95" i="2"/>
  <c r="L276" i="2"/>
  <c r="Q143" i="2"/>
  <c r="N93" i="2"/>
  <c r="S108" i="2"/>
  <c r="M6" i="2"/>
  <c r="Q73" i="2"/>
  <c r="O35" i="2"/>
  <c r="N138" i="2"/>
  <c r="N255" i="2"/>
  <c r="H68" i="2"/>
  <c r="L242" i="2"/>
  <c r="M158" i="2"/>
  <c r="H196" i="2"/>
  <c r="O232" i="2"/>
  <c r="K239" i="2"/>
  <c r="P222" i="2"/>
  <c r="K135" i="2"/>
  <c r="R124" i="2"/>
  <c r="M16" i="2"/>
  <c r="R113" i="2"/>
  <c r="Q117" i="2"/>
  <c r="S241" i="2"/>
  <c r="H239" i="2"/>
  <c r="P98" i="2"/>
  <c r="H102" i="2"/>
  <c r="K50" i="2"/>
  <c r="S126" i="2"/>
  <c r="Q16" i="2"/>
  <c r="Q65" i="2"/>
  <c r="Q161" i="2"/>
  <c r="N137" i="2"/>
  <c r="P243" i="2"/>
  <c r="K198" i="2"/>
  <c r="P287" i="2"/>
  <c r="P51" i="2"/>
  <c r="R205" i="2"/>
  <c r="R169" i="2"/>
  <c r="K105" i="2"/>
  <c r="Q246" i="2"/>
  <c r="O19" i="2"/>
  <c r="Q226" i="2"/>
  <c r="M251" i="2"/>
  <c r="N203" i="2"/>
  <c r="K264" i="2"/>
  <c r="Q224" i="2"/>
  <c r="P183" i="2"/>
  <c r="Q17" i="2"/>
  <c r="N161" i="2"/>
  <c r="P122" i="2"/>
  <c r="S261" i="2"/>
  <c r="O47" i="2"/>
  <c r="N59" i="2"/>
  <c r="R237" i="2"/>
  <c r="O156" i="2"/>
  <c r="O128" i="2"/>
  <c r="P220" i="2"/>
  <c r="H52" i="2"/>
  <c r="R231" i="2"/>
  <c r="Q259" i="2"/>
  <c r="Q157" i="2"/>
  <c r="N117" i="2"/>
  <c r="Q175" i="2"/>
  <c r="K190" i="2"/>
  <c r="K70" i="2"/>
  <c r="R240" i="2"/>
  <c r="O14" i="2"/>
  <c r="O195" i="2"/>
  <c r="M46" i="2"/>
  <c r="K176" i="2"/>
  <c r="S132" i="2"/>
  <c r="L287" i="2"/>
  <c r="N197" i="2"/>
  <c r="P219" i="2"/>
  <c r="M66" i="2"/>
  <c r="H295" i="2"/>
  <c r="S277" i="2"/>
  <c r="M118" i="2"/>
  <c r="R90" i="2"/>
  <c r="S205" i="2"/>
  <c r="P224" i="2"/>
  <c r="S92" i="2"/>
  <c r="M108" i="2"/>
  <c r="L11" i="2"/>
  <c r="M130" i="2"/>
  <c r="L115" i="2"/>
  <c r="Q7" i="2"/>
  <c r="P111" i="2"/>
  <c r="P119" i="2"/>
  <c r="K188" i="2"/>
  <c r="R6" i="2"/>
  <c r="L72" i="2"/>
  <c r="K212" i="2"/>
  <c r="M21" i="2"/>
  <c r="R59" i="2"/>
  <c r="N112" i="2"/>
  <c r="L99" i="2"/>
  <c r="S87" i="2"/>
  <c r="R183" i="2"/>
  <c r="N298" i="2"/>
  <c r="K294" i="2"/>
  <c r="N107" i="2"/>
  <c r="N6" i="2"/>
  <c r="L224" i="2"/>
  <c r="O92" i="2"/>
  <c r="N47" i="2"/>
  <c r="N163" i="2"/>
  <c r="N202" i="2"/>
  <c r="P229" i="2"/>
  <c r="M26" i="2"/>
  <c r="P118" i="2"/>
  <c r="K83" i="2"/>
  <c r="R214" i="2"/>
  <c r="H213" i="2"/>
  <c r="K106" i="2"/>
  <c r="M298" i="2"/>
  <c r="S30" i="2"/>
  <c r="K226" i="2"/>
  <c r="O144" i="2"/>
  <c r="M274" i="2"/>
  <c r="L154" i="2"/>
  <c r="L233" i="2"/>
  <c r="R213" i="2"/>
  <c r="O288" i="2"/>
  <c r="R230" i="2"/>
  <c r="Q223" i="2"/>
  <c r="O262" i="2"/>
  <c r="P277" i="2"/>
  <c r="O302" i="2"/>
  <c r="O229" i="2"/>
  <c r="R51" i="2"/>
  <c r="K295" i="2"/>
  <c r="K274" i="2"/>
  <c r="O61" i="2"/>
  <c r="O111" i="2"/>
  <c r="P303" i="2"/>
  <c r="K195" i="2"/>
  <c r="H192" i="2"/>
  <c r="R62" i="2"/>
  <c r="O40" i="2"/>
  <c r="S287" i="2"/>
  <c r="P168" i="2"/>
  <c r="Q234" i="2"/>
  <c r="S148" i="2"/>
  <c r="O213" i="2"/>
  <c r="S56" i="2"/>
  <c r="O152" i="2"/>
  <c r="Q132" i="2"/>
  <c r="K55" i="2"/>
  <c r="S245" i="2"/>
  <c r="P60" i="2"/>
  <c r="Q280" i="2"/>
  <c r="S199" i="2"/>
  <c r="M278" i="2"/>
  <c r="P208" i="2"/>
  <c r="S258" i="2"/>
  <c r="R116" i="2"/>
  <c r="H258" i="2"/>
  <c r="R198" i="2"/>
  <c r="M243" i="2"/>
  <c r="K272" i="2"/>
  <c r="O220" i="2"/>
  <c r="S93" i="2"/>
  <c r="R107" i="2"/>
  <c r="P20" i="2"/>
  <c r="O71" i="2"/>
  <c r="H188" i="2"/>
  <c r="S58" i="2"/>
  <c r="N26" i="2"/>
  <c r="R140" i="2"/>
  <c r="N48" i="2"/>
  <c r="K37" i="2"/>
  <c r="O181" i="2"/>
  <c r="M42" i="2"/>
  <c r="P27" i="2"/>
  <c r="O197" i="2"/>
  <c r="K74" i="2"/>
  <c r="L28" i="2"/>
  <c r="K17" i="2"/>
  <c r="R63" i="2"/>
  <c r="R69" i="2"/>
  <c r="R24" i="2"/>
  <c r="H62" i="2"/>
  <c r="L167" i="2"/>
  <c r="Q180" i="2"/>
  <c r="H153" i="2"/>
  <c r="R257" i="2"/>
  <c r="O12" i="2"/>
  <c r="O24" i="2"/>
  <c r="H46" i="2"/>
  <c r="O9" i="2"/>
  <c r="N253" i="2"/>
  <c r="H269" i="2"/>
  <c r="P92" i="2"/>
  <c r="K44" i="2"/>
  <c r="L76" i="2"/>
  <c r="S20" i="2"/>
  <c r="K9" i="2"/>
  <c r="K93" i="2"/>
  <c r="P59" i="2"/>
  <c r="P249" i="2"/>
  <c r="O298" i="2"/>
  <c r="O76" i="2"/>
  <c r="L253" i="2"/>
  <c r="L150" i="2"/>
  <c r="O255" i="2"/>
  <c r="P64" i="2"/>
  <c r="O85" i="2"/>
  <c r="O119" i="2"/>
  <c r="M176" i="2"/>
  <c r="L180" i="2"/>
  <c r="L267" i="2"/>
  <c r="Q124" i="2"/>
  <c r="M12" i="2"/>
  <c r="H248" i="2"/>
  <c r="M214" i="2"/>
  <c r="H117" i="2"/>
  <c r="O109" i="2"/>
  <c r="H41" i="2"/>
  <c r="M259" i="2"/>
  <c r="H29" i="2"/>
  <c r="S25" i="2"/>
  <c r="H93" i="2"/>
  <c r="M201" i="2"/>
  <c r="P136" i="2"/>
  <c r="Q215" i="2"/>
  <c r="R260" i="2"/>
  <c r="S159" i="2"/>
  <c r="R115" i="2"/>
  <c r="S198" i="2"/>
  <c r="N259" i="2"/>
  <c r="N160" i="2"/>
  <c r="O59" i="2"/>
  <c r="L206" i="2"/>
  <c r="Q267" i="2"/>
  <c r="R235" i="2"/>
  <c r="M98" i="2"/>
  <c r="K29" i="2"/>
  <c r="S33" i="2"/>
  <c r="R270" i="2"/>
  <c r="K76" i="2"/>
  <c r="S207" i="2"/>
  <c r="M178" i="2"/>
  <c r="M99" i="2"/>
  <c r="L133" i="2"/>
  <c r="M294" i="2"/>
  <c r="K32" i="2"/>
  <c r="S50" i="2"/>
  <c r="P255" i="2"/>
  <c r="K57" i="2"/>
  <c r="S130" i="2"/>
  <c r="N296" i="2"/>
  <c r="Q62" i="2"/>
  <c r="O293" i="2"/>
  <c r="O172" i="2"/>
  <c r="M173" i="2"/>
  <c r="N102" i="2"/>
  <c r="R202" i="2"/>
  <c r="S229" i="2"/>
  <c r="K293" i="2"/>
  <c r="H146" i="2"/>
  <c r="P82" i="2"/>
  <c r="N50" i="2"/>
  <c r="P54" i="2"/>
  <c r="Q13" i="2"/>
  <c r="K22" i="2"/>
  <c r="L225" i="2"/>
  <c r="P263" i="2"/>
  <c r="O31" i="2"/>
  <c r="L226" i="2"/>
  <c r="L282" i="2"/>
  <c r="M244" i="2"/>
  <c r="Q109" i="2"/>
  <c r="H253" i="2"/>
  <c r="R278" i="2"/>
  <c r="N89" i="2"/>
  <c r="N79" i="2"/>
  <c r="Q151" i="2"/>
  <c r="K185" i="2"/>
  <c r="O163" i="2"/>
  <c r="R185" i="2"/>
  <c r="N54" i="2"/>
  <c r="M247" i="2"/>
  <c r="P161" i="2"/>
  <c r="H69" i="2"/>
  <c r="S181" i="2"/>
  <c r="H219" i="2"/>
  <c r="Q130" i="2"/>
  <c r="N167" i="2"/>
  <c r="M175" i="2"/>
  <c r="Q247" i="2"/>
  <c r="S48" i="2"/>
  <c r="H250" i="2"/>
  <c r="Q186" i="2"/>
  <c r="P218" i="2"/>
  <c r="S177" i="2"/>
  <c r="N251" i="2"/>
  <c r="N90" i="2"/>
  <c r="O215" i="2"/>
  <c r="P108" i="2"/>
  <c r="N226" i="2"/>
  <c r="O37" i="2"/>
  <c r="S221" i="2"/>
  <c r="Q97" i="2"/>
  <c r="K193" i="2"/>
  <c r="N180" i="2"/>
  <c r="M252" i="2"/>
  <c r="O21" i="2"/>
  <c r="N288" i="2"/>
  <c r="L107" i="2"/>
  <c r="S129" i="2"/>
  <c r="P80" i="2"/>
  <c r="P48" i="2"/>
  <c r="M30" i="2"/>
  <c r="S203" i="2"/>
  <c r="R99" i="2"/>
  <c r="O103" i="2"/>
  <c r="N101" i="2"/>
  <c r="M242" i="2"/>
  <c r="O267" i="2"/>
  <c r="M295" i="2"/>
  <c r="O130" i="2"/>
  <c r="M140" i="2"/>
  <c r="R218" i="2"/>
  <c r="K8" i="2"/>
  <c r="S31" i="2"/>
  <c r="H101" i="2"/>
  <c r="K214" i="2"/>
  <c r="H55" i="2"/>
  <c r="H63" i="2"/>
  <c r="R172" i="2"/>
  <c r="Q91" i="2"/>
  <c r="K210" i="2"/>
  <c r="M116" i="2"/>
  <c r="S272" i="2"/>
  <c r="M287" i="2"/>
  <c r="L246" i="2"/>
  <c r="K197" i="2"/>
  <c r="M129" i="2"/>
  <c r="M223" i="2"/>
  <c r="R146" i="2"/>
  <c r="K109" i="2"/>
  <c r="Q105" i="2"/>
  <c r="S107" i="2"/>
  <c r="P281" i="2"/>
  <c r="N187" i="2"/>
  <c r="O259" i="2"/>
  <c r="L200" i="2"/>
  <c r="N220" i="2"/>
  <c r="L129" i="2"/>
  <c r="R7" i="2"/>
  <c r="L40" i="2"/>
  <c r="P113" i="2"/>
  <c r="M155" i="2"/>
  <c r="S36" i="2"/>
  <c r="O64" i="2"/>
  <c r="Q194" i="2"/>
  <c r="H113" i="2"/>
  <c r="L39" i="2"/>
  <c r="O280" i="2"/>
  <c r="S292" i="2"/>
  <c r="R182" i="2"/>
  <c r="O166" i="2"/>
  <c r="L67" i="2"/>
  <c r="L62" i="2"/>
  <c r="R12" i="2"/>
  <c r="P195" i="2"/>
  <c r="K262" i="2"/>
  <c r="S120" i="2"/>
  <c r="Q297" i="2"/>
  <c r="Q193" i="2"/>
  <c r="S26" i="2"/>
  <c r="R44" i="2"/>
  <c r="K304" i="2"/>
  <c r="O182" i="2"/>
  <c r="P115" i="2"/>
  <c r="L143" i="2"/>
  <c r="O115" i="2"/>
  <c r="Q185" i="2"/>
  <c r="Q165" i="2"/>
  <c r="Q211" i="2"/>
  <c r="P259" i="2"/>
  <c r="O39" i="2"/>
  <c r="M80" i="2"/>
  <c r="K73" i="2"/>
  <c r="Q37" i="2"/>
  <c r="L292" i="2"/>
  <c r="N176" i="2"/>
  <c r="O129" i="2"/>
  <c r="H204" i="2"/>
  <c r="M206" i="2"/>
  <c r="L283" i="2"/>
  <c r="R26" i="2"/>
  <c r="O96" i="2"/>
  <c r="P163" i="2"/>
  <c r="H148" i="2"/>
  <c r="N125" i="2"/>
  <c r="N7" i="2"/>
  <c r="P65" i="2"/>
  <c r="O295" i="2"/>
  <c r="P189" i="2"/>
  <c r="K146" i="2"/>
  <c r="Q145" i="2"/>
  <c r="S271" i="2"/>
  <c r="S123" i="2"/>
  <c r="S113" i="2"/>
  <c r="P16" i="2"/>
  <c r="Q84" i="2"/>
  <c r="L280" i="2"/>
  <c r="N40" i="2"/>
  <c r="R106" i="2"/>
  <c r="K230" i="2"/>
  <c r="S99" i="2"/>
  <c r="K91" i="2"/>
  <c r="Q107" i="2"/>
  <c r="S267" i="2"/>
  <c r="H82" i="2"/>
  <c r="K41" i="2"/>
  <c r="Q116" i="2"/>
  <c r="S144" i="2"/>
  <c r="M40" i="2"/>
  <c r="S269" i="2"/>
  <c r="L139" i="2"/>
  <c r="Q159" i="2"/>
  <c r="P83" i="2"/>
  <c r="M143" i="2"/>
  <c r="K116" i="2"/>
  <c r="S137" i="2"/>
  <c r="K12" i="2"/>
  <c r="M110" i="2"/>
  <c r="K171" i="2"/>
  <c r="K123" i="2"/>
  <c r="R8" i="2"/>
  <c r="M10" i="2"/>
  <c r="Q88" i="2"/>
  <c r="M44" i="2"/>
  <c r="K256" i="2"/>
  <c r="N222" i="2"/>
  <c r="N74" i="2"/>
  <c r="M77" i="2"/>
  <c r="N305" i="2"/>
  <c r="O122" i="2"/>
  <c r="N261" i="2"/>
  <c r="Q292" i="2"/>
  <c r="Q233" i="2"/>
  <c r="Q231" i="2"/>
  <c r="N8" i="2"/>
  <c r="R210" i="2"/>
  <c r="H72" i="2"/>
  <c r="H83" i="2"/>
  <c r="H8" i="2"/>
  <c r="H95" i="2"/>
  <c r="H287" i="2"/>
  <c r="H106" i="2"/>
  <c r="O54" i="2"/>
  <c r="S21" i="2"/>
  <c r="H297" i="2"/>
  <c r="H278" i="2"/>
  <c r="H243" i="2"/>
  <c r="H235" i="2"/>
  <c r="H232" i="2"/>
  <c r="H48" i="2"/>
  <c r="R165" i="2"/>
  <c r="Q305" i="2"/>
  <c r="H212" i="2"/>
  <c r="H238" i="2"/>
  <c r="H194" i="2"/>
  <c r="H40" i="2"/>
  <c r="H202" i="2"/>
  <c r="H32" i="2"/>
  <c r="H88" i="2"/>
  <c r="H26" i="2"/>
  <c r="H150" i="2"/>
  <c r="H274" i="2"/>
  <c r="H163" i="2"/>
  <c r="H242" i="2"/>
  <c r="R111" i="2"/>
  <c r="R38" i="2"/>
  <c r="R275" i="2"/>
  <c r="P21" i="2"/>
  <c r="S91" i="2"/>
  <c r="L273" i="2"/>
  <c r="P283" i="2"/>
  <c r="K167" i="2"/>
  <c r="L205" i="2"/>
  <c r="Q168" i="2"/>
  <c r="O16" i="2"/>
  <c r="S59" i="2"/>
  <c r="P133" i="2"/>
  <c r="Q173" i="2"/>
  <c r="N153" i="2"/>
  <c r="L238" i="2"/>
  <c r="Q200" i="2"/>
  <c r="N209" i="2"/>
  <c r="K251" i="2"/>
  <c r="O200" i="2"/>
  <c r="R252" i="2"/>
  <c r="R141" i="2"/>
  <c r="K151" i="2"/>
  <c r="H261" i="2"/>
  <c r="R229" i="2"/>
  <c r="Q100" i="2"/>
  <c r="O65" i="2"/>
  <c r="R64" i="2"/>
  <c r="R29" i="2"/>
  <c r="R248" i="2"/>
  <c r="Q181" i="2"/>
  <c r="K224" i="2"/>
  <c r="Q295" i="2"/>
  <c r="L97" i="2"/>
  <c r="H303" i="2"/>
  <c r="N177" i="2"/>
  <c r="L300" i="2"/>
  <c r="N27" i="2"/>
  <c r="R32" i="2"/>
  <c r="H108" i="2"/>
  <c r="H237" i="2"/>
  <c r="R264" i="2"/>
  <c r="M160" i="2"/>
  <c r="R160" i="2"/>
  <c r="Q218" i="2"/>
  <c r="S251" i="2"/>
  <c r="Q38" i="2"/>
  <c r="Q245" i="2"/>
  <c r="Q156" i="2"/>
  <c r="P93" i="2"/>
  <c r="N216" i="2"/>
  <c r="N98" i="2"/>
  <c r="O292" i="2"/>
  <c r="P68" i="2"/>
  <c r="N300" i="2"/>
  <c r="O17" i="2"/>
  <c r="P135" i="2"/>
  <c r="S16" i="2"/>
  <c r="M273" i="2"/>
  <c r="N83" i="2"/>
  <c r="Q27" i="2"/>
  <c r="Q44" i="2"/>
  <c r="L288" i="2"/>
  <c r="M229" i="2"/>
  <c r="O179" i="2"/>
  <c r="H294" i="2"/>
  <c r="S145" i="2"/>
  <c r="L18" i="2"/>
  <c r="M220" i="2"/>
  <c r="O10" i="2"/>
  <c r="N62" i="2"/>
  <c r="O289" i="2"/>
  <c r="H209" i="2"/>
  <c r="K36" i="2"/>
  <c r="R155" i="2"/>
  <c r="H176" i="2"/>
  <c r="O212" i="2"/>
  <c r="R239" i="2"/>
  <c r="M277" i="2"/>
  <c r="P120" i="2"/>
  <c r="K279" i="2"/>
  <c r="N295" i="2"/>
  <c r="Q14" i="2"/>
  <c r="O191" i="2"/>
  <c r="S54" i="2"/>
  <c r="O261" i="2"/>
  <c r="L258" i="2"/>
  <c r="L222" i="2"/>
  <c r="P94" i="2"/>
  <c r="R225" i="2"/>
  <c r="M213" i="2"/>
  <c r="R70" i="2"/>
  <c r="O244" i="2"/>
  <c r="S128" i="2"/>
  <c r="K20" i="2"/>
  <c r="Q34" i="2"/>
  <c r="K287" i="2"/>
  <c r="M84" i="2"/>
  <c r="P254" i="2"/>
  <c r="R159" i="2"/>
  <c r="M154" i="2"/>
  <c r="K69" i="2"/>
  <c r="L216" i="2"/>
  <c r="S82" i="2"/>
  <c r="R245" i="2"/>
  <c r="Q33" i="2"/>
  <c r="N100" i="2"/>
  <c r="M230" i="2"/>
  <c r="H216" i="2"/>
  <c r="M115" i="2"/>
  <c r="O8" i="2"/>
  <c r="O134" i="2"/>
  <c r="Q39" i="2"/>
  <c r="R136" i="2"/>
  <c r="L148" i="2"/>
  <c r="K143" i="2"/>
  <c r="K127" i="2"/>
  <c r="O143" i="2"/>
  <c r="M146" i="2"/>
  <c r="L176" i="2"/>
  <c r="M225" i="2"/>
  <c r="H140" i="2"/>
  <c r="Q15" i="2"/>
  <c r="H141" i="2"/>
  <c r="K78" i="2"/>
  <c r="R179" i="2"/>
  <c r="P214" i="2"/>
  <c r="Q25" i="2"/>
  <c r="Q192" i="2"/>
  <c r="M109" i="2"/>
  <c r="Q86" i="2"/>
  <c r="Q125" i="2"/>
  <c r="O86" i="2"/>
  <c r="K291" i="2"/>
  <c r="Q243" i="2"/>
  <c r="Q250" i="2"/>
  <c r="K265" i="2"/>
  <c r="O263" i="2"/>
  <c r="K137" i="2"/>
  <c r="M304" i="2"/>
  <c r="P213" i="2"/>
  <c r="K92" i="2"/>
  <c r="P201" i="2"/>
  <c r="N254" i="2"/>
  <c r="Q142" i="2"/>
  <c r="S302" i="2"/>
  <c r="S224" i="2"/>
  <c r="N201" i="2"/>
  <c r="P43" i="2"/>
  <c r="P197" i="2"/>
  <c r="Q257" i="2"/>
  <c r="Q285" i="2"/>
  <c r="N265" i="2"/>
  <c r="M209" i="2"/>
  <c r="S273" i="2"/>
  <c r="N78" i="2"/>
  <c r="M288" i="2"/>
  <c r="S89" i="2"/>
  <c r="S17" i="2"/>
  <c r="O52" i="2"/>
  <c r="M81" i="2"/>
  <c r="R53" i="2"/>
  <c r="M152" i="2"/>
  <c r="K209" i="2"/>
  <c r="Q284" i="2"/>
  <c r="K225" i="2"/>
  <c r="R88" i="2"/>
  <c r="O82" i="2"/>
  <c r="L256" i="2"/>
  <c r="O279" i="2"/>
  <c r="S188" i="2"/>
  <c r="K250" i="2"/>
  <c r="L65" i="2"/>
  <c r="M228" i="2"/>
  <c r="Q110" i="2"/>
  <c r="M11" i="2"/>
  <c r="N67" i="2"/>
  <c r="L121" i="2"/>
  <c r="P182" i="2"/>
  <c r="Q8" i="2"/>
  <c r="L95" i="2"/>
  <c r="M142" i="2"/>
  <c r="M219" i="2"/>
  <c r="L55" i="2"/>
  <c r="L179" i="2"/>
  <c r="Q47" i="2"/>
  <c r="H89" i="2"/>
  <c r="K283" i="2"/>
  <c r="R133" i="2"/>
  <c r="Q126" i="2"/>
  <c r="Q64" i="2"/>
  <c r="P239" i="2"/>
  <c r="L204" i="2"/>
  <c r="K120" i="2"/>
  <c r="S44" i="2"/>
  <c r="K163" i="2"/>
  <c r="L260" i="2"/>
  <c r="M25" i="2"/>
  <c r="L16" i="2"/>
  <c r="K89" i="2"/>
  <c r="N142" i="2"/>
  <c r="N53" i="2"/>
  <c r="H120" i="2"/>
  <c r="K144" i="2"/>
  <c r="L223" i="2"/>
  <c r="O235" i="2"/>
  <c r="L50" i="2"/>
  <c r="N170" i="2"/>
  <c r="S65" i="2"/>
  <c r="N183" i="2"/>
  <c r="Q281" i="2"/>
  <c r="S222" i="2"/>
  <c r="Q119" i="2"/>
  <c r="N256" i="2"/>
  <c r="L151" i="2"/>
  <c r="M144" i="2"/>
  <c r="P52" i="2"/>
  <c r="H267" i="2"/>
  <c r="N242" i="2"/>
  <c r="N171" i="2"/>
  <c r="P32" i="2"/>
  <c r="O83" i="2"/>
  <c r="L19" i="2"/>
  <c r="H268" i="2"/>
  <c r="M149" i="2"/>
  <c r="P225" i="2"/>
  <c r="O304" i="2"/>
  <c r="H218" i="2"/>
  <c r="H225" i="2"/>
  <c r="Q75" i="2"/>
  <c r="H25" i="2"/>
  <c r="M59" i="2"/>
  <c r="R208" i="2"/>
  <c r="R22" i="2"/>
  <c r="H292" i="2"/>
  <c r="O68" i="2"/>
  <c r="R20" i="2"/>
  <c r="R197" i="2"/>
  <c r="M199" i="2"/>
  <c r="O133" i="2"/>
  <c r="M300" i="2"/>
  <c r="N145" i="2"/>
  <c r="O80" i="2"/>
  <c r="S262" i="2"/>
  <c r="M250" i="2"/>
  <c r="M179" i="2"/>
  <c r="Q184" i="2"/>
  <c r="Q18" i="2"/>
  <c r="Q289" i="2"/>
  <c r="H244" i="2"/>
  <c r="R40" i="2"/>
  <c r="Q36" i="2"/>
  <c r="S80" i="2"/>
  <c r="R75" i="2"/>
  <c r="O101" i="2"/>
  <c r="L278" i="2"/>
  <c r="N68" i="2"/>
  <c r="Q222" i="2"/>
  <c r="M29" i="2"/>
  <c r="S139" i="2"/>
  <c r="Q70" i="2"/>
  <c r="H200" i="2"/>
  <c r="R30" i="2"/>
  <c r="R11" i="2"/>
  <c r="M240" i="2"/>
  <c r="R193" i="2"/>
  <c r="N223" i="2"/>
  <c r="K284" i="2"/>
  <c r="R184" i="2"/>
  <c r="K31" i="2"/>
  <c r="N108" i="2"/>
  <c r="M286" i="2"/>
  <c r="H283" i="2"/>
  <c r="H129" i="2"/>
  <c r="R143" i="2"/>
  <c r="L22" i="2"/>
  <c r="R178" i="2"/>
  <c r="O284" i="2"/>
  <c r="K71" i="2"/>
  <c r="P150" i="2"/>
  <c r="H280" i="2"/>
  <c r="L159" i="2"/>
  <c r="O275" i="2"/>
  <c r="S102" i="2"/>
  <c r="K221" i="2"/>
  <c r="P124" i="2"/>
  <c r="M52" i="2"/>
  <c r="R203" i="2"/>
  <c r="O150" i="2"/>
  <c r="H66" i="2"/>
  <c r="O269" i="2"/>
  <c r="K58" i="2"/>
  <c r="S255" i="2"/>
  <c r="P296" i="2"/>
  <c r="L284" i="2"/>
  <c r="S254" i="2"/>
  <c r="M181" i="2"/>
  <c r="N214" i="2"/>
  <c r="P79" i="2"/>
  <c r="R196" i="2"/>
  <c r="R190" i="2"/>
  <c r="K45" i="2"/>
  <c r="M39" i="2"/>
  <c r="R145" i="2"/>
  <c r="M93" i="2"/>
  <c r="R102" i="2"/>
  <c r="R280" i="2"/>
  <c r="L102" i="2"/>
  <c r="O282" i="2"/>
  <c r="Q241" i="2"/>
  <c r="K110" i="2"/>
  <c r="P88" i="2"/>
  <c r="R250" i="2"/>
  <c r="L98" i="2"/>
  <c r="Q101" i="2"/>
  <c r="N243" i="2"/>
  <c r="S115" i="2"/>
  <c r="K165" i="2"/>
  <c r="R147" i="2"/>
  <c r="M79" i="2"/>
  <c r="L290" i="2"/>
  <c r="S163" i="2"/>
  <c r="K10" i="2"/>
  <c r="Q271" i="2"/>
  <c r="Q82" i="2"/>
  <c r="S200" i="2"/>
  <c r="O157" i="2"/>
  <c r="Q20" i="2"/>
  <c r="O78" i="2"/>
  <c r="M9" i="2"/>
  <c r="S68" i="2"/>
  <c r="M265" i="2"/>
  <c r="K53" i="2"/>
  <c r="N252" i="2"/>
  <c r="S136" i="2"/>
  <c r="M137" i="2"/>
  <c r="S218" i="2"/>
  <c r="S18" i="2"/>
  <c r="O75" i="2"/>
  <c r="K202" i="2"/>
  <c r="O177" i="2"/>
  <c r="L29" i="2"/>
  <c r="L70" i="2"/>
  <c r="O141" i="2"/>
  <c r="N139" i="2"/>
  <c r="Q74" i="2"/>
  <c r="K90" i="2"/>
  <c r="L184" i="2"/>
  <c r="S176" i="2"/>
  <c r="O199" i="2"/>
  <c r="M272" i="2"/>
  <c r="R130" i="2"/>
  <c r="K122" i="2"/>
  <c r="Q144" i="2"/>
  <c r="L25" i="2"/>
  <c r="R37" i="2"/>
  <c r="N152" i="2"/>
  <c r="P31" i="2"/>
  <c r="L270" i="2"/>
  <c r="O234" i="2"/>
  <c r="S266" i="2"/>
  <c r="N111" i="2"/>
  <c r="M101" i="2"/>
  <c r="L104" i="2"/>
  <c r="K148" i="2"/>
  <c r="K286" i="2"/>
  <c r="Q85" i="2"/>
  <c r="Q237" i="2"/>
  <c r="Q293" i="2"/>
  <c r="Q94" i="2"/>
  <c r="O107" i="2"/>
  <c r="N240" i="2"/>
  <c r="P217" i="2"/>
  <c r="S296" i="2"/>
  <c r="N134" i="2"/>
  <c r="L116" i="2"/>
  <c r="Q291" i="2"/>
  <c r="R274" i="2"/>
  <c r="N81" i="2"/>
  <c r="K187" i="2"/>
  <c r="O48" i="2"/>
  <c r="O131" i="2"/>
  <c r="R137" i="2"/>
  <c r="S38" i="2"/>
  <c r="M291" i="2"/>
  <c r="K131" i="2"/>
  <c r="M35" i="2"/>
  <c r="L43" i="2"/>
  <c r="K169" i="2"/>
  <c r="N178" i="2"/>
  <c r="N249" i="2"/>
  <c r="K88" i="2"/>
  <c r="L303" i="2"/>
  <c r="Q43" i="2"/>
  <c r="N87" i="2"/>
  <c r="N284" i="2"/>
  <c r="Q235" i="2"/>
  <c r="K175" i="2"/>
  <c r="L112" i="2"/>
  <c r="P105" i="2"/>
  <c r="S79" i="2"/>
  <c r="N85" i="2"/>
  <c r="L230" i="2"/>
  <c r="Q272" i="2"/>
  <c r="P298" i="2"/>
  <c r="L118" i="2"/>
  <c r="M267" i="2"/>
  <c r="P23" i="2"/>
  <c r="H137" i="2"/>
  <c r="L10" i="2"/>
  <c r="Q96" i="2"/>
  <c r="R87" i="2"/>
  <c r="K235" i="2"/>
  <c r="M227" i="2"/>
  <c r="K300" i="2"/>
  <c r="O305" i="2"/>
  <c r="K98" i="2"/>
  <c r="K38" i="2"/>
  <c r="R122" i="2"/>
  <c r="S27" i="2"/>
  <c r="N131" i="2"/>
  <c r="M260" i="2"/>
  <c r="L52" i="2"/>
  <c r="P114" i="2"/>
  <c r="M107" i="2"/>
  <c r="S228" i="2"/>
  <c r="P268" i="2"/>
  <c r="R121" i="2"/>
  <c r="P25" i="2"/>
  <c r="N45" i="2"/>
  <c r="K217" i="2"/>
  <c r="L14" i="2"/>
  <c r="S154" i="2"/>
  <c r="O60" i="2"/>
  <c r="R57" i="2"/>
  <c r="M159" i="2"/>
  <c r="Q198" i="2"/>
  <c r="S94" i="2"/>
  <c r="P123" i="2"/>
  <c r="N82" i="2"/>
  <c r="O41" i="2"/>
  <c r="R110" i="2"/>
  <c r="M139" i="2"/>
  <c r="M141" i="2"/>
  <c r="Q102" i="2"/>
  <c r="N182" i="2"/>
  <c r="R293" i="2"/>
  <c r="P304" i="2"/>
  <c r="Q6" i="2"/>
  <c r="N133" i="2"/>
  <c r="R163" i="2"/>
  <c r="Q56" i="2"/>
  <c r="M31" i="2"/>
  <c r="P121" i="2"/>
  <c r="S259" i="2"/>
  <c r="S278" i="2"/>
  <c r="P237" i="2"/>
  <c r="S215" i="2"/>
  <c r="O238" i="2"/>
  <c r="P145" i="2"/>
  <c r="R72" i="2"/>
  <c r="O192" i="2"/>
  <c r="N22" i="2"/>
  <c r="K77" i="2"/>
  <c r="O108" i="2"/>
  <c r="Q71" i="2"/>
  <c r="H124" i="2"/>
  <c r="Q136" i="2"/>
  <c r="H162" i="2"/>
  <c r="L302" i="2"/>
  <c r="Q256" i="2"/>
  <c r="L86" i="2"/>
  <c r="S301" i="2"/>
  <c r="M136" i="2"/>
  <c r="M166" i="2"/>
  <c r="N247" i="2"/>
  <c r="M60" i="2"/>
  <c r="L33" i="2"/>
  <c r="S13" i="2"/>
  <c r="O169" i="2"/>
  <c r="Q210" i="2"/>
  <c r="P9" i="2"/>
  <c r="P227" i="2"/>
  <c r="H226" i="2"/>
  <c r="O32" i="2"/>
  <c r="R305" i="2"/>
  <c r="K270" i="2"/>
  <c r="R186" i="2"/>
  <c r="L168" i="2"/>
  <c r="M198" i="2"/>
  <c r="O81" i="2"/>
  <c r="L51" i="2"/>
  <c r="N198" i="2"/>
  <c r="S97" i="2"/>
  <c r="N229" i="2"/>
  <c r="H197" i="2"/>
  <c r="S246" i="2"/>
  <c r="K145" i="2"/>
  <c r="O125" i="2"/>
  <c r="L48" i="2"/>
  <c r="P151" i="2"/>
  <c r="L126" i="2"/>
  <c r="K35" i="2"/>
  <c r="N64" i="2"/>
  <c r="S179" i="2"/>
  <c r="Q153" i="2"/>
  <c r="L296" i="2"/>
  <c r="M226" i="2"/>
  <c r="N124" i="2"/>
  <c r="N154" i="2"/>
  <c r="R17" i="2"/>
  <c r="H264" i="2"/>
  <c r="M63" i="2"/>
  <c r="L208" i="2"/>
  <c r="S197" i="2"/>
  <c r="N96" i="2"/>
  <c r="H271" i="2"/>
  <c r="S103" i="2"/>
  <c r="R261" i="2"/>
  <c r="M17" i="2"/>
  <c r="M279" i="2"/>
  <c r="K107" i="2"/>
  <c r="M280" i="2"/>
  <c r="O87" i="2"/>
  <c r="L157" i="2"/>
  <c r="M163" i="2"/>
  <c r="P272" i="2"/>
  <c r="K231" i="2"/>
  <c r="O162" i="2"/>
  <c r="L237" i="2"/>
  <c r="N52" i="2"/>
  <c r="Q90" i="2"/>
  <c r="M48" i="2"/>
  <c r="P84" i="2"/>
  <c r="Q251" i="2"/>
  <c r="N268" i="2"/>
  <c r="O168" i="2"/>
  <c r="S220" i="2"/>
  <c r="S14" i="2"/>
  <c r="N238" i="2"/>
  <c r="P245" i="2"/>
  <c r="O104" i="2"/>
  <c r="K234" i="2"/>
  <c r="L94" i="2"/>
  <c r="M119" i="2"/>
  <c r="M248" i="2"/>
  <c r="P162" i="2"/>
  <c r="O256" i="2"/>
  <c r="M95" i="2"/>
  <c r="Q54" i="2"/>
  <c r="K196" i="2"/>
  <c r="M87" i="2"/>
  <c r="O178" i="2"/>
  <c r="N65" i="2"/>
  <c r="S69" i="2"/>
  <c r="P102" i="2"/>
  <c r="R138" i="2"/>
  <c r="P167" i="2"/>
  <c r="K99" i="2"/>
  <c r="O296" i="2"/>
  <c r="H199" i="2"/>
  <c r="M164" i="2"/>
  <c r="K115" i="2"/>
  <c r="Q158" i="2"/>
  <c r="P267" i="2"/>
  <c r="R161" i="2"/>
  <c r="K245" i="2"/>
  <c r="P231" i="2"/>
  <c r="O204" i="2"/>
  <c r="L172" i="2"/>
  <c r="L63" i="2"/>
  <c r="Q61" i="2"/>
  <c r="K228" i="2"/>
  <c r="O271" i="2"/>
  <c r="P89" i="2"/>
  <c r="P204" i="2"/>
  <c r="O252" i="2"/>
  <c r="O22" i="2"/>
  <c r="L221" i="2"/>
  <c r="P45" i="2"/>
  <c r="M190" i="2"/>
  <c r="H39" i="2"/>
  <c r="R241" i="2"/>
  <c r="K23" i="2"/>
  <c r="S284" i="2"/>
  <c r="P138" i="2"/>
  <c r="M128" i="2"/>
  <c r="K246" i="2"/>
  <c r="L188" i="2"/>
  <c r="R65" i="2"/>
  <c r="L194" i="2"/>
  <c r="H138" i="2"/>
  <c r="L171" i="2"/>
  <c r="S194" i="2"/>
  <c r="N230" i="2"/>
  <c r="O285" i="2"/>
  <c r="M196" i="2"/>
  <c r="L295" i="2"/>
  <c r="N14" i="2"/>
  <c r="N166" i="2"/>
  <c r="K59" i="2"/>
  <c r="M235" i="2"/>
  <c r="O303" i="2"/>
  <c r="Q242" i="2"/>
  <c r="L91" i="2"/>
  <c r="L207" i="2"/>
  <c r="O290" i="2"/>
  <c r="L134" i="2"/>
  <c r="N196" i="2"/>
  <c r="P153" i="2"/>
  <c r="L198" i="2"/>
  <c r="L293" i="2"/>
  <c r="P257" i="2"/>
  <c r="R54" i="2"/>
  <c r="M36" i="2"/>
  <c r="M195" i="2"/>
  <c r="P191" i="2"/>
  <c r="P174" i="2"/>
  <c r="P53" i="2"/>
  <c r="R15" i="2"/>
  <c r="K85" i="2"/>
  <c r="P24" i="2"/>
  <c r="L301" i="2"/>
  <c r="H9" i="2"/>
  <c r="R290" i="2"/>
  <c r="Q174" i="2"/>
  <c r="M148" i="2"/>
  <c r="S116" i="2"/>
  <c r="L212" i="2"/>
  <c r="Q40" i="2"/>
  <c r="M194" i="2"/>
  <c r="O57" i="2"/>
  <c r="R92" i="2"/>
  <c r="K80" i="2"/>
  <c r="R207" i="2"/>
  <c r="M208" i="2"/>
  <c r="S84" i="2"/>
  <c r="L279" i="2"/>
  <c r="P117" i="2"/>
  <c r="P76" i="2"/>
  <c r="R109" i="2"/>
  <c r="N181" i="2"/>
  <c r="R76" i="2"/>
  <c r="S243" i="2"/>
  <c r="S233" i="2"/>
  <c r="P14" i="2"/>
  <c r="S133" i="2"/>
  <c r="S270" i="2"/>
  <c r="P47" i="2"/>
  <c r="L271" i="2"/>
  <c r="M189" i="2"/>
  <c r="R168" i="2"/>
  <c r="R282" i="2"/>
  <c r="R78" i="2"/>
  <c r="O43" i="2"/>
  <c r="M283" i="2"/>
  <c r="K152" i="2"/>
  <c r="S166" i="2"/>
  <c r="K104" i="2"/>
  <c r="N191" i="2"/>
  <c r="M212" i="2"/>
  <c r="R272" i="2"/>
  <c r="L217" i="2"/>
  <c r="Q87" i="2"/>
  <c r="N151" i="2"/>
  <c r="L92" i="2"/>
  <c r="P134" i="2"/>
  <c r="R126" i="2"/>
  <c r="M269" i="2"/>
  <c r="K96" i="2"/>
  <c r="P181" i="2"/>
  <c r="P87" i="2"/>
  <c r="Q163" i="2"/>
  <c r="H53" i="2"/>
  <c r="R154" i="2"/>
  <c r="N41" i="2"/>
  <c r="L149" i="2"/>
  <c r="P198" i="2"/>
  <c r="K181" i="2"/>
  <c r="N92" i="2"/>
  <c r="O79" i="2"/>
  <c r="N269" i="2"/>
  <c r="K243" i="2"/>
  <c r="O90" i="2"/>
  <c r="S147" i="2"/>
  <c r="R194" i="2"/>
  <c r="Q118" i="2"/>
  <c r="N109" i="2"/>
  <c r="P196" i="2"/>
  <c r="H133" i="2"/>
  <c r="L186" i="2"/>
  <c r="R246" i="2"/>
  <c r="S290" i="2"/>
  <c r="S235" i="2"/>
  <c r="K141" i="2"/>
  <c r="N42" i="2"/>
  <c r="N162" i="2"/>
  <c r="K208" i="2"/>
  <c r="N33" i="2"/>
  <c r="H58" i="2"/>
  <c r="R132" i="2"/>
  <c r="R139" i="2"/>
  <c r="Q220" i="2"/>
  <c r="K191" i="2"/>
  <c r="L285" i="2"/>
  <c r="P192" i="2"/>
  <c r="R10" i="2"/>
  <c r="Q227" i="2"/>
  <c r="N245" i="2"/>
  <c r="P199" i="2"/>
  <c r="S298" i="2"/>
  <c r="N32" i="2"/>
  <c r="L7" i="2"/>
  <c r="L214" i="2"/>
  <c r="K180" i="2"/>
  <c r="S180" i="2"/>
  <c r="N20" i="2"/>
  <c r="K136" i="2"/>
  <c r="M253" i="2"/>
  <c r="Q150" i="2"/>
  <c r="L153" i="2"/>
  <c r="K11" i="2"/>
  <c r="O216" i="2"/>
  <c r="P178" i="2"/>
  <c r="O233" i="2"/>
  <c r="Q21" i="2"/>
  <c r="R254" i="2"/>
  <c r="N188" i="2"/>
  <c r="P242" i="2"/>
  <c r="K186" i="2"/>
  <c r="R171" i="2"/>
  <c r="O209" i="2"/>
  <c r="Q9" i="2"/>
  <c r="M71" i="2"/>
  <c r="K275" i="2"/>
  <c r="N57" i="2"/>
  <c r="K25" i="2"/>
  <c r="P22" i="2"/>
  <c r="N31" i="2"/>
  <c r="N276" i="2"/>
  <c r="S23" i="2"/>
  <c r="S114" i="2"/>
  <c r="M297" i="2"/>
  <c r="P49" i="2"/>
  <c r="O274" i="2"/>
  <c r="R200" i="2"/>
  <c r="R104" i="2"/>
  <c r="L274" i="2"/>
  <c r="S237" i="2"/>
  <c r="P302" i="2"/>
  <c r="L250" i="2"/>
  <c r="O148" i="2"/>
  <c r="R256" i="2"/>
  <c r="O147" i="2"/>
  <c r="L46" i="2"/>
  <c r="P10" i="2"/>
  <c r="O100" i="2"/>
  <c r="H246" i="2"/>
  <c r="P252" i="2"/>
  <c r="S98" i="2"/>
  <c r="O102" i="2"/>
  <c r="O193" i="2"/>
  <c r="O294" i="2"/>
  <c r="H305" i="2"/>
  <c r="M276" i="2"/>
  <c r="N192" i="2"/>
  <c r="L138" i="2"/>
  <c r="P209" i="2"/>
  <c r="S96" i="2"/>
  <c r="K252" i="2"/>
  <c r="M8" i="2"/>
  <c r="O34" i="2"/>
  <c r="M281" i="2"/>
  <c r="M234" i="2"/>
  <c r="Q67" i="2"/>
  <c r="R263" i="2"/>
  <c r="M15" i="2"/>
  <c r="R259" i="2"/>
  <c r="S173" i="2"/>
  <c r="N18" i="2"/>
  <c r="O28" i="2"/>
  <c r="M207" i="2"/>
  <c r="P244" i="2"/>
  <c r="S227" i="2"/>
  <c r="K177" i="2"/>
  <c r="H233" i="2"/>
  <c r="N285" i="2"/>
  <c r="P58" i="2"/>
  <c r="P278" i="2"/>
  <c r="S46" i="2"/>
  <c r="N273" i="2"/>
  <c r="H174" i="2"/>
  <c r="K82" i="2"/>
  <c r="Q23" i="2"/>
  <c r="M193" i="2"/>
  <c r="Q31" i="2"/>
  <c r="P290" i="2"/>
  <c r="S52" i="2"/>
  <c r="N119" i="2"/>
  <c r="S57" i="2"/>
  <c r="S212" i="2"/>
  <c r="Q42" i="2"/>
  <c r="N210" i="2"/>
  <c r="K16" i="2"/>
  <c r="N267" i="2"/>
  <c r="L297" i="2"/>
  <c r="Q51" i="2"/>
  <c r="H33" i="2"/>
  <c r="R287" i="2"/>
  <c r="M132" i="2"/>
  <c r="O66" i="2"/>
  <c r="O186" i="2"/>
  <c r="P285" i="2"/>
  <c r="H60" i="2"/>
  <c r="M187" i="2"/>
  <c r="M168" i="2"/>
  <c r="N292" i="2"/>
  <c r="R25" i="2"/>
  <c r="Q230" i="2"/>
  <c r="R189" i="2"/>
  <c r="O201" i="2"/>
  <c r="M282" i="2"/>
  <c r="M56" i="2"/>
  <c r="Q152" i="2"/>
  <c r="P55" i="2"/>
  <c r="L209" i="2"/>
  <c r="S204" i="2"/>
  <c r="R119" i="2"/>
  <c r="L85" i="2"/>
  <c r="Q68" i="2"/>
  <c r="M88" i="2"/>
  <c r="S209" i="2"/>
  <c r="Q138" i="2"/>
  <c r="H116" i="2"/>
  <c r="R170" i="2"/>
  <c r="K290" i="2"/>
  <c r="O196" i="2"/>
  <c r="S151" i="2"/>
  <c r="O53" i="2"/>
  <c r="K108" i="2"/>
  <c r="K238" i="2"/>
  <c r="O94" i="2"/>
  <c r="L152" i="2"/>
  <c r="K124" i="2"/>
  <c r="K132" i="2"/>
  <c r="P253" i="2"/>
  <c r="R144" i="2"/>
  <c r="R223" i="2"/>
  <c r="S66" i="2"/>
  <c r="S226" i="2"/>
  <c r="N189" i="2"/>
  <c r="Q22" i="2"/>
  <c r="S171" i="2"/>
  <c r="L145" i="2"/>
  <c r="O167" i="2"/>
  <c r="K65" i="2"/>
  <c r="S34" i="2"/>
  <c r="S125" i="2"/>
  <c r="Q261" i="2"/>
  <c r="L78" i="2"/>
  <c r="P250" i="2"/>
  <c r="Q72" i="2"/>
  <c r="N73" i="2"/>
  <c r="P35" i="2"/>
  <c r="P81" i="2"/>
  <c r="N94" i="2"/>
  <c r="S29" i="2"/>
  <c r="R286" i="2"/>
  <c r="N207" i="2"/>
  <c r="M49" i="2"/>
  <c r="O270" i="2"/>
  <c r="L35" i="2"/>
  <c r="P228" i="2"/>
  <c r="L218" i="2"/>
  <c r="O89" i="2"/>
  <c r="N84" i="2"/>
  <c r="H201" i="2"/>
  <c r="L136" i="2"/>
  <c r="R19" i="2"/>
  <c r="K255" i="2"/>
  <c r="K288" i="2"/>
  <c r="K305" i="2"/>
  <c r="Q191" i="2"/>
  <c r="M72" i="2"/>
  <c r="O116" i="2"/>
  <c r="P132" i="2"/>
  <c r="L130" i="2"/>
  <c r="L111" i="2"/>
  <c r="Q166" i="2"/>
  <c r="M65" i="2"/>
  <c r="P152" i="2"/>
  <c r="Q232" i="2"/>
  <c r="R129" i="2"/>
  <c r="S219" i="2"/>
  <c r="S201" i="2"/>
  <c r="S11" i="2"/>
  <c r="M124" i="2"/>
  <c r="P265" i="2"/>
  <c r="O15" i="2"/>
  <c r="O297" i="2"/>
  <c r="O45" i="2"/>
  <c r="K24" i="2"/>
  <c r="K43" i="2"/>
  <c r="O206" i="2"/>
  <c r="R209" i="2"/>
  <c r="O49" i="2"/>
  <c r="M138" i="2"/>
  <c r="P144" i="2"/>
  <c r="L124" i="2"/>
  <c r="S158" i="2"/>
  <c r="M184" i="2"/>
  <c r="Q154" i="2"/>
  <c r="L299" i="2"/>
  <c r="Q264" i="2"/>
  <c r="P275" i="2"/>
  <c r="M54" i="2"/>
  <c r="K172" i="2"/>
  <c r="O184" i="2"/>
  <c r="K248" i="2"/>
  <c r="K194" i="2"/>
  <c r="K261" i="2"/>
  <c r="P295" i="2"/>
  <c r="M174" i="2"/>
  <c r="L241" i="2"/>
  <c r="K201" i="2"/>
  <c r="P276" i="2"/>
  <c r="M14" i="2"/>
  <c r="L185" i="2"/>
  <c r="P158" i="2"/>
  <c r="K192" i="2"/>
  <c r="M292" i="2"/>
  <c r="N186" i="2"/>
  <c r="N277" i="2"/>
  <c r="M86" i="2"/>
  <c r="P42" i="2"/>
  <c r="L272" i="2"/>
  <c r="S104" i="2"/>
  <c r="K62" i="2"/>
  <c r="Q304" i="2"/>
  <c r="N19" i="2"/>
  <c r="M167" i="2"/>
  <c r="R253" i="2"/>
  <c r="Q131" i="2"/>
  <c r="S90" i="2"/>
  <c r="R142" i="2"/>
  <c r="M261" i="2"/>
  <c r="N272" i="2"/>
  <c r="O228" i="2"/>
  <c r="O30" i="2"/>
  <c r="P96" i="2"/>
  <c r="K292" i="2"/>
  <c r="L103" i="2"/>
  <c r="L30" i="2"/>
  <c r="N34" i="2"/>
  <c r="O132" i="2"/>
  <c r="N224" i="2"/>
  <c r="Q79" i="2"/>
  <c r="S8" i="2"/>
  <c r="S78" i="2"/>
  <c r="O151" i="2"/>
  <c r="Q206" i="2"/>
  <c r="N227" i="2"/>
  <c r="P235" i="2"/>
  <c r="N21" i="2"/>
  <c r="O155" i="2"/>
  <c r="S106" i="2"/>
  <c r="S143" i="2"/>
  <c r="N28" i="2"/>
  <c r="Q32" i="2"/>
  <c r="N175" i="2"/>
  <c r="L215" i="2"/>
  <c r="N212" i="2"/>
  <c r="R212" i="2"/>
  <c r="P86" i="2"/>
  <c r="N128" i="2"/>
  <c r="S67" i="2"/>
  <c r="L210" i="2"/>
  <c r="N257" i="2"/>
  <c r="M182" i="2"/>
  <c r="M197" i="2"/>
  <c r="N194" i="2"/>
  <c r="P194" i="2"/>
  <c r="K139" i="2"/>
  <c r="M103" i="2"/>
  <c r="M47" i="2"/>
  <c r="M27" i="2"/>
  <c r="S293" i="2"/>
  <c r="Q59" i="2"/>
  <c r="O188" i="2"/>
  <c r="R77" i="2"/>
  <c r="L235" i="2"/>
  <c r="R152" i="2"/>
  <c r="R302" i="2"/>
  <c r="M215" i="2"/>
  <c r="R56" i="2"/>
  <c r="L56" i="2"/>
  <c r="H288" i="2"/>
  <c r="P269" i="2"/>
  <c r="R153" i="2"/>
  <c r="R262" i="2"/>
  <c r="K61" i="2"/>
  <c r="O224" i="2"/>
  <c r="Q11" i="2"/>
  <c r="L6" i="2"/>
  <c r="M183" i="2"/>
  <c r="M90" i="2"/>
  <c r="P170" i="2"/>
  <c r="L190" i="2"/>
  <c r="L219" i="2"/>
  <c r="K277" i="2"/>
  <c r="R271" i="2"/>
  <c r="R23" i="2"/>
  <c r="S236" i="2"/>
  <c r="R50" i="2"/>
  <c r="N141" i="2"/>
  <c r="M20" i="2"/>
  <c r="O63" i="2"/>
  <c r="P57" i="2"/>
  <c r="P129" i="2"/>
  <c r="S122" i="2"/>
  <c r="O246" i="2"/>
  <c r="M145" i="2"/>
  <c r="N13" i="2"/>
  <c r="O219" i="2"/>
  <c r="O72" i="2"/>
  <c r="L236" i="2"/>
  <c r="P73" i="2"/>
  <c r="M18" i="2"/>
  <c r="M301" i="2"/>
  <c r="S164" i="2"/>
  <c r="S60" i="2"/>
  <c r="L120" i="2"/>
  <c r="N301" i="2"/>
  <c r="P271" i="2"/>
  <c r="O218" i="2"/>
  <c r="Q177" i="2"/>
  <c r="O268" i="2"/>
  <c r="Q248" i="2"/>
  <c r="M232" i="2"/>
  <c r="O121" i="2"/>
  <c r="M74" i="2"/>
  <c r="K237" i="2"/>
  <c r="S134" i="2"/>
  <c r="P193" i="2"/>
  <c r="O106" i="2"/>
  <c r="Q52" i="2"/>
  <c r="N24" i="2"/>
  <c r="L74" i="2"/>
  <c r="S146" i="2"/>
  <c r="L305" i="2"/>
  <c r="H245" i="2"/>
  <c r="Q212" i="2"/>
  <c r="P173" i="2"/>
  <c r="H13" i="2"/>
  <c r="K66" i="2"/>
  <c r="O29" i="2"/>
  <c r="Q302" i="2"/>
  <c r="S252" i="2"/>
  <c r="M254" i="2"/>
  <c r="O135" i="2"/>
  <c r="K101" i="2"/>
  <c r="M216" i="2"/>
  <c r="R201" i="2"/>
  <c r="R251" i="2"/>
  <c r="S300" i="2"/>
  <c r="S175" i="2"/>
  <c r="O158" i="2"/>
  <c r="L243" i="2"/>
  <c r="L31" i="2"/>
  <c r="K154" i="2"/>
  <c r="M171" i="2"/>
  <c r="L13" i="2"/>
  <c r="Q217" i="2"/>
  <c r="O231" i="2"/>
  <c r="N193" i="2"/>
  <c r="L304" i="2"/>
  <c r="O140" i="2"/>
  <c r="Q108" i="2"/>
  <c r="S250" i="2"/>
  <c r="R71" i="2"/>
  <c r="Q266" i="2"/>
  <c r="S185" i="2"/>
  <c r="O241" i="2"/>
  <c r="Q265" i="2"/>
  <c r="K46" i="2"/>
  <c r="R224" i="2"/>
  <c r="M57" i="2"/>
  <c r="S174" i="2"/>
  <c r="R84" i="2"/>
  <c r="K301" i="2"/>
  <c r="L264" i="2"/>
  <c r="S214" i="2"/>
  <c r="M22" i="2"/>
  <c r="K158" i="2"/>
  <c r="Q78" i="2"/>
  <c r="L108" i="2"/>
  <c r="P72" i="2"/>
  <c r="K117" i="2"/>
  <c r="Q63" i="2"/>
  <c r="K182" i="2"/>
  <c r="S53" i="2"/>
  <c r="K112" i="2"/>
  <c r="L183" i="2"/>
  <c r="O245" i="2"/>
  <c r="L90" i="2"/>
  <c r="P164" i="2"/>
  <c r="N113" i="2"/>
  <c r="L68" i="2"/>
  <c r="N30" i="2"/>
  <c r="R9" i="2"/>
  <c r="R49" i="2"/>
  <c r="M70" i="2"/>
  <c r="R35" i="2"/>
  <c r="N260" i="2"/>
  <c r="N118" i="2"/>
  <c r="L21" i="2"/>
  <c r="O93" i="2"/>
  <c r="S45" i="2"/>
  <c r="R277" i="2"/>
  <c r="S169" i="2"/>
  <c r="Q155" i="2"/>
  <c r="M264" i="2"/>
  <c r="N246" i="2"/>
  <c r="L27" i="2"/>
  <c r="M105" i="2"/>
  <c r="N293" i="2"/>
  <c r="S155" i="2"/>
  <c r="O13" i="2"/>
  <c r="Q106" i="2"/>
  <c r="L161" i="2"/>
  <c r="Q239" i="2"/>
  <c r="R195" i="2"/>
  <c r="S161" i="2"/>
  <c r="S62" i="2"/>
  <c r="P177" i="2"/>
  <c r="N211" i="2"/>
  <c r="L45" i="2"/>
  <c r="Q208" i="2"/>
  <c r="L64" i="2"/>
  <c r="S206" i="2"/>
  <c r="O84" i="2"/>
  <c r="R79" i="2"/>
  <c r="K179" i="2"/>
  <c r="N274" i="2"/>
  <c r="P130" i="2"/>
  <c r="P159" i="2"/>
  <c r="R21" i="2"/>
  <c r="N91" i="2"/>
  <c r="P262" i="2"/>
  <c r="M258" i="2"/>
  <c r="M202" i="2"/>
  <c r="P186" i="2"/>
  <c r="R105" i="2"/>
  <c r="M203" i="2"/>
  <c r="L24" i="2"/>
  <c r="L203" i="2"/>
  <c r="M224" i="2"/>
  <c r="K114" i="2"/>
  <c r="S230" i="2"/>
  <c r="O176" i="2"/>
  <c r="K299" i="2"/>
  <c r="N23" i="2"/>
  <c r="H56" i="2"/>
  <c r="P12" i="2"/>
  <c r="O46" i="2"/>
  <c r="P211" i="2"/>
  <c r="R300" i="2"/>
  <c r="N25" i="2"/>
  <c r="S217" i="2"/>
  <c r="N110" i="2"/>
  <c r="M125" i="2"/>
  <c r="N121" i="2"/>
  <c r="M192" i="2"/>
  <c r="Q129" i="2"/>
  <c r="K157" i="2"/>
  <c r="S253" i="2"/>
  <c r="P77" i="2"/>
  <c r="S51" i="2"/>
  <c r="M151" i="2"/>
  <c r="Q133" i="2"/>
  <c r="S7" i="2"/>
  <c r="M55" i="2"/>
  <c r="O243" i="2"/>
  <c r="O242" i="2"/>
  <c r="L75" i="2"/>
  <c r="P69" i="2"/>
  <c r="Q244" i="2"/>
  <c r="R157" i="2"/>
  <c r="H76" i="2"/>
  <c r="M78" i="2"/>
  <c r="K86" i="2"/>
  <c r="M23" i="2"/>
  <c r="L281" i="2"/>
  <c r="K6" i="2"/>
  <c r="R31" i="2"/>
  <c r="K244" i="2"/>
  <c r="M246" i="2"/>
  <c r="O198" i="2"/>
  <c r="S77" i="2"/>
  <c r="M186" i="2"/>
  <c r="Q279" i="2"/>
  <c r="P36" i="2"/>
  <c r="Q286" i="2"/>
  <c r="L263" i="2"/>
  <c r="P190" i="2"/>
  <c r="L174" i="2"/>
  <c r="R164" i="2"/>
  <c r="R13" i="2"/>
  <c r="P203" i="2"/>
  <c r="S304" i="2"/>
  <c r="P37" i="2"/>
  <c r="Q275" i="2"/>
  <c r="Q290" i="2"/>
  <c r="Q89" i="2"/>
  <c r="K257" i="2"/>
  <c r="S41" i="2"/>
  <c r="P169" i="2"/>
  <c r="S15" i="2"/>
  <c r="S37" i="2"/>
  <c r="Q278" i="2"/>
  <c r="P74" i="2"/>
  <c r="H304" i="2"/>
  <c r="H57" i="2"/>
  <c r="H74" i="2"/>
  <c r="H142" i="2"/>
  <c r="L187" i="2"/>
  <c r="O254" i="2"/>
  <c r="Q104" i="2"/>
  <c r="Q269" i="2"/>
  <c r="L193" i="2"/>
  <c r="L173" i="2"/>
  <c r="O56" i="2"/>
  <c r="Q274" i="2"/>
  <c r="K149" i="2"/>
  <c r="L60" i="2"/>
  <c r="S280" i="2"/>
  <c r="N233" i="2"/>
  <c r="R118" i="2"/>
  <c r="O203" i="2"/>
  <c r="S24" i="2"/>
  <c r="S240" i="2"/>
  <c r="M123" i="2"/>
  <c r="O225" i="2"/>
  <c r="N29" i="2"/>
  <c r="K64" i="2"/>
  <c r="N55" i="2"/>
  <c r="O145" i="2"/>
  <c r="O247" i="2"/>
  <c r="O18" i="2"/>
  <c r="N75" i="2"/>
  <c r="K19" i="2"/>
  <c r="H17" i="2"/>
  <c r="N184" i="2"/>
  <c r="N232" i="2"/>
  <c r="L42" i="2"/>
  <c r="N140" i="2"/>
  <c r="K68" i="2"/>
  <c r="S234" i="2"/>
  <c r="S43" i="2"/>
  <c r="M117" i="2"/>
  <c r="R180" i="2"/>
  <c r="N283" i="2"/>
  <c r="K113" i="2"/>
  <c r="H80" i="2"/>
  <c r="S157" i="2"/>
  <c r="L245" i="2"/>
  <c r="S232" i="2"/>
  <c r="O180" i="2"/>
  <c r="S260" i="2"/>
  <c r="K49" i="2"/>
  <c r="L251" i="2"/>
  <c r="K130" i="2"/>
  <c r="L252" i="2"/>
  <c r="Q55" i="2"/>
  <c r="R156" i="2"/>
  <c r="M221" i="2"/>
  <c r="S210" i="2"/>
  <c r="N185" i="2"/>
  <c r="P90" i="2"/>
  <c r="R247" i="2"/>
  <c r="M177" i="2"/>
  <c r="M237" i="2"/>
  <c r="M120" i="2"/>
  <c r="K254" i="2"/>
  <c r="Q111" i="2"/>
  <c r="K72" i="2"/>
  <c r="N97" i="2"/>
  <c r="L291" i="2"/>
  <c r="P34" i="2"/>
  <c r="L254" i="2"/>
  <c r="H147" i="2"/>
  <c r="L44" i="2"/>
  <c r="N200" i="2"/>
  <c r="O287" i="2"/>
  <c r="P236" i="2"/>
  <c r="N241" i="2"/>
  <c r="N15" i="2"/>
  <c r="M222" i="2"/>
  <c r="S168" i="2"/>
  <c r="R258" i="2"/>
  <c r="R39" i="2"/>
  <c r="O114" i="2"/>
  <c r="S10" i="2"/>
  <c r="N299" i="2"/>
  <c r="K267" i="2"/>
  <c r="M217" i="2"/>
  <c r="R283" i="2"/>
  <c r="Q179" i="2"/>
  <c r="Q127" i="2"/>
  <c r="P11" i="2"/>
  <c r="R232" i="2"/>
  <c r="Q29" i="2"/>
  <c r="K211" i="2"/>
  <c r="S95" i="2"/>
  <c r="R150" i="2"/>
  <c r="S55" i="2"/>
  <c r="S190" i="2"/>
  <c r="N35" i="2"/>
  <c r="L125" i="2"/>
  <c r="L262" i="2"/>
  <c r="O99" i="2"/>
  <c r="L196" i="2"/>
  <c r="M68" i="2"/>
  <c r="H34" i="2"/>
  <c r="O153" i="2"/>
  <c r="R55" i="2"/>
  <c r="R83" i="2"/>
  <c r="L160" i="2"/>
  <c r="K103" i="2"/>
  <c r="L265" i="2"/>
  <c r="S208" i="2"/>
  <c r="L268" i="2"/>
  <c r="Q95" i="2"/>
  <c r="Q113" i="2"/>
  <c r="N303" i="2"/>
  <c r="L57" i="2"/>
  <c r="M89" i="2"/>
  <c r="P175" i="2"/>
  <c r="P125" i="2"/>
  <c r="P221" i="2"/>
  <c r="S282" i="2"/>
  <c r="K249" i="2"/>
  <c r="M83" i="2"/>
  <c r="P147" i="2"/>
  <c r="O194" i="2"/>
  <c r="L77" i="2"/>
  <c r="K33" i="2"/>
  <c r="S142" i="2"/>
  <c r="M62" i="2"/>
  <c r="N179" i="2"/>
  <c r="N12" i="2"/>
  <c r="R255" i="2"/>
  <c r="R166" i="2"/>
  <c r="O7" i="2"/>
  <c r="R242" i="2"/>
  <c r="K302" i="2"/>
  <c r="M241" i="2"/>
  <c r="N204" i="2"/>
  <c r="R85" i="2"/>
  <c r="M266" i="2"/>
  <c r="K60" i="2"/>
  <c r="O70" i="2"/>
  <c r="O230" i="2"/>
  <c r="N116" i="2"/>
  <c r="R94" i="2"/>
  <c r="R103" i="2"/>
  <c r="M205" i="2"/>
  <c r="K303" i="2"/>
  <c r="R215" i="2"/>
  <c r="K162" i="2"/>
  <c r="L166" i="2"/>
  <c r="K63" i="2"/>
  <c r="S276" i="2"/>
  <c r="R41" i="2"/>
  <c r="K222" i="2"/>
  <c r="L128" i="2"/>
  <c r="S101" i="2"/>
  <c r="S286" i="2"/>
  <c r="Q77" i="2"/>
  <c r="S100" i="2"/>
  <c r="N114" i="2"/>
  <c r="L132" i="2"/>
  <c r="L227" i="2"/>
  <c r="L122" i="2"/>
  <c r="K200" i="2"/>
  <c r="R86" i="2"/>
  <c r="R80" i="2"/>
  <c r="S85" i="2"/>
  <c r="Q238" i="2"/>
  <c r="K223" i="2"/>
  <c r="P264" i="2"/>
  <c r="P131" i="2"/>
  <c r="R28" i="2"/>
  <c r="L109" i="2"/>
  <c r="S112" i="2"/>
  <c r="O44" i="2"/>
  <c r="H299" i="2"/>
  <c r="Q219" i="2"/>
  <c r="P13" i="2"/>
  <c r="R73" i="2"/>
  <c r="Q41" i="2"/>
  <c r="O11" i="2"/>
  <c r="P223" i="2"/>
  <c r="O226" i="2"/>
  <c r="R285" i="2"/>
  <c r="N231" i="2"/>
  <c r="N195" i="2"/>
  <c r="M111" i="2"/>
  <c r="Q178" i="2"/>
  <c r="N264" i="2"/>
  <c r="R48" i="2"/>
  <c r="N136" i="2"/>
  <c r="N11" i="2"/>
  <c r="R288" i="2"/>
  <c r="L163" i="2"/>
  <c r="M231" i="2"/>
  <c r="Q253" i="2"/>
  <c r="R220" i="2"/>
  <c r="S196" i="2"/>
  <c r="K168" i="2"/>
  <c r="S178" i="2"/>
  <c r="L83" i="2"/>
  <c r="R149" i="2"/>
  <c r="R276" i="2"/>
  <c r="P29" i="2"/>
  <c r="P127" i="2"/>
  <c r="M161" i="2"/>
  <c r="L59" i="2"/>
  <c r="P176" i="2"/>
  <c r="Q137" i="2"/>
  <c r="P50" i="2"/>
  <c r="Q203" i="2"/>
  <c r="S183" i="2"/>
  <c r="P110" i="2"/>
  <c r="Q169" i="2"/>
  <c r="K166" i="2"/>
  <c r="L79" i="2"/>
  <c r="O97" i="2"/>
  <c r="N164" i="2"/>
  <c r="S305" i="2"/>
  <c r="K276" i="2"/>
  <c r="N208" i="2"/>
  <c r="K232" i="2"/>
  <c r="O286" i="2"/>
  <c r="O211" i="2"/>
  <c r="R216" i="2"/>
  <c r="O55" i="2"/>
  <c r="M245" i="2"/>
  <c r="P187" i="2"/>
  <c r="M131" i="2"/>
  <c r="O239" i="2"/>
  <c r="Q255" i="2"/>
  <c r="L81" i="2"/>
  <c r="N228" i="2"/>
  <c r="O300" i="2"/>
  <c r="P256" i="2"/>
  <c r="O221" i="2"/>
  <c r="Q214" i="2"/>
  <c r="L255" i="2"/>
  <c r="O223" i="2"/>
  <c r="K18" i="2"/>
  <c r="N88" i="2"/>
  <c r="P240" i="2"/>
  <c r="S141" i="2"/>
  <c r="L181" i="2"/>
  <c r="N105" i="2"/>
  <c r="P103" i="2"/>
  <c r="O120" i="2"/>
  <c r="Q164" i="2"/>
  <c r="S35" i="2"/>
  <c r="P166" i="2"/>
  <c r="O170" i="2"/>
  <c r="K15" i="2"/>
  <c r="P66" i="2"/>
  <c r="K241" i="2"/>
  <c r="P78" i="2"/>
  <c r="L8" i="2"/>
  <c r="O299" i="2"/>
  <c r="K236" i="2"/>
  <c r="P70" i="2"/>
  <c r="Q199" i="2"/>
  <c r="Q189" i="2"/>
  <c r="P26" i="2"/>
  <c r="S19" i="2"/>
  <c r="K26" i="2"/>
  <c r="N205" i="2"/>
  <c r="O277" i="2"/>
  <c r="S32" i="2"/>
  <c r="S263" i="2"/>
  <c r="N294" i="2"/>
  <c r="R114" i="2"/>
  <c r="P234" i="2"/>
  <c r="R112" i="2"/>
  <c r="Q276" i="2"/>
  <c r="M73" i="2"/>
  <c r="H111" i="2"/>
  <c r="N58" i="2"/>
  <c r="Q205" i="2"/>
  <c r="O265" i="2"/>
  <c r="N70" i="2"/>
  <c r="S170" i="2"/>
  <c r="R16" i="2"/>
  <c r="P212" i="2"/>
  <c r="M127" i="2"/>
  <c r="N38" i="2"/>
  <c r="H296" i="2"/>
  <c r="N279" i="2"/>
  <c r="N217" i="2"/>
  <c r="N165" i="2"/>
  <c r="O171" i="2"/>
  <c r="L100" i="2"/>
  <c r="Q24" i="2"/>
  <c r="O118" i="2"/>
  <c r="S186" i="2"/>
  <c r="M76" i="2"/>
  <c r="P230" i="2"/>
  <c r="S105" i="2"/>
  <c r="R266" i="2"/>
  <c r="P260" i="2"/>
  <c r="P106" i="2"/>
  <c r="R33" i="2"/>
  <c r="M153" i="2"/>
  <c r="S264" i="2"/>
  <c r="K278" i="2"/>
  <c r="R108" i="2"/>
  <c r="K206" i="2"/>
  <c r="O266" i="2"/>
  <c r="M82" i="2"/>
  <c r="N37" i="2"/>
  <c r="N287" i="2"/>
  <c r="N237" i="2"/>
  <c r="R82" i="2"/>
  <c r="R125" i="2"/>
  <c r="L88" i="2"/>
  <c r="S127" i="2"/>
  <c r="O88" i="2"/>
  <c r="N61" i="2"/>
  <c r="M114" i="2"/>
  <c r="L37" i="2"/>
  <c r="P288" i="2"/>
  <c r="S74" i="2"/>
  <c r="P126" i="2"/>
  <c r="K266" i="2"/>
  <c r="M257" i="2"/>
  <c r="Q57" i="2"/>
  <c r="Q160" i="2"/>
  <c r="L127" i="2"/>
  <c r="M147" i="2"/>
  <c r="K79" i="2"/>
  <c r="S118" i="2"/>
  <c r="L240" i="2"/>
  <c r="P149" i="2"/>
  <c r="O272" i="2"/>
  <c r="K161" i="2"/>
  <c r="M112" i="2"/>
  <c r="K173" i="2"/>
  <c r="N17" i="2"/>
  <c r="S289" i="2"/>
  <c r="R43" i="2"/>
  <c r="N127" i="2"/>
  <c r="L248" i="2"/>
  <c r="L213" i="2"/>
  <c r="M296" i="2"/>
  <c r="L131" i="2"/>
  <c r="L269" i="2"/>
  <c r="Q204" i="2"/>
  <c r="Q171" i="2"/>
  <c r="Q115" i="2"/>
  <c r="L192" i="2"/>
  <c r="R67" i="2"/>
  <c r="M303" i="2"/>
  <c r="P184" i="2"/>
  <c r="M113" i="2"/>
  <c r="N280" i="2"/>
  <c r="K133" i="2"/>
  <c r="L211" i="2"/>
  <c r="S239" i="2"/>
  <c r="R93" i="2"/>
  <c r="P232" i="2"/>
  <c r="P172" i="2"/>
  <c r="K207" i="2"/>
  <c r="O165" i="2"/>
  <c r="S184" i="2"/>
  <c r="P95" i="2"/>
  <c r="K56" i="2"/>
  <c r="K81" i="2"/>
  <c r="H293" i="2"/>
  <c r="H87" i="2"/>
  <c r="H228" i="2"/>
  <c r="H135" i="2"/>
  <c r="Q123" i="2"/>
  <c r="M34" i="2"/>
  <c r="L191" i="2"/>
  <c r="S281" i="2"/>
  <c r="P305" i="2"/>
  <c r="M13" i="2"/>
  <c r="R127" i="2"/>
  <c r="H105" i="2"/>
  <c r="Q196" i="2"/>
  <c r="R167" i="2"/>
  <c r="L164" i="2"/>
  <c r="R281" i="2"/>
  <c r="P41" i="2"/>
  <c r="P61" i="2"/>
  <c r="N44" i="2"/>
  <c r="S247" i="2"/>
  <c r="M293" i="2"/>
  <c r="M50" i="2"/>
  <c r="L9" i="2"/>
  <c r="R177" i="2"/>
  <c r="Q225" i="2"/>
  <c r="K247" i="2"/>
  <c r="S213" i="2"/>
  <c r="Q69" i="2"/>
  <c r="L158" i="2"/>
  <c r="P207" i="2"/>
  <c r="N190" i="2"/>
  <c r="N129" i="2"/>
  <c r="M104" i="2"/>
  <c r="P46" i="2"/>
  <c r="P270" i="2"/>
  <c r="K268" i="2"/>
  <c r="L53" i="2"/>
  <c r="O160" i="2"/>
  <c r="S47" i="2"/>
  <c r="K271" i="2"/>
  <c r="O210" i="2"/>
  <c r="S119" i="2"/>
  <c r="R297" i="2"/>
  <c r="O74" i="2"/>
  <c r="N157" i="2"/>
  <c r="H157" i="2"/>
  <c r="S121" i="2"/>
  <c r="M100" i="2"/>
  <c r="K129" i="2"/>
  <c r="N155" i="2"/>
  <c r="N46" i="2"/>
  <c r="Q299" i="2"/>
  <c r="L144" i="2"/>
  <c r="S71" i="2"/>
  <c r="L259" i="2"/>
  <c r="P301" i="2"/>
  <c r="Q46" i="2"/>
  <c r="P216" i="2"/>
  <c r="N63" i="2"/>
  <c r="S150" i="2"/>
  <c r="P205" i="2"/>
  <c r="M41" i="2"/>
  <c r="N10" i="2"/>
  <c r="S160" i="2"/>
  <c r="M302" i="2"/>
  <c r="K263" i="2"/>
  <c r="P258" i="2"/>
  <c r="N258" i="2"/>
  <c r="N239" i="2"/>
  <c r="Q298" i="2"/>
  <c r="P279" i="2"/>
  <c r="Q140" i="2"/>
  <c r="O173" i="2"/>
  <c r="S28" i="2"/>
  <c r="O126" i="2"/>
  <c r="M162" i="2"/>
  <c r="P39" i="2"/>
  <c r="L231" i="2"/>
  <c r="N72" i="2"/>
  <c r="P292" i="2"/>
  <c r="Q296" i="2"/>
  <c r="N234" i="2"/>
  <c r="N80" i="2"/>
  <c r="N106" i="2"/>
  <c r="S192" i="2"/>
  <c r="Q12" i="2"/>
  <c r="R66" i="2"/>
  <c r="O183" i="2"/>
  <c r="M233" i="2"/>
  <c r="Q188" i="2"/>
  <c r="R204" i="2"/>
  <c r="P107" i="2"/>
  <c r="L140" i="2"/>
  <c r="M126" i="2"/>
  <c r="K111" i="2"/>
  <c r="K218" i="2"/>
  <c r="N103" i="2"/>
  <c r="Q120" i="2"/>
  <c r="O301" i="2"/>
  <c r="L113" i="2"/>
  <c r="N135" i="2"/>
  <c r="K297" i="2"/>
  <c r="Q134" i="2"/>
  <c r="L82" i="2"/>
  <c r="S109" i="2"/>
  <c r="S76" i="2"/>
  <c r="L117" i="2"/>
  <c r="M305" i="2"/>
  <c r="R176" i="2"/>
  <c r="N143" i="2"/>
  <c r="M97" i="2"/>
  <c r="O33" i="2"/>
  <c r="N77" i="2"/>
  <c r="K159" i="2"/>
  <c r="N282" i="2"/>
  <c r="K75" i="2"/>
  <c r="R222" i="2"/>
  <c r="S249" i="2"/>
  <c r="Q112" i="2"/>
  <c r="R18" i="2"/>
  <c r="N289" i="2"/>
  <c r="P206" i="2"/>
  <c r="S172" i="2"/>
  <c r="L34" i="2"/>
  <c r="Q128" i="2"/>
  <c r="N173" i="2"/>
  <c r="M204" i="2"/>
  <c r="R181" i="2"/>
  <c r="O27" i="2"/>
  <c r="M53" i="2"/>
  <c r="N263" i="2"/>
  <c r="M75" i="2"/>
  <c r="P180" i="2"/>
  <c r="N43" i="2"/>
  <c r="N213" i="2"/>
  <c r="R233" i="2"/>
  <c r="H6" i="2"/>
  <c r="N206" i="2"/>
  <c r="Q122" i="2"/>
  <c r="M85" i="2"/>
  <c r="R100" i="2"/>
  <c r="K34" i="2"/>
  <c r="L23" i="2"/>
  <c r="R91" i="2"/>
  <c r="S40" i="2"/>
  <c r="P238" i="2"/>
  <c r="Q76" i="2"/>
  <c r="R151" i="2"/>
  <c r="R265" i="2"/>
  <c r="Q139" i="2"/>
  <c r="L47" i="2"/>
  <c r="L249" i="2"/>
  <c r="R34" i="2"/>
  <c r="P141" i="2"/>
  <c r="R219" i="2"/>
  <c r="N297" i="2"/>
  <c r="S295" i="2"/>
  <c r="Q201" i="2"/>
  <c r="S225" i="2"/>
  <c r="L101" i="2"/>
  <c r="O276" i="2"/>
  <c r="O154" i="2"/>
  <c r="Q148" i="2"/>
  <c r="S72" i="2"/>
  <c r="O240" i="2"/>
  <c r="R295" i="2"/>
  <c r="O142" i="2"/>
  <c r="P148" i="2"/>
  <c r="P109" i="2"/>
  <c r="O253" i="2"/>
  <c r="K229" i="2"/>
  <c r="P261" i="2"/>
  <c r="S73" i="2"/>
  <c r="P247" i="2"/>
  <c r="L89" i="2"/>
  <c r="O127" i="2"/>
  <c r="O69" i="2"/>
  <c r="N262" i="2"/>
  <c r="Q170" i="2"/>
  <c r="R134" i="2"/>
  <c r="H181" i="2"/>
  <c r="H266" i="2"/>
  <c r="H24" i="2"/>
  <c r="L54" i="2"/>
  <c r="L286" i="2"/>
  <c r="N244" i="2"/>
  <c r="L182" i="2"/>
  <c r="P157" i="2"/>
  <c r="N66" i="2"/>
  <c r="K95" i="2"/>
  <c r="O20" i="2"/>
  <c r="P18" i="2"/>
  <c r="K7" i="2"/>
  <c r="M270" i="2"/>
  <c r="R304" i="2"/>
  <c r="Q197" i="2"/>
  <c r="L239" i="2"/>
  <c r="K216" i="2"/>
  <c r="Q26" i="2"/>
  <c r="O281" i="2"/>
  <c r="S231" i="2"/>
  <c r="O251" i="2"/>
  <c r="S49" i="2"/>
  <c r="Q172" i="2"/>
  <c r="L244" i="2"/>
  <c r="N168" i="2"/>
  <c r="S153" i="2"/>
  <c r="M33" i="2"/>
  <c r="K285" i="2"/>
  <c r="N270" i="2"/>
  <c r="P155" i="2"/>
  <c r="P165" i="2"/>
  <c r="P284" i="2"/>
  <c r="N146" i="2"/>
  <c r="S191" i="2"/>
  <c r="M134" i="2"/>
  <c r="P101" i="2"/>
  <c r="L32" i="2"/>
  <c r="M61" i="2"/>
  <c r="Q114" i="2"/>
  <c r="M169" i="2"/>
  <c r="O98" i="2"/>
  <c r="P233" i="2"/>
  <c r="N9" i="2"/>
  <c r="R284" i="2"/>
  <c r="K178" i="2"/>
  <c r="M263" i="2"/>
  <c r="M24" i="2"/>
  <c r="L162" i="2"/>
  <c r="R211" i="2"/>
  <c r="N132" i="2"/>
  <c r="R89" i="2"/>
  <c r="R27" i="2"/>
  <c r="P67" i="2"/>
  <c r="L229" i="2"/>
  <c r="S6" i="2"/>
  <c r="S138" i="2"/>
  <c r="P210" i="2"/>
  <c r="K153" i="2"/>
  <c r="S83" i="2"/>
  <c r="P282" i="2"/>
  <c r="R81" i="2"/>
  <c r="R226" i="2"/>
  <c r="S75" i="2"/>
  <c r="L61" i="2"/>
  <c r="K258" i="2"/>
  <c r="Q103" i="2"/>
  <c r="L73" i="2"/>
  <c r="N60" i="2"/>
  <c r="K156" i="2"/>
  <c r="N174" i="2"/>
  <c r="N159" i="2"/>
  <c r="S86" i="2"/>
  <c r="Q202" i="2"/>
  <c r="R162" i="2"/>
  <c r="L41" i="2"/>
  <c r="L257" i="2"/>
  <c r="Q249" i="2"/>
  <c r="M150" i="2"/>
  <c r="O236" i="2"/>
  <c r="O123" i="2"/>
  <c r="R191" i="2"/>
  <c r="O257" i="2"/>
  <c r="R296" i="2"/>
  <c r="Q190" i="2"/>
  <c r="L93" i="2"/>
  <c r="P297" i="2"/>
  <c r="R14" i="2"/>
  <c r="N199" i="2"/>
  <c r="K240" i="2"/>
  <c r="L175" i="2"/>
  <c r="P139" i="2"/>
  <c r="Q58" i="2"/>
  <c r="R289" i="2"/>
  <c r="S195" i="2"/>
  <c r="Q10" i="2"/>
  <c r="R303" i="2"/>
  <c r="H143" i="2"/>
  <c r="R269" i="2"/>
  <c r="O248" i="2"/>
  <c r="Q60" i="2"/>
  <c r="O51" i="2"/>
  <c r="N149" i="2"/>
  <c r="M91" i="2"/>
  <c r="H260" i="2"/>
  <c r="M285" i="2"/>
  <c r="M157" i="2"/>
  <c r="R174" i="2"/>
  <c r="P100" i="2"/>
  <c r="N126" i="2"/>
  <c r="R188" i="2"/>
  <c r="O185" i="2"/>
  <c r="Q35" i="2"/>
  <c r="O91" i="2"/>
  <c r="P293" i="2"/>
  <c r="R292" i="2"/>
  <c r="Q66" i="2"/>
  <c r="H227" i="2"/>
  <c r="O250" i="2"/>
  <c r="O58" i="2"/>
  <c r="Q176" i="2"/>
  <c r="H189" i="2"/>
  <c r="P248" i="2"/>
  <c r="L84" i="2"/>
  <c r="O258" i="2"/>
  <c r="S42" i="2"/>
  <c r="M19" i="2"/>
  <c r="Q30" i="2"/>
  <c r="K128" i="2"/>
  <c r="R36" i="2"/>
  <c r="P38" i="2"/>
  <c r="Q48" i="2"/>
  <c r="P246" i="2"/>
  <c r="K140" i="2"/>
  <c r="K13" i="2"/>
  <c r="L266" i="2"/>
  <c r="L201" i="2"/>
  <c r="N221" i="2"/>
  <c r="K253" i="2"/>
  <c r="Q228" i="2"/>
  <c r="P202" i="2"/>
  <c r="N218" i="2"/>
  <c r="M37" i="2"/>
  <c r="R52" i="2"/>
  <c r="L234" i="2"/>
  <c r="S110" i="2"/>
  <c r="L177" i="2"/>
  <c r="M172" i="2"/>
  <c r="P140" i="2"/>
  <c r="L195" i="2"/>
  <c r="L137" i="2"/>
  <c r="M289" i="2"/>
  <c r="L247" i="2"/>
  <c r="P146" i="2"/>
  <c r="R61" i="2"/>
  <c r="N122" i="2"/>
  <c r="O291" i="2"/>
  <c r="L170" i="2"/>
  <c r="O190" i="2"/>
  <c r="Q260" i="2"/>
  <c r="R68" i="2"/>
  <c r="N172" i="2"/>
  <c r="K170" i="2"/>
  <c r="Q45" i="2"/>
  <c r="Q262" i="2"/>
  <c r="N275" i="2"/>
  <c r="Q277" i="2"/>
  <c r="Q99" i="2"/>
  <c r="M135" i="2"/>
  <c r="M256" i="2"/>
  <c r="S265" i="2"/>
  <c r="K28" i="2"/>
  <c r="M268" i="2"/>
  <c r="Q19" i="2"/>
  <c r="O67" i="2"/>
  <c r="N235" i="2"/>
  <c r="K119" i="2"/>
  <c r="P44" i="2"/>
  <c r="L80" i="2"/>
  <c r="K204" i="2"/>
  <c r="O26" i="2"/>
  <c r="N144" i="2"/>
  <c r="M211" i="2"/>
  <c r="P273" i="2"/>
  <c r="R227" i="2"/>
  <c r="M133" i="2"/>
  <c r="M236" i="2"/>
  <c r="L2" i="1" l="1"/>
  <c r="N106" i="1"/>
  <c r="O106" i="1" s="1"/>
  <c r="P106" i="1" s="1"/>
  <c r="I106" i="2"/>
  <c r="J106" i="2" s="1"/>
  <c r="N112" i="1"/>
  <c r="O112" i="1" s="1"/>
  <c r="P112" i="1" s="1"/>
  <c r="I112" i="2"/>
  <c r="J112" i="2" s="1"/>
  <c r="I202" i="2"/>
  <c r="J202" i="2" s="1"/>
  <c r="N202" i="1"/>
  <c r="O202" i="1" s="1"/>
  <c r="P202" i="1" s="1"/>
  <c r="N197" i="1"/>
  <c r="O197" i="1" s="1"/>
  <c r="P197" i="1" s="1"/>
  <c r="I197" i="2"/>
  <c r="J197" i="2" s="1"/>
  <c r="I118" i="2"/>
  <c r="J118" i="2" s="1"/>
  <c r="N118" i="1"/>
  <c r="O118" i="1" s="1"/>
  <c r="P118" i="1" s="1"/>
  <c r="I100" i="2"/>
  <c r="J100" i="2" s="1"/>
  <c r="N100" i="1"/>
  <c r="O100" i="1" s="1"/>
  <c r="P100" i="1" s="1"/>
  <c r="I44" i="2"/>
  <c r="J44" i="2" s="1"/>
  <c r="N44" i="1"/>
  <c r="O44" i="1" s="1"/>
  <c r="P44" i="1" s="1"/>
  <c r="I48" i="2"/>
  <c r="J48" i="2" s="1"/>
  <c r="N48" i="1"/>
  <c r="O48" i="1" s="1"/>
  <c r="P48" i="1" s="1"/>
  <c r="N293" i="1"/>
  <c r="O293" i="1" s="1"/>
  <c r="P293" i="1" s="1"/>
  <c r="I293" i="2"/>
  <c r="J293" i="2" s="1"/>
  <c r="I198" i="2"/>
  <c r="J198" i="2" s="1"/>
  <c r="N198" i="1"/>
  <c r="O198" i="1" s="1"/>
  <c r="P198" i="1" s="1"/>
  <c r="I17" i="2"/>
  <c r="J17" i="2" s="1"/>
  <c r="N17" i="1"/>
  <c r="O17" i="1" s="1"/>
  <c r="P17" i="1" s="1"/>
  <c r="I220" i="2"/>
  <c r="J220" i="2" s="1"/>
  <c r="N220" i="1"/>
  <c r="O220" i="1" s="1"/>
  <c r="P220" i="1" s="1"/>
  <c r="N231" i="1"/>
  <c r="O231" i="1" s="1"/>
  <c r="P231" i="1" s="1"/>
  <c r="I231" i="2"/>
  <c r="J231" i="2" s="1"/>
  <c r="N53" i="1"/>
  <c r="O53" i="1" s="1"/>
  <c r="P53" i="1" s="1"/>
  <c r="I53" i="2"/>
  <c r="J53" i="2" s="1"/>
  <c r="N97" i="1"/>
  <c r="O97" i="1" s="1"/>
  <c r="P97" i="1" s="1"/>
  <c r="I97" i="2"/>
  <c r="J97" i="2" s="1"/>
  <c r="N72" i="1"/>
  <c r="O72" i="1" s="1"/>
  <c r="P72" i="1" s="1"/>
  <c r="I72" i="2"/>
  <c r="J72" i="2" s="1"/>
  <c r="I255" i="2"/>
  <c r="J255" i="2" s="1"/>
  <c r="N255" i="1"/>
  <c r="O255" i="1" s="1"/>
  <c r="P255" i="1" s="1"/>
  <c r="I28" i="2"/>
  <c r="J28" i="2" s="1"/>
  <c r="N28" i="1"/>
  <c r="O28" i="1" s="1"/>
  <c r="P28" i="1" s="1"/>
  <c r="I116" i="2"/>
  <c r="J116" i="2" s="1"/>
  <c r="N116" i="1"/>
  <c r="O116" i="1" s="1"/>
  <c r="P116" i="1" s="1"/>
  <c r="I58" i="2"/>
  <c r="J58" i="2" s="1"/>
  <c r="N58" i="1"/>
  <c r="O58" i="1" s="1"/>
  <c r="P58" i="1" s="1"/>
  <c r="I144" i="2"/>
  <c r="J144" i="2" s="1"/>
  <c r="N144" i="1"/>
  <c r="O144" i="1" s="1"/>
  <c r="P144" i="1" s="1"/>
  <c r="N234" i="1"/>
  <c r="O234" i="1" s="1"/>
  <c r="P234" i="1" s="1"/>
  <c r="I234" i="2"/>
  <c r="J234" i="2" s="1"/>
  <c r="N61" i="1"/>
  <c r="O61" i="1" s="1"/>
  <c r="P61" i="1" s="1"/>
  <c r="I61" i="2"/>
  <c r="J61" i="2" s="1"/>
  <c r="N232" i="1"/>
  <c r="O232" i="1" s="1"/>
  <c r="P232" i="1" s="1"/>
  <c r="I232" i="2"/>
  <c r="J232" i="2" s="1"/>
  <c r="N188" i="1"/>
  <c r="O188" i="1" s="1"/>
  <c r="P188" i="1" s="1"/>
  <c r="I188" i="2"/>
  <c r="J188" i="2" s="1"/>
  <c r="I136" i="2"/>
  <c r="J136" i="2" s="1"/>
  <c r="N136" i="1"/>
  <c r="O136" i="1" s="1"/>
  <c r="P136" i="1" s="1"/>
  <c r="I271" i="2"/>
  <c r="J271" i="2" s="1"/>
  <c r="N271" i="1"/>
  <c r="O271" i="1" s="1"/>
  <c r="P271" i="1" s="1"/>
  <c r="I62" i="2"/>
  <c r="J62" i="2" s="1"/>
  <c r="N62" i="1"/>
  <c r="O62" i="1" s="1"/>
  <c r="P62" i="1" s="1"/>
  <c r="N205" i="1"/>
  <c r="O205" i="1" s="1"/>
  <c r="P205" i="1" s="1"/>
  <c r="I205" i="2"/>
  <c r="J205" i="2" s="1"/>
  <c r="N78" i="1"/>
  <c r="O78" i="1" s="1"/>
  <c r="P78" i="1" s="1"/>
  <c r="I78" i="2"/>
  <c r="J78" i="2" s="1"/>
  <c r="N92" i="1"/>
  <c r="O92" i="1" s="1"/>
  <c r="P92" i="1" s="1"/>
  <c r="I92" i="2"/>
  <c r="J92" i="2" s="1"/>
  <c r="I240" i="2"/>
  <c r="J240" i="2" s="1"/>
  <c r="N240" i="1"/>
  <c r="O240" i="1" s="1"/>
  <c r="P240" i="1" s="1"/>
  <c r="N193" i="1"/>
  <c r="O193" i="1" s="1"/>
  <c r="P193" i="1" s="1"/>
  <c r="I193" i="2"/>
  <c r="J193" i="2" s="1"/>
  <c r="I294" i="2"/>
  <c r="J294" i="2" s="1"/>
  <c r="N294" i="1"/>
  <c r="O294" i="1" s="1"/>
  <c r="P294" i="1" s="1"/>
  <c r="I284" i="2"/>
  <c r="J284" i="2" s="1"/>
  <c r="N284" i="1"/>
  <c r="O284" i="1" s="1"/>
  <c r="P284" i="1" s="1"/>
  <c r="N79" i="1"/>
  <c r="O79" i="1" s="1"/>
  <c r="P79" i="1" s="1"/>
  <c r="I79" i="2"/>
  <c r="J79" i="2" s="1"/>
  <c r="I201" i="2"/>
  <c r="J201" i="2" s="1"/>
  <c r="N201" i="1"/>
  <c r="O201" i="1" s="1"/>
  <c r="P201" i="1" s="1"/>
  <c r="I244" i="2"/>
  <c r="J244" i="2" s="1"/>
  <c r="N244" i="1"/>
  <c r="O244" i="1" s="1"/>
  <c r="P244" i="1" s="1"/>
  <c r="N204" i="1"/>
  <c r="O204" i="1" s="1"/>
  <c r="P204" i="1" s="1"/>
  <c r="I204" i="2"/>
  <c r="J204" i="2" s="1"/>
  <c r="I75" i="2"/>
  <c r="J75" i="2" s="1"/>
  <c r="N75" i="1"/>
  <c r="O75" i="1" s="1"/>
  <c r="P75" i="1" s="1"/>
  <c r="N12" i="1"/>
  <c r="O12" i="1" s="1"/>
  <c r="P12" i="1" s="1"/>
  <c r="I12" i="2"/>
  <c r="J12" i="2" s="1"/>
  <c r="N65" i="1"/>
  <c r="O65" i="1" s="1"/>
  <c r="P65" i="1" s="1"/>
  <c r="I65" i="2"/>
  <c r="J65" i="2" s="1"/>
  <c r="I27" i="2"/>
  <c r="J27" i="2" s="1"/>
  <c r="N27" i="1"/>
  <c r="O27" i="1" s="1"/>
  <c r="P27" i="1" s="1"/>
  <c r="N131" i="1"/>
  <c r="O131" i="1" s="1"/>
  <c r="P131" i="1" s="1"/>
  <c r="I131" i="2"/>
  <c r="J131" i="2" s="1"/>
  <c r="I71" i="2"/>
  <c r="J71" i="2" s="1"/>
  <c r="N71" i="1"/>
  <c r="O71" i="1" s="1"/>
  <c r="P71" i="1" s="1"/>
  <c r="N279" i="1"/>
  <c r="O279" i="1" s="1"/>
  <c r="P279" i="1" s="1"/>
  <c r="I279" i="2"/>
  <c r="J279" i="2" s="1"/>
  <c r="N207" i="1"/>
  <c r="O207" i="1" s="1"/>
  <c r="P207" i="1" s="1"/>
  <c r="I207" i="2"/>
  <c r="J207" i="2" s="1"/>
  <c r="N122" i="1"/>
  <c r="O122" i="1" s="1"/>
  <c r="P122" i="1" s="1"/>
  <c r="I122" i="2"/>
  <c r="J122" i="2" s="1"/>
  <c r="N237" i="1"/>
  <c r="O237" i="1" s="1"/>
  <c r="P237" i="1" s="1"/>
  <c r="I237" i="2"/>
  <c r="J237" i="2" s="1"/>
  <c r="I199" i="2"/>
  <c r="J199" i="2" s="1"/>
  <c r="N199" i="1"/>
  <c r="O199" i="1" s="1"/>
  <c r="P199" i="1" s="1"/>
  <c r="I226" i="2"/>
  <c r="J226" i="2" s="1"/>
  <c r="N226" i="1"/>
  <c r="O226" i="1" s="1"/>
  <c r="P226" i="1" s="1"/>
  <c r="N276" i="1"/>
  <c r="O276" i="1" s="1"/>
  <c r="P276" i="1" s="1"/>
  <c r="I276" i="2"/>
  <c r="J276" i="2" s="1"/>
  <c r="N243" i="1"/>
  <c r="O243" i="1" s="1"/>
  <c r="P243" i="1" s="1"/>
  <c r="I243" i="2"/>
  <c r="J243" i="2" s="1"/>
  <c r="N285" i="1"/>
  <c r="O285" i="1" s="1"/>
  <c r="P285" i="1" s="1"/>
  <c r="I285" i="2"/>
  <c r="J285" i="2" s="1"/>
  <c r="N126" i="1"/>
  <c r="O126" i="1" s="1"/>
  <c r="P126" i="1" s="1"/>
  <c r="I126" i="2"/>
  <c r="J126" i="2" s="1"/>
  <c r="I166" i="2"/>
  <c r="J166" i="2" s="1"/>
  <c r="N166" i="1"/>
  <c r="O166" i="1" s="1"/>
  <c r="P166" i="1" s="1"/>
  <c r="N67" i="1"/>
  <c r="O67" i="1" s="1"/>
  <c r="P67" i="1" s="1"/>
  <c r="I67" i="2"/>
  <c r="J67" i="2" s="1"/>
  <c r="I138" i="2"/>
  <c r="J138" i="2" s="1"/>
  <c r="N138" i="1"/>
  <c r="O138" i="1" s="1"/>
  <c r="P138" i="1" s="1"/>
  <c r="I178" i="2"/>
  <c r="J178" i="2" s="1"/>
  <c r="N178" i="1"/>
  <c r="O178" i="1" s="1"/>
  <c r="P178" i="1" s="1"/>
  <c r="N91" i="1"/>
  <c r="O91" i="1" s="1"/>
  <c r="P91" i="1" s="1"/>
  <c r="I91" i="2"/>
  <c r="J91" i="2" s="1"/>
  <c r="I6" i="2"/>
  <c r="N6" i="1"/>
  <c r="O6" i="1" s="1"/>
  <c r="P6" i="1" s="1"/>
  <c r="I223" i="2"/>
  <c r="J223" i="2" s="1"/>
  <c r="N223" i="1"/>
  <c r="O223" i="1" s="1"/>
  <c r="P223" i="1" s="1"/>
  <c r="N52" i="1"/>
  <c r="O52" i="1" s="1"/>
  <c r="P52" i="1" s="1"/>
  <c r="I52" i="2"/>
  <c r="J52" i="2" s="1"/>
  <c r="N148" i="1"/>
  <c r="O148" i="1" s="1"/>
  <c r="P148" i="1" s="1"/>
  <c r="I148" i="2"/>
  <c r="J148" i="2" s="1"/>
  <c r="N60" i="1"/>
  <c r="O60" i="1" s="1"/>
  <c r="P60" i="1" s="1"/>
  <c r="I60" i="2"/>
  <c r="J60" i="2" s="1"/>
  <c r="N266" i="1"/>
  <c r="O266" i="1" s="1"/>
  <c r="P266" i="1" s="1"/>
  <c r="I266" i="2"/>
  <c r="J266" i="2" s="1"/>
  <c r="I146" i="2"/>
  <c r="J146" i="2" s="1"/>
  <c r="N146" i="1"/>
  <c r="O146" i="1" s="1"/>
  <c r="P146" i="1" s="1"/>
  <c r="I59" i="2"/>
  <c r="J59" i="2" s="1"/>
  <c r="N59" i="1"/>
  <c r="O59" i="1" s="1"/>
  <c r="P59" i="1" s="1"/>
  <c r="I210" i="2"/>
  <c r="J210" i="2" s="1"/>
  <c r="N210" i="1"/>
  <c r="O210" i="1" s="1"/>
  <c r="P210" i="1" s="1"/>
  <c r="N280" i="1"/>
  <c r="O280" i="1" s="1"/>
  <c r="P280" i="1" s="1"/>
  <c r="I280" i="2"/>
  <c r="J280" i="2" s="1"/>
  <c r="I213" i="2"/>
  <c r="J213" i="2" s="1"/>
  <c r="N213" i="1"/>
  <c r="O213" i="1" s="1"/>
  <c r="P213" i="1" s="1"/>
  <c r="I158" i="2"/>
  <c r="J158" i="2" s="1"/>
  <c r="N158" i="1"/>
  <c r="O158" i="1" s="1"/>
  <c r="P158" i="1" s="1"/>
  <c r="I171" i="2"/>
  <c r="J171" i="2" s="1"/>
  <c r="N171" i="1"/>
  <c r="O171" i="1" s="1"/>
  <c r="P171" i="1" s="1"/>
  <c r="I180" i="2"/>
  <c r="J180" i="2" s="1"/>
  <c r="N180" i="1"/>
  <c r="O180" i="1" s="1"/>
  <c r="P180" i="1" s="1"/>
  <c r="N21" i="1"/>
  <c r="O21" i="1" s="1"/>
  <c r="P21" i="1" s="1"/>
  <c r="I21" i="2"/>
  <c r="J21" i="2" s="1"/>
  <c r="N272" i="1"/>
  <c r="O272" i="1" s="1"/>
  <c r="P272" i="1" s="1"/>
  <c r="I272" i="2"/>
  <c r="J272" i="2" s="1"/>
  <c r="N124" i="1"/>
  <c r="O124" i="1" s="1"/>
  <c r="P124" i="1" s="1"/>
  <c r="I124" i="2"/>
  <c r="J124" i="2" s="1"/>
  <c r="N152" i="1"/>
  <c r="O152" i="1" s="1"/>
  <c r="P152" i="1" s="1"/>
  <c r="I152" i="2"/>
  <c r="J152" i="2" s="1"/>
  <c r="N177" i="1"/>
  <c r="O177" i="1" s="1"/>
  <c r="P177" i="1" s="1"/>
  <c r="I177" i="2"/>
  <c r="J177" i="2" s="1"/>
  <c r="I273" i="2"/>
  <c r="J273" i="2" s="1"/>
  <c r="N273" i="1"/>
  <c r="O273" i="1" s="1"/>
  <c r="P273" i="1" s="1"/>
  <c r="N105" i="1"/>
  <c r="O105" i="1" s="1"/>
  <c r="P105" i="1" s="1"/>
  <c r="I105" i="2"/>
  <c r="J105" i="2" s="1"/>
  <c r="I129" i="2"/>
  <c r="J129" i="2" s="1"/>
  <c r="N129" i="1"/>
  <c r="O129" i="1" s="1"/>
  <c r="P129" i="1" s="1"/>
  <c r="N80" i="1"/>
  <c r="O80" i="1" s="1"/>
  <c r="P80" i="1" s="1"/>
  <c r="I80" i="2"/>
  <c r="J80" i="2" s="1"/>
  <c r="I20" i="2"/>
  <c r="J20" i="2" s="1"/>
  <c r="N20" i="1"/>
  <c r="O20" i="1" s="1"/>
  <c r="P20" i="1" s="1"/>
  <c r="N56" i="1"/>
  <c r="O56" i="1" s="1"/>
  <c r="P56" i="1" s="1"/>
  <c r="I56" i="2"/>
  <c r="J56" i="2" s="1"/>
  <c r="I190" i="2"/>
  <c r="J190" i="2" s="1"/>
  <c r="N190" i="1"/>
  <c r="O190" i="1" s="1"/>
  <c r="P190" i="1" s="1"/>
  <c r="I182" i="2"/>
  <c r="J182" i="2" s="1"/>
  <c r="N182" i="1"/>
  <c r="O182" i="1" s="1"/>
  <c r="P182" i="1" s="1"/>
  <c r="I186" i="2"/>
  <c r="J186" i="2" s="1"/>
  <c r="N186" i="1"/>
  <c r="O186" i="1" s="1"/>
  <c r="P186" i="1" s="1"/>
  <c r="I69" i="2"/>
  <c r="J69" i="2" s="1"/>
  <c r="N69" i="1"/>
  <c r="O69" i="1" s="1"/>
  <c r="P69" i="1" s="1"/>
  <c r="I172" i="2"/>
  <c r="J172" i="2" s="1"/>
  <c r="N172" i="1"/>
  <c r="O172" i="1" s="1"/>
  <c r="P172" i="1" s="1"/>
  <c r="I305" i="2"/>
  <c r="J305" i="2" s="1"/>
  <c r="N305" i="1"/>
  <c r="O305" i="1" s="1"/>
  <c r="P305" i="1" s="1"/>
  <c r="I292" i="2"/>
  <c r="J292" i="2" s="1"/>
  <c r="N292" i="1"/>
  <c r="O292" i="1" s="1"/>
  <c r="P292" i="1" s="1"/>
  <c r="N133" i="1"/>
  <c r="O133" i="1" s="1"/>
  <c r="P133" i="1" s="1"/>
  <c r="I133" i="2"/>
  <c r="J133" i="2" s="1"/>
  <c r="I162" i="2"/>
  <c r="J162" i="2" s="1"/>
  <c r="N162" i="1"/>
  <c r="O162" i="1" s="1"/>
  <c r="P162" i="1" s="1"/>
  <c r="I77" i="2"/>
  <c r="J77" i="2" s="1"/>
  <c r="N77" i="1"/>
  <c r="O77" i="1" s="1"/>
  <c r="P77" i="1" s="1"/>
  <c r="I175" i="2"/>
  <c r="J175" i="2" s="1"/>
  <c r="N175" i="1"/>
  <c r="O175" i="1" s="1"/>
  <c r="P175" i="1" s="1"/>
  <c r="N104" i="1"/>
  <c r="O104" i="1" s="1"/>
  <c r="P104" i="1" s="1"/>
  <c r="I104" i="2"/>
  <c r="J104" i="2" s="1"/>
  <c r="I103" i="2"/>
  <c r="J103" i="2" s="1"/>
  <c r="N103" i="1"/>
  <c r="O103" i="1" s="1"/>
  <c r="P103" i="1" s="1"/>
  <c r="I45" i="2"/>
  <c r="J45" i="2" s="1"/>
  <c r="N45" i="1"/>
  <c r="O45" i="1" s="1"/>
  <c r="P45" i="1" s="1"/>
  <c r="I90" i="2"/>
  <c r="J90" i="2" s="1"/>
  <c r="N90" i="1"/>
  <c r="O90" i="1" s="1"/>
  <c r="P90" i="1" s="1"/>
  <c r="I208" i="2"/>
  <c r="J208" i="2" s="1"/>
  <c r="N208" i="1"/>
  <c r="O208" i="1" s="1"/>
  <c r="P208" i="1" s="1"/>
  <c r="N296" i="1"/>
  <c r="O296" i="1" s="1"/>
  <c r="P296" i="1" s="1"/>
  <c r="I296" i="2"/>
  <c r="J296" i="2" s="1"/>
  <c r="N200" i="1"/>
  <c r="O200" i="1" s="1"/>
  <c r="P200" i="1" s="1"/>
  <c r="I200" i="2"/>
  <c r="J200" i="2" s="1"/>
  <c r="I89" i="2"/>
  <c r="J89" i="2" s="1"/>
  <c r="N89" i="1"/>
  <c r="O89" i="1" s="1"/>
  <c r="P89" i="1" s="1"/>
  <c r="I274" i="2"/>
  <c r="J274" i="2" s="1"/>
  <c r="N274" i="1"/>
  <c r="O274" i="1" s="1"/>
  <c r="P274" i="1" s="1"/>
  <c r="N88" i="1"/>
  <c r="O88" i="1" s="1"/>
  <c r="P88" i="1" s="1"/>
  <c r="I88" i="2"/>
  <c r="J88" i="2" s="1"/>
  <c r="N218" i="1"/>
  <c r="O218" i="1" s="1"/>
  <c r="P218" i="1" s="1"/>
  <c r="I218" i="2"/>
  <c r="J218" i="2" s="1"/>
  <c r="N181" i="1"/>
  <c r="O181" i="1" s="1"/>
  <c r="P181" i="1" s="1"/>
  <c r="I181" i="2"/>
  <c r="J181" i="2" s="1"/>
  <c r="I37" i="2"/>
  <c r="J37" i="2" s="1"/>
  <c r="N37" i="1"/>
  <c r="O37" i="1" s="1"/>
  <c r="P37" i="1" s="1"/>
  <c r="N290" i="1"/>
  <c r="O290" i="1" s="1"/>
  <c r="P290" i="1" s="1"/>
  <c r="I290" i="2"/>
  <c r="J290" i="2" s="1"/>
  <c r="I73" i="2"/>
  <c r="J73" i="2" s="1"/>
  <c r="N73" i="1"/>
  <c r="O73" i="1" s="1"/>
  <c r="P73" i="1" s="1"/>
  <c r="N258" i="1"/>
  <c r="O258" i="1" s="1"/>
  <c r="P258" i="1" s="1"/>
  <c r="I258" i="2"/>
  <c r="J258" i="2" s="1"/>
  <c r="I287" i="2"/>
  <c r="J287" i="2" s="1"/>
  <c r="N287" i="1"/>
  <c r="O287" i="1" s="1"/>
  <c r="P287" i="1" s="1"/>
  <c r="I257" i="2"/>
  <c r="J257" i="2" s="1"/>
  <c r="N257" i="1"/>
  <c r="O257" i="1" s="1"/>
  <c r="P257" i="1" s="1"/>
  <c r="N167" i="1"/>
  <c r="O167" i="1" s="1"/>
  <c r="P167" i="1" s="1"/>
  <c r="I167" i="2"/>
  <c r="J167" i="2" s="1"/>
  <c r="I96" i="2"/>
  <c r="J96" i="2" s="1"/>
  <c r="N96" i="1"/>
  <c r="O96" i="1" s="1"/>
  <c r="P96" i="1" s="1"/>
  <c r="I254" i="2"/>
  <c r="J254" i="2" s="1"/>
  <c r="N254" i="1"/>
  <c r="O254" i="1" s="1"/>
  <c r="P254" i="1" s="1"/>
  <c r="I154" i="2"/>
  <c r="J154" i="2" s="1"/>
  <c r="N154" i="1"/>
  <c r="O154" i="1" s="1"/>
  <c r="P154" i="1" s="1"/>
  <c r="I270" i="2"/>
  <c r="J270" i="2" s="1"/>
  <c r="N270" i="1"/>
  <c r="O270" i="1" s="1"/>
  <c r="P270" i="1" s="1"/>
  <c r="N295" i="1"/>
  <c r="O295" i="1" s="1"/>
  <c r="P295" i="1" s="1"/>
  <c r="I295" i="2"/>
  <c r="J295" i="2" s="1"/>
  <c r="N57" i="1"/>
  <c r="O57" i="1" s="1"/>
  <c r="P57" i="1" s="1"/>
  <c r="I57" i="2"/>
  <c r="J57" i="2" s="1"/>
  <c r="I130" i="2"/>
  <c r="J130" i="2" s="1"/>
  <c r="N130" i="1"/>
  <c r="O130" i="1" s="1"/>
  <c r="P130" i="1" s="1"/>
  <c r="I43" i="2"/>
  <c r="J43" i="2" s="1"/>
  <c r="N43" i="1"/>
  <c r="O43" i="1" s="1"/>
  <c r="P43" i="1" s="1"/>
  <c r="N109" i="1"/>
  <c r="O109" i="1" s="1"/>
  <c r="P109" i="1" s="1"/>
  <c r="I109" i="2"/>
  <c r="J109" i="2" s="1"/>
  <c r="N102" i="1"/>
  <c r="O102" i="1" s="1"/>
  <c r="P102" i="1" s="1"/>
  <c r="I102" i="2"/>
  <c r="J102" i="2" s="1"/>
  <c r="I216" i="2"/>
  <c r="J216" i="2" s="1"/>
  <c r="N216" i="1"/>
  <c r="O216" i="1" s="1"/>
  <c r="P216" i="1" s="1"/>
  <c r="N249" i="1"/>
  <c r="O249" i="1" s="1"/>
  <c r="P249" i="1" s="1"/>
  <c r="I249" i="2"/>
  <c r="J249" i="2" s="1"/>
  <c r="N217" i="1"/>
  <c r="O217" i="1" s="1"/>
  <c r="P217" i="1" s="1"/>
  <c r="I217" i="2"/>
  <c r="J217" i="2" s="1"/>
  <c r="I94" i="2"/>
  <c r="J94" i="2" s="1"/>
  <c r="N94" i="1"/>
  <c r="O94" i="1" s="1"/>
  <c r="P94" i="1" s="1"/>
  <c r="N185" i="1"/>
  <c r="O185" i="1" s="1"/>
  <c r="P185" i="1" s="1"/>
  <c r="I185" i="2"/>
  <c r="J185" i="2" s="1"/>
  <c r="N151" i="1"/>
  <c r="O151" i="1" s="1"/>
  <c r="P151" i="1" s="1"/>
  <c r="I151" i="2"/>
  <c r="J151" i="2" s="1"/>
  <c r="N140" i="1"/>
  <c r="O140" i="1" s="1"/>
  <c r="P140" i="1" s="1"/>
  <c r="I140" i="2"/>
  <c r="J140" i="2" s="1"/>
  <c r="I239" i="2"/>
  <c r="J239" i="2" s="1"/>
  <c r="N239" i="1"/>
  <c r="O239" i="1" s="1"/>
  <c r="P239" i="1" s="1"/>
  <c r="I9" i="2"/>
  <c r="J9" i="2" s="1"/>
  <c r="N9" i="1"/>
  <c r="O9" i="1" s="1"/>
  <c r="P9" i="1" s="1"/>
  <c r="I169" i="2"/>
  <c r="J169" i="2" s="1"/>
  <c r="N169" i="1"/>
  <c r="O169" i="1" s="1"/>
  <c r="P169" i="1" s="1"/>
  <c r="I247" i="2"/>
  <c r="J247" i="2" s="1"/>
  <c r="N247" i="1"/>
  <c r="O247" i="1" s="1"/>
  <c r="P247" i="1" s="1"/>
  <c r="N196" i="1"/>
  <c r="O196" i="1" s="1"/>
  <c r="P196" i="1" s="1"/>
  <c r="I196" i="2"/>
  <c r="J196" i="2" s="1"/>
  <c r="N248" i="1"/>
  <c r="O248" i="1" s="1"/>
  <c r="P248" i="1" s="1"/>
  <c r="I248" i="2"/>
  <c r="J248" i="2" s="1"/>
  <c r="N93" i="1"/>
  <c r="O93" i="1" s="1"/>
  <c r="P93" i="1" s="1"/>
  <c r="I93" i="2"/>
  <c r="J93" i="2" s="1"/>
  <c r="N183" i="1"/>
  <c r="O183" i="1" s="1"/>
  <c r="P183" i="1" s="1"/>
  <c r="I183" i="2"/>
  <c r="J183" i="2" s="1"/>
  <c r="I246" i="2"/>
  <c r="J246" i="2" s="1"/>
  <c r="N246" i="1"/>
  <c r="O246" i="1" s="1"/>
  <c r="P246" i="1" s="1"/>
  <c r="N268" i="1"/>
  <c r="O268" i="1" s="1"/>
  <c r="P268" i="1" s="1"/>
  <c r="I268" i="2"/>
  <c r="J268" i="2" s="1"/>
  <c r="I135" i="2"/>
  <c r="J135" i="2" s="1"/>
  <c r="N135" i="1"/>
  <c r="O135" i="1" s="1"/>
  <c r="P135" i="1" s="1"/>
  <c r="I304" i="2"/>
  <c r="J304" i="2" s="1"/>
  <c r="N304" i="1"/>
  <c r="O304" i="1" s="1"/>
  <c r="P304" i="1" s="1"/>
  <c r="N236" i="1"/>
  <c r="O236" i="1" s="1"/>
  <c r="P236" i="1" s="1"/>
  <c r="I236" i="2"/>
  <c r="J236" i="2" s="1"/>
  <c r="I265" i="2"/>
  <c r="J265" i="2" s="1"/>
  <c r="N265" i="1"/>
  <c r="O265" i="1" s="1"/>
  <c r="P265" i="1" s="1"/>
  <c r="N54" i="1"/>
  <c r="O54" i="1" s="1"/>
  <c r="P54" i="1" s="1"/>
  <c r="I54" i="2"/>
  <c r="J54" i="2" s="1"/>
  <c r="N298" i="1"/>
  <c r="O298" i="1" s="1"/>
  <c r="P298" i="1" s="1"/>
  <c r="I298" i="2"/>
  <c r="J298" i="2" s="1"/>
  <c r="I299" i="2"/>
  <c r="J299" i="2" s="1"/>
  <c r="N299" i="1"/>
  <c r="O299" i="1" s="1"/>
  <c r="P299" i="1" s="1"/>
  <c r="N30" i="1"/>
  <c r="O30" i="1" s="1"/>
  <c r="P30" i="1" s="1"/>
  <c r="I30" i="2"/>
  <c r="J30" i="2" s="1"/>
  <c r="I143" i="2"/>
  <c r="J143" i="2" s="1"/>
  <c r="N143" i="1"/>
  <c r="O143" i="1" s="1"/>
  <c r="P143" i="1" s="1"/>
  <c r="I15" i="2"/>
  <c r="J15" i="2" s="1"/>
  <c r="N15" i="1"/>
  <c r="O15" i="1" s="1"/>
  <c r="P15" i="1" s="1"/>
  <c r="N288" i="1"/>
  <c r="O288" i="1" s="1"/>
  <c r="P288" i="1" s="1"/>
  <c r="I288" i="2"/>
  <c r="J288" i="2" s="1"/>
  <c r="N259" i="1"/>
  <c r="O259" i="1" s="1"/>
  <c r="P259" i="1" s="1"/>
  <c r="I259" i="2"/>
  <c r="J259" i="2" s="1"/>
  <c r="N117" i="1"/>
  <c r="O117" i="1" s="1"/>
  <c r="P117" i="1" s="1"/>
  <c r="I117" i="2"/>
  <c r="J117" i="2" s="1"/>
  <c r="N16" i="1"/>
  <c r="O16" i="1" s="1"/>
  <c r="P16" i="1" s="1"/>
  <c r="I16" i="2"/>
  <c r="J16" i="2" s="1"/>
  <c r="N114" i="1"/>
  <c r="O114" i="1" s="1"/>
  <c r="P114" i="1" s="1"/>
  <c r="I114" i="2"/>
  <c r="J114" i="2" s="1"/>
  <c r="I40" i="2"/>
  <c r="J40" i="2" s="1"/>
  <c r="N40" i="1"/>
  <c r="O40" i="1" s="1"/>
  <c r="P40" i="1" s="1"/>
  <c r="N289" i="1"/>
  <c r="O289" i="1" s="1"/>
  <c r="P289" i="1" s="1"/>
  <c r="I289" i="2"/>
  <c r="J289" i="2" s="1"/>
  <c r="N195" i="1"/>
  <c r="O195" i="1" s="1"/>
  <c r="P195" i="1" s="1"/>
  <c r="I195" i="2"/>
  <c r="J195" i="2" s="1"/>
  <c r="N176" i="1"/>
  <c r="O176" i="1" s="1"/>
  <c r="P176" i="1" s="1"/>
  <c r="I176" i="2"/>
  <c r="J176" i="2" s="1"/>
  <c r="I142" i="2"/>
  <c r="J142" i="2" s="1"/>
  <c r="N142" i="1"/>
  <c r="O142" i="1" s="1"/>
  <c r="P142" i="1" s="1"/>
  <c r="I267" i="2"/>
  <c r="J267" i="2" s="1"/>
  <c r="N267" i="1"/>
  <c r="O267" i="1" s="1"/>
  <c r="P267" i="1" s="1"/>
  <c r="I233" i="2"/>
  <c r="J233" i="2" s="1"/>
  <c r="N233" i="1"/>
  <c r="O233" i="1" s="1"/>
  <c r="P233" i="1" s="1"/>
  <c r="I13" i="2"/>
  <c r="J13" i="2" s="1"/>
  <c r="N13" i="1"/>
  <c r="O13" i="1" s="1"/>
  <c r="P13" i="1" s="1"/>
  <c r="N161" i="1"/>
  <c r="O161" i="1" s="1"/>
  <c r="P161" i="1" s="1"/>
  <c r="I161" i="2"/>
  <c r="J161" i="2" s="1"/>
  <c r="N63" i="1"/>
  <c r="O63" i="1" s="1"/>
  <c r="P63" i="1" s="1"/>
  <c r="I63" i="2"/>
  <c r="J63" i="2" s="1"/>
  <c r="I278" i="2"/>
  <c r="J278" i="2" s="1"/>
  <c r="N278" i="1"/>
  <c r="O278" i="1" s="1"/>
  <c r="P278" i="1" s="1"/>
  <c r="N115" i="1"/>
  <c r="O115" i="1" s="1"/>
  <c r="P115" i="1" s="1"/>
  <c r="I115" i="2"/>
  <c r="J115" i="2" s="1"/>
  <c r="N262" i="1"/>
  <c r="O262" i="1" s="1"/>
  <c r="P262" i="1" s="1"/>
  <c r="I262" i="2"/>
  <c r="J262" i="2" s="1"/>
  <c r="I141" i="2"/>
  <c r="J141" i="2" s="1"/>
  <c r="N141" i="1"/>
  <c r="O141" i="1" s="1"/>
  <c r="P141" i="1" s="1"/>
  <c r="I221" i="2"/>
  <c r="J221" i="2" s="1"/>
  <c r="N221" i="1"/>
  <c r="O221" i="1" s="1"/>
  <c r="P221" i="1" s="1"/>
  <c r="N31" i="1"/>
  <c r="O31" i="1" s="1"/>
  <c r="P31" i="1" s="1"/>
  <c r="I31" i="2"/>
  <c r="J31" i="2" s="1"/>
  <c r="I300" i="2"/>
  <c r="J300" i="2" s="1"/>
  <c r="N300" i="1"/>
  <c r="O300" i="1" s="1"/>
  <c r="P300" i="1" s="1"/>
  <c r="N187" i="1"/>
  <c r="O187" i="1" s="1"/>
  <c r="P187" i="1" s="1"/>
  <c r="I187" i="2"/>
  <c r="J187" i="2" s="1"/>
  <c r="N64" i="1"/>
  <c r="O64" i="1" s="1"/>
  <c r="P64" i="1" s="1"/>
  <c r="I64" i="2"/>
  <c r="J64" i="2" s="1"/>
  <c r="I50" i="2"/>
  <c r="J50" i="2" s="1"/>
  <c r="N50" i="1"/>
  <c r="O50" i="1" s="1"/>
  <c r="P50" i="1" s="1"/>
  <c r="N264" i="1"/>
  <c r="O264" i="1" s="1"/>
  <c r="P264" i="1" s="1"/>
  <c r="I264" i="2"/>
  <c r="J264" i="2" s="1"/>
  <c r="N253" i="1"/>
  <c r="O253" i="1" s="1"/>
  <c r="P253" i="1" s="1"/>
  <c r="I253" i="2"/>
  <c r="J253" i="2" s="1"/>
  <c r="N11" i="1"/>
  <c r="O11" i="1" s="1"/>
  <c r="P11" i="1" s="1"/>
  <c r="I11" i="2"/>
  <c r="J11" i="2" s="1"/>
  <c r="I86" i="2"/>
  <c r="J86" i="2" s="1"/>
  <c r="N86" i="1"/>
  <c r="O86" i="1" s="1"/>
  <c r="P86" i="1" s="1"/>
  <c r="N82" i="1"/>
  <c r="O82" i="1" s="1"/>
  <c r="P82" i="1" s="1"/>
  <c r="I82" i="2"/>
  <c r="J82" i="2" s="1"/>
  <c r="I250" i="2"/>
  <c r="J250" i="2" s="1"/>
  <c r="N250" i="1"/>
  <c r="O250" i="1" s="1"/>
  <c r="P250" i="1" s="1"/>
  <c r="N110" i="1"/>
  <c r="O110" i="1" s="1"/>
  <c r="P110" i="1" s="1"/>
  <c r="I110" i="2"/>
  <c r="J110" i="2" s="1"/>
  <c r="I228" i="2"/>
  <c r="J228" i="2" s="1"/>
  <c r="N228" i="1"/>
  <c r="O228" i="1" s="1"/>
  <c r="P228" i="1" s="1"/>
  <c r="I189" i="2"/>
  <c r="J189" i="2" s="1"/>
  <c r="N189" i="1"/>
  <c r="O189" i="1" s="1"/>
  <c r="P189" i="1" s="1"/>
  <c r="N163" i="1"/>
  <c r="O163" i="1" s="1"/>
  <c r="P163" i="1" s="1"/>
  <c r="I163" i="2"/>
  <c r="J163" i="2" s="1"/>
  <c r="I251" i="2"/>
  <c r="J251" i="2" s="1"/>
  <c r="N251" i="1"/>
  <c r="O251" i="1" s="1"/>
  <c r="P251" i="1" s="1"/>
  <c r="I219" i="2"/>
  <c r="J219" i="2" s="1"/>
  <c r="N219" i="1"/>
  <c r="O219" i="1" s="1"/>
  <c r="P219" i="1" s="1"/>
  <c r="N215" i="1"/>
  <c r="O215" i="1" s="1"/>
  <c r="P215" i="1" s="1"/>
  <c r="I215" i="2"/>
  <c r="J215" i="2" s="1"/>
  <c r="N170" i="1"/>
  <c r="O170" i="1" s="1"/>
  <c r="P170" i="1" s="1"/>
  <c r="I170" i="2"/>
  <c r="J170" i="2" s="1"/>
  <c r="I14" i="2"/>
  <c r="J14" i="2" s="1"/>
  <c r="N14" i="1"/>
  <c r="O14" i="1" s="1"/>
  <c r="P14" i="1" s="1"/>
  <c r="I22" i="2"/>
  <c r="J22" i="2" s="1"/>
  <c r="N22" i="1"/>
  <c r="O22" i="1" s="1"/>
  <c r="P22" i="1" s="1"/>
  <c r="N66" i="1"/>
  <c r="O66" i="1" s="1"/>
  <c r="P66" i="1" s="1"/>
  <c r="I66" i="2"/>
  <c r="J66" i="2" s="1"/>
  <c r="I128" i="2"/>
  <c r="J128" i="2" s="1"/>
  <c r="N128" i="1"/>
  <c r="O128" i="1" s="1"/>
  <c r="P128" i="1" s="1"/>
  <c r="N238" i="1"/>
  <c r="O238" i="1" s="1"/>
  <c r="P238" i="1" s="1"/>
  <c r="I238" i="2"/>
  <c r="J238" i="2" s="1"/>
  <c r="N303" i="1"/>
  <c r="O303" i="1" s="1"/>
  <c r="P303" i="1" s="1"/>
  <c r="I303" i="2"/>
  <c r="J303" i="2" s="1"/>
  <c r="N38" i="1"/>
  <c r="O38" i="1" s="1"/>
  <c r="P38" i="1" s="1"/>
  <c r="I38" i="2"/>
  <c r="J38" i="2" s="1"/>
  <c r="N227" i="1"/>
  <c r="O227" i="1" s="1"/>
  <c r="P227" i="1" s="1"/>
  <c r="I227" i="2"/>
  <c r="J227" i="2" s="1"/>
  <c r="I84" i="2"/>
  <c r="J84" i="2" s="1"/>
  <c r="N84" i="1"/>
  <c r="O84" i="1" s="1"/>
  <c r="P84" i="1" s="1"/>
  <c r="I214" i="2"/>
  <c r="J214" i="2" s="1"/>
  <c r="N214" i="1"/>
  <c r="O214" i="1" s="1"/>
  <c r="P214" i="1" s="1"/>
  <c r="N157" i="1"/>
  <c r="O157" i="1" s="1"/>
  <c r="P157" i="1" s="1"/>
  <c r="I157" i="2"/>
  <c r="J157" i="2" s="1"/>
  <c r="N159" i="1"/>
  <c r="O159" i="1" s="1"/>
  <c r="P159" i="1" s="1"/>
  <c r="I159" i="2"/>
  <c r="J159" i="2" s="1"/>
  <c r="I283" i="2"/>
  <c r="J283" i="2" s="1"/>
  <c r="N283" i="1"/>
  <c r="O283" i="1" s="1"/>
  <c r="P283" i="1" s="1"/>
  <c r="I277" i="2"/>
  <c r="J277" i="2" s="1"/>
  <c r="N277" i="1"/>
  <c r="O277" i="1" s="1"/>
  <c r="P277" i="1" s="1"/>
  <c r="I281" i="2"/>
  <c r="J281" i="2" s="1"/>
  <c r="N281" i="1"/>
  <c r="O281" i="1" s="1"/>
  <c r="P281" i="1" s="1"/>
  <c r="I153" i="2"/>
  <c r="J153" i="2" s="1"/>
  <c r="N153" i="1"/>
  <c r="O153" i="1" s="1"/>
  <c r="P153" i="1" s="1"/>
  <c r="I85" i="2"/>
  <c r="J85" i="2" s="1"/>
  <c r="N85" i="1"/>
  <c r="O85" i="1" s="1"/>
  <c r="P85" i="1" s="1"/>
  <c r="I33" i="2"/>
  <c r="J33" i="2" s="1"/>
  <c r="N33" i="1"/>
  <c r="O33" i="1" s="1"/>
  <c r="P33" i="1" s="1"/>
  <c r="I19" i="2"/>
  <c r="J19" i="2" s="1"/>
  <c r="N19" i="1"/>
  <c r="O19" i="1" s="1"/>
  <c r="P19" i="1" s="1"/>
  <c r="I24" i="2"/>
  <c r="J24" i="2" s="1"/>
  <c r="N24" i="1"/>
  <c r="O24" i="1" s="1"/>
  <c r="P24" i="1" s="1"/>
  <c r="N111" i="1"/>
  <c r="O111" i="1" s="1"/>
  <c r="P111" i="1" s="1"/>
  <c r="I111" i="2"/>
  <c r="J111" i="2" s="1"/>
  <c r="N269" i="1"/>
  <c r="O269" i="1" s="1"/>
  <c r="P269" i="1" s="1"/>
  <c r="I269" i="2"/>
  <c r="J269" i="2" s="1"/>
  <c r="I179" i="2"/>
  <c r="J179" i="2" s="1"/>
  <c r="N179" i="1"/>
  <c r="O179" i="1" s="1"/>
  <c r="P179" i="1" s="1"/>
  <c r="N230" i="1"/>
  <c r="O230" i="1" s="1"/>
  <c r="P230" i="1" s="1"/>
  <c r="I230" i="2"/>
  <c r="J230" i="2" s="1"/>
  <c r="N132" i="1"/>
  <c r="O132" i="1" s="1"/>
  <c r="P132" i="1" s="1"/>
  <c r="I132" i="2"/>
  <c r="J132" i="2" s="1"/>
  <c r="N113" i="1"/>
  <c r="O113" i="1" s="1"/>
  <c r="P113" i="1" s="1"/>
  <c r="I113" i="2"/>
  <c r="J113" i="2" s="1"/>
  <c r="I241" i="2"/>
  <c r="J241" i="2" s="1"/>
  <c r="N241" i="1"/>
  <c r="O241" i="1" s="1"/>
  <c r="P241" i="1" s="1"/>
  <c r="I297" i="2"/>
  <c r="J297" i="2" s="1"/>
  <c r="N297" i="1"/>
  <c r="O297" i="1" s="1"/>
  <c r="P297" i="1" s="1"/>
  <c r="N108" i="1"/>
  <c r="O108" i="1" s="1"/>
  <c r="P108" i="1" s="1"/>
  <c r="I108" i="2"/>
  <c r="J108" i="2" s="1"/>
  <c r="I301" i="2"/>
  <c r="J301" i="2" s="1"/>
  <c r="N301" i="1"/>
  <c r="O301" i="1" s="1"/>
  <c r="P301" i="1" s="1"/>
  <c r="N55" i="1"/>
  <c r="O55" i="1" s="1"/>
  <c r="P55" i="1" s="1"/>
  <c r="I55" i="2"/>
  <c r="J55" i="2" s="1"/>
  <c r="N35" i="1"/>
  <c r="O35" i="1" s="1"/>
  <c r="P35" i="1" s="1"/>
  <c r="I35" i="2"/>
  <c r="J35" i="2" s="1"/>
  <c r="I127" i="2"/>
  <c r="J127" i="2" s="1"/>
  <c r="N127" i="1"/>
  <c r="O127" i="1" s="1"/>
  <c r="P127" i="1" s="1"/>
  <c r="N123" i="1"/>
  <c r="O123" i="1" s="1"/>
  <c r="P123" i="1" s="1"/>
  <c r="I123" i="2"/>
  <c r="J123" i="2" s="1"/>
  <c r="N68" i="1"/>
  <c r="O68" i="1" s="1"/>
  <c r="P68" i="1" s="1"/>
  <c r="I68" i="2"/>
  <c r="J68" i="2" s="1"/>
  <c r="I41" i="2"/>
  <c r="J41" i="2" s="1"/>
  <c r="N41" i="1"/>
  <c r="O41" i="1" s="1"/>
  <c r="P41" i="1" s="1"/>
  <c r="N291" i="1"/>
  <c r="O291" i="1" s="1"/>
  <c r="P291" i="1" s="1"/>
  <c r="I291" i="2"/>
  <c r="J291" i="2" s="1"/>
  <c r="I70" i="2"/>
  <c r="J70" i="2" s="1"/>
  <c r="N70" i="1"/>
  <c r="O70" i="1" s="1"/>
  <c r="P70" i="1" s="1"/>
  <c r="N29" i="1"/>
  <c r="O29" i="1" s="1"/>
  <c r="P29" i="1" s="1"/>
  <c r="I29" i="2"/>
  <c r="J29" i="2" s="1"/>
  <c r="I8" i="2"/>
  <c r="J8" i="2" s="1"/>
  <c r="N8" i="1"/>
  <c r="O8" i="1" s="1"/>
  <c r="P8" i="1" s="1"/>
  <c r="I125" i="2"/>
  <c r="J125" i="2" s="1"/>
  <c r="N125" i="1"/>
  <c r="O125" i="1" s="1"/>
  <c r="P125" i="1" s="1"/>
  <c r="I155" i="2"/>
  <c r="J155" i="2" s="1"/>
  <c r="N155" i="1"/>
  <c r="O155" i="1" s="1"/>
  <c r="P155" i="1" s="1"/>
  <c r="N99" i="1"/>
  <c r="O99" i="1" s="1"/>
  <c r="P99" i="1" s="1"/>
  <c r="I99" i="2"/>
  <c r="J99" i="2" s="1"/>
  <c r="I229" i="2"/>
  <c r="J229" i="2" s="1"/>
  <c r="N229" i="1"/>
  <c r="O229" i="1" s="1"/>
  <c r="P229" i="1" s="1"/>
  <c r="I23" i="2"/>
  <c r="J23" i="2" s="1"/>
  <c r="N23" i="1"/>
  <c r="O23" i="1" s="1"/>
  <c r="P23" i="1" s="1"/>
  <c r="N32" i="1"/>
  <c r="O32" i="1" s="1"/>
  <c r="P32" i="1" s="1"/>
  <c r="I32" i="2"/>
  <c r="J32" i="2" s="1"/>
  <c r="I81" i="2"/>
  <c r="J81" i="2" s="1"/>
  <c r="N81" i="1"/>
  <c r="O81" i="1" s="1"/>
  <c r="P81" i="1" s="1"/>
  <c r="I42" i="2"/>
  <c r="J42" i="2" s="1"/>
  <c r="N42" i="1"/>
  <c r="O42" i="1" s="1"/>
  <c r="P42" i="1" s="1"/>
  <c r="I194" i="2"/>
  <c r="J194" i="2" s="1"/>
  <c r="N194" i="1"/>
  <c r="O194" i="1" s="1"/>
  <c r="P194" i="1" s="1"/>
  <c r="I165" i="2"/>
  <c r="J165" i="2" s="1"/>
  <c r="N165" i="1"/>
  <c r="O165" i="1" s="1"/>
  <c r="P165" i="1" s="1"/>
  <c r="I147" i="2"/>
  <c r="J147" i="2" s="1"/>
  <c r="N147" i="1"/>
  <c r="O147" i="1" s="1"/>
  <c r="P147" i="1" s="1"/>
  <c r="N164" i="1"/>
  <c r="O164" i="1" s="1"/>
  <c r="P164" i="1" s="1"/>
  <c r="I164" i="2"/>
  <c r="J164" i="2" s="1"/>
  <c r="I252" i="2"/>
  <c r="J252" i="2" s="1"/>
  <c r="N252" i="1"/>
  <c r="O252" i="1" s="1"/>
  <c r="P252" i="1" s="1"/>
  <c r="I7" i="2"/>
  <c r="J7" i="2" s="1"/>
  <c r="N7" i="1"/>
  <c r="O7" i="1" s="1"/>
  <c r="P7" i="1" s="1"/>
  <c r="I286" i="2"/>
  <c r="J286" i="2" s="1"/>
  <c r="N286" i="1"/>
  <c r="O286" i="1" s="1"/>
  <c r="P286" i="1" s="1"/>
  <c r="I184" i="2"/>
  <c r="J184" i="2" s="1"/>
  <c r="N184" i="1"/>
  <c r="O184" i="1" s="1"/>
  <c r="P184" i="1" s="1"/>
  <c r="N18" i="1"/>
  <c r="O18" i="1" s="1"/>
  <c r="P18" i="1" s="1"/>
  <c r="I18" i="2"/>
  <c r="J18" i="2" s="1"/>
  <c r="N134" i="1"/>
  <c r="O134" i="1" s="1"/>
  <c r="P134" i="1" s="1"/>
  <c r="I134" i="2"/>
  <c r="J134" i="2" s="1"/>
  <c r="N145" i="1"/>
  <c r="O145" i="1" s="1"/>
  <c r="P145" i="1" s="1"/>
  <c r="I145" i="2"/>
  <c r="J145" i="2" s="1"/>
  <c r="N139" i="1"/>
  <c r="O139" i="1" s="1"/>
  <c r="P139" i="1" s="1"/>
  <c r="I139" i="2"/>
  <c r="J139" i="2" s="1"/>
  <c r="N46" i="1"/>
  <c r="O46" i="1" s="1"/>
  <c r="P46" i="1" s="1"/>
  <c r="I46" i="2"/>
  <c r="J46" i="2" s="1"/>
  <c r="N36" i="1"/>
  <c r="O36" i="1" s="1"/>
  <c r="P36" i="1" s="1"/>
  <c r="I36" i="2"/>
  <c r="J36" i="2" s="1"/>
  <c r="N121" i="1"/>
  <c r="O121" i="1" s="1"/>
  <c r="P121" i="1" s="1"/>
  <c r="I121" i="2"/>
  <c r="J121" i="2" s="1"/>
  <c r="I212" i="2"/>
  <c r="J212" i="2" s="1"/>
  <c r="N212" i="1"/>
  <c r="O212" i="1" s="1"/>
  <c r="P212" i="1" s="1"/>
  <c r="I245" i="2"/>
  <c r="J245" i="2" s="1"/>
  <c r="N245" i="1"/>
  <c r="O245" i="1" s="1"/>
  <c r="P245" i="1" s="1"/>
  <c r="N49" i="1"/>
  <c r="O49" i="1" s="1"/>
  <c r="P49" i="1" s="1"/>
  <c r="I49" i="2"/>
  <c r="J49" i="2" s="1"/>
  <c r="N192" i="1"/>
  <c r="O192" i="1" s="1"/>
  <c r="P192" i="1" s="1"/>
  <c r="I192" i="2"/>
  <c r="J192" i="2" s="1"/>
  <c r="N120" i="1"/>
  <c r="O120" i="1" s="1"/>
  <c r="P120" i="1" s="1"/>
  <c r="I120" i="2"/>
  <c r="J120" i="2" s="1"/>
  <c r="N107" i="1"/>
  <c r="O107" i="1" s="1"/>
  <c r="P107" i="1" s="1"/>
  <c r="I107" i="2"/>
  <c r="J107" i="2" s="1"/>
  <c r="N101" i="1"/>
  <c r="O101" i="1" s="1"/>
  <c r="P101" i="1" s="1"/>
  <c r="I101" i="2"/>
  <c r="J101" i="2" s="1"/>
  <c r="N261" i="1"/>
  <c r="O261" i="1" s="1"/>
  <c r="P261" i="1" s="1"/>
  <c r="I261" i="2"/>
  <c r="J261" i="2" s="1"/>
  <c r="I51" i="2"/>
  <c r="J51" i="2" s="1"/>
  <c r="N51" i="1"/>
  <c r="O51" i="1" s="1"/>
  <c r="P51" i="1" s="1"/>
  <c r="I203" i="2"/>
  <c r="J203" i="2" s="1"/>
  <c r="N203" i="1"/>
  <c r="O203" i="1" s="1"/>
  <c r="P203" i="1" s="1"/>
  <c r="N211" i="1"/>
  <c r="O211" i="1" s="1"/>
  <c r="P211" i="1" s="1"/>
  <c r="I211" i="2"/>
  <c r="J211" i="2" s="1"/>
  <c r="I10" i="2"/>
  <c r="J10" i="2" s="1"/>
  <c r="N10" i="1"/>
  <c r="O10" i="1" s="1"/>
  <c r="P10" i="1" s="1"/>
  <c r="N174" i="1"/>
  <c r="O174" i="1" s="1"/>
  <c r="P174" i="1" s="1"/>
  <c r="I174" i="2"/>
  <c r="J174" i="2" s="1"/>
  <c r="N275" i="1"/>
  <c r="O275" i="1" s="1"/>
  <c r="P275" i="1" s="1"/>
  <c r="I275" i="2"/>
  <c r="J275" i="2" s="1"/>
  <c r="N168" i="1"/>
  <c r="O168" i="1" s="1"/>
  <c r="P168" i="1" s="1"/>
  <c r="I168" i="2"/>
  <c r="J168" i="2" s="1"/>
  <c r="N242" i="1"/>
  <c r="O242" i="1" s="1"/>
  <c r="P242" i="1" s="1"/>
  <c r="I242" i="2"/>
  <c r="J242" i="2" s="1"/>
  <c r="I160" i="2"/>
  <c r="J160" i="2" s="1"/>
  <c r="N160" i="1"/>
  <c r="O160" i="1" s="1"/>
  <c r="P160" i="1" s="1"/>
  <c r="I173" i="2"/>
  <c r="J173" i="2" s="1"/>
  <c r="N173" i="1"/>
  <c r="O173" i="1" s="1"/>
  <c r="P173" i="1" s="1"/>
  <c r="I256" i="2"/>
  <c r="J256" i="2" s="1"/>
  <c r="N256" i="1"/>
  <c r="O256" i="1" s="1"/>
  <c r="P256" i="1" s="1"/>
  <c r="N98" i="1"/>
  <c r="O98" i="1" s="1"/>
  <c r="P98" i="1" s="1"/>
  <c r="I98" i="2"/>
  <c r="J98" i="2" s="1"/>
  <c r="N95" i="1"/>
  <c r="O95" i="1" s="1"/>
  <c r="P95" i="1" s="1"/>
  <c r="I95" i="2"/>
  <c r="J95" i="2" s="1"/>
  <c r="N119" i="1"/>
  <c r="O119" i="1" s="1"/>
  <c r="P119" i="1" s="1"/>
  <c r="I119" i="2"/>
  <c r="J119" i="2" s="1"/>
  <c r="I26" i="2"/>
  <c r="J26" i="2" s="1"/>
  <c r="N26" i="1"/>
  <c r="O26" i="1" s="1"/>
  <c r="P26" i="1" s="1"/>
  <c r="I39" i="2"/>
  <c r="J39" i="2" s="1"/>
  <c r="N39" i="1"/>
  <c r="O39" i="1" s="1"/>
  <c r="P39" i="1" s="1"/>
  <c r="I87" i="2"/>
  <c r="J87" i="2" s="1"/>
  <c r="N87" i="1"/>
  <c r="O87" i="1" s="1"/>
  <c r="P87" i="1" s="1"/>
  <c r="I282" i="2"/>
  <c r="J282" i="2" s="1"/>
  <c r="N282" i="1"/>
  <c r="O282" i="1" s="1"/>
  <c r="P282" i="1" s="1"/>
  <c r="I191" i="2"/>
  <c r="J191" i="2" s="1"/>
  <c r="N191" i="1"/>
  <c r="O191" i="1" s="1"/>
  <c r="P191" i="1" s="1"/>
  <c r="I156" i="2"/>
  <c r="J156" i="2" s="1"/>
  <c r="N156" i="1"/>
  <c r="O156" i="1" s="1"/>
  <c r="P156" i="1" s="1"/>
  <c r="I225" i="2"/>
  <c r="J225" i="2" s="1"/>
  <c r="N225" i="1"/>
  <c r="O225" i="1" s="1"/>
  <c r="P225" i="1" s="1"/>
  <c r="I83" i="2"/>
  <c r="J83" i="2" s="1"/>
  <c r="N83" i="1"/>
  <c r="O83" i="1" s="1"/>
  <c r="P83" i="1" s="1"/>
  <c r="I235" i="2"/>
  <c r="J235" i="2" s="1"/>
  <c r="N235" i="1"/>
  <c r="O235" i="1" s="1"/>
  <c r="P235" i="1" s="1"/>
  <c r="N260" i="1"/>
  <c r="O260" i="1" s="1"/>
  <c r="P260" i="1" s="1"/>
  <c r="I260" i="2"/>
  <c r="J260" i="2" s="1"/>
  <c r="N25" i="1"/>
  <c r="O25" i="1" s="1"/>
  <c r="P25" i="1" s="1"/>
  <c r="I25" i="2"/>
  <c r="J25" i="2" s="1"/>
  <c r="I149" i="2"/>
  <c r="J149" i="2" s="1"/>
  <c r="N149" i="1"/>
  <c r="O149" i="1" s="1"/>
  <c r="P149" i="1" s="1"/>
  <c r="I137" i="2"/>
  <c r="J137" i="2" s="1"/>
  <c r="N137" i="1"/>
  <c r="O137" i="1" s="1"/>
  <c r="P137" i="1" s="1"/>
  <c r="N150" i="1"/>
  <c r="O150" i="1" s="1"/>
  <c r="P150" i="1" s="1"/>
  <c r="I150" i="2"/>
  <c r="J150" i="2" s="1"/>
  <c r="I302" i="2"/>
  <c r="J302" i="2" s="1"/>
  <c r="N302" i="1"/>
  <c r="O302" i="1" s="1"/>
  <c r="P302" i="1" s="1"/>
  <c r="N47" i="1"/>
  <c r="O47" i="1" s="1"/>
  <c r="P47" i="1" s="1"/>
  <c r="I47" i="2"/>
  <c r="J47" i="2" s="1"/>
  <c r="N209" i="1"/>
  <c r="O209" i="1" s="1"/>
  <c r="P209" i="1" s="1"/>
  <c r="I209" i="2"/>
  <c r="J209" i="2" s="1"/>
  <c r="I74" i="2"/>
  <c r="J74" i="2" s="1"/>
  <c r="N74" i="1"/>
  <c r="O74" i="1" s="1"/>
  <c r="P74" i="1" s="1"/>
  <c r="N34" i="1"/>
  <c r="O34" i="1" s="1"/>
  <c r="P34" i="1" s="1"/>
  <c r="I34" i="2"/>
  <c r="J34" i="2" s="1"/>
  <c r="N76" i="1"/>
  <c r="O76" i="1" s="1"/>
  <c r="P76" i="1" s="1"/>
  <c r="I76" i="2"/>
  <c r="J76" i="2" s="1"/>
  <c r="N263" i="1"/>
  <c r="O263" i="1" s="1"/>
  <c r="P263" i="1" s="1"/>
  <c r="I263" i="2"/>
  <c r="J263" i="2" s="1"/>
  <c r="N222" i="1"/>
  <c r="O222" i="1" s="1"/>
  <c r="P222" i="1" s="1"/>
  <c r="I222" i="2"/>
  <c r="J222" i="2" s="1"/>
  <c r="I224" i="2"/>
  <c r="J224" i="2" s="1"/>
  <c r="N224" i="1"/>
  <c r="O224" i="1" s="1"/>
  <c r="P224" i="1" s="1"/>
  <c r="I206" i="2"/>
  <c r="J206" i="2" s="1"/>
  <c r="N206" i="1"/>
  <c r="O206" i="1" s="1"/>
  <c r="P206" i="1" s="1"/>
  <c r="Q76" i="1" l="1"/>
  <c r="T76" i="2"/>
  <c r="U76" i="2"/>
  <c r="Q47" i="1"/>
  <c r="U47" i="2"/>
  <c r="T47" i="2"/>
  <c r="Q119" i="1"/>
  <c r="T119" i="2"/>
  <c r="U119" i="2"/>
  <c r="Q242" i="1"/>
  <c r="U242" i="2"/>
  <c r="T242" i="2"/>
  <c r="Q192" i="1"/>
  <c r="T192" i="2"/>
  <c r="U192" i="2"/>
  <c r="Q145" i="1"/>
  <c r="U145" i="2"/>
  <c r="T145" i="2"/>
  <c r="Q99" i="1"/>
  <c r="T99" i="2"/>
  <c r="U99" i="2"/>
  <c r="Q29" i="1"/>
  <c r="U29" i="2"/>
  <c r="T29" i="2"/>
  <c r="Q291" i="1"/>
  <c r="T291" i="2"/>
  <c r="U291" i="2"/>
  <c r="Q68" i="1"/>
  <c r="U68" i="2"/>
  <c r="T68" i="2"/>
  <c r="Q55" i="1"/>
  <c r="U55" i="2"/>
  <c r="T55" i="2"/>
  <c r="Q108" i="1"/>
  <c r="U108" i="2"/>
  <c r="T108" i="2"/>
  <c r="Q132" i="1"/>
  <c r="U132" i="2"/>
  <c r="T132" i="2"/>
  <c r="Q111" i="1"/>
  <c r="T111" i="2"/>
  <c r="U111" i="2"/>
  <c r="Q157" i="1"/>
  <c r="U157" i="2"/>
  <c r="T157" i="2"/>
  <c r="Q38" i="1"/>
  <c r="T38" i="2"/>
  <c r="U38" i="2"/>
  <c r="Q238" i="1"/>
  <c r="U238" i="2"/>
  <c r="T238" i="2"/>
  <c r="Q66" i="1"/>
  <c r="T66" i="2"/>
  <c r="U66" i="2"/>
  <c r="Q215" i="1"/>
  <c r="U215" i="2"/>
  <c r="T215" i="2"/>
  <c r="Q110" i="1"/>
  <c r="T110" i="2"/>
  <c r="U110" i="2"/>
  <c r="Q82" i="1"/>
  <c r="T82" i="2"/>
  <c r="U82" i="2"/>
  <c r="Q11" i="1"/>
  <c r="U11" i="2"/>
  <c r="T11" i="2"/>
  <c r="Q264" i="1"/>
  <c r="U264" i="2"/>
  <c r="T264" i="2"/>
  <c r="Q64" i="1"/>
  <c r="U64" i="2"/>
  <c r="T64" i="2"/>
  <c r="Q262" i="1"/>
  <c r="U262" i="2"/>
  <c r="T262" i="2"/>
  <c r="Q161" i="1"/>
  <c r="T161" i="2"/>
  <c r="U161" i="2"/>
  <c r="Q195" i="1"/>
  <c r="T195" i="2"/>
  <c r="U195" i="2"/>
  <c r="Q16" i="1"/>
  <c r="T16" i="2"/>
  <c r="U16" i="2"/>
  <c r="Q259" i="1"/>
  <c r="T259" i="2"/>
  <c r="U259" i="2"/>
  <c r="Q30" i="1"/>
  <c r="T30" i="2"/>
  <c r="U30" i="2"/>
  <c r="Q298" i="1"/>
  <c r="T298" i="2"/>
  <c r="U298" i="2"/>
  <c r="Q268" i="1"/>
  <c r="T268" i="2"/>
  <c r="U268" i="2"/>
  <c r="Q183" i="1"/>
  <c r="T183" i="2"/>
  <c r="U183" i="2"/>
  <c r="Q248" i="1"/>
  <c r="U248" i="2"/>
  <c r="T248" i="2"/>
  <c r="Q140" i="1"/>
  <c r="U140" i="2"/>
  <c r="T140" i="2"/>
  <c r="Q185" i="1"/>
  <c r="U185" i="2"/>
  <c r="T185" i="2"/>
  <c r="T217" i="2"/>
  <c r="U217" i="2"/>
  <c r="Q217" i="1"/>
  <c r="Q109" i="1"/>
  <c r="T109" i="2"/>
  <c r="U109" i="2"/>
  <c r="Q295" i="1"/>
  <c r="T295" i="2"/>
  <c r="U295" i="2"/>
  <c r="Q258" i="1"/>
  <c r="U258" i="2"/>
  <c r="T258" i="2"/>
  <c r="Q290" i="1"/>
  <c r="U290" i="2"/>
  <c r="T290" i="2"/>
  <c r="Q181" i="1"/>
  <c r="U181" i="2"/>
  <c r="T181" i="2"/>
  <c r="Q88" i="1"/>
  <c r="T88" i="2"/>
  <c r="U88" i="2"/>
  <c r="Q296" i="1"/>
  <c r="U296" i="2"/>
  <c r="T296" i="2"/>
  <c r="Q152" i="1"/>
  <c r="T152" i="2"/>
  <c r="U152" i="2"/>
  <c r="Q272" i="1"/>
  <c r="T272" i="2"/>
  <c r="U272" i="2"/>
  <c r="Q280" i="1"/>
  <c r="T280" i="2"/>
  <c r="U280" i="2"/>
  <c r="Q266" i="1"/>
  <c r="T266" i="2"/>
  <c r="U266" i="2"/>
  <c r="Q148" i="1"/>
  <c r="T148" i="2"/>
  <c r="U148" i="2"/>
  <c r="Q138" i="1"/>
  <c r="T138" i="2"/>
  <c r="U138" i="2"/>
  <c r="Q166" i="1"/>
  <c r="T166" i="2"/>
  <c r="U166" i="2"/>
  <c r="Q199" i="1"/>
  <c r="T199" i="2"/>
  <c r="U199" i="2"/>
  <c r="Q75" i="1"/>
  <c r="U75" i="2"/>
  <c r="T75" i="2"/>
  <c r="Q244" i="1"/>
  <c r="T244" i="2"/>
  <c r="U244" i="2"/>
  <c r="Q294" i="1"/>
  <c r="T294" i="2"/>
  <c r="U294" i="2"/>
  <c r="Q240" i="1"/>
  <c r="T240" i="2"/>
  <c r="U240" i="2"/>
  <c r="Q62" i="1"/>
  <c r="T62" i="2"/>
  <c r="U62" i="2"/>
  <c r="Q136" i="1"/>
  <c r="T136" i="2"/>
  <c r="U136" i="2"/>
  <c r="Q58" i="1"/>
  <c r="U58" i="2"/>
  <c r="T58" i="2"/>
  <c r="Q28" i="1"/>
  <c r="T28" i="2"/>
  <c r="U28" i="2"/>
  <c r="Q220" i="1"/>
  <c r="U220" i="2"/>
  <c r="T220" i="2"/>
  <c r="Q198" i="1"/>
  <c r="U198" i="2"/>
  <c r="T198" i="2"/>
  <c r="Q48" i="1"/>
  <c r="U48" i="2"/>
  <c r="T48" i="2"/>
  <c r="Q100" i="1"/>
  <c r="T100" i="2"/>
  <c r="U100" i="2"/>
  <c r="Q224" i="1"/>
  <c r="T224" i="2"/>
  <c r="U224" i="2"/>
  <c r="Q302" i="1"/>
  <c r="U302" i="2"/>
  <c r="T302" i="2"/>
  <c r="Q137" i="1"/>
  <c r="T137" i="2"/>
  <c r="U137" i="2"/>
  <c r="Q235" i="1"/>
  <c r="U235" i="2"/>
  <c r="T235" i="2"/>
  <c r="Q225" i="1"/>
  <c r="T225" i="2"/>
  <c r="U225" i="2"/>
  <c r="Q191" i="1"/>
  <c r="U191" i="2"/>
  <c r="T191" i="2"/>
  <c r="Q87" i="1"/>
  <c r="U87" i="2"/>
  <c r="T87" i="2"/>
  <c r="Q26" i="1"/>
  <c r="U26" i="2"/>
  <c r="T26" i="2"/>
  <c r="Q256" i="1"/>
  <c r="T256" i="2"/>
  <c r="U256" i="2"/>
  <c r="Q160" i="1"/>
  <c r="T160" i="2"/>
  <c r="U160" i="2"/>
  <c r="Q51" i="1"/>
  <c r="T51" i="2"/>
  <c r="U51" i="2"/>
  <c r="Q212" i="1"/>
  <c r="T212" i="2"/>
  <c r="U212" i="2"/>
  <c r="Q184" i="1"/>
  <c r="T184" i="2"/>
  <c r="U184" i="2"/>
  <c r="Q7" i="1"/>
  <c r="T7" i="2"/>
  <c r="U7" i="2"/>
  <c r="Q165" i="1"/>
  <c r="T165" i="2"/>
  <c r="U165" i="2"/>
  <c r="Q42" i="1"/>
  <c r="U42" i="2"/>
  <c r="T42" i="2"/>
  <c r="Q229" i="1"/>
  <c r="U229" i="2"/>
  <c r="T229" i="2"/>
  <c r="Q155" i="1"/>
  <c r="T155" i="2"/>
  <c r="U155" i="2"/>
  <c r="Q8" i="1"/>
  <c r="U8" i="2"/>
  <c r="T8" i="2"/>
  <c r="Q70" i="1"/>
  <c r="U70" i="2"/>
  <c r="T70" i="2"/>
  <c r="Q41" i="1"/>
  <c r="U41" i="2"/>
  <c r="T41" i="2"/>
  <c r="Q301" i="1"/>
  <c r="U301" i="2"/>
  <c r="T301" i="2"/>
  <c r="Q297" i="1"/>
  <c r="T297" i="2"/>
  <c r="U297" i="2"/>
  <c r="Q24" i="1"/>
  <c r="U24" i="2"/>
  <c r="T24" i="2"/>
  <c r="Q33" i="1"/>
  <c r="U33" i="2"/>
  <c r="T33" i="2"/>
  <c r="Q153" i="1"/>
  <c r="T153" i="2"/>
  <c r="U153" i="2"/>
  <c r="Q277" i="1"/>
  <c r="U277" i="2"/>
  <c r="T277" i="2"/>
  <c r="Q214" i="1"/>
  <c r="T214" i="2"/>
  <c r="U214" i="2"/>
  <c r="Q128" i="1"/>
  <c r="U128" i="2"/>
  <c r="T128" i="2"/>
  <c r="Q22" i="1"/>
  <c r="U22" i="2"/>
  <c r="T22" i="2"/>
  <c r="Q219" i="1"/>
  <c r="T219" i="2"/>
  <c r="U219" i="2"/>
  <c r="Q228" i="1"/>
  <c r="U228" i="2"/>
  <c r="T228" i="2"/>
  <c r="Q250" i="1"/>
  <c r="U250" i="2"/>
  <c r="T250" i="2"/>
  <c r="Q86" i="1"/>
  <c r="T86" i="2"/>
  <c r="U86" i="2"/>
  <c r="Q50" i="1"/>
  <c r="U50" i="2"/>
  <c r="T50" i="2"/>
  <c r="Q141" i="1"/>
  <c r="T141" i="2"/>
  <c r="U141" i="2"/>
  <c r="Q13" i="1"/>
  <c r="U13" i="2"/>
  <c r="T13" i="2"/>
  <c r="Q267" i="1"/>
  <c r="U267" i="2"/>
  <c r="T267" i="2"/>
  <c r="Q143" i="1"/>
  <c r="T143" i="2"/>
  <c r="U143" i="2"/>
  <c r="Q299" i="1"/>
  <c r="T299" i="2"/>
  <c r="U299" i="2"/>
  <c r="Q135" i="1"/>
  <c r="U135" i="2"/>
  <c r="T135" i="2"/>
  <c r="Q246" i="1"/>
  <c r="U246" i="2"/>
  <c r="T246" i="2"/>
  <c r="Q169" i="1"/>
  <c r="U169" i="2"/>
  <c r="T169" i="2"/>
  <c r="Q239" i="1"/>
  <c r="T239" i="2"/>
  <c r="U239" i="2"/>
  <c r="Q94" i="1"/>
  <c r="U94" i="2"/>
  <c r="T94" i="2"/>
  <c r="T43" i="2"/>
  <c r="U43" i="2"/>
  <c r="Q43" i="1"/>
  <c r="Q270" i="1"/>
  <c r="T270" i="2"/>
  <c r="U270" i="2"/>
  <c r="Q254" i="1"/>
  <c r="U254" i="2"/>
  <c r="T254" i="2"/>
  <c r="Q287" i="1"/>
  <c r="U287" i="2"/>
  <c r="T287" i="2"/>
  <c r="Q73" i="1"/>
  <c r="T73" i="2"/>
  <c r="U73" i="2"/>
  <c r="T37" i="2"/>
  <c r="Q37" i="1"/>
  <c r="U37" i="2"/>
  <c r="Q274" i="1"/>
  <c r="T274" i="2"/>
  <c r="U274" i="2"/>
  <c r="Q208" i="1"/>
  <c r="U208" i="2"/>
  <c r="T208" i="2"/>
  <c r="Q45" i="1"/>
  <c r="U45" i="2"/>
  <c r="T45" i="2"/>
  <c r="Q77" i="1"/>
  <c r="T77" i="2"/>
  <c r="U77" i="2"/>
  <c r="Q305" i="1"/>
  <c r="T305" i="2"/>
  <c r="U305" i="2"/>
  <c r="Q69" i="1"/>
  <c r="U69" i="2"/>
  <c r="T69" i="2"/>
  <c r="Q182" i="1"/>
  <c r="U182" i="2"/>
  <c r="T182" i="2"/>
  <c r="Q171" i="1"/>
  <c r="U171" i="2"/>
  <c r="T171" i="2"/>
  <c r="Q213" i="1"/>
  <c r="U213" i="2"/>
  <c r="T213" i="2"/>
  <c r="Q210" i="1"/>
  <c r="T210" i="2"/>
  <c r="U210" i="2"/>
  <c r="Q146" i="1"/>
  <c r="U146" i="2"/>
  <c r="T146" i="2"/>
  <c r="Q6" i="1"/>
  <c r="T6" i="2"/>
  <c r="U6" i="2"/>
  <c r="Q91" i="1"/>
  <c r="U91" i="2"/>
  <c r="T91" i="2"/>
  <c r="Q285" i="1"/>
  <c r="T285" i="2"/>
  <c r="U285" i="2"/>
  <c r="Q276" i="1"/>
  <c r="T276" i="2"/>
  <c r="U276" i="2"/>
  <c r="Q122" i="1"/>
  <c r="T122" i="2"/>
  <c r="U122" i="2"/>
  <c r="Q279" i="1"/>
  <c r="T279" i="2"/>
  <c r="U279" i="2"/>
  <c r="Q131" i="1"/>
  <c r="U131" i="2"/>
  <c r="T131" i="2"/>
  <c r="Q65" i="1"/>
  <c r="T65" i="2"/>
  <c r="U65" i="2"/>
  <c r="U79" i="2"/>
  <c r="T79" i="2"/>
  <c r="Q79" i="1"/>
  <c r="Q78" i="1"/>
  <c r="U78" i="2"/>
  <c r="T78" i="2"/>
  <c r="Q232" i="1"/>
  <c r="T232" i="2"/>
  <c r="U232" i="2"/>
  <c r="Q234" i="1"/>
  <c r="T234" i="2"/>
  <c r="U234" i="2"/>
  <c r="Q72" i="1"/>
  <c r="T72" i="2"/>
  <c r="U72" i="2"/>
  <c r="T53" i="2"/>
  <c r="Q53" i="1"/>
  <c r="U53" i="2"/>
  <c r="U197" i="2"/>
  <c r="Q197" i="1"/>
  <c r="T197" i="2"/>
  <c r="Q112" i="1"/>
  <c r="U112" i="2"/>
  <c r="T112" i="2"/>
  <c r="Q222" i="1"/>
  <c r="U222" i="2"/>
  <c r="T222" i="2"/>
  <c r="Q260" i="1"/>
  <c r="U260" i="2"/>
  <c r="T260" i="2"/>
  <c r="Q98" i="1"/>
  <c r="U98" i="2"/>
  <c r="T98" i="2"/>
  <c r="Q275" i="1"/>
  <c r="T275" i="2"/>
  <c r="U275" i="2"/>
  <c r="Q261" i="1"/>
  <c r="T261" i="2"/>
  <c r="U261" i="2"/>
  <c r="Q46" i="1"/>
  <c r="T46" i="2"/>
  <c r="U46" i="2"/>
  <c r="Q263" i="1"/>
  <c r="T263" i="2"/>
  <c r="U263" i="2"/>
  <c r="Q209" i="1"/>
  <c r="T209" i="2"/>
  <c r="U209" i="2"/>
  <c r="Q95" i="1"/>
  <c r="T95" i="2"/>
  <c r="U95" i="2"/>
  <c r="Q174" i="1"/>
  <c r="T174" i="2"/>
  <c r="U174" i="2"/>
  <c r="Q120" i="1"/>
  <c r="U120" i="2"/>
  <c r="T120" i="2"/>
  <c r="Q139" i="1"/>
  <c r="U139" i="2"/>
  <c r="T139" i="2"/>
  <c r="Q164" i="1"/>
  <c r="T164" i="2"/>
  <c r="U164" i="2"/>
  <c r="Q32" i="1"/>
  <c r="U32" i="2"/>
  <c r="T32" i="2"/>
  <c r="Q123" i="1"/>
  <c r="U123" i="2"/>
  <c r="T123" i="2"/>
  <c r="Q35" i="1"/>
  <c r="U35" i="2"/>
  <c r="T35" i="2"/>
  <c r="Q113" i="1"/>
  <c r="U113" i="2"/>
  <c r="T113" i="2"/>
  <c r="Q230" i="1"/>
  <c r="T230" i="2"/>
  <c r="U230" i="2"/>
  <c r="Q269" i="1"/>
  <c r="U269" i="2"/>
  <c r="T269" i="2"/>
  <c r="Q159" i="1"/>
  <c r="U159" i="2"/>
  <c r="T159" i="2"/>
  <c r="Q227" i="1"/>
  <c r="T227" i="2"/>
  <c r="U227" i="2"/>
  <c r="Q303" i="1"/>
  <c r="U303" i="2"/>
  <c r="T303" i="2"/>
  <c r="Q170" i="1"/>
  <c r="U170" i="2"/>
  <c r="T170" i="2"/>
  <c r="Q163" i="1"/>
  <c r="U163" i="2"/>
  <c r="T163" i="2"/>
  <c r="Q253" i="1"/>
  <c r="T253" i="2"/>
  <c r="U253" i="2"/>
  <c r="Q187" i="1"/>
  <c r="U187" i="2"/>
  <c r="T187" i="2"/>
  <c r="Q31" i="1"/>
  <c r="T31" i="2"/>
  <c r="U31" i="2"/>
  <c r="Q115" i="1"/>
  <c r="T115" i="2"/>
  <c r="U115" i="2"/>
  <c r="Q63" i="1"/>
  <c r="T63" i="2"/>
  <c r="U63" i="2"/>
  <c r="Q176" i="1"/>
  <c r="T176" i="2"/>
  <c r="U176" i="2"/>
  <c r="Q289" i="1"/>
  <c r="T289" i="2"/>
  <c r="U289" i="2"/>
  <c r="Q114" i="1"/>
  <c r="U114" i="2"/>
  <c r="T114" i="2"/>
  <c r="Q117" i="1"/>
  <c r="U117" i="2"/>
  <c r="T117" i="2"/>
  <c r="Q288" i="1"/>
  <c r="T288" i="2"/>
  <c r="U288" i="2"/>
  <c r="Q54" i="1"/>
  <c r="U54" i="2"/>
  <c r="T54" i="2"/>
  <c r="Q236" i="1"/>
  <c r="U236" i="2"/>
  <c r="T236" i="2"/>
  <c r="Q93" i="1"/>
  <c r="T93" i="2"/>
  <c r="U93" i="2"/>
  <c r="Q196" i="1"/>
  <c r="T196" i="2"/>
  <c r="U196" i="2"/>
  <c r="Q151" i="1"/>
  <c r="U151" i="2"/>
  <c r="T151" i="2"/>
  <c r="Q249" i="1"/>
  <c r="T249" i="2"/>
  <c r="U249" i="2"/>
  <c r="Q102" i="1"/>
  <c r="U102" i="2"/>
  <c r="T102" i="2"/>
  <c r="Q57" i="1"/>
  <c r="U57" i="2"/>
  <c r="T57" i="2"/>
  <c r="Q167" i="1"/>
  <c r="T167" i="2"/>
  <c r="U167" i="2"/>
  <c r="Q218" i="1"/>
  <c r="U218" i="2"/>
  <c r="T218" i="2"/>
  <c r="Q200" i="1"/>
  <c r="U200" i="2"/>
  <c r="T200" i="2"/>
  <c r="Q104" i="1"/>
  <c r="U104" i="2"/>
  <c r="T104" i="2"/>
  <c r="Q133" i="1"/>
  <c r="T133" i="2"/>
  <c r="U133" i="2"/>
  <c r="Q56" i="1"/>
  <c r="T56" i="2"/>
  <c r="U56" i="2"/>
  <c r="Q80" i="1"/>
  <c r="U80" i="2"/>
  <c r="T80" i="2"/>
  <c r="Q105" i="1"/>
  <c r="U105" i="2"/>
  <c r="T105" i="2"/>
  <c r="Q177" i="1"/>
  <c r="U177" i="2"/>
  <c r="T177" i="2"/>
  <c r="U124" i="2"/>
  <c r="T124" i="2"/>
  <c r="Q124" i="1"/>
  <c r="Q21" i="1"/>
  <c r="U21" i="2"/>
  <c r="T21" i="2"/>
  <c r="Q60" i="1"/>
  <c r="U60" i="2"/>
  <c r="T60" i="2"/>
  <c r="Q52" i="1"/>
  <c r="U52" i="2"/>
  <c r="T52" i="2"/>
  <c r="L12" i="1"/>
  <c r="M12" i="1" s="1"/>
  <c r="L103" i="1"/>
  <c r="M103" i="1" s="1"/>
  <c r="L21" i="1"/>
  <c r="M21" i="1" s="1"/>
  <c r="L98" i="1"/>
  <c r="M98" i="1" s="1"/>
  <c r="L131" i="1"/>
  <c r="M131" i="1" s="1"/>
  <c r="L164" i="1"/>
  <c r="M164" i="1" s="1"/>
  <c r="L176" i="1"/>
  <c r="M176" i="1" s="1"/>
  <c r="L270" i="1"/>
  <c r="M270" i="1" s="1"/>
  <c r="L171" i="1"/>
  <c r="M171" i="1" s="1"/>
  <c r="L105" i="1"/>
  <c r="M105" i="1" s="1"/>
  <c r="L74" i="1"/>
  <c r="M74" i="1" s="1"/>
  <c r="L72" i="1"/>
  <c r="M72" i="1" s="1"/>
  <c r="L155" i="1"/>
  <c r="M155" i="1" s="1"/>
  <c r="L238" i="1"/>
  <c r="M238" i="1" s="1"/>
  <c r="L214" i="1"/>
  <c r="M214" i="1" s="1"/>
  <c r="L127" i="1"/>
  <c r="M127" i="1" s="1"/>
  <c r="L182" i="1"/>
  <c r="M182" i="1" s="1"/>
  <c r="L190" i="1"/>
  <c r="M190" i="1" s="1"/>
  <c r="L212" i="1"/>
  <c r="M212" i="1" s="1"/>
  <c r="L132" i="1"/>
  <c r="M132" i="1" s="1"/>
  <c r="L174" i="1"/>
  <c r="M174" i="1" s="1"/>
  <c r="L71" i="1"/>
  <c r="M71" i="1" s="1"/>
  <c r="L94" i="1"/>
  <c r="M94" i="1" s="1"/>
  <c r="L256" i="1"/>
  <c r="M256" i="1" s="1"/>
  <c r="L122" i="1"/>
  <c r="M122" i="1" s="1"/>
  <c r="L144" i="1"/>
  <c r="M144" i="1" s="1"/>
  <c r="L203" i="1"/>
  <c r="M203" i="1" s="1"/>
  <c r="L31" i="1"/>
  <c r="M31" i="1" s="1"/>
  <c r="L271" i="1"/>
  <c r="M271" i="1" s="1"/>
  <c r="L92" i="1"/>
  <c r="M92" i="1" s="1"/>
  <c r="L89" i="1"/>
  <c r="M89" i="1" s="1"/>
  <c r="L22" i="1"/>
  <c r="M22" i="1" s="1"/>
  <c r="L264" i="1"/>
  <c r="M264" i="1" s="1"/>
  <c r="L209" i="1"/>
  <c r="M209" i="1" s="1"/>
  <c r="L247" i="1"/>
  <c r="M247" i="1" s="1"/>
  <c r="L299" i="1"/>
  <c r="M299" i="1" s="1"/>
  <c r="L130" i="1"/>
  <c r="M130" i="1" s="1"/>
  <c r="L68" i="1"/>
  <c r="M68" i="1" s="1"/>
  <c r="L273" i="1"/>
  <c r="M273" i="1" s="1"/>
  <c r="L177" i="1"/>
  <c r="M177" i="1" s="1"/>
  <c r="L28" i="1"/>
  <c r="M28" i="1" s="1"/>
  <c r="L158" i="1"/>
  <c r="M158" i="1" s="1"/>
  <c r="L297" i="1"/>
  <c r="M297" i="1" s="1"/>
  <c r="L187" i="1"/>
  <c r="M187" i="1" s="1"/>
  <c r="L181" i="1"/>
  <c r="M181" i="1" s="1"/>
  <c r="L53" i="1"/>
  <c r="M53" i="1" s="1"/>
  <c r="L265" i="1"/>
  <c r="M265" i="1" s="1"/>
  <c r="L79" i="1"/>
  <c r="M79" i="1" s="1"/>
  <c r="L154" i="1"/>
  <c r="M154" i="1" s="1"/>
  <c r="L104" i="1"/>
  <c r="M104" i="1" s="1"/>
  <c r="L60" i="1"/>
  <c r="M60" i="1" s="1"/>
  <c r="L35" i="1"/>
  <c r="M35" i="1" s="1"/>
  <c r="L227" i="1"/>
  <c r="M227" i="1" s="1"/>
  <c r="L114" i="1"/>
  <c r="M114" i="1" s="1"/>
  <c r="L237" i="1"/>
  <c r="M237" i="1" s="1"/>
  <c r="L44" i="1"/>
  <c r="M44" i="1" s="1"/>
  <c r="L266" i="1"/>
  <c r="M266" i="1" s="1"/>
  <c r="L11" i="1"/>
  <c r="M11" i="1" s="1"/>
  <c r="L49" i="1"/>
  <c r="M49" i="1" s="1"/>
  <c r="L27" i="1"/>
  <c r="M27" i="1" s="1"/>
  <c r="L147" i="1"/>
  <c r="M147" i="1" s="1"/>
  <c r="L275" i="1"/>
  <c r="M275" i="1" s="1"/>
  <c r="L63" i="1"/>
  <c r="M63" i="1" s="1"/>
  <c r="L296" i="1"/>
  <c r="M296" i="1" s="1"/>
  <c r="L108" i="1"/>
  <c r="M108" i="1" s="1"/>
  <c r="L183" i="1"/>
  <c r="M183" i="1" s="1"/>
  <c r="L14" i="1"/>
  <c r="M14" i="1" s="1"/>
  <c r="L262" i="1"/>
  <c r="M262" i="1" s="1"/>
  <c r="L66" i="1"/>
  <c r="M66" i="1" s="1"/>
  <c r="L139" i="1"/>
  <c r="M139" i="1" s="1"/>
  <c r="L206" i="1"/>
  <c r="M206" i="1" s="1"/>
  <c r="L55" i="1"/>
  <c r="M55" i="1" s="1"/>
  <c r="L165" i="1"/>
  <c r="M165" i="1" s="1"/>
  <c r="L202" i="1"/>
  <c r="M202" i="1" s="1"/>
  <c r="L54" i="1"/>
  <c r="M54" i="1" s="1"/>
  <c r="L242" i="1"/>
  <c r="M242" i="1" s="1"/>
  <c r="L117" i="1"/>
  <c r="M117" i="1" s="1"/>
  <c r="L279" i="1"/>
  <c r="M279" i="1" s="1"/>
  <c r="L87" i="1"/>
  <c r="M87" i="1" s="1"/>
  <c r="L295" i="1"/>
  <c r="M295" i="1" s="1"/>
  <c r="L95" i="1"/>
  <c r="M95" i="1" s="1"/>
  <c r="L284" i="1"/>
  <c r="M284" i="1" s="1"/>
  <c r="L263" i="1"/>
  <c r="M263" i="1" s="1"/>
  <c r="L77" i="1"/>
  <c r="M77" i="1" s="1"/>
  <c r="L245" i="1"/>
  <c r="M245" i="1" s="1"/>
  <c r="L257" i="1"/>
  <c r="M257" i="1" s="1"/>
  <c r="L229" i="1"/>
  <c r="M229" i="1" s="1"/>
  <c r="L301" i="1"/>
  <c r="M301" i="1" s="1"/>
  <c r="L115" i="1"/>
  <c r="M115" i="1" s="1"/>
  <c r="L123" i="1"/>
  <c r="M123" i="1" s="1"/>
  <c r="L153" i="1"/>
  <c r="M153" i="1" s="1"/>
  <c r="L240" i="1"/>
  <c r="M240" i="1" s="1"/>
  <c r="L261" i="1"/>
  <c r="M261" i="1" s="1"/>
  <c r="L64" i="1"/>
  <c r="M64" i="1" s="1"/>
  <c r="L269" i="1"/>
  <c r="M269" i="1" s="1"/>
  <c r="L249" i="1"/>
  <c r="M249" i="1" s="1"/>
  <c r="L180" i="1"/>
  <c r="M180" i="1" s="1"/>
  <c r="L282" i="1"/>
  <c r="M282" i="1" s="1"/>
  <c r="L85" i="1"/>
  <c r="M85" i="1" s="1"/>
  <c r="L120" i="1"/>
  <c r="M120" i="1" s="1"/>
  <c r="L246" i="1"/>
  <c r="M246" i="1" s="1"/>
  <c r="L148" i="1"/>
  <c r="M148" i="1" s="1"/>
  <c r="L204" i="1"/>
  <c r="M204" i="1" s="1"/>
  <c r="L184" i="1"/>
  <c r="M184" i="1" s="1"/>
  <c r="L41" i="1"/>
  <c r="M41" i="1" s="1"/>
  <c r="L179" i="1"/>
  <c r="M179" i="1" s="1"/>
  <c r="L224" i="1"/>
  <c r="M224" i="1" s="1"/>
  <c r="L250" i="1"/>
  <c r="M250" i="1" s="1"/>
  <c r="L166" i="1"/>
  <c r="M166" i="1" s="1"/>
  <c r="L192" i="1"/>
  <c r="M192" i="1" s="1"/>
  <c r="L211" i="1"/>
  <c r="M211" i="1" s="1"/>
  <c r="L191" i="1"/>
  <c r="M191" i="1" s="1"/>
  <c r="L244" i="1"/>
  <c r="M244" i="1" s="1"/>
  <c r="L253" i="1"/>
  <c r="M253" i="1" s="1"/>
  <c r="L161" i="1"/>
  <c r="M161" i="1" s="1"/>
  <c r="L163" i="1"/>
  <c r="M163" i="1" s="1"/>
  <c r="L51" i="1"/>
  <c r="M51" i="1" s="1"/>
  <c r="L219" i="1"/>
  <c r="M219" i="1" s="1"/>
  <c r="L80" i="1"/>
  <c r="M80" i="1" s="1"/>
  <c r="L113" i="1"/>
  <c r="M113" i="1" s="1"/>
  <c r="L272" i="1"/>
  <c r="M272" i="1" s="1"/>
  <c r="L276" i="1"/>
  <c r="M276" i="1" s="1"/>
  <c r="L138" i="1"/>
  <c r="M138" i="1" s="1"/>
  <c r="L50" i="1"/>
  <c r="M50" i="1" s="1"/>
  <c r="L239" i="1"/>
  <c r="M239" i="1" s="1"/>
  <c r="L134" i="1"/>
  <c r="M134" i="1" s="1"/>
  <c r="L82" i="1"/>
  <c r="M82" i="1" s="1"/>
  <c r="L116" i="1"/>
  <c r="M116" i="1" s="1"/>
  <c r="L75" i="1"/>
  <c r="M75" i="1" s="1"/>
  <c r="L194" i="1"/>
  <c r="M194" i="1" s="1"/>
  <c r="L29" i="1"/>
  <c r="M29" i="1" s="1"/>
  <c r="L125" i="1"/>
  <c r="M125" i="1" s="1"/>
  <c r="L233" i="1"/>
  <c r="M233" i="1" s="1"/>
  <c r="L40" i="1"/>
  <c r="M40" i="1" s="1"/>
  <c r="L99" i="1"/>
  <c r="M99" i="1" s="1"/>
  <c r="L100" i="1"/>
  <c r="M100" i="1" s="1"/>
  <c r="L133" i="1"/>
  <c r="M133" i="1" s="1"/>
  <c r="L285" i="1"/>
  <c r="M285" i="1" s="1"/>
  <c r="L294" i="1"/>
  <c r="M294" i="1" s="1"/>
  <c r="L16" i="1"/>
  <c r="M16" i="1" s="1"/>
  <c r="L110" i="1"/>
  <c r="M110" i="1" s="1"/>
  <c r="L305" i="1"/>
  <c r="M305" i="1" s="1"/>
  <c r="L101" i="1"/>
  <c r="M101" i="1" s="1"/>
  <c r="L84" i="1"/>
  <c r="M84" i="1" s="1"/>
  <c r="L124" i="1"/>
  <c r="M124" i="1" s="1"/>
  <c r="L298" i="1"/>
  <c r="M298" i="1" s="1"/>
  <c r="L48" i="1"/>
  <c r="M48" i="1" s="1"/>
  <c r="L169" i="1"/>
  <c r="M169" i="1" s="1"/>
  <c r="L159" i="1"/>
  <c r="M159" i="1" s="1"/>
  <c r="L37" i="1"/>
  <c r="M37" i="1" s="1"/>
  <c r="L173" i="1"/>
  <c r="M173" i="1" s="1"/>
  <c r="L175" i="1"/>
  <c r="M175" i="1" s="1"/>
  <c r="L93" i="1"/>
  <c r="M93" i="1" s="1"/>
  <c r="L293" i="1"/>
  <c r="M293" i="1" s="1"/>
  <c r="L119" i="1"/>
  <c r="M119" i="1" s="1"/>
  <c r="L150" i="1"/>
  <c r="M150" i="1" s="1"/>
  <c r="L38" i="1"/>
  <c r="M38" i="1" s="1"/>
  <c r="L30" i="1"/>
  <c r="M30" i="1" s="1"/>
  <c r="L76" i="1"/>
  <c r="M76" i="1" s="1"/>
  <c r="L236" i="1"/>
  <c r="M236" i="1" s="1"/>
  <c r="L259" i="1"/>
  <c r="M259" i="1" s="1"/>
  <c r="L24" i="1"/>
  <c r="M24" i="1" s="1"/>
  <c r="L69" i="1"/>
  <c r="M69" i="1" s="1"/>
  <c r="L304" i="1"/>
  <c r="M304" i="1" s="1"/>
  <c r="L106" i="1"/>
  <c r="M106" i="1" s="1"/>
  <c r="L288" i="1"/>
  <c r="M288" i="1" s="1"/>
  <c r="L300" i="1"/>
  <c r="M300" i="1" s="1"/>
  <c r="L81" i="1"/>
  <c r="M81" i="1" s="1"/>
  <c r="L137" i="1"/>
  <c r="M137" i="1" s="1"/>
  <c r="L210" i="1"/>
  <c r="M210" i="1" s="1"/>
  <c r="L232" i="1"/>
  <c r="M232" i="1" s="1"/>
  <c r="L62" i="1"/>
  <c r="M62" i="1" s="1"/>
  <c r="L216" i="1"/>
  <c r="M216" i="1" s="1"/>
  <c r="L162" i="1"/>
  <c r="M162" i="1" s="1"/>
  <c r="L102" i="1"/>
  <c r="M102" i="1" s="1"/>
  <c r="L83" i="1"/>
  <c r="M83" i="1" s="1"/>
  <c r="L10" i="1"/>
  <c r="M10" i="1" s="1"/>
  <c r="L129" i="1"/>
  <c r="M129" i="1" s="1"/>
  <c r="L160" i="1"/>
  <c r="M160" i="1" s="1"/>
  <c r="L8" i="1"/>
  <c r="M8" i="1" s="1"/>
  <c r="L46" i="1"/>
  <c r="M46" i="1" s="1"/>
  <c r="L70" i="1"/>
  <c r="M70" i="1" s="1"/>
  <c r="L172" i="1"/>
  <c r="M172" i="1" s="1"/>
  <c r="L107" i="1"/>
  <c r="M107" i="1" s="1"/>
  <c r="L225" i="1"/>
  <c r="M225" i="1" s="1"/>
  <c r="L222" i="1"/>
  <c r="M222" i="1" s="1"/>
  <c r="L126" i="1"/>
  <c r="M126" i="1" s="1"/>
  <c r="L217" i="1"/>
  <c r="M217" i="1" s="1"/>
  <c r="L252" i="1"/>
  <c r="M252" i="1" s="1"/>
  <c r="L286" i="1"/>
  <c r="M286" i="1" s="1"/>
  <c r="L58" i="1"/>
  <c r="M58" i="1" s="1"/>
  <c r="L251" i="1"/>
  <c r="M251" i="1" s="1"/>
  <c r="L201" i="1"/>
  <c r="M201" i="1" s="1"/>
  <c r="L39" i="1"/>
  <c r="M39" i="1" s="1"/>
  <c r="L215" i="1"/>
  <c r="M215" i="1" s="1"/>
  <c r="L152" i="1"/>
  <c r="M152" i="1" s="1"/>
  <c r="L78" i="1"/>
  <c r="M78" i="1" s="1"/>
  <c r="L146" i="1"/>
  <c r="M146" i="1" s="1"/>
  <c r="L6" i="1"/>
  <c r="M6" i="1" s="1"/>
  <c r="L18" i="1"/>
  <c r="M18" i="1" s="1"/>
  <c r="L207" i="1"/>
  <c r="M207" i="1" s="1"/>
  <c r="L47" i="1"/>
  <c r="M47" i="1" s="1"/>
  <c r="L88" i="1"/>
  <c r="M88" i="1" s="1"/>
  <c r="L32" i="1"/>
  <c r="M32" i="1" s="1"/>
  <c r="L199" i="1"/>
  <c r="M199" i="1" s="1"/>
  <c r="L151" i="1"/>
  <c r="M151" i="1" s="1"/>
  <c r="L9" i="1"/>
  <c r="M9" i="1" s="1"/>
  <c r="L213" i="1"/>
  <c r="M213" i="1" s="1"/>
  <c r="L121" i="1"/>
  <c r="M121" i="1" s="1"/>
  <c r="L243" i="1"/>
  <c r="M243" i="1" s="1"/>
  <c r="L52" i="1"/>
  <c r="M52" i="1" s="1"/>
  <c r="L136" i="1"/>
  <c r="M136" i="1" s="1"/>
  <c r="L205" i="1"/>
  <c r="M205" i="1" s="1"/>
  <c r="L235" i="1"/>
  <c r="M235" i="1" s="1"/>
  <c r="L142" i="1"/>
  <c r="M142" i="1" s="1"/>
  <c r="N5" i="1"/>
  <c r="O5" i="1" s="1"/>
  <c r="P5" i="1" s="1"/>
  <c r="L67" i="1"/>
  <c r="M67" i="1" s="1"/>
  <c r="L198" i="1"/>
  <c r="M198" i="1" s="1"/>
  <c r="L15" i="1"/>
  <c r="M15" i="1" s="1"/>
  <c r="L223" i="1"/>
  <c r="M223" i="1" s="1"/>
  <c r="L167" i="1"/>
  <c r="M167" i="1" s="1"/>
  <c r="L91" i="1"/>
  <c r="M91" i="1" s="1"/>
  <c r="L234" i="1"/>
  <c r="M234" i="1" s="1"/>
  <c r="L90" i="1"/>
  <c r="M90" i="1" s="1"/>
  <c r="L193" i="1"/>
  <c r="M193" i="1" s="1"/>
  <c r="L86" i="1"/>
  <c r="M86" i="1" s="1"/>
  <c r="L45" i="1"/>
  <c r="M45" i="1" s="1"/>
  <c r="L156" i="1"/>
  <c r="M156" i="1" s="1"/>
  <c r="L218" i="1"/>
  <c r="M218" i="1" s="1"/>
  <c r="L221" i="1"/>
  <c r="M221" i="1" s="1"/>
  <c r="L73" i="1"/>
  <c r="M73" i="1" s="1"/>
  <c r="L61" i="1"/>
  <c r="M61" i="1" s="1"/>
  <c r="L302" i="1"/>
  <c r="M302" i="1" s="1"/>
  <c r="L220" i="1"/>
  <c r="M220" i="1" s="1"/>
  <c r="L170" i="1"/>
  <c r="M170" i="1" s="1"/>
  <c r="L241" i="1"/>
  <c r="M241" i="1" s="1"/>
  <c r="L200" i="1"/>
  <c r="M200" i="1" s="1"/>
  <c r="L178" i="1"/>
  <c r="M178" i="1" s="1"/>
  <c r="L96" i="1"/>
  <c r="M96" i="1" s="1"/>
  <c r="L260" i="1"/>
  <c r="M260" i="1" s="1"/>
  <c r="L228" i="1"/>
  <c r="M228" i="1" s="1"/>
  <c r="L283" i="1"/>
  <c r="M283" i="1" s="1"/>
  <c r="L208" i="1"/>
  <c r="M208" i="1" s="1"/>
  <c r="L143" i="1"/>
  <c r="M143" i="1" s="1"/>
  <c r="L36" i="1"/>
  <c r="M36" i="1" s="1"/>
  <c r="L195" i="1"/>
  <c r="M195" i="1" s="1"/>
  <c r="L33" i="1"/>
  <c r="M33" i="1" s="1"/>
  <c r="L112" i="1"/>
  <c r="M112" i="1" s="1"/>
  <c r="L292" i="1"/>
  <c r="M292" i="1" s="1"/>
  <c r="L20" i="1"/>
  <c r="M20" i="1" s="1"/>
  <c r="L157" i="1"/>
  <c r="M157" i="1" s="1"/>
  <c r="L7" i="1"/>
  <c r="M7" i="1" s="1"/>
  <c r="L189" i="1"/>
  <c r="M189" i="1" s="1"/>
  <c r="L280" i="1"/>
  <c r="M280" i="1" s="1"/>
  <c r="L290" i="1"/>
  <c r="M290" i="1" s="1"/>
  <c r="L145" i="1"/>
  <c r="M145" i="1" s="1"/>
  <c r="L135" i="1"/>
  <c r="M135" i="1" s="1"/>
  <c r="L230" i="1"/>
  <c r="M230" i="1" s="1"/>
  <c r="L289" i="1"/>
  <c r="M289" i="1" s="1"/>
  <c r="L23" i="1"/>
  <c r="M23" i="1" s="1"/>
  <c r="L109" i="1"/>
  <c r="M109" i="1" s="1"/>
  <c r="L17" i="1"/>
  <c r="M17" i="1" s="1"/>
  <c r="L57" i="1"/>
  <c r="M57" i="1" s="1"/>
  <c r="L281" i="1"/>
  <c r="M281" i="1" s="1"/>
  <c r="L196" i="1"/>
  <c r="M196" i="1" s="1"/>
  <c r="L118" i="1"/>
  <c r="M118" i="1" s="1"/>
  <c r="L226" i="1"/>
  <c r="M226" i="1" s="1"/>
  <c r="L140" i="1"/>
  <c r="M140" i="1" s="1"/>
  <c r="L185" i="1"/>
  <c r="M185" i="1" s="1"/>
  <c r="L287" i="1"/>
  <c r="M287" i="1" s="1"/>
  <c r="L258" i="1"/>
  <c r="M258" i="1" s="1"/>
  <c r="L56" i="1"/>
  <c r="M56" i="1" s="1"/>
  <c r="L254" i="1"/>
  <c r="M254" i="1" s="1"/>
  <c r="L149" i="1"/>
  <c r="M149" i="1" s="1"/>
  <c r="L43" i="1"/>
  <c r="M43" i="1" s="1"/>
  <c r="L25" i="1"/>
  <c r="M25" i="1" s="1"/>
  <c r="L141" i="1"/>
  <c r="M141" i="1" s="1"/>
  <c r="L13" i="1"/>
  <c r="M13" i="1" s="1"/>
  <c r="L303" i="1"/>
  <c r="M303" i="1" s="1"/>
  <c r="L42" i="1"/>
  <c r="M42" i="1" s="1"/>
  <c r="L65" i="1"/>
  <c r="M65" i="1" s="1"/>
  <c r="L255" i="1"/>
  <c r="M255" i="1" s="1"/>
  <c r="L268" i="1"/>
  <c r="M268" i="1" s="1"/>
  <c r="L188" i="1"/>
  <c r="M188" i="1" s="1"/>
  <c r="L97" i="1"/>
  <c r="M97" i="1" s="1"/>
  <c r="L19" i="1"/>
  <c r="M19" i="1" s="1"/>
  <c r="L197" i="1"/>
  <c r="M197" i="1" s="1"/>
  <c r="L34" i="1"/>
  <c r="M34" i="1" s="1"/>
  <c r="L248" i="1"/>
  <c r="M248" i="1" s="1"/>
  <c r="L291" i="1"/>
  <c r="M291" i="1" s="1"/>
  <c r="L277" i="1"/>
  <c r="M277" i="1" s="1"/>
  <c r="L128" i="1"/>
  <c r="M128" i="1" s="1"/>
  <c r="L111" i="1"/>
  <c r="M111" i="1" s="1"/>
  <c r="L278" i="1"/>
  <c r="M278" i="1" s="1"/>
  <c r="L186" i="1"/>
  <c r="M186" i="1" s="1"/>
  <c r="L267" i="1"/>
  <c r="M267" i="1" s="1"/>
  <c r="L231" i="1"/>
  <c r="M231" i="1" s="1"/>
  <c r="L26" i="1"/>
  <c r="M26" i="1" s="1"/>
  <c r="L274" i="1"/>
  <c r="M274" i="1" s="1"/>
  <c r="L59" i="1"/>
  <c r="M59" i="1" s="1"/>
  <c r="L168" i="1"/>
  <c r="M168" i="1" s="1"/>
  <c r="Q178" i="1"/>
  <c r="U178" i="2"/>
  <c r="T178" i="2"/>
  <c r="T226" i="2"/>
  <c r="U226" i="2"/>
  <c r="Q226" i="1"/>
  <c r="Q71" i="1"/>
  <c r="U71" i="2"/>
  <c r="T71" i="2"/>
  <c r="Q27" i="1"/>
  <c r="T27" i="2"/>
  <c r="U27" i="2"/>
  <c r="Q201" i="1"/>
  <c r="T201" i="2"/>
  <c r="U201" i="2"/>
  <c r="Q284" i="1"/>
  <c r="T284" i="2"/>
  <c r="U284" i="2"/>
  <c r="Q271" i="1"/>
  <c r="U271" i="2"/>
  <c r="T271" i="2"/>
  <c r="Q144" i="1"/>
  <c r="U144" i="2"/>
  <c r="T144" i="2"/>
  <c r="Q116" i="1"/>
  <c r="T116" i="2"/>
  <c r="U116" i="2"/>
  <c r="Q255" i="1"/>
  <c r="U255" i="2"/>
  <c r="T255" i="2"/>
  <c r="Q17" i="1"/>
  <c r="U17" i="2"/>
  <c r="T17" i="2"/>
  <c r="Q44" i="1"/>
  <c r="U44" i="2"/>
  <c r="T44" i="2"/>
  <c r="Q118" i="1"/>
  <c r="T118" i="2"/>
  <c r="U118" i="2"/>
  <c r="Q202" i="1"/>
  <c r="T202" i="2"/>
  <c r="U202" i="2"/>
  <c r="Q150" i="1"/>
  <c r="U150" i="2"/>
  <c r="T150" i="2"/>
  <c r="Q107" i="1"/>
  <c r="U107" i="2"/>
  <c r="T107" i="2"/>
  <c r="Q121" i="1"/>
  <c r="T121" i="2"/>
  <c r="U121" i="2"/>
  <c r="Q18" i="1"/>
  <c r="U18" i="2"/>
  <c r="T18" i="2"/>
  <c r="Q34" i="1"/>
  <c r="U34" i="2"/>
  <c r="T34" i="2"/>
  <c r="Q25" i="1"/>
  <c r="T25" i="2"/>
  <c r="U25" i="2"/>
  <c r="Q168" i="1"/>
  <c r="U168" i="2"/>
  <c r="T168" i="2"/>
  <c r="Q211" i="1"/>
  <c r="T211" i="2"/>
  <c r="U211" i="2"/>
  <c r="Q101" i="1"/>
  <c r="T101" i="2"/>
  <c r="U101" i="2"/>
  <c r="Q49" i="1"/>
  <c r="U49" i="2"/>
  <c r="T49" i="2"/>
  <c r="Q36" i="1"/>
  <c r="U36" i="2"/>
  <c r="T36" i="2"/>
  <c r="Q134" i="1"/>
  <c r="T134" i="2"/>
  <c r="U134" i="2"/>
  <c r="Q206" i="1"/>
  <c r="T206" i="2"/>
  <c r="U206" i="2"/>
  <c r="Q74" i="1"/>
  <c r="U74" i="2"/>
  <c r="T74" i="2"/>
  <c r="Q149" i="1"/>
  <c r="T149" i="2"/>
  <c r="U149" i="2"/>
  <c r="Q83" i="1"/>
  <c r="T83" i="2"/>
  <c r="U83" i="2"/>
  <c r="Q156" i="1"/>
  <c r="U156" i="2"/>
  <c r="T156" i="2"/>
  <c r="Q282" i="1"/>
  <c r="T282" i="2"/>
  <c r="U282" i="2"/>
  <c r="Q39" i="1"/>
  <c r="U39" i="2"/>
  <c r="T39" i="2"/>
  <c r="Q173" i="1"/>
  <c r="U173" i="2"/>
  <c r="T173" i="2"/>
  <c r="Q10" i="1"/>
  <c r="T10" i="2"/>
  <c r="U10" i="2"/>
  <c r="Q203" i="1"/>
  <c r="T203" i="2"/>
  <c r="U203" i="2"/>
  <c r="Q245" i="1"/>
  <c r="U245" i="2"/>
  <c r="T245" i="2"/>
  <c r="Q286" i="1"/>
  <c r="U286" i="2"/>
  <c r="T286" i="2"/>
  <c r="Q252" i="1"/>
  <c r="U252" i="2"/>
  <c r="T252" i="2"/>
  <c r="Q147" i="1"/>
  <c r="U147" i="2"/>
  <c r="T147" i="2"/>
  <c r="Q194" i="1"/>
  <c r="T194" i="2"/>
  <c r="U194" i="2"/>
  <c r="Q81" i="1"/>
  <c r="U81" i="2"/>
  <c r="T81" i="2"/>
  <c r="Q23" i="1"/>
  <c r="U23" i="2"/>
  <c r="T23" i="2"/>
  <c r="Q125" i="1"/>
  <c r="T125" i="2"/>
  <c r="U125" i="2"/>
  <c r="Q127" i="1"/>
  <c r="T127" i="2"/>
  <c r="U127" i="2"/>
  <c r="Q241" i="1"/>
  <c r="T241" i="2"/>
  <c r="U241" i="2"/>
  <c r="Q179" i="1"/>
  <c r="T179" i="2"/>
  <c r="U179" i="2"/>
  <c r="Q19" i="1"/>
  <c r="T19" i="2"/>
  <c r="U19" i="2"/>
  <c r="Q85" i="1"/>
  <c r="T85" i="2"/>
  <c r="U85" i="2"/>
  <c r="Q281" i="1"/>
  <c r="U281" i="2"/>
  <c r="T281" i="2"/>
  <c r="Q283" i="1"/>
  <c r="T283" i="2"/>
  <c r="U283" i="2"/>
  <c r="Q84" i="1"/>
  <c r="T84" i="2"/>
  <c r="U84" i="2"/>
  <c r="Q14" i="1"/>
  <c r="T14" i="2"/>
  <c r="U14" i="2"/>
  <c r="Q251" i="1"/>
  <c r="T251" i="2"/>
  <c r="U251" i="2"/>
  <c r="Q189" i="1"/>
  <c r="U189" i="2"/>
  <c r="T189" i="2"/>
  <c r="Q300" i="1"/>
  <c r="T300" i="2"/>
  <c r="U300" i="2"/>
  <c r="Q221" i="1"/>
  <c r="T221" i="2"/>
  <c r="U221" i="2"/>
  <c r="Q278" i="1"/>
  <c r="T278" i="2"/>
  <c r="U278" i="2"/>
  <c r="Q233" i="1"/>
  <c r="T233" i="2"/>
  <c r="U233" i="2"/>
  <c r="Q142" i="1"/>
  <c r="T142" i="2"/>
  <c r="U142" i="2"/>
  <c r="Q40" i="1"/>
  <c r="T40" i="2"/>
  <c r="U40" i="2"/>
  <c r="Q15" i="1"/>
  <c r="T15" i="2"/>
  <c r="U15" i="2"/>
  <c r="Q265" i="1"/>
  <c r="U265" i="2"/>
  <c r="T265" i="2"/>
  <c r="Q304" i="1"/>
  <c r="U304" i="2"/>
  <c r="T304" i="2"/>
  <c r="Q247" i="1"/>
  <c r="U247" i="2"/>
  <c r="T247" i="2"/>
  <c r="Q9" i="1"/>
  <c r="U9" i="2"/>
  <c r="T9" i="2"/>
  <c r="Q216" i="1"/>
  <c r="U216" i="2"/>
  <c r="T216" i="2"/>
  <c r="Q130" i="1"/>
  <c r="T130" i="2"/>
  <c r="U130" i="2"/>
  <c r="Q154" i="1"/>
  <c r="U154" i="2"/>
  <c r="T154" i="2"/>
  <c r="Q96" i="1"/>
  <c r="U96" i="2"/>
  <c r="T96" i="2"/>
  <c r="Q257" i="1"/>
  <c r="T257" i="2"/>
  <c r="U257" i="2"/>
  <c r="Q89" i="1"/>
  <c r="T89" i="2"/>
  <c r="U89" i="2"/>
  <c r="Q90" i="1"/>
  <c r="U90" i="2"/>
  <c r="T90" i="2"/>
  <c r="Q103" i="1"/>
  <c r="U103" i="2"/>
  <c r="T103" i="2"/>
  <c r="Q175" i="1"/>
  <c r="U175" i="2"/>
  <c r="T175" i="2"/>
  <c r="Q162" i="1"/>
  <c r="U162" i="2"/>
  <c r="T162" i="2"/>
  <c r="Q292" i="1"/>
  <c r="T292" i="2"/>
  <c r="U292" i="2"/>
  <c r="Q172" i="1"/>
  <c r="T172" i="2"/>
  <c r="U172" i="2"/>
  <c r="Q186" i="1"/>
  <c r="T186" i="2"/>
  <c r="U186" i="2"/>
  <c r="U190" i="2"/>
  <c r="T190" i="2"/>
  <c r="Q190" i="1"/>
  <c r="Q20" i="1"/>
  <c r="T20" i="2"/>
  <c r="U20" i="2"/>
  <c r="Q129" i="1"/>
  <c r="T129" i="2"/>
  <c r="U129" i="2"/>
  <c r="Q273" i="1"/>
  <c r="T273" i="2"/>
  <c r="U273" i="2"/>
  <c r="Q180" i="1"/>
  <c r="U180" i="2"/>
  <c r="T180" i="2"/>
  <c r="Q158" i="1"/>
  <c r="T158" i="2"/>
  <c r="U158" i="2"/>
  <c r="Q59" i="1"/>
  <c r="T59" i="2"/>
  <c r="U59" i="2"/>
  <c r="Q223" i="1"/>
  <c r="U223" i="2"/>
  <c r="T223" i="2"/>
  <c r="I1" i="2"/>
  <c r="J6" i="2"/>
  <c r="J1" i="2" s="1"/>
  <c r="Q67" i="1"/>
  <c r="U67" i="2"/>
  <c r="T67" i="2"/>
  <c r="Q126" i="1"/>
  <c r="T126" i="2"/>
  <c r="U126" i="2"/>
  <c r="Q243" i="1"/>
  <c r="U243" i="2"/>
  <c r="T243" i="2"/>
  <c r="Q237" i="1"/>
  <c r="U237" i="2"/>
  <c r="T237" i="2"/>
  <c r="Q207" i="1"/>
  <c r="T207" i="2"/>
  <c r="U207" i="2"/>
  <c r="Q12" i="1"/>
  <c r="T12" i="2"/>
  <c r="U12" i="2"/>
  <c r="Q204" i="1"/>
  <c r="U204" i="2"/>
  <c r="T204" i="2"/>
  <c r="Q193" i="1"/>
  <c r="T193" i="2"/>
  <c r="U193" i="2"/>
  <c r="Q92" i="1"/>
  <c r="U92" i="2"/>
  <c r="T92" i="2"/>
  <c r="T205" i="2"/>
  <c r="Q205" i="1"/>
  <c r="U205" i="2"/>
  <c r="Q188" i="1"/>
  <c r="U188" i="2"/>
  <c r="T188" i="2"/>
  <c r="Q61" i="1"/>
  <c r="U61" i="2"/>
  <c r="T61" i="2"/>
  <c r="Q97" i="1"/>
  <c r="T97" i="2"/>
  <c r="U97" i="2"/>
  <c r="T231" i="2"/>
  <c r="Q231" i="1"/>
  <c r="U231" i="2"/>
  <c r="U293" i="2"/>
  <c r="Q293" i="1"/>
  <c r="T293" i="2"/>
  <c r="U106" i="2"/>
  <c r="Q106" i="1"/>
  <c r="T106" i="2"/>
  <c r="T1" i="2" l="1" a="1"/>
  <c r="T1" i="2" s="1"/>
  <c r="C20" i="2" s="1"/>
  <c r="U1" i="2" a="1"/>
  <c r="U1" i="2" s="1"/>
  <c r="C19" i="2" s="1"/>
  <c r="T5" i="2"/>
  <c r="Q5" i="1"/>
  <c r="B21" i="2" s="1"/>
  <c r="D21" i="2" s="1"/>
  <c r="U5" i="2"/>
  <c r="B15" i="2" l="1"/>
  <c r="B20" i="2" a="1"/>
  <c r="B20" i="2" s="1"/>
  <c r="D20" i="2" s="1"/>
  <c r="B19" i="2" a="1"/>
  <c r="B19" i="2" s="1"/>
  <c r="D19" i="2" s="1"/>
  <c r="B23" i="2" a="1"/>
  <c r="B23" i="2" s="1"/>
  <c r="D23" i="2" s="1"/>
  <c r="B22" i="2" a="1"/>
  <c r="B22" i="2" s="1"/>
  <c r="D22" i="2" s="1"/>
  <c r="B4" i="2" l="1"/>
  <c r="B9" i="2"/>
  <c r="B3" i="2"/>
  <c r="B10" i="2"/>
  <c r="B11" i="2"/>
  <c r="B5" i="2"/>
</calcChain>
</file>

<file path=xl/sharedStrings.xml><?xml version="1.0" encoding="utf-8"?>
<sst xmlns="http://schemas.openxmlformats.org/spreadsheetml/2006/main" count="691" uniqueCount="669">
  <si>
    <t>前收盘价</t>
    <phoneticPr fontId="1" type="noConversion"/>
  </si>
  <si>
    <t>收盘价</t>
    <phoneticPr fontId="1" type="noConversion"/>
  </si>
  <si>
    <t>交易状态</t>
    <phoneticPr fontId="1" type="noConversion"/>
  </si>
  <si>
    <t>停牌原因</t>
    <phoneticPr fontId="1" type="noConversion"/>
  </si>
  <si>
    <t>000300.SH</t>
    <phoneticPr fontId="1" type="noConversion"/>
  </si>
  <si>
    <t>代码</t>
  </si>
  <si>
    <t>简称</t>
  </si>
  <si>
    <t>最新价</t>
  </si>
  <si>
    <t>成交量</t>
  </si>
  <si>
    <t>买一价</t>
  </si>
  <si>
    <t>买一量</t>
  </si>
  <si>
    <t>卖一价</t>
  </si>
  <si>
    <t>卖一量</t>
  </si>
  <si>
    <t>买二价</t>
  </si>
  <si>
    <t>买二量</t>
  </si>
  <si>
    <t>卖二价</t>
  </si>
  <si>
    <t>卖二量</t>
  </si>
  <si>
    <t>买一</t>
    <phoneticPr fontId="1" type="noConversion"/>
  </si>
  <si>
    <t>last</t>
    <phoneticPr fontId="1" type="noConversion"/>
  </si>
  <si>
    <t>卖一</t>
    <phoneticPr fontId="1" type="noConversion"/>
  </si>
  <si>
    <t>卖二</t>
    <phoneticPr fontId="1" type="noConversion"/>
  </si>
  <si>
    <t>买二</t>
    <phoneticPr fontId="1" type="noConversion"/>
  </si>
  <si>
    <t>价</t>
    <phoneticPr fontId="1" type="noConversion"/>
  </si>
  <si>
    <t>量</t>
    <phoneticPr fontId="1" type="noConversion"/>
  </si>
  <si>
    <t>合成指数</t>
    <phoneticPr fontId="1" type="noConversion"/>
  </si>
  <si>
    <t>用于计算</t>
    <phoneticPr fontId="1" type="noConversion"/>
  </si>
  <si>
    <t>重估权重
剔除停牌</t>
    <phoneticPr fontId="1" type="noConversion"/>
  </si>
  <si>
    <t>交易状态
0、1</t>
    <phoneticPr fontId="1" type="noConversion"/>
  </si>
  <si>
    <t>IF0</t>
    <phoneticPr fontId="1" type="noConversion"/>
  </si>
  <si>
    <t>IF - 300</t>
    <phoneticPr fontId="1" type="noConversion"/>
  </si>
  <si>
    <t>合成-300</t>
    <phoneticPr fontId="1" type="noConversion"/>
  </si>
  <si>
    <t>IF.b-合成.a</t>
    <phoneticPr fontId="1" type="noConversion"/>
  </si>
  <si>
    <t>大多软件看到</t>
    <phoneticPr fontId="1" type="noConversion"/>
  </si>
  <si>
    <t>交易损失（减去）</t>
    <phoneticPr fontId="1" type="noConversion"/>
  </si>
  <si>
    <t>追踪误差（减去）</t>
    <phoneticPr fontId="1" type="noConversion"/>
  </si>
  <si>
    <t>tradable（结果）</t>
    <phoneticPr fontId="1" type="noConversion"/>
  </si>
  <si>
    <t>直接算的比软件报的慢</t>
    <phoneticPr fontId="1" type="noConversion"/>
  </si>
  <si>
    <t>等当手数</t>
    <phoneticPr fontId="1" type="noConversion"/>
  </si>
  <si>
    <t>选择使用</t>
    <phoneticPr fontId="1" type="noConversion"/>
  </si>
  <si>
    <t>卖一量
/配置一份的量</t>
    <phoneticPr fontId="1" type="noConversion"/>
  </si>
  <si>
    <t>卖一+卖二
/配置一份</t>
    <phoneticPr fontId="1" type="noConversion"/>
  </si>
  <si>
    <t xml:space="preserve">供后表用配置数量
</t>
    <phoneticPr fontId="1" type="noConversion"/>
  </si>
  <si>
    <t>IF-300</t>
    <phoneticPr fontId="1" type="noConversion"/>
  </si>
  <si>
    <t>IF.a-合成.b</t>
    <phoneticPr fontId="1" type="noConversion"/>
  </si>
  <si>
    <t>IF-IF.a+合成.b-合成</t>
    <phoneticPr fontId="1" type="noConversion"/>
  </si>
  <si>
    <t>配置3
现金替代</t>
    <phoneticPr fontId="1" type="noConversion"/>
  </si>
  <si>
    <t>现金</t>
    <phoneticPr fontId="1" type="noConversion"/>
  </si>
  <si>
    <t>重估权重
现金替代</t>
    <phoneticPr fontId="1" type="noConversion"/>
  </si>
  <si>
    <t>交易</t>
    <phoneticPr fontId="1" type="noConversion"/>
  </si>
  <si>
    <t>DH数据</t>
    <phoneticPr fontId="1" type="noConversion"/>
  </si>
  <si>
    <t>交易状态</t>
    <phoneticPr fontId="1" type="noConversion"/>
  </si>
  <si>
    <t>涨跌停</t>
  </si>
  <si>
    <t xml:space="preserve">
1涨停
-1跌停</t>
    <phoneticPr fontId="1" type="noConversion"/>
  </si>
  <si>
    <t>停牌</t>
    <phoneticPr fontId="1" type="noConversion"/>
  </si>
  <si>
    <t>单次下单手数</t>
    <phoneticPr fontId="1" type="noConversion"/>
  </si>
  <si>
    <t xml:space="preserve">
0停牌</t>
    <phoneticPr fontId="1" type="noConversion"/>
  </si>
  <si>
    <t>ETF</t>
    <phoneticPr fontId="1" type="noConversion"/>
  </si>
  <si>
    <t>510300.OF</t>
    <phoneticPr fontId="1" type="noConversion"/>
  </si>
  <si>
    <t>preClose
前复权</t>
    <phoneticPr fontId="1" type="noConversion"/>
  </si>
  <si>
    <t>配置2
（单手）
不配停牌</t>
    <phoneticPr fontId="1" type="noConversion"/>
  </si>
  <si>
    <t>csi300权重
前日收盘</t>
    <phoneticPr fontId="1" type="noConversion"/>
  </si>
  <si>
    <t>000001.SZ</t>
  </si>
  <si>
    <t>平安银行</t>
  </si>
  <si>
    <t>000002.SZ</t>
  </si>
  <si>
    <t>万  科Ａ</t>
  </si>
  <si>
    <t>000009.SZ</t>
  </si>
  <si>
    <t>中国宝安</t>
  </si>
  <si>
    <t>000012.SZ</t>
  </si>
  <si>
    <t>南  玻Ａ</t>
  </si>
  <si>
    <t>000024.SZ</t>
  </si>
  <si>
    <t>招商地产</t>
  </si>
  <si>
    <t>000027.SZ</t>
  </si>
  <si>
    <t>深圳能源</t>
  </si>
  <si>
    <t>000039.SZ</t>
  </si>
  <si>
    <t>中集集团</t>
  </si>
  <si>
    <t>000060.SZ</t>
  </si>
  <si>
    <t>中金岭南</t>
  </si>
  <si>
    <t>000061.SZ</t>
  </si>
  <si>
    <t>农 产 品</t>
  </si>
  <si>
    <t>000063.SZ</t>
  </si>
  <si>
    <t>中兴通讯</t>
  </si>
  <si>
    <t>000069.SZ</t>
  </si>
  <si>
    <t>华侨城Ａ</t>
  </si>
  <si>
    <t>000100.SZ</t>
  </si>
  <si>
    <t>TCL 集团</t>
  </si>
  <si>
    <t>000156.SZ</t>
  </si>
  <si>
    <t>华数传媒</t>
  </si>
  <si>
    <t>000157.SZ</t>
  </si>
  <si>
    <t>中联重科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</si>
  <si>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</si>
  <si>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</si>
  <si>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</si>
  <si>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</si>
  <si>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</si>
  <si>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</si>
  <si>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</si>
  <si>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</si>
  <si>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</si>
  <si>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 融 街</t>
  </si>
  <si>
    <t>000413.SZ</t>
  </si>
  <si>
    <t>东旭光电</t>
  </si>
  <si>
    <t>000423.SZ</t>
  </si>
  <si>
    <t>东阿阿胶</t>
  </si>
  <si>
    <t>000425.SZ</t>
  </si>
  <si>
    <t>徐工机械</t>
  </si>
  <si>
    <t>000503.SZ</t>
  </si>
  <si>
    <t>海虹控股</t>
  </si>
  <si>
    <t>000536.SZ</t>
  </si>
  <si>
    <t>华映科技</t>
  </si>
  <si>
    <t>000538.SZ</t>
  </si>
  <si>
    <t>云南白药</t>
  </si>
  <si>
    <t>000562.SZ</t>
  </si>
  <si>
    <t>宏源证券</t>
  </si>
  <si>
    <t>000568.SZ</t>
  </si>
  <si>
    <t>泸州老窖</t>
  </si>
  <si>
    <t>000581.SZ</t>
  </si>
  <si>
    <t>威孚高科</t>
  </si>
  <si>
    <t>000598.SZ</t>
  </si>
  <si>
    <t>兴蓉投资</t>
  </si>
  <si>
    <t>000623.SZ</t>
  </si>
  <si>
    <t>吉林敖东</t>
  </si>
  <si>
    <t>000625.SZ</t>
  </si>
  <si>
    <t>长安汽车</t>
  </si>
  <si>
    <t>000629.SZ</t>
  </si>
  <si>
    <t>攀钢钒钛</t>
  </si>
  <si>
    <t>000630.SZ</t>
  </si>
  <si>
    <t>铜陵有色</t>
  </si>
  <si>
    <t>000651.SZ</t>
  </si>
  <si>
    <t>格力电器</t>
  </si>
  <si>
    <t>000656.SZ</t>
  </si>
  <si>
    <t>金科股份</t>
  </si>
  <si>
    <t>000686.SZ</t>
  </si>
  <si>
    <t>东北证券</t>
  </si>
  <si>
    <t>000709.SZ</t>
  </si>
  <si>
    <t>河北钢铁</t>
  </si>
  <si>
    <t>000718.SZ</t>
  </si>
  <si>
    <t>苏宁环球</t>
  </si>
  <si>
    <t>000725.SZ</t>
  </si>
  <si>
    <t>京东方Ａ</t>
  </si>
  <si>
    <t>000728.SZ</t>
  </si>
  <si>
    <t>国元证券</t>
  </si>
  <si>
    <t>000729.SZ</t>
  </si>
  <si>
    <t>燕京啤酒</t>
  </si>
  <si>
    <t>000750.SZ</t>
  </si>
  <si>
    <t>国海证券</t>
  </si>
  <si>
    <t>000758.SZ</t>
  </si>
  <si>
    <t>中色股份</t>
  </si>
  <si>
    <t>000768.SZ</t>
  </si>
  <si>
    <t>中航飞机</t>
  </si>
  <si>
    <t>000776.SZ</t>
  </si>
  <si>
    <t>广发证券</t>
  </si>
  <si>
    <t>000778.SZ</t>
  </si>
  <si>
    <t>新兴铸管</t>
  </si>
  <si>
    <t>000783.SZ</t>
  </si>
  <si>
    <t>长江证券</t>
  </si>
  <si>
    <t>000792.SZ</t>
  </si>
  <si>
    <t>盐湖股份</t>
  </si>
  <si>
    <t>000793.SZ</t>
  </si>
  <si>
    <t>华闻传媒</t>
  </si>
  <si>
    <t>000800.SZ</t>
  </si>
  <si>
    <t>一汽轿车</t>
  </si>
  <si>
    <t>000826.SZ</t>
  </si>
  <si>
    <t>桑德环境</t>
  </si>
  <si>
    <t>000831.SZ</t>
  </si>
  <si>
    <t>五矿稀土</t>
  </si>
  <si>
    <t>000839.SZ</t>
  </si>
  <si>
    <t>中信国安</t>
  </si>
  <si>
    <t>000858.SZ</t>
  </si>
  <si>
    <t>五 粮 液</t>
  </si>
  <si>
    <t>000869.SZ</t>
  </si>
  <si>
    <t>张  裕Ａ</t>
  </si>
  <si>
    <t>000876.SZ</t>
  </si>
  <si>
    <t>新 希 望</t>
  </si>
  <si>
    <t>000878.SZ</t>
  </si>
  <si>
    <t>云南铜业</t>
  </si>
  <si>
    <t>000883.SZ</t>
  </si>
  <si>
    <t>湖北能源</t>
  </si>
  <si>
    <t>000895.SZ</t>
  </si>
  <si>
    <t>双汇发展</t>
  </si>
  <si>
    <t>000917.SZ</t>
  </si>
  <si>
    <t>电广传媒</t>
  </si>
  <si>
    <t>000937.SZ</t>
  </si>
  <si>
    <t>冀中能源</t>
  </si>
  <si>
    <t>000960.SZ</t>
  </si>
  <si>
    <t>锡业股份</t>
  </si>
  <si>
    <t>000961.SZ</t>
  </si>
  <si>
    <t>中南建设</t>
  </si>
  <si>
    <t>000963.SZ</t>
  </si>
  <si>
    <t>华东医药</t>
  </si>
  <si>
    <t>000970.SZ</t>
  </si>
  <si>
    <t>中科三环</t>
  </si>
  <si>
    <t>000983.SZ</t>
  </si>
  <si>
    <t>西山煤电</t>
  </si>
  <si>
    <t>000999.SZ</t>
  </si>
  <si>
    <t>华润三九</t>
  </si>
  <si>
    <t>002001.SZ</t>
  </si>
  <si>
    <t>新 和 成</t>
  </si>
  <si>
    <t>002007.SZ</t>
  </si>
  <si>
    <t>华兰生物</t>
  </si>
  <si>
    <t>002008.SZ</t>
  </si>
  <si>
    <t>大族激光</t>
  </si>
  <si>
    <t>002024.SZ</t>
  </si>
  <si>
    <t>苏宁云商</t>
  </si>
  <si>
    <t>002038.SZ</t>
  </si>
  <si>
    <t>双鹭药业</t>
  </si>
  <si>
    <t>002051.SZ</t>
  </si>
  <si>
    <t>中工国际</t>
  </si>
  <si>
    <t>002065.SZ</t>
  </si>
  <si>
    <t>东华软件</t>
  </si>
  <si>
    <t>002081.SZ</t>
  </si>
  <si>
    <t>金 螳 螂</t>
  </si>
  <si>
    <t>002106.SZ</t>
  </si>
  <si>
    <t>莱宝高科</t>
  </si>
  <si>
    <t>002129.SZ</t>
  </si>
  <si>
    <t>中环股份</t>
  </si>
  <si>
    <t>002142.SZ</t>
  </si>
  <si>
    <t>宁波银行</t>
  </si>
  <si>
    <t>002146.SZ</t>
  </si>
  <si>
    <t>荣盛发展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</si>
  <si>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</si>
  <si>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</si>
  <si>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</si>
  <si>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</si>
  <si>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</si>
  <si>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</si>
  <si>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</si>
  <si>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歌尔声学</t>
  </si>
  <si>
    <t>002252.SZ</t>
  </si>
  <si>
    <t>上海莱士</t>
  </si>
  <si>
    <t>002269.SZ</t>
  </si>
  <si>
    <t>美邦服饰</t>
  </si>
  <si>
    <t>002292.SZ</t>
  </si>
  <si>
    <t>奥飞动漫</t>
  </si>
  <si>
    <t>002294.SZ</t>
  </si>
  <si>
    <t>信 立 泰</t>
  </si>
  <si>
    <t>002304.SZ</t>
  </si>
  <si>
    <t>洋河股份</t>
  </si>
  <si>
    <t>002310.SZ</t>
  </si>
  <si>
    <t>东方园林</t>
  </si>
  <si>
    <t>002344.SZ</t>
  </si>
  <si>
    <t>海宁皮城</t>
  </si>
  <si>
    <t>002353.SZ</t>
  </si>
  <si>
    <t>杰瑞股份</t>
  </si>
  <si>
    <t>002375.SZ</t>
  </si>
  <si>
    <t>亚厦股份</t>
  </si>
  <si>
    <t>002385.SZ</t>
  </si>
  <si>
    <t>大 北 农</t>
  </si>
  <si>
    <t>002399.SZ</t>
  </si>
  <si>
    <t>海 普 瑞</t>
  </si>
  <si>
    <t>002400.SZ</t>
  </si>
  <si>
    <t>省广股份</t>
  </si>
  <si>
    <t>002410.SZ</t>
  </si>
  <si>
    <t>广 联 达</t>
  </si>
  <si>
    <t>002415.SZ</t>
  </si>
  <si>
    <t>海康威视</t>
  </si>
  <si>
    <t>002416.SZ</t>
  </si>
  <si>
    <t>爱 施 德</t>
  </si>
  <si>
    <t>002422.SZ</t>
  </si>
  <si>
    <t>科伦药业</t>
  </si>
  <si>
    <t>002429.SZ</t>
  </si>
  <si>
    <t>兆驰股份</t>
  </si>
  <si>
    <t>002450.SZ</t>
  </si>
  <si>
    <t>康 得 新</t>
  </si>
  <si>
    <t>002456.SZ</t>
  </si>
  <si>
    <t>欧 菲 光</t>
  </si>
  <si>
    <t>002465.SZ</t>
  </si>
  <si>
    <t>海格通信</t>
  </si>
  <si>
    <t>002470.SZ</t>
  </si>
  <si>
    <t>金 正 大</t>
  </si>
  <si>
    <t>002475.SZ</t>
  </si>
  <si>
    <t>立讯精密</t>
  </si>
  <si>
    <t>002500.SZ</t>
  </si>
  <si>
    <t>山西证券</t>
  </si>
  <si>
    <t>002570.SZ</t>
  </si>
  <si>
    <t>贝 因 美</t>
  </si>
  <si>
    <t>002594.SZ</t>
  </si>
  <si>
    <t>比 亚 迪</t>
  </si>
  <si>
    <t>002603.SZ</t>
  </si>
  <si>
    <t>以岭药业</t>
  </si>
  <si>
    <t>002653.SZ</t>
  </si>
  <si>
    <t>海 思 科</t>
  </si>
  <si>
    <t>002673.SZ</t>
  </si>
  <si>
    <t>西部证券</t>
  </si>
  <si>
    <t>600000.SH</t>
  </si>
  <si>
    <t>浦发银行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</si>
  <si>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</si>
  <si>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</si>
  <si>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</si>
  <si>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</si>
  <si>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</si>
  <si>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</si>
  <si>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</si>
  <si>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</si>
  <si>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</si>
  <si>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</si>
  <si>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</si>
  <si>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</si>
  <si>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</si>
  <si>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</si>
  <si>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</si>
  <si>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</si>
  <si>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600023.SH</t>
  </si>
  <si>
    <t>浙能电力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</si>
  <si>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</si>
  <si>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</si>
  <si>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</si>
  <si>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</si>
  <si>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</si>
  <si>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</si>
  <si>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</si>
  <si>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</si>
  <si>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</si>
  <si>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</si>
  <si>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</si>
  <si>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</si>
  <si>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600048.SH</t>
  </si>
  <si>
    <t>保利地产</t>
  </si>
  <si>
    <t>600050.SH</t>
  </si>
  <si>
    <t>中国联通</t>
  </si>
  <si>
    <t>600058.SH</t>
  </si>
  <si>
    <t>五矿发展</t>
  </si>
  <si>
    <t>600060.SH</t>
  </si>
  <si>
    <t>海信电器</t>
  </si>
  <si>
    <t>600062.SH</t>
  </si>
  <si>
    <t>华润双鹤</t>
  </si>
  <si>
    <t>600066.SH</t>
  </si>
  <si>
    <t>宇通客车</t>
  </si>
  <si>
    <t>600068.SH</t>
  </si>
  <si>
    <t>葛 洲 坝</t>
  </si>
  <si>
    <t>600079.SH</t>
  </si>
  <si>
    <t>人福医药</t>
  </si>
  <si>
    <t>600085.SH</t>
  </si>
  <si>
    <t>同 仁 堂</t>
  </si>
  <si>
    <t>600089.SH</t>
  </si>
  <si>
    <t>特变电工</t>
  </si>
  <si>
    <t>600096.SH</t>
  </si>
  <si>
    <t>云 天 化</t>
  </si>
  <si>
    <t>600100.SH</t>
  </si>
  <si>
    <t>同方股份</t>
  </si>
  <si>
    <t>600104.SH</t>
  </si>
  <si>
    <t>上汽集团</t>
  </si>
  <si>
    <t>600108.SH</t>
  </si>
  <si>
    <t>亚盛集团</t>
  </si>
  <si>
    <t>600109.SH</t>
  </si>
  <si>
    <t>国金证券</t>
  </si>
  <si>
    <t>600111.SH</t>
  </si>
  <si>
    <t>包钢稀土</t>
  </si>
  <si>
    <t>600115.SH</t>
  </si>
  <si>
    <t>东方航空</t>
  </si>
  <si>
    <t>600118.SH</t>
  </si>
  <si>
    <t>中国卫星</t>
  </si>
  <si>
    <t>600123.SH</t>
  </si>
  <si>
    <t>兰花科创</t>
  </si>
  <si>
    <t>600143.SH</t>
  </si>
  <si>
    <t>金发科技</t>
  </si>
  <si>
    <t>600150.SH</t>
  </si>
  <si>
    <t>中国船舶</t>
  </si>
  <si>
    <t>600153.SH</t>
  </si>
  <si>
    <t>建发股份</t>
  </si>
  <si>
    <t>600157.SH</t>
  </si>
  <si>
    <t>永泰能源</t>
  </si>
  <si>
    <t>600166.SH</t>
  </si>
  <si>
    <t>福田汽车</t>
  </si>
  <si>
    <t>600170.SH</t>
  </si>
  <si>
    <t>上海建工</t>
  </si>
  <si>
    <t>600177.SH</t>
  </si>
  <si>
    <t>雅 戈 尔</t>
  </si>
  <si>
    <t>600188.SH</t>
  </si>
  <si>
    <t>兖州煤业</t>
  </si>
  <si>
    <t>600196.SH</t>
  </si>
  <si>
    <t>复星医药</t>
  </si>
  <si>
    <t>600208.SH</t>
  </si>
  <si>
    <t>新湖中宝</t>
  </si>
  <si>
    <t>600216.SH</t>
  </si>
  <si>
    <t>浙江医药</t>
  </si>
  <si>
    <t>600219.SH</t>
  </si>
  <si>
    <t>南山铝业</t>
  </si>
  <si>
    <t>600221.SH</t>
  </si>
  <si>
    <t>海南航空</t>
  </si>
  <si>
    <t>600252.SH</t>
  </si>
  <si>
    <t>中恒集团</t>
  </si>
  <si>
    <t>600256.SH</t>
  </si>
  <si>
    <t>广汇能源</t>
  </si>
  <si>
    <t>600259.SH</t>
  </si>
  <si>
    <t>广晟有色</t>
  </si>
  <si>
    <t>600267.SH</t>
  </si>
  <si>
    <t>海正药业</t>
  </si>
  <si>
    <t>600271.SH</t>
  </si>
  <si>
    <t>航天信息</t>
  </si>
  <si>
    <t>600276.SH</t>
  </si>
  <si>
    <t>恒瑞医药</t>
  </si>
  <si>
    <t>600277.SH</t>
  </si>
  <si>
    <t>亿利能源</t>
  </si>
  <si>
    <t>600309.SH</t>
  </si>
  <si>
    <t>万华化学</t>
  </si>
  <si>
    <t>600315.SH</t>
  </si>
  <si>
    <t>上海家化</t>
  </si>
  <si>
    <t>600316.SH</t>
  </si>
  <si>
    <t>洪都航空</t>
  </si>
  <si>
    <t>600332.SH</t>
  </si>
  <si>
    <t>白 云 山</t>
  </si>
  <si>
    <t>600340.SH</t>
  </si>
  <si>
    <t>华夏幸福</t>
  </si>
  <si>
    <t>600348.SH</t>
  </si>
  <si>
    <t>阳泉煤业</t>
  </si>
  <si>
    <t>600352.SH</t>
  </si>
  <si>
    <t>浙江龙盛</t>
  </si>
  <si>
    <t>600362.SH</t>
  </si>
  <si>
    <t>江西铜业</t>
  </si>
  <si>
    <t>600369.SH</t>
  </si>
  <si>
    <t>西南证券</t>
  </si>
  <si>
    <t>600372.SH</t>
  </si>
  <si>
    <t>中航电子</t>
  </si>
  <si>
    <t>600376.SH</t>
  </si>
  <si>
    <t>首开股份</t>
  </si>
  <si>
    <t>600383.SH</t>
  </si>
  <si>
    <t>金地集团</t>
  </si>
  <si>
    <t>600395.SH</t>
  </si>
  <si>
    <t>盘江股份</t>
  </si>
  <si>
    <t>600403.SH</t>
  </si>
  <si>
    <t>大有能源</t>
  </si>
  <si>
    <t>600406.SH</t>
  </si>
  <si>
    <t>国电南瑞</t>
  </si>
  <si>
    <t>600415.SH</t>
  </si>
  <si>
    <t>小商品城</t>
  </si>
  <si>
    <t>600436.SH</t>
  </si>
  <si>
    <t>片 仔 癀</t>
  </si>
  <si>
    <t>600489.SH</t>
  </si>
  <si>
    <t>中金黄金</t>
  </si>
  <si>
    <t>600497.SH</t>
  </si>
  <si>
    <t>驰宏锌锗</t>
  </si>
  <si>
    <t>600498.SH</t>
  </si>
  <si>
    <t>烽火通信</t>
  </si>
  <si>
    <t>600516.SH</t>
  </si>
  <si>
    <t>方大炭素</t>
  </si>
  <si>
    <t>600518.SH</t>
  </si>
  <si>
    <t>康美药业</t>
  </si>
  <si>
    <t>600519.SH</t>
  </si>
  <si>
    <t>贵州茅台</t>
  </si>
  <si>
    <t>600535.SH</t>
  </si>
  <si>
    <t>天 士 力</t>
  </si>
  <si>
    <t>600546.SH</t>
  </si>
  <si>
    <t>山煤国际</t>
  </si>
  <si>
    <t>600547.SH</t>
  </si>
  <si>
    <t>山东黄金</t>
  </si>
  <si>
    <t>600549.SH</t>
  </si>
  <si>
    <t>厦门钨业</t>
  </si>
  <si>
    <t>600583.SH</t>
  </si>
  <si>
    <t>海油工程</t>
  </si>
  <si>
    <t>600585.SH</t>
  </si>
  <si>
    <t>海螺水泥</t>
  </si>
  <si>
    <t>600588.SH</t>
  </si>
  <si>
    <t>用友软件</t>
  </si>
  <si>
    <t>600597.SH</t>
  </si>
  <si>
    <t>光明乳业</t>
  </si>
  <si>
    <t>600600.SH</t>
  </si>
  <si>
    <t>青岛啤酒</t>
  </si>
  <si>
    <t>600633.SH</t>
  </si>
  <si>
    <t>浙报传媒</t>
  </si>
  <si>
    <t>600637.SH</t>
  </si>
  <si>
    <t>百 视 通</t>
  </si>
  <si>
    <t>600642.SH</t>
  </si>
  <si>
    <t>申能股份</t>
  </si>
  <si>
    <t>600648.SH</t>
  </si>
  <si>
    <t>外 高 桥</t>
  </si>
  <si>
    <t>600649.SH</t>
  </si>
  <si>
    <t>城投控股</t>
  </si>
  <si>
    <t>600655.SH</t>
  </si>
  <si>
    <t>豫园商城</t>
  </si>
  <si>
    <t>600660.SH</t>
  </si>
  <si>
    <t>福耀玻璃</t>
  </si>
  <si>
    <t>600663.SH</t>
  </si>
  <si>
    <t>陆 家 嘴</t>
  </si>
  <si>
    <t>600664.SH</t>
  </si>
  <si>
    <t>哈药股份</t>
  </si>
  <si>
    <t>600674.SH</t>
  </si>
  <si>
    <t>川投能源</t>
  </si>
  <si>
    <t>600688.SH</t>
  </si>
  <si>
    <t>上海石化</t>
  </si>
  <si>
    <t>600690.SH</t>
  </si>
  <si>
    <t>青岛海尔</t>
  </si>
  <si>
    <t>600703.SH</t>
  </si>
  <si>
    <t>三安光电</t>
  </si>
  <si>
    <t>600705.SH</t>
  </si>
  <si>
    <t>中航资本</t>
  </si>
  <si>
    <t>600718.SH</t>
  </si>
  <si>
    <t>东软集团</t>
  </si>
  <si>
    <t>600739.SH</t>
  </si>
  <si>
    <t>辽宁成大</t>
  </si>
  <si>
    <t>600741.SH</t>
  </si>
  <si>
    <t>华域汽车</t>
  </si>
  <si>
    <t>600783.SH</t>
  </si>
  <si>
    <t>鲁信创投</t>
  </si>
  <si>
    <t>600795.SH</t>
  </si>
  <si>
    <t>国电电力</t>
  </si>
  <si>
    <t>600804.SH</t>
  </si>
  <si>
    <t>鹏 博 士</t>
  </si>
  <si>
    <t>600809.SH</t>
  </si>
  <si>
    <t>山西汾酒</t>
  </si>
  <si>
    <t>600827.SH</t>
  </si>
  <si>
    <t>百联股份</t>
  </si>
  <si>
    <t>600832.SH</t>
  </si>
  <si>
    <t>东方明珠</t>
  </si>
  <si>
    <t>600837.SH</t>
  </si>
  <si>
    <t>海通证券</t>
  </si>
  <si>
    <t>600839.SH</t>
  </si>
  <si>
    <t>四川长虹</t>
  </si>
  <si>
    <t>600863.SH</t>
  </si>
  <si>
    <t>内蒙华电</t>
  </si>
  <si>
    <t>600867.SH</t>
  </si>
  <si>
    <t>通化东宝</t>
  </si>
  <si>
    <t>600873.SH</t>
  </si>
  <si>
    <t>梅花生物</t>
  </si>
  <si>
    <t>600875.SH</t>
  </si>
  <si>
    <t>东方电气</t>
  </si>
  <si>
    <t>600880.SH</t>
  </si>
  <si>
    <t>博瑞传播</t>
  </si>
  <si>
    <t>600886.SH</t>
  </si>
  <si>
    <t>国投电力</t>
  </si>
  <si>
    <t>600887.SH</t>
  </si>
  <si>
    <t>伊利股份</t>
  </si>
  <si>
    <t>600893.SH</t>
  </si>
  <si>
    <t>航空动力</t>
  </si>
  <si>
    <t>600895.SH</t>
  </si>
  <si>
    <t>张江高科</t>
  </si>
  <si>
    <t>600900.SH</t>
  </si>
  <si>
    <t>长江电力</t>
  </si>
  <si>
    <t>600998.SH</t>
  </si>
  <si>
    <t>九 州 通</t>
  </si>
  <si>
    <t>600999.SH</t>
  </si>
  <si>
    <t>招商证券</t>
  </si>
  <si>
    <t>601006.SH</t>
  </si>
  <si>
    <t>大秦铁路</t>
  </si>
  <si>
    <t>601009.SH</t>
  </si>
  <si>
    <t>南京银行</t>
  </si>
  <si>
    <t>601018.SH</t>
  </si>
  <si>
    <t>宁 波 港</t>
  </si>
  <si>
    <t>601088.SH</t>
  </si>
  <si>
    <t>中国神华</t>
  </si>
  <si>
    <t>601098.SH</t>
  </si>
  <si>
    <t>中南传媒</t>
  </si>
  <si>
    <t>601111.SH</t>
  </si>
  <si>
    <t>中国国航</t>
  </si>
  <si>
    <t>601117.SH</t>
  </si>
  <si>
    <t>中国化学</t>
  </si>
  <si>
    <t>601118.SH</t>
  </si>
  <si>
    <t>海南橡胶</t>
  </si>
  <si>
    <t>601139.SH</t>
  </si>
  <si>
    <t>深圳燃气</t>
  </si>
  <si>
    <t>601158.SH</t>
  </si>
  <si>
    <t>重庆水务</t>
  </si>
  <si>
    <t>601166.SH</t>
  </si>
  <si>
    <t>兴业银行</t>
  </si>
  <si>
    <t>601168.SH</t>
  </si>
  <si>
    <t>西部矿业</t>
  </si>
  <si>
    <t>601169.SH</t>
  </si>
  <si>
    <t>北京银行</t>
  </si>
  <si>
    <t>601179.SH</t>
  </si>
  <si>
    <t>中国西电</t>
  </si>
  <si>
    <t>601186.SH</t>
  </si>
  <si>
    <t>中国铁建</t>
  </si>
  <si>
    <t>601216.SH</t>
  </si>
  <si>
    <t>内蒙君正</t>
  </si>
  <si>
    <t>601225.SH</t>
  </si>
  <si>
    <t>陕西煤业</t>
  </si>
  <si>
    <t>601231.SH</t>
  </si>
  <si>
    <t>环旭电子</t>
  </si>
  <si>
    <t>601238.SH</t>
  </si>
  <si>
    <t>广汽集团</t>
  </si>
  <si>
    <t>601258.SH</t>
  </si>
  <si>
    <t>庞大集团</t>
  </si>
  <si>
    <t>601288.SH</t>
  </si>
  <si>
    <t>农业银行</t>
  </si>
  <si>
    <t>601299.SH</t>
  </si>
  <si>
    <t>中国北车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</si>
  <si>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</si>
  <si>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</si>
  <si>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</si>
  <si>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</si>
  <si>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</si>
  <si>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</si>
  <si>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</si>
  <si>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</si>
  <si>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</si>
  <si>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</si>
  <si>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</si>
  <si>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</si>
  <si>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</si>
  <si>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</si>
  <si>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601555.SH</t>
  </si>
  <si>
    <t>东吴证券</t>
  </si>
  <si>
    <t>601600.SH</t>
  </si>
  <si>
    <t>中国铝业</t>
  </si>
  <si>
    <t>601601.SH</t>
  </si>
  <si>
    <t>中国太保</t>
  </si>
  <si>
    <t>601607.SH</t>
  </si>
  <si>
    <t>上海医药</t>
  </si>
  <si>
    <t>601618.SH</t>
  </si>
  <si>
    <t>中国中冶</t>
  </si>
  <si>
    <t>601628.SH</t>
  </si>
  <si>
    <t>中国人寿</t>
  </si>
  <si>
    <t>601633.SH</t>
  </si>
  <si>
    <t>长城汽车</t>
  </si>
  <si>
    <t>601666.SH</t>
  </si>
  <si>
    <t>平煤股份</t>
  </si>
  <si>
    <t>601668.SH</t>
  </si>
  <si>
    <t>中国建筑</t>
  </si>
  <si>
    <t>601669.SH</t>
  </si>
  <si>
    <t>中国电建</t>
  </si>
  <si>
    <t>601688.SH</t>
  </si>
  <si>
    <t>华泰证券</t>
  </si>
  <si>
    <t>601699.SH</t>
  </si>
  <si>
    <t>潞安环能</t>
  </si>
  <si>
    <t>601766.SH</t>
  </si>
  <si>
    <t>中国南车</t>
  </si>
  <si>
    <t>601800.SH</t>
  </si>
  <si>
    <t>中国交建</t>
  </si>
  <si>
    <t>601808.SH</t>
  </si>
  <si>
    <t>中海油服</t>
  </si>
  <si>
    <t>601818.SH</t>
  </si>
  <si>
    <t>光大银行</t>
  </si>
  <si>
    <t>601857.SH</t>
  </si>
  <si>
    <t>中国石油</t>
  </si>
  <si>
    <t>601866.SH</t>
  </si>
  <si>
    <t>中海集运</t>
  </si>
  <si>
    <t>601888.SH</t>
  </si>
  <si>
    <t>中国国旅</t>
  </si>
  <si>
    <t>601898.SH</t>
  </si>
  <si>
    <t>中煤能源</t>
  </si>
  <si>
    <t>601899.SH</t>
  </si>
  <si>
    <t>紫金矿业</t>
  </si>
  <si>
    <t>601901.SH</t>
  </si>
  <si>
    <t>方正证券</t>
  </si>
  <si>
    <t>601918.SH</t>
  </si>
  <si>
    <t>国投新集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</si>
  <si>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</si>
  <si>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</si>
  <si>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</si>
  <si>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</si>
  <si>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</si>
  <si>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</si>
  <si>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</si>
  <si>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</si>
  <si>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601958.SH</t>
  </si>
  <si>
    <t>金钼股份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</si>
  <si>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</si>
  <si>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</si>
  <si>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</si>
  <si>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</si>
  <si>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</si>
  <si>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</si>
  <si>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</si>
  <si>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</si>
  <si>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601998.SH</t>
  </si>
  <si>
    <t>中信银行</t>
  </si>
  <si>
    <t>603000.SH</t>
  </si>
  <si>
    <t>人 民 网</t>
  </si>
  <si>
    <t>603699.SH</t>
  </si>
  <si>
    <t>纽威股份</t>
  </si>
  <si>
    <t>603993.SH</t>
  </si>
  <si>
    <t>洛阳钼业</t>
  </si>
  <si>
    <t>IF-IF.b+
合成.a-合成</t>
    <phoneticPr fontId="1" type="noConversion"/>
  </si>
  <si>
    <t>配置1
（理论单手）
全部配置，包括停牌</t>
    <phoneticPr fontId="1" type="noConversion"/>
  </si>
  <si>
    <t>卖出spread（开仓）：</t>
    <phoneticPr fontId="1" type="noConversion"/>
  </si>
  <si>
    <t>买入spread(关仓）：</t>
    <phoneticPr fontId="1" type="noConversion"/>
  </si>
  <si>
    <t>ETF-HS300</t>
    <phoneticPr fontId="1" type="noConversion"/>
  </si>
  <si>
    <t>IF-ETF</t>
    <phoneticPr fontId="1" type="noConversion"/>
  </si>
  <si>
    <t>ETF-合成300</t>
    <phoneticPr fontId="1" type="noConversion"/>
  </si>
  <si>
    <t>IF1412.CFE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</si>
</sst>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#,##0.000"/>
    <numFmt numFmtId="177" formatCode="0.0_ "/>
    <numFmt numFmtId="178" formatCode="0_ "/>
    <numFmt numFmtId="179" formatCode="#,##0.0000_ "/>
    <numFmt numFmtId="180" formatCode="#,##0_ "/>
    <numFmt numFmtId="181" formatCode="0.000"/>
    <numFmt numFmtId="182" formatCode="0.000000_ "/>
    <numFmt numFmtId="183" formatCode="#,##0.00_ "/>
    <numFmt numFmtId="184" formatCode="#,##0.0_ "/>
    <numFmt numFmtId="185" formatCode="#,##0.000_ "/>
    <numFmt numFmtId="186" formatCode="#,##0.0000000000000000_ "/>
    <numFmt numFmtId="187" formatCode="#,##0.00000000"/>
    <numFmt numFmtId="188" formatCode="0.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9" fontId="0" fillId="2" borderId="0" xfId="0" applyNumberFormat="1" applyFill="1">
      <alignment vertical="center"/>
    </xf>
    <xf numFmtId="3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vertical="center" wrapText="1"/>
    </xf>
    <xf numFmtId="178" fontId="0" fillId="3" borderId="0" xfId="0" applyNumberFormat="1" applyFill="1" applyAlignment="1">
      <alignment vertical="center" wrapText="1"/>
    </xf>
    <xf numFmtId="14" fontId="0" fillId="3" borderId="0" xfId="0" applyNumberFormat="1" applyFill="1">
      <alignment vertical="center"/>
    </xf>
    <xf numFmtId="0" fontId="0" fillId="3" borderId="0" xfId="0" applyNumberFormat="1" applyFill="1" applyAlignment="1">
      <alignment vertical="center" wrapText="1"/>
    </xf>
    <xf numFmtId="182" fontId="0" fillId="3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178" fontId="0" fillId="2" borderId="0" xfId="0" applyNumberFormat="1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181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77" fontId="0" fillId="0" borderId="5" xfId="0" applyNumberFormat="1" applyBorder="1">
      <alignment vertical="center"/>
    </xf>
    <xf numFmtId="181" fontId="0" fillId="2" borderId="0" xfId="0" applyNumberFormat="1" applyFill="1" applyBorder="1">
      <alignment vertical="center"/>
    </xf>
    <xf numFmtId="177" fontId="0" fillId="0" borderId="0" xfId="0" applyNumberFormat="1" applyBorder="1">
      <alignment vertical="center"/>
    </xf>
    <xf numFmtId="181" fontId="0" fillId="0" borderId="7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8" xfId="0" applyNumberFormat="1" applyBorder="1">
      <alignment vertical="center"/>
    </xf>
    <xf numFmtId="184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84" fontId="0" fillId="2" borderId="0" xfId="0" applyNumberFormat="1" applyFill="1" applyBorder="1">
      <alignment vertical="center"/>
    </xf>
    <xf numFmtId="184" fontId="0" fillId="0" borderId="7" xfId="0" applyNumberFormat="1" applyBorder="1">
      <alignment vertical="center"/>
    </xf>
    <xf numFmtId="180" fontId="0" fillId="0" borderId="7" xfId="0" applyNumberFormat="1" applyBorder="1">
      <alignment vertical="center"/>
    </xf>
    <xf numFmtId="177" fontId="0" fillId="0" borderId="0" xfId="0" applyNumberFormat="1" applyFill="1" applyBorder="1">
      <alignment vertical="center"/>
    </xf>
    <xf numFmtId="183" fontId="0" fillId="0" borderId="0" xfId="0" applyNumberFormat="1" applyFill="1" applyBorder="1">
      <alignment vertical="center"/>
    </xf>
    <xf numFmtId="184" fontId="0" fillId="5" borderId="0" xfId="0" applyNumberFormat="1" applyFill="1" applyBorder="1">
      <alignment vertical="center"/>
    </xf>
    <xf numFmtId="181" fontId="0" fillId="5" borderId="0" xfId="0" applyNumberFormat="1" applyFill="1" applyBorder="1">
      <alignment vertical="center"/>
    </xf>
    <xf numFmtId="2" fontId="0" fillId="0" borderId="0" xfId="0" applyNumberFormat="1">
      <alignment vertical="center"/>
    </xf>
    <xf numFmtId="0" fontId="0" fillId="6" borderId="0" xfId="0" applyFill="1">
      <alignment vertical="center"/>
    </xf>
    <xf numFmtId="49" fontId="0" fillId="6" borderId="0" xfId="0" applyNumberFormat="1" applyFill="1" applyAlignment="1">
      <alignment vertical="center" wrapText="1"/>
    </xf>
    <xf numFmtId="0" fontId="0" fillId="6" borderId="0" xfId="0" applyNumberFormat="1" applyFill="1" applyAlignment="1">
      <alignment vertical="center" wrapText="1"/>
    </xf>
    <xf numFmtId="178" fontId="0" fillId="6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178" fontId="0" fillId="0" borderId="0" xfId="0" applyNumberFormat="1" applyFill="1" applyAlignment="1">
      <alignment vertical="center" wrapText="1"/>
    </xf>
    <xf numFmtId="3" fontId="0" fillId="6" borderId="0" xfId="0" applyNumberFormat="1" applyFill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Border="1">
      <alignment vertical="center"/>
    </xf>
    <xf numFmtId="0" fontId="0" fillId="3" borderId="1" xfId="0" applyFill="1" applyBorder="1">
      <alignment vertical="center"/>
    </xf>
    <xf numFmtId="183" fontId="0" fillId="3" borderId="2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6" xfId="0" applyFill="1" applyBorder="1">
      <alignment vertical="center"/>
    </xf>
    <xf numFmtId="183" fontId="0" fillId="3" borderId="7" xfId="0" applyNumberFormat="1" applyFill="1" applyBorder="1">
      <alignment vertical="center"/>
    </xf>
    <xf numFmtId="0" fontId="0" fillId="3" borderId="8" xfId="0" applyFill="1" applyBorder="1">
      <alignment vertical="center"/>
    </xf>
    <xf numFmtId="0" fontId="0" fillId="4" borderId="1" xfId="0" applyFill="1" applyBorder="1">
      <alignment vertical="center"/>
    </xf>
    <xf numFmtId="183" fontId="0" fillId="4" borderId="2" xfId="0" applyNumberForma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0" xfId="0" applyNumberFormat="1">
      <alignment vertical="center"/>
    </xf>
    <xf numFmtId="0" fontId="0" fillId="7" borderId="0" xfId="0" applyFill="1">
      <alignment vertical="center"/>
    </xf>
    <xf numFmtId="14" fontId="0" fillId="7" borderId="0" xfId="0" applyNumberFormat="1" applyFill="1">
      <alignment vertical="center"/>
    </xf>
    <xf numFmtId="49" fontId="0" fillId="7" borderId="0" xfId="0" applyNumberFormat="1" applyFill="1" applyAlignment="1">
      <alignment vertical="center" wrapText="1"/>
    </xf>
    <xf numFmtId="0" fontId="0" fillId="7" borderId="0" xfId="0" applyNumberFormat="1" applyFill="1" applyAlignment="1">
      <alignment vertical="center" wrapText="1"/>
    </xf>
    <xf numFmtId="1" fontId="0" fillId="7" borderId="0" xfId="0" applyNumberFormat="1" applyFill="1" applyAlignment="1">
      <alignment vertical="center" wrapText="1"/>
    </xf>
    <xf numFmtId="182" fontId="0" fillId="7" borderId="0" xfId="0" applyNumberFormat="1" applyFill="1" applyAlignment="1">
      <alignment vertical="center" wrapText="1"/>
    </xf>
    <xf numFmtId="178" fontId="0" fillId="7" borderId="0" xfId="0" applyNumberFormat="1" applyFill="1" applyAlignment="1">
      <alignment vertical="center" wrapText="1"/>
    </xf>
    <xf numFmtId="0" fontId="0" fillId="8" borderId="0" xfId="0" applyNumberFormat="1" applyFill="1">
      <alignment vertical="center"/>
    </xf>
    <xf numFmtId="185" fontId="0" fillId="0" borderId="0" xfId="0" applyNumberFormat="1">
      <alignment vertical="center"/>
    </xf>
    <xf numFmtId="185" fontId="0" fillId="2" borderId="0" xfId="0" applyNumberFormat="1" applyFill="1">
      <alignment vertical="center"/>
    </xf>
    <xf numFmtId="179" fontId="0" fillId="0" borderId="0" xfId="0" applyNumberFormat="1" applyBorder="1">
      <alignment vertical="center"/>
    </xf>
    <xf numFmtId="179" fontId="0" fillId="2" borderId="0" xfId="0" applyNumberFormat="1" applyFill="1" applyBorder="1">
      <alignment vertical="center"/>
    </xf>
    <xf numFmtId="179" fontId="0" fillId="5" borderId="0" xfId="0" applyNumberFormat="1" applyFill="1" applyBorder="1">
      <alignment vertical="center"/>
    </xf>
    <xf numFmtId="179" fontId="0" fillId="0" borderId="7" xfId="0" applyNumberFormat="1" applyBorder="1">
      <alignment vertical="center"/>
    </xf>
    <xf numFmtId="14" fontId="0" fillId="2" borderId="0" xfId="0" applyNumberFormat="1" applyFill="1">
      <alignment vertical="center"/>
    </xf>
    <xf numFmtId="14" fontId="0" fillId="0" borderId="0" xfId="0" applyNumberFormat="1" applyFill="1">
      <alignment vertical="center"/>
    </xf>
    <xf numFmtId="3" fontId="0" fillId="0" borderId="0" xfId="0" applyNumberFormat="1">
      <alignment vertical="center"/>
    </xf>
    <xf numFmtId="0" fontId="0" fillId="9" borderId="0" xfId="0" applyFill="1">
      <alignment vertical="center"/>
    </xf>
    <xf numFmtId="0" fontId="0" fillId="9" borderId="0" xfId="0" applyNumberFormat="1" applyFill="1">
      <alignment vertical="center"/>
    </xf>
    <xf numFmtId="186" fontId="0" fillId="7" borderId="0" xfId="0" applyNumberFormat="1" applyFill="1" applyAlignment="1">
      <alignment vertical="center" wrapText="1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14" fontId="0" fillId="9" borderId="4" xfId="0" applyNumberFormat="1" applyFill="1" applyBorder="1">
      <alignment vertical="center"/>
    </xf>
    <xf numFmtId="14" fontId="0" fillId="9" borderId="0" xfId="0" applyNumberFormat="1" applyFill="1" applyBorder="1">
      <alignment vertical="center"/>
    </xf>
    <xf numFmtId="14" fontId="0" fillId="9" borderId="5" xfId="0" applyNumberFormat="1" applyFill="1" applyBorder="1">
      <alignment vertical="center"/>
    </xf>
    <xf numFmtId="49" fontId="0" fillId="9" borderId="4" xfId="0" applyNumberFormat="1" applyFill="1" applyBorder="1" applyAlignment="1">
      <alignment vertical="center" wrapText="1"/>
    </xf>
    <xf numFmtId="49" fontId="0" fillId="9" borderId="0" xfId="0" applyNumberFormat="1" applyFill="1" applyBorder="1" applyAlignment="1">
      <alignment vertical="center" wrapText="1"/>
    </xf>
    <xf numFmtId="49" fontId="0" fillId="9" borderId="5" xfId="0" applyNumberFormat="1" applyFill="1" applyBorder="1" applyAlignment="1">
      <alignment vertical="center" wrapText="1"/>
    </xf>
    <xf numFmtId="3" fontId="0" fillId="9" borderId="4" xfId="0" applyNumberFormat="1" applyFill="1" applyBorder="1" applyAlignment="1">
      <alignment horizontal="right" vertical="center"/>
    </xf>
    <xf numFmtId="3" fontId="0" fillId="9" borderId="0" xfId="0" applyNumberFormat="1" applyFill="1" applyBorder="1" applyAlignment="1">
      <alignment horizontal="right" vertical="center"/>
    </xf>
    <xf numFmtId="0" fontId="0" fillId="9" borderId="5" xfId="0" applyNumberFormat="1" applyFill="1" applyBorder="1" applyAlignment="1">
      <alignment vertical="center" wrapText="1"/>
    </xf>
    <xf numFmtId="4" fontId="0" fillId="9" borderId="4" xfId="0" applyNumberFormat="1" applyFill="1" applyBorder="1" applyAlignment="1">
      <alignment horizontal="right" vertical="center"/>
    </xf>
    <xf numFmtId="0" fontId="0" fillId="9" borderId="4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5" xfId="0" applyFill="1" applyBorder="1">
      <alignment vertical="center"/>
    </xf>
    <xf numFmtId="1" fontId="0" fillId="0" borderId="0" xfId="0" applyNumberFormat="1">
      <alignment vertical="center"/>
    </xf>
    <xf numFmtId="183" fontId="0" fillId="2" borderId="0" xfId="0" applyNumberFormat="1" applyFill="1" applyBorder="1">
      <alignment vertical="center"/>
    </xf>
    <xf numFmtId="183" fontId="0" fillId="2" borderId="7" xfId="0" applyNumberFormat="1" applyFill="1" applyBorder="1">
      <alignment vertical="center"/>
    </xf>
    <xf numFmtId="0" fontId="0" fillId="0" borderId="4" xfId="0" applyFill="1" applyBorder="1" applyAlignment="1">
      <alignment vertical="center" wrapText="1"/>
    </xf>
    <xf numFmtId="10" fontId="0" fillId="3" borderId="0" xfId="1" applyNumberFormat="1" applyFont="1" applyFill="1">
      <alignment vertical="center"/>
    </xf>
    <xf numFmtId="187" fontId="0" fillId="9" borderId="5" xfId="0" applyNumberFormat="1" applyFill="1" applyBorder="1" applyAlignment="1">
      <alignment horizontal="right" vertical="center"/>
    </xf>
    <xf numFmtId="0" fontId="3" fillId="0" borderId="0" xfId="0" applyFont="1">
      <alignment vertical="center"/>
    </xf>
    <xf numFmtId="188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10">
    <dxf>
      <font>
        <color auto="1"/>
      </font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df.quote">
      <tp>
        <v>3244</v>
        <stp/>
        <stp>IF1412.CFE</stp>
        <stp>new</stp>
        <stp>1</stp>
        <tr r="B31" s="2"/>
      </tp>
      <tp>
        <v>3243.6</v>
        <stp/>
        <stp>IF1412.CFE</stp>
        <stp>mrj2</stp>
        <stp>1</stp>
        <tr r="B33" s="2"/>
      </tp>
      <tp>
        <v>18</v>
        <stp/>
        <stp>IF1412.CFE</stp>
        <stp>mrl2</stp>
        <stp>1</stp>
        <tr r="C33" s="2"/>
      </tp>
      <tp>
        <v>3244.4</v>
        <stp/>
        <stp>IF1412.CFE</stp>
        <stp>mcj2</stp>
        <stp>1</stp>
        <tr r="B29" s="2"/>
      </tp>
      <tp>
        <v>2</v>
        <stp/>
        <stp>IF1412.CFE</stp>
        <stp>mcl2</stp>
        <stp>1</stp>
        <tr r="C29" s="2"/>
      </tp>
      <tp>
        <v>3243.8</v>
        <stp/>
        <stp>IF1412.CFE</stp>
        <stp>mrj1</stp>
        <stp>1</stp>
        <tr r="B32" s="2"/>
      </tp>
      <tp>
        <v>24</v>
        <stp/>
        <stp>IF1412.CFE</stp>
        <stp>mrl1</stp>
        <stp>1</stp>
        <tr r="C32" s="2"/>
      </tp>
      <tp>
        <v>3244</v>
        <stp/>
        <stp>IF1412.CFE</stp>
        <stp>mcj1</stp>
        <stp>1</stp>
        <tr r="B30" s="2"/>
      </tp>
      <tp>
        <v>5</v>
        <stp/>
        <stp>IF1412.CFE</stp>
        <stp>mcl1</stp>
        <stp>1</stp>
        <tr r="C30" s="2"/>
      </tp>
      <tp>
        <v>1828</v>
        <stp/>
        <stp>002065.SZ</stp>
        <stp>mrl1</stp>
        <stp>1</stp>
        <tr r="M77" s="2"/>
      </tp>
      <tp>
        <v>21</v>
        <stp/>
        <stp>002065.SZ</stp>
        <stp>mrj1</stp>
        <stp>1</stp>
        <tr r="L77" s="2"/>
      </tp>
      <tp>
        <v>530</v>
        <stp/>
        <stp>002146.SZ</stp>
        <stp>mrl2</stp>
        <stp>1</stp>
        <tr r="Q81" s="2"/>
      </tp>
      <tp>
        <v>14.51</v>
        <stp/>
        <stp>002146.SZ</stp>
        <stp>mrj2</stp>
        <stp>1</stp>
        <tr r="P81" s="2"/>
      </tp>
      <tp>
        <v>25.08</v>
        <stp/>
        <stp>002236.SZ</stp>
        <stp>mrj2</stp>
        <stp>1</stp>
        <tr r="P85" s="2"/>
      </tp>
      <tp>
        <v>161</v>
        <stp/>
        <stp>002236.SZ</stp>
        <stp>mrl2</stp>
        <stp>1</stp>
        <tr r="Q85" s="2"/>
      </tp>
      <tp>
        <v>677</v>
        <stp/>
        <stp>002375.SZ</stp>
        <stp>mrl1</stp>
        <stp>1</stp>
        <tr r="M94" s="2"/>
      </tp>
      <tp>
        <v>20</v>
        <stp/>
        <stp>002375.SZ</stp>
        <stp>mrj1</stp>
        <stp>1</stp>
        <tr r="L94" s="2"/>
      </tp>
      <tp>
        <v>15.21</v>
        <stp/>
        <stp>002385.SZ</stp>
        <stp>mrj1</stp>
        <stp>1</stp>
        <tr r="L95" s="2"/>
      </tp>
      <tp>
        <v>270</v>
        <stp/>
        <stp>002385.SZ</stp>
        <stp>mrl1</stp>
        <stp>1</stp>
        <tr r="M95" s="2"/>
      </tp>
      <tp>
        <v>283</v>
        <stp/>
        <stp>002456.SZ</stp>
        <stp>mrl2</stp>
        <stp>1</stp>
        <tr r="Q104" s="2"/>
      </tp>
      <tp>
        <v>23.95</v>
        <stp/>
        <stp>002415.SZ</stp>
        <stp>mrj1</stp>
        <stp>1</stp>
        <tr r="L99" s="2"/>
      </tp>
      <tp>
        <v>13.68</v>
        <stp/>
        <stp>002416.SZ</stp>
        <stp>mrj2</stp>
        <stp>1</stp>
        <tr r="P100" s="2"/>
      </tp>
      <tp>
        <v>20</v>
        <stp/>
        <stp>002475.SZ</stp>
        <stp>mrl1</stp>
        <stp>1</stp>
        <tr r="M107" s="2"/>
      </tp>
      <tp>
        <v>1800</v>
        <stp/>
        <stp>002465.SZ</stp>
        <stp>mrl1</stp>
        <stp>1</stp>
        <tr r="M105" s="2"/>
      </tp>
      <tp>
        <v>781</v>
        <stp/>
        <stp>002415.SZ</stp>
        <stp>mrl1</stp>
        <stp>1</stp>
        <tr r="M99" s="2"/>
      </tp>
      <tp>
        <v>119</v>
        <stp/>
        <stp>002416.SZ</stp>
        <stp>mrl2</stp>
        <stp>1</stp>
        <tr r="Q100" s="2"/>
      </tp>
      <tp>
        <v>30.99</v>
        <stp/>
        <stp>002475.SZ</stp>
        <stp>mrj1</stp>
        <stp>1</stp>
        <tr r="L107" s="2"/>
      </tp>
      <tp>
        <v>22.24</v>
        <stp/>
        <stp>002465.SZ</stp>
        <stp>mrj1</stp>
        <stp>1</stp>
        <tr r="L105" s="2"/>
      </tp>
      <tp>
        <v>21.99</v>
        <stp/>
        <stp>002456.SZ</stp>
        <stp>mrj2</stp>
        <stp>1</stp>
        <tr r="P104" s="2"/>
      </tp>
      <tp>
        <v>606</v>
        <stp/>
        <stp>002146.SZ</stp>
        <stp>mcl2</stp>
        <stp>1</stp>
        <tr r="S81" s="2"/>
      </tp>
      <tp>
        <v>14.54</v>
        <stp/>
        <stp>002146.SZ</stp>
        <stp>mcj2</stp>
        <stp>1</stp>
        <tr r="R81" s="2"/>
      </tp>
      <tp>
        <v>956</v>
        <stp/>
        <stp>002065.SZ</stp>
        <stp>mcl1</stp>
        <stp>1</stp>
        <tr r="O77" s="2"/>
      </tp>
      <tp>
        <v>21.01</v>
        <stp/>
        <stp>002065.SZ</stp>
        <stp>mcj1</stp>
        <stp>1</stp>
        <tr r="N77" s="2"/>
      </tp>
      <tp>
        <v>39</v>
        <stp/>
        <stp>002375.SZ</stp>
        <stp>mcl1</stp>
        <stp>1</stp>
        <tr r="O94" s="2"/>
      </tp>
      <tp>
        <v>20.010000000000002</v>
        <stp/>
        <stp>002375.SZ</stp>
        <stp>mcj1</stp>
        <stp>1</stp>
        <tr r="N94" s="2"/>
      </tp>
      <tp>
        <v>15.22</v>
        <stp/>
        <stp>002385.SZ</stp>
        <stp>mcj1</stp>
        <stp>1</stp>
        <tr r="N95" s="2"/>
      </tp>
      <tp>
        <v>525</v>
        <stp/>
        <stp>002385.SZ</stp>
        <stp>mcl1</stp>
        <stp>1</stp>
        <tr r="O95" s="2"/>
      </tp>
      <tp>
        <v>25.11</v>
        <stp/>
        <stp>002236.SZ</stp>
        <stp>mcj2</stp>
        <stp>1</stp>
        <tr r="R85" s="2"/>
      </tp>
      <tp>
        <v>255</v>
        <stp/>
        <stp>002236.SZ</stp>
        <stp>mcl2</stp>
        <stp>1</stp>
        <tr r="S85" s="2"/>
      </tp>
      <tp>
        <v>1254</v>
        <stp/>
        <stp>002456.SZ</stp>
        <stp>mcl2</stp>
        <stp>1</stp>
        <tr r="S104" s="2"/>
      </tp>
      <tp>
        <v>23.96</v>
        <stp/>
        <stp>002415.SZ</stp>
        <stp>mcj1</stp>
        <stp>1</stp>
        <tr r="N99" s="2"/>
      </tp>
      <tp>
        <v>13.71</v>
        <stp/>
        <stp>002416.SZ</stp>
        <stp>mcj2</stp>
        <stp>1</stp>
        <tr r="R100" s="2"/>
      </tp>
      <tp>
        <v>653</v>
        <stp/>
        <stp>002475.SZ</stp>
        <stp>mcl1</stp>
        <stp>1</stp>
        <tr r="O107" s="2"/>
      </tp>
      <tp>
        <v>568</v>
        <stp/>
        <stp>002465.SZ</stp>
        <stp>mcl1</stp>
        <stp>1</stp>
        <tr r="O105" s="2"/>
      </tp>
      <tp>
        <v>687</v>
        <stp/>
        <stp>002415.SZ</stp>
        <stp>mcl1</stp>
        <stp>1</stp>
        <tr r="O99" s="2"/>
      </tp>
      <tp>
        <v>421</v>
        <stp/>
        <stp>002416.SZ</stp>
        <stp>mcl2</stp>
        <stp>1</stp>
        <tr r="S100" s="2"/>
      </tp>
      <tp>
        <v>31</v>
        <stp/>
        <stp>002475.SZ</stp>
        <stp>mcj1</stp>
        <stp>1</stp>
        <tr r="N107" s="2"/>
      </tp>
      <tp>
        <v>22.25</v>
        <stp/>
        <stp>002465.SZ</stp>
        <stp>mcj1</stp>
        <stp>1</stp>
        <tr r="N105" s="2"/>
      </tp>
      <tp>
        <v>22.02</v>
        <stp/>
        <stp>002456.SZ</stp>
        <stp>mcj2</stp>
        <stp>1</stp>
        <tr r="R104" s="2"/>
      </tp>
      <tp>
        <v>2139</v>
        <stp/>
        <stp>601006.SH</stp>
        <stp>mrl2</stp>
        <stp>1</stp>
        <tr r="Q244" s="2"/>
      </tp>
      <tp>
        <v>10.46</v>
        <stp/>
        <stp>601006.SH</stp>
        <stp>mrj2</stp>
        <stp>1</stp>
        <tr r="P244" s="2"/>
      </tp>
      <tp>
        <v>12.83</v>
        <stp/>
        <stp>601166.SH</stp>
        <stp>mrj2</stp>
        <stp>1</stp>
        <tr r="P253" s="2"/>
      </tp>
      <tp>
        <v>3018</v>
        <stp/>
        <stp>601166.SH</stp>
        <stp>mrl2</stp>
        <stp>1</stp>
        <tr r="Q253" s="2"/>
      </tp>
      <tp>
        <v>0</v>
        <stp/>
        <stp>601186.SH</stp>
        <stp>mrl2</stp>
        <stp>1</stp>
        <tr r="Q257" s="2"/>
      </tp>
      <tp>
        <v>0</v>
        <stp/>
        <stp>601186.SH</stp>
        <stp>mrj2</stp>
        <stp>1</stp>
        <tr r="P257" s="2"/>
      </tp>
      <tp>
        <v>0</v>
        <stp/>
        <stp>601216.SH</stp>
        <stp>mrl2</stp>
        <stp>1</stp>
        <tr r="Q258" s="2"/>
      </tp>
      <tp>
        <v>188</v>
        <stp/>
        <stp>601225.SH</stp>
        <stp>mrl1</stp>
        <stp>1</stp>
        <tr r="M259" s="2"/>
      </tp>
      <tp>
        <v>7.13</v>
        <stp/>
        <stp>601225.SH</stp>
        <stp>mrj1</stp>
        <stp>1</stp>
        <tr r="L259" s="2"/>
      </tp>
      <tp>
        <v>0</v>
        <stp/>
        <stp>601216.SH</stp>
        <stp>mrj2</stp>
        <stp>1</stp>
        <tr r="P258" s="2"/>
      </tp>
      <tp>
        <v>440</v>
        <stp/>
        <stp>601336.SH</stp>
        <stp>mrl2</stp>
        <stp>1</stp>
        <tr r="Q267" s="2"/>
      </tp>
      <tp>
        <v>38.369999999999997</v>
        <stp/>
        <stp>601336.SH</stp>
        <stp>mrj2</stp>
        <stp>1</stp>
        <tr r="P267" s="2"/>
      </tp>
      <tp>
        <v>20.190000000000001</v>
        <stp/>
        <stp>601555.SH</stp>
        <stp>mrj1</stp>
        <stp>1</stp>
        <tr r="L271" s="2"/>
      </tp>
      <tp>
        <v>232</v>
        <stp/>
        <stp>601555.SH</stp>
        <stp>mrl1</stp>
        <stp>1</stp>
        <tr r="M271" s="2"/>
      </tp>
      <tp>
        <v>0</v>
        <stp/>
        <stp>601766.SH</stp>
        <stp>mrj2</stp>
        <stp>1</stp>
        <tr r="P283" s="2"/>
      </tp>
      <tp>
        <v>0</v>
        <stp/>
        <stp>601766.SH</stp>
        <stp>mrl2</stp>
        <stp>1</stp>
        <tr r="Q283" s="2"/>
      </tp>
      <tp>
        <v>3.98</v>
        <stp/>
        <stp>601866.SH</stp>
        <stp>mrj2</stp>
        <stp>1</stp>
        <tr r="P288" s="2"/>
      </tp>
      <tp>
        <v>5040</v>
        <stp/>
        <stp>601866.SH</stp>
        <stp>mrl2</stp>
        <stp>1</stp>
        <tr r="Q288" s="2"/>
      </tp>
      <tp>
        <v>12.86</v>
        <stp/>
        <stp>601166.SH</stp>
        <stp>mcj2</stp>
        <stp>1</stp>
        <tr r="R253" s="2"/>
      </tp>
      <tp>
        <v>2658</v>
        <stp/>
        <stp>601166.SH</stp>
        <stp>mcl2</stp>
        <stp>1</stp>
        <tr r="S253" s="2"/>
      </tp>
      <tp>
        <v>0</v>
        <stp/>
        <stp>601186.SH</stp>
        <stp>mcl2</stp>
        <stp>1</stp>
        <tr r="S257" s="2"/>
      </tp>
      <tp>
        <v>0</v>
        <stp/>
        <stp>601186.SH</stp>
        <stp>mcj2</stp>
        <stp>1</stp>
        <tr r="R257" s="2"/>
      </tp>
      <tp>
        <v>4707</v>
        <stp/>
        <stp>601006.SH</stp>
        <stp>mcl2</stp>
        <stp>1</stp>
        <tr r="S244" s="2"/>
      </tp>
      <tp>
        <v>10.49</v>
        <stp/>
        <stp>601006.SH</stp>
        <stp>mcj2</stp>
        <stp>1</stp>
        <tr r="R244" s="2"/>
      </tp>
      <tp>
        <v>1</v>
        <stp/>
        <stp>601336.SH</stp>
        <stp>mcl2</stp>
        <stp>1</stp>
        <tr r="S267" s="2"/>
      </tp>
      <tp>
        <v>38.4</v>
        <stp/>
        <stp>601336.SH</stp>
        <stp>mcj2</stp>
        <stp>1</stp>
        <tr r="R267" s="2"/>
      </tp>
      <tp>
        <v>0</v>
        <stp/>
        <stp>601216.SH</stp>
        <stp>mcl2</stp>
        <stp>1</stp>
        <tr r="S258" s="2"/>
      </tp>
      <tp>
        <v>716</v>
        <stp/>
        <stp>601225.SH</stp>
        <stp>mcl1</stp>
        <stp>1</stp>
        <tr r="O259" s="2"/>
      </tp>
      <tp>
        <v>7.14</v>
        <stp/>
        <stp>601225.SH</stp>
        <stp>mcj1</stp>
        <stp>1</stp>
        <tr r="N259" s="2"/>
      </tp>
      <tp>
        <v>0</v>
        <stp/>
        <stp>601216.SH</stp>
        <stp>mcj2</stp>
        <stp>1</stp>
        <tr r="R258" s="2"/>
      </tp>
      <tp>
        <v>20.2</v>
        <stp/>
        <stp>601555.SH</stp>
        <stp>mcj1</stp>
        <stp>1</stp>
        <tr r="N271" s="2"/>
      </tp>
      <tp>
        <v>828</v>
        <stp/>
        <stp>601555.SH</stp>
        <stp>mcl1</stp>
        <stp>1</stp>
        <tr r="O271" s="2"/>
      </tp>
      <tp>
        <v>0</v>
        <stp/>
        <stp>601766.SH</stp>
        <stp>mcj2</stp>
        <stp>1</stp>
        <tr r="R283" s="2"/>
      </tp>
      <tp>
        <v>0</v>
        <stp/>
        <stp>601766.SH</stp>
        <stp>mcl2</stp>
        <stp>1</stp>
        <tr r="S283" s="2"/>
      </tp>
      <tp>
        <v>4.01</v>
        <stp/>
        <stp>601866.SH</stp>
        <stp>mcj2</stp>
        <stp>1</stp>
        <tr r="R288" s="2"/>
      </tp>
      <tp>
        <v>5763</v>
        <stp/>
        <stp>601866.SH</stp>
        <stp>mcl2</stp>
        <stp>1</stp>
        <tr r="S288" s="2"/>
      </tp>
      <tp>
        <v>29.78</v>
        <stp/>
        <stp>300015.SZ</stp>
        <stp>mrj1</stp>
        <stp>1</stp>
        <tr r="L114" s="2"/>
      </tp>
      <tp>
        <v>273</v>
        <stp/>
        <stp>300015.SZ</stp>
        <stp>mrl1</stp>
        <stp>1</stp>
        <tr r="M114" s="2"/>
      </tp>
      <tp>
        <v>1275</v>
        <stp/>
        <stp>600015.SH</stp>
        <stp>mrl1</stp>
        <stp>1</stp>
        <tr r="M129" s="2"/>
      </tp>
      <tp>
        <v>3613</v>
        <stp/>
        <stp>600016.SH</stp>
        <stp>mrl2</stp>
        <stp>1</stp>
        <tr r="Q130" s="2"/>
      </tp>
      <tp>
        <v>22.03</v>
        <stp/>
        <stp>600066.SH</stp>
        <stp>mrj2</stp>
        <stp>1</stp>
        <tr r="P145" s="2"/>
      </tp>
      <tp>
        <v>1078</v>
        <stp/>
        <stp>600036.SH</stp>
        <stp>mrl2</stp>
        <stp>1</stp>
        <tr r="Q139" s="2"/>
      </tp>
      <tp>
        <v>13.61</v>
        <stp/>
        <stp>600036.SH</stp>
        <stp>mrj2</stp>
        <stp>1</stp>
        <tr r="P139" s="2"/>
      </tp>
      <tp>
        <v>10.74</v>
        <stp/>
        <stp>600015.SH</stp>
        <stp>mrj1</stp>
        <stp>1</stp>
        <tr r="L129" s="2"/>
      </tp>
      <tp>
        <v>8.2200000000000006</v>
        <stp/>
        <stp>600016.SH</stp>
        <stp>mrj2</stp>
        <stp>1</stp>
        <tr r="P130" s="2"/>
      </tp>
      <tp>
        <v>10</v>
        <stp/>
        <stp>600066.SH</stp>
        <stp>mrl2</stp>
        <stp>1</stp>
        <tr r="Q145" s="2"/>
      </tp>
      <tp>
        <v>2</v>
        <stp/>
        <stp>600085.SH</stp>
        <stp>mrl1</stp>
        <stp>1</stp>
        <tr r="M148" s="2"/>
      </tp>
      <tp>
        <v>22.12</v>
        <stp/>
        <stp>600085.SH</stp>
        <stp>mrj1</stp>
        <stp>1</stp>
        <tr r="L148" s="2"/>
      </tp>
      <tp>
        <v>93</v>
        <stp/>
        <stp>000156.SZ</stp>
        <stp>mrl2</stp>
        <stp>1</stp>
        <tr r="Q17" s="2"/>
      </tp>
      <tp>
        <v>358</v>
        <stp/>
        <stp>300146.SZ</stp>
        <stp>mrl2</stp>
        <stp>1</stp>
        <tr r="Q122" s="2"/>
      </tp>
      <tp>
        <v>29.44</v>
        <stp/>
        <stp>300146.SZ</stp>
        <stp>mrj2</stp>
        <stp>1</stp>
        <tr r="P122" s="2"/>
      </tp>
      <tp>
        <v>30.93</v>
        <stp/>
        <stp>000156.SZ</stp>
        <stp>mrj2</stp>
        <stp>1</stp>
        <tr r="P17" s="2"/>
      </tp>
      <tp>
        <v>2312</v>
        <stp/>
        <stp>600115.SH</stp>
        <stp>mrl1</stp>
        <stp>1</stp>
        <tr r="M155" s="2"/>
      </tp>
      <tp>
        <v>6.58</v>
        <stp/>
        <stp>600166.SH</stp>
        <stp>mrj2</stp>
        <stp>1</stp>
        <tr r="P161" s="2"/>
      </tp>
      <tp>
        <v>5.55</v>
        <stp/>
        <stp>600115.SH</stp>
        <stp>mrj1</stp>
        <stp>1</stp>
        <tr r="L155" s="2"/>
      </tp>
      <tp>
        <v>3254</v>
        <stp/>
        <stp>600166.SH</stp>
        <stp>mrl2</stp>
        <stp>1</stp>
        <tr r="Q161" s="2"/>
      </tp>
      <tp>
        <v>216</v>
        <stp/>
        <stp>600196.SH</stp>
        <stp>mrl2</stp>
        <stp>1</stp>
        <tr r="Q165" s="2"/>
      </tp>
      <tp>
        <v>22.4</v>
        <stp/>
        <stp>600196.SH</stp>
        <stp>mrj2</stp>
        <stp>1</stp>
        <tr r="P165" s="2"/>
      </tp>
      <tp>
        <v>39.06</v>
        <stp/>
        <stp>600276.SH</stp>
        <stp>mrj2</stp>
        <stp>1</stp>
        <tr r="P172" s="2"/>
      </tp>
      <tp>
        <v>8.7100000000000009</v>
        <stp/>
        <stp>600256.SH</stp>
        <stp>mrj2</stp>
        <stp>1</stp>
        <tr r="P169" s="2"/>
      </tp>
      <tp>
        <v>5552</v>
        <stp/>
        <stp>600256.SH</stp>
        <stp>mrl2</stp>
        <stp>1</stp>
        <tr r="Q169" s="2"/>
      </tp>
      <tp>
        <v>14</v>
        <stp/>
        <stp>600276.SH</stp>
        <stp>mrl2</stp>
        <stp>1</stp>
        <tr r="Q172" s="2"/>
      </tp>
      <tp>
        <v>18</v>
        <stp/>
        <stp>600315.SH</stp>
        <stp>mrl1</stp>
        <stp>1</stp>
        <tr r="M175" s="2"/>
      </tp>
      <tp>
        <v>254</v>
        <stp/>
        <stp>600316.SH</stp>
        <stp>mrl2</stp>
        <stp>1</stp>
        <tr r="Q176" s="2"/>
      </tp>
      <tp>
        <v>35.21</v>
        <stp/>
        <stp>600315.SH</stp>
        <stp>mrj1</stp>
        <stp>1</stp>
        <tr r="L175" s="2"/>
      </tp>
      <tp>
        <v>32.119999999999997</v>
        <stp/>
        <stp>600316.SH</stp>
        <stp>mrj2</stp>
        <stp>1</stp>
        <tr r="P176" s="2"/>
      </tp>
      <tp>
        <v>109</v>
        <stp/>
        <stp>600395.SH</stp>
        <stp>mrl1</stp>
        <stp>1</stp>
        <tr r="M186" s="2"/>
      </tp>
      <tp>
        <v>10.34</v>
        <stp/>
        <stp>600395.SH</stp>
        <stp>mrj1</stp>
        <stp>1</stp>
        <tr r="L186" s="2"/>
      </tp>
      <tp>
        <v>13.65</v>
        <stp/>
        <stp>000425.SZ</stp>
        <stp>mrj1</stp>
        <stp>1</stp>
        <tr r="L26" s="2"/>
      </tp>
      <tp>
        <v>572</v>
        <stp/>
        <stp>000425.SZ</stp>
        <stp>mrl1</stp>
        <stp>1</stp>
        <tr r="M26" s="2"/>
      </tp>
      <tp>
        <v>106</v>
        <stp/>
        <stp>600415.SH</stp>
        <stp>mrl1</stp>
        <stp>1</stp>
        <tr r="M189" s="2"/>
      </tp>
      <tp>
        <v>309</v>
        <stp/>
        <stp>600406.SH</stp>
        <stp>mrl2</stp>
        <stp>1</stp>
        <tr r="Q188" s="2"/>
      </tp>
      <tp>
        <v>13</v>
        <stp/>
        <stp>600436.SH</stp>
        <stp>mrl2</stp>
        <stp>1</stp>
        <tr r="Q190" s="2"/>
      </tp>
      <tp>
        <v>90.02</v>
        <stp/>
        <stp>600436.SH</stp>
        <stp>mrj2</stp>
        <stp>1</stp>
        <tr r="P190" s="2"/>
      </tp>
      <tp>
        <v>12.34</v>
        <stp/>
        <stp>600415.SH</stp>
        <stp>mrj1</stp>
        <stp>1</stp>
        <tr r="L189" s="2"/>
      </tp>
      <tp>
        <v>17.11</v>
        <stp/>
        <stp>600406.SH</stp>
        <stp>mrj2</stp>
        <stp>1</stp>
        <tr r="P188" s="2"/>
      </tp>
      <tp>
        <v>10</v>
        <stp/>
        <stp>600485.SH</stp>
        <stp>mrl1</stp>
        <stp>1</stp>
        <tr r="M191" s="2"/>
      </tp>
      <tp>
        <v>47.8</v>
        <stp/>
        <stp>600485.SH</stp>
        <stp>mrj1</stp>
        <stp>1</stp>
        <tr r="L191" s="2"/>
      </tp>
      <tp>
        <v>18.78</v>
        <stp/>
        <stp>000536.SZ</stp>
        <stp>mrj2</stp>
        <stp>1</stp>
        <tr r="P28" s="2"/>
      </tp>
      <tp>
        <v>772</v>
        <stp/>
        <stp>000536.SZ</stp>
        <stp>mrl2</stp>
        <stp>1</stp>
        <tr r="Q28" s="2"/>
      </tp>
      <tp>
        <v>2284</v>
        <stp/>
        <stp>600516.SH</stp>
        <stp>mrl2</stp>
        <stp>1</stp>
        <tr r="Q195" s="2"/>
      </tp>
      <tp>
        <v>13</v>
        <stp/>
        <stp>600535.SH</stp>
        <stp>mrl1</stp>
        <stp>1</stp>
        <tr r="M198" s="2"/>
      </tp>
      <tp>
        <v>42.29</v>
        <stp/>
        <stp>600535.SH</stp>
        <stp>mrj1</stp>
        <stp>1</stp>
        <tr r="L198" s="2"/>
      </tp>
      <tp>
        <v>11.44</v>
        <stp/>
        <stp>600516.SH</stp>
        <stp>mrj2</stp>
        <stp>1</stp>
        <tr r="P195" s="2"/>
      </tp>
      <tp>
        <v>412</v>
        <stp/>
        <stp>600585.SH</stp>
        <stp>mrl1</stp>
        <stp>1</stp>
        <tr r="M204" s="2"/>
      </tp>
      <tp>
        <v>19.89</v>
        <stp/>
        <stp>600585.SH</stp>
        <stp>mrj1</stp>
        <stp>1</stp>
        <tr r="L204" s="2"/>
      </tp>
      <tp>
        <v>17.309999999999999</v>
        <stp/>
        <stp>000625.SZ</stp>
        <stp>mrj1</stp>
        <stp>1</stp>
        <tr r="L36" s="2"/>
      </tp>
      <tp>
        <v>220</v>
        <stp/>
        <stp>000625.SZ</stp>
        <stp>mrl1</stp>
        <stp>1</stp>
        <tr r="M36" s="2"/>
      </tp>
      <tp>
        <v>18.48</v>
        <stp/>
        <stp>000686.SZ</stp>
        <stp>mrj2</stp>
        <stp>1</stp>
        <tr r="P40" s="2"/>
      </tp>
      <tp>
        <v>888</v>
        <stp/>
        <stp>000686.SZ</stp>
        <stp>mrl2</stp>
        <stp>1</stp>
        <tr r="Q40" s="2"/>
      </tp>
      <tp>
        <v>12.79</v>
        <stp/>
        <stp>600655.SH</stp>
        <stp>mrj1</stp>
        <stp>1</stp>
        <tr r="L213" s="2"/>
      </tp>
      <tp>
        <v>224</v>
        <stp/>
        <stp>600655.SH</stp>
        <stp>mrl1</stp>
        <stp>1</stp>
        <tr r="M213" s="2"/>
      </tp>
      <tp>
        <v>3.1</v>
        <stp/>
        <stp>000725.SZ</stp>
        <stp>mrj1</stp>
        <stp>1</stp>
        <tr r="L42" s="2"/>
      </tp>
      <tp>
        <v>193</v>
        <stp/>
        <stp>000776.SZ</stp>
        <stp>mrl2</stp>
        <stp>1</stp>
        <tr r="Q47" s="2"/>
      </tp>
      <tp>
        <v>24.99</v>
        <stp/>
        <stp>000776.SZ</stp>
        <stp>mrj2</stp>
        <stp>1</stp>
        <tr r="P47" s="2"/>
      </tp>
      <tp>
        <v>43424</v>
        <stp/>
        <stp>000725.SZ</stp>
        <stp>mrl1</stp>
        <stp>1</stp>
        <tr r="M42" s="2"/>
      </tp>
      <tp>
        <v>0</v>
        <stp/>
        <stp>600705.SH</stp>
        <stp>mrl1</stp>
        <stp>1</stp>
        <tr r="M221" s="2"/>
      </tp>
      <tp>
        <v>0</v>
        <stp/>
        <stp>600705.SH</stp>
        <stp>mrj1</stp>
        <stp>1</stp>
        <tr r="L221" s="2"/>
      </tp>
      <tp>
        <v>7384</v>
        <stp/>
        <stp>600795.SH</stp>
        <stp>mrl1</stp>
        <stp>1</stp>
        <tr r="M226" s="2"/>
      </tp>
      <tp>
        <v>3.51</v>
        <stp/>
        <stp>600795.SH</stp>
        <stp>mrj1</stp>
        <stp>1</stp>
        <tr r="L226" s="2"/>
      </tp>
      <tp>
        <v>5.43</v>
        <stp/>
        <stp>000825.SZ</stp>
        <stp>mrj1</stp>
        <stp>1</stp>
        <tr r="L53" s="2"/>
      </tp>
      <tp>
        <v>29.89</v>
        <stp/>
        <stp>000826.SZ</stp>
        <stp>mrj2</stp>
        <stp>1</stp>
        <tr r="P54" s="2"/>
      </tp>
      <tp>
        <v>823</v>
        <stp/>
        <stp>000876.SZ</stp>
        <stp>mrl2</stp>
        <stp>1</stp>
        <tr r="Q59" s="2"/>
      </tp>
      <tp>
        <v>14.91</v>
        <stp/>
        <stp>000876.SZ</stp>
        <stp>mrj2</stp>
        <stp>1</stp>
        <tr r="P59" s="2"/>
      </tp>
      <tp>
        <v>3127</v>
        <stp/>
        <stp>000825.SZ</stp>
        <stp>mrl1</stp>
        <stp>1</stp>
        <tr r="M53" s="2"/>
      </tp>
      <tp>
        <v>67</v>
        <stp/>
        <stp>000826.SZ</stp>
        <stp>mrl2</stp>
        <stp>1</stp>
        <tr r="Q54" s="2"/>
      </tp>
      <tp>
        <v>31.16</v>
        <stp/>
        <stp>000895.SZ</stp>
        <stp>mrj1</stp>
        <stp>1</stp>
        <tr r="L62" s="2"/>
      </tp>
      <tp>
        <v>83</v>
        <stp/>
        <stp>000895.SZ</stp>
        <stp>mrl1</stp>
        <stp>1</stp>
        <tr r="M62" s="2"/>
      </tp>
      <tp>
        <v>18.57</v>
        <stp/>
        <stp>600875.SH</stp>
        <stp>mrj1</stp>
        <stp>1</stp>
        <tr r="L236" s="2"/>
      </tp>
      <tp>
        <v>180</v>
        <stp/>
        <stp>600875.SH</stp>
        <stp>mrl1</stp>
        <stp>1</stp>
        <tr r="M236" s="2"/>
      </tp>
      <tp>
        <v>4467</v>
        <stp/>
        <stp>600886.SH</stp>
        <stp>mrl2</stp>
        <stp>1</stp>
        <tr r="Q238" s="2"/>
      </tp>
      <tp>
        <v>8.98</v>
        <stp/>
        <stp>600886.SH</stp>
        <stp>mrj2</stp>
        <stp>1</stp>
        <tr r="P238" s="2"/>
      </tp>
      <tp>
        <v>23</v>
        <stp/>
        <stp>000156.SZ</stp>
        <stp>mcl2</stp>
        <stp>1</stp>
        <tr r="S17" s="2"/>
      </tp>
      <tp>
        <v>909</v>
        <stp/>
        <stp>300146.SZ</stp>
        <stp>mcl2</stp>
        <stp>1</stp>
        <tr r="S122" s="2"/>
      </tp>
      <tp>
        <v>29.48</v>
        <stp/>
        <stp>300146.SZ</stp>
        <stp>mcj2</stp>
        <stp>1</stp>
        <tr r="R122" s="2"/>
      </tp>
      <tp>
        <v>30.96</v>
        <stp/>
        <stp>000156.SZ</stp>
        <stp>mcj2</stp>
        <stp>1</stp>
        <tr r="R17" s="2"/>
      </tp>
      <tp>
        <v>705</v>
        <stp/>
        <stp>600115.SH</stp>
        <stp>mcl1</stp>
        <stp>1</stp>
        <tr r="O155" s="2"/>
      </tp>
      <tp>
        <v>6.61</v>
        <stp/>
        <stp>600166.SH</stp>
        <stp>mcj2</stp>
        <stp>1</stp>
        <tr r="R161" s="2"/>
      </tp>
      <tp>
        <v>5.56</v>
        <stp/>
        <stp>600115.SH</stp>
        <stp>mcj1</stp>
        <stp>1</stp>
        <tr r="N155" s="2"/>
      </tp>
      <tp>
        <v>3133</v>
        <stp/>
        <stp>600166.SH</stp>
        <stp>mcl2</stp>
        <stp>1</stp>
        <tr r="S161" s="2"/>
      </tp>
      <tp>
        <v>391</v>
        <stp/>
        <stp>600196.SH</stp>
        <stp>mcl2</stp>
        <stp>1</stp>
        <tr r="S165" s="2"/>
      </tp>
      <tp>
        <v>22.43</v>
        <stp/>
        <stp>600196.SH</stp>
        <stp>mcj2</stp>
        <stp>1</stp>
        <tr r="R165" s="2"/>
      </tp>
      <tp>
        <v>29.79</v>
        <stp/>
        <stp>300015.SZ</stp>
        <stp>mcj1</stp>
        <stp>1</stp>
        <tr r="N114" s="2"/>
      </tp>
      <tp>
        <v>196</v>
        <stp/>
        <stp>300015.SZ</stp>
        <stp>mcl1</stp>
        <stp>1</stp>
        <tr r="O114" s="2"/>
      </tp>
      <tp>
        <v>271</v>
        <stp/>
        <stp>600015.SH</stp>
        <stp>mcl1</stp>
        <stp>1</stp>
        <tr r="O129" s="2"/>
      </tp>
      <tp>
        <v>11368</v>
        <stp/>
        <stp>600016.SH</stp>
        <stp>mcl2</stp>
        <stp>1</stp>
        <tr r="S130" s="2"/>
      </tp>
      <tp>
        <v>22.07</v>
        <stp/>
        <stp>600066.SH</stp>
        <stp>mcj2</stp>
        <stp>1</stp>
        <tr r="R145" s="2"/>
      </tp>
      <tp>
        <v>283</v>
        <stp/>
        <stp>600036.SH</stp>
        <stp>mcl2</stp>
        <stp>1</stp>
        <tr r="S139" s="2"/>
      </tp>
      <tp>
        <v>13.64</v>
        <stp/>
        <stp>600036.SH</stp>
        <stp>mcj2</stp>
        <stp>1</stp>
        <tr r="R139" s="2"/>
      </tp>
      <tp>
        <v>10.75</v>
        <stp/>
        <stp>600015.SH</stp>
        <stp>mcj1</stp>
        <stp>1</stp>
        <tr r="N129" s="2"/>
      </tp>
      <tp>
        <v>8.25</v>
        <stp/>
        <stp>600016.SH</stp>
        <stp>mcj2</stp>
        <stp>1</stp>
        <tr r="R130" s="2"/>
      </tp>
      <tp>
        <v>46</v>
        <stp/>
        <stp>600066.SH</stp>
        <stp>mcl2</stp>
        <stp>1</stp>
        <tr r="S145" s="2"/>
      </tp>
      <tp>
        <v>64</v>
        <stp/>
        <stp>600085.SH</stp>
        <stp>mcl1</stp>
        <stp>1</stp>
        <tr r="O148" s="2"/>
      </tp>
      <tp>
        <v>22.13</v>
        <stp/>
        <stp>600085.SH</stp>
        <stp>mcj1</stp>
        <stp>1</stp>
        <tr r="N148" s="2"/>
      </tp>
      <tp>
        <v>44</v>
        <stp/>
        <stp>600315.SH</stp>
        <stp>mcl1</stp>
        <stp>1</stp>
        <tr r="O175" s="2"/>
      </tp>
      <tp>
        <v>151</v>
        <stp/>
        <stp>600316.SH</stp>
        <stp>mcl2</stp>
        <stp>1</stp>
        <tr r="S176" s="2"/>
      </tp>
      <tp>
        <v>35.22</v>
        <stp/>
        <stp>600315.SH</stp>
        <stp>mcj1</stp>
        <stp>1</stp>
        <tr r="N175" s="2"/>
      </tp>
      <tp>
        <v>32.15</v>
        <stp/>
        <stp>600316.SH</stp>
        <stp>mcj2</stp>
        <stp>1</stp>
        <tr r="R176" s="2"/>
      </tp>
      <tp>
        <v>244</v>
        <stp/>
        <stp>600395.SH</stp>
        <stp>mcl1</stp>
        <stp>1</stp>
        <tr r="O186" s="2"/>
      </tp>
      <tp>
        <v>10.35</v>
        <stp/>
        <stp>600395.SH</stp>
        <stp>mcj1</stp>
        <stp>1</stp>
        <tr r="N186" s="2"/>
      </tp>
      <tp>
        <v>39.090000000000003</v>
        <stp/>
        <stp>600276.SH</stp>
        <stp>mcj2</stp>
        <stp>1</stp>
        <tr r="R172" s="2"/>
      </tp>
      <tp>
        <v>8.74</v>
        <stp/>
        <stp>600256.SH</stp>
        <stp>mcj2</stp>
        <stp>1</stp>
        <tr r="R169" s="2"/>
      </tp>
      <tp>
        <v>6404</v>
        <stp/>
        <stp>600256.SH</stp>
        <stp>mcl2</stp>
        <stp>1</stp>
        <tr r="S169" s="2"/>
      </tp>
      <tp>
        <v>317</v>
        <stp/>
        <stp>600276.SH</stp>
        <stp>mcl2</stp>
        <stp>1</stp>
        <tr r="S172" s="2"/>
      </tp>
      <tp>
        <v>18.809999999999999</v>
        <stp/>
        <stp>000536.SZ</stp>
        <stp>mcj2</stp>
        <stp>1</stp>
        <tr r="R28" s="2"/>
      </tp>
      <tp>
        <v>49</v>
        <stp/>
        <stp>000536.SZ</stp>
        <stp>mcl2</stp>
        <stp>1</stp>
        <tr r="S28" s="2"/>
      </tp>
      <tp>
        <v>1759</v>
        <stp/>
        <stp>600516.SH</stp>
        <stp>mcl2</stp>
        <stp>1</stp>
        <tr r="S195" s="2"/>
      </tp>
      <tp>
        <v>188</v>
        <stp/>
        <stp>600535.SH</stp>
        <stp>mcl1</stp>
        <stp>1</stp>
        <tr r="O198" s="2"/>
      </tp>
      <tp>
        <v>42.3</v>
        <stp/>
        <stp>600535.SH</stp>
        <stp>mcj1</stp>
        <stp>1</stp>
        <tr r="N198" s="2"/>
      </tp>
      <tp>
        <v>11.47</v>
        <stp/>
        <stp>600516.SH</stp>
        <stp>mcj2</stp>
        <stp>1</stp>
        <tr r="R195" s="2"/>
      </tp>
      <tp>
        <v>79</v>
        <stp/>
        <stp>600585.SH</stp>
        <stp>mcl1</stp>
        <stp>1</stp>
        <tr r="O204" s="2"/>
      </tp>
      <tp>
        <v>19.899999999999999</v>
        <stp/>
        <stp>600585.SH</stp>
        <stp>mcj1</stp>
        <stp>1</stp>
        <tr r="N204" s="2"/>
      </tp>
      <tp>
        <v>13.66</v>
        <stp/>
        <stp>000425.SZ</stp>
        <stp>mcj1</stp>
        <stp>1</stp>
        <tr r="N26" s="2"/>
      </tp>
      <tp>
        <v>985</v>
        <stp/>
        <stp>000425.SZ</stp>
        <stp>mcl1</stp>
        <stp>1</stp>
        <tr r="O26" s="2"/>
      </tp>
      <tp>
        <v>406</v>
        <stp/>
        <stp>600415.SH</stp>
        <stp>mcl1</stp>
        <stp>1</stp>
        <tr r="O189" s="2"/>
      </tp>
      <tp>
        <v>247</v>
        <stp/>
        <stp>600406.SH</stp>
        <stp>mcl2</stp>
        <stp>1</stp>
        <tr r="S188" s="2"/>
      </tp>
      <tp>
        <v>21</v>
        <stp/>
        <stp>600436.SH</stp>
        <stp>mcl2</stp>
        <stp>1</stp>
        <tr r="S190" s="2"/>
      </tp>
      <tp>
        <v>90.1</v>
        <stp/>
        <stp>600436.SH</stp>
        <stp>mcj2</stp>
        <stp>1</stp>
        <tr r="R190" s="2"/>
      </tp>
      <tp>
        <v>12.35</v>
        <stp/>
        <stp>600415.SH</stp>
        <stp>mcj1</stp>
        <stp>1</stp>
        <tr r="N189" s="2"/>
      </tp>
      <tp>
        <v>17.14</v>
        <stp/>
        <stp>600406.SH</stp>
        <stp>mcj2</stp>
        <stp>1</stp>
        <tr r="R188" s="2"/>
      </tp>
      <tp>
        <v>5</v>
        <stp/>
        <stp>600485.SH</stp>
        <stp>mcl1</stp>
        <stp>1</stp>
        <tr r="O191" s="2"/>
      </tp>
      <tp>
        <v>47.83</v>
        <stp/>
        <stp>600485.SH</stp>
        <stp>mcj1</stp>
        <stp>1</stp>
        <tr r="N191" s="2"/>
      </tp>
      <tp>
        <v>3.11</v>
        <stp/>
        <stp>000725.SZ</stp>
        <stp>mcj1</stp>
        <stp>1</stp>
        <tr r="N42" s="2"/>
      </tp>
      <tp>
        <v>107</v>
        <stp/>
        <stp>000776.SZ</stp>
        <stp>mcl2</stp>
        <stp>1</stp>
        <tr r="S47" s="2"/>
      </tp>
      <tp>
        <v>25.02</v>
        <stp/>
        <stp>000776.SZ</stp>
        <stp>mcj2</stp>
        <stp>1</stp>
        <tr r="R47" s="2"/>
      </tp>
      <tp>
        <v>5708</v>
        <stp/>
        <stp>000725.SZ</stp>
        <stp>mcl1</stp>
        <stp>1</stp>
        <tr r="O42" s="2"/>
      </tp>
      <tp>
        <v>0</v>
        <stp/>
        <stp>600705.SH</stp>
        <stp>mcl1</stp>
        <stp>1</stp>
        <tr r="O221" s="2"/>
      </tp>
      <tp>
        <v>0</v>
        <stp/>
        <stp>600705.SH</stp>
        <stp>mcj1</stp>
        <stp>1</stp>
        <tr r="N221" s="2"/>
      </tp>
      <tp>
        <v>24095</v>
        <stp/>
        <stp>600795.SH</stp>
        <stp>mcl1</stp>
        <stp>1</stp>
        <tr r="O226" s="2"/>
      </tp>
      <tp>
        <v>3.52</v>
        <stp/>
        <stp>600795.SH</stp>
        <stp>mcj1</stp>
        <stp>1</stp>
        <tr r="N226" s="2"/>
      </tp>
      <tp>
        <v>17.32</v>
        <stp/>
        <stp>000625.SZ</stp>
        <stp>mcj1</stp>
        <stp>1</stp>
        <tr r="N36" s="2"/>
      </tp>
      <tp>
        <v>88</v>
        <stp/>
        <stp>000625.SZ</stp>
        <stp>mcl1</stp>
        <stp>1</stp>
        <tr r="O36" s="2"/>
      </tp>
      <tp>
        <v>18.510000000000002</v>
        <stp/>
        <stp>000686.SZ</stp>
        <stp>mcj2</stp>
        <stp>1</stp>
        <tr r="R40" s="2"/>
      </tp>
      <tp>
        <v>2168</v>
        <stp/>
        <stp>000686.SZ</stp>
        <stp>mcl2</stp>
        <stp>1</stp>
        <tr r="S40" s="2"/>
      </tp>
      <tp>
        <v>12.8</v>
        <stp/>
        <stp>600655.SH</stp>
        <stp>mcj1</stp>
        <stp>1</stp>
        <tr r="N213" s="2"/>
      </tp>
      <tp>
        <v>1047</v>
        <stp/>
        <stp>600655.SH</stp>
        <stp>mcl1</stp>
        <stp>1</stp>
        <tr r="O213" s="2"/>
      </tp>
      <tp>
        <v>5.44</v>
        <stp/>
        <stp>000825.SZ</stp>
        <stp>mcj1</stp>
        <stp>1</stp>
        <tr r="N53" s="2"/>
      </tp>
      <tp>
        <v>29.92</v>
        <stp/>
        <stp>000826.SZ</stp>
        <stp>mcj2</stp>
        <stp>1</stp>
        <tr r="R54" s="2"/>
      </tp>
      <tp>
        <v>1132</v>
        <stp/>
        <stp>000876.SZ</stp>
        <stp>mcl2</stp>
        <stp>1</stp>
        <tr r="S59" s="2"/>
      </tp>
      <tp>
        <v>14.94</v>
        <stp/>
        <stp>000876.SZ</stp>
        <stp>mcj2</stp>
        <stp>1</stp>
        <tr r="R59" s="2"/>
      </tp>
      <tp>
        <v>2957</v>
        <stp/>
        <stp>000825.SZ</stp>
        <stp>mcl1</stp>
        <stp>1</stp>
        <tr r="O53" s="2"/>
      </tp>
      <tp>
        <v>89</v>
        <stp/>
        <stp>000826.SZ</stp>
        <stp>mcl2</stp>
        <stp>1</stp>
        <tr r="S54" s="2"/>
      </tp>
      <tp>
        <v>31.17</v>
        <stp/>
        <stp>000895.SZ</stp>
        <stp>mcj1</stp>
        <stp>1</stp>
        <tr r="N62" s="2"/>
      </tp>
      <tp>
        <v>2237</v>
        <stp/>
        <stp>000895.SZ</stp>
        <stp>mcl1</stp>
        <stp>1</stp>
        <tr r="O62" s="2"/>
      </tp>
      <tp>
        <v>18.579999999999998</v>
        <stp/>
        <stp>600875.SH</stp>
        <stp>mcj1</stp>
        <stp>1</stp>
        <tr r="N236" s="2"/>
      </tp>
      <tp>
        <v>454</v>
        <stp/>
        <stp>600875.SH</stp>
        <stp>mcl1</stp>
        <stp>1</stp>
        <tr r="O236" s="2"/>
      </tp>
      <tp>
        <v>4692</v>
        <stp/>
        <stp>600886.SH</stp>
        <stp>mcl2</stp>
        <stp>1</stp>
        <tr r="S238" s="2"/>
      </tp>
      <tp>
        <v>9.01</v>
        <stp/>
        <stp>600886.SH</stp>
        <stp>mcj2</stp>
        <stp>1</stp>
        <tr r="R238" s="2"/>
      </tp>
      <tp>
        <v>9.26</v>
        <stp/>
        <stp>002024.SZ</stp>
        <stp>mrj1</stp>
        <stp>1</stp>
        <tr r="L74" s="2"/>
      </tp>
      <tp>
        <v>35.619999999999997</v>
        <stp/>
        <stp>002007.SZ</stp>
        <stp>mrj2</stp>
        <stp>1</stp>
        <tr r="P72" s="2"/>
      </tp>
      <tp>
        <v>47</v>
        <stp/>
        <stp>002007.SZ</stp>
        <stp>mrl2</stp>
        <stp>1</stp>
        <tr r="Q72" s="2"/>
      </tp>
      <tp>
        <v>15786</v>
        <stp/>
        <stp>002024.SZ</stp>
        <stp>mrl1</stp>
        <stp>1</stp>
        <tr r="M74" s="2"/>
      </tp>
      <tp>
        <v>38.200000000000003</v>
        <stp/>
        <stp>002294.SZ</stp>
        <stp>mrj1</stp>
        <stp>1</stp>
        <tr r="L89" s="2"/>
      </tp>
      <tp>
        <v>66</v>
        <stp/>
        <stp>002294.SZ</stp>
        <stp>mrl1</stp>
        <stp>1</stp>
        <tr r="M89" s="2"/>
      </tp>
      <tp>
        <v>0</v>
        <stp/>
        <stp>002344.SZ</stp>
        <stp>mrl1</stp>
        <stp>1</stp>
        <tr r="M92" s="2"/>
      </tp>
      <tp>
        <v>71.19</v>
        <stp/>
        <stp>002304.SZ</stp>
        <stp>mrj1</stp>
        <stp>1</stp>
        <tr r="L90" s="2"/>
      </tp>
      <tp>
        <v>1</v>
        <stp/>
        <stp>002304.SZ</stp>
        <stp>mrl1</stp>
        <stp>1</stp>
        <tr r="M90" s="2"/>
      </tp>
      <tp>
        <v>0</v>
        <stp/>
        <stp>002344.SZ</stp>
        <stp>mrj1</stp>
        <stp>1</stp>
        <tr r="L92" s="2"/>
      </tp>
      <tp>
        <v>42.18</v>
        <stp/>
        <stp>002594.SZ</stp>
        <stp>mrj1</stp>
        <stp>1</stp>
        <tr r="L110" s="2"/>
      </tp>
      <tp>
        <v>368</v>
        <stp/>
        <stp>002594.SZ</stp>
        <stp>mrl1</stp>
        <stp>1</stp>
        <tr r="M110" s="2"/>
      </tp>
      <tp>
        <v>9.27</v>
        <stp/>
        <stp>002024.SZ</stp>
        <stp>mcj1</stp>
        <stp>1</stp>
        <tr r="N74" s="2"/>
      </tp>
      <tp>
        <v>35.65</v>
        <stp/>
        <stp>002007.SZ</stp>
        <stp>mcj2</stp>
        <stp>1</stp>
        <tr r="R72" s="2"/>
      </tp>
      <tp>
        <v>100</v>
        <stp/>
        <stp>002007.SZ</stp>
        <stp>mcl2</stp>
        <stp>1</stp>
        <tr r="S72" s="2"/>
      </tp>
      <tp>
        <v>6299</v>
        <stp/>
        <stp>002024.SZ</stp>
        <stp>mcl1</stp>
        <stp>1</stp>
        <tr r="O74" s="2"/>
      </tp>
      <tp>
        <v>0</v>
        <stp/>
        <stp>002344.SZ</stp>
        <stp>mcl1</stp>
        <stp>1</stp>
        <tr r="O92" s="2"/>
      </tp>
      <tp>
        <v>71.2</v>
        <stp/>
        <stp>002304.SZ</stp>
        <stp>mcj1</stp>
        <stp>1</stp>
        <tr r="N90" s="2"/>
      </tp>
      <tp>
        <v>16</v>
        <stp/>
        <stp>002304.SZ</stp>
        <stp>mcl1</stp>
        <stp>1</stp>
        <tr r="O90" s="2"/>
      </tp>
      <tp>
        <v>0</v>
        <stp/>
        <stp>002344.SZ</stp>
        <stp>mcj1</stp>
        <stp>1</stp>
        <tr r="N92" s="2"/>
      </tp>
      <tp>
        <v>38.22</v>
        <stp/>
        <stp>002294.SZ</stp>
        <stp>mcj1</stp>
        <stp>1</stp>
        <tr r="N89" s="2"/>
      </tp>
      <tp>
        <v>116</v>
        <stp/>
        <stp>002294.SZ</stp>
        <stp>mcl1</stp>
        <stp>1</stp>
        <tr r="O89" s="2"/>
      </tp>
      <tp>
        <v>42.19</v>
        <stp/>
        <stp>002594.SZ</stp>
        <stp>mcj1</stp>
        <stp>1</stp>
        <tr r="N110" s="2"/>
      </tp>
      <tp>
        <v>188</v>
        <stp/>
        <stp>002594.SZ</stp>
        <stp>mcl1</stp>
        <stp>1</stp>
        <tr r="O110" s="2"/>
      </tp>
      <tp>
        <v>631</v>
        <stp/>
        <stp>601117.SH</stp>
        <stp>mrl2</stp>
        <stp>1</stp>
        <tr r="Q250" s="2"/>
      </tp>
      <tp>
        <v>8.73</v>
        <stp/>
        <stp>601117.SH</stp>
        <stp>mrj2</stp>
        <stp>1</stp>
        <tr r="P250" s="2"/>
      </tp>
      <tp>
        <v>14.16</v>
        <stp/>
        <stp>601377.SH</stp>
        <stp>mrj2</stp>
        <stp>1</stp>
        <tr r="P268" s="2"/>
      </tp>
      <tp>
        <v>3793</v>
        <stp/>
        <stp>601377.SH</stp>
        <stp>mrl2</stp>
        <stp>1</stp>
        <tr r="Q268" s="2"/>
      </tp>
      <tp>
        <v>6</v>
        <stp/>
        <stp>601607.SH</stp>
        <stp>mrl2</stp>
        <stp>1</stp>
        <tr r="Q274" s="2"/>
      </tp>
      <tp>
        <v>16.38</v>
        <stp/>
        <stp>601607.SH</stp>
        <stp>mrj2</stp>
        <stp>1</stp>
        <tr r="P274" s="2"/>
      </tp>
      <tp>
        <v>1340</v>
        <stp/>
        <stp>601727.SH</stp>
        <stp>mrl2</stp>
        <stp>1</stp>
        <tr r="Q282" s="2"/>
      </tp>
      <tp>
        <v>7.53</v>
        <stp/>
        <stp>601727.SH</stp>
        <stp>mrj2</stp>
        <stp>1</stp>
        <tr r="P282" s="2"/>
      </tp>
      <tp>
        <v>9.2100000000000009</v>
        <stp/>
        <stp>601857.SH</stp>
        <stp>mrj2</stp>
        <stp>1</stp>
        <tr r="P287" s="2"/>
      </tp>
      <tp>
        <v>3135</v>
        <stp/>
        <stp>601857.SH</stp>
        <stp>mrl2</stp>
        <stp>1</stp>
        <tr r="Q287" s="2"/>
      </tp>
      <tp>
        <v>830</v>
        <stp/>
        <stp>601117.SH</stp>
        <stp>mcl2</stp>
        <stp>1</stp>
        <tr r="S250" s="2"/>
      </tp>
      <tp>
        <v>8.76</v>
        <stp/>
        <stp>601117.SH</stp>
        <stp>mcj2</stp>
        <stp>1</stp>
        <tr r="R250" s="2"/>
      </tp>
      <tp>
        <v>14.19</v>
        <stp/>
        <stp>601377.SH</stp>
        <stp>mcj2</stp>
        <stp>1</stp>
        <tr r="R268" s="2"/>
      </tp>
      <tp>
        <v>4625</v>
        <stp/>
        <stp>601377.SH</stp>
        <stp>mcl2</stp>
        <stp>1</stp>
        <tr r="S268" s="2"/>
      </tp>
      <tp>
        <v>3406</v>
        <stp/>
        <stp>601727.SH</stp>
        <stp>mcl2</stp>
        <stp>1</stp>
        <tr r="S282" s="2"/>
      </tp>
      <tp>
        <v>7.56</v>
        <stp/>
        <stp>601727.SH</stp>
        <stp>mcj2</stp>
        <stp>1</stp>
        <tr r="R282" s="2"/>
      </tp>
      <tp>
        <v>418</v>
        <stp/>
        <stp>601607.SH</stp>
        <stp>mcl2</stp>
        <stp>1</stp>
        <tr r="S274" s="2"/>
      </tp>
      <tp>
        <v>16.41</v>
        <stp/>
        <stp>601607.SH</stp>
        <stp>mcj2</stp>
        <stp>1</stp>
        <tr r="R274" s="2"/>
      </tp>
      <tp>
        <v>9.24</v>
        <stp/>
        <stp>601857.SH</stp>
        <stp>mcj2</stp>
        <stp>1</stp>
        <tr r="R287" s="2"/>
      </tp>
      <tp>
        <v>4999</v>
        <stp/>
        <stp>601857.SH</stp>
        <stp>mcl2</stp>
        <stp>1</stp>
        <tr r="S287" s="2"/>
      </tp>
      <tp>
        <v>19.02</v>
        <stp/>
        <stp>000024.SZ</stp>
        <stp>mrj1</stp>
        <stp>1</stp>
        <tr r="L9" s="2"/>
      </tp>
      <tp>
        <v>11.7</v>
        <stp/>
        <stp>000027.SZ</stp>
        <stp>mrj2</stp>
        <stp>1</stp>
        <tr r="P10" s="2"/>
      </tp>
      <tp>
        <v>48.39</v>
        <stp/>
        <stp>300017.SZ</stp>
        <stp>mrj2</stp>
        <stp>1</stp>
        <tr r="P115" s="2"/>
      </tp>
      <tp>
        <v>40.64</v>
        <stp/>
        <stp>300024.SZ</stp>
        <stp>mrj1</stp>
        <stp>1</stp>
        <tr r="L116" s="2"/>
      </tp>
      <tp>
        <v>29.95</v>
        <stp/>
        <stp>300027.SZ</stp>
        <stp>mrj2</stp>
        <stp>1</stp>
        <tr r="P117" s="2"/>
      </tp>
      <tp>
        <v>1547</v>
        <stp/>
        <stp>300024.SZ</stp>
        <stp>mrl1</stp>
        <stp>1</stp>
        <tr r="M116" s="2"/>
      </tp>
      <tp>
        <v>1129</v>
        <stp/>
        <stp>300027.SZ</stp>
        <stp>mrl2</stp>
        <stp>1</stp>
        <tr r="Q117" s="2"/>
      </tp>
      <tp>
        <v>3721</v>
        <stp/>
        <stp>000024.SZ</stp>
        <stp>mrl1</stp>
        <stp>1</stp>
        <tr r="M9" s="2"/>
      </tp>
      <tp>
        <v>4160</v>
        <stp/>
        <stp>000027.SZ</stp>
        <stp>mrl2</stp>
        <stp>1</stp>
        <tr r="Q10" s="2"/>
      </tp>
      <tp>
        <v>14</v>
        <stp/>
        <stp>300017.SZ</stp>
        <stp>mrl2</stp>
        <stp>1</stp>
        <tr r="Q115" s="2"/>
      </tp>
      <tp>
        <v>1865</v>
        <stp/>
        <stp>600027.SH</stp>
        <stp>mrl2</stp>
        <stp>1</stp>
        <tr r="Q134" s="2"/>
      </tp>
      <tp>
        <v>5.82</v>
        <stp/>
        <stp>600027.SH</stp>
        <stp>mrj2</stp>
        <stp>1</stp>
        <tr r="P134" s="2"/>
      </tp>
      <tp>
        <v>7191</v>
        <stp/>
        <stp>000157.SZ</stp>
        <stp>mrl2</stp>
        <stp>1</stp>
        <tr r="Q18" s="2"/>
      </tp>
      <tp>
        <v>31.31</v>
        <stp/>
        <stp>300124.SZ</stp>
        <stp>mrj1</stp>
        <stp>1</stp>
        <tr r="L120" s="2"/>
      </tp>
      <tp>
        <v>317</v>
        <stp/>
        <stp>300124.SZ</stp>
        <stp>mrl1</stp>
        <stp>1</stp>
        <tr r="M120" s="2"/>
      </tp>
      <tp>
        <v>6.25</v>
        <stp/>
        <stp>000157.SZ</stp>
        <stp>mrj2</stp>
        <stp>1</stp>
        <tr r="P18" s="2"/>
      </tp>
      <tp>
        <v>10.97</v>
        <stp/>
        <stp>600177.SH</stp>
        <stp>mrj2</stp>
        <stp>1</stp>
        <tr r="P163" s="2"/>
      </tp>
      <tp>
        <v>26</v>
        <stp/>
        <stp>600104.SH</stp>
        <stp>mrl1</stp>
        <stp>1</stp>
        <tr r="M151" s="2"/>
      </tp>
      <tp>
        <v>4.93</v>
        <stp/>
        <stp>600157.SH</stp>
        <stp>mrj2</stp>
        <stp>1</stp>
        <tr r="P160" s="2"/>
      </tp>
      <tp>
        <v>5574</v>
        <stp/>
        <stp>600157.SH</stp>
        <stp>mrl2</stp>
        <stp>1</stp>
        <tr r="Q160" s="2"/>
      </tp>
      <tp>
        <v>767</v>
        <stp/>
        <stp>600177.SH</stp>
        <stp>mrl2</stp>
        <stp>1</stp>
        <tr r="Q163" s="2"/>
      </tp>
      <tp>
        <v>21.73</v>
        <stp/>
        <stp>600104.SH</stp>
        <stp>mrj1</stp>
        <stp>1</stp>
        <tr r="L151" s="2"/>
      </tp>
      <tp>
        <v>9.48</v>
        <stp/>
        <stp>600277.SH</stp>
        <stp>mrj2</stp>
        <stp>1</stp>
        <tr r="P173" s="2"/>
      </tp>
      <tp>
        <v>18.73</v>
        <stp/>
        <stp>600267.SH</stp>
        <stp>mrj2</stp>
        <stp>1</stp>
        <tr r="P170" s="2"/>
      </tp>
      <tp>
        <v>662</v>
        <stp/>
        <stp>600277.SH</stp>
        <stp>mrl2</stp>
        <stp>1</stp>
        <tr r="Q173" s="2"/>
      </tp>
      <tp>
        <v>2</v>
        <stp/>
        <stp>600267.SH</stp>
        <stp>mrl2</stp>
        <stp>1</stp>
        <tr r="Q170" s="2"/>
      </tp>
      <tp>
        <v>868</v>
        <stp/>
        <stp>600497.SH</stp>
        <stp>mrl2</stp>
        <stp>1</stp>
        <tr r="Q193" s="2"/>
      </tp>
      <tp>
        <v>12.1</v>
        <stp/>
        <stp>600497.SH</stp>
        <stp>mrj2</stp>
        <stp>1</stp>
        <tr r="P193" s="2"/>
      </tp>
      <tp>
        <v>20.100000000000001</v>
        <stp/>
        <stp>600547.SH</stp>
        <stp>mrj2</stp>
        <stp>1</stp>
        <tr r="P199" s="2"/>
      </tp>
      <tp>
        <v>980</v>
        <stp/>
        <stp>600547.SH</stp>
        <stp>mrl2</stp>
        <stp>1</stp>
        <tr r="Q199" s="2"/>
      </tp>
      <tp>
        <v>53</v>
        <stp/>
        <stp>600597.SH</stp>
        <stp>mrl2</stp>
        <stp>1</stp>
        <tr r="Q206" s="2"/>
      </tp>
      <tp>
        <v>17</v>
        <stp/>
        <stp>600597.SH</stp>
        <stp>mrj2</stp>
        <stp>1</stp>
        <tr r="P206" s="2"/>
      </tp>
      <tp>
        <v>19.91</v>
        <stp/>
        <stp>600674.SH</stp>
        <stp>mrj1</stp>
        <stp>1</stp>
        <tr r="L217" s="2"/>
      </tp>
      <tp>
        <v>9.02</v>
        <stp/>
        <stp>600664.SH</stp>
        <stp>mrj1</stp>
        <stp>1</stp>
        <tr r="L216" s="2"/>
      </tp>
      <tp>
        <v>146</v>
        <stp/>
        <stp>600637.SH</stp>
        <stp>mrl2</stp>
        <stp>1</stp>
        <tr r="Q209" s="2"/>
      </tp>
      <tp>
        <v>40.770000000000003</v>
        <stp/>
        <stp>600637.SH</stp>
        <stp>mrj2</stp>
        <stp>1</stp>
        <tr r="P209" s="2"/>
      </tp>
      <tp>
        <v>180</v>
        <stp/>
        <stp>600674.SH</stp>
        <stp>mrl1</stp>
        <stp>1</stp>
        <tr r="M217" s="2"/>
      </tp>
      <tp>
        <v>663</v>
        <stp/>
        <stp>600664.SH</stp>
        <stp>mrl1</stp>
        <stp>1</stp>
        <tr r="M216" s="2"/>
      </tp>
      <tp>
        <v>671</v>
        <stp/>
        <stp>600804.SH</stp>
        <stp>mrl1</stp>
        <stp>1</stp>
        <tr r="M227" s="2"/>
      </tp>
      <tp>
        <v>17.23</v>
        <stp/>
        <stp>600867.SH</stp>
        <stp>mrj2</stp>
        <stp>1</stp>
        <tr r="P234" s="2"/>
      </tp>
      <tp>
        <v>2752</v>
        <stp/>
        <stp>600837.SH</stp>
        <stp>mrl2</stp>
        <stp>1</stp>
        <tr r="Q231" s="2"/>
      </tp>
      <tp>
        <v>18</v>
        <stp/>
        <stp>600827.SH</stp>
        <stp>mrl2</stp>
        <stp>1</stp>
        <tr r="Q229" s="2"/>
      </tp>
      <tp>
        <v>20.39</v>
        <stp/>
        <stp>600837.SH</stp>
        <stp>mrj2</stp>
        <stp>1</stp>
        <tr r="P231" s="2"/>
      </tp>
      <tp>
        <v>18.09</v>
        <stp/>
        <stp>600827.SH</stp>
        <stp>mrj2</stp>
        <stp>1</stp>
        <tr r="P229" s="2"/>
      </tp>
      <tp>
        <v>19.579999999999998</v>
        <stp/>
        <stp>600804.SH</stp>
        <stp>mrj1</stp>
        <stp>1</stp>
        <tr r="L227" s="2"/>
      </tp>
      <tp>
        <v>272</v>
        <stp/>
        <stp>600867.SH</stp>
        <stp>mrl2</stp>
        <stp>1</stp>
        <tr r="Q234" s="2"/>
      </tp>
      <tp>
        <v>1116</v>
        <stp/>
        <stp>600887.SH</stp>
        <stp>mrl2</stp>
        <stp>1</stp>
        <tr r="Q239" s="2"/>
      </tp>
      <tp>
        <v>27.68</v>
        <stp/>
        <stp>600887.SH</stp>
        <stp>mrj2</stp>
        <stp>1</stp>
        <tr r="P239" s="2"/>
      </tp>
      <tp>
        <v>8.27</v>
        <stp/>
        <stp>000937.SZ</stp>
        <stp>mrj2</stp>
        <stp>1</stp>
        <tr r="P65" s="2"/>
      </tp>
      <tp>
        <v>19.04</v>
        <stp/>
        <stp>000917.SZ</stp>
        <stp>mrj2</stp>
        <stp>1</stp>
        <tr r="P64" s="2"/>
      </tp>
      <tp>
        <v>1797</v>
        <stp/>
        <stp>000917.SZ</stp>
        <stp>mrl2</stp>
        <stp>1</stp>
        <tr r="Q64" s="2"/>
      </tp>
      <tp>
        <v>634</v>
        <stp/>
        <stp>000937.SZ</stp>
        <stp>mrl2</stp>
        <stp>1</stp>
        <tr r="Q65" s="2"/>
      </tp>
      <tp>
        <v>12414</v>
        <stp/>
        <stp>000157.SZ</stp>
        <stp>mcl2</stp>
        <stp>1</stp>
        <tr r="S18" s="2"/>
      </tp>
      <tp>
        <v>31.34</v>
        <stp/>
        <stp>300124.SZ</stp>
        <stp>mcj1</stp>
        <stp>1</stp>
        <tr r="N120" s="2"/>
      </tp>
      <tp>
        <v>48</v>
        <stp/>
        <stp>300124.SZ</stp>
        <stp>mcl1</stp>
        <stp>1</stp>
        <tr r="O120" s="2"/>
      </tp>
      <tp>
        <v>6.28</v>
        <stp/>
        <stp>000157.SZ</stp>
        <stp>mcj2</stp>
        <stp>1</stp>
        <tr r="R18" s="2"/>
      </tp>
      <tp>
        <v>11</v>
        <stp/>
        <stp>600177.SH</stp>
        <stp>mcj2</stp>
        <stp>1</stp>
        <tr r="R163" s="2"/>
      </tp>
      <tp>
        <v>115</v>
        <stp/>
        <stp>600104.SH</stp>
        <stp>mcl1</stp>
        <stp>1</stp>
        <tr r="O151" s="2"/>
      </tp>
      <tp>
        <v>4.96</v>
        <stp/>
        <stp>600157.SH</stp>
        <stp>mcj2</stp>
        <stp>1</stp>
        <tr r="R160" s="2"/>
      </tp>
      <tp>
        <v>17998</v>
        <stp/>
        <stp>600157.SH</stp>
        <stp>mcl2</stp>
        <stp>1</stp>
        <tr r="S160" s="2"/>
      </tp>
      <tp>
        <v>2755</v>
        <stp/>
        <stp>600177.SH</stp>
        <stp>mcl2</stp>
        <stp>1</stp>
        <tr r="S163" s="2"/>
      </tp>
      <tp>
        <v>21.77</v>
        <stp/>
        <stp>600104.SH</stp>
        <stp>mcj1</stp>
        <stp>1</stp>
        <tr r="N151" s="2"/>
      </tp>
      <tp>
        <v>19.03</v>
        <stp/>
        <stp>000024.SZ</stp>
        <stp>mcj1</stp>
        <stp>1</stp>
        <tr r="N9" s="2"/>
      </tp>
      <tp>
        <v>11.73</v>
        <stp/>
        <stp>000027.SZ</stp>
        <stp>mcj2</stp>
        <stp>1</stp>
        <tr r="R10" s="2"/>
      </tp>
      <tp>
        <v>48.42</v>
        <stp/>
        <stp>300017.SZ</stp>
        <stp>mcj2</stp>
        <stp>1</stp>
        <tr r="R115" s="2"/>
      </tp>
      <tp>
        <v>40.65</v>
        <stp/>
        <stp>300024.SZ</stp>
        <stp>mcj1</stp>
        <stp>1</stp>
        <tr r="N116" s="2"/>
      </tp>
      <tp>
        <v>29.98</v>
        <stp/>
        <stp>300027.SZ</stp>
        <stp>mcj2</stp>
        <stp>1</stp>
        <tr r="R117" s="2"/>
      </tp>
      <tp>
        <v>206</v>
        <stp/>
        <stp>300024.SZ</stp>
        <stp>mcl1</stp>
        <stp>1</stp>
        <tr r="O116" s="2"/>
      </tp>
      <tp>
        <v>61</v>
        <stp/>
        <stp>300027.SZ</stp>
        <stp>mcl2</stp>
        <stp>1</stp>
        <tr r="S117" s="2"/>
      </tp>
      <tp>
        <v>799</v>
        <stp/>
        <stp>000024.SZ</stp>
        <stp>mcl1</stp>
        <stp>1</stp>
        <tr r="O9" s="2"/>
      </tp>
      <tp>
        <v>1419</v>
        <stp/>
        <stp>000027.SZ</stp>
        <stp>mcl2</stp>
        <stp>1</stp>
        <tr r="S10" s="2"/>
      </tp>
      <tp>
        <v>61</v>
        <stp/>
        <stp>300017.SZ</stp>
        <stp>mcl2</stp>
        <stp>1</stp>
        <tr r="S115" s="2"/>
      </tp>
      <tp>
        <v>2520</v>
        <stp/>
        <stp>600027.SH</stp>
        <stp>mcl2</stp>
        <stp>1</stp>
        <tr r="S134" s="2"/>
      </tp>
      <tp>
        <v>5.85</v>
        <stp/>
        <stp>600027.SH</stp>
        <stp>mcj2</stp>
        <stp>1</stp>
        <tr r="R134" s="2"/>
      </tp>
      <tp>
        <v>9.51</v>
        <stp/>
        <stp>600277.SH</stp>
        <stp>mcj2</stp>
        <stp>1</stp>
        <tr r="R173" s="2"/>
      </tp>
      <tp>
        <v>18.78</v>
        <stp/>
        <stp>600267.SH</stp>
        <stp>mcj2</stp>
        <stp>1</stp>
        <tr r="R170" s="2"/>
      </tp>
      <tp>
        <v>1444</v>
        <stp/>
        <stp>600277.SH</stp>
        <stp>mcl2</stp>
        <stp>1</stp>
        <tr r="S173" s="2"/>
      </tp>
      <tp>
        <v>259</v>
        <stp/>
        <stp>600267.SH</stp>
        <stp>mcl2</stp>
        <stp>1</stp>
        <tr r="S170" s="2"/>
      </tp>
      <tp>
        <v>20.13</v>
        <stp/>
        <stp>600547.SH</stp>
        <stp>mcj2</stp>
        <stp>1</stp>
        <tr r="R199" s="2"/>
      </tp>
      <tp>
        <v>142</v>
        <stp/>
        <stp>600547.SH</stp>
        <stp>mcl2</stp>
        <stp>1</stp>
        <tr r="S199" s="2"/>
      </tp>
      <tp>
        <v>277</v>
        <stp/>
        <stp>600597.SH</stp>
        <stp>mcl2</stp>
        <stp>1</stp>
        <tr r="S206" s="2"/>
      </tp>
      <tp>
        <v>17.03</v>
        <stp/>
        <stp>600597.SH</stp>
        <stp>mcj2</stp>
        <stp>1</stp>
        <tr r="R206" s="2"/>
      </tp>
      <tp>
        <v>4</v>
        <stp/>
        <stp>600497.SH</stp>
        <stp>mcl2</stp>
        <stp>1</stp>
        <tr r="S193" s="2"/>
      </tp>
      <tp>
        <v>12.13</v>
        <stp/>
        <stp>600497.SH</stp>
        <stp>mcj2</stp>
        <stp>1</stp>
        <tr r="R193" s="2"/>
      </tp>
      <tp>
        <v>19.920000000000002</v>
        <stp/>
        <stp>600674.SH</stp>
        <stp>mcj1</stp>
        <stp>1</stp>
        <tr r="N217" s="2"/>
      </tp>
      <tp>
        <v>9.0299999999999994</v>
        <stp/>
        <stp>600664.SH</stp>
        <stp>mcj1</stp>
        <stp>1</stp>
        <tr r="N216" s="2"/>
      </tp>
      <tp>
        <v>151</v>
        <stp/>
        <stp>600637.SH</stp>
        <stp>mcl2</stp>
        <stp>1</stp>
        <tr r="S209" s="2"/>
      </tp>
      <tp>
        <v>40.799999999999997</v>
        <stp/>
        <stp>600637.SH</stp>
        <stp>mcj2</stp>
        <stp>1</stp>
        <tr r="R209" s="2"/>
      </tp>
      <tp>
        <v>54</v>
        <stp/>
        <stp>600674.SH</stp>
        <stp>mcl1</stp>
        <stp>1</stp>
        <tr r="O217" s="2"/>
      </tp>
      <tp>
        <v>2000</v>
        <stp/>
        <stp>600664.SH</stp>
        <stp>mcl1</stp>
        <stp>1</stp>
        <tr r="O216" s="2"/>
      </tp>
      <tp>
        <v>8.3000000000000007</v>
        <stp/>
        <stp>000937.SZ</stp>
        <stp>mcj2</stp>
        <stp>1</stp>
        <tr r="R65" s="2"/>
      </tp>
      <tp>
        <v>19.07</v>
        <stp/>
        <stp>000917.SZ</stp>
        <stp>mcj2</stp>
        <stp>1</stp>
        <tr r="R64" s="2"/>
      </tp>
      <tp>
        <v>938</v>
        <stp/>
        <stp>000917.SZ</stp>
        <stp>mcl2</stp>
        <stp>1</stp>
        <tr r="S64" s="2"/>
      </tp>
      <tp>
        <v>1927</v>
        <stp/>
        <stp>000937.SZ</stp>
        <stp>mcl2</stp>
        <stp>1</stp>
        <tr r="S65" s="2"/>
      </tp>
      <tp>
        <v>291</v>
        <stp/>
        <stp>600804.SH</stp>
        <stp>mcl1</stp>
        <stp>1</stp>
        <tr r="O227" s="2"/>
      </tp>
      <tp>
        <v>17.260000000000002</v>
        <stp/>
        <stp>600867.SH</stp>
        <stp>mcj2</stp>
        <stp>1</stp>
        <tr r="R234" s="2"/>
      </tp>
      <tp>
        <v>1121</v>
        <stp/>
        <stp>600837.SH</stp>
        <stp>mcl2</stp>
        <stp>1</stp>
        <tr r="S231" s="2"/>
      </tp>
      <tp>
        <v>770</v>
        <stp/>
        <stp>600827.SH</stp>
        <stp>mcl2</stp>
        <stp>1</stp>
        <tr r="S229" s="2"/>
      </tp>
      <tp>
        <v>20.420000000000002</v>
        <stp/>
        <stp>600837.SH</stp>
        <stp>mcj2</stp>
        <stp>1</stp>
        <tr r="R231" s="2"/>
      </tp>
      <tp>
        <v>18.14</v>
        <stp/>
        <stp>600827.SH</stp>
        <stp>mcj2</stp>
        <stp>1</stp>
        <tr r="R229" s="2"/>
      </tp>
      <tp>
        <v>19.59</v>
        <stp/>
        <stp>600804.SH</stp>
        <stp>mcj1</stp>
        <stp>1</stp>
        <tr r="N227" s="2"/>
      </tp>
      <tp>
        <v>71</v>
        <stp/>
        <stp>600867.SH</stp>
        <stp>mcl2</stp>
        <stp>1</stp>
        <tr r="S234" s="2"/>
      </tp>
      <tp>
        <v>233</v>
        <stp/>
        <stp>600887.SH</stp>
        <stp>mcl2</stp>
        <stp>1</stp>
        <tr r="S239" s="2"/>
      </tp>
      <tp>
        <v>27.71</v>
        <stp/>
        <stp>600887.SH</stp>
        <stp>mcj2</stp>
        <stp>1</stp>
        <tr r="R239" s="2"/>
      </tp>
      <tp>
        <v>9.25</v>
        <stp/>
        <stp>002024.SZ</stp>
        <stp>mrj2</stp>
        <stp>1</stp>
        <tr r="P74" s="2"/>
      </tp>
      <tp>
        <v>35.630000000000003</v>
        <stp/>
        <stp>002007.SZ</stp>
        <stp>mrj1</stp>
        <stp>1</stp>
        <tr r="L72" s="2"/>
      </tp>
      <tp>
        <v>255</v>
        <stp/>
        <stp>002007.SZ</stp>
        <stp>mrl1</stp>
        <stp>1</stp>
        <tr r="M72" s="2"/>
      </tp>
      <tp>
        <v>4996</v>
        <stp/>
        <stp>002024.SZ</stp>
        <stp>mrl2</stp>
        <stp>1</stp>
        <tr r="Q74" s="2"/>
      </tp>
      <tp>
        <v>38.18</v>
        <stp/>
        <stp>002294.SZ</stp>
        <stp>mrj2</stp>
        <stp>1</stp>
        <tr r="P89" s="2"/>
      </tp>
      <tp>
        <v>59</v>
        <stp/>
        <stp>002294.SZ</stp>
        <stp>mrl2</stp>
        <stp>1</stp>
        <tr r="Q89" s="2"/>
      </tp>
      <tp>
        <v>0</v>
        <stp/>
        <stp>002344.SZ</stp>
        <stp>mrl2</stp>
        <stp>1</stp>
        <tr r="Q92" s="2"/>
      </tp>
      <tp>
        <v>71.180000000000007</v>
        <stp/>
        <stp>002304.SZ</stp>
        <stp>mrj2</stp>
        <stp>1</stp>
        <tr r="P90" s="2"/>
      </tp>
      <tp>
        <v>63</v>
        <stp/>
        <stp>002304.SZ</stp>
        <stp>mrl2</stp>
        <stp>1</stp>
        <tr r="Q90" s="2"/>
      </tp>
      <tp>
        <v>0</v>
        <stp/>
        <stp>002344.SZ</stp>
        <stp>mrj2</stp>
        <stp>1</stp>
        <tr r="P92" s="2"/>
      </tp>
      <tp>
        <v>42.17</v>
        <stp/>
        <stp>002594.SZ</stp>
        <stp>mrj2</stp>
        <stp>1</stp>
        <tr r="P110" s="2"/>
      </tp>
      <tp>
        <v>439</v>
        <stp/>
        <stp>002594.SZ</stp>
        <stp>mrl2</stp>
        <stp>1</stp>
        <tr r="Q110" s="2"/>
      </tp>
      <tp>
        <v>9.2799999999999994</v>
        <stp/>
        <stp>002024.SZ</stp>
        <stp>mcj2</stp>
        <stp>1</stp>
        <tr r="R74" s="2"/>
      </tp>
      <tp>
        <v>35.64</v>
        <stp/>
        <stp>002007.SZ</stp>
        <stp>mcj1</stp>
        <stp>1</stp>
        <tr r="N72" s="2"/>
      </tp>
      <tp>
        <v>107</v>
        <stp/>
        <stp>002007.SZ</stp>
        <stp>mcl1</stp>
        <stp>1</stp>
        <tr r="O72" s="2"/>
      </tp>
      <tp>
        <v>12577</v>
        <stp/>
        <stp>002024.SZ</stp>
        <stp>mcl2</stp>
        <stp>1</stp>
        <tr r="S74" s="2"/>
      </tp>
      <tp>
        <v>0</v>
        <stp/>
        <stp>002344.SZ</stp>
        <stp>mcl2</stp>
        <stp>1</stp>
        <tr r="S92" s="2"/>
      </tp>
      <tp>
        <v>71.209999999999994</v>
        <stp/>
        <stp>002304.SZ</stp>
        <stp>mcj2</stp>
        <stp>1</stp>
        <tr r="R90" s="2"/>
      </tp>
      <tp>
        <v>20</v>
        <stp/>
        <stp>002304.SZ</stp>
        <stp>mcl2</stp>
        <stp>1</stp>
        <tr r="S90" s="2"/>
      </tp>
      <tp>
        <v>0</v>
        <stp/>
        <stp>002344.SZ</stp>
        <stp>mcj2</stp>
        <stp>1</stp>
        <tr r="R92" s="2"/>
      </tp>
      <tp>
        <v>38.229999999999997</v>
        <stp/>
        <stp>002294.SZ</stp>
        <stp>mcj2</stp>
        <stp>1</stp>
        <tr r="R89" s="2"/>
      </tp>
      <tp>
        <v>168</v>
        <stp/>
        <stp>002294.SZ</stp>
        <stp>mcl2</stp>
        <stp>1</stp>
        <tr r="S89" s="2"/>
      </tp>
      <tp>
        <v>42.2</v>
        <stp/>
        <stp>002594.SZ</stp>
        <stp>mcj2</stp>
        <stp>1</stp>
        <tr r="R110" s="2"/>
      </tp>
      <tp>
        <v>627</v>
        <stp/>
        <stp>002594.SZ</stp>
        <stp>mcl2</stp>
        <stp>1</stp>
        <tr r="S110" s="2"/>
      </tp>
      <tp>
        <v>638</v>
        <stp/>
        <stp>601117.SH</stp>
        <stp>mrl1</stp>
        <stp>1</stp>
        <tr r="M250" s="2"/>
      </tp>
      <tp>
        <v>8.74</v>
        <stp/>
        <stp>601117.SH</stp>
        <stp>mrj1</stp>
        <stp>1</stp>
        <tr r="L250" s="2"/>
      </tp>
      <tp>
        <v>14.17</v>
        <stp/>
        <stp>601377.SH</stp>
        <stp>mrj1</stp>
        <stp>1</stp>
        <tr r="L268" s="2"/>
      </tp>
      <tp>
        <v>826</v>
        <stp/>
        <stp>601377.SH</stp>
        <stp>mrl1</stp>
        <stp>1</stp>
        <tr r="M268" s="2"/>
      </tp>
      <tp>
        <v>15</v>
        <stp/>
        <stp>601607.SH</stp>
        <stp>mrl1</stp>
        <stp>1</stp>
        <tr r="M274" s="2"/>
      </tp>
      <tp>
        <v>16.39</v>
        <stp/>
        <stp>601607.SH</stp>
        <stp>mrj1</stp>
        <stp>1</stp>
        <tr r="L274" s="2"/>
      </tp>
      <tp>
        <v>957</v>
        <stp/>
        <stp>601727.SH</stp>
        <stp>mrl1</stp>
        <stp>1</stp>
        <tr r="M282" s="2"/>
      </tp>
      <tp>
        <v>7.54</v>
        <stp/>
        <stp>601727.SH</stp>
        <stp>mrj1</stp>
        <stp>1</stp>
        <tr r="L282" s="2"/>
      </tp>
      <tp>
        <v>9.2200000000000006</v>
        <stp/>
        <stp>601857.SH</stp>
        <stp>mrj1</stp>
        <stp>1</stp>
        <tr r="L287" s="2"/>
      </tp>
      <tp>
        <v>1156</v>
        <stp/>
        <stp>601857.SH</stp>
        <stp>mrl1</stp>
        <stp>1</stp>
        <tr r="M287" s="2"/>
      </tp>
      <tp>
        <v>41</v>
        <stp/>
        <stp>601117.SH</stp>
        <stp>mcl1</stp>
        <stp>1</stp>
        <tr r="O250" s="2"/>
      </tp>
      <tp>
        <v>8.75</v>
        <stp/>
        <stp>601117.SH</stp>
        <stp>mcj1</stp>
        <stp>1</stp>
        <tr r="N250" s="2"/>
      </tp>
      <tp>
        <v>14.18</v>
        <stp/>
        <stp>601377.SH</stp>
        <stp>mcj1</stp>
        <stp>1</stp>
        <tr r="N268" s="2"/>
      </tp>
      <tp>
        <v>436</v>
        <stp/>
        <stp>601377.SH</stp>
        <stp>mcl1</stp>
        <stp>1</stp>
        <tr r="O268" s="2"/>
      </tp>
      <tp>
        <v>31</v>
        <stp/>
        <stp>601727.SH</stp>
        <stp>mcl1</stp>
        <stp>1</stp>
        <tr r="O282" s="2"/>
      </tp>
      <tp>
        <v>7.55</v>
        <stp/>
        <stp>601727.SH</stp>
        <stp>mcj1</stp>
        <stp>1</stp>
        <tr r="N282" s="2"/>
      </tp>
      <tp>
        <v>108</v>
        <stp/>
        <stp>601607.SH</stp>
        <stp>mcl1</stp>
        <stp>1</stp>
        <tr r="O274" s="2"/>
      </tp>
      <tp>
        <v>16.399999999999999</v>
        <stp/>
        <stp>601607.SH</stp>
        <stp>mcj1</stp>
        <stp>1</stp>
        <tr r="N274" s="2"/>
      </tp>
      <tp>
        <v>9.23</v>
        <stp/>
        <stp>601857.SH</stp>
        <stp>mcj1</stp>
        <stp>1</stp>
        <tr r="N287" s="2"/>
      </tp>
      <tp>
        <v>1118</v>
        <stp/>
        <stp>601857.SH</stp>
        <stp>mcl1</stp>
        <stp>1</stp>
        <tr r="O287" s="2"/>
      </tp>
      <tp>
        <v>19.010000000000002</v>
        <stp/>
        <stp>000024.SZ</stp>
        <stp>mrj2</stp>
        <stp>1</stp>
        <tr r="P9" s="2"/>
      </tp>
      <tp>
        <v>11.71</v>
        <stp/>
        <stp>000027.SZ</stp>
        <stp>mrj1</stp>
        <stp>1</stp>
        <tr r="L10" s="2"/>
      </tp>
      <tp>
        <v>48.4</v>
        <stp/>
        <stp>300017.SZ</stp>
        <stp>mrj1</stp>
        <stp>1</stp>
        <tr r="L115" s="2"/>
      </tp>
      <tp>
        <v>40.630000000000003</v>
        <stp/>
        <stp>300024.SZ</stp>
        <stp>mrj2</stp>
        <stp>1</stp>
        <tr r="P116" s="2"/>
      </tp>
      <tp>
        <v>29.96</v>
        <stp/>
        <stp>300027.SZ</stp>
        <stp>mrj1</stp>
        <stp>1</stp>
        <tr r="L117" s="2"/>
      </tp>
      <tp>
        <v>45</v>
        <stp/>
        <stp>300024.SZ</stp>
        <stp>mrl2</stp>
        <stp>1</stp>
        <tr r="Q116" s="2"/>
      </tp>
      <tp>
        <v>1066</v>
        <stp/>
        <stp>300027.SZ</stp>
        <stp>mrl1</stp>
        <stp>1</stp>
        <tr r="M117" s="2"/>
      </tp>
      <tp>
        <v>523</v>
        <stp/>
        <stp>000024.SZ</stp>
        <stp>mrl2</stp>
        <stp>1</stp>
        <tr r="Q9" s="2"/>
      </tp>
      <tp>
        <v>4500</v>
        <stp/>
        <stp>000027.SZ</stp>
        <stp>mrl1</stp>
        <stp>1</stp>
        <tr r="M10" s="2"/>
      </tp>
      <tp>
        <v>460</v>
        <stp/>
        <stp>300017.SZ</stp>
        <stp>mrl1</stp>
        <stp>1</stp>
        <tr r="M115" s="2"/>
      </tp>
      <tp>
        <v>794</v>
        <stp/>
        <stp>600027.SH</stp>
        <stp>mrl1</stp>
        <stp>1</stp>
        <tr r="M134" s="2"/>
      </tp>
      <tp>
        <v>5.83</v>
        <stp/>
        <stp>600027.SH</stp>
        <stp>mrj1</stp>
        <stp>1</stp>
        <tr r="L134" s="2"/>
      </tp>
      <tp>
        <v>18333</v>
        <stp/>
        <stp>000157.SZ</stp>
        <stp>mrl1</stp>
        <stp>1</stp>
        <tr r="M18" s="2"/>
      </tp>
      <tp>
        <v>31.3</v>
        <stp/>
        <stp>300124.SZ</stp>
        <stp>mrj2</stp>
        <stp>1</stp>
        <tr r="P120" s="2"/>
      </tp>
      <tp>
        <v>200</v>
        <stp/>
        <stp>300124.SZ</stp>
        <stp>mrl2</stp>
        <stp>1</stp>
        <tr r="Q120" s="2"/>
      </tp>
      <tp>
        <v>6.26</v>
        <stp/>
        <stp>000157.SZ</stp>
        <stp>mrj1</stp>
        <stp>1</stp>
        <tr r="L18" s="2"/>
      </tp>
      <tp>
        <v>10.98</v>
        <stp/>
        <stp>600177.SH</stp>
        <stp>mrj1</stp>
        <stp>1</stp>
        <tr r="L163" s="2"/>
      </tp>
      <tp>
        <v>57</v>
        <stp/>
        <stp>600104.SH</stp>
        <stp>mrl2</stp>
        <stp>1</stp>
        <tr r="Q151" s="2"/>
      </tp>
      <tp>
        <v>4.9400000000000004</v>
        <stp/>
        <stp>600157.SH</stp>
        <stp>mrj1</stp>
        <stp>1</stp>
        <tr r="L160" s="2"/>
      </tp>
      <tp>
        <v>1470</v>
        <stp/>
        <stp>600157.SH</stp>
        <stp>mrl1</stp>
        <stp>1</stp>
        <tr r="M160" s="2"/>
      </tp>
      <tp>
        <v>240</v>
        <stp/>
        <stp>600177.SH</stp>
        <stp>mrl1</stp>
        <stp>1</stp>
        <tr r="M163" s="2"/>
      </tp>
      <tp>
        <v>21.72</v>
        <stp/>
        <stp>600104.SH</stp>
        <stp>mrj2</stp>
        <stp>1</stp>
        <tr r="P151" s="2"/>
      </tp>
      <tp>
        <v>9.49</v>
        <stp/>
        <stp>600277.SH</stp>
        <stp>mrj1</stp>
        <stp>1</stp>
        <tr r="L173" s="2"/>
      </tp>
      <tp>
        <v>18.739999999999998</v>
        <stp/>
        <stp>600267.SH</stp>
        <stp>mrj1</stp>
        <stp>1</stp>
        <tr r="L170" s="2"/>
      </tp>
      <tp>
        <v>91</v>
        <stp/>
        <stp>600277.SH</stp>
        <stp>mrl1</stp>
        <stp>1</stp>
        <tr r="M173" s="2"/>
      </tp>
      <tp>
        <v>61</v>
        <stp/>
        <stp>600267.SH</stp>
        <stp>mrl1</stp>
        <stp>1</stp>
        <tr r="M170" s="2"/>
      </tp>
      <tp>
        <v>205</v>
        <stp/>
        <stp>600497.SH</stp>
        <stp>mrl1</stp>
        <stp>1</stp>
        <tr r="M193" s="2"/>
      </tp>
      <tp>
        <v>12.11</v>
        <stp/>
        <stp>600497.SH</stp>
        <stp>mrj1</stp>
        <stp>1</stp>
        <tr r="L193" s="2"/>
      </tp>
      <tp>
        <v>20.11</v>
        <stp/>
        <stp>600547.SH</stp>
        <stp>mrj1</stp>
        <stp>1</stp>
        <tr r="L199" s="2"/>
      </tp>
      <tp>
        <v>275</v>
        <stp/>
        <stp>600547.SH</stp>
        <stp>mrl1</stp>
        <stp>1</stp>
        <tr r="M199" s="2"/>
      </tp>
      <tp>
        <v>787</v>
        <stp/>
        <stp>600597.SH</stp>
        <stp>mrl1</stp>
        <stp>1</stp>
        <tr r="M206" s="2"/>
      </tp>
      <tp>
        <v>17.010000000000002</v>
        <stp/>
        <stp>600597.SH</stp>
        <stp>mrj1</stp>
        <stp>1</stp>
        <tr r="L206" s="2"/>
      </tp>
      <tp>
        <v>19.899999999999999</v>
        <stp/>
        <stp>600674.SH</stp>
        <stp>mrj2</stp>
        <stp>1</stp>
        <tr r="P217" s="2"/>
      </tp>
      <tp>
        <v>9.01</v>
        <stp/>
        <stp>600664.SH</stp>
        <stp>mrj2</stp>
        <stp>1</stp>
        <tr r="P216" s="2"/>
      </tp>
      <tp>
        <v>154</v>
        <stp/>
        <stp>600637.SH</stp>
        <stp>mrl1</stp>
        <stp>1</stp>
        <tr r="M209" s="2"/>
      </tp>
      <tp>
        <v>40.78</v>
        <stp/>
        <stp>600637.SH</stp>
        <stp>mrj1</stp>
        <stp>1</stp>
        <tr r="L209" s="2"/>
      </tp>
      <tp>
        <v>159</v>
        <stp/>
        <stp>600674.SH</stp>
        <stp>mrl2</stp>
        <stp>1</stp>
        <tr r="Q217" s="2"/>
      </tp>
      <tp>
        <v>1060</v>
        <stp/>
        <stp>600664.SH</stp>
        <stp>mrl2</stp>
        <stp>1</stp>
        <tr r="Q216" s="2"/>
      </tp>
      <tp>
        <v>968</v>
        <stp/>
        <stp>600804.SH</stp>
        <stp>mrl2</stp>
        <stp>1</stp>
        <tr r="Q227" s="2"/>
      </tp>
      <tp>
        <v>17.239999999999998</v>
        <stp/>
        <stp>600867.SH</stp>
        <stp>mrj1</stp>
        <stp>1</stp>
        <tr r="L234" s="2"/>
      </tp>
      <tp>
        <v>3880</v>
        <stp/>
        <stp>600837.SH</stp>
        <stp>mrl1</stp>
        <stp>1</stp>
        <tr r="M231" s="2"/>
      </tp>
      <tp>
        <v>103</v>
        <stp/>
        <stp>600827.SH</stp>
        <stp>mrl1</stp>
        <stp>1</stp>
        <tr r="M229" s="2"/>
      </tp>
      <tp>
        <v>20.399999999999999</v>
        <stp/>
        <stp>600837.SH</stp>
        <stp>mrj1</stp>
        <stp>1</stp>
        <tr r="L231" s="2"/>
      </tp>
      <tp>
        <v>18.100000000000001</v>
        <stp/>
        <stp>600827.SH</stp>
        <stp>mrj1</stp>
        <stp>1</stp>
        <tr r="L229" s="2"/>
      </tp>
      <tp>
        <v>19.57</v>
        <stp/>
        <stp>600804.SH</stp>
        <stp>mrj2</stp>
        <stp>1</stp>
        <tr r="P227" s="2"/>
      </tp>
      <tp>
        <v>688</v>
        <stp/>
        <stp>600867.SH</stp>
        <stp>mrl1</stp>
        <stp>1</stp>
        <tr r="M234" s="2"/>
      </tp>
      <tp>
        <v>639</v>
        <stp/>
        <stp>600887.SH</stp>
        <stp>mrl1</stp>
        <stp>1</stp>
        <tr r="M239" s="2"/>
      </tp>
      <tp>
        <v>27.69</v>
        <stp/>
        <stp>600887.SH</stp>
        <stp>mrj1</stp>
        <stp>1</stp>
        <tr r="L239" s="2"/>
      </tp>
      <tp>
        <v>8.2799999999999994</v>
        <stp/>
        <stp>000937.SZ</stp>
        <stp>mrj1</stp>
        <stp>1</stp>
        <tr r="L65" s="2"/>
      </tp>
      <tp>
        <v>19.05</v>
        <stp/>
        <stp>000917.SZ</stp>
        <stp>mrj1</stp>
        <stp>1</stp>
        <tr r="L64" s="2"/>
      </tp>
      <tp>
        <v>2307</v>
        <stp/>
        <stp>000917.SZ</stp>
        <stp>mrl1</stp>
        <stp>1</stp>
        <tr r="M64" s="2"/>
      </tp>
      <tp>
        <v>1593</v>
        <stp/>
        <stp>000937.SZ</stp>
        <stp>mrl1</stp>
        <stp>1</stp>
        <tr r="M65" s="2"/>
      </tp>
      <tp>
        <v>5301</v>
        <stp/>
        <stp>000157.SZ</stp>
        <stp>mcl1</stp>
        <stp>1</stp>
        <tr r="O18" s="2"/>
      </tp>
      <tp>
        <v>31.35</v>
        <stp/>
        <stp>300124.SZ</stp>
        <stp>mcj2</stp>
        <stp>1</stp>
        <tr r="R120" s="2"/>
      </tp>
      <tp>
        <v>551</v>
        <stp/>
        <stp>300124.SZ</stp>
        <stp>mcl2</stp>
        <stp>1</stp>
        <tr r="S120" s="2"/>
      </tp>
      <tp>
        <v>6.27</v>
        <stp/>
        <stp>000157.SZ</stp>
        <stp>mcj1</stp>
        <stp>1</stp>
        <tr r="N18" s="2"/>
      </tp>
      <tp>
        <v>10.99</v>
        <stp/>
        <stp>600177.SH</stp>
        <stp>mcj1</stp>
        <stp>1</stp>
        <tr r="N163" s="2"/>
      </tp>
      <tp>
        <v>118</v>
        <stp/>
        <stp>600104.SH</stp>
        <stp>mcl2</stp>
        <stp>1</stp>
        <tr r="S151" s="2"/>
      </tp>
      <tp>
        <v>4.95</v>
        <stp/>
        <stp>600157.SH</stp>
        <stp>mcj1</stp>
        <stp>1</stp>
        <tr r="N160" s="2"/>
      </tp>
      <tp>
        <v>10153</v>
        <stp/>
        <stp>600157.SH</stp>
        <stp>mcl1</stp>
        <stp>1</stp>
        <tr r="O160" s="2"/>
      </tp>
      <tp>
        <v>198</v>
        <stp/>
        <stp>600177.SH</stp>
        <stp>mcl1</stp>
        <stp>1</stp>
        <tr r="O163" s="2"/>
      </tp>
      <tp>
        <v>21.78</v>
        <stp/>
        <stp>600104.SH</stp>
        <stp>mcj2</stp>
        <stp>1</stp>
        <tr r="R151" s="2"/>
      </tp>
      <tp>
        <v>19.04</v>
        <stp/>
        <stp>000024.SZ</stp>
        <stp>mcj2</stp>
        <stp>1</stp>
        <tr r="R9" s="2"/>
      </tp>
      <tp>
        <v>11.72</v>
        <stp/>
        <stp>000027.SZ</stp>
        <stp>mcj1</stp>
        <stp>1</stp>
        <tr r="N10" s="2"/>
      </tp>
      <tp>
        <v>48.41</v>
        <stp/>
        <stp>300017.SZ</stp>
        <stp>mcj1</stp>
        <stp>1</stp>
        <tr r="N115" s="2"/>
      </tp>
      <tp>
        <v>40.659999999999997</v>
        <stp/>
        <stp>300024.SZ</stp>
        <stp>mcj2</stp>
        <stp>1</stp>
        <tr r="R116" s="2"/>
      </tp>
      <tp>
        <v>29.97</v>
        <stp/>
        <stp>300027.SZ</stp>
        <stp>mcj1</stp>
        <stp>1</stp>
        <tr r="N117" s="2"/>
      </tp>
      <tp>
        <v>50</v>
        <stp/>
        <stp>300024.SZ</stp>
        <stp>mcl2</stp>
        <stp>1</stp>
        <tr r="S116" s="2"/>
      </tp>
      <tp>
        <v>422</v>
        <stp/>
        <stp>300027.SZ</stp>
        <stp>mcl1</stp>
        <stp>1</stp>
        <tr r="O117" s="2"/>
      </tp>
      <tp>
        <v>246</v>
        <stp/>
        <stp>000024.SZ</stp>
        <stp>mcl2</stp>
        <stp>1</stp>
        <tr r="S9" s="2"/>
      </tp>
      <tp>
        <v>10906</v>
        <stp/>
        <stp>000027.SZ</stp>
        <stp>mcl1</stp>
        <stp>1</stp>
        <tr r="O10" s="2"/>
      </tp>
      <tp>
        <v>1</v>
        <stp/>
        <stp>300017.SZ</stp>
        <stp>mcl1</stp>
        <stp>1</stp>
        <tr r="O115" s="2"/>
      </tp>
      <tp>
        <v>797</v>
        <stp/>
        <stp>600027.SH</stp>
        <stp>mcl1</stp>
        <stp>1</stp>
        <tr r="O134" s="2"/>
      </tp>
      <tp>
        <v>5.84</v>
        <stp/>
        <stp>600027.SH</stp>
        <stp>mcj1</stp>
        <stp>1</stp>
        <tr r="N134" s="2"/>
      </tp>
      <tp>
        <v>9.5</v>
        <stp/>
        <stp>600277.SH</stp>
        <stp>mcj1</stp>
        <stp>1</stp>
        <tr r="N173" s="2"/>
      </tp>
      <tp>
        <v>18.77</v>
        <stp/>
        <stp>600267.SH</stp>
        <stp>mcj1</stp>
        <stp>1</stp>
        <tr r="N170" s="2"/>
      </tp>
      <tp>
        <v>992</v>
        <stp/>
        <stp>600277.SH</stp>
        <stp>mcl1</stp>
        <stp>1</stp>
        <tr r="O173" s="2"/>
      </tp>
      <tp>
        <v>15</v>
        <stp/>
        <stp>600267.SH</stp>
        <stp>mcl1</stp>
        <stp>1</stp>
        <tr r="O170" s="2"/>
      </tp>
      <tp>
        <v>20.12</v>
        <stp/>
        <stp>600547.SH</stp>
        <stp>mcj1</stp>
        <stp>1</stp>
        <tr r="N199" s="2"/>
      </tp>
      <tp>
        <v>287</v>
        <stp/>
        <stp>600547.SH</stp>
        <stp>mcl1</stp>
        <stp>1</stp>
        <tr r="O199" s="2"/>
      </tp>
      <tp>
        <v>146</v>
        <stp/>
        <stp>600597.SH</stp>
        <stp>mcl1</stp>
        <stp>1</stp>
        <tr r="O206" s="2"/>
      </tp>
      <tp>
        <v>17.02</v>
        <stp/>
        <stp>600597.SH</stp>
        <stp>mcj1</stp>
        <stp>1</stp>
        <tr r="N206" s="2"/>
      </tp>
      <tp>
        <v>1271</v>
        <stp/>
        <stp>600497.SH</stp>
        <stp>mcl1</stp>
        <stp>1</stp>
        <tr r="O193" s="2"/>
      </tp>
      <tp>
        <v>12.12</v>
        <stp/>
        <stp>600497.SH</stp>
        <stp>mcj1</stp>
        <stp>1</stp>
        <tr r="N193" s="2"/>
      </tp>
      <tp>
        <v>19.93</v>
        <stp/>
        <stp>600674.SH</stp>
        <stp>mcj2</stp>
        <stp>1</stp>
        <tr r="R217" s="2"/>
      </tp>
      <tp>
        <v>9.0399999999999991</v>
        <stp/>
        <stp>600664.SH</stp>
        <stp>mcj2</stp>
        <stp>1</stp>
        <tr r="R216" s="2"/>
      </tp>
      <tp>
        <v>193</v>
        <stp/>
        <stp>600637.SH</stp>
        <stp>mcl1</stp>
        <stp>1</stp>
        <tr r="O209" s="2"/>
      </tp>
      <tp>
        <v>40.79</v>
        <stp/>
        <stp>600637.SH</stp>
        <stp>mcj1</stp>
        <stp>1</stp>
        <tr r="N209" s="2"/>
      </tp>
      <tp>
        <v>353</v>
        <stp/>
        <stp>600674.SH</stp>
        <stp>mcl2</stp>
        <stp>1</stp>
        <tr r="S217" s="2"/>
      </tp>
      <tp>
        <v>1656</v>
        <stp/>
        <stp>600664.SH</stp>
        <stp>mcl2</stp>
        <stp>1</stp>
        <tr r="S216" s="2"/>
      </tp>
      <tp>
        <v>8.2899999999999991</v>
        <stp/>
        <stp>000937.SZ</stp>
        <stp>mcj1</stp>
        <stp>1</stp>
        <tr r="N65" s="2"/>
      </tp>
      <tp>
        <v>19.059999999999999</v>
        <stp/>
        <stp>000917.SZ</stp>
        <stp>mcj1</stp>
        <stp>1</stp>
        <tr r="N64" s="2"/>
      </tp>
      <tp>
        <v>792</v>
        <stp/>
        <stp>000917.SZ</stp>
        <stp>mcl1</stp>
        <stp>1</stp>
        <tr r="O64" s="2"/>
      </tp>
      <tp>
        <v>1541</v>
        <stp/>
        <stp>000937.SZ</stp>
        <stp>mcl1</stp>
        <stp>1</stp>
        <tr r="O65" s="2"/>
      </tp>
      <tp>
        <v>388</v>
        <stp/>
        <stp>600804.SH</stp>
        <stp>mcl2</stp>
        <stp>1</stp>
        <tr r="S227" s="2"/>
      </tp>
      <tp>
        <v>17.25</v>
        <stp/>
        <stp>600867.SH</stp>
        <stp>mcj1</stp>
        <stp>1</stp>
        <tr r="N234" s="2"/>
      </tp>
      <tp>
        <v>406</v>
        <stp/>
        <stp>600837.SH</stp>
        <stp>mcl1</stp>
        <stp>1</stp>
        <tr r="O231" s="2"/>
      </tp>
      <tp>
        <v>766</v>
        <stp/>
        <stp>600827.SH</stp>
        <stp>mcl1</stp>
        <stp>1</stp>
        <tr r="O229" s="2"/>
      </tp>
      <tp>
        <v>20.41</v>
        <stp/>
        <stp>600837.SH</stp>
        <stp>mcj1</stp>
        <stp>1</stp>
        <tr r="N231" s="2"/>
      </tp>
      <tp>
        <v>18.13</v>
        <stp/>
        <stp>600827.SH</stp>
        <stp>mcj1</stp>
        <stp>1</stp>
        <tr r="N229" s="2"/>
      </tp>
      <tp>
        <v>19.600000000000001</v>
        <stp/>
        <stp>600804.SH</stp>
        <stp>mcj2</stp>
        <stp>1</stp>
        <tr r="R227" s="2"/>
      </tp>
      <tp>
        <v>494</v>
        <stp/>
        <stp>600867.SH</stp>
        <stp>mcl1</stp>
        <stp>1</stp>
        <tr r="O234" s="2"/>
      </tp>
      <tp>
        <v>266</v>
        <stp/>
        <stp>600887.SH</stp>
        <stp>mcl1</stp>
        <stp>1</stp>
        <tr r="O239" s="2"/>
      </tp>
      <tp>
        <v>27.7</v>
        <stp/>
        <stp>600887.SH</stp>
        <stp>mcj1</stp>
        <stp>1</stp>
        <tr r="N239" s="2"/>
      </tp>
      <tp>
        <v>613</v>
        <stp/>
        <stp>002065.SZ</stp>
        <stp>mrl2</stp>
        <stp>1</stp>
        <tr r="Q77" s="2"/>
      </tp>
      <tp>
        <v>20.99</v>
        <stp/>
        <stp>002065.SZ</stp>
        <stp>mrj2</stp>
        <stp>1</stp>
        <tr r="P77" s="2"/>
      </tp>
      <tp>
        <v>891</v>
        <stp/>
        <stp>002146.SZ</stp>
        <stp>mrl1</stp>
        <stp>1</stp>
        <tr r="M81" s="2"/>
      </tp>
      <tp>
        <v>14.52</v>
        <stp/>
        <stp>002146.SZ</stp>
        <stp>mrj1</stp>
        <stp>1</stp>
        <tr r="L81" s="2"/>
      </tp>
      <tp>
        <v>25.09</v>
        <stp/>
        <stp>002236.SZ</stp>
        <stp>mrj1</stp>
        <stp>1</stp>
        <tr r="L85" s="2"/>
      </tp>
      <tp>
        <v>540</v>
        <stp/>
        <stp>002236.SZ</stp>
        <stp>mrl1</stp>
        <stp>1</stp>
        <tr r="M85" s="2"/>
      </tp>
      <tp>
        <v>577</v>
        <stp/>
        <stp>002375.SZ</stp>
        <stp>mrl2</stp>
        <stp>1</stp>
        <tr r="Q94" s="2"/>
      </tp>
      <tp>
        <v>19.989999999999998</v>
        <stp/>
        <stp>002375.SZ</stp>
        <stp>mrj2</stp>
        <stp>1</stp>
        <tr r="P94" s="2"/>
      </tp>
      <tp>
        <v>15.2</v>
        <stp/>
        <stp>002385.SZ</stp>
        <stp>mrj2</stp>
        <stp>1</stp>
        <tr r="P95" s="2"/>
      </tp>
      <tp>
        <v>1432</v>
        <stp/>
        <stp>002385.SZ</stp>
        <stp>mrl2</stp>
        <stp>1</stp>
        <tr r="Q95" s="2"/>
      </tp>
      <tp>
        <v>522</v>
        <stp/>
        <stp>002456.SZ</stp>
        <stp>mrl1</stp>
        <stp>1</stp>
        <tr r="M104" s="2"/>
      </tp>
      <tp>
        <v>23.94</v>
        <stp/>
        <stp>002415.SZ</stp>
        <stp>mrj2</stp>
        <stp>1</stp>
        <tr r="P99" s="2"/>
      </tp>
      <tp>
        <v>13.69</v>
        <stp/>
        <stp>002416.SZ</stp>
        <stp>mrj1</stp>
        <stp>1</stp>
        <tr r="L100" s="2"/>
      </tp>
      <tp>
        <v>5</v>
        <stp/>
        <stp>002475.SZ</stp>
        <stp>mrl2</stp>
        <stp>1</stp>
        <tr r="Q107" s="2"/>
      </tp>
      <tp>
        <v>116</v>
        <stp/>
        <stp>002465.SZ</stp>
        <stp>mrl2</stp>
        <stp>1</stp>
        <tr r="Q105" s="2"/>
      </tp>
      <tp>
        <v>171</v>
        <stp/>
        <stp>002415.SZ</stp>
        <stp>mrl2</stp>
        <stp>1</stp>
        <tr r="Q99" s="2"/>
      </tp>
      <tp>
        <v>496</v>
        <stp/>
        <stp>002416.SZ</stp>
        <stp>mrl1</stp>
        <stp>1</stp>
        <tr r="M100" s="2"/>
      </tp>
      <tp>
        <v>30.96</v>
        <stp/>
        <stp>002475.SZ</stp>
        <stp>mrj2</stp>
        <stp>1</stp>
        <tr r="P107" s="2"/>
      </tp>
      <tp>
        <v>22.23</v>
        <stp/>
        <stp>002465.SZ</stp>
        <stp>mrj2</stp>
        <stp>1</stp>
        <tr r="P105" s="2"/>
      </tp>
      <tp>
        <v>22</v>
        <stp/>
        <stp>002456.SZ</stp>
        <stp>mrj1</stp>
        <stp>1</stp>
        <tr r="L104" s="2"/>
      </tp>
      <tp>
        <v>1713</v>
        <stp/>
        <stp>002146.SZ</stp>
        <stp>mcl1</stp>
        <stp>1</stp>
        <tr r="O81" s="2"/>
      </tp>
      <tp>
        <v>14.53</v>
        <stp/>
        <stp>002146.SZ</stp>
        <stp>mcj1</stp>
        <stp>1</stp>
        <tr r="N81" s="2"/>
      </tp>
      <tp>
        <v>120</v>
        <stp/>
        <stp>002065.SZ</stp>
        <stp>mcl2</stp>
        <stp>1</stp>
        <tr r="S77" s="2"/>
      </tp>
      <tp>
        <v>21.02</v>
        <stp/>
        <stp>002065.SZ</stp>
        <stp>mcj2</stp>
        <stp>1</stp>
        <tr r="R77" s="2"/>
      </tp>
      <tp>
        <v>232</v>
        <stp/>
        <stp>002375.SZ</stp>
        <stp>mcl2</stp>
        <stp>1</stp>
        <tr r="S94" s="2"/>
      </tp>
      <tp>
        <v>20.02</v>
        <stp/>
        <stp>002375.SZ</stp>
        <stp>mcj2</stp>
        <stp>1</stp>
        <tr r="R94" s="2"/>
      </tp>
      <tp>
        <v>15.23</v>
        <stp/>
        <stp>002385.SZ</stp>
        <stp>mcj2</stp>
        <stp>1</stp>
        <tr r="R95" s="2"/>
      </tp>
      <tp>
        <v>313</v>
        <stp/>
        <stp>002385.SZ</stp>
        <stp>mcl2</stp>
        <stp>1</stp>
        <tr r="S95" s="2"/>
      </tp>
      <tp>
        <v>25.1</v>
        <stp/>
        <stp>002236.SZ</stp>
        <stp>mcj1</stp>
        <stp>1</stp>
        <tr r="N85" s="2"/>
      </tp>
      <tp>
        <v>114</v>
        <stp/>
        <stp>002236.SZ</stp>
        <stp>mcl1</stp>
        <stp>1</stp>
        <tr r="O85" s="2"/>
      </tp>
      <tp>
        <v>1220</v>
        <stp/>
        <stp>002456.SZ</stp>
        <stp>mcl1</stp>
        <stp>1</stp>
        <tr r="O104" s="2"/>
      </tp>
      <tp>
        <v>23.97</v>
        <stp/>
        <stp>002415.SZ</stp>
        <stp>mcj2</stp>
        <stp>1</stp>
        <tr r="R99" s="2"/>
      </tp>
      <tp>
        <v>13.7</v>
        <stp/>
        <stp>002416.SZ</stp>
        <stp>mcj1</stp>
        <stp>1</stp>
        <tr r="N100" s="2"/>
      </tp>
      <tp>
        <v>341</v>
        <stp/>
        <stp>002475.SZ</stp>
        <stp>mcl2</stp>
        <stp>1</stp>
        <tr r="S107" s="2"/>
      </tp>
      <tp>
        <v>167</v>
        <stp/>
        <stp>002465.SZ</stp>
        <stp>mcl2</stp>
        <stp>1</stp>
        <tr r="S105" s="2"/>
      </tp>
      <tp>
        <v>30</v>
        <stp/>
        <stp>002415.SZ</stp>
        <stp>mcl2</stp>
        <stp>1</stp>
        <tr r="S99" s="2"/>
      </tp>
      <tp>
        <v>459</v>
        <stp/>
        <stp>002416.SZ</stp>
        <stp>mcl1</stp>
        <stp>1</stp>
        <tr r="O100" s="2"/>
      </tp>
      <tp>
        <v>31.01</v>
        <stp/>
        <stp>002475.SZ</stp>
        <stp>mcj2</stp>
        <stp>1</stp>
        <tr r="R107" s="2"/>
      </tp>
      <tp>
        <v>22.26</v>
        <stp/>
        <stp>002465.SZ</stp>
        <stp>mcj2</stp>
        <stp>1</stp>
        <tr r="R105" s="2"/>
      </tp>
      <tp>
        <v>22.01</v>
        <stp/>
        <stp>002456.SZ</stp>
        <stp>mcj1</stp>
        <stp>1</stp>
        <tr r="N104" s="2"/>
      </tp>
      <tp>
        <v>98</v>
        <stp/>
        <stp>601006.SH</stp>
        <stp>mrl1</stp>
        <stp>1</stp>
        <tr r="M244" s="2"/>
      </tp>
      <tp>
        <v>10.47</v>
        <stp/>
        <stp>601006.SH</stp>
        <stp>mrj1</stp>
        <stp>1</stp>
        <tr r="L244" s="2"/>
      </tp>
      <tp>
        <v>12.84</v>
        <stp/>
        <stp>601166.SH</stp>
        <stp>mrj1</stp>
        <stp>1</stp>
        <tr r="L253" s="2"/>
      </tp>
      <tp>
        <v>1086</v>
        <stp/>
        <stp>601166.SH</stp>
        <stp>mrl1</stp>
        <stp>1</stp>
        <tr r="M253" s="2"/>
      </tp>
      <tp>
        <v>0</v>
        <stp/>
        <stp>601186.SH</stp>
        <stp>mrl1</stp>
        <stp>1</stp>
        <tr r="M257" s="2"/>
      </tp>
      <tp>
        <v>0</v>
        <stp/>
        <stp>601186.SH</stp>
        <stp>mrj1</stp>
        <stp>1</stp>
        <tr r="L257" s="2"/>
      </tp>
      <tp>
        <v>0</v>
        <stp/>
        <stp>601216.SH</stp>
        <stp>mrl1</stp>
        <stp>1</stp>
        <tr r="M258" s="2"/>
      </tp>
      <tp>
        <v>481</v>
        <stp/>
        <stp>601225.SH</stp>
        <stp>mrl2</stp>
        <stp>1</stp>
        <tr r="Q259" s="2"/>
      </tp>
      <tp>
        <v>7.12</v>
        <stp/>
        <stp>601225.SH</stp>
        <stp>mrj2</stp>
        <stp>1</stp>
        <tr r="P259" s="2"/>
      </tp>
      <tp>
        <v>0</v>
        <stp/>
        <stp>601216.SH</stp>
        <stp>mrj1</stp>
        <stp>1</stp>
        <tr r="L258" s="2"/>
      </tp>
      <tp>
        <v>3</v>
        <stp/>
        <stp>601336.SH</stp>
        <stp>mrl1</stp>
        <stp>1</stp>
        <tr r="M267" s="2"/>
      </tp>
      <tp>
        <v>38.380000000000003</v>
        <stp/>
        <stp>601336.SH</stp>
        <stp>mrj1</stp>
        <stp>1</stp>
        <tr r="L267" s="2"/>
      </tp>
      <tp>
        <v>20.18</v>
        <stp/>
        <stp>601555.SH</stp>
        <stp>mrj2</stp>
        <stp>1</stp>
        <tr r="P271" s="2"/>
      </tp>
      <tp>
        <v>325</v>
        <stp/>
        <stp>601555.SH</stp>
        <stp>mrl2</stp>
        <stp>1</stp>
        <tr r="Q271" s="2"/>
      </tp>
      <tp>
        <v>0</v>
        <stp/>
        <stp>601766.SH</stp>
        <stp>mrj1</stp>
        <stp>1</stp>
        <tr r="L283" s="2"/>
      </tp>
      <tp>
        <v>0</v>
        <stp/>
        <stp>601766.SH</stp>
        <stp>mrl1</stp>
        <stp>1</stp>
        <tr r="M283" s="2"/>
      </tp>
      <tp>
        <v>3.99</v>
        <stp/>
        <stp>601866.SH</stp>
        <stp>mrj1</stp>
        <stp>1</stp>
        <tr r="L288" s="2"/>
      </tp>
      <tp>
        <v>1662</v>
        <stp/>
        <stp>601866.SH</stp>
        <stp>mrl1</stp>
        <stp>1</stp>
        <tr r="M288" s="2"/>
      </tp>
      <tp>
        <v>12.85</v>
        <stp/>
        <stp>601166.SH</stp>
        <stp>mcj1</stp>
        <stp>1</stp>
        <tr r="N253" s="2"/>
      </tp>
      <tp>
        <v>6454</v>
        <stp/>
        <stp>601166.SH</stp>
        <stp>mcl1</stp>
        <stp>1</stp>
        <tr r="O253" s="2"/>
      </tp>
      <tp>
        <v>0</v>
        <stp/>
        <stp>601186.SH</stp>
        <stp>mcl1</stp>
        <stp>1</stp>
        <tr r="O257" s="2"/>
      </tp>
      <tp>
        <v>0</v>
        <stp/>
        <stp>601186.SH</stp>
        <stp>mcj1</stp>
        <stp>1</stp>
        <tr r="N257" s="2"/>
      </tp>
      <tp>
        <v>1455</v>
        <stp/>
        <stp>601006.SH</stp>
        <stp>mcl1</stp>
        <stp>1</stp>
        <tr r="O244" s="2"/>
      </tp>
      <tp>
        <v>10.48</v>
        <stp/>
        <stp>601006.SH</stp>
        <stp>mcj1</stp>
        <stp>1</stp>
        <tr r="N244" s="2"/>
      </tp>
      <tp>
        <v>4</v>
        <stp/>
        <stp>601336.SH</stp>
        <stp>mcl1</stp>
        <stp>1</stp>
        <tr r="O267" s="2"/>
      </tp>
      <tp>
        <v>38.39</v>
        <stp/>
        <stp>601336.SH</stp>
        <stp>mcj1</stp>
        <stp>1</stp>
        <tr r="N267" s="2"/>
      </tp>
      <tp>
        <v>0</v>
        <stp/>
        <stp>601216.SH</stp>
        <stp>mcl1</stp>
        <stp>1</stp>
        <tr r="O258" s="2"/>
      </tp>
      <tp>
        <v>3688</v>
        <stp/>
        <stp>601225.SH</stp>
        <stp>mcl2</stp>
        <stp>1</stp>
        <tr r="S259" s="2"/>
      </tp>
      <tp>
        <v>7.15</v>
        <stp/>
        <stp>601225.SH</stp>
        <stp>mcj2</stp>
        <stp>1</stp>
        <tr r="R259" s="2"/>
      </tp>
      <tp>
        <v>0</v>
        <stp/>
        <stp>601216.SH</stp>
        <stp>mcj1</stp>
        <stp>1</stp>
        <tr r="N258" s="2"/>
      </tp>
      <tp>
        <v>20.21</v>
        <stp/>
        <stp>601555.SH</stp>
        <stp>mcj2</stp>
        <stp>1</stp>
        <tr r="R271" s="2"/>
      </tp>
      <tp>
        <v>770</v>
        <stp/>
        <stp>601555.SH</stp>
        <stp>mcl2</stp>
        <stp>1</stp>
        <tr r="S271" s="2"/>
      </tp>
      <tp>
        <v>0</v>
        <stp/>
        <stp>601766.SH</stp>
        <stp>mcj1</stp>
        <stp>1</stp>
        <tr r="N283" s="2"/>
      </tp>
      <tp>
        <v>0</v>
        <stp/>
        <stp>601766.SH</stp>
        <stp>mcl1</stp>
        <stp>1</stp>
        <tr r="O283" s="2"/>
      </tp>
      <tp>
        <v>4</v>
        <stp/>
        <stp>601866.SH</stp>
        <stp>mcj1</stp>
        <stp>1</stp>
        <tr r="N288" s="2"/>
      </tp>
      <tp>
        <v>25865</v>
        <stp/>
        <stp>601866.SH</stp>
        <stp>mcl1</stp>
        <stp>1</stp>
        <tr r="O288" s="2"/>
      </tp>
      <tp>
        <v>29.77</v>
        <stp/>
        <stp>300015.SZ</stp>
        <stp>mrj2</stp>
        <stp>1</stp>
        <tr r="P114" s="2"/>
      </tp>
      <tp>
        <v>316</v>
        <stp/>
        <stp>300015.SZ</stp>
        <stp>mrl2</stp>
        <stp>1</stp>
        <tr r="Q114" s="2"/>
      </tp>
      <tp>
        <v>994</v>
        <stp/>
        <stp>600015.SH</stp>
        <stp>mrl2</stp>
        <stp>1</stp>
        <tr r="Q129" s="2"/>
      </tp>
      <tp>
        <v>705</v>
        <stp/>
        <stp>600016.SH</stp>
        <stp>mrl1</stp>
        <stp>1</stp>
        <tr r="M130" s="2"/>
      </tp>
      <tp>
        <v>22.04</v>
        <stp/>
        <stp>600066.SH</stp>
        <stp>mrj1</stp>
        <stp>1</stp>
        <tr r="L145" s="2"/>
      </tp>
      <tp>
        <v>41</v>
        <stp/>
        <stp>600036.SH</stp>
        <stp>mrl1</stp>
        <stp>1</stp>
        <tr r="M139" s="2"/>
      </tp>
      <tp>
        <v>13.62</v>
        <stp/>
        <stp>600036.SH</stp>
        <stp>mrj1</stp>
        <stp>1</stp>
        <tr r="L139" s="2"/>
      </tp>
      <tp>
        <v>10.73</v>
        <stp/>
        <stp>600015.SH</stp>
        <stp>mrj2</stp>
        <stp>1</stp>
        <tr r="P129" s="2"/>
      </tp>
      <tp>
        <v>8.23</v>
        <stp/>
        <stp>600016.SH</stp>
        <stp>mrj1</stp>
        <stp>1</stp>
        <tr r="L130" s="2"/>
      </tp>
      <tp>
        <v>1557</v>
        <stp/>
        <stp>600066.SH</stp>
        <stp>mrl1</stp>
        <stp>1</stp>
        <tr r="M145" s="2"/>
      </tp>
      <tp>
        <v>66</v>
        <stp/>
        <stp>600085.SH</stp>
        <stp>mrl2</stp>
        <stp>1</stp>
        <tr r="Q148" s="2"/>
      </tp>
      <tp>
        <v>22.11</v>
        <stp/>
        <stp>600085.SH</stp>
        <stp>mrj2</stp>
        <stp>1</stp>
        <tr r="P148" s="2"/>
      </tp>
      <tp>
        <v>5</v>
        <stp/>
        <stp>000156.SZ</stp>
        <stp>mrl1</stp>
        <stp>1</stp>
        <tr r="M17" s="2"/>
      </tp>
      <tp>
        <v>1</v>
        <stp/>
        <stp>300146.SZ</stp>
        <stp>mrl1</stp>
        <stp>1</stp>
        <tr r="M122" s="2"/>
      </tp>
      <tp>
        <v>29.45</v>
        <stp/>
        <stp>300146.SZ</stp>
        <stp>mrj1</stp>
        <stp>1</stp>
        <tr r="L122" s="2"/>
      </tp>
      <tp>
        <v>30.94</v>
        <stp/>
        <stp>000156.SZ</stp>
        <stp>mrj1</stp>
        <stp>1</stp>
        <tr r="L17" s="2"/>
      </tp>
      <tp>
        <v>4744</v>
        <stp/>
        <stp>600115.SH</stp>
        <stp>mrl2</stp>
        <stp>1</stp>
        <tr r="Q155" s="2"/>
      </tp>
      <tp>
        <v>6.59</v>
        <stp/>
        <stp>600166.SH</stp>
        <stp>mrj1</stp>
        <stp>1</stp>
        <tr r="L161" s="2"/>
      </tp>
      <tp>
        <v>5.54</v>
        <stp/>
        <stp>600115.SH</stp>
        <stp>mrj2</stp>
        <stp>1</stp>
        <tr r="P155" s="2"/>
      </tp>
      <tp>
        <v>2296</v>
        <stp/>
        <stp>600166.SH</stp>
        <stp>mrl1</stp>
        <stp>1</stp>
        <tr r="M161" s="2"/>
      </tp>
      <tp>
        <v>146</v>
        <stp/>
        <stp>600196.SH</stp>
        <stp>mrl1</stp>
        <stp>1</stp>
        <tr r="M165" s="2"/>
      </tp>
      <tp>
        <v>22.41</v>
        <stp/>
        <stp>600196.SH</stp>
        <stp>mrj1</stp>
        <stp>1</stp>
        <tr r="L165" s="2"/>
      </tp>
      <tp>
        <v>39.07</v>
        <stp/>
        <stp>600276.SH</stp>
        <stp>mrj1</stp>
        <stp>1</stp>
        <tr r="L172" s="2"/>
      </tp>
      <tp>
        <v>8.7200000000000006</v>
        <stp/>
        <stp>600256.SH</stp>
        <stp>mrj1</stp>
        <stp>1</stp>
        <tr r="L169" s="2"/>
      </tp>
      <tp>
        <v>809</v>
        <stp/>
        <stp>600256.SH</stp>
        <stp>mrl1</stp>
        <stp>1</stp>
        <tr r="M169" s="2"/>
      </tp>
      <tp>
        <v>25</v>
        <stp/>
        <stp>600276.SH</stp>
        <stp>mrl1</stp>
        <stp>1</stp>
        <tr r="M172" s="2"/>
      </tp>
      <tp>
        <v>819</v>
        <stp/>
        <stp>600315.SH</stp>
        <stp>mrl2</stp>
        <stp>1</stp>
        <tr r="Q175" s="2"/>
      </tp>
      <tp>
        <v>230</v>
        <stp/>
        <stp>600316.SH</stp>
        <stp>mrl1</stp>
        <stp>1</stp>
        <tr r="M176" s="2"/>
      </tp>
      <tp>
        <v>35.200000000000003</v>
        <stp/>
        <stp>600315.SH</stp>
        <stp>mrj2</stp>
        <stp>1</stp>
        <tr r="P175" s="2"/>
      </tp>
      <tp>
        <v>32.130000000000003</v>
        <stp/>
        <stp>600316.SH</stp>
        <stp>mrj1</stp>
        <stp>1</stp>
        <tr r="L176" s="2"/>
      </tp>
      <tp>
        <v>90</v>
        <stp/>
        <stp>600395.SH</stp>
        <stp>mrl2</stp>
        <stp>1</stp>
        <tr r="Q186" s="2"/>
      </tp>
      <tp>
        <v>10.33</v>
        <stp/>
        <stp>600395.SH</stp>
        <stp>mrj2</stp>
        <stp>1</stp>
        <tr r="P186" s="2"/>
      </tp>
      <tp>
        <v>13.64</v>
        <stp/>
        <stp>000425.SZ</stp>
        <stp>mrj2</stp>
        <stp>1</stp>
        <tr r="P26" s="2"/>
      </tp>
      <tp>
        <v>1966</v>
        <stp/>
        <stp>000425.SZ</stp>
        <stp>mrl2</stp>
        <stp>1</stp>
        <tr r="Q26" s="2"/>
      </tp>
      <tp>
        <v>121</v>
        <stp/>
        <stp>600415.SH</stp>
        <stp>mrl2</stp>
        <stp>1</stp>
        <tr r="Q189" s="2"/>
      </tp>
      <tp>
        <v>260</v>
        <stp/>
        <stp>600406.SH</stp>
        <stp>mrl1</stp>
        <stp>1</stp>
        <tr r="M188" s="2"/>
      </tp>
      <tp>
        <v>16</v>
        <stp/>
        <stp>600436.SH</stp>
        <stp>mrl1</stp>
        <stp>1</stp>
        <tr r="M190" s="2"/>
      </tp>
      <tp>
        <v>90.03</v>
        <stp/>
        <stp>600436.SH</stp>
        <stp>mrj1</stp>
        <stp>1</stp>
        <tr r="L190" s="2"/>
      </tp>
      <tp>
        <v>12.33</v>
        <stp/>
        <stp>600415.SH</stp>
        <stp>mrj2</stp>
        <stp>1</stp>
        <tr r="P189" s="2"/>
      </tp>
      <tp>
        <v>17.12</v>
        <stp/>
        <stp>600406.SH</stp>
        <stp>mrj1</stp>
        <stp>1</stp>
        <tr r="L188" s="2"/>
      </tp>
      <tp>
        <v>21</v>
        <stp/>
        <stp>600485.SH</stp>
        <stp>mrl2</stp>
        <stp>1</stp>
        <tr r="Q191" s="2"/>
      </tp>
      <tp>
        <v>47.7</v>
        <stp/>
        <stp>600485.SH</stp>
        <stp>mrj2</stp>
        <stp>1</stp>
        <tr r="P191" s="2"/>
      </tp>
      <tp>
        <v>18.79</v>
        <stp/>
        <stp>000536.SZ</stp>
        <stp>mrj1</stp>
        <stp>1</stp>
        <tr r="L28" s="2"/>
      </tp>
      <tp>
        <v>1575</v>
        <stp/>
        <stp>000536.SZ</stp>
        <stp>mrl1</stp>
        <stp>1</stp>
        <tr r="M28" s="2"/>
      </tp>
      <tp>
        <v>479</v>
        <stp/>
        <stp>600516.SH</stp>
        <stp>mrl1</stp>
        <stp>1</stp>
        <tr r="M195" s="2"/>
      </tp>
      <tp>
        <v>50</v>
        <stp/>
        <stp>600535.SH</stp>
        <stp>mrl2</stp>
        <stp>1</stp>
        <tr r="Q198" s="2"/>
      </tp>
      <tp>
        <v>42.28</v>
        <stp/>
        <stp>600535.SH</stp>
        <stp>mrj2</stp>
        <stp>1</stp>
        <tr r="P198" s="2"/>
      </tp>
      <tp>
        <v>11.45</v>
        <stp/>
        <stp>600516.SH</stp>
        <stp>mrj1</stp>
        <stp>1</stp>
        <tr r="L195" s="2"/>
      </tp>
      <tp>
        <v>3104</v>
        <stp/>
        <stp>600585.SH</stp>
        <stp>mrl2</stp>
        <stp>1</stp>
        <tr r="Q204" s="2"/>
      </tp>
      <tp>
        <v>19.88</v>
        <stp/>
        <stp>600585.SH</stp>
        <stp>mrj2</stp>
        <stp>1</stp>
        <tr r="P204" s="2"/>
      </tp>
      <tp>
        <v>17.3</v>
        <stp/>
        <stp>000625.SZ</stp>
        <stp>mrj2</stp>
        <stp>1</stp>
        <tr r="P36" s="2"/>
      </tp>
      <tp>
        <v>838</v>
        <stp/>
        <stp>000625.SZ</stp>
        <stp>mrl2</stp>
        <stp>1</stp>
        <tr r="Q36" s="2"/>
      </tp>
      <tp>
        <v>18.489999999999998</v>
        <stp/>
        <stp>000686.SZ</stp>
        <stp>mrj1</stp>
        <stp>1</stp>
        <tr r="L40" s="2"/>
      </tp>
      <tp>
        <v>367</v>
        <stp/>
        <stp>000686.SZ</stp>
        <stp>mrl1</stp>
        <stp>1</stp>
        <tr r="M40" s="2"/>
      </tp>
      <tp>
        <v>12.78</v>
        <stp/>
        <stp>600655.SH</stp>
        <stp>mrj2</stp>
        <stp>1</stp>
        <tr r="P213" s="2"/>
      </tp>
      <tp>
        <v>495</v>
        <stp/>
        <stp>600655.SH</stp>
        <stp>mrl2</stp>
        <stp>1</stp>
        <tr r="Q213" s="2"/>
      </tp>
      <tp>
        <v>3.09</v>
        <stp/>
        <stp>000725.SZ</stp>
        <stp>mrj2</stp>
        <stp>1</stp>
        <tr r="P42" s="2"/>
      </tp>
      <tp>
        <v>15048</v>
        <stp/>
        <stp>000776.SZ</stp>
        <stp>mrl1</stp>
        <stp>1</stp>
        <tr r="M47" s="2"/>
      </tp>
      <tp>
        <v>25</v>
        <stp/>
        <stp>000776.SZ</stp>
        <stp>mrj1</stp>
        <stp>1</stp>
        <tr r="L47" s="2"/>
      </tp>
      <tp>
        <v>32580</v>
        <stp/>
        <stp>000725.SZ</stp>
        <stp>mrl2</stp>
        <stp>1</stp>
        <tr r="Q42" s="2"/>
      </tp>
      <tp>
        <v>0</v>
        <stp/>
        <stp>600705.SH</stp>
        <stp>mrl2</stp>
        <stp>1</stp>
        <tr r="Q221" s="2"/>
      </tp>
      <tp>
        <v>0</v>
        <stp/>
        <stp>600705.SH</stp>
        <stp>mrj2</stp>
        <stp>1</stp>
        <tr r="P221" s="2"/>
      </tp>
      <tp>
        <v>22265</v>
        <stp/>
        <stp>600795.SH</stp>
        <stp>mrl2</stp>
        <stp>1</stp>
        <tr r="Q226" s="2"/>
      </tp>
      <tp>
        <v>3.5</v>
        <stp/>
        <stp>600795.SH</stp>
        <stp>mrj2</stp>
        <stp>1</stp>
        <tr r="P226" s="2"/>
      </tp>
      <tp>
        <v>5.42</v>
        <stp/>
        <stp>000825.SZ</stp>
        <stp>mrj2</stp>
        <stp>1</stp>
        <tr r="P53" s="2"/>
      </tp>
      <tp>
        <v>29.9</v>
        <stp/>
        <stp>000826.SZ</stp>
        <stp>mrj1</stp>
        <stp>1</stp>
        <tr r="L54" s="2"/>
      </tp>
      <tp>
        <v>178</v>
        <stp/>
        <stp>000876.SZ</stp>
        <stp>mrl1</stp>
        <stp>1</stp>
        <tr r="M59" s="2"/>
      </tp>
      <tp>
        <v>14.92</v>
        <stp/>
        <stp>000876.SZ</stp>
        <stp>mrj1</stp>
        <stp>1</stp>
        <tr r="L59" s="2"/>
      </tp>
      <tp>
        <v>2385</v>
        <stp/>
        <stp>000825.SZ</stp>
        <stp>mrl2</stp>
        <stp>1</stp>
        <tr r="Q53" s="2"/>
      </tp>
      <tp>
        <v>583</v>
        <stp/>
        <stp>000826.SZ</stp>
        <stp>mrl1</stp>
        <stp>1</stp>
        <tr r="M54" s="2"/>
      </tp>
      <tp>
        <v>31.15</v>
        <stp/>
        <stp>000895.SZ</stp>
        <stp>mrj2</stp>
        <stp>1</stp>
        <tr r="P62" s="2"/>
      </tp>
      <tp>
        <v>362</v>
        <stp/>
        <stp>000895.SZ</stp>
        <stp>mrl2</stp>
        <stp>1</stp>
        <tr r="Q62" s="2"/>
      </tp>
      <tp>
        <v>18.559999999999999</v>
        <stp/>
        <stp>600875.SH</stp>
        <stp>mrj2</stp>
        <stp>1</stp>
        <tr r="P236" s="2"/>
      </tp>
      <tp>
        <v>208</v>
        <stp/>
        <stp>600875.SH</stp>
        <stp>mrl2</stp>
        <stp>1</stp>
        <tr r="Q236" s="2"/>
      </tp>
      <tp>
        <v>302</v>
        <stp/>
        <stp>600886.SH</stp>
        <stp>mrl1</stp>
        <stp>1</stp>
        <tr r="M238" s="2"/>
      </tp>
      <tp>
        <v>8.99</v>
        <stp/>
        <stp>600886.SH</stp>
        <stp>mrj1</stp>
        <stp>1</stp>
        <tr r="L238" s="2"/>
      </tp>
      <tp>
        <v>458</v>
        <stp/>
        <stp>000156.SZ</stp>
        <stp>mcl1</stp>
        <stp>1</stp>
        <tr r="O17" s="2"/>
      </tp>
      <tp>
        <v>656</v>
        <stp/>
        <stp>300146.SZ</stp>
        <stp>mcl1</stp>
        <stp>1</stp>
        <tr r="O122" s="2"/>
      </tp>
      <tp>
        <v>29.47</v>
        <stp/>
        <stp>300146.SZ</stp>
        <stp>mcj1</stp>
        <stp>1</stp>
        <tr r="N122" s="2"/>
      </tp>
      <tp>
        <v>30.95</v>
        <stp/>
        <stp>000156.SZ</stp>
        <stp>mcj1</stp>
        <stp>1</stp>
        <tr r="N17" s="2"/>
      </tp>
      <tp>
        <v>9652</v>
        <stp/>
        <stp>600115.SH</stp>
        <stp>mcl2</stp>
        <stp>1</stp>
        <tr r="S155" s="2"/>
      </tp>
      <tp>
        <v>6.6</v>
        <stp/>
        <stp>600166.SH</stp>
        <stp>mcj1</stp>
        <stp>1</stp>
        <tr r="N161" s="2"/>
      </tp>
      <tp>
        <v>5.57</v>
        <stp/>
        <stp>600115.SH</stp>
        <stp>mcj2</stp>
        <stp>1</stp>
        <tr r="R155" s="2"/>
      </tp>
      <tp>
        <v>411</v>
        <stp/>
        <stp>600166.SH</stp>
        <stp>mcl1</stp>
        <stp>1</stp>
        <tr r="O161" s="2"/>
      </tp>
      <tp>
        <v>15</v>
        <stp/>
        <stp>600196.SH</stp>
        <stp>mcl1</stp>
        <stp>1</stp>
        <tr r="O165" s="2"/>
      </tp>
      <tp>
        <v>22.42</v>
        <stp/>
        <stp>600196.SH</stp>
        <stp>mcj1</stp>
        <stp>1</stp>
        <tr r="N165" s="2"/>
      </tp>
      <tp>
        <v>29.8</v>
        <stp/>
        <stp>300015.SZ</stp>
        <stp>mcj2</stp>
        <stp>1</stp>
        <tr r="R114" s="2"/>
      </tp>
      <tp>
        <v>40</v>
        <stp/>
        <stp>300015.SZ</stp>
        <stp>mcl2</stp>
        <stp>1</stp>
        <tr r="S114" s="2"/>
      </tp>
      <tp>
        <v>2705</v>
        <stp/>
        <stp>600015.SH</stp>
        <stp>mcl2</stp>
        <stp>1</stp>
        <tr r="S129" s="2"/>
      </tp>
      <tp>
        <v>6283</v>
        <stp/>
        <stp>600016.SH</stp>
        <stp>mcl1</stp>
        <stp>1</stp>
        <tr r="O130" s="2"/>
      </tp>
      <tp>
        <v>22.05</v>
        <stp/>
        <stp>600066.SH</stp>
        <stp>mcj1</stp>
        <stp>1</stp>
        <tr r="N145" s="2"/>
      </tp>
      <tp>
        <v>1310</v>
        <stp/>
        <stp>600036.SH</stp>
        <stp>mcl1</stp>
        <stp>1</stp>
        <tr r="O139" s="2"/>
      </tp>
      <tp>
        <v>13.63</v>
        <stp/>
        <stp>600036.SH</stp>
        <stp>mcj1</stp>
        <stp>1</stp>
        <tr r="N139" s="2"/>
      </tp>
      <tp>
        <v>10.76</v>
        <stp/>
        <stp>600015.SH</stp>
        <stp>mcj2</stp>
        <stp>1</stp>
        <tr r="R129" s="2"/>
      </tp>
      <tp>
        <v>8.24</v>
        <stp/>
        <stp>600016.SH</stp>
        <stp>mcj1</stp>
        <stp>1</stp>
        <tr r="N130" s="2"/>
      </tp>
      <tp>
        <v>2</v>
        <stp/>
        <stp>600066.SH</stp>
        <stp>mcl1</stp>
        <stp>1</stp>
        <tr r="O145" s="2"/>
      </tp>
      <tp>
        <v>265</v>
        <stp/>
        <stp>600085.SH</stp>
        <stp>mcl2</stp>
        <stp>1</stp>
        <tr r="S148" s="2"/>
      </tp>
      <tp>
        <v>22.14</v>
        <stp/>
        <stp>600085.SH</stp>
        <stp>mcj2</stp>
        <stp>1</stp>
        <tr r="R148" s="2"/>
      </tp>
      <tp>
        <v>261</v>
        <stp/>
        <stp>600315.SH</stp>
        <stp>mcl2</stp>
        <stp>1</stp>
        <tr r="S175" s="2"/>
      </tp>
      <tp>
        <v>616</v>
        <stp/>
        <stp>600316.SH</stp>
        <stp>mcl1</stp>
        <stp>1</stp>
        <tr r="O176" s="2"/>
      </tp>
      <tp>
        <v>35.229999999999997</v>
        <stp/>
        <stp>600315.SH</stp>
        <stp>mcj2</stp>
        <stp>1</stp>
        <tr r="R175" s="2"/>
      </tp>
      <tp>
        <v>32.14</v>
        <stp/>
        <stp>600316.SH</stp>
        <stp>mcj1</stp>
        <stp>1</stp>
        <tr r="N176" s="2"/>
      </tp>
      <tp>
        <v>234</v>
        <stp/>
        <stp>600395.SH</stp>
        <stp>mcl2</stp>
        <stp>1</stp>
        <tr r="S186" s="2"/>
      </tp>
      <tp>
        <v>10.36</v>
        <stp/>
        <stp>600395.SH</stp>
        <stp>mcj2</stp>
        <stp>1</stp>
        <tr r="R186" s="2"/>
      </tp>
      <tp>
        <v>39.08</v>
        <stp/>
        <stp>600276.SH</stp>
        <stp>mcj1</stp>
        <stp>1</stp>
        <tr r="N172" s="2"/>
      </tp>
      <tp>
        <v>8.73</v>
        <stp/>
        <stp>600256.SH</stp>
        <stp>mcj1</stp>
        <stp>1</stp>
        <tr r="N169" s="2"/>
      </tp>
      <tp>
        <v>3055</v>
        <stp/>
        <stp>600256.SH</stp>
        <stp>mcl1</stp>
        <stp>1</stp>
        <tr r="O169" s="2"/>
      </tp>
      <tp>
        <v>20</v>
        <stp/>
        <stp>600276.SH</stp>
        <stp>mcl1</stp>
        <stp>1</stp>
        <tr r="O172" s="2"/>
      </tp>
      <tp>
        <v>18.8</v>
        <stp/>
        <stp>000536.SZ</stp>
        <stp>mcj1</stp>
        <stp>1</stp>
        <tr r="N28" s="2"/>
      </tp>
      <tp>
        <v>141</v>
        <stp/>
        <stp>000536.SZ</stp>
        <stp>mcl1</stp>
        <stp>1</stp>
        <tr r="O28" s="2"/>
      </tp>
      <tp>
        <v>1181</v>
        <stp/>
        <stp>600516.SH</stp>
        <stp>mcl1</stp>
        <stp>1</stp>
        <tr r="O195" s="2"/>
      </tp>
      <tp>
        <v>227</v>
        <stp/>
        <stp>600535.SH</stp>
        <stp>mcl2</stp>
        <stp>1</stp>
        <tr r="S198" s="2"/>
      </tp>
      <tp>
        <v>42.31</v>
        <stp/>
        <stp>600535.SH</stp>
        <stp>mcj2</stp>
        <stp>1</stp>
        <tr r="R198" s="2"/>
      </tp>
      <tp>
        <v>11.46</v>
        <stp/>
        <stp>600516.SH</stp>
        <stp>mcj1</stp>
        <stp>1</stp>
        <tr r="N195" s="2"/>
      </tp>
      <tp>
        <v>1287</v>
        <stp/>
        <stp>600585.SH</stp>
        <stp>mcl2</stp>
        <stp>1</stp>
        <tr r="S204" s="2"/>
      </tp>
      <tp>
        <v>19.91</v>
        <stp/>
        <stp>600585.SH</stp>
        <stp>mcj2</stp>
        <stp>1</stp>
        <tr r="R204" s="2"/>
      </tp>
      <tp>
        <v>13.67</v>
        <stp/>
        <stp>000425.SZ</stp>
        <stp>mcj2</stp>
        <stp>1</stp>
        <tr r="R26" s="2"/>
      </tp>
      <tp>
        <v>1343</v>
        <stp/>
        <stp>000425.SZ</stp>
        <stp>mcl2</stp>
        <stp>1</stp>
        <tr r="S26" s="2"/>
      </tp>
      <tp>
        <v>1021</v>
        <stp/>
        <stp>600415.SH</stp>
        <stp>mcl2</stp>
        <stp>1</stp>
        <tr r="S189" s="2"/>
      </tp>
      <tp>
        <v>308</v>
        <stp/>
        <stp>600406.SH</stp>
        <stp>mcl1</stp>
        <stp>1</stp>
        <tr r="O188" s="2"/>
      </tp>
      <tp>
        <v>20</v>
        <stp/>
        <stp>600436.SH</stp>
        <stp>mcl1</stp>
        <stp>1</stp>
        <tr r="O190" s="2"/>
      </tp>
      <tp>
        <v>90.05</v>
        <stp/>
        <stp>600436.SH</stp>
        <stp>mcj1</stp>
        <stp>1</stp>
        <tr r="N190" s="2"/>
      </tp>
      <tp>
        <v>12.36</v>
        <stp/>
        <stp>600415.SH</stp>
        <stp>mcj2</stp>
        <stp>1</stp>
        <tr r="R189" s="2"/>
      </tp>
      <tp>
        <v>17.13</v>
        <stp/>
        <stp>600406.SH</stp>
        <stp>mcj1</stp>
        <stp>1</stp>
        <tr r="N188" s="2"/>
      </tp>
      <tp>
        <v>67</v>
        <stp/>
        <stp>600485.SH</stp>
        <stp>mcl2</stp>
        <stp>1</stp>
        <tr r="S191" s="2"/>
      </tp>
      <tp>
        <v>47.85</v>
        <stp/>
        <stp>600485.SH</stp>
        <stp>mcj2</stp>
        <stp>1</stp>
        <tr r="R191" s="2"/>
      </tp>
      <tp>
        <v>3.12</v>
        <stp/>
        <stp>000725.SZ</stp>
        <stp>mcj2</stp>
        <stp>1</stp>
        <tr r="R42" s="2"/>
      </tp>
      <tp>
        <v>568</v>
        <stp/>
        <stp>000776.SZ</stp>
        <stp>mcl1</stp>
        <stp>1</stp>
        <tr r="O47" s="2"/>
      </tp>
      <tp>
        <v>25.01</v>
        <stp/>
        <stp>000776.SZ</stp>
        <stp>mcj1</stp>
        <stp>1</stp>
        <tr r="N47" s="2"/>
      </tp>
      <tp>
        <v>78493</v>
        <stp/>
        <stp>000725.SZ</stp>
        <stp>mcl2</stp>
        <stp>1</stp>
        <tr r="S42" s="2"/>
      </tp>
      <tp>
        <v>0</v>
        <stp/>
        <stp>600705.SH</stp>
        <stp>mcl2</stp>
        <stp>1</stp>
        <tr r="S221" s="2"/>
      </tp>
      <tp>
        <v>0</v>
        <stp/>
        <stp>600705.SH</stp>
        <stp>mcj2</stp>
        <stp>1</stp>
        <tr r="R221" s="2"/>
      </tp>
      <tp>
        <v>35226</v>
        <stp/>
        <stp>600795.SH</stp>
        <stp>mcl2</stp>
        <stp>1</stp>
        <tr r="S226" s="2"/>
      </tp>
      <tp>
        <v>3.53</v>
        <stp/>
        <stp>600795.SH</stp>
        <stp>mcj2</stp>
        <stp>1</stp>
        <tr r="R226" s="2"/>
      </tp>
      <tp>
        <v>17.329999999999998</v>
        <stp/>
        <stp>000625.SZ</stp>
        <stp>mcj2</stp>
        <stp>1</stp>
        <tr r="R36" s="2"/>
      </tp>
      <tp>
        <v>48</v>
        <stp/>
        <stp>000625.SZ</stp>
        <stp>mcl2</stp>
        <stp>1</stp>
        <tr r="S36" s="2"/>
      </tp>
      <tp>
        <v>18.5</v>
        <stp/>
        <stp>000686.SZ</stp>
        <stp>mcj1</stp>
        <stp>1</stp>
        <tr r="N40" s="2"/>
      </tp>
      <tp>
        <v>4291</v>
        <stp/>
        <stp>000686.SZ</stp>
        <stp>mcl1</stp>
        <stp>1</stp>
        <tr r="O40" s="2"/>
      </tp>
      <tp>
        <v>12.81</v>
        <stp/>
        <stp>600655.SH</stp>
        <stp>mcj2</stp>
        <stp>1</stp>
        <tr r="R213" s="2"/>
      </tp>
      <tp>
        <v>219</v>
        <stp/>
        <stp>600655.SH</stp>
        <stp>mcl2</stp>
        <stp>1</stp>
        <tr r="S213" s="2"/>
      </tp>
      <tp>
        <v>5.45</v>
        <stp/>
        <stp>000825.SZ</stp>
        <stp>mcj2</stp>
        <stp>1</stp>
        <tr r="R53" s="2"/>
      </tp>
      <tp>
        <v>29.91</v>
        <stp/>
        <stp>000826.SZ</stp>
        <stp>mcj1</stp>
        <stp>1</stp>
        <tr r="N54" s="2"/>
      </tp>
      <tp>
        <v>567</v>
        <stp/>
        <stp>000876.SZ</stp>
        <stp>mcl1</stp>
        <stp>1</stp>
        <tr r="O59" s="2"/>
      </tp>
      <tp>
        <v>14.93</v>
        <stp/>
        <stp>000876.SZ</stp>
        <stp>mcj1</stp>
        <stp>1</stp>
        <tr r="N59" s="2"/>
      </tp>
      <tp>
        <v>3948</v>
        <stp/>
        <stp>000825.SZ</stp>
        <stp>mcl2</stp>
        <stp>1</stp>
        <tr r="S53" s="2"/>
      </tp>
      <tp>
        <v>80</v>
        <stp/>
        <stp>000826.SZ</stp>
        <stp>mcl1</stp>
        <stp>1</stp>
        <tr r="O54" s="2"/>
      </tp>
      <tp>
        <v>31.19</v>
        <stp/>
        <stp>000895.SZ</stp>
        <stp>mcj2</stp>
        <stp>1</stp>
        <tr r="R62" s="2"/>
      </tp>
      <tp>
        <v>46</v>
        <stp/>
        <stp>000895.SZ</stp>
        <stp>mcl2</stp>
        <stp>1</stp>
        <tr r="S62" s="2"/>
      </tp>
      <tp>
        <v>18.59</v>
        <stp/>
        <stp>600875.SH</stp>
        <stp>mcj2</stp>
        <stp>1</stp>
        <tr r="R236" s="2"/>
      </tp>
      <tp>
        <v>1251</v>
        <stp/>
        <stp>600875.SH</stp>
        <stp>mcl2</stp>
        <stp>1</stp>
        <tr r="S236" s="2"/>
      </tp>
      <tp>
        <v>5108</v>
        <stp/>
        <stp>600886.SH</stp>
        <stp>mcl1</stp>
        <stp>1</stp>
        <tr r="O238" s="2"/>
      </tp>
      <tp>
        <v>9</v>
        <stp/>
        <stp>600886.SH</stp>
        <stp>mcj1</stp>
        <stp>1</stp>
        <tr r="N238" s="2"/>
      </tp>
      <tp>
        <v>55</v>
        <stp/>
        <stp>002051.SZ</stp>
        <stp>mrl1</stp>
        <stp>1</stp>
        <tr r="M76" s="2"/>
      </tp>
      <tp>
        <v>16.34</v>
        <stp/>
        <stp>002001.SZ</stp>
        <stp>mrj1</stp>
        <stp>1</stp>
        <tr r="L71" s="2"/>
      </tp>
      <tp>
        <v>1315</v>
        <stp/>
        <stp>002001.SZ</stp>
        <stp>mrl1</stp>
        <stp>1</stp>
        <tr r="M71" s="2"/>
      </tp>
      <tp>
        <v>29.28</v>
        <stp/>
        <stp>002051.SZ</stp>
        <stp>mrj1</stp>
        <stp>1</stp>
        <tr r="L76" s="2"/>
      </tp>
      <tp>
        <v>17.850000000000001</v>
        <stp/>
        <stp>002081.SZ</stp>
        <stp>mrj1</stp>
        <stp>1</stp>
        <tr r="L78" s="2"/>
      </tp>
      <tp>
        <v>515</v>
        <stp/>
        <stp>002081.SZ</stp>
        <stp>mrl1</stp>
        <stp>1</stp>
        <tr r="M78" s="2"/>
      </tp>
      <tp>
        <v>1217</v>
        <stp/>
        <stp>002142.SZ</stp>
        <stp>mrl2</stp>
        <stp>1</stp>
        <tr r="Q80" s="2"/>
      </tp>
      <tp>
        <v>13.35</v>
        <stp/>
        <stp>002142.SZ</stp>
        <stp>mrj2</stp>
        <stp>1</stp>
        <tr r="P80" s="2"/>
      </tp>
      <tp>
        <v>120</v>
        <stp/>
        <stp>002252.SZ</stp>
        <stp>mrl2</stp>
        <stp>1</stp>
        <tr r="Q87" s="2"/>
      </tp>
      <tp>
        <v>275</v>
        <stp/>
        <stp>002241.SZ</stp>
        <stp>mrl1</stp>
        <stp>1</stp>
        <tr r="M86" s="2"/>
      </tp>
      <tp>
        <v>12.87</v>
        <stp/>
        <stp>002202.SZ</stp>
        <stp>mrj2</stp>
        <stp>1</stp>
        <tr r="P83" s="2"/>
      </tp>
      <tp>
        <v>2867</v>
        <stp/>
        <stp>002202.SZ</stp>
        <stp>mrl2</stp>
        <stp>1</stp>
        <tr r="Q83" s="2"/>
      </tp>
      <tp>
        <v>47.17</v>
        <stp/>
        <stp>002252.SZ</stp>
        <stp>mrj2</stp>
        <stp>1</stp>
        <tr r="P87" s="2"/>
      </tp>
      <tp>
        <v>26.26</v>
        <stp/>
        <stp>002241.SZ</stp>
        <stp>mrj1</stp>
        <stp>1</stp>
        <tr r="L86" s="2"/>
      </tp>
      <tp>
        <v>33.26</v>
        <stp/>
        <stp>002292.SZ</stp>
        <stp>mrj2</stp>
        <stp>1</stp>
        <tr r="P88" s="2"/>
      </tp>
      <tp>
        <v>1</v>
        <stp/>
        <stp>002292.SZ</stp>
        <stp>mrl2</stp>
        <stp>1</stp>
        <tr r="Q88" s="2"/>
      </tp>
      <tp>
        <v>30</v>
        <stp/>
        <stp>002422.SZ</stp>
        <stp>mrj2</stp>
        <stp>1</stp>
        <tr r="P101" s="2"/>
      </tp>
      <tp>
        <v>637</v>
        <stp/>
        <stp>002422.SZ</stp>
        <stp>mrl2</stp>
        <stp>1</stp>
        <tr r="Q101" s="2"/>
      </tp>
      <tp>
        <v>468</v>
        <stp/>
        <stp>002142.SZ</stp>
        <stp>mcl2</stp>
        <stp>1</stp>
        <tr r="S80" s="2"/>
      </tp>
      <tp>
        <v>13.38</v>
        <stp/>
        <stp>002142.SZ</stp>
        <stp>mcj2</stp>
        <stp>1</stp>
        <tr r="R80" s="2"/>
      </tp>
      <tp>
        <v>588</v>
        <stp/>
        <stp>002051.SZ</stp>
        <stp>mcl1</stp>
        <stp>1</stp>
        <tr r="O76" s="2"/>
      </tp>
      <tp>
        <v>16.350000000000001</v>
        <stp/>
        <stp>002001.SZ</stp>
        <stp>mcj1</stp>
        <stp>1</stp>
        <tr r="N71" s="2"/>
      </tp>
      <tp>
        <v>2626</v>
        <stp/>
        <stp>002001.SZ</stp>
        <stp>mcl1</stp>
        <stp>1</stp>
        <tr r="O71" s="2"/>
      </tp>
      <tp>
        <v>29.29</v>
        <stp/>
        <stp>002051.SZ</stp>
        <stp>mcj1</stp>
        <stp>1</stp>
        <tr r="N76" s="2"/>
      </tp>
      <tp>
        <v>17.86</v>
        <stp/>
        <stp>002081.SZ</stp>
        <stp>mcj1</stp>
        <stp>1</stp>
        <tr r="N78" s="2"/>
      </tp>
      <tp>
        <v>131</v>
        <stp/>
        <stp>002081.SZ</stp>
        <stp>mcl1</stp>
        <stp>1</stp>
        <tr r="O78" s="2"/>
      </tp>
      <tp>
        <v>5</v>
        <stp/>
        <stp>002252.SZ</stp>
        <stp>mcl2</stp>
        <stp>1</stp>
        <tr r="S87" s="2"/>
      </tp>
      <tp>
        <v>279</v>
        <stp/>
        <stp>002241.SZ</stp>
        <stp>mcl1</stp>
        <stp>1</stp>
        <tr r="O86" s="2"/>
      </tp>
      <tp>
        <v>12.9</v>
        <stp/>
        <stp>002202.SZ</stp>
        <stp>mcj2</stp>
        <stp>1</stp>
        <tr r="R83" s="2"/>
      </tp>
      <tp>
        <v>2953</v>
        <stp/>
        <stp>002202.SZ</stp>
        <stp>mcl2</stp>
        <stp>1</stp>
        <tr r="S83" s="2"/>
      </tp>
      <tp>
        <v>47.21</v>
        <stp/>
        <stp>002252.SZ</stp>
        <stp>mcj2</stp>
        <stp>1</stp>
        <tr r="R87" s="2"/>
      </tp>
      <tp>
        <v>26.27</v>
        <stp/>
        <stp>002241.SZ</stp>
        <stp>mcj1</stp>
        <stp>1</stp>
        <tr r="N86" s="2"/>
      </tp>
      <tp>
        <v>33.29</v>
        <stp/>
        <stp>002292.SZ</stp>
        <stp>mcj2</stp>
        <stp>1</stp>
        <tr r="R88" s="2"/>
      </tp>
      <tp>
        <v>48</v>
        <stp/>
        <stp>002292.SZ</stp>
        <stp>mcl2</stp>
        <stp>1</stp>
        <tr r="S88" s="2"/>
      </tp>
      <tp>
        <v>30.03</v>
        <stp/>
        <stp>002422.SZ</stp>
        <stp>mcj2</stp>
        <stp>1</stp>
        <tr r="R101" s="2"/>
      </tp>
      <tp>
        <v>179</v>
        <stp/>
        <stp>002422.SZ</stp>
        <stp>mcl2</stp>
        <stp>1</stp>
        <tr r="S101" s="2"/>
      </tp>
      <tp>
        <v>267</v>
        <stp/>
        <stp>601111.SH</stp>
        <stp>mrl1</stp>
        <stp>1</stp>
        <tr r="M249" s="2"/>
      </tp>
      <tp>
        <v>7.07</v>
        <stp/>
        <stp>601111.SH</stp>
        <stp>mrj1</stp>
        <stp>1</stp>
        <tr r="L249" s="2"/>
      </tp>
      <tp>
        <v>36</v>
        <stp/>
        <stp>601231.SH</stp>
        <stp>mrl1</stp>
        <stp>1</stp>
        <tr r="M260" s="2"/>
      </tp>
      <tp>
        <v>31.75</v>
        <stp/>
        <stp>601231.SH</stp>
        <stp>mrj1</stp>
        <stp>1</stp>
        <tr r="L260" s="2"/>
      </tp>
      <tp>
        <v>80</v>
        <stp/>
        <stp>601601.SH</stp>
        <stp>mrl1</stp>
        <stp>1</stp>
        <tr r="M273" s="2"/>
      </tp>
      <tp>
        <v>24.86</v>
        <stp/>
        <stp>601601.SH</stp>
        <stp>mrj1</stp>
        <stp>1</stp>
        <tr r="L273" s="2"/>
      </tp>
      <tp>
        <v>5433</v>
        <stp/>
        <stp>601901.SH</stp>
        <stp>mrl1</stp>
        <stp>1</stp>
        <tr r="M292" s="2"/>
      </tp>
      <tp>
        <v>13.95</v>
        <stp/>
        <stp>601901.SH</stp>
        <stp>mrj1</stp>
        <stp>1</stp>
        <tr r="L292" s="2"/>
      </tp>
      <tp>
        <v>572</v>
        <stp/>
        <stp>601992.SH</stp>
        <stp>mrl2</stp>
        <stp>1</stp>
        <tr r="Q300" s="2"/>
      </tp>
      <tp>
        <v>9.24</v>
        <stp/>
        <stp>601992.SH</stp>
        <stp>mrj2</stp>
        <stp>1</stp>
        <tr r="P300" s="2"/>
      </tp>
      <tp>
        <v>1594</v>
        <stp/>
        <stp>601111.SH</stp>
        <stp>mcl1</stp>
        <stp>1</stp>
        <tr r="O249" s="2"/>
      </tp>
      <tp>
        <v>7.08</v>
        <stp/>
        <stp>601111.SH</stp>
        <stp>mcj1</stp>
        <stp>1</stp>
        <tr r="N249" s="2"/>
      </tp>
      <tp>
        <v>17</v>
        <stp/>
        <stp>601231.SH</stp>
        <stp>mcl1</stp>
        <stp>1</stp>
        <tr r="O260" s="2"/>
      </tp>
      <tp>
        <v>31.8</v>
        <stp/>
        <stp>601231.SH</stp>
        <stp>mcj1</stp>
        <stp>1</stp>
        <tr r="N260" s="2"/>
      </tp>
      <tp>
        <v>4</v>
        <stp/>
        <stp>601601.SH</stp>
        <stp>mcl1</stp>
        <stp>1</stp>
        <tr r="O273" s="2"/>
      </tp>
      <tp>
        <v>24.89</v>
        <stp/>
        <stp>601601.SH</stp>
        <stp>mcj1</stp>
        <stp>1</stp>
        <tr r="N273" s="2"/>
      </tp>
      <tp>
        <v>2291</v>
        <stp/>
        <stp>601901.SH</stp>
        <stp>mcl1</stp>
        <stp>1</stp>
        <tr r="O292" s="2"/>
      </tp>
      <tp>
        <v>13.96</v>
        <stp/>
        <stp>601901.SH</stp>
        <stp>mcj1</stp>
        <stp>1</stp>
        <tr r="N292" s="2"/>
      </tp>
      <tp>
        <v>1333</v>
        <stp/>
        <stp>601992.SH</stp>
        <stp>mcl2</stp>
        <stp>1</stp>
        <tr r="S300" s="2"/>
      </tp>
      <tp>
        <v>9.27</v>
        <stp/>
        <stp>601992.SH</stp>
        <stp>mcj2</stp>
        <stp>1</stp>
        <tr r="R300" s="2"/>
      </tp>
      <tp>
        <v>13.58</v>
        <stp/>
        <stp>000001.SZ</stp>
        <stp>mrj1</stp>
        <stp>1</stp>
        <tr r="L6" s="2"/>
      </tp>
      <tp>
        <v>11.29</v>
        <stp/>
        <stp>000002.SZ</stp>
        <stp>mrj2</stp>
        <stp>1</stp>
        <tr r="P7" s="2"/>
      </tp>
      <tp>
        <v>1814</v>
        <stp/>
        <stp>000061.SZ</stp>
        <stp>mrl1</stp>
        <stp>1</stp>
        <tr r="M13" s="2"/>
      </tp>
      <tp>
        <v>3424</v>
        <stp/>
        <stp>000001.SZ</stp>
        <stp>mrl1</stp>
        <stp>1</stp>
        <tr r="M6" s="2"/>
      </tp>
      <tp>
        <v>1480</v>
        <stp/>
        <stp>000002.SZ</stp>
        <stp>mrl2</stp>
        <stp>1</stp>
        <tr r="Q7" s="2"/>
      </tp>
      <tp>
        <v>11.64</v>
        <stp/>
        <stp>000061.SZ</stp>
        <stp>mrj1</stp>
        <stp>1</stp>
        <tr r="L13" s="2"/>
      </tp>
      <tp>
        <v>5</v>
        <stp/>
        <stp>600011.SH</stp>
        <stp>mrl1</stp>
        <stp>1</stp>
        <tr r="M128" s="2"/>
      </tp>
      <tp>
        <v>779</v>
        <stp/>
        <stp>600031.SH</stp>
        <stp>mrl1</stp>
        <stp>1</stp>
        <tr r="M138" s="2"/>
      </tp>
      <tp>
        <v>8.6300000000000008</v>
        <stp/>
        <stp>600031.SH</stp>
        <stp>mrj1</stp>
        <stp>1</stp>
        <tr r="L138" s="2"/>
      </tp>
      <tp>
        <v>7.46</v>
        <stp/>
        <stp>600011.SH</stp>
        <stp>mrj1</stp>
        <stp>1</stp>
        <tr r="L128" s="2"/>
      </tp>
      <tp>
        <v>1209</v>
        <stp/>
        <stp>600111.SH</stp>
        <stp>mrl1</stp>
        <stp>1</stp>
        <tr r="M154" s="2"/>
      </tp>
      <tp>
        <v>25.3</v>
        <stp/>
        <stp>600111.SH</stp>
        <stp>mrj1</stp>
        <stp>1</stp>
        <tr r="L154" s="2"/>
      </tp>
      <tp>
        <v>1224</v>
        <stp/>
        <stp>300251.SZ</stp>
        <stp>mrl1</stp>
        <stp>1</stp>
        <tr r="M123" s="2"/>
      </tp>
      <tp>
        <v>24.78</v>
        <stp/>
        <stp>300251.SZ</stp>
        <stp>mrj1</stp>
        <stp>1</stp>
        <tr r="L123" s="2"/>
      </tp>
      <tp>
        <v>29.88</v>
        <stp/>
        <stp>600271.SH</stp>
        <stp>mrj1</stp>
        <stp>1</stp>
        <tr r="L171" s="2"/>
      </tp>
      <tp>
        <v>17.489999999999998</v>
        <stp/>
        <stp>600252.SH</stp>
        <stp>mrj2</stp>
        <stp>1</stp>
        <tr r="P168" s="2"/>
      </tp>
      <tp>
        <v>4167</v>
        <stp/>
        <stp>600221.SH</stp>
        <stp>mrl1</stp>
        <stp>1</stp>
        <tr r="M167" s="2"/>
      </tp>
      <tp>
        <v>10</v>
        <stp/>
        <stp>600252.SH</stp>
        <stp>mrl2</stp>
        <stp>1</stp>
        <tr r="Q168" s="2"/>
      </tp>
      <tp>
        <v>3.37</v>
        <stp/>
        <stp>600221.SH</stp>
        <stp>mrj1</stp>
        <stp>1</stp>
        <tr r="L167" s="2"/>
      </tp>
      <tp>
        <v>109</v>
        <stp/>
        <stp>600271.SH</stp>
        <stp>mrl1</stp>
        <stp>1</stp>
        <tr r="M171" s="2"/>
      </tp>
      <tp>
        <v>29.5</v>
        <stp/>
        <stp>600372.SH</stp>
        <stp>mrj2</stp>
        <stp>1</stp>
        <tr r="P183" s="2"/>
      </tp>
      <tp>
        <v>17.46</v>
        <stp/>
        <stp>600362.SH</stp>
        <stp>mrj2</stp>
        <stp>1</stp>
        <tr r="P181" s="2"/>
      </tp>
      <tp>
        <v>0</v>
        <stp/>
        <stp>600332.SH</stp>
        <stp>mrl2</stp>
        <stp>1</stp>
        <tr r="Q177" s="2"/>
      </tp>
      <tp>
        <v>17.48</v>
        <stp/>
        <stp>600352.SH</stp>
        <stp>mrj2</stp>
        <stp>1</stp>
        <tr r="P180" s="2"/>
      </tp>
      <tp>
        <v>0</v>
        <stp/>
        <stp>600332.SH</stp>
        <stp>mrj2</stp>
        <stp>1</stp>
        <tr r="P177" s="2"/>
      </tp>
      <tp>
        <v>162</v>
        <stp/>
        <stp>600352.SH</stp>
        <stp>mrl2</stp>
        <stp>1</stp>
        <tr r="Q180" s="2"/>
      </tp>
      <tp>
        <v>265</v>
        <stp/>
        <stp>600372.SH</stp>
        <stp>mrl2</stp>
        <stp>1</stp>
        <tr r="Q183" s="2"/>
      </tp>
      <tp>
        <v>247</v>
        <stp/>
        <stp>600362.SH</stp>
        <stp>mrl2</stp>
        <stp>1</stp>
        <tr r="Q181" s="2"/>
      </tp>
      <tp>
        <v>11.2</v>
        <stp/>
        <stp>000401.SZ</stp>
        <stp>mrj1</stp>
        <stp>1</stp>
        <tr r="L22" s="2"/>
      </tp>
      <tp>
        <v>9.86</v>
        <stp/>
        <stp>000402.SZ</stp>
        <stp>mrj2</stp>
        <stp>1</stp>
        <tr r="P23" s="2"/>
      </tp>
      <tp>
        <v>1343</v>
        <stp/>
        <stp>000401.SZ</stp>
        <stp>mrl1</stp>
        <stp>1</stp>
        <tr r="M22" s="2"/>
      </tp>
      <tp>
        <v>1411</v>
        <stp/>
        <stp>000402.SZ</stp>
        <stp>mrl2</stp>
        <stp>1</stp>
        <tr r="Q23" s="2"/>
      </tp>
      <tp>
        <v>0</v>
        <stp/>
        <stp>000562.SZ</stp>
        <stp>mrl2</stp>
        <stp>1</stp>
        <tr r="Q31" s="2"/>
      </tp>
      <tp>
        <v>0</v>
        <stp/>
        <stp>000562.SZ</stp>
        <stp>mrj2</stp>
        <stp>1</stp>
        <tr r="P31" s="2"/>
      </tp>
      <tp>
        <v>29.42</v>
        <stp/>
        <stp>000581.SZ</stp>
        <stp>mrj1</stp>
        <stp>1</stp>
        <tr r="L33" s="2"/>
      </tp>
      <tp>
        <v>201</v>
        <stp/>
        <stp>000581.SZ</stp>
        <stp>mrl1</stp>
        <stp>1</stp>
        <tr r="M33" s="2"/>
      </tp>
      <tp>
        <v>920</v>
        <stp/>
        <stp>000651.SZ</stp>
        <stp>mrl1</stp>
        <stp>1</stp>
        <tr r="M39" s="2"/>
      </tp>
      <tp>
        <v>36.75</v>
        <stp/>
        <stp>000651.SZ</stp>
        <stp>mrj1</stp>
        <stp>1</stp>
        <tr r="L39" s="2"/>
      </tp>
      <tp>
        <v>5.99</v>
        <stp/>
        <stp>600642.SH</stp>
        <stp>mrj2</stp>
        <stp>1</stp>
        <tr r="P210" s="2"/>
      </tp>
      <tp>
        <v>1821</v>
        <stp/>
        <stp>600642.SH</stp>
        <stp>mrl2</stp>
        <stp>1</stp>
        <tr r="Q210" s="2"/>
      </tp>
      <tp>
        <v>23.66</v>
        <stp/>
        <stp>000792.SZ</stp>
        <stp>mrj2</stp>
        <stp>1</stp>
        <tr r="P50" s="2"/>
      </tp>
      <tp>
        <v>71</v>
        <stp/>
        <stp>000792.SZ</stp>
        <stp>mrl2</stp>
        <stp>1</stp>
        <tr r="Q50" s="2"/>
      </tp>
      <tp>
        <v>16.12</v>
        <stp/>
        <stp>600741.SH</stp>
        <stp>mrj1</stp>
        <stp>1</stp>
        <tr r="L224" s="2"/>
      </tp>
      <tp>
        <v>255</v>
        <stp/>
        <stp>600741.SH</stp>
        <stp>mrl1</stp>
        <stp>1</stp>
        <tr r="M224" s="2"/>
      </tp>
      <tp>
        <v>25.87</v>
        <stp/>
        <stp>000831.SZ</stp>
        <stp>mrj1</stp>
        <stp>1</stp>
        <tr r="L55" s="2"/>
      </tp>
      <tp>
        <v>176</v>
        <stp/>
        <stp>000831.SZ</stp>
        <stp>mrl1</stp>
        <stp>1</stp>
        <tr r="M55" s="2"/>
      </tp>
      <tp>
        <v>703</v>
        <stp/>
        <stp>600832.SH</stp>
        <stp>mrl2</stp>
        <stp>1</stp>
        <tr r="Q230" s="2"/>
      </tp>
      <tp>
        <v>15.44</v>
        <stp/>
        <stp>600832.SH</stp>
        <stp>mrj2</stp>
        <stp>1</stp>
        <tr r="P230" s="2"/>
      </tp>
      <tp>
        <v>3.2509999999999999</v>
        <stp/>
        <stp>510300.OF</stp>
        <stp>mcj1</stp>
        <stp>1</stp>
        <tr r="B40" s="2"/>
      </tp>
      <tp>
        <v>100</v>
        <stp/>
        <stp>510300.OF</stp>
        <stp>mcl1</stp>
        <stp>1</stp>
        <tr r="C40" s="2"/>
      </tp>
      <tp>
        <v>492</v>
        <stp/>
        <stp>600111.SH</stp>
        <stp>mcl1</stp>
        <stp>1</stp>
        <tr r="O154" s="2"/>
      </tp>
      <tp>
        <v>25.31</v>
        <stp/>
        <stp>600111.SH</stp>
        <stp>mcj1</stp>
        <stp>1</stp>
        <tr r="N154" s="2"/>
      </tp>
      <tp>
        <v>13.59</v>
        <stp/>
        <stp>000001.SZ</stp>
        <stp>mcj1</stp>
        <stp>1</stp>
        <tr r="N6" s="2"/>
      </tp>
      <tp>
        <v>11.32</v>
        <stp/>
        <stp>000002.SZ</stp>
        <stp>mcj2</stp>
        <stp>1</stp>
        <tr r="R7" s="2"/>
      </tp>
      <tp>
        <v>763</v>
        <stp/>
        <stp>000061.SZ</stp>
        <stp>mcl1</stp>
        <stp>1</stp>
        <tr r="O13" s="2"/>
      </tp>
      <tp>
        <v>1973</v>
        <stp/>
        <stp>000001.SZ</stp>
        <stp>mcl1</stp>
        <stp>1</stp>
        <tr r="O6" s="2"/>
      </tp>
      <tp>
        <v>2919</v>
        <stp/>
        <stp>000002.SZ</stp>
        <stp>mcl2</stp>
        <stp>1</stp>
        <tr r="S7" s="2"/>
      </tp>
      <tp>
        <v>11.65</v>
        <stp/>
        <stp>000061.SZ</stp>
        <stp>mcj1</stp>
        <stp>1</stp>
        <tr r="N13" s="2"/>
      </tp>
      <tp>
        <v>642</v>
        <stp/>
        <stp>600011.SH</stp>
        <stp>mcl1</stp>
        <stp>1</stp>
        <tr r="O128" s="2"/>
      </tp>
      <tp>
        <v>38</v>
        <stp/>
        <stp>600031.SH</stp>
        <stp>mcl1</stp>
        <stp>1</stp>
        <tr r="O138" s="2"/>
      </tp>
      <tp>
        <v>8.64</v>
        <stp/>
        <stp>600031.SH</stp>
        <stp>mcj1</stp>
        <stp>1</stp>
        <tr r="N138" s="2"/>
      </tp>
      <tp>
        <v>7.47</v>
        <stp/>
        <stp>600011.SH</stp>
        <stp>mcj1</stp>
        <stp>1</stp>
        <tr r="N128" s="2"/>
      </tp>
      <tp>
        <v>29.56</v>
        <stp/>
        <stp>600372.SH</stp>
        <stp>mcj2</stp>
        <stp>1</stp>
        <tr r="R183" s="2"/>
      </tp>
      <tp>
        <v>17.489999999999998</v>
        <stp/>
        <stp>600362.SH</stp>
        <stp>mcj2</stp>
        <stp>1</stp>
        <tr r="R181" s="2"/>
      </tp>
      <tp>
        <v>0</v>
        <stp/>
        <stp>600332.SH</stp>
        <stp>mcl2</stp>
        <stp>1</stp>
        <tr r="S177" s="2"/>
      </tp>
      <tp>
        <v>17.510000000000002</v>
        <stp/>
        <stp>600352.SH</stp>
        <stp>mcj2</stp>
        <stp>1</stp>
        <tr r="R180" s="2"/>
      </tp>
      <tp>
        <v>0</v>
        <stp/>
        <stp>600332.SH</stp>
        <stp>mcj2</stp>
        <stp>1</stp>
        <tr r="R177" s="2"/>
      </tp>
      <tp>
        <v>371</v>
        <stp/>
        <stp>600352.SH</stp>
        <stp>mcl2</stp>
        <stp>1</stp>
        <tr r="S180" s="2"/>
      </tp>
      <tp>
        <v>54</v>
        <stp/>
        <stp>600372.SH</stp>
        <stp>mcl2</stp>
        <stp>1</stp>
        <tr r="S183" s="2"/>
      </tp>
      <tp>
        <v>155</v>
        <stp/>
        <stp>600362.SH</stp>
        <stp>mcl2</stp>
        <stp>1</stp>
        <tr r="S181" s="2"/>
      </tp>
      <tp>
        <v>509</v>
        <stp/>
        <stp>300251.SZ</stp>
        <stp>mcl1</stp>
        <stp>1</stp>
        <tr r="O123" s="2"/>
      </tp>
      <tp>
        <v>24.79</v>
        <stp/>
        <stp>300251.SZ</stp>
        <stp>mcj1</stp>
        <stp>1</stp>
        <tr r="N123" s="2"/>
      </tp>
      <tp>
        <v>29.9</v>
        <stp/>
        <stp>600271.SH</stp>
        <stp>mcj1</stp>
        <stp>1</stp>
        <tr r="N171" s="2"/>
      </tp>
      <tp>
        <v>17.52</v>
        <stp/>
        <stp>600252.SH</stp>
        <stp>mcj2</stp>
        <stp>1</stp>
        <tr r="R168" s="2"/>
      </tp>
      <tp>
        <v>15551</v>
        <stp/>
        <stp>600221.SH</stp>
        <stp>mcl1</stp>
        <stp>1</stp>
        <tr r="O167" s="2"/>
      </tp>
      <tp>
        <v>728</v>
        <stp/>
        <stp>600252.SH</stp>
        <stp>mcl2</stp>
        <stp>1</stp>
        <tr r="S168" s="2"/>
      </tp>
      <tp>
        <v>3.38</v>
        <stp/>
        <stp>600221.SH</stp>
        <stp>mcj1</stp>
        <stp>1</stp>
        <tr r="N167" s="2"/>
      </tp>
      <tp>
        <v>100</v>
        <stp/>
        <stp>600271.SH</stp>
        <stp>mcl1</stp>
        <stp>1</stp>
        <tr r="O171" s="2"/>
      </tp>
      <tp>
        <v>0</v>
        <stp/>
        <stp>000562.SZ</stp>
        <stp>mcl2</stp>
        <stp>1</stp>
        <tr r="S31" s="2"/>
      </tp>
      <tp>
        <v>0</v>
        <stp/>
        <stp>000562.SZ</stp>
        <stp>mcj2</stp>
        <stp>1</stp>
        <tr r="R31" s="2"/>
      </tp>
      <tp>
        <v>29.43</v>
        <stp/>
        <stp>000581.SZ</stp>
        <stp>mcj1</stp>
        <stp>1</stp>
        <tr r="N33" s="2"/>
      </tp>
      <tp>
        <v>1082</v>
        <stp/>
        <stp>000581.SZ</stp>
        <stp>mcl1</stp>
        <stp>1</stp>
        <tr r="O33" s="2"/>
      </tp>
      <tp>
        <v>11.21</v>
        <stp/>
        <stp>000401.SZ</stp>
        <stp>mcj1</stp>
        <stp>1</stp>
        <tr r="N22" s="2"/>
      </tp>
      <tp>
        <v>9.89</v>
        <stp/>
        <stp>000402.SZ</stp>
        <stp>mcj2</stp>
        <stp>1</stp>
        <tr r="R23" s="2"/>
      </tp>
      <tp>
        <v>254</v>
        <stp/>
        <stp>000401.SZ</stp>
        <stp>mcl1</stp>
        <stp>1</stp>
        <tr r="O22" s="2"/>
      </tp>
      <tp>
        <v>5001</v>
        <stp/>
        <stp>000402.SZ</stp>
        <stp>mcl2</stp>
        <stp>1</stp>
        <tr r="S23" s="2"/>
      </tp>
      <tp>
        <v>23.69</v>
        <stp/>
        <stp>000792.SZ</stp>
        <stp>mcj2</stp>
        <stp>1</stp>
        <tr r="R50" s="2"/>
      </tp>
      <tp>
        <v>64</v>
        <stp/>
        <stp>000792.SZ</stp>
        <stp>mcl2</stp>
        <stp>1</stp>
        <tr r="S50" s="2"/>
      </tp>
      <tp>
        <v>16.13</v>
        <stp/>
        <stp>600741.SH</stp>
        <stp>mcj1</stp>
        <stp>1</stp>
        <tr r="N224" s="2"/>
      </tp>
      <tp>
        <v>341</v>
        <stp/>
        <stp>600741.SH</stp>
        <stp>mcl1</stp>
        <stp>1</stp>
        <tr r="O224" s="2"/>
      </tp>
      <tp>
        <v>40</v>
        <stp/>
        <stp>000651.SZ</stp>
        <stp>mcl1</stp>
        <stp>1</stp>
        <tr r="O39" s="2"/>
      </tp>
      <tp>
        <v>36.76</v>
        <stp/>
        <stp>000651.SZ</stp>
        <stp>mcj1</stp>
        <stp>1</stp>
        <tr r="N39" s="2"/>
      </tp>
      <tp>
        <v>6.02</v>
        <stp/>
        <stp>600642.SH</stp>
        <stp>mcj2</stp>
        <stp>1</stp>
        <tr r="R210" s="2"/>
      </tp>
      <tp>
        <v>5493</v>
        <stp/>
        <stp>600642.SH</stp>
        <stp>mcl2</stp>
        <stp>1</stp>
        <tr r="S210" s="2"/>
      </tp>
      <tp>
        <v>25.88</v>
        <stp/>
        <stp>000831.SZ</stp>
        <stp>mcj1</stp>
        <stp>1</stp>
        <tr r="N55" s="2"/>
      </tp>
      <tp>
        <v>453</v>
        <stp/>
        <stp>000831.SZ</stp>
        <stp>mcl1</stp>
        <stp>1</stp>
        <tr r="O55" s="2"/>
      </tp>
      <tp>
        <v>1179</v>
        <stp/>
        <stp>600832.SH</stp>
        <stp>mcl2</stp>
        <stp>1</stp>
        <tr r="S230" s="2"/>
      </tp>
      <tp>
        <v>15.47</v>
        <stp/>
        <stp>600832.SH</stp>
        <stp>mcj2</stp>
        <stp>1</stp>
        <tr r="R230" s="2"/>
      </tp>
      <tp>
        <v>3.25</v>
        <stp/>
        <stp>510300.OF</stp>
        <stp>mrj1</stp>
        <stp>1</stp>
        <tr r="B42" s="2"/>
      </tp>
      <tp>
        <v>9735</v>
        <stp/>
        <stp>510300.OF</stp>
        <stp>mrl1</stp>
        <stp>1</stp>
        <tr r="C42" s="2"/>
      </tp>
      <tp>
        <v>86</v>
        <stp/>
        <stp>603000.SH</stp>
        <stp>mrl1</stp>
        <stp>1</stp>
        <tr r="M302" s="2"/>
      </tp>
      <tp>
        <v>48.74</v>
        <stp/>
        <stp>603000.SH</stp>
        <stp>mrj1</stp>
        <stp>1</stp>
        <tr r="L302" s="2"/>
      </tp>
      <tp>
        <v>692</v>
        <stp/>
        <stp>603993.SH</stp>
        <stp>mrl2</stp>
        <stp>1</stp>
        <tr r="Q305" s="2"/>
      </tp>
      <tp>
        <v>9.11</v>
        <stp/>
        <stp>603993.SH</stp>
        <stp>mrj2</stp>
        <stp>1</stp>
        <tr r="P305" s="2"/>
      </tp>
      <tp>
        <v>7</v>
        <stp/>
        <stp>603000.SH</stp>
        <stp>mcl1</stp>
        <stp>1</stp>
        <tr r="O302" s="2"/>
      </tp>
      <tp>
        <v>48.78</v>
        <stp/>
        <stp>603000.SH</stp>
        <stp>mcj1</stp>
        <stp>1</stp>
        <tr r="N302" s="2"/>
      </tp>
      <tp>
        <v>223</v>
        <stp/>
        <stp>603993.SH</stp>
        <stp>mcl2</stp>
        <stp>1</stp>
        <tr r="S305" s="2"/>
      </tp>
      <tp>
        <v>9.14</v>
        <stp/>
        <stp>603993.SH</stp>
        <stp>mcj2</stp>
        <stp>1</stp>
        <tr r="R305" s="2"/>
      </tp>
      <tp>
        <v>37</v>
        <stp/>
        <stp>002153.SZ</stp>
        <stp>mrl2</stp>
        <stp>1</stp>
        <tr r="Q82" s="2"/>
      </tp>
      <tp>
        <v>89.06</v>
        <stp/>
        <stp>002153.SZ</stp>
        <stp>mrj2</stp>
        <stp>1</stp>
        <tr r="P82" s="2"/>
      </tp>
      <tp>
        <v>31.99</v>
        <stp/>
        <stp>002230.SZ</stp>
        <stp>mrj1</stp>
        <stp>1</stp>
        <tr r="L84" s="2"/>
      </tp>
      <tp>
        <v>1325</v>
        <stp/>
        <stp>002230.SZ</stp>
        <stp>mrl1</stp>
        <stp>1</stp>
        <tr r="M84" s="2"/>
      </tp>
      <tp>
        <v>787</v>
        <stp/>
        <stp>002353.SZ</stp>
        <stp>mrl2</stp>
        <stp>1</stp>
        <tr r="Q93" s="2"/>
      </tp>
      <tp>
        <v>19.2</v>
        <stp/>
        <stp>002310.SZ</stp>
        <stp>mrj1</stp>
        <stp>1</stp>
        <tr r="L91" s="2"/>
      </tp>
      <tp>
        <v>173</v>
        <stp/>
        <stp>002310.SZ</stp>
        <stp>mrl1</stp>
        <stp>1</stp>
        <tr r="M91" s="2"/>
      </tp>
      <tp>
        <v>34.119999999999997</v>
        <stp/>
        <stp>002353.SZ</stp>
        <stp>mrj2</stp>
        <stp>1</stp>
        <tr r="P93" s="2"/>
      </tp>
      <tp>
        <v>181</v>
        <stp/>
        <stp>002450.SZ</stp>
        <stp>mrl1</stp>
        <stp>1</stp>
        <tr r="M103" s="2"/>
      </tp>
      <tp>
        <v>27.34</v>
        <stp/>
        <stp>002410.SZ</stp>
        <stp>mrj1</stp>
        <stp>1</stp>
        <tr r="L98" s="2"/>
      </tp>
      <tp>
        <v>303</v>
        <stp/>
        <stp>002470.SZ</stp>
        <stp>mrl1</stp>
        <stp>1</stp>
        <tr r="M106" s="2"/>
      </tp>
      <tp>
        <v>25.28</v>
        <stp/>
        <stp>002400.SZ</stp>
        <stp>mrj1</stp>
        <stp>1</stp>
        <tr r="L97" s="2"/>
      </tp>
      <tp>
        <v>81</v>
        <stp/>
        <stp>002410.SZ</stp>
        <stp>mrl1</stp>
        <stp>1</stp>
        <tr r="M98" s="2"/>
      </tp>
      <tp>
        <v>30.38</v>
        <stp/>
        <stp>002470.SZ</stp>
        <stp>mrj1</stp>
        <stp>1</stp>
        <tr r="L106" s="2"/>
      </tp>
      <tp>
        <v>113</v>
        <stp/>
        <stp>002400.SZ</stp>
        <stp>mrl1</stp>
        <stp>1</stp>
        <tr r="M97" s="2"/>
      </tp>
      <tp>
        <v>30.59</v>
        <stp/>
        <stp>002450.SZ</stp>
        <stp>mrj1</stp>
        <stp>1</stp>
        <tr r="L103" s="2"/>
      </tp>
      <tp>
        <v>997</v>
        <stp/>
        <stp>002570.SZ</stp>
        <stp>mrl1</stp>
        <stp>1</stp>
        <tr r="M109" s="2"/>
      </tp>
      <tp>
        <v>15.39</v>
        <stp/>
        <stp>002500.SZ</stp>
        <stp>mrj1</stp>
        <stp>1</stp>
        <tr r="L108" s="2"/>
      </tp>
      <tp>
        <v>17.309999999999999</v>
        <stp/>
        <stp>002570.SZ</stp>
        <stp>mrj1</stp>
        <stp>1</stp>
        <tr r="L109" s="2"/>
      </tp>
      <tp>
        <v>1115</v>
        <stp/>
        <stp>002500.SZ</stp>
        <stp>mrl1</stp>
        <stp>1</stp>
        <tr r="M108" s="2"/>
      </tp>
      <tp>
        <v>536</v>
        <stp/>
        <stp>002653.SZ</stp>
        <stp>mrl2</stp>
        <stp>1</stp>
        <tr r="Q112" s="2"/>
      </tp>
      <tp>
        <v>1015</v>
        <stp/>
        <stp>002673.SZ</stp>
        <stp>mrl2</stp>
        <stp>1</stp>
        <tr r="Q113" s="2"/>
      </tp>
      <tp>
        <v>33.01</v>
        <stp/>
        <stp>002603.SZ</stp>
        <stp>mrj2</stp>
        <stp>1</stp>
        <tr r="P111" s="2"/>
      </tp>
      <tp>
        <v>30.65</v>
        <stp/>
        <stp>002673.SZ</stp>
        <stp>mrj2</stp>
        <stp>1</stp>
        <tr r="P113" s="2"/>
      </tp>
      <tp>
        <v>31</v>
        <stp/>
        <stp>002603.SZ</stp>
        <stp>mrl2</stp>
        <stp>1</stp>
        <tr r="Q111" s="2"/>
      </tp>
      <tp>
        <v>19.329999999999998</v>
        <stp/>
        <stp>002653.SZ</stp>
        <stp>mrj2</stp>
        <stp>1</stp>
        <tr r="P112" s="2"/>
      </tp>
      <tp>
        <v>0</v>
        <stp/>
        <stp>002153.SZ</stp>
        <stp>mcl2</stp>
        <stp>1</stp>
        <tr r="S82" s="2"/>
      </tp>
      <tp>
        <v>0</v>
        <stp/>
        <stp>002153.SZ</stp>
        <stp>mcj2</stp>
        <stp>1</stp>
        <tr r="R82" s="2"/>
      </tp>
      <tp>
        <v>749</v>
        <stp/>
        <stp>002353.SZ</stp>
        <stp>mcl2</stp>
        <stp>1</stp>
        <tr r="S93" s="2"/>
      </tp>
      <tp>
        <v>19.21</v>
        <stp/>
        <stp>002310.SZ</stp>
        <stp>mcj1</stp>
        <stp>1</stp>
        <tr r="N91" s="2"/>
      </tp>
      <tp>
        <v>422</v>
        <stp/>
        <stp>002310.SZ</stp>
        <stp>mcl1</stp>
        <stp>1</stp>
        <tr r="O91" s="2"/>
      </tp>
      <tp>
        <v>34.15</v>
        <stp/>
        <stp>002353.SZ</stp>
        <stp>mcj2</stp>
        <stp>1</stp>
        <tr r="R93" s="2"/>
      </tp>
      <tp>
        <v>32</v>
        <stp/>
        <stp>002230.SZ</stp>
        <stp>mcj1</stp>
        <stp>1</stp>
        <tr r="N84" s="2"/>
      </tp>
      <tp>
        <v>1893</v>
        <stp/>
        <stp>002230.SZ</stp>
        <stp>mcl1</stp>
        <stp>1</stp>
        <tr r="O84" s="2"/>
      </tp>
      <tp>
        <v>819</v>
        <stp/>
        <stp>002570.SZ</stp>
        <stp>mcl1</stp>
        <stp>1</stp>
        <tr r="O109" s="2"/>
      </tp>
      <tp>
        <v>15.4</v>
        <stp/>
        <stp>002500.SZ</stp>
        <stp>mcj1</stp>
        <stp>1</stp>
        <tr r="N108" s="2"/>
      </tp>
      <tp>
        <v>17.32</v>
        <stp/>
        <stp>002570.SZ</stp>
        <stp>mcj1</stp>
        <stp>1</stp>
        <tr r="N109" s="2"/>
      </tp>
      <tp>
        <v>3161</v>
        <stp/>
        <stp>002500.SZ</stp>
        <stp>mcl1</stp>
        <stp>1</stp>
        <tr r="O108" s="2"/>
      </tp>
      <tp>
        <v>363</v>
        <stp/>
        <stp>002450.SZ</stp>
        <stp>mcl1</stp>
        <stp>1</stp>
        <tr r="O103" s="2"/>
      </tp>
      <tp>
        <v>27.35</v>
        <stp/>
        <stp>002410.SZ</stp>
        <stp>mcj1</stp>
        <stp>1</stp>
        <tr r="N98" s="2"/>
      </tp>
      <tp>
        <v>292</v>
        <stp/>
        <stp>002470.SZ</stp>
        <stp>mcl1</stp>
        <stp>1</stp>
        <tr r="O106" s="2"/>
      </tp>
      <tp>
        <v>25.29</v>
        <stp/>
        <stp>002400.SZ</stp>
        <stp>mcj1</stp>
        <stp>1</stp>
        <tr r="N97" s="2"/>
      </tp>
      <tp>
        <v>891</v>
        <stp/>
        <stp>002410.SZ</stp>
        <stp>mcl1</stp>
        <stp>1</stp>
        <tr r="O98" s="2"/>
      </tp>
      <tp>
        <v>30.39</v>
        <stp/>
        <stp>002470.SZ</stp>
        <stp>mcj1</stp>
        <stp>1</stp>
        <tr r="N106" s="2"/>
      </tp>
      <tp>
        <v>98</v>
        <stp/>
        <stp>002400.SZ</stp>
        <stp>mcl1</stp>
        <stp>1</stp>
        <tr r="O97" s="2"/>
      </tp>
      <tp>
        <v>30.6</v>
        <stp/>
        <stp>002450.SZ</stp>
        <stp>mcj1</stp>
        <stp>1</stp>
        <tr r="N103" s="2"/>
      </tp>
      <tp>
        <v>407</v>
        <stp/>
        <stp>002653.SZ</stp>
        <stp>mcl2</stp>
        <stp>1</stp>
        <tr r="S112" s="2"/>
      </tp>
      <tp>
        <v>555</v>
        <stp/>
        <stp>002673.SZ</stp>
        <stp>mcl2</stp>
        <stp>1</stp>
        <tr r="S113" s="2"/>
      </tp>
      <tp>
        <v>33.049999999999997</v>
        <stp/>
        <stp>002603.SZ</stp>
        <stp>mcj2</stp>
        <stp>1</stp>
        <tr r="R111" s="2"/>
      </tp>
      <tp>
        <v>30.68</v>
        <stp/>
        <stp>002673.SZ</stp>
        <stp>mcj2</stp>
        <stp>1</stp>
        <tr r="R113" s="2"/>
      </tp>
      <tp>
        <v>376</v>
        <stp/>
        <stp>002603.SZ</stp>
        <stp>mcl2</stp>
        <stp>1</stp>
        <tr r="S111" s="2"/>
      </tp>
      <tp>
        <v>19.36</v>
        <stp/>
        <stp>002653.SZ</stp>
        <stp>mcj2</stp>
        <stp>1</stp>
        <tr r="R112" s="2"/>
      </tp>
      <tp>
        <v>6985</v>
        <stp/>
        <stp>601333.SH</stp>
        <stp>mrl2</stp>
        <stp>1</stp>
        <tr r="Q266" s="2"/>
      </tp>
      <tp>
        <v>4.3099999999999996</v>
        <stp/>
        <stp>601333.SH</stp>
        <stp>mrj2</stp>
        <stp>1</stp>
        <tr r="P266" s="2"/>
      </tp>
      <tp>
        <v>3311</v>
        <stp/>
        <stp>601390.SH</stp>
        <stp>mrl1</stp>
        <stp>1</stp>
        <tr r="M269" s="2"/>
      </tp>
      <tp>
        <v>7.21</v>
        <stp/>
        <stp>601390.SH</stp>
        <stp>mrj1</stp>
        <stp>1</stp>
        <tr r="L269" s="2"/>
      </tp>
      <tp>
        <v>2511</v>
        <stp/>
        <stp>601600.SH</stp>
        <stp>mrl1</stp>
        <stp>1</stp>
        <tr r="M272" s="2"/>
      </tp>
      <tp>
        <v>635</v>
        <stp/>
        <stp>601633.SH</stp>
        <stp>mrl2</stp>
        <stp>1</stp>
        <tr r="Q277" s="2"/>
      </tp>
      <tp>
        <v>40.18</v>
        <stp/>
        <stp>601633.SH</stp>
        <stp>mrj2</stp>
        <stp>1</stp>
        <tr r="P277" s="2"/>
      </tp>
      <tp>
        <v>5.08</v>
        <stp/>
        <stp>601600.SH</stp>
        <stp>mrj1</stp>
        <stp>1</stp>
        <tr r="L272" s="2"/>
      </tp>
      <tp>
        <v>135230</v>
        <stp/>
        <stp>601800.SH</stp>
        <stp>mrl1</stp>
        <stp>1</stp>
        <tr r="M284" s="2"/>
      </tp>
      <tp>
        <v>11.26</v>
        <stp/>
        <stp>601800.SH</stp>
        <stp>mrj1</stp>
        <stp>1</stp>
        <tr r="L284" s="2"/>
      </tp>
      <tp>
        <v>939</v>
        <stp/>
        <stp>601933.SH</stp>
        <stp>mrl2</stp>
        <stp>1</stp>
        <tr r="Q295" s="2"/>
      </tp>
      <tp>
        <v>9.4499999999999993</v>
        <stp/>
        <stp>601933.SH</stp>
        <stp>mrj2</stp>
        <stp>1</stp>
        <tr r="P295" s="2"/>
      </tp>
      <tp>
        <v>5171</v>
        <stp/>
        <stp>601333.SH</stp>
        <stp>mcl2</stp>
        <stp>1</stp>
        <tr r="S266" s="2"/>
      </tp>
      <tp>
        <v>4.34</v>
        <stp/>
        <stp>601333.SH</stp>
        <stp>mcj2</stp>
        <stp>1</stp>
        <tr r="R266" s="2"/>
      </tp>
      <tp>
        <v>744</v>
        <stp/>
        <stp>601390.SH</stp>
        <stp>mcl1</stp>
        <stp>1</stp>
        <tr r="O269" s="2"/>
      </tp>
      <tp>
        <v>7.22</v>
        <stp/>
        <stp>601390.SH</stp>
        <stp>mcj1</stp>
        <stp>1</stp>
        <tr r="N269" s="2"/>
      </tp>
      <tp>
        <v>2844</v>
        <stp/>
        <stp>601600.SH</stp>
        <stp>mcl1</stp>
        <stp>1</stp>
        <tr r="O272" s="2"/>
      </tp>
      <tp>
        <v>40</v>
        <stp/>
        <stp>601633.SH</stp>
        <stp>mcl2</stp>
        <stp>1</stp>
        <tr r="S277" s="2"/>
      </tp>
      <tp>
        <v>40.24</v>
        <stp/>
        <stp>601633.SH</stp>
        <stp>mcj2</stp>
        <stp>1</stp>
        <tr r="R277" s="2"/>
      </tp>
      <tp>
        <v>5.09</v>
        <stp/>
        <stp>601600.SH</stp>
        <stp>mcj1</stp>
        <stp>1</stp>
        <tr r="N272" s="2"/>
      </tp>
      <tp>
        <v>1083</v>
        <stp/>
        <stp>601933.SH</stp>
        <stp>mcl2</stp>
        <stp>1</stp>
        <tr r="S295" s="2"/>
      </tp>
      <tp>
        <v>9.49</v>
        <stp/>
        <stp>601933.SH</stp>
        <stp>mcj2</stp>
        <stp>1</stp>
        <tr r="R295" s="2"/>
      </tp>
      <tp>
        <v>0</v>
        <stp/>
        <stp>601800.SH</stp>
        <stp>mcl1</stp>
        <stp>1</stp>
        <tr r="O284" s="2"/>
      </tp>
      <tp>
        <v>0</v>
        <stp/>
        <stp>601800.SH</stp>
        <stp>mcj1</stp>
        <stp>1</stp>
        <tr r="N284" s="2"/>
      </tp>
      <tp>
        <v>426</v>
        <stp/>
        <stp>300070.SZ</stp>
        <stp>mrl1</stp>
        <stp>1</stp>
        <tr r="M119" s="2"/>
      </tp>
      <tp>
        <v>1953</v>
        <stp/>
        <stp>000060.SZ</stp>
        <stp>mrl1</stp>
        <stp>1</stp>
        <tr r="M12" s="2"/>
      </tp>
      <tp>
        <v>1001</v>
        <stp/>
        <stp>000063.SZ</stp>
        <stp>mrl2</stp>
        <stp>1</stp>
        <tr r="Q14" s="2"/>
      </tp>
      <tp>
        <v>9.8800000000000008</v>
        <stp/>
        <stp>000060.SZ</stp>
        <stp>mrj1</stp>
        <stp>1</stp>
        <tr r="L12" s="2"/>
      </tp>
      <tp>
        <v>17.34</v>
        <stp/>
        <stp>000063.SZ</stp>
        <stp>mrj2</stp>
        <stp>1</stp>
        <tr r="P14" s="2"/>
      </tp>
      <tp>
        <v>38.049999999999997</v>
        <stp/>
        <stp>300070.SZ</stp>
        <stp>mrj1</stp>
        <stp>1</stp>
        <tr r="L119" s="2"/>
      </tp>
      <tp>
        <v>18435</v>
        <stp/>
        <stp>600010.SH</stp>
        <stp>mrl1</stp>
        <stp>1</stp>
        <tr r="M127" s="2"/>
      </tp>
      <tp>
        <v>1828</v>
        <stp/>
        <stp>600000.SH</stp>
        <stp>mrl1</stp>
        <stp>1</stp>
        <tr r="M124" s="2"/>
      </tp>
      <tp>
        <v>12.29</v>
        <stp/>
        <stp>600060.SH</stp>
        <stp>mrj1</stp>
        <stp>1</stp>
        <tr r="L144" s="2"/>
      </tp>
      <tp>
        <v>92</v>
        <stp/>
        <stp>600030.SH</stp>
        <stp>mrl1</stp>
        <stp>1</stp>
        <tr r="M137" s="2"/>
      </tp>
      <tp>
        <v>4.38</v>
        <stp/>
        <stp>600050.SH</stp>
        <stp>mrj1</stp>
        <stp>1</stp>
        <tr r="L142" s="2"/>
      </tp>
      <tp>
        <v>461</v>
        <stp/>
        <stp>600023.SH</stp>
        <stp>mrl2</stp>
        <stp>1</stp>
        <tr r="Q133" s="2"/>
      </tp>
      <tp>
        <v>27.07</v>
        <stp/>
        <stp>600030.SH</stp>
        <stp>mrj1</stp>
        <stp>1</stp>
        <tr r="L137" s="2"/>
      </tp>
      <tp>
        <v>10658</v>
        <stp/>
        <stp>600050.SH</stp>
        <stp>mrl1</stp>
        <stp>1</stp>
        <tr r="M142" s="2"/>
      </tp>
      <tp>
        <v>6.69</v>
        <stp/>
        <stp>600023.SH</stp>
        <stp>mrj2</stp>
        <stp>1</stp>
        <tr r="P133" s="2"/>
      </tp>
      <tp>
        <v>4.2</v>
        <stp/>
        <stp>600010.SH</stp>
        <stp>mrj1</stp>
        <stp>1</stp>
        <tr r="L127" s="2"/>
      </tp>
      <tp>
        <v>12.76</v>
        <stp/>
        <stp>600000.SH</stp>
        <stp>mrj1</stp>
        <stp>1</stp>
        <tr r="L124" s="2"/>
      </tp>
      <tp>
        <v>278</v>
        <stp/>
        <stp>600060.SH</stp>
        <stp>mrl1</stp>
        <stp>1</stp>
        <tr r="M144" s="2"/>
      </tp>
      <tp>
        <v>3.83</v>
        <stp/>
        <stp>000100.SZ</stp>
        <stp>mrj1</stp>
        <stp>1</stp>
        <tr r="L16" s="2"/>
      </tp>
      <tp>
        <v>30.36</v>
        <stp/>
        <stp>300133.SZ</stp>
        <stp>mrj2</stp>
        <stp>1</stp>
        <tr r="P121" s="2"/>
      </tp>
      <tp>
        <v>27600</v>
        <stp/>
        <stp>000100.SZ</stp>
        <stp>mrl1</stp>
        <stp>1</stp>
        <tr r="M16" s="2"/>
      </tp>
      <tp>
        <v>78</v>
        <stp/>
        <stp>300133.SZ</stp>
        <stp>mrl2</stp>
        <stp>1</stp>
        <tr r="Q121" s="2"/>
      </tp>
      <tp>
        <v>7.92</v>
        <stp/>
        <stp>600170.SH</stp>
        <stp>mrj1</stp>
        <stp>1</stp>
        <tr r="L162" s="2"/>
      </tp>
      <tp>
        <v>26</v>
        <stp/>
        <stp>600100.SH</stp>
        <stp>mrl1</stp>
        <stp>1</stp>
        <tr r="M150" s="2"/>
      </tp>
      <tp>
        <v>37.799999999999997</v>
        <stp/>
        <stp>600150.SH</stp>
        <stp>mrj1</stp>
        <stp>1</stp>
        <tr r="L158" s="2"/>
      </tp>
      <tp>
        <v>10.6</v>
        <stp/>
        <stp>600153.SH</stp>
        <stp>mrj2</stp>
        <stp>1</stp>
        <tr r="P159" s="2"/>
      </tp>
      <tp>
        <v>6.77</v>
        <stp/>
        <stp>600143.SH</stp>
        <stp>mrj2</stp>
        <stp>1</stp>
        <tr r="P157" s="2"/>
      </tp>
      <tp>
        <v>43</v>
        <stp/>
        <stp>600150.SH</stp>
        <stp>mrl1</stp>
        <stp>1</stp>
        <tr r="M158" s="2"/>
      </tp>
      <tp>
        <v>1844</v>
        <stp/>
        <stp>600153.SH</stp>
        <stp>mrl2</stp>
        <stp>1</stp>
        <tr r="Q159" s="2"/>
      </tp>
      <tp>
        <v>2552</v>
        <stp/>
        <stp>600143.SH</stp>
        <stp>mrl2</stp>
        <stp>1</stp>
        <tr r="Q157" s="2"/>
      </tp>
      <tp>
        <v>38</v>
        <stp/>
        <stp>600170.SH</stp>
        <stp>mrl1</stp>
        <stp>1</stp>
        <tr r="M162" s="2"/>
      </tp>
      <tp>
        <v>13.86</v>
        <stp/>
        <stp>600100.SH</stp>
        <stp>mrj1</stp>
        <stp>1</stp>
        <tr r="L150" s="2"/>
      </tp>
      <tp>
        <v>26.17</v>
        <stp/>
        <stp>000333.SZ</stp>
        <stp>mrj2</stp>
        <stp>1</stp>
        <tr r="P19" s="2"/>
      </tp>
      <tp>
        <v>3409</v>
        <stp/>
        <stp>000333.SZ</stp>
        <stp>mrl2</stp>
        <stp>1</stp>
        <tr r="Q19" s="2"/>
      </tp>
      <tp>
        <v>15.02</v>
        <stp/>
        <stp>600373.SH</stp>
        <stp>mrj2</stp>
        <stp>1</stp>
        <tr r="P184" s="2"/>
      </tp>
      <tp>
        <v>0</v>
        <stp/>
        <stp>000300.SH</stp>
        <stp>mrj1</stp>
        <stp>1</stp>
        <tr r="L4" s="2"/>
      </tp>
      <tp>
        <v>36.29</v>
        <stp/>
        <stp>600340.SH</stp>
        <stp>mrj1</stp>
        <stp>1</stp>
        <tr r="L178" s="2"/>
      </tp>
      <tp>
        <v>108</v>
        <stp/>
        <stp>600340.SH</stp>
        <stp>mrl1</stp>
        <stp>1</stp>
        <tr r="M178" s="2"/>
      </tp>
      <tp>
        <v>136</v>
        <stp/>
        <stp>600373.SH</stp>
        <stp>mrl2</stp>
        <stp>1</stp>
        <tr r="Q184" s="2"/>
      </tp>
      <tp>
        <v>0</v>
        <stp/>
        <stp>000300.SH</stp>
        <stp>mrl1</stp>
        <stp>1</stp>
        <tr r="M4" s="2"/>
      </tp>
      <tp>
        <v>572</v>
        <stp/>
        <stp>600383.SH</stp>
        <stp>mrl2</stp>
        <stp>1</stp>
        <tr r="Q185" s="2"/>
      </tp>
      <tp>
        <v>8.7799999999999994</v>
        <stp/>
        <stp>600383.SH</stp>
        <stp>mrj2</stp>
        <stp>1</stp>
        <tr r="P185" s="2"/>
      </tp>
      <tp>
        <v>37.979999999999997</v>
        <stp/>
        <stp>000423.SZ</stp>
        <stp>mrj2</stp>
        <stp>1</stp>
        <tr r="P25" s="2"/>
      </tp>
      <tp>
        <v>0</v>
        <stp/>
        <stp>000413.SZ</stp>
        <stp>mrj2</stp>
        <stp>1</stp>
        <tr r="P24" s="2"/>
      </tp>
      <tp>
        <v>21.69</v>
        <stp/>
        <stp>000400.SZ</stp>
        <stp>mrj1</stp>
        <stp>1</stp>
        <tr r="L21" s="2"/>
      </tp>
      <tp>
        <v>0</v>
        <stp/>
        <stp>000413.SZ</stp>
        <stp>mrl2</stp>
        <stp>1</stp>
        <tr r="Q24" s="2"/>
      </tp>
      <tp>
        <v>1782</v>
        <stp/>
        <stp>000400.SZ</stp>
        <stp>mrl1</stp>
        <stp>1</stp>
        <tr r="M21" s="2"/>
      </tp>
      <tp>
        <v>38</v>
        <stp/>
        <stp>000423.SZ</stp>
        <stp>mrl2</stp>
        <stp>1</stp>
        <tr r="Q25" s="2"/>
      </tp>
      <tp>
        <v>31.49</v>
        <stp/>
        <stp>000503.SZ</stp>
        <stp>mrj2</stp>
        <stp>1</stp>
        <tr r="P27" s="2"/>
      </tp>
      <tp>
        <v>643</v>
        <stp/>
        <stp>000503.SZ</stp>
        <stp>mrl2</stp>
        <stp>1</stp>
        <tr r="Q27" s="2"/>
      </tp>
      <tp>
        <v>64.5</v>
        <stp/>
        <stp>600570.SH</stp>
        <stp>mrj1</stp>
        <stp>1</stp>
        <tr r="L201" s="2"/>
      </tp>
      <tp>
        <v>95</v>
        <stp/>
        <stp>600570.SH</stp>
        <stp>mrl1</stp>
        <stp>1</stp>
        <tr r="M201" s="2"/>
      </tp>
      <tp>
        <v>1720</v>
        <stp/>
        <stp>600583.SH</stp>
        <stp>mrl2</stp>
        <stp>1</stp>
        <tr r="Q203" s="2"/>
      </tp>
      <tp>
        <v>9.0399999999999991</v>
        <stp/>
        <stp>600583.SH</stp>
        <stp>mrj2</stp>
        <stp>1</stp>
        <tr r="P203" s="2"/>
      </tp>
      <tp>
        <v>14.7</v>
        <stp/>
        <stp>000630.SZ</stp>
        <stp>mrj1</stp>
        <stp>1</stp>
        <tr r="L38" s="2"/>
      </tp>
      <tp>
        <v>33.58</v>
        <stp/>
        <stp>000623.SZ</stp>
        <stp>mrj2</stp>
        <stp>1</stp>
        <tr r="P35" s="2"/>
      </tp>
      <tp>
        <v>2434</v>
        <stp/>
        <stp>000630.SZ</stp>
        <stp>mrl1</stp>
        <stp>1</stp>
        <tr r="M38" s="2"/>
      </tp>
      <tp>
        <v>11</v>
        <stp/>
        <stp>000623.SZ</stp>
        <stp>mrl2</stp>
        <stp>1</stp>
        <tr r="Q35" s="2"/>
      </tp>
      <tp>
        <v>11</v>
        <stp/>
        <stp>600600.SH</stp>
        <stp>mrl1</stp>
        <stp>1</stp>
        <tr r="M207" s="2"/>
      </tp>
      <tp>
        <v>12.98</v>
        <stp/>
        <stp>600660.SH</stp>
        <stp>mrj1</stp>
        <stp>1</stp>
        <tr r="L214" s="2"/>
      </tp>
      <tp>
        <v>36.19</v>
        <stp/>
        <stp>600663.SH</stp>
        <stp>mrj2</stp>
        <stp>1</stp>
        <tr r="P215" s="2"/>
      </tp>
      <tp>
        <v>50</v>
        <stp/>
        <stp>600633.SH</stp>
        <stp>mrl2</stp>
        <stp>1</stp>
        <tr r="Q208" s="2"/>
      </tp>
      <tp>
        <v>20.05</v>
        <stp/>
        <stp>600633.SH</stp>
        <stp>mrj2</stp>
        <stp>1</stp>
        <tr r="P208" s="2"/>
      </tp>
      <tp>
        <v>42.08</v>
        <stp/>
        <stp>600600.SH</stp>
        <stp>mrj1</stp>
        <stp>1</stp>
        <tr r="L207" s="2"/>
      </tp>
      <tp>
        <v>211</v>
        <stp/>
        <stp>600660.SH</stp>
        <stp>mrl1</stp>
        <stp>1</stp>
        <tr r="M214" s="2"/>
      </tp>
      <tp>
        <v>11</v>
        <stp/>
        <stp>600663.SH</stp>
        <stp>mrl2</stp>
        <stp>1</stp>
        <tr r="Q215" s="2"/>
      </tp>
      <tp>
        <v>98</v>
        <stp/>
        <stp>600690.SH</stp>
        <stp>mrl1</stp>
        <stp>1</stp>
        <tr r="M219" s="2"/>
      </tp>
      <tp>
        <v>18.93</v>
        <stp/>
        <stp>600690.SH</stp>
        <stp>mrj1</stp>
        <stp>1</stp>
        <tr r="L219" s="2"/>
      </tp>
      <tp>
        <v>13841</v>
        <stp/>
        <stp>000750.SZ</stp>
        <stp>mrl1</stp>
        <stp>1</stp>
        <tr r="M45" s="2"/>
      </tp>
      <tp>
        <v>17.2</v>
        <stp/>
        <stp>000750.SZ</stp>
        <stp>mrj1</stp>
        <stp>1</stp>
        <tr r="L45" s="2"/>
      </tp>
      <tp>
        <v>12.75</v>
        <stp/>
        <stp>000793.SZ</stp>
        <stp>mrj2</stp>
        <stp>1</stp>
        <tr r="P51" s="2"/>
      </tp>
      <tp>
        <v>15.26</v>
        <stp/>
        <stp>000783.SZ</stp>
        <stp>mrj2</stp>
        <stp>1</stp>
        <tr r="P49" s="2"/>
      </tp>
      <tp>
        <v>2282</v>
        <stp/>
        <stp>000793.SZ</stp>
        <stp>mrl2</stp>
        <stp>1</stp>
        <tr r="Q51" s="2"/>
      </tp>
      <tp>
        <v>4133</v>
        <stp/>
        <stp>000783.SZ</stp>
        <stp>mrl2</stp>
        <stp>1</stp>
        <tr r="Q49" s="2"/>
      </tp>
      <tp>
        <v>624</v>
        <stp/>
        <stp>600703.SH</stp>
        <stp>mrl2</stp>
        <stp>1</stp>
        <tr r="Q220" s="2"/>
      </tp>
      <tp>
        <v>15.23</v>
        <stp/>
        <stp>600703.SH</stp>
        <stp>mrj2</stp>
        <stp>1</stp>
        <tr r="P220" s="2"/>
      </tp>
      <tp>
        <v>3</v>
        <stp/>
        <stp>600783.SH</stp>
        <stp>mrl2</stp>
        <stp>1</stp>
        <tr r="Q225" s="2"/>
      </tp>
      <tp>
        <v>27.39</v>
        <stp/>
        <stp>600783.SH</stp>
        <stp>mrj2</stp>
        <stp>1</stp>
        <tr r="P225" s="2"/>
      </tp>
      <tp>
        <v>13.89</v>
        <stp/>
        <stp>000800.SZ</stp>
        <stp>mrj1</stp>
        <stp>1</stp>
        <tr r="L52" s="2"/>
      </tp>
      <tp>
        <v>540</v>
        <stp/>
        <stp>000800.SZ</stp>
        <stp>mrl1</stp>
        <stp>1</stp>
        <tr r="M52" s="2"/>
      </tp>
      <tp>
        <v>0</v>
        <stp/>
        <stp>000883.SZ</stp>
        <stp>mrj2</stp>
        <stp>1</stp>
        <tr r="P61" s="2"/>
      </tp>
      <tp>
        <v>0</v>
        <stp/>
        <stp>000883.SZ</stp>
        <stp>mrl2</stp>
        <stp>1</stp>
        <tr r="Q61" s="2"/>
      </tp>
      <tp>
        <v>6.77</v>
        <stp/>
        <stp>600873.SH</stp>
        <stp>mrj2</stp>
        <stp>1</stp>
        <tr r="P235" s="2"/>
      </tp>
      <tp>
        <v>3.78</v>
        <stp/>
        <stp>600863.SH</stp>
        <stp>mrj2</stp>
        <stp>1</stp>
        <tr r="P233" s="2"/>
      </tp>
      <tp>
        <v>613</v>
        <stp/>
        <stp>600873.SH</stp>
        <stp>mrl2</stp>
        <stp>1</stp>
        <tr r="Q235" s="2"/>
      </tp>
      <tp>
        <v>5814</v>
        <stp/>
        <stp>600863.SH</stp>
        <stp>mrl2</stp>
        <stp>1</stp>
        <tr r="Q233" s="2"/>
      </tp>
      <tp>
        <v>367</v>
        <stp/>
        <stp>600893.SH</stp>
        <stp>mrl2</stp>
        <stp>1</stp>
        <tr r="Q240" s="2"/>
      </tp>
      <tp>
        <v>614</v>
        <stp/>
        <stp>600880.SH</stp>
        <stp>mrl1</stp>
        <stp>1</stp>
        <tr r="M237" s="2"/>
      </tp>
      <tp>
        <v>30.47</v>
        <stp/>
        <stp>600893.SH</stp>
        <stp>mrj2</stp>
        <stp>1</stp>
        <tr r="P240" s="2"/>
      </tp>
      <tp>
        <v>12.79</v>
        <stp/>
        <stp>600880.SH</stp>
        <stp>mrj1</stp>
        <stp>1</stp>
        <tr r="L237" s="2"/>
      </tp>
      <tp>
        <v>187</v>
        <stp/>
        <stp>000970.SZ</stp>
        <stp>mrl1</stp>
        <stp>1</stp>
        <tr r="M68" s="2"/>
      </tp>
      <tp>
        <v>204</v>
        <stp/>
        <stp>000960.SZ</stp>
        <stp>mrl1</stp>
        <stp>1</stp>
        <tr r="M66" s="2"/>
      </tp>
      <tp>
        <v>809</v>
        <stp/>
        <stp>000963.SZ</stp>
        <stp>mrl2</stp>
        <stp>1</stp>
        <tr r="Q67" s="2"/>
      </tp>
      <tp>
        <v>17.39</v>
        <stp/>
        <stp>000970.SZ</stp>
        <stp>mrj1</stp>
        <stp>1</stp>
        <tr r="L68" s="2"/>
      </tp>
      <tp>
        <v>18.98</v>
        <stp/>
        <stp>000960.SZ</stp>
        <stp>mrj1</stp>
        <stp>1</stp>
        <tr r="L66" s="2"/>
      </tp>
      <tp>
        <v>56</v>
        <stp/>
        <stp>000963.SZ</stp>
        <stp>mrj2</stp>
        <stp>1</stp>
        <tr r="P67" s="2"/>
      </tp>
      <tp>
        <v>7.54</v>
        <stp/>
        <stp>000983.SZ</stp>
        <stp>mrj2</stp>
        <stp>1</stp>
        <tr r="P69" s="2"/>
      </tp>
      <tp>
        <v>1937</v>
        <stp/>
        <stp>000983.SZ</stp>
        <stp>mrl2</stp>
        <stp>1</stp>
        <tr r="Q69" s="2"/>
      </tp>
      <tp>
        <v>2652</v>
        <stp/>
        <stp>600900.SH</stp>
        <stp>mrl1</stp>
        <stp>1</stp>
        <tr r="M241" s="2"/>
      </tp>
      <tp>
        <v>9.7899999999999991</v>
        <stp/>
        <stp>600900.SH</stp>
        <stp>mrj1</stp>
        <stp>1</stp>
        <tr r="L241" s="2"/>
      </tp>
      <tp>
        <v>3.84</v>
        <stp/>
        <stp>000100.SZ</stp>
        <stp>mcj1</stp>
        <stp>1</stp>
        <tr r="N16" s="2"/>
      </tp>
      <tp>
        <v>30.39</v>
        <stp/>
        <stp>300133.SZ</stp>
        <stp>mcj2</stp>
        <stp>1</stp>
        <tr r="R121" s="2"/>
      </tp>
      <tp>
        <v>1073</v>
        <stp/>
        <stp>000100.SZ</stp>
        <stp>mcl1</stp>
        <stp>1</stp>
        <tr r="O16" s="2"/>
      </tp>
      <tp>
        <v>93</v>
        <stp/>
        <stp>300133.SZ</stp>
        <stp>mcl2</stp>
        <stp>1</stp>
        <tr r="S121" s="2"/>
      </tp>
      <tp>
        <v>7.93</v>
        <stp/>
        <stp>600170.SH</stp>
        <stp>mcj1</stp>
        <stp>1</stp>
        <tr r="N162" s="2"/>
      </tp>
      <tp>
        <v>413</v>
        <stp/>
        <stp>600100.SH</stp>
        <stp>mcl1</stp>
        <stp>1</stp>
        <tr r="O150" s="2"/>
      </tp>
      <tp>
        <v>37.81</v>
        <stp/>
        <stp>600150.SH</stp>
        <stp>mcj1</stp>
        <stp>1</stp>
        <tr r="N158" s="2"/>
      </tp>
      <tp>
        <v>10.63</v>
        <stp/>
        <stp>600153.SH</stp>
        <stp>mcj2</stp>
        <stp>1</stp>
        <tr r="R159" s="2"/>
      </tp>
      <tp>
        <v>6.8</v>
        <stp/>
        <stp>600143.SH</stp>
        <stp>mcj2</stp>
        <stp>1</stp>
        <tr r="R157" s="2"/>
      </tp>
      <tp>
        <v>17</v>
        <stp/>
        <stp>600150.SH</stp>
        <stp>mcl1</stp>
        <stp>1</stp>
        <tr r="O158" s="2"/>
      </tp>
      <tp>
        <v>798</v>
        <stp/>
        <stp>600153.SH</stp>
        <stp>mcl2</stp>
        <stp>1</stp>
        <tr r="S159" s="2"/>
      </tp>
      <tp>
        <v>12159</v>
        <stp/>
        <stp>600143.SH</stp>
        <stp>mcl2</stp>
        <stp>1</stp>
        <tr r="S157" s="2"/>
      </tp>
      <tp>
        <v>340</v>
        <stp/>
        <stp>600170.SH</stp>
        <stp>mcl1</stp>
        <stp>1</stp>
        <tr r="O162" s="2"/>
      </tp>
      <tp>
        <v>13.87</v>
        <stp/>
        <stp>600100.SH</stp>
        <stp>mcj1</stp>
        <stp>1</stp>
        <tr r="N150" s="2"/>
      </tp>
      <tp>
        <v>136</v>
        <stp/>
        <stp>300070.SZ</stp>
        <stp>mcl1</stp>
        <stp>1</stp>
        <tr r="O119" s="2"/>
      </tp>
      <tp>
        <v>793</v>
        <stp/>
        <stp>000060.SZ</stp>
        <stp>mcl1</stp>
        <stp>1</stp>
        <tr r="O12" s="2"/>
      </tp>
      <tp>
        <v>649</v>
        <stp/>
        <stp>000063.SZ</stp>
        <stp>mcl2</stp>
        <stp>1</stp>
        <tr r="S14" s="2"/>
      </tp>
      <tp>
        <v>9.89</v>
        <stp/>
        <stp>000060.SZ</stp>
        <stp>mcj1</stp>
        <stp>1</stp>
        <tr r="N12" s="2"/>
      </tp>
      <tp>
        <v>17.37</v>
        <stp/>
        <stp>000063.SZ</stp>
        <stp>mcj2</stp>
        <stp>1</stp>
        <tr r="R14" s="2"/>
      </tp>
      <tp>
        <v>38.06</v>
        <stp/>
        <stp>300070.SZ</stp>
        <stp>mcj1</stp>
        <stp>1</stp>
        <tr r="N119" s="2"/>
      </tp>
      <tp>
        <v>1360</v>
        <stp/>
        <stp>600010.SH</stp>
        <stp>mcl1</stp>
        <stp>1</stp>
        <tr r="O127" s="2"/>
      </tp>
      <tp>
        <v>5648</v>
        <stp/>
        <stp>600000.SH</stp>
        <stp>mcl1</stp>
        <stp>1</stp>
        <tr r="O124" s="2"/>
      </tp>
      <tp>
        <v>12.3</v>
        <stp/>
        <stp>600060.SH</stp>
        <stp>mcj1</stp>
        <stp>1</stp>
        <tr r="N144" s="2"/>
      </tp>
      <tp>
        <v>15</v>
        <stp/>
        <stp>600030.SH</stp>
        <stp>mcl1</stp>
        <stp>1</stp>
        <tr r="O137" s="2"/>
      </tp>
      <tp>
        <v>4.3899999999999997</v>
        <stp/>
        <stp>600050.SH</stp>
        <stp>mcj1</stp>
        <stp>1</stp>
        <tr r="N142" s="2"/>
      </tp>
      <tp>
        <v>3373</v>
        <stp/>
        <stp>600023.SH</stp>
        <stp>mcl2</stp>
        <stp>1</stp>
        <tr r="S133" s="2"/>
      </tp>
      <tp>
        <v>27.08</v>
        <stp/>
        <stp>600030.SH</stp>
        <stp>mcj1</stp>
        <stp>1</stp>
        <tr r="N137" s="2"/>
      </tp>
      <tp>
        <v>8279</v>
        <stp/>
        <stp>600050.SH</stp>
        <stp>mcl1</stp>
        <stp>1</stp>
        <tr r="O142" s="2"/>
      </tp>
      <tp>
        <v>6.72</v>
        <stp/>
        <stp>600023.SH</stp>
        <stp>mcj2</stp>
        <stp>1</stp>
        <tr r="R133" s="2"/>
      </tp>
      <tp>
        <v>4.21</v>
        <stp/>
        <stp>600010.SH</stp>
        <stp>mcj1</stp>
        <stp>1</stp>
        <tr r="N127" s="2"/>
      </tp>
      <tp>
        <v>12.77</v>
        <stp/>
        <stp>600000.SH</stp>
        <stp>mcj1</stp>
        <stp>1</stp>
        <tr r="N124" s="2"/>
      </tp>
      <tp>
        <v>129</v>
        <stp/>
        <stp>600060.SH</stp>
        <stp>mcl1</stp>
        <stp>1</stp>
        <tr r="O144" s="2"/>
      </tp>
      <tp>
        <v>26.2</v>
        <stp/>
        <stp>000333.SZ</stp>
        <stp>mcj2</stp>
        <stp>1</stp>
        <tr r="R19" s="2"/>
      </tp>
      <tp>
        <v>161</v>
        <stp/>
        <stp>000333.SZ</stp>
        <stp>mcl2</stp>
        <stp>1</stp>
        <tr r="S19" s="2"/>
      </tp>
      <tp>
        <v>15.05</v>
        <stp/>
        <stp>600373.SH</stp>
        <stp>mcj2</stp>
        <stp>1</stp>
        <tr r="R184" s="2"/>
      </tp>
      <tp>
        <v>0</v>
        <stp/>
        <stp>000300.SH</stp>
        <stp>mcj1</stp>
        <stp>1</stp>
        <tr r="N4" s="2"/>
      </tp>
      <tp>
        <v>36.299999999999997</v>
        <stp/>
        <stp>600340.SH</stp>
        <stp>mcj1</stp>
        <stp>1</stp>
        <tr r="N178" s="2"/>
      </tp>
      <tp>
        <v>14</v>
        <stp/>
        <stp>600340.SH</stp>
        <stp>mcl1</stp>
        <stp>1</stp>
        <tr r="O178" s="2"/>
      </tp>
      <tp>
        <v>659</v>
        <stp/>
        <stp>600373.SH</stp>
        <stp>mcl2</stp>
        <stp>1</stp>
        <tr r="S184" s="2"/>
      </tp>
      <tp>
        <v>0</v>
        <stp/>
        <stp>000300.SH</stp>
        <stp>mcl1</stp>
        <stp>1</stp>
        <tr r="O4" s="2"/>
      </tp>
      <tp>
        <v>1047</v>
        <stp/>
        <stp>600383.SH</stp>
        <stp>mcl2</stp>
        <stp>1</stp>
        <tr r="S185" s="2"/>
      </tp>
      <tp>
        <v>8.81</v>
        <stp/>
        <stp>600383.SH</stp>
        <stp>mcj2</stp>
        <stp>1</stp>
        <tr r="R185" s="2"/>
      </tp>
      <tp>
        <v>31.52</v>
        <stp/>
        <stp>000503.SZ</stp>
        <stp>mcj2</stp>
        <stp>1</stp>
        <tr r="R27" s="2"/>
      </tp>
      <tp>
        <v>51</v>
        <stp/>
        <stp>000503.SZ</stp>
        <stp>mcl2</stp>
        <stp>1</stp>
        <tr r="S27" s="2"/>
      </tp>
      <tp>
        <v>64.52</v>
        <stp/>
        <stp>600570.SH</stp>
        <stp>mcj1</stp>
        <stp>1</stp>
        <tr r="N201" s="2"/>
      </tp>
      <tp>
        <v>10</v>
        <stp/>
        <stp>600570.SH</stp>
        <stp>mcl1</stp>
        <stp>1</stp>
        <tr r="O201" s="2"/>
      </tp>
      <tp>
        <v>4284</v>
        <stp/>
        <stp>600583.SH</stp>
        <stp>mcl2</stp>
        <stp>1</stp>
        <tr r="S203" s="2"/>
      </tp>
      <tp>
        <v>9.07</v>
        <stp/>
        <stp>600583.SH</stp>
        <stp>mcj2</stp>
        <stp>1</stp>
        <tr r="R203" s="2"/>
      </tp>
      <tp>
        <v>38.01</v>
        <stp/>
        <stp>000423.SZ</stp>
        <stp>mcj2</stp>
        <stp>1</stp>
        <tr r="R25" s="2"/>
      </tp>
      <tp>
        <v>0</v>
        <stp/>
        <stp>000413.SZ</stp>
        <stp>mcj2</stp>
        <stp>1</stp>
        <tr r="R24" s="2"/>
      </tp>
      <tp>
        <v>21.7</v>
        <stp/>
        <stp>000400.SZ</stp>
        <stp>mcj1</stp>
        <stp>1</stp>
        <tr r="N21" s="2"/>
      </tp>
      <tp>
        <v>0</v>
        <stp/>
        <stp>000413.SZ</stp>
        <stp>mcl2</stp>
        <stp>1</stp>
        <tr r="S24" s="2"/>
      </tp>
      <tp>
        <v>1689</v>
        <stp/>
        <stp>000400.SZ</stp>
        <stp>mcl1</stp>
        <stp>1</stp>
        <tr r="O21" s="2"/>
      </tp>
      <tp>
        <v>15</v>
        <stp/>
        <stp>000423.SZ</stp>
        <stp>mcl2</stp>
        <stp>1</stp>
        <tr r="S25" s="2"/>
      </tp>
      <tp>
        <v>1399</v>
        <stp/>
        <stp>000750.SZ</stp>
        <stp>mcl1</stp>
        <stp>1</stp>
        <tr r="O45" s="2"/>
      </tp>
      <tp>
        <v>17.21</v>
        <stp/>
        <stp>000750.SZ</stp>
        <stp>mcj1</stp>
        <stp>1</stp>
        <tr r="N45" s="2"/>
      </tp>
      <tp>
        <v>12.78</v>
        <stp/>
        <stp>000793.SZ</stp>
        <stp>mcj2</stp>
        <stp>1</stp>
        <tr r="R51" s="2"/>
      </tp>
      <tp>
        <v>15.29</v>
        <stp/>
        <stp>000783.SZ</stp>
        <stp>mcj2</stp>
        <stp>1</stp>
        <tr r="R49" s="2"/>
      </tp>
      <tp>
        <v>6110</v>
        <stp/>
        <stp>000793.SZ</stp>
        <stp>mcl2</stp>
        <stp>1</stp>
        <tr r="S51" s="2"/>
      </tp>
      <tp>
        <v>5424</v>
        <stp/>
        <stp>000783.SZ</stp>
        <stp>mcl2</stp>
        <stp>1</stp>
        <tr r="S49" s="2"/>
      </tp>
      <tp>
        <v>2176</v>
        <stp/>
        <stp>600703.SH</stp>
        <stp>mcl2</stp>
        <stp>1</stp>
        <tr r="S220" s="2"/>
      </tp>
      <tp>
        <v>15.26</v>
        <stp/>
        <stp>600703.SH</stp>
        <stp>mcj2</stp>
        <stp>1</stp>
        <tr r="R220" s="2"/>
      </tp>
      <tp>
        <v>41</v>
        <stp/>
        <stp>600783.SH</stp>
        <stp>mcl2</stp>
        <stp>1</stp>
        <tr r="S225" s="2"/>
      </tp>
      <tp>
        <v>27.43</v>
        <stp/>
        <stp>600783.SH</stp>
        <stp>mcj2</stp>
        <stp>1</stp>
        <tr r="R225" s="2"/>
      </tp>
      <tp>
        <v>14.71</v>
        <stp/>
        <stp>000630.SZ</stp>
        <stp>mcj1</stp>
        <stp>1</stp>
        <tr r="N38" s="2"/>
      </tp>
      <tp>
        <v>33.61</v>
        <stp/>
        <stp>000623.SZ</stp>
        <stp>mcj2</stp>
        <stp>1</stp>
        <tr r="R35" s="2"/>
      </tp>
      <tp>
        <v>1338</v>
        <stp/>
        <stp>000630.SZ</stp>
        <stp>mcl1</stp>
        <stp>1</stp>
        <tr r="O38" s="2"/>
      </tp>
      <tp>
        <v>193</v>
        <stp/>
        <stp>000623.SZ</stp>
        <stp>mcl2</stp>
        <stp>1</stp>
        <tr r="S35" s="2"/>
      </tp>
      <tp>
        <v>259</v>
        <stp/>
        <stp>600600.SH</stp>
        <stp>mcl1</stp>
        <stp>1</stp>
        <tr r="O207" s="2"/>
      </tp>
      <tp>
        <v>12.99</v>
        <stp/>
        <stp>600660.SH</stp>
        <stp>mcj1</stp>
        <stp>1</stp>
        <tr r="N214" s="2"/>
      </tp>
      <tp>
        <v>36.25</v>
        <stp/>
        <stp>600663.SH</stp>
        <stp>mcj2</stp>
        <stp>1</stp>
        <tr r="R215" s="2"/>
      </tp>
      <tp>
        <v>504</v>
        <stp/>
        <stp>600633.SH</stp>
        <stp>mcl2</stp>
        <stp>1</stp>
        <tr r="S208" s="2"/>
      </tp>
      <tp>
        <v>20.09</v>
        <stp/>
        <stp>600633.SH</stp>
        <stp>mcj2</stp>
        <stp>1</stp>
        <tr r="R208" s="2"/>
      </tp>
      <tp>
        <v>42.1</v>
        <stp/>
        <stp>600600.SH</stp>
        <stp>mcj1</stp>
        <stp>1</stp>
        <tr r="N207" s="2"/>
      </tp>
      <tp>
        <v>1432</v>
        <stp/>
        <stp>600660.SH</stp>
        <stp>mcl1</stp>
        <stp>1</stp>
        <tr r="O214" s="2"/>
      </tp>
      <tp>
        <v>14</v>
        <stp/>
        <stp>600663.SH</stp>
        <stp>mcl2</stp>
        <stp>1</stp>
        <tr r="S215" s="2"/>
      </tp>
      <tp>
        <v>1087</v>
        <stp/>
        <stp>600690.SH</stp>
        <stp>mcl1</stp>
        <stp>1</stp>
        <tr r="O219" s="2"/>
      </tp>
      <tp>
        <v>18.940000000000001</v>
        <stp/>
        <stp>600690.SH</stp>
        <stp>mcj1</stp>
        <stp>1</stp>
        <tr r="N219" s="2"/>
      </tp>
      <tp>
        <v>2366</v>
        <stp/>
        <stp>000970.SZ</stp>
        <stp>mcl1</stp>
        <stp>1</stp>
        <tr r="O68" s="2"/>
      </tp>
      <tp>
        <v>934</v>
        <stp/>
        <stp>000960.SZ</stp>
        <stp>mcl1</stp>
        <stp>1</stp>
        <tr r="O66" s="2"/>
      </tp>
      <tp>
        <v>11</v>
        <stp/>
        <stp>000963.SZ</stp>
        <stp>mcl2</stp>
        <stp>1</stp>
        <tr r="S67" s="2"/>
      </tp>
      <tp>
        <v>17.399999999999999</v>
        <stp/>
        <stp>000970.SZ</stp>
        <stp>mcj1</stp>
        <stp>1</stp>
        <tr r="N68" s="2"/>
      </tp>
      <tp>
        <v>18.989999999999998</v>
        <stp/>
        <stp>000960.SZ</stp>
        <stp>mcj1</stp>
        <stp>1</stp>
        <tr r="N66" s="2"/>
      </tp>
      <tp>
        <v>56.07</v>
        <stp/>
        <stp>000963.SZ</stp>
        <stp>mcj2</stp>
        <stp>1</stp>
        <tr r="R67" s="2"/>
      </tp>
      <tp>
        <v>7.57</v>
        <stp/>
        <stp>000983.SZ</stp>
        <stp>mcj2</stp>
        <stp>1</stp>
        <tr r="R69" s="2"/>
      </tp>
      <tp>
        <v>1554</v>
        <stp/>
        <stp>000983.SZ</stp>
        <stp>mcl2</stp>
        <stp>1</stp>
        <tr r="S69" s="2"/>
      </tp>
      <tp>
        <v>558</v>
        <stp/>
        <stp>600900.SH</stp>
        <stp>mcl1</stp>
        <stp>1</stp>
        <tr r="O241" s="2"/>
      </tp>
      <tp>
        <v>9.8000000000000007</v>
        <stp/>
        <stp>600900.SH</stp>
        <stp>mcj1</stp>
        <stp>1</stp>
        <tr r="N241" s="2"/>
      </tp>
      <tp>
        <v>13.9</v>
        <stp/>
        <stp>000800.SZ</stp>
        <stp>mcj1</stp>
        <stp>1</stp>
        <tr r="N52" s="2"/>
      </tp>
      <tp>
        <v>1677</v>
        <stp/>
        <stp>000800.SZ</stp>
        <stp>mcl1</stp>
        <stp>1</stp>
        <tr r="O52" s="2"/>
      </tp>
      <tp>
        <v>0</v>
        <stp/>
        <stp>000883.SZ</stp>
        <stp>mcj2</stp>
        <stp>1</stp>
        <tr r="R61" s="2"/>
      </tp>
      <tp>
        <v>0</v>
        <stp/>
        <stp>000883.SZ</stp>
        <stp>mcl2</stp>
        <stp>1</stp>
        <tr r="S61" s="2"/>
      </tp>
      <tp>
        <v>6.8</v>
        <stp/>
        <stp>600873.SH</stp>
        <stp>mcj2</stp>
        <stp>1</stp>
        <tr r="R235" s="2"/>
      </tp>
      <tp>
        <v>3.81</v>
        <stp/>
        <stp>600863.SH</stp>
        <stp>mcj2</stp>
        <stp>1</stp>
        <tr r="R233" s="2"/>
      </tp>
      <tp>
        <v>11182</v>
        <stp/>
        <stp>600873.SH</stp>
        <stp>mcl2</stp>
        <stp>1</stp>
        <tr r="S235" s="2"/>
      </tp>
      <tp>
        <v>12188</v>
        <stp/>
        <stp>600863.SH</stp>
        <stp>mcl2</stp>
        <stp>1</stp>
        <tr r="S233" s="2"/>
      </tp>
      <tp>
        <v>5</v>
        <stp/>
        <stp>600893.SH</stp>
        <stp>mcl2</stp>
        <stp>1</stp>
        <tr r="S240" s="2"/>
      </tp>
      <tp>
        <v>1476</v>
        <stp/>
        <stp>600880.SH</stp>
        <stp>mcl1</stp>
        <stp>1</stp>
        <tr r="O237" s="2"/>
      </tp>
      <tp>
        <v>30.51</v>
        <stp/>
        <stp>600893.SH</stp>
        <stp>mcj2</stp>
        <stp>1</stp>
        <tr r="R240" s="2"/>
      </tp>
      <tp>
        <v>12.8</v>
        <stp/>
        <stp>600880.SH</stp>
        <stp>mcj1</stp>
        <stp>1</stp>
        <tr r="N237" s="2"/>
      </tp>
      <tp>
        <v>27</v>
        <stp/>
        <stp>603000.SH</stp>
        <stp>mrl2</stp>
        <stp>1</stp>
        <tr r="Q302" s="2"/>
      </tp>
      <tp>
        <v>48.72</v>
        <stp/>
        <stp>603000.SH</stp>
        <stp>mrj2</stp>
        <stp>1</stp>
        <tr r="P302" s="2"/>
      </tp>
      <tp>
        <v>200</v>
        <stp/>
        <stp>603993.SH</stp>
        <stp>mrl1</stp>
        <stp>1</stp>
        <tr r="M305" s="2"/>
      </tp>
      <tp>
        <v>9.1199999999999992</v>
        <stp/>
        <stp>603993.SH</stp>
        <stp>mrj1</stp>
        <stp>1</stp>
        <tr r="L305" s="2"/>
      </tp>
      <tp>
        <v>25</v>
        <stp/>
        <stp>603000.SH</stp>
        <stp>mcl2</stp>
        <stp>1</stp>
        <tr r="S302" s="2"/>
      </tp>
      <tp>
        <v>48.79</v>
        <stp/>
        <stp>603000.SH</stp>
        <stp>mcj2</stp>
        <stp>1</stp>
        <tr r="R302" s="2"/>
      </tp>
      <tp>
        <v>639</v>
        <stp/>
        <stp>603993.SH</stp>
        <stp>mcl1</stp>
        <stp>1</stp>
        <tr r="O305" s="2"/>
      </tp>
      <tp>
        <v>9.1300000000000008</v>
        <stp/>
        <stp>603993.SH</stp>
        <stp>mcj1</stp>
        <stp>1</stp>
        <tr r="N305" s="2"/>
      </tp>
      <tp>
        <v>615</v>
        <stp/>
        <stp>002153.SZ</stp>
        <stp>mrl1</stp>
        <stp>1</stp>
        <tr r="M82" s="2"/>
      </tp>
      <tp>
        <v>89.07</v>
        <stp/>
        <stp>002153.SZ</stp>
        <stp>mrj1</stp>
        <stp>1</stp>
        <tr r="L82" s="2"/>
      </tp>
      <tp>
        <v>31.98</v>
        <stp/>
        <stp>002230.SZ</stp>
        <stp>mrj2</stp>
        <stp>1</stp>
        <tr r="P84" s="2"/>
      </tp>
      <tp>
        <v>1451</v>
        <stp/>
        <stp>002230.SZ</stp>
        <stp>mrl2</stp>
        <stp>1</stp>
        <tr r="Q84" s="2"/>
      </tp>
      <tp>
        <v>415</v>
        <stp/>
        <stp>002353.SZ</stp>
        <stp>mrl1</stp>
        <stp>1</stp>
        <tr r="M93" s="2"/>
      </tp>
      <tp>
        <v>19.190000000000001</v>
        <stp/>
        <stp>002310.SZ</stp>
        <stp>mrj2</stp>
        <stp>1</stp>
        <tr r="P91" s="2"/>
      </tp>
      <tp>
        <v>404</v>
        <stp/>
        <stp>002310.SZ</stp>
        <stp>mrl2</stp>
        <stp>1</stp>
        <tr r="Q91" s="2"/>
      </tp>
      <tp>
        <v>34.130000000000003</v>
        <stp/>
        <stp>002353.SZ</stp>
        <stp>mrj1</stp>
        <stp>1</stp>
        <tr r="L93" s="2"/>
      </tp>
      <tp>
        <v>20</v>
        <stp/>
        <stp>002450.SZ</stp>
        <stp>mrl2</stp>
        <stp>1</stp>
        <tr r="Q103" s="2"/>
      </tp>
      <tp>
        <v>27.33</v>
        <stp/>
        <stp>002410.SZ</stp>
        <stp>mrj2</stp>
        <stp>1</stp>
        <tr r="P98" s="2"/>
      </tp>
      <tp>
        <v>44</v>
        <stp/>
        <stp>002470.SZ</stp>
        <stp>mrl2</stp>
        <stp>1</stp>
        <tr r="Q106" s="2"/>
      </tp>
      <tp>
        <v>25.27</v>
        <stp/>
        <stp>002400.SZ</stp>
        <stp>mrj2</stp>
        <stp>1</stp>
        <tr r="P97" s="2"/>
      </tp>
      <tp>
        <v>538</v>
        <stp/>
        <stp>002410.SZ</stp>
        <stp>mrl2</stp>
        <stp>1</stp>
        <tr r="Q98" s="2"/>
      </tp>
      <tp>
        <v>30.37</v>
        <stp/>
        <stp>002470.SZ</stp>
        <stp>mrj2</stp>
        <stp>1</stp>
        <tr r="P106" s="2"/>
      </tp>
      <tp>
        <v>77</v>
        <stp/>
        <stp>002400.SZ</stp>
        <stp>mrl2</stp>
        <stp>1</stp>
        <tr r="Q97" s="2"/>
      </tp>
      <tp>
        <v>30.58</v>
        <stp/>
        <stp>002450.SZ</stp>
        <stp>mrj2</stp>
        <stp>1</stp>
        <tr r="P103" s="2"/>
      </tp>
      <tp>
        <v>1953</v>
        <stp/>
        <stp>002570.SZ</stp>
        <stp>mrl2</stp>
        <stp>1</stp>
        <tr r="Q109" s="2"/>
      </tp>
      <tp>
        <v>15.38</v>
        <stp/>
        <stp>002500.SZ</stp>
        <stp>mrj2</stp>
        <stp>1</stp>
        <tr r="P108" s="2"/>
      </tp>
      <tp>
        <v>17.3</v>
        <stp/>
        <stp>002570.SZ</stp>
        <stp>mrj2</stp>
        <stp>1</stp>
        <tr r="P109" s="2"/>
      </tp>
      <tp>
        <v>7091</v>
        <stp/>
        <stp>002500.SZ</stp>
        <stp>mrl2</stp>
        <stp>1</stp>
        <tr r="Q108" s="2"/>
      </tp>
      <tp>
        <v>217</v>
        <stp/>
        <stp>002653.SZ</stp>
        <stp>mrl1</stp>
        <stp>1</stp>
        <tr r="M112" s="2"/>
      </tp>
      <tp>
        <v>321</v>
        <stp/>
        <stp>002673.SZ</stp>
        <stp>mrl1</stp>
        <stp>1</stp>
        <tr r="M113" s="2"/>
      </tp>
      <tp>
        <v>33.03</v>
        <stp/>
        <stp>002603.SZ</stp>
        <stp>mrj1</stp>
        <stp>1</stp>
        <tr r="L111" s="2"/>
      </tp>
      <tp>
        <v>30.66</v>
        <stp/>
        <stp>002673.SZ</stp>
        <stp>mrj1</stp>
        <stp>1</stp>
        <tr r="L113" s="2"/>
      </tp>
      <tp>
        <v>372</v>
        <stp/>
        <stp>002603.SZ</stp>
        <stp>mrl1</stp>
        <stp>1</stp>
        <tr r="M111" s="2"/>
      </tp>
      <tp>
        <v>19.34</v>
        <stp/>
        <stp>002653.SZ</stp>
        <stp>mrj1</stp>
        <stp>1</stp>
        <tr r="L112" s="2"/>
      </tp>
      <tp>
        <v>0</v>
        <stp/>
        <stp>002153.SZ</stp>
        <stp>mcl1</stp>
        <stp>1</stp>
        <tr r="O82" s="2"/>
      </tp>
      <tp>
        <v>0</v>
        <stp/>
        <stp>002153.SZ</stp>
        <stp>mcj1</stp>
        <stp>1</stp>
        <tr r="N82" s="2"/>
      </tp>
      <tp>
        <v>354</v>
        <stp/>
        <stp>002353.SZ</stp>
        <stp>mcl1</stp>
        <stp>1</stp>
        <tr r="O93" s="2"/>
      </tp>
      <tp>
        <v>19.22</v>
        <stp/>
        <stp>002310.SZ</stp>
        <stp>mcj2</stp>
        <stp>1</stp>
        <tr r="R91" s="2"/>
      </tp>
      <tp>
        <v>521</v>
        <stp/>
        <stp>002310.SZ</stp>
        <stp>mcl2</stp>
        <stp>1</stp>
        <tr r="S91" s="2"/>
      </tp>
      <tp>
        <v>34.14</v>
        <stp/>
        <stp>002353.SZ</stp>
        <stp>mcj1</stp>
        <stp>1</stp>
        <tr r="N93" s="2"/>
      </tp>
      <tp>
        <v>32.01</v>
        <stp/>
        <stp>002230.SZ</stp>
        <stp>mcj2</stp>
        <stp>1</stp>
        <tr r="R84" s="2"/>
      </tp>
      <tp>
        <v>423</v>
        <stp/>
        <stp>002230.SZ</stp>
        <stp>mcl2</stp>
        <stp>1</stp>
        <tr r="S84" s="2"/>
      </tp>
      <tp>
        <v>1529</v>
        <stp/>
        <stp>002570.SZ</stp>
        <stp>mcl2</stp>
        <stp>1</stp>
        <tr r="S109" s="2"/>
      </tp>
      <tp>
        <v>15.41</v>
        <stp/>
        <stp>002500.SZ</stp>
        <stp>mcj2</stp>
        <stp>1</stp>
        <tr r="R108" s="2"/>
      </tp>
      <tp>
        <v>17.329999999999998</v>
        <stp/>
        <stp>002570.SZ</stp>
        <stp>mcj2</stp>
        <stp>1</stp>
        <tr r="R109" s="2"/>
      </tp>
      <tp>
        <v>1002</v>
        <stp/>
        <stp>002500.SZ</stp>
        <stp>mcl2</stp>
        <stp>1</stp>
        <tr r="S108" s="2"/>
      </tp>
      <tp>
        <v>4</v>
        <stp/>
        <stp>002450.SZ</stp>
        <stp>mcl2</stp>
        <stp>1</stp>
        <tr r="S103" s="2"/>
      </tp>
      <tp>
        <v>27.36</v>
        <stp/>
        <stp>002410.SZ</stp>
        <stp>mcj2</stp>
        <stp>1</stp>
        <tr r="R98" s="2"/>
      </tp>
      <tp>
        <v>209</v>
        <stp/>
        <stp>002470.SZ</stp>
        <stp>mcl2</stp>
        <stp>1</stp>
        <tr r="S106" s="2"/>
      </tp>
      <tp>
        <v>25.3</v>
        <stp/>
        <stp>002400.SZ</stp>
        <stp>mcj2</stp>
        <stp>1</stp>
        <tr r="R97" s="2"/>
      </tp>
      <tp>
        <v>320</v>
        <stp/>
        <stp>002410.SZ</stp>
        <stp>mcl2</stp>
        <stp>1</stp>
        <tr r="S98" s="2"/>
      </tp>
      <tp>
        <v>30.4</v>
        <stp/>
        <stp>002470.SZ</stp>
        <stp>mcj2</stp>
        <stp>1</stp>
        <tr r="R106" s="2"/>
      </tp>
      <tp>
        <v>165</v>
        <stp/>
        <stp>002400.SZ</stp>
        <stp>mcl2</stp>
        <stp>1</stp>
        <tr r="S97" s="2"/>
      </tp>
      <tp>
        <v>30.61</v>
        <stp/>
        <stp>002450.SZ</stp>
        <stp>mcj2</stp>
        <stp>1</stp>
        <tr r="R103" s="2"/>
      </tp>
      <tp>
        <v>486</v>
        <stp/>
        <stp>002653.SZ</stp>
        <stp>mcl1</stp>
        <stp>1</stp>
        <tr r="O112" s="2"/>
      </tp>
      <tp>
        <v>171</v>
        <stp/>
        <stp>002673.SZ</stp>
        <stp>mcl1</stp>
        <stp>1</stp>
        <tr r="O113" s="2"/>
      </tp>
      <tp>
        <v>33.04</v>
        <stp/>
        <stp>002603.SZ</stp>
        <stp>mcj1</stp>
        <stp>1</stp>
        <tr r="N111" s="2"/>
      </tp>
      <tp>
        <v>30.67</v>
        <stp/>
        <stp>002673.SZ</stp>
        <stp>mcj1</stp>
        <stp>1</stp>
        <tr r="N113" s="2"/>
      </tp>
      <tp>
        <v>104</v>
        <stp/>
        <stp>002603.SZ</stp>
        <stp>mcl1</stp>
        <stp>1</stp>
        <tr r="O111" s="2"/>
      </tp>
      <tp>
        <v>19.350000000000001</v>
        <stp/>
        <stp>002653.SZ</stp>
        <stp>mcj1</stp>
        <stp>1</stp>
        <tr r="N112" s="2"/>
      </tp>
      <tp>
        <v>2182</v>
        <stp/>
        <stp>601333.SH</stp>
        <stp>mrl1</stp>
        <stp>1</stp>
        <tr r="M266" s="2"/>
      </tp>
      <tp>
        <v>4.32</v>
        <stp/>
        <stp>601333.SH</stp>
        <stp>mrj1</stp>
        <stp>1</stp>
        <tr r="L266" s="2"/>
      </tp>
      <tp>
        <v>10634</v>
        <stp/>
        <stp>601390.SH</stp>
        <stp>mrl2</stp>
        <stp>1</stp>
        <tr r="Q269" s="2"/>
      </tp>
      <tp>
        <v>7.2</v>
        <stp/>
        <stp>601390.SH</stp>
        <stp>mrj2</stp>
        <stp>1</stp>
        <tr r="P269" s="2"/>
      </tp>
      <tp>
        <v>2074</v>
        <stp/>
        <stp>601600.SH</stp>
        <stp>mrl2</stp>
        <stp>1</stp>
        <tr r="Q272" s="2"/>
      </tp>
      <tp>
        <v>4</v>
        <stp/>
        <stp>601633.SH</stp>
        <stp>mrl1</stp>
        <stp>1</stp>
        <tr r="M277" s="2"/>
      </tp>
      <tp>
        <v>40.19</v>
        <stp/>
        <stp>601633.SH</stp>
        <stp>mrj1</stp>
        <stp>1</stp>
        <tr r="L277" s="2"/>
      </tp>
      <tp>
        <v>5.07</v>
        <stp/>
        <stp>601600.SH</stp>
        <stp>mrj2</stp>
        <stp>1</stp>
        <tr r="P272" s="2"/>
      </tp>
      <tp>
        <v>997</v>
        <stp/>
        <stp>601800.SH</stp>
        <stp>mrl2</stp>
        <stp>1</stp>
        <tr r="Q284" s="2"/>
      </tp>
      <tp>
        <v>11.25</v>
        <stp/>
        <stp>601800.SH</stp>
        <stp>mrj2</stp>
        <stp>1</stp>
        <tr r="P284" s="2"/>
      </tp>
      <tp>
        <v>69</v>
        <stp/>
        <stp>601933.SH</stp>
        <stp>mrl1</stp>
        <stp>1</stp>
        <tr r="M295" s="2"/>
      </tp>
      <tp>
        <v>9.4700000000000006</v>
        <stp/>
        <stp>601933.SH</stp>
        <stp>mrj1</stp>
        <stp>1</stp>
        <tr r="L295" s="2"/>
      </tp>
      <tp>
        <v>3392</v>
        <stp/>
        <stp>601333.SH</stp>
        <stp>mcl1</stp>
        <stp>1</stp>
        <tr r="O266" s="2"/>
      </tp>
      <tp>
        <v>4.33</v>
        <stp/>
        <stp>601333.SH</stp>
        <stp>mcj1</stp>
        <stp>1</stp>
        <tr r="N266" s="2"/>
      </tp>
      <tp>
        <v>5168</v>
        <stp/>
        <stp>601390.SH</stp>
        <stp>mcl2</stp>
        <stp>1</stp>
        <tr r="S269" s="2"/>
      </tp>
      <tp>
        <v>7.23</v>
        <stp/>
        <stp>601390.SH</stp>
        <stp>mcj2</stp>
        <stp>1</stp>
        <tr r="R269" s="2"/>
      </tp>
      <tp>
        <v>8394</v>
        <stp/>
        <stp>601600.SH</stp>
        <stp>mcl2</stp>
        <stp>1</stp>
        <tr r="S272" s="2"/>
      </tp>
      <tp>
        <v>128</v>
        <stp/>
        <stp>601633.SH</stp>
        <stp>mcl1</stp>
        <stp>1</stp>
        <tr r="O277" s="2"/>
      </tp>
      <tp>
        <v>40.200000000000003</v>
        <stp/>
        <stp>601633.SH</stp>
        <stp>mcj1</stp>
        <stp>1</stp>
        <tr r="N277" s="2"/>
      </tp>
      <tp>
        <v>5.0999999999999996</v>
        <stp/>
        <stp>601600.SH</stp>
        <stp>mcj2</stp>
        <stp>1</stp>
        <tr r="R272" s="2"/>
      </tp>
      <tp>
        <v>1132</v>
        <stp/>
        <stp>601933.SH</stp>
        <stp>mcl1</stp>
        <stp>1</stp>
        <tr r="O295" s="2"/>
      </tp>
      <tp>
        <v>9.48</v>
        <stp/>
        <stp>601933.SH</stp>
        <stp>mcj1</stp>
        <stp>1</stp>
        <tr r="N295" s="2"/>
      </tp>
      <tp>
        <v>0</v>
        <stp/>
        <stp>601800.SH</stp>
        <stp>mcl2</stp>
        <stp>1</stp>
        <tr r="S284" s="2"/>
      </tp>
      <tp>
        <v>0</v>
        <stp/>
        <stp>601800.SH</stp>
        <stp>mcj2</stp>
        <stp>1</stp>
        <tr r="R284" s="2"/>
      </tp>
      <tp>
        <v>3</v>
        <stp/>
        <stp>300070.SZ</stp>
        <stp>mrl2</stp>
        <stp>1</stp>
        <tr r="Q119" s="2"/>
      </tp>
      <tp>
        <v>70</v>
        <stp/>
        <stp>000060.SZ</stp>
        <stp>mrl2</stp>
        <stp>1</stp>
        <tr r="Q12" s="2"/>
      </tp>
      <tp>
        <v>5913</v>
        <stp/>
        <stp>000063.SZ</stp>
        <stp>mrl1</stp>
        <stp>1</stp>
        <tr r="M14" s="2"/>
      </tp>
      <tp>
        <v>9.8699999999999992</v>
        <stp/>
        <stp>000060.SZ</stp>
        <stp>mrj2</stp>
        <stp>1</stp>
        <tr r="P12" s="2"/>
      </tp>
      <tp>
        <v>17.350000000000001</v>
        <stp/>
        <stp>000063.SZ</stp>
        <stp>mrj1</stp>
        <stp>1</stp>
        <tr r="L14" s="2"/>
      </tp>
      <tp>
        <v>38.03</v>
        <stp/>
        <stp>300070.SZ</stp>
        <stp>mrj2</stp>
        <stp>1</stp>
        <tr r="P119" s="2"/>
      </tp>
      <tp>
        <v>22084</v>
        <stp/>
        <stp>600010.SH</stp>
        <stp>mrl2</stp>
        <stp>1</stp>
        <tr r="Q127" s="2"/>
      </tp>
      <tp>
        <v>2116</v>
        <stp/>
        <stp>600000.SH</stp>
        <stp>mrl2</stp>
        <stp>1</stp>
        <tr r="Q124" s="2"/>
      </tp>
      <tp>
        <v>12.28</v>
        <stp/>
        <stp>600060.SH</stp>
        <stp>mrj2</stp>
        <stp>1</stp>
        <tr r="P144" s="2"/>
      </tp>
      <tp>
        <v>28</v>
        <stp/>
        <stp>600030.SH</stp>
        <stp>mrl2</stp>
        <stp>1</stp>
        <tr r="Q137" s="2"/>
      </tp>
      <tp>
        <v>4.37</v>
        <stp/>
        <stp>600050.SH</stp>
        <stp>mrj2</stp>
        <stp>1</stp>
        <tr r="P142" s="2"/>
      </tp>
      <tp>
        <v>3386</v>
        <stp/>
        <stp>600023.SH</stp>
        <stp>mrl1</stp>
        <stp>1</stp>
        <tr r="M133" s="2"/>
      </tp>
      <tp>
        <v>27.06</v>
        <stp/>
        <stp>600030.SH</stp>
        <stp>mrj2</stp>
        <stp>1</stp>
        <tr r="P137" s="2"/>
      </tp>
      <tp>
        <v>16757</v>
        <stp/>
        <stp>600050.SH</stp>
        <stp>mrl2</stp>
        <stp>1</stp>
        <tr r="Q142" s="2"/>
      </tp>
      <tp>
        <v>6.7</v>
        <stp/>
        <stp>600023.SH</stp>
        <stp>mrj1</stp>
        <stp>1</stp>
        <tr r="L133" s="2"/>
      </tp>
      <tp>
        <v>4.1900000000000004</v>
        <stp/>
        <stp>600010.SH</stp>
        <stp>mrj2</stp>
        <stp>1</stp>
        <tr r="P127" s="2"/>
      </tp>
      <tp>
        <v>12.75</v>
        <stp/>
        <stp>600000.SH</stp>
        <stp>mrj2</stp>
        <stp>1</stp>
        <tr r="P124" s="2"/>
      </tp>
      <tp>
        <v>1019</v>
        <stp/>
        <stp>600060.SH</stp>
        <stp>mrl2</stp>
        <stp>1</stp>
        <tr r="Q144" s="2"/>
      </tp>
      <tp>
        <v>3.82</v>
        <stp/>
        <stp>000100.SZ</stp>
        <stp>mrj2</stp>
        <stp>1</stp>
        <tr r="P16" s="2"/>
      </tp>
      <tp>
        <v>30.37</v>
        <stp/>
        <stp>300133.SZ</stp>
        <stp>mrj1</stp>
        <stp>1</stp>
        <tr r="L121" s="2"/>
      </tp>
      <tp>
        <v>16304</v>
        <stp/>
        <stp>000100.SZ</stp>
        <stp>mrl2</stp>
        <stp>1</stp>
        <tr r="Q16" s="2"/>
      </tp>
      <tp>
        <v>90</v>
        <stp/>
        <stp>300133.SZ</stp>
        <stp>mrl1</stp>
        <stp>1</stp>
        <tr r="M121" s="2"/>
      </tp>
      <tp>
        <v>7.91</v>
        <stp/>
        <stp>600170.SH</stp>
        <stp>mrj2</stp>
        <stp>1</stp>
        <tr r="P162" s="2"/>
      </tp>
      <tp>
        <v>580</v>
        <stp/>
        <stp>600100.SH</stp>
        <stp>mrl2</stp>
        <stp>1</stp>
        <tr r="Q150" s="2"/>
      </tp>
      <tp>
        <v>37.79</v>
        <stp/>
        <stp>600150.SH</stp>
        <stp>mrj2</stp>
        <stp>1</stp>
        <tr r="P158" s="2"/>
      </tp>
      <tp>
        <v>10.61</v>
        <stp/>
        <stp>600153.SH</stp>
        <stp>mrj1</stp>
        <stp>1</stp>
        <tr r="L159" s="2"/>
      </tp>
      <tp>
        <v>6.78</v>
        <stp/>
        <stp>600143.SH</stp>
        <stp>mrj1</stp>
        <stp>1</stp>
        <tr r="L157" s="2"/>
      </tp>
      <tp>
        <v>155</v>
        <stp/>
        <stp>600150.SH</stp>
        <stp>mrl2</stp>
        <stp>1</stp>
        <tr r="Q158" s="2"/>
      </tp>
      <tp>
        <v>701</v>
        <stp/>
        <stp>600153.SH</stp>
        <stp>mrl1</stp>
        <stp>1</stp>
        <tr r="M159" s="2"/>
      </tp>
      <tp>
        <v>903</v>
        <stp/>
        <stp>600143.SH</stp>
        <stp>mrl1</stp>
        <stp>1</stp>
        <tr r="M157" s="2"/>
      </tp>
      <tp>
        <v>593</v>
        <stp/>
        <stp>600170.SH</stp>
        <stp>mrl2</stp>
        <stp>1</stp>
        <tr r="Q162" s="2"/>
      </tp>
      <tp>
        <v>13.84</v>
        <stp/>
        <stp>600100.SH</stp>
        <stp>mrj2</stp>
        <stp>1</stp>
        <tr r="P150" s="2"/>
      </tp>
      <tp>
        <v>26.18</v>
        <stp/>
        <stp>000333.SZ</stp>
        <stp>mrj1</stp>
        <stp>1</stp>
        <tr r="L19" s="2"/>
      </tp>
      <tp>
        <v>3352</v>
        <stp/>
        <stp>000333.SZ</stp>
        <stp>mrl1</stp>
        <stp>1</stp>
        <tr r="M19" s="2"/>
      </tp>
      <tp>
        <v>15.03</v>
        <stp/>
        <stp>600373.SH</stp>
        <stp>mrj1</stp>
        <stp>1</stp>
        <tr r="L184" s="2"/>
      </tp>
      <tp>
        <v>0</v>
        <stp/>
        <stp>000300.SH</stp>
        <stp>mrj2</stp>
        <stp>1</stp>
        <tr r="P4" s="2"/>
      </tp>
      <tp>
        <v>36.270000000000003</v>
        <stp/>
        <stp>600340.SH</stp>
        <stp>mrj2</stp>
        <stp>1</stp>
        <tr r="P178" s="2"/>
      </tp>
      <tp>
        <v>6</v>
        <stp/>
        <stp>600340.SH</stp>
        <stp>mrl2</stp>
        <stp>1</stp>
        <tr r="Q178" s="2"/>
      </tp>
      <tp>
        <v>81</v>
        <stp/>
        <stp>600373.SH</stp>
        <stp>mrl1</stp>
        <stp>1</stp>
        <tr r="M184" s="2"/>
      </tp>
      <tp>
        <v>0</v>
        <stp/>
        <stp>000300.SH</stp>
        <stp>mrl2</stp>
        <stp>1</stp>
        <tr r="Q4" s="2"/>
      </tp>
      <tp>
        <v>247</v>
        <stp/>
        <stp>600383.SH</stp>
        <stp>mrl1</stp>
        <stp>1</stp>
        <tr r="M185" s="2"/>
      </tp>
      <tp>
        <v>8.7899999999999991</v>
        <stp/>
        <stp>600383.SH</stp>
        <stp>mrj1</stp>
        <stp>1</stp>
        <tr r="L185" s="2"/>
      </tp>
      <tp>
        <v>37.99</v>
        <stp/>
        <stp>000423.SZ</stp>
        <stp>mrj1</stp>
        <stp>1</stp>
        <tr r="L25" s="2"/>
      </tp>
      <tp>
        <v>0</v>
        <stp/>
        <stp>000413.SZ</stp>
        <stp>mrj1</stp>
        <stp>1</stp>
        <tr r="L24" s="2"/>
      </tp>
      <tp>
        <v>21.68</v>
        <stp/>
        <stp>000400.SZ</stp>
        <stp>mrj2</stp>
        <stp>1</stp>
        <tr r="P21" s="2"/>
      </tp>
      <tp>
        <v>0</v>
        <stp/>
        <stp>000413.SZ</stp>
        <stp>mrl1</stp>
        <stp>1</stp>
        <tr r="M24" s="2"/>
      </tp>
      <tp>
        <v>482</v>
        <stp/>
        <stp>000400.SZ</stp>
        <stp>mrl2</stp>
        <stp>1</stp>
        <tr r="Q21" s="2"/>
      </tp>
      <tp>
        <v>349</v>
        <stp/>
        <stp>000423.SZ</stp>
        <stp>mrl1</stp>
        <stp>1</stp>
        <tr r="M25" s="2"/>
      </tp>
      <tp>
        <v>31.5</v>
        <stp/>
        <stp>000503.SZ</stp>
        <stp>mrj1</stp>
        <stp>1</stp>
        <tr r="L27" s="2"/>
      </tp>
      <tp>
        <v>61</v>
        <stp/>
        <stp>000503.SZ</stp>
        <stp>mrl1</stp>
        <stp>1</stp>
        <tr r="M27" s="2"/>
      </tp>
      <tp>
        <v>64.459999999999994</v>
        <stp/>
        <stp>600570.SH</stp>
        <stp>mrj2</stp>
        <stp>1</stp>
        <tr r="P201" s="2"/>
      </tp>
      <tp>
        <v>157</v>
        <stp/>
        <stp>600570.SH</stp>
        <stp>mrl2</stp>
        <stp>1</stp>
        <tr r="Q201" s="2"/>
      </tp>
      <tp>
        <v>1140</v>
        <stp/>
        <stp>600583.SH</stp>
        <stp>mrl1</stp>
        <stp>1</stp>
        <tr r="M203" s="2"/>
      </tp>
      <tp>
        <v>9.0500000000000007</v>
        <stp/>
        <stp>600583.SH</stp>
        <stp>mrj1</stp>
        <stp>1</stp>
        <tr r="L203" s="2"/>
      </tp>
      <tp>
        <v>14.69</v>
        <stp/>
        <stp>000630.SZ</stp>
        <stp>mrj2</stp>
        <stp>1</stp>
        <tr r="P38" s="2"/>
      </tp>
      <tp>
        <v>33.590000000000003</v>
        <stp/>
        <stp>000623.SZ</stp>
        <stp>mrj1</stp>
        <stp>1</stp>
        <tr r="L35" s="2"/>
      </tp>
      <tp>
        <v>1258</v>
        <stp/>
        <stp>000630.SZ</stp>
        <stp>mrl2</stp>
        <stp>1</stp>
        <tr r="Q38" s="2"/>
      </tp>
      <tp>
        <v>2</v>
        <stp/>
        <stp>000623.SZ</stp>
        <stp>mrl1</stp>
        <stp>1</stp>
        <tr r="M35" s="2"/>
      </tp>
      <tp>
        <v>6</v>
        <stp/>
        <stp>600600.SH</stp>
        <stp>mrl2</stp>
        <stp>1</stp>
        <tr r="Q207" s="2"/>
      </tp>
      <tp>
        <v>12.97</v>
        <stp/>
        <stp>600660.SH</stp>
        <stp>mrj2</stp>
        <stp>1</stp>
        <tr r="P214" s="2"/>
      </tp>
      <tp>
        <v>36.200000000000003</v>
        <stp/>
        <stp>600663.SH</stp>
        <stp>mrj1</stp>
        <stp>1</stp>
        <tr r="L215" s="2"/>
      </tp>
      <tp>
        <v>16</v>
        <stp/>
        <stp>600633.SH</stp>
        <stp>mrl1</stp>
        <stp>1</stp>
        <tr r="M208" s="2"/>
      </tp>
      <tp>
        <v>20.059999999999999</v>
        <stp/>
        <stp>600633.SH</stp>
        <stp>mrj1</stp>
        <stp>1</stp>
        <tr r="L208" s="2"/>
      </tp>
      <tp>
        <v>42.06</v>
        <stp/>
        <stp>600600.SH</stp>
        <stp>mrj2</stp>
        <stp>1</stp>
        <tr r="P207" s="2"/>
      </tp>
      <tp>
        <v>352</v>
        <stp/>
        <stp>600660.SH</stp>
        <stp>mrl2</stp>
        <stp>1</stp>
        <tr r="Q214" s="2"/>
      </tp>
      <tp>
        <v>129</v>
        <stp/>
        <stp>600663.SH</stp>
        <stp>mrl1</stp>
        <stp>1</stp>
        <tr r="M215" s="2"/>
      </tp>
      <tp>
        <v>451</v>
        <stp/>
        <stp>600690.SH</stp>
        <stp>mrl2</stp>
        <stp>1</stp>
        <tr r="Q219" s="2"/>
      </tp>
      <tp>
        <v>18.899999999999999</v>
        <stp/>
        <stp>600690.SH</stp>
        <stp>mrj2</stp>
        <stp>1</stp>
        <tr r="P219" s="2"/>
      </tp>
      <tp>
        <v>1034</v>
        <stp/>
        <stp>000750.SZ</stp>
        <stp>mrl2</stp>
        <stp>1</stp>
        <tr r="Q45" s="2"/>
      </tp>
      <tp>
        <v>17.190000000000001</v>
        <stp/>
        <stp>000750.SZ</stp>
        <stp>mrj2</stp>
        <stp>1</stp>
        <tr r="P45" s="2"/>
      </tp>
      <tp>
        <v>12.76</v>
        <stp/>
        <stp>000793.SZ</stp>
        <stp>mrj1</stp>
        <stp>1</stp>
        <tr r="L51" s="2"/>
      </tp>
      <tp>
        <v>15.27</v>
        <stp/>
        <stp>000783.SZ</stp>
        <stp>mrj1</stp>
        <stp>1</stp>
        <tr r="L49" s="2"/>
      </tp>
      <tp>
        <v>1389</v>
        <stp/>
        <stp>000793.SZ</stp>
        <stp>mrl1</stp>
        <stp>1</stp>
        <tr r="M51" s="2"/>
      </tp>
      <tp>
        <v>24500</v>
        <stp/>
        <stp>000783.SZ</stp>
        <stp>mrl1</stp>
        <stp>1</stp>
        <tr r="M49" s="2"/>
      </tp>
      <tp>
        <v>412</v>
        <stp/>
        <stp>600703.SH</stp>
        <stp>mrl1</stp>
        <stp>1</stp>
        <tr r="M220" s="2"/>
      </tp>
      <tp>
        <v>15.24</v>
        <stp/>
        <stp>600703.SH</stp>
        <stp>mrj1</stp>
        <stp>1</stp>
        <tr r="L220" s="2"/>
      </tp>
      <tp>
        <v>2</v>
        <stp/>
        <stp>600783.SH</stp>
        <stp>mrl1</stp>
        <stp>1</stp>
        <tr r="M225" s="2"/>
      </tp>
      <tp>
        <v>27.41</v>
        <stp/>
        <stp>600783.SH</stp>
        <stp>mrj1</stp>
        <stp>1</stp>
        <tr r="L225" s="2"/>
      </tp>
      <tp>
        <v>13.88</v>
        <stp/>
        <stp>000800.SZ</stp>
        <stp>mrj2</stp>
        <stp>1</stp>
        <tr r="P52" s="2"/>
      </tp>
      <tp>
        <v>1688</v>
        <stp/>
        <stp>000800.SZ</stp>
        <stp>mrl2</stp>
        <stp>1</stp>
        <tr r="Q52" s="2"/>
      </tp>
      <tp>
        <v>0</v>
        <stp/>
        <stp>000883.SZ</stp>
        <stp>mrj1</stp>
        <stp>1</stp>
        <tr r="L61" s="2"/>
      </tp>
      <tp>
        <v>0</v>
        <stp/>
        <stp>000883.SZ</stp>
        <stp>mrl1</stp>
        <stp>1</stp>
        <tr r="M61" s="2"/>
      </tp>
      <tp>
        <v>6.78</v>
        <stp/>
        <stp>600873.SH</stp>
        <stp>mrj1</stp>
        <stp>1</stp>
        <tr r="L235" s="2"/>
      </tp>
      <tp>
        <v>3.79</v>
        <stp/>
        <stp>600863.SH</stp>
        <stp>mrj1</stp>
        <stp>1</stp>
        <tr r="L233" s="2"/>
      </tp>
      <tp>
        <v>125</v>
        <stp/>
        <stp>600873.SH</stp>
        <stp>mrl1</stp>
        <stp>1</stp>
        <tr r="M235" s="2"/>
      </tp>
      <tp>
        <v>1708</v>
        <stp/>
        <stp>600863.SH</stp>
        <stp>mrl1</stp>
        <stp>1</stp>
        <tr r="M233" s="2"/>
      </tp>
      <tp>
        <v>177</v>
        <stp/>
        <stp>600893.SH</stp>
        <stp>mrl1</stp>
        <stp>1</stp>
        <tr r="M240" s="2"/>
      </tp>
      <tp>
        <v>1572</v>
        <stp/>
        <stp>600880.SH</stp>
        <stp>mrl2</stp>
        <stp>1</stp>
        <tr r="Q237" s="2"/>
      </tp>
      <tp>
        <v>30.48</v>
        <stp/>
        <stp>600893.SH</stp>
        <stp>mrj1</stp>
        <stp>1</stp>
        <tr r="L240" s="2"/>
      </tp>
      <tp>
        <v>12.78</v>
        <stp/>
        <stp>600880.SH</stp>
        <stp>mrj2</stp>
        <stp>1</stp>
        <tr r="P237" s="2"/>
      </tp>
      <tp>
        <v>267</v>
        <stp/>
        <stp>000970.SZ</stp>
        <stp>mrl2</stp>
        <stp>1</stp>
        <tr r="Q68" s="2"/>
      </tp>
      <tp>
        <v>1594</v>
        <stp/>
        <stp>000960.SZ</stp>
        <stp>mrl2</stp>
        <stp>1</stp>
        <tr r="Q66" s="2"/>
      </tp>
      <tp>
        <v>58</v>
        <stp/>
        <stp>000963.SZ</stp>
        <stp>mrl1</stp>
        <stp>1</stp>
        <tr r="M67" s="2"/>
      </tp>
      <tp>
        <v>17.38</v>
        <stp/>
        <stp>000970.SZ</stp>
        <stp>mrj2</stp>
        <stp>1</stp>
        <tr r="P68" s="2"/>
      </tp>
      <tp>
        <v>18.97</v>
        <stp/>
        <stp>000960.SZ</stp>
        <stp>mrj2</stp>
        <stp>1</stp>
        <tr r="P66" s="2"/>
      </tp>
      <tp>
        <v>56.01</v>
        <stp/>
        <stp>000963.SZ</stp>
        <stp>mrj1</stp>
        <stp>1</stp>
        <tr r="L67" s="2"/>
      </tp>
      <tp>
        <v>7.55</v>
        <stp/>
        <stp>000983.SZ</stp>
        <stp>mrj1</stp>
        <stp>1</stp>
        <tr r="L69" s="2"/>
      </tp>
      <tp>
        <v>3106</v>
        <stp/>
        <stp>000983.SZ</stp>
        <stp>mrl1</stp>
        <stp>1</stp>
        <tr r="M69" s="2"/>
      </tp>
      <tp>
        <v>263</v>
        <stp/>
        <stp>600900.SH</stp>
        <stp>mrl2</stp>
        <stp>1</stp>
        <tr r="Q241" s="2"/>
      </tp>
      <tp>
        <v>9.7799999999999994</v>
        <stp/>
        <stp>600900.SH</stp>
        <stp>mrj2</stp>
        <stp>1</stp>
        <tr r="P241" s="2"/>
      </tp>
      <tp>
        <v>3.85</v>
        <stp/>
        <stp>000100.SZ</stp>
        <stp>mcj2</stp>
        <stp>1</stp>
        <tr r="R16" s="2"/>
      </tp>
      <tp>
        <v>30.38</v>
        <stp/>
        <stp>300133.SZ</stp>
        <stp>mcj1</stp>
        <stp>1</stp>
        <tr r="N121" s="2"/>
      </tp>
      <tp>
        <v>33419</v>
        <stp/>
        <stp>000100.SZ</stp>
        <stp>mcl2</stp>
        <stp>1</stp>
        <tr r="S16" s="2"/>
      </tp>
      <tp>
        <v>174</v>
        <stp/>
        <stp>300133.SZ</stp>
        <stp>mcl1</stp>
        <stp>1</stp>
        <tr r="O121" s="2"/>
      </tp>
      <tp>
        <v>7.94</v>
        <stp/>
        <stp>600170.SH</stp>
        <stp>mcj2</stp>
        <stp>1</stp>
        <tr r="R162" s="2"/>
      </tp>
      <tp>
        <v>510</v>
        <stp/>
        <stp>600100.SH</stp>
        <stp>mcl2</stp>
        <stp>1</stp>
        <tr r="S150" s="2"/>
      </tp>
      <tp>
        <v>37.82</v>
        <stp/>
        <stp>600150.SH</stp>
        <stp>mcj2</stp>
        <stp>1</stp>
        <tr r="R158" s="2"/>
      </tp>
      <tp>
        <v>10.62</v>
        <stp/>
        <stp>600153.SH</stp>
        <stp>mcj1</stp>
        <stp>1</stp>
        <tr r="N159" s="2"/>
      </tp>
      <tp>
        <v>6.79</v>
        <stp/>
        <stp>600143.SH</stp>
        <stp>mcj1</stp>
        <stp>1</stp>
        <tr r="N157" s="2"/>
      </tp>
      <tp>
        <v>5</v>
        <stp/>
        <stp>600150.SH</stp>
        <stp>mcl2</stp>
        <stp>1</stp>
        <tr r="S158" s="2"/>
      </tp>
      <tp>
        <v>1387</v>
        <stp/>
        <stp>600153.SH</stp>
        <stp>mcl1</stp>
        <stp>1</stp>
        <tr r="O159" s="2"/>
      </tp>
      <tp>
        <v>5282</v>
        <stp/>
        <stp>600143.SH</stp>
        <stp>mcl1</stp>
        <stp>1</stp>
        <tr r="O157" s="2"/>
      </tp>
      <tp>
        <v>1392</v>
        <stp/>
        <stp>600170.SH</stp>
        <stp>mcl2</stp>
        <stp>1</stp>
        <tr r="S162" s="2"/>
      </tp>
      <tp>
        <v>13.88</v>
        <stp/>
        <stp>600100.SH</stp>
        <stp>mcj2</stp>
        <stp>1</stp>
        <tr r="R150" s="2"/>
      </tp>
      <tp>
        <v>1</v>
        <stp/>
        <stp>300070.SZ</stp>
        <stp>mcl2</stp>
        <stp>1</stp>
        <tr r="S119" s="2"/>
      </tp>
      <tp>
        <v>1226</v>
        <stp/>
        <stp>000060.SZ</stp>
        <stp>mcl2</stp>
        <stp>1</stp>
        <tr r="S12" s="2"/>
      </tp>
      <tp>
        <v>1129</v>
        <stp/>
        <stp>000063.SZ</stp>
        <stp>mcl1</stp>
        <stp>1</stp>
        <tr r="O14" s="2"/>
      </tp>
      <tp>
        <v>9.9</v>
        <stp/>
        <stp>000060.SZ</stp>
        <stp>mcj2</stp>
        <stp>1</stp>
        <tr r="R12" s="2"/>
      </tp>
      <tp>
        <v>17.36</v>
        <stp/>
        <stp>000063.SZ</stp>
        <stp>mcj1</stp>
        <stp>1</stp>
        <tr r="N14" s="2"/>
      </tp>
      <tp>
        <v>38.08</v>
        <stp/>
        <stp>300070.SZ</stp>
        <stp>mcj2</stp>
        <stp>1</stp>
        <tr r="R119" s="2"/>
      </tp>
      <tp>
        <v>23725</v>
        <stp/>
        <stp>600010.SH</stp>
        <stp>mcl2</stp>
        <stp>1</stp>
        <tr r="S127" s="2"/>
      </tp>
      <tp>
        <v>5482</v>
        <stp/>
        <stp>600000.SH</stp>
        <stp>mcl2</stp>
        <stp>1</stp>
        <tr r="S124" s="2"/>
      </tp>
      <tp>
        <v>12.31</v>
        <stp/>
        <stp>600060.SH</stp>
        <stp>mcj2</stp>
        <stp>1</stp>
        <tr r="R144" s="2"/>
      </tp>
      <tp>
        <v>6282</v>
        <stp/>
        <stp>600030.SH</stp>
        <stp>mcl2</stp>
        <stp>1</stp>
        <tr r="S137" s="2"/>
      </tp>
      <tp>
        <v>4.4000000000000004</v>
        <stp/>
        <stp>600050.SH</stp>
        <stp>mcj2</stp>
        <stp>1</stp>
        <tr r="R142" s="2"/>
      </tp>
      <tp>
        <v>734</v>
        <stp/>
        <stp>600023.SH</stp>
        <stp>mcl1</stp>
        <stp>1</stp>
        <tr r="O133" s="2"/>
      </tp>
      <tp>
        <v>27.09</v>
        <stp/>
        <stp>600030.SH</stp>
        <stp>mcj2</stp>
        <stp>1</stp>
        <tr r="R137" s="2"/>
      </tp>
      <tp>
        <v>28829</v>
        <stp/>
        <stp>600050.SH</stp>
        <stp>mcl2</stp>
        <stp>1</stp>
        <tr r="S142" s="2"/>
      </tp>
      <tp>
        <v>6.71</v>
        <stp/>
        <stp>600023.SH</stp>
        <stp>mcj1</stp>
        <stp>1</stp>
        <tr r="N133" s="2"/>
      </tp>
      <tp>
        <v>4.22</v>
        <stp/>
        <stp>600010.SH</stp>
        <stp>mcj2</stp>
        <stp>1</stp>
        <tr r="R127" s="2"/>
      </tp>
      <tp>
        <v>12.78</v>
        <stp/>
        <stp>600000.SH</stp>
        <stp>mcj2</stp>
        <stp>1</stp>
        <tr r="R124" s="2"/>
      </tp>
      <tp>
        <v>1457</v>
        <stp/>
        <stp>600060.SH</stp>
        <stp>mcl2</stp>
        <stp>1</stp>
        <tr r="S144" s="2"/>
      </tp>
      <tp>
        <v>26.19</v>
        <stp/>
        <stp>000333.SZ</stp>
        <stp>mcj1</stp>
        <stp>1</stp>
        <tr r="N19" s="2"/>
      </tp>
      <tp>
        <v>56</v>
        <stp/>
        <stp>000333.SZ</stp>
        <stp>mcl1</stp>
        <stp>1</stp>
        <tr r="O19" s="2"/>
      </tp>
      <tp>
        <v>15.04</v>
        <stp/>
        <stp>600373.SH</stp>
        <stp>mcj1</stp>
        <stp>1</stp>
        <tr r="N184" s="2"/>
      </tp>
      <tp>
        <v>0</v>
        <stp/>
        <stp>000300.SH</stp>
        <stp>mcj2</stp>
        <stp>1</stp>
        <tr r="R4" s="2"/>
      </tp>
      <tp>
        <v>36.340000000000003</v>
        <stp/>
        <stp>600340.SH</stp>
        <stp>mcj2</stp>
        <stp>1</stp>
        <tr r="R178" s="2"/>
      </tp>
      <tp>
        <v>5</v>
        <stp/>
        <stp>600340.SH</stp>
        <stp>mcl2</stp>
        <stp>1</stp>
        <tr r="S178" s="2"/>
      </tp>
      <tp>
        <v>431</v>
        <stp/>
        <stp>600373.SH</stp>
        <stp>mcl1</stp>
        <stp>1</stp>
        <tr r="O184" s="2"/>
      </tp>
      <tp>
        <v>0</v>
        <stp/>
        <stp>000300.SH</stp>
        <stp>mcl2</stp>
        <stp>1</stp>
        <tr r="S4" s="2"/>
      </tp>
      <tp>
        <v>1055</v>
        <stp/>
        <stp>600383.SH</stp>
        <stp>mcl1</stp>
        <stp>1</stp>
        <tr r="O185" s="2"/>
      </tp>
      <tp>
        <v>8.8000000000000007</v>
        <stp/>
        <stp>600383.SH</stp>
        <stp>mcj1</stp>
        <stp>1</stp>
        <tr r="N185" s="2"/>
      </tp>
      <tp>
        <v>31.51</v>
        <stp/>
        <stp>000503.SZ</stp>
        <stp>mcj1</stp>
        <stp>1</stp>
        <tr r="N27" s="2"/>
      </tp>
      <tp>
        <v>256</v>
        <stp/>
        <stp>000503.SZ</stp>
        <stp>mcl1</stp>
        <stp>1</stp>
        <tr r="O27" s="2"/>
      </tp>
      <tp>
        <v>64.59</v>
        <stp/>
        <stp>600570.SH</stp>
        <stp>mcj2</stp>
        <stp>1</stp>
        <tr r="R201" s="2"/>
      </tp>
      <tp>
        <v>8</v>
        <stp/>
        <stp>600570.SH</stp>
        <stp>mcl2</stp>
        <stp>1</stp>
        <tr r="S201" s="2"/>
      </tp>
      <tp>
        <v>2042</v>
        <stp/>
        <stp>600583.SH</stp>
        <stp>mcl1</stp>
        <stp>1</stp>
        <tr r="O203" s="2"/>
      </tp>
      <tp>
        <v>9.06</v>
        <stp/>
        <stp>600583.SH</stp>
        <stp>mcj1</stp>
        <stp>1</stp>
        <tr r="N203" s="2"/>
      </tp>
      <tp>
        <v>38</v>
        <stp/>
        <stp>000423.SZ</stp>
        <stp>mcj1</stp>
        <stp>1</stp>
        <tr r="N25" s="2"/>
      </tp>
      <tp>
        <v>0</v>
        <stp/>
        <stp>000413.SZ</stp>
        <stp>mcj1</stp>
        <stp>1</stp>
        <tr r="N24" s="2"/>
      </tp>
      <tp>
        <v>21.71</v>
        <stp/>
        <stp>000400.SZ</stp>
        <stp>mcj2</stp>
        <stp>1</stp>
        <tr r="R21" s="2"/>
      </tp>
      <tp>
        <v>0</v>
        <stp/>
        <stp>000413.SZ</stp>
        <stp>mcl1</stp>
        <stp>1</stp>
        <tr r="O24" s="2"/>
      </tp>
      <tp>
        <v>381</v>
        <stp/>
        <stp>000400.SZ</stp>
        <stp>mcl2</stp>
        <stp>1</stp>
        <tr r="S21" s="2"/>
      </tp>
      <tp>
        <v>660</v>
        <stp/>
        <stp>000423.SZ</stp>
        <stp>mcl1</stp>
        <stp>1</stp>
        <tr r="O25" s="2"/>
      </tp>
      <tp>
        <v>717</v>
        <stp/>
        <stp>000750.SZ</stp>
        <stp>mcl2</stp>
        <stp>1</stp>
        <tr r="S45" s="2"/>
      </tp>
      <tp>
        <v>17.22</v>
        <stp/>
        <stp>000750.SZ</stp>
        <stp>mcj2</stp>
        <stp>1</stp>
        <tr r="R45" s="2"/>
      </tp>
      <tp>
        <v>12.77</v>
        <stp/>
        <stp>000793.SZ</stp>
        <stp>mcj1</stp>
        <stp>1</stp>
        <tr r="N51" s="2"/>
      </tp>
      <tp>
        <v>15.28</v>
        <stp/>
        <stp>000783.SZ</stp>
        <stp>mcj1</stp>
        <stp>1</stp>
        <tr r="N49" s="2"/>
      </tp>
      <tp>
        <v>136</v>
        <stp/>
        <stp>000793.SZ</stp>
        <stp>mcl1</stp>
        <stp>1</stp>
        <tr r="O51" s="2"/>
      </tp>
      <tp>
        <v>4276</v>
        <stp/>
        <stp>000783.SZ</stp>
        <stp>mcl1</stp>
        <stp>1</stp>
        <tr r="O49" s="2"/>
      </tp>
      <tp>
        <v>4599</v>
        <stp/>
        <stp>600703.SH</stp>
        <stp>mcl1</stp>
        <stp>1</stp>
        <tr r="O220" s="2"/>
      </tp>
      <tp>
        <v>15.25</v>
        <stp/>
        <stp>600703.SH</stp>
        <stp>mcj1</stp>
        <stp>1</stp>
        <tr r="N220" s="2"/>
      </tp>
      <tp>
        <v>118</v>
        <stp/>
        <stp>600783.SH</stp>
        <stp>mcl1</stp>
        <stp>1</stp>
        <tr r="O225" s="2"/>
      </tp>
      <tp>
        <v>27.42</v>
        <stp/>
        <stp>600783.SH</stp>
        <stp>mcj1</stp>
        <stp>1</stp>
        <tr r="N225" s="2"/>
      </tp>
      <tp>
        <v>14.72</v>
        <stp/>
        <stp>000630.SZ</stp>
        <stp>mcj2</stp>
        <stp>1</stp>
        <tr r="R38" s="2"/>
      </tp>
      <tp>
        <v>33.6</v>
        <stp/>
        <stp>000623.SZ</stp>
        <stp>mcj1</stp>
        <stp>1</stp>
        <tr r="N35" s="2"/>
      </tp>
      <tp>
        <v>698</v>
        <stp/>
        <stp>000630.SZ</stp>
        <stp>mcl2</stp>
        <stp>1</stp>
        <tr r="S38" s="2"/>
      </tp>
      <tp>
        <v>41</v>
        <stp/>
        <stp>000623.SZ</stp>
        <stp>mcl1</stp>
        <stp>1</stp>
        <tr r="O35" s="2"/>
      </tp>
      <tp>
        <v>6</v>
        <stp/>
        <stp>600600.SH</stp>
        <stp>mcl2</stp>
        <stp>1</stp>
        <tr r="S207" s="2"/>
      </tp>
      <tp>
        <v>13</v>
        <stp/>
        <stp>600660.SH</stp>
        <stp>mcj2</stp>
        <stp>1</stp>
        <tr r="R214" s="2"/>
      </tp>
      <tp>
        <v>36.24</v>
        <stp/>
        <stp>600663.SH</stp>
        <stp>mcj1</stp>
        <stp>1</stp>
        <tr r="N215" s="2"/>
      </tp>
      <tp>
        <v>236</v>
        <stp/>
        <stp>600633.SH</stp>
        <stp>mcl1</stp>
        <stp>1</stp>
        <tr r="O208" s="2"/>
      </tp>
      <tp>
        <v>20.079999999999998</v>
        <stp/>
        <stp>600633.SH</stp>
        <stp>mcj1</stp>
        <stp>1</stp>
        <tr r="N208" s="2"/>
      </tp>
      <tp>
        <v>42.26</v>
        <stp/>
        <stp>600600.SH</stp>
        <stp>mcj2</stp>
        <stp>1</stp>
        <tr r="R207" s="2"/>
      </tp>
      <tp>
        <v>4852</v>
        <stp/>
        <stp>600660.SH</stp>
        <stp>mcl2</stp>
        <stp>1</stp>
        <tr r="S214" s="2"/>
      </tp>
      <tp>
        <v>49</v>
        <stp/>
        <stp>600663.SH</stp>
        <stp>mcl1</stp>
        <stp>1</stp>
        <tr r="O215" s="2"/>
      </tp>
      <tp>
        <v>27</v>
        <stp/>
        <stp>600690.SH</stp>
        <stp>mcl2</stp>
        <stp>1</stp>
        <tr r="S219" s="2"/>
      </tp>
      <tp>
        <v>18.95</v>
        <stp/>
        <stp>600690.SH</stp>
        <stp>mcj2</stp>
        <stp>1</stp>
        <tr r="R219" s="2"/>
      </tp>
      <tp>
        <v>199</v>
        <stp/>
        <stp>000970.SZ</stp>
        <stp>mcl2</stp>
        <stp>1</stp>
        <tr r="S68" s="2"/>
      </tp>
      <tp>
        <v>5966</v>
        <stp/>
        <stp>000960.SZ</stp>
        <stp>mcl2</stp>
        <stp>1</stp>
        <tr r="S66" s="2"/>
      </tp>
      <tp>
        <v>40</v>
        <stp/>
        <stp>000963.SZ</stp>
        <stp>mcl1</stp>
        <stp>1</stp>
        <tr r="O67" s="2"/>
      </tp>
      <tp>
        <v>17.41</v>
        <stp/>
        <stp>000970.SZ</stp>
        <stp>mcj2</stp>
        <stp>1</stp>
        <tr r="R68" s="2"/>
      </tp>
      <tp>
        <v>19</v>
        <stp/>
        <stp>000960.SZ</stp>
        <stp>mcj2</stp>
        <stp>1</stp>
        <tr r="R66" s="2"/>
      </tp>
      <tp>
        <v>56.05</v>
        <stp/>
        <stp>000963.SZ</stp>
        <stp>mcj1</stp>
        <stp>1</stp>
        <tr r="N67" s="2"/>
      </tp>
      <tp>
        <v>7.56</v>
        <stp/>
        <stp>000983.SZ</stp>
        <stp>mcj1</stp>
        <stp>1</stp>
        <tr r="N69" s="2"/>
      </tp>
      <tp>
        <v>1591</v>
        <stp/>
        <stp>000983.SZ</stp>
        <stp>mcl1</stp>
        <stp>1</stp>
        <tr r="O69" s="2"/>
      </tp>
      <tp>
        <v>45</v>
        <stp/>
        <stp>600900.SH</stp>
        <stp>mcl2</stp>
        <stp>1</stp>
        <tr r="S241" s="2"/>
      </tp>
      <tp>
        <v>9.81</v>
        <stp/>
        <stp>600900.SH</stp>
        <stp>mcj2</stp>
        <stp>1</stp>
        <tr r="R241" s="2"/>
      </tp>
      <tp>
        <v>13.91</v>
        <stp/>
        <stp>000800.SZ</stp>
        <stp>mcj2</stp>
        <stp>1</stp>
        <tr r="R52" s="2"/>
      </tp>
      <tp>
        <v>108</v>
        <stp/>
        <stp>000800.SZ</stp>
        <stp>mcl2</stp>
        <stp>1</stp>
        <tr r="S52" s="2"/>
      </tp>
      <tp>
        <v>0</v>
        <stp/>
        <stp>000883.SZ</stp>
        <stp>mcj1</stp>
        <stp>1</stp>
        <tr r="N61" s="2"/>
      </tp>
      <tp>
        <v>0</v>
        <stp/>
        <stp>000883.SZ</stp>
        <stp>mcl1</stp>
        <stp>1</stp>
        <tr r="O61" s="2"/>
      </tp>
      <tp>
        <v>6.79</v>
        <stp/>
        <stp>600873.SH</stp>
        <stp>mcj1</stp>
        <stp>1</stp>
        <tr r="N235" s="2"/>
      </tp>
      <tp>
        <v>3.8</v>
        <stp/>
        <stp>600863.SH</stp>
        <stp>mcj1</stp>
        <stp>1</stp>
        <tr r="N233" s="2"/>
      </tp>
      <tp>
        <v>3449</v>
        <stp/>
        <stp>600873.SH</stp>
        <stp>mcl1</stp>
        <stp>1</stp>
        <tr r="O235" s="2"/>
      </tp>
      <tp>
        <v>4782</v>
        <stp/>
        <stp>600863.SH</stp>
        <stp>mcl1</stp>
        <stp>1</stp>
        <tr r="O233" s="2"/>
      </tp>
      <tp>
        <v>545</v>
        <stp/>
        <stp>600893.SH</stp>
        <stp>mcl1</stp>
        <stp>1</stp>
        <tr r="O240" s="2"/>
      </tp>
      <tp>
        <v>1336</v>
        <stp/>
        <stp>600880.SH</stp>
        <stp>mcl2</stp>
        <stp>1</stp>
        <tr r="S237" s="2"/>
      </tp>
      <tp>
        <v>30.5</v>
        <stp/>
        <stp>600893.SH</stp>
        <stp>mcj1</stp>
        <stp>1</stp>
        <tr r="N240" s="2"/>
      </tp>
      <tp>
        <v>12.81</v>
        <stp/>
        <stp>600880.SH</stp>
        <stp>mcj2</stp>
        <stp>1</stp>
        <tr r="R237" s="2"/>
      </tp>
      <tp>
        <v>1398</v>
        <stp/>
        <stp>002051.SZ</stp>
        <stp>mrl2</stp>
        <stp>1</stp>
        <tr r="Q76" s="2"/>
      </tp>
      <tp>
        <v>16.329999999999998</v>
        <stp/>
        <stp>002001.SZ</stp>
        <stp>mrj2</stp>
        <stp>1</stp>
        <tr r="P71" s="2"/>
      </tp>
      <tp>
        <v>2679</v>
        <stp/>
        <stp>002001.SZ</stp>
        <stp>mrl2</stp>
        <stp>1</stp>
        <tr r="Q71" s="2"/>
      </tp>
      <tp>
        <v>29.27</v>
        <stp/>
        <stp>002051.SZ</stp>
        <stp>mrj2</stp>
        <stp>1</stp>
        <tr r="P76" s="2"/>
      </tp>
      <tp>
        <v>17.84</v>
        <stp/>
        <stp>002081.SZ</stp>
        <stp>mrj2</stp>
        <stp>1</stp>
        <tr r="P78" s="2"/>
      </tp>
      <tp>
        <v>196</v>
        <stp/>
        <stp>002081.SZ</stp>
        <stp>mrl2</stp>
        <stp>1</stp>
        <tr r="Q78" s="2"/>
      </tp>
      <tp>
        <v>1392</v>
        <stp/>
        <stp>002142.SZ</stp>
        <stp>mrl1</stp>
        <stp>1</stp>
        <tr r="M80" s="2"/>
      </tp>
      <tp>
        <v>13.36</v>
        <stp/>
        <stp>002142.SZ</stp>
        <stp>mrj1</stp>
        <stp>1</stp>
        <tr r="L80" s="2"/>
      </tp>
      <tp>
        <v>80</v>
        <stp/>
        <stp>002252.SZ</stp>
        <stp>mrl1</stp>
        <stp>1</stp>
        <tr r="M87" s="2"/>
      </tp>
      <tp>
        <v>73</v>
        <stp/>
        <stp>002241.SZ</stp>
        <stp>mrl2</stp>
        <stp>1</stp>
        <tr r="Q86" s="2"/>
      </tp>
      <tp>
        <v>12.88</v>
        <stp/>
        <stp>002202.SZ</stp>
        <stp>mrj1</stp>
        <stp>1</stp>
        <tr r="L83" s="2"/>
      </tp>
      <tp>
        <v>1955</v>
        <stp/>
        <stp>002202.SZ</stp>
        <stp>mrl1</stp>
        <stp>1</stp>
        <tr r="M83" s="2"/>
      </tp>
      <tp>
        <v>47.18</v>
        <stp/>
        <stp>002252.SZ</stp>
        <stp>mrj1</stp>
        <stp>1</stp>
        <tr r="L87" s="2"/>
      </tp>
      <tp>
        <v>26.25</v>
        <stp/>
        <stp>002241.SZ</stp>
        <stp>mrj2</stp>
        <stp>1</stp>
        <tr r="P86" s="2"/>
      </tp>
      <tp>
        <v>33.270000000000003</v>
        <stp/>
        <stp>002292.SZ</stp>
        <stp>mrj1</stp>
        <stp>1</stp>
        <tr r="L88" s="2"/>
      </tp>
      <tp>
        <v>52</v>
        <stp/>
        <stp>002292.SZ</stp>
        <stp>mrl1</stp>
        <stp>1</stp>
        <tr r="M88" s="2"/>
      </tp>
      <tp>
        <v>30.01</v>
        <stp/>
        <stp>002422.SZ</stp>
        <stp>mrj1</stp>
        <stp>1</stp>
        <tr r="L101" s="2"/>
      </tp>
      <tp>
        <v>130</v>
        <stp/>
        <stp>002422.SZ</stp>
        <stp>mrl1</stp>
        <stp>1</stp>
        <tr r="M101" s="2"/>
      </tp>
      <tp>
        <v>865</v>
        <stp/>
        <stp>002142.SZ</stp>
        <stp>mcl1</stp>
        <stp>1</stp>
        <tr r="O80" s="2"/>
      </tp>
      <tp>
        <v>13.37</v>
        <stp/>
        <stp>002142.SZ</stp>
        <stp>mcj1</stp>
        <stp>1</stp>
        <tr r="N80" s="2"/>
      </tp>
      <tp>
        <v>228</v>
        <stp/>
        <stp>002051.SZ</stp>
        <stp>mcl2</stp>
        <stp>1</stp>
        <tr r="S76" s="2"/>
      </tp>
      <tp>
        <v>16.36</v>
        <stp/>
        <stp>002001.SZ</stp>
        <stp>mcj2</stp>
        <stp>1</stp>
        <tr r="R71" s="2"/>
      </tp>
      <tp>
        <v>2665</v>
        <stp/>
        <stp>002001.SZ</stp>
        <stp>mcl2</stp>
        <stp>1</stp>
        <tr r="S71" s="2"/>
      </tp>
      <tp>
        <v>29.3</v>
        <stp/>
        <stp>002051.SZ</stp>
        <stp>mcj2</stp>
        <stp>1</stp>
        <tr r="R76" s="2"/>
      </tp>
      <tp>
        <v>17.87</v>
        <stp/>
        <stp>002081.SZ</stp>
        <stp>mcj2</stp>
        <stp>1</stp>
        <tr r="R78" s="2"/>
      </tp>
      <tp>
        <v>975</v>
        <stp/>
        <stp>002081.SZ</stp>
        <stp>mcl2</stp>
        <stp>1</stp>
        <tr r="S78" s="2"/>
      </tp>
      <tp>
        <v>69</v>
        <stp/>
        <stp>002252.SZ</stp>
        <stp>mcl1</stp>
        <stp>1</stp>
        <tr r="O87" s="2"/>
      </tp>
      <tp>
        <v>368</v>
        <stp/>
        <stp>002241.SZ</stp>
        <stp>mcl2</stp>
        <stp>1</stp>
        <tr r="S86" s="2"/>
      </tp>
      <tp>
        <v>12.89</v>
        <stp/>
        <stp>002202.SZ</stp>
        <stp>mcj1</stp>
        <stp>1</stp>
        <tr r="N83" s="2"/>
      </tp>
      <tp>
        <v>4306</v>
        <stp/>
        <stp>002202.SZ</stp>
        <stp>mcl1</stp>
        <stp>1</stp>
        <tr r="O83" s="2"/>
      </tp>
      <tp>
        <v>47.2</v>
        <stp/>
        <stp>002252.SZ</stp>
        <stp>mcj1</stp>
        <stp>1</stp>
        <tr r="N87" s="2"/>
      </tp>
      <tp>
        <v>26.28</v>
        <stp/>
        <stp>002241.SZ</stp>
        <stp>mcj2</stp>
        <stp>1</stp>
        <tr r="R86" s="2"/>
      </tp>
      <tp>
        <v>33.28</v>
        <stp/>
        <stp>002292.SZ</stp>
        <stp>mcj1</stp>
        <stp>1</stp>
        <tr r="N88" s="2"/>
      </tp>
      <tp>
        <v>185</v>
        <stp/>
        <stp>002292.SZ</stp>
        <stp>mcl1</stp>
        <stp>1</stp>
        <tr r="O88" s="2"/>
      </tp>
      <tp>
        <v>30.02</v>
        <stp/>
        <stp>002422.SZ</stp>
        <stp>mcj1</stp>
        <stp>1</stp>
        <tr r="N101" s="2"/>
      </tp>
      <tp>
        <v>95</v>
        <stp/>
        <stp>002422.SZ</stp>
        <stp>mcl1</stp>
        <stp>1</stp>
        <tr r="O101" s="2"/>
      </tp>
      <tp>
        <v>42</v>
        <stp/>
        <stp>601111.SH</stp>
        <stp>mrl2</stp>
        <stp>1</stp>
        <tr r="Q249" s="2"/>
      </tp>
      <tp>
        <v>7.06</v>
        <stp/>
        <stp>601111.SH</stp>
        <stp>mrj2</stp>
        <stp>1</stp>
        <tr r="P249" s="2"/>
      </tp>
      <tp>
        <v>34</v>
        <stp/>
        <stp>601231.SH</stp>
        <stp>mrl2</stp>
        <stp>1</stp>
        <tr r="Q260" s="2"/>
      </tp>
      <tp>
        <v>31.74</v>
        <stp/>
        <stp>601231.SH</stp>
        <stp>mrj2</stp>
        <stp>1</stp>
        <tr r="P260" s="2"/>
      </tp>
      <tp>
        <v>699</v>
        <stp/>
        <stp>601601.SH</stp>
        <stp>mrl2</stp>
        <stp>1</stp>
        <tr r="Q273" s="2"/>
      </tp>
      <tp>
        <v>24.85</v>
        <stp/>
        <stp>601601.SH</stp>
        <stp>mrj2</stp>
        <stp>1</stp>
        <tr r="P273" s="2"/>
      </tp>
      <tp>
        <v>406</v>
        <stp/>
        <stp>601901.SH</stp>
        <stp>mrl2</stp>
        <stp>1</stp>
        <tr r="Q292" s="2"/>
      </tp>
      <tp>
        <v>13.94</v>
        <stp/>
        <stp>601901.SH</stp>
        <stp>mrj2</stp>
        <stp>1</stp>
        <tr r="P292" s="2"/>
      </tp>
      <tp>
        <v>281</v>
        <stp/>
        <stp>601992.SH</stp>
        <stp>mrl1</stp>
        <stp>1</stp>
        <tr r="M300" s="2"/>
      </tp>
      <tp>
        <v>9.25</v>
        <stp/>
        <stp>601992.SH</stp>
        <stp>mrj1</stp>
        <stp>1</stp>
        <tr r="L300" s="2"/>
      </tp>
      <tp>
        <v>3715</v>
        <stp/>
        <stp>601111.SH</stp>
        <stp>mcl2</stp>
        <stp>1</stp>
        <tr r="S249" s="2"/>
      </tp>
      <tp>
        <v>7.09</v>
        <stp/>
        <stp>601111.SH</stp>
        <stp>mcj2</stp>
        <stp>1</stp>
        <tr r="R249" s="2"/>
      </tp>
      <tp>
        <v>25</v>
        <stp/>
        <stp>601231.SH</stp>
        <stp>mcl2</stp>
        <stp>1</stp>
        <tr r="S260" s="2"/>
      </tp>
      <tp>
        <v>31.82</v>
        <stp/>
        <stp>601231.SH</stp>
        <stp>mcj2</stp>
        <stp>1</stp>
        <tr r="R260" s="2"/>
      </tp>
      <tp>
        <v>150</v>
        <stp/>
        <stp>601601.SH</stp>
        <stp>mcl2</stp>
        <stp>1</stp>
        <tr r="S273" s="2"/>
      </tp>
      <tp>
        <v>24.9</v>
        <stp/>
        <stp>601601.SH</stp>
        <stp>mcj2</stp>
        <stp>1</stp>
        <tr r="R273" s="2"/>
      </tp>
      <tp>
        <v>924</v>
        <stp/>
        <stp>601901.SH</stp>
        <stp>mcl2</stp>
        <stp>1</stp>
        <tr r="S292" s="2"/>
      </tp>
      <tp>
        <v>13.97</v>
        <stp/>
        <stp>601901.SH</stp>
        <stp>mcj2</stp>
        <stp>1</stp>
        <tr r="R292" s="2"/>
      </tp>
      <tp>
        <v>21</v>
        <stp/>
        <stp>601992.SH</stp>
        <stp>mcl1</stp>
        <stp>1</stp>
        <tr r="O300" s="2"/>
      </tp>
      <tp>
        <v>9.26</v>
        <stp/>
        <stp>601992.SH</stp>
        <stp>mcj1</stp>
        <stp>1</stp>
        <tr r="N300" s="2"/>
      </tp>
      <tp>
        <v>13.57</v>
        <stp/>
        <stp>000001.SZ</stp>
        <stp>mrj2</stp>
        <stp>1</stp>
        <tr r="P6" s="2"/>
      </tp>
      <tp>
        <v>11.3</v>
        <stp/>
        <stp>000002.SZ</stp>
        <stp>mrj1</stp>
        <stp>1</stp>
        <tr r="L7" s="2"/>
      </tp>
      <tp>
        <v>1540</v>
        <stp/>
        <stp>000061.SZ</stp>
        <stp>mrl2</stp>
        <stp>1</stp>
        <tr r="Q13" s="2"/>
      </tp>
      <tp>
        <v>4227</v>
        <stp/>
        <stp>000001.SZ</stp>
        <stp>mrl2</stp>
        <stp>1</stp>
        <tr r="Q6" s="2"/>
      </tp>
      <tp>
        <v>5805</v>
        <stp/>
        <stp>000002.SZ</stp>
        <stp>mrl1</stp>
        <stp>1</stp>
        <tr r="M7" s="2"/>
      </tp>
      <tp>
        <v>11.63</v>
        <stp/>
        <stp>000061.SZ</stp>
        <stp>mrj2</stp>
        <stp>1</stp>
        <tr r="P13" s="2"/>
      </tp>
      <tp>
        <v>38</v>
        <stp/>
        <stp>600011.SH</stp>
        <stp>mrl2</stp>
        <stp>1</stp>
        <tr r="Q128" s="2"/>
      </tp>
      <tp>
        <v>2155</v>
        <stp/>
        <stp>600031.SH</stp>
        <stp>mrl2</stp>
        <stp>1</stp>
        <tr r="Q138" s="2"/>
      </tp>
      <tp>
        <v>8.6199999999999992</v>
        <stp/>
        <stp>600031.SH</stp>
        <stp>mrj2</stp>
        <stp>1</stp>
        <tr r="P138" s="2"/>
      </tp>
      <tp>
        <v>7.45</v>
        <stp/>
        <stp>600011.SH</stp>
        <stp>mrj2</stp>
        <stp>1</stp>
        <tr r="P128" s="2"/>
      </tp>
      <tp>
        <v>351</v>
        <stp/>
        <stp>600111.SH</stp>
        <stp>mrl2</stp>
        <stp>1</stp>
        <tr r="Q154" s="2"/>
      </tp>
      <tp>
        <v>25.29</v>
        <stp/>
        <stp>600111.SH</stp>
        <stp>mrj2</stp>
        <stp>1</stp>
        <tr r="P154" s="2"/>
      </tp>
      <tp>
        <v>193</v>
        <stp/>
        <stp>300251.SZ</stp>
        <stp>mrl2</stp>
        <stp>1</stp>
        <tr r="Q123" s="2"/>
      </tp>
      <tp>
        <v>24.77</v>
        <stp/>
        <stp>300251.SZ</stp>
        <stp>mrj2</stp>
        <stp>1</stp>
        <tr r="P123" s="2"/>
      </tp>
      <tp>
        <v>29.87</v>
        <stp/>
        <stp>600271.SH</stp>
        <stp>mrj2</stp>
        <stp>1</stp>
        <tr r="P171" s="2"/>
      </tp>
      <tp>
        <v>17.5</v>
        <stp/>
        <stp>600252.SH</stp>
        <stp>mrj1</stp>
        <stp>1</stp>
        <tr r="L168" s="2"/>
      </tp>
      <tp>
        <v>18626</v>
        <stp/>
        <stp>600221.SH</stp>
        <stp>mrl2</stp>
        <stp>1</stp>
        <tr r="Q167" s="2"/>
      </tp>
      <tp>
        <v>158</v>
        <stp/>
        <stp>600252.SH</stp>
        <stp>mrl1</stp>
        <stp>1</stp>
        <tr r="M168" s="2"/>
      </tp>
      <tp>
        <v>3.36</v>
        <stp/>
        <stp>600221.SH</stp>
        <stp>mrj2</stp>
        <stp>1</stp>
        <tr r="P167" s="2"/>
      </tp>
      <tp>
        <v>49</v>
        <stp/>
        <stp>600271.SH</stp>
        <stp>mrl2</stp>
        <stp>1</stp>
        <tr r="Q171" s="2"/>
      </tp>
      <tp>
        <v>29.54</v>
        <stp/>
        <stp>600372.SH</stp>
        <stp>mrj1</stp>
        <stp>1</stp>
        <tr r="L183" s="2"/>
      </tp>
      <tp>
        <v>17.47</v>
        <stp/>
        <stp>600362.SH</stp>
        <stp>mrj1</stp>
        <stp>1</stp>
        <tr r="L181" s="2"/>
      </tp>
      <tp>
        <v>0</v>
        <stp/>
        <stp>600332.SH</stp>
        <stp>mrl1</stp>
        <stp>1</stp>
        <tr r="M177" s="2"/>
      </tp>
      <tp>
        <v>17.489999999999998</v>
        <stp/>
        <stp>600352.SH</stp>
        <stp>mrj1</stp>
        <stp>1</stp>
        <tr r="L180" s="2"/>
      </tp>
      <tp>
        <v>0</v>
        <stp/>
        <stp>600332.SH</stp>
        <stp>mrj1</stp>
        <stp>1</stp>
        <tr r="L177" s="2"/>
      </tp>
      <tp>
        <v>13</v>
        <stp/>
        <stp>600352.SH</stp>
        <stp>mrl1</stp>
        <stp>1</stp>
        <tr r="M180" s="2"/>
      </tp>
      <tp>
        <v>30</v>
        <stp/>
        <stp>600372.SH</stp>
        <stp>mrl1</stp>
        <stp>1</stp>
        <tr r="M183" s="2"/>
      </tp>
      <tp>
        <v>699</v>
        <stp/>
        <stp>600362.SH</stp>
        <stp>mrl1</stp>
        <stp>1</stp>
        <tr r="M181" s="2"/>
      </tp>
      <tp>
        <v>11.19</v>
        <stp/>
        <stp>000401.SZ</stp>
        <stp>mrj2</stp>
        <stp>1</stp>
        <tr r="P22" s="2"/>
      </tp>
      <tp>
        <v>9.8699999999999992</v>
        <stp/>
        <stp>000402.SZ</stp>
        <stp>mrj1</stp>
        <stp>1</stp>
        <tr r="L23" s="2"/>
      </tp>
      <tp>
        <v>83</v>
        <stp/>
        <stp>000401.SZ</stp>
        <stp>mrl2</stp>
        <stp>1</stp>
        <tr r="Q22" s="2"/>
      </tp>
      <tp>
        <v>1200</v>
        <stp/>
        <stp>000402.SZ</stp>
        <stp>mrl1</stp>
        <stp>1</stp>
        <tr r="M23" s="2"/>
      </tp>
      <tp>
        <v>0</v>
        <stp/>
        <stp>000562.SZ</stp>
        <stp>mrl1</stp>
        <stp>1</stp>
        <tr r="M31" s="2"/>
      </tp>
      <tp>
        <v>0</v>
        <stp/>
        <stp>000562.SZ</stp>
        <stp>mrj1</stp>
        <stp>1</stp>
        <tr r="L31" s="2"/>
      </tp>
      <tp>
        <v>29.41</v>
        <stp/>
        <stp>000581.SZ</stp>
        <stp>mrj2</stp>
        <stp>1</stp>
        <tr r="P33" s="2"/>
      </tp>
      <tp>
        <v>192</v>
        <stp/>
        <stp>000581.SZ</stp>
        <stp>mrl2</stp>
        <stp>1</stp>
        <tr r="Q33" s="2"/>
      </tp>
      <tp>
        <v>85</v>
        <stp/>
        <stp>000651.SZ</stp>
        <stp>mrl2</stp>
        <stp>1</stp>
        <tr r="Q39" s="2"/>
      </tp>
      <tp>
        <v>36.74</v>
        <stp/>
        <stp>000651.SZ</stp>
        <stp>mrj2</stp>
        <stp>1</stp>
        <tr r="P39" s="2"/>
      </tp>
      <tp>
        <v>6</v>
        <stp/>
        <stp>600642.SH</stp>
        <stp>mrj1</stp>
        <stp>1</stp>
        <tr r="L210" s="2"/>
      </tp>
      <tp>
        <v>8299</v>
        <stp/>
        <stp>600642.SH</stp>
        <stp>mrl1</stp>
        <stp>1</stp>
        <tr r="M210" s="2"/>
      </tp>
      <tp>
        <v>23.67</v>
        <stp/>
        <stp>000792.SZ</stp>
        <stp>mrj1</stp>
        <stp>1</stp>
        <tr r="L50" s="2"/>
      </tp>
      <tp>
        <v>36</v>
        <stp/>
        <stp>000792.SZ</stp>
        <stp>mrl1</stp>
        <stp>1</stp>
        <tr r="M50" s="2"/>
      </tp>
      <tp>
        <v>16.11</v>
        <stp/>
        <stp>600741.SH</stp>
        <stp>mrj2</stp>
        <stp>1</stp>
        <tr r="P224" s="2"/>
      </tp>
      <tp>
        <v>459</v>
        <stp/>
        <stp>600741.SH</stp>
        <stp>mrl2</stp>
        <stp>1</stp>
        <tr r="Q224" s="2"/>
      </tp>
      <tp>
        <v>25.86</v>
        <stp/>
        <stp>000831.SZ</stp>
        <stp>mrj2</stp>
        <stp>1</stp>
        <tr r="P55" s="2"/>
      </tp>
      <tp>
        <v>694</v>
        <stp/>
        <stp>000831.SZ</stp>
        <stp>mrl2</stp>
        <stp>1</stp>
        <tr r="Q55" s="2"/>
      </tp>
      <tp>
        <v>195</v>
        <stp/>
        <stp>600832.SH</stp>
        <stp>mrl1</stp>
        <stp>1</stp>
        <tr r="M230" s="2"/>
      </tp>
      <tp>
        <v>15.45</v>
        <stp/>
        <stp>600832.SH</stp>
        <stp>mrj1</stp>
        <stp>1</stp>
        <tr r="L230" s="2"/>
      </tp>
      <tp>
        <v>3.2530000000000001</v>
        <stp/>
        <stp>510300.OF</stp>
        <stp>mcj2</stp>
        <stp>1</stp>
        <tr r="B39" s="2"/>
      </tp>
      <tp>
        <v>1000</v>
        <stp/>
        <stp>510300.OF</stp>
        <stp>mcl2</stp>
        <stp>1</stp>
        <tr r="C39" s="2"/>
      </tp>
      <tp>
        <v>871</v>
        <stp/>
        <stp>600111.SH</stp>
        <stp>mcl2</stp>
        <stp>1</stp>
        <tr r="S154" s="2"/>
      </tp>
      <tp>
        <v>25.32</v>
        <stp/>
        <stp>600111.SH</stp>
        <stp>mcj2</stp>
        <stp>1</stp>
        <tr r="R154" s="2"/>
      </tp>
      <tp>
        <v>13.6</v>
        <stp/>
        <stp>000001.SZ</stp>
        <stp>mcj2</stp>
        <stp>1</stp>
        <tr r="R6" s="2"/>
      </tp>
      <tp>
        <v>11.31</v>
        <stp/>
        <stp>000002.SZ</stp>
        <stp>mcj1</stp>
        <stp>1</stp>
        <tr r="N7" s="2"/>
      </tp>
      <tp>
        <v>1547</v>
        <stp/>
        <stp>000061.SZ</stp>
        <stp>mcl2</stp>
        <stp>1</stp>
        <tr r="S13" s="2"/>
      </tp>
      <tp>
        <v>2740</v>
        <stp/>
        <stp>000001.SZ</stp>
        <stp>mcl2</stp>
        <stp>1</stp>
        <tr r="S6" s="2"/>
      </tp>
      <tp>
        <v>5051</v>
        <stp/>
        <stp>000002.SZ</stp>
        <stp>mcl1</stp>
        <stp>1</stp>
        <tr r="O7" s="2"/>
      </tp>
      <tp>
        <v>11.66</v>
        <stp/>
        <stp>000061.SZ</stp>
        <stp>mcj2</stp>
        <stp>1</stp>
        <tr r="R13" s="2"/>
      </tp>
      <tp>
        <v>1192</v>
        <stp/>
        <stp>600011.SH</stp>
        <stp>mcl2</stp>
        <stp>1</stp>
        <tr r="S128" s="2"/>
      </tp>
      <tp>
        <v>1852</v>
        <stp/>
        <stp>600031.SH</stp>
        <stp>mcl2</stp>
        <stp>1</stp>
        <tr r="S138" s="2"/>
      </tp>
      <tp>
        <v>8.65</v>
        <stp/>
        <stp>600031.SH</stp>
        <stp>mcj2</stp>
        <stp>1</stp>
        <tr r="R138" s="2"/>
      </tp>
      <tp>
        <v>7.48</v>
        <stp/>
        <stp>600011.SH</stp>
        <stp>mcj2</stp>
        <stp>1</stp>
        <tr r="R128" s="2"/>
      </tp>
      <tp>
        <v>29.55</v>
        <stp/>
        <stp>600372.SH</stp>
        <stp>mcj1</stp>
        <stp>1</stp>
        <tr r="N183" s="2"/>
      </tp>
      <tp>
        <v>17.48</v>
        <stp/>
        <stp>600362.SH</stp>
        <stp>mcj1</stp>
        <stp>1</stp>
        <tr r="N181" s="2"/>
      </tp>
      <tp>
        <v>0</v>
        <stp/>
        <stp>600332.SH</stp>
        <stp>mcl1</stp>
        <stp>1</stp>
        <tr r="O177" s="2"/>
      </tp>
      <tp>
        <v>17.5</v>
        <stp/>
        <stp>600352.SH</stp>
        <stp>mcj1</stp>
        <stp>1</stp>
        <tr r="N180" s="2"/>
      </tp>
      <tp>
        <v>0</v>
        <stp/>
        <stp>600332.SH</stp>
        <stp>mcj1</stp>
        <stp>1</stp>
        <tr r="N177" s="2"/>
      </tp>
      <tp>
        <v>726</v>
        <stp/>
        <stp>600352.SH</stp>
        <stp>mcl1</stp>
        <stp>1</stp>
        <tr r="O180" s="2"/>
      </tp>
      <tp>
        <v>260</v>
        <stp/>
        <stp>600372.SH</stp>
        <stp>mcl1</stp>
        <stp>1</stp>
        <tr r="O183" s="2"/>
      </tp>
      <tp>
        <v>40</v>
        <stp/>
        <stp>600362.SH</stp>
        <stp>mcl1</stp>
        <stp>1</stp>
        <tr r="O181" s="2"/>
      </tp>
      <tp>
        <v>422</v>
        <stp/>
        <stp>300251.SZ</stp>
        <stp>mcl2</stp>
        <stp>1</stp>
        <tr r="S123" s="2"/>
      </tp>
      <tp>
        <v>24.8</v>
        <stp/>
        <stp>300251.SZ</stp>
        <stp>mcj2</stp>
        <stp>1</stp>
        <tr r="R123" s="2"/>
      </tp>
      <tp>
        <v>29.91</v>
        <stp/>
        <stp>600271.SH</stp>
        <stp>mcj2</stp>
        <stp>1</stp>
        <tr r="R171" s="2"/>
      </tp>
      <tp>
        <v>17.510000000000002</v>
        <stp/>
        <stp>600252.SH</stp>
        <stp>mcj1</stp>
        <stp>1</stp>
        <tr r="N168" s="2"/>
      </tp>
      <tp>
        <v>31771</v>
        <stp/>
        <stp>600221.SH</stp>
        <stp>mcl2</stp>
        <stp>1</stp>
        <tr r="S167" s="2"/>
      </tp>
      <tp>
        <v>479</v>
        <stp/>
        <stp>600252.SH</stp>
        <stp>mcl1</stp>
        <stp>1</stp>
        <tr r="O168" s="2"/>
      </tp>
      <tp>
        <v>3.39</v>
        <stp/>
        <stp>600221.SH</stp>
        <stp>mcj2</stp>
        <stp>1</stp>
        <tr r="R167" s="2"/>
      </tp>
      <tp>
        <v>35</v>
        <stp/>
        <stp>600271.SH</stp>
        <stp>mcl2</stp>
        <stp>1</stp>
        <tr r="S171" s="2"/>
      </tp>
      <tp>
        <v>0</v>
        <stp/>
        <stp>000562.SZ</stp>
        <stp>mcl1</stp>
        <stp>1</stp>
        <tr r="O31" s="2"/>
      </tp>
      <tp>
        <v>0</v>
        <stp/>
        <stp>000562.SZ</stp>
        <stp>mcj1</stp>
        <stp>1</stp>
        <tr r="N31" s="2"/>
      </tp>
      <tp>
        <v>29.44</v>
        <stp/>
        <stp>000581.SZ</stp>
        <stp>mcj2</stp>
        <stp>1</stp>
        <tr r="R33" s="2"/>
      </tp>
      <tp>
        <v>468</v>
        <stp/>
        <stp>000581.SZ</stp>
        <stp>mcl2</stp>
        <stp>1</stp>
        <tr r="S33" s="2"/>
      </tp>
      <tp>
        <v>11.22</v>
        <stp/>
        <stp>000401.SZ</stp>
        <stp>mcj2</stp>
        <stp>1</stp>
        <tr r="R22" s="2"/>
      </tp>
      <tp>
        <v>9.8800000000000008</v>
        <stp/>
        <stp>000402.SZ</stp>
        <stp>mcj1</stp>
        <stp>1</stp>
        <tr r="N23" s="2"/>
      </tp>
      <tp>
        <v>1755</v>
        <stp/>
        <stp>000401.SZ</stp>
        <stp>mcl2</stp>
        <stp>1</stp>
        <tr r="S22" s="2"/>
      </tp>
      <tp>
        <v>770</v>
        <stp/>
        <stp>000402.SZ</stp>
        <stp>mcl1</stp>
        <stp>1</stp>
        <tr r="O23" s="2"/>
      </tp>
      <tp>
        <v>23.68</v>
        <stp/>
        <stp>000792.SZ</stp>
        <stp>mcj1</stp>
        <stp>1</stp>
        <tr r="N50" s="2"/>
      </tp>
      <tp>
        <v>190</v>
        <stp/>
        <stp>000792.SZ</stp>
        <stp>mcl1</stp>
        <stp>1</stp>
        <tr r="O50" s="2"/>
      </tp>
      <tp>
        <v>16.14</v>
        <stp/>
        <stp>600741.SH</stp>
        <stp>mcj2</stp>
        <stp>1</stp>
        <tr r="R224" s="2"/>
      </tp>
      <tp>
        <v>274</v>
        <stp/>
        <stp>600741.SH</stp>
        <stp>mcl2</stp>
        <stp>1</stp>
        <tr r="S224" s="2"/>
      </tp>
      <tp>
        <v>161</v>
        <stp/>
        <stp>000651.SZ</stp>
        <stp>mcl2</stp>
        <stp>1</stp>
        <tr r="S39" s="2"/>
      </tp>
      <tp>
        <v>36.770000000000003</v>
        <stp/>
        <stp>000651.SZ</stp>
        <stp>mcj2</stp>
        <stp>1</stp>
        <tr r="R39" s="2"/>
      </tp>
      <tp>
        <v>6.01</v>
        <stp/>
        <stp>600642.SH</stp>
        <stp>mcj1</stp>
        <stp>1</stp>
        <tr r="N210" s="2"/>
      </tp>
      <tp>
        <v>4</v>
        <stp/>
        <stp>600642.SH</stp>
        <stp>mcl1</stp>
        <stp>1</stp>
        <tr r="O210" s="2"/>
      </tp>
      <tp>
        <v>25.89</v>
        <stp/>
        <stp>000831.SZ</stp>
        <stp>mcj2</stp>
        <stp>1</stp>
        <tr r="R55" s="2"/>
      </tp>
      <tp>
        <v>583</v>
        <stp/>
        <stp>000831.SZ</stp>
        <stp>mcl2</stp>
        <stp>1</stp>
        <tr r="S55" s="2"/>
      </tp>
      <tp>
        <v>540</v>
        <stp/>
        <stp>600832.SH</stp>
        <stp>mcl1</stp>
        <stp>1</stp>
        <tr r="O230" s="2"/>
      </tp>
      <tp>
        <v>15.46</v>
        <stp/>
        <stp>600832.SH</stp>
        <stp>mcj1</stp>
        <stp>1</stp>
        <tr r="N230" s="2"/>
      </tp>
      <tp>
        <v>3.2490000000000001</v>
        <stp/>
        <stp>510300.OF</stp>
        <stp>mrj2</stp>
        <stp>1</stp>
        <tr r="B43" s="2"/>
      </tp>
      <tp>
        <v>1149</v>
        <stp/>
        <stp>510300.OF</stp>
        <stp>mrl2</stp>
        <stp>1</stp>
        <tr r="C43" s="2"/>
      </tp>
      <tp>
        <v>142</v>
        <stp/>
        <stp>603699.SH</stp>
        <stp>mrl1</stp>
        <stp>1</stp>
        <tr r="M304" s="2"/>
      </tp>
      <tp>
        <v>22.09</v>
        <stp/>
        <stp>603699.SH</stp>
        <stp>mrj1</stp>
        <stp>1</stp>
        <tr r="L304" s="2"/>
      </tp>
      <tp>
        <v>230</v>
        <stp/>
        <stp>603699.SH</stp>
        <stp>mcl1</stp>
        <stp>1</stp>
        <tr r="O304" s="2"/>
      </tp>
      <tp>
        <v>22.1</v>
        <stp/>
        <stp>603699.SH</stp>
        <stp>mcj1</stp>
        <stp>1</stp>
        <tr r="N304" s="2"/>
      </tp>
      <tp>
        <v>21.85</v>
        <stp/>
        <stp>002129.SZ</stp>
        <stp>mrj1</stp>
        <stp>1</stp>
        <tr r="L79" s="2"/>
      </tp>
      <tp>
        <v>11</v>
        <stp/>
        <stp>002129.SZ</stp>
        <stp>mrl1</stp>
        <stp>1</stp>
        <tr r="M79" s="2"/>
      </tp>
      <tp>
        <v>30</v>
        <stp/>
        <stp>002399.SZ</stp>
        <stp>mrj1</stp>
        <stp>1</stp>
        <tr r="L96" s="2"/>
      </tp>
      <tp>
        <v>64</v>
        <stp/>
        <stp>002399.SZ</stp>
        <stp>mrl1</stp>
        <stp>1</stp>
        <tr r="M96" s="2"/>
      </tp>
      <tp>
        <v>8.51</v>
        <stp/>
        <stp>002429.SZ</stp>
        <stp>mrj1</stp>
        <stp>1</stp>
        <tr r="L102" s="2"/>
      </tp>
      <tp>
        <v>2427</v>
        <stp/>
        <stp>002429.SZ</stp>
        <stp>mrl1</stp>
        <stp>1</stp>
        <tr r="M102" s="2"/>
      </tp>
      <tp>
        <v>21.9</v>
        <stp/>
        <stp>002129.SZ</stp>
        <stp>mcj1</stp>
        <stp>1</stp>
        <tr r="N79" s="2"/>
      </tp>
      <tp>
        <v>1589</v>
        <stp/>
        <stp>002129.SZ</stp>
        <stp>mcl1</stp>
        <stp>1</stp>
        <tr r="O79" s="2"/>
      </tp>
      <tp>
        <v>30.01</v>
        <stp/>
        <stp>002399.SZ</stp>
        <stp>mcj1</stp>
        <stp>1</stp>
        <tr r="N96" s="2"/>
      </tp>
      <tp>
        <v>256</v>
        <stp/>
        <stp>002399.SZ</stp>
        <stp>mcl1</stp>
        <stp>1</stp>
        <tr r="O96" s="2"/>
      </tp>
      <tp>
        <v>8.52</v>
        <stp/>
        <stp>002429.SZ</stp>
        <stp>mcj1</stp>
        <stp>1</stp>
        <tr r="N102" s="2"/>
      </tp>
      <tp>
        <v>1856</v>
        <stp/>
        <stp>002429.SZ</stp>
        <stp>mcl1</stp>
        <stp>1</stp>
        <tr r="O102" s="2"/>
      </tp>
      <tp>
        <v>2046</v>
        <stp/>
        <stp>601009.SH</stp>
        <stp>mrl1</stp>
        <stp>1</stp>
        <tr r="M245" s="2"/>
      </tp>
      <tp>
        <v>12.67</v>
        <stp/>
        <stp>601009.SH</stp>
        <stp>mrj1</stp>
        <stp>1</stp>
        <tr r="L245" s="2"/>
      </tp>
      <tp>
        <v>7.36</v>
        <stp/>
        <stp>601179.SH</stp>
        <stp>mrj1</stp>
        <stp>1</stp>
        <tr r="L256" s="2"/>
      </tp>
      <tp>
        <v>9.24</v>
        <stp/>
        <stp>601169.SH</stp>
        <stp>mrj1</stp>
        <stp>1</stp>
        <tr r="L255" s="2"/>
      </tp>
      <tp>
        <v>887</v>
        <stp/>
        <stp>601179.SH</stp>
        <stp>mrl1</stp>
        <stp>1</stp>
        <tr r="M256" s="2"/>
      </tp>
      <tp>
        <v>673</v>
        <stp/>
        <stp>601169.SH</stp>
        <stp>mrl1</stp>
        <stp>1</stp>
        <tr r="M255" s="2"/>
      </tp>
      <tp>
        <v>0</v>
        <stp/>
        <stp>601299.SH</stp>
        <stp>mrl1</stp>
        <stp>1</stp>
        <tr r="M263" s="2"/>
      </tp>
      <tp>
        <v>0</v>
        <stp/>
        <stp>601299.SH</stp>
        <stp>mrj1</stp>
        <stp>1</stp>
        <tr r="L263" s="2"/>
      </tp>
      <tp>
        <v>5.93</v>
        <stp/>
        <stp>601669.SH</stp>
        <stp>mrj1</stp>
        <stp>1</stp>
        <tr r="L279" s="2"/>
      </tp>
      <tp>
        <v>479721</v>
        <stp/>
        <stp>601669.SH</stp>
        <stp>mrl1</stp>
        <stp>1</stp>
        <tr r="M279" s="2"/>
      </tp>
      <tp>
        <v>7</v>
        <stp/>
        <stp>601699.SH</stp>
        <stp>mrl1</stp>
        <stp>1</stp>
        <tr r="M281" s="2"/>
      </tp>
      <tp>
        <v>11.02</v>
        <stp/>
        <stp>601699.SH</stp>
        <stp>mrj1</stp>
        <stp>1</stp>
        <tr r="L281" s="2"/>
      </tp>
      <tp>
        <v>2643</v>
        <stp/>
        <stp>601899.SH</stp>
        <stp>mrl1</stp>
        <stp>1</stp>
        <tr r="M291" s="2"/>
      </tp>
      <tp>
        <v>3.28</v>
        <stp/>
        <stp>601899.SH</stp>
        <stp>mrj1</stp>
        <stp>1</stp>
        <tr r="L291" s="2"/>
      </tp>
      <tp>
        <v>4676</v>
        <stp/>
        <stp>601939.SH</stp>
        <stp>mrl1</stp>
        <stp>1</stp>
        <tr r="M296" s="2"/>
      </tp>
      <tp>
        <v>171</v>
        <stp/>
        <stp>601929.SH</stp>
        <stp>mrl1</stp>
        <stp>1</stp>
        <tr r="M294" s="2"/>
      </tp>
      <tp>
        <v>5.29</v>
        <stp/>
        <stp>601939.SH</stp>
        <stp>mrj1</stp>
        <stp>1</stp>
        <tr r="L296" s="2"/>
      </tp>
      <tp>
        <v>12.92</v>
        <stp/>
        <stp>601929.SH</stp>
        <stp>mrj1</stp>
        <stp>1</stp>
        <tr r="L294" s="2"/>
      </tp>
      <tp>
        <v>5501</v>
        <stp/>
        <stp>601989.SH</stp>
        <stp>mrl1</stp>
        <stp>1</stp>
        <tr r="M299" s="2"/>
      </tp>
      <tp>
        <v>8.33</v>
        <stp/>
        <stp>601989.SH</stp>
        <stp>mrj1</stp>
        <stp>1</stp>
        <tr r="L299" s="2"/>
      </tp>
      <tp>
        <v>7.37</v>
        <stp/>
        <stp>601179.SH</stp>
        <stp>mcj1</stp>
        <stp>1</stp>
        <tr r="N256" s="2"/>
      </tp>
      <tp>
        <v>9.25</v>
        <stp/>
        <stp>601169.SH</stp>
        <stp>mcj1</stp>
        <stp>1</stp>
        <tr r="N255" s="2"/>
      </tp>
      <tp>
        <v>1516</v>
        <stp/>
        <stp>601179.SH</stp>
        <stp>mcl1</stp>
        <stp>1</stp>
        <tr r="O256" s="2"/>
      </tp>
      <tp>
        <v>759</v>
        <stp/>
        <stp>601169.SH</stp>
        <stp>mcl1</stp>
        <stp>1</stp>
        <tr r="O255" s="2"/>
      </tp>
      <tp>
        <v>978</v>
        <stp/>
        <stp>601009.SH</stp>
        <stp>mcl1</stp>
        <stp>1</stp>
        <tr r="O245" s="2"/>
      </tp>
      <tp>
        <v>12.68</v>
        <stp/>
        <stp>601009.SH</stp>
        <stp>mcj1</stp>
        <stp>1</stp>
        <tr r="N245" s="2"/>
      </tp>
      <tp>
        <v>0</v>
        <stp/>
        <stp>601299.SH</stp>
        <stp>mcl1</stp>
        <stp>1</stp>
        <tr r="O263" s="2"/>
      </tp>
      <tp>
        <v>0</v>
        <stp/>
        <stp>601299.SH</stp>
        <stp>mcj1</stp>
        <stp>1</stp>
        <tr r="N263" s="2"/>
      </tp>
      <tp>
        <v>0</v>
        <stp/>
        <stp>601669.SH</stp>
        <stp>mcj1</stp>
        <stp>1</stp>
        <tr r="N279" s="2"/>
      </tp>
      <tp>
        <v>0</v>
        <stp/>
        <stp>601669.SH</stp>
        <stp>mcl1</stp>
        <stp>1</stp>
        <tr r="O279" s="2"/>
      </tp>
      <tp>
        <v>254</v>
        <stp/>
        <stp>601699.SH</stp>
        <stp>mcl1</stp>
        <stp>1</stp>
        <tr r="O281" s="2"/>
      </tp>
      <tp>
        <v>11.03</v>
        <stp/>
        <stp>601699.SH</stp>
        <stp>mcj1</stp>
        <stp>1</stp>
        <tr r="N281" s="2"/>
      </tp>
      <tp>
        <v>2074</v>
        <stp/>
        <stp>601939.SH</stp>
        <stp>mcl1</stp>
        <stp>1</stp>
        <tr r="O296" s="2"/>
      </tp>
      <tp>
        <v>1695</v>
        <stp/>
        <stp>601929.SH</stp>
        <stp>mcl1</stp>
        <stp>1</stp>
        <tr r="O294" s="2"/>
      </tp>
      <tp>
        <v>5.31</v>
        <stp/>
        <stp>601939.SH</stp>
        <stp>mcj1</stp>
        <stp>1</stp>
        <tr r="N296" s="2"/>
      </tp>
      <tp>
        <v>12.93</v>
        <stp/>
        <stp>601929.SH</stp>
        <stp>mcj1</stp>
        <stp>1</stp>
        <tr r="N294" s="2"/>
      </tp>
      <tp>
        <v>51</v>
        <stp/>
        <stp>601989.SH</stp>
        <stp>mcl1</stp>
        <stp>1</stp>
        <tr r="O299" s="2"/>
      </tp>
      <tp>
        <v>8.34</v>
        <stp/>
        <stp>601989.SH</stp>
        <stp>mcj1</stp>
        <stp>1</stp>
        <tr r="N299" s="2"/>
      </tp>
      <tp>
        <v>82622</v>
        <stp/>
        <stp>601899.SH</stp>
        <stp>mcl1</stp>
        <stp>1</stp>
        <tr r="O291" s="2"/>
      </tp>
      <tp>
        <v>3.29</v>
        <stp/>
        <stp>601899.SH</stp>
        <stp>mcj1</stp>
        <stp>1</stp>
        <tr r="N291" s="2"/>
      </tp>
      <tp>
        <v>21.97</v>
        <stp/>
        <stp>000039.SZ</stp>
        <stp>mrj1</stp>
        <stp>1</stp>
        <tr r="L11" s="2"/>
      </tp>
      <tp>
        <v>14.65</v>
        <stp/>
        <stp>000009.SZ</stp>
        <stp>mrj1</stp>
        <stp>1</stp>
        <tr r="L8" s="2"/>
      </tp>
      <tp>
        <v>557</v>
        <stp/>
        <stp>000069.SZ</stp>
        <stp>mrl1</stp>
        <stp>1</stp>
        <tr r="M15" s="2"/>
      </tp>
      <tp>
        <v>1889</v>
        <stp/>
        <stp>000009.SZ</stp>
        <stp>mrl1</stp>
        <stp>1</stp>
        <tr r="M8" s="2"/>
      </tp>
      <tp>
        <v>6.81</v>
        <stp/>
        <stp>000069.SZ</stp>
        <stp>mrj1</stp>
        <stp>1</stp>
        <tr r="L15" s="2"/>
      </tp>
      <tp>
        <v>3328</v>
        <stp/>
        <stp>000039.SZ</stp>
        <stp>mrl1</stp>
        <stp>1</stp>
        <tr r="M11" s="2"/>
      </tp>
      <tp>
        <v>2186</v>
        <stp/>
        <stp>600019.SH</stp>
        <stp>mrl1</stp>
        <stp>1</stp>
        <tr r="M132" s="2"/>
      </tp>
      <tp>
        <v>27.61</v>
        <stp/>
        <stp>600079.SH</stp>
        <stp>mrj1</stp>
        <stp>1</stp>
        <tr r="L147" s="2"/>
      </tp>
      <tp>
        <v>33</v>
        <stp/>
        <stp>600009.SH</stp>
        <stp>mrl1</stp>
        <stp>1</stp>
        <tr r="M126" s="2"/>
      </tp>
      <tp>
        <v>4118</v>
        <stp/>
        <stp>600029.SH</stp>
        <stp>mrl1</stp>
        <stp>1</stp>
        <tr r="M136" s="2"/>
      </tp>
      <tp>
        <v>5.28</v>
        <stp/>
        <stp>600029.SH</stp>
        <stp>mrj1</stp>
        <stp>1</stp>
        <tr r="L136" s="2"/>
      </tp>
      <tp>
        <v>6.2</v>
        <stp/>
        <stp>600019.SH</stp>
        <stp>mrj1</stp>
        <stp>1</stp>
        <tr r="L132" s="2"/>
      </tp>
      <tp>
        <v>20</v>
        <stp/>
        <stp>600079.SH</stp>
        <stp>mrl1</stp>
        <stp>1</stp>
        <tr r="M147" s="2"/>
      </tp>
      <tp>
        <v>19.760000000000002</v>
        <stp/>
        <stp>600009.SH</stp>
        <stp>mrj1</stp>
        <stp>1</stp>
        <tr r="L126" s="2"/>
      </tp>
      <tp>
        <v>343</v>
        <stp/>
        <stp>600089.SH</stp>
        <stp>mrl1</stp>
        <stp>1</stp>
        <tr r="M149" s="2"/>
      </tp>
      <tp>
        <v>12.11</v>
        <stp/>
        <stp>600089.SH</stp>
        <stp>mrj1</stp>
        <stp>1</stp>
        <tr r="L149" s="2"/>
      </tp>
      <tp>
        <v>115</v>
        <stp/>
        <stp>600109.SH</stp>
        <stp>mrl1</stp>
        <stp>1</stp>
        <tr r="M153" s="2"/>
      </tp>
      <tp>
        <v>19.59</v>
        <stp/>
        <stp>600109.SH</stp>
        <stp>mrj1</stp>
        <stp>1</stp>
        <tr r="L153" s="2"/>
      </tp>
      <tp>
        <v>30</v>
        <stp/>
        <stp>600309.SH</stp>
        <stp>mrl1</stp>
        <stp>1</stp>
        <tr r="M174" s="2"/>
      </tp>
      <tp>
        <v>20.18</v>
        <stp/>
        <stp>600369.SH</stp>
        <stp>mrj1</stp>
        <stp>1</stp>
        <tr r="L182" s="2"/>
      </tp>
      <tp>
        <v>20.73</v>
        <stp/>
        <stp>600309.SH</stp>
        <stp>mrj1</stp>
        <stp>1</stp>
        <tr r="L174" s="2"/>
      </tp>
      <tp>
        <v>104</v>
        <stp/>
        <stp>600369.SH</stp>
        <stp>mrl1</stp>
        <stp>1</stp>
        <tr r="M182" s="2"/>
      </tp>
      <tp>
        <v>526</v>
        <stp/>
        <stp>600489.SH</stp>
        <stp>mrl1</stp>
        <stp>1</stp>
        <tr r="M192" s="2"/>
      </tp>
      <tp>
        <v>10.36</v>
        <stp/>
        <stp>600489.SH</stp>
        <stp>mrj1</stp>
        <stp>1</stp>
        <tr r="L192" s="2"/>
      </tp>
      <tp>
        <v>98</v>
        <stp/>
        <stp>000559.SZ</stp>
        <stp>mrl1</stp>
        <stp>1</stp>
        <tr r="M30" s="2"/>
      </tp>
      <tp>
        <v>16.29</v>
        <stp/>
        <stp>000559.SZ</stp>
        <stp>mrj1</stp>
        <stp>1</stp>
        <tr r="L30" s="2"/>
      </tp>
      <tp>
        <v>409</v>
        <stp/>
        <stp>600519.SH</stp>
        <stp>mrl1</stp>
        <stp>1</stp>
        <tr r="M197" s="2"/>
      </tp>
      <tp>
        <v>32.92</v>
        <stp/>
        <stp>600549.SH</stp>
        <stp>mrj1</stp>
        <stp>1</stp>
        <tr r="L200" s="2"/>
      </tp>
      <tp>
        <v>14</v>
        <stp/>
        <stp>600549.SH</stp>
        <stp>mrl1</stp>
        <stp>1</stp>
        <tr r="M200" s="2"/>
      </tp>
      <tp>
        <v>184</v>
        <stp/>
        <stp>600519.SH</stp>
        <stp>mrj1</stp>
        <stp>1</stp>
        <tr r="L197" s="2"/>
      </tp>
      <tp>
        <v>3.48</v>
        <stp/>
        <stp>000629.SZ</stp>
        <stp>mrj1</stp>
        <stp>1</stp>
        <tr r="L37" s="2"/>
      </tp>
      <tp>
        <v>15824</v>
        <stp/>
        <stp>000629.SZ</stp>
        <stp>mrl1</stp>
        <stp>1</stp>
        <tr r="M37" s="2"/>
      </tp>
      <tp>
        <v>0</v>
        <stp/>
        <stp>600649.SH</stp>
        <stp>mrj1</stp>
        <stp>1</stp>
        <tr r="L212" s="2"/>
      </tp>
      <tp>
        <v>0</v>
        <stp/>
        <stp>600649.SH</stp>
        <stp>mrl1</stp>
        <stp>1</stp>
        <tr r="M212" s="2"/>
      </tp>
      <tp>
        <v>8.19</v>
        <stp/>
        <stp>000729.SZ</stp>
        <stp>mrj1</stp>
        <stp>1</stp>
        <tr r="L44" s="2"/>
      </tp>
      <tp>
        <v>3.66</v>
        <stp/>
        <stp>000709.SZ</stp>
        <stp>mrj1</stp>
        <stp>1</stp>
        <tr r="L41" s="2"/>
      </tp>
      <tp>
        <v>12294</v>
        <stp/>
        <stp>000709.SZ</stp>
        <stp>mrl1</stp>
        <stp>1</stp>
        <tr r="M41" s="2"/>
      </tp>
      <tp>
        <v>817</v>
        <stp/>
        <stp>000729.SZ</stp>
        <stp>mrl1</stp>
        <stp>1</stp>
        <tr r="M44" s="2"/>
      </tp>
      <tp>
        <v>249</v>
        <stp/>
        <stp>600739.SH</stp>
        <stp>mrl1</stp>
        <stp>1</stp>
        <tr r="M223" s="2"/>
      </tp>
      <tp>
        <v>22.22</v>
        <stp/>
        <stp>600739.SH</stp>
        <stp>mrj1</stp>
        <stp>1</stp>
        <tr r="L223" s="2"/>
      </tp>
      <tp>
        <v>11.35</v>
        <stp/>
        <stp>000839.SZ</stp>
        <stp>mrj1</stp>
        <stp>1</stp>
        <tr r="L56" s="2"/>
      </tp>
      <tp>
        <v>10</v>
        <stp/>
        <stp>000869.SZ</stp>
        <stp>mrl1</stp>
        <stp>1</stp>
        <tr r="M58" s="2"/>
      </tp>
      <tp>
        <v>34.44</v>
        <stp/>
        <stp>000869.SZ</stp>
        <stp>mrj1</stp>
        <stp>1</stp>
        <tr r="L58" s="2"/>
      </tp>
      <tp>
        <v>7</v>
        <stp/>
        <stp>000839.SZ</stp>
        <stp>mrl1</stp>
        <stp>1</stp>
        <tr r="M56" s="2"/>
      </tp>
      <tp>
        <v>5</v>
        <stp/>
        <stp>600809.SH</stp>
        <stp>mrl1</stp>
        <stp>1</stp>
        <tr r="M228" s="2"/>
      </tp>
      <tp>
        <v>10142</v>
        <stp/>
        <stp>600839.SH</stp>
        <stp>mrl1</stp>
        <stp>1</stp>
        <tr r="M232" s="2"/>
      </tp>
      <tp>
        <v>5.29</v>
        <stp/>
        <stp>600839.SH</stp>
        <stp>mrj1</stp>
        <stp>1</stp>
        <tr r="L232" s="2"/>
      </tp>
      <tp>
        <v>22.71</v>
        <stp/>
        <stp>600809.SH</stp>
        <stp>mrj1</stp>
        <stp>1</stp>
        <tr r="L228" s="2"/>
      </tp>
      <tp>
        <v>23.35</v>
        <stp/>
        <stp>000999.SZ</stp>
        <stp>mrj1</stp>
        <stp>1</stp>
        <tr r="L70" s="2"/>
      </tp>
      <tp>
        <v>547</v>
        <stp/>
        <stp>000999.SZ</stp>
        <stp>mrl1</stp>
        <stp>1</stp>
        <tr r="M70" s="2"/>
      </tp>
      <tp>
        <v>1021</v>
        <stp/>
        <stp>600999.SH</stp>
        <stp>mrl1</stp>
        <stp>1</stp>
        <tr r="M243" s="2"/>
      </tp>
      <tp>
        <v>27.86</v>
        <stp/>
        <stp>600999.SH</stp>
        <stp>mrj1</stp>
        <stp>1</stp>
        <tr r="L243" s="2"/>
      </tp>
      <tp>
        <v>58</v>
        <stp/>
        <stp>600109.SH</stp>
        <stp>mcl1</stp>
        <stp>1</stp>
        <tr r="O153" s="2"/>
      </tp>
      <tp>
        <v>19.600000000000001</v>
        <stp/>
        <stp>600109.SH</stp>
        <stp>mcj1</stp>
        <stp>1</stp>
        <tr r="N153" s="2"/>
      </tp>
      <tp>
        <v>21.98</v>
        <stp/>
        <stp>000039.SZ</stp>
        <stp>mcj1</stp>
        <stp>1</stp>
        <tr r="N11" s="2"/>
      </tp>
      <tp>
        <v>14.66</v>
        <stp/>
        <stp>000009.SZ</stp>
        <stp>mcj1</stp>
        <stp>1</stp>
        <tr r="N8" s="2"/>
      </tp>
      <tp>
        <v>46</v>
        <stp/>
        <stp>000069.SZ</stp>
        <stp>mcl1</stp>
        <stp>1</stp>
        <tr r="O15" s="2"/>
      </tp>
      <tp>
        <v>1496</v>
        <stp/>
        <stp>000009.SZ</stp>
        <stp>mcl1</stp>
        <stp>1</stp>
        <tr r="O8" s="2"/>
      </tp>
      <tp>
        <v>6.82</v>
        <stp/>
        <stp>000069.SZ</stp>
        <stp>mcj1</stp>
        <stp>1</stp>
        <tr r="N15" s="2"/>
      </tp>
      <tp>
        <v>59</v>
        <stp/>
        <stp>000039.SZ</stp>
        <stp>mcl1</stp>
        <stp>1</stp>
        <tr r="O11" s="2"/>
      </tp>
      <tp>
        <v>174</v>
        <stp/>
        <stp>600019.SH</stp>
        <stp>mcl1</stp>
        <stp>1</stp>
        <tr r="O132" s="2"/>
      </tp>
      <tp>
        <v>27.62</v>
        <stp/>
        <stp>600079.SH</stp>
        <stp>mcj1</stp>
        <stp>1</stp>
        <tr r="N147" s="2"/>
      </tp>
      <tp>
        <v>287</v>
        <stp/>
        <stp>600009.SH</stp>
        <stp>mcl1</stp>
        <stp>1</stp>
        <tr r="O126" s="2"/>
      </tp>
      <tp>
        <v>432</v>
        <stp/>
        <stp>600029.SH</stp>
        <stp>mcl1</stp>
        <stp>1</stp>
        <tr r="O136" s="2"/>
      </tp>
      <tp>
        <v>5.29</v>
        <stp/>
        <stp>600029.SH</stp>
        <stp>mcj1</stp>
        <stp>1</stp>
        <tr r="N136" s="2"/>
      </tp>
      <tp>
        <v>6.21</v>
        <stp/>
        <stp>600019.SH</stp>
        <stp>mcj1</stp>
        <stp>1</stp>
        <tr r="N132" s="2"/>
      </tp>
      <tp>
        <v>80</v>
        <stp/>
        <stp>600079.SH</stp>
        <stp>mcl1</stp>
        <stp>1</stp>
        <tr r="O147" s="2"/>
      </tp>
      <tp>
        <v>19.78</v>
        <stp/>
        <stp>600009.SH</stp>
        <stp>mcj1</stp>
        <stp>1</stp>
        <tr r="N126" s="2"/>
      </tp>
      <tp>
        <v>3945</v>
        <stp/>
        <stp>600089.SH</stp>
        <stp>mcl1</stp>
        <stp>1</stp>
        <tr r="O149" s="2"/>
      </tp>
      <tp>
        <v>12.12</v>
        <stp/>
        <stp>600089.SH</stp>
        <stp>mcj1</stp>
        <stp>1</stp>
        <tr r="N149" s="2"/>
      </tp>
      <tp>
        <v>589</v>
        <stp/>
        <stp>600309.SH</stp>
        <stp>mcl1</stp>
        <stp>1</stp>
        <tr r="O174" s="2"/>
      </tp>
      <tp>
        <v>20.2</v>
        <stp/>
        <stp>600369.SH</stp>
        <stp>mcj1</stp>
        <stp>1</stp>
        <tr r="N182" s="2"/>
      </tp>
      <tp>
        <v>20.74</v>
        <stp/>
        <stp>600309.SH</stp>
        <stp>mcj1</stp>
        <stp>1</stp>
        <tr r="N174" s="2"/>
      </tp>
      <tp>
        <v>1050</v>
        <stp/>
        <stp>600369.SH</stp>
        <stp>mcl1</stp>
        <stp>1</stp>
        <tr r="O182" s="2"/>
      </tp>
      <tp>
        <v>2302</v>
        <stp/>
        <stp>000559.SZ</stp>
        <stp>mcl1</stp>
        <stp>1</stp>
        <tr r="O30" s="2"/>
      </tp>
      <tp>
        <v>16.3</v>
        <stp/>
        <stp>000559.SZ</stp>
        <stp>mcj1</stp>
        <stp>1</stp>
        <tr r="N30" s="2"/>
      </tp>
      <tp>
        <v>1</v>
        <stp/>
        <stp>600519.SH</stp>
        <stp>mcl1</stp>
        <stp>1</stp>
        <tr r="O197" s="2"/>
      </tp>
      <tp>
        <v>32.93</v>
        <stp/>
        <stp>600549.SH</stp>
        <stp>mcj1</stp>
        <stp>1</stp>
        <tr r="N200" s="2"/>
      </tp>
      <tp>
        <v>53</v>
        <stp/>
        <stp>600549.SH</stp>
        <stp>mcl1</stp>
        <stp>1</stp>
        <tr r="O200" s="2"/>
      </tp>
      <tp>
        <v>184.01</v>
        <stp/>
        <stp>600519.SH</stp>
        <stp>mcj1</stp>
        <stp>1</stp>
        <tr r="N197" s="2"/>
      </tp>
      <tp>
        <v>1592</v>
        <stp/>
        <stp>600489.SH</stp>
        <stp>mcl1</stp>
        <stp>1</stp>
        <tr r="O192" s="2"/>
      </tp>
      <tp>
        <v>10.38</v>
        <stp/>
        <stp>600489.SH</stp>
        <stp>mcj1</stp>
        <stp>1</stp>
        <tr r="N192" s="2"/>
      </tp>
      <tp>
        <v>8.1999999999999993</v>
        <stp/>
        <stp>000729.SZ</stp>
        <stp>mcj1</stp>
        <stp>1</stp>
        <tr r="N44" s="2"/>
      </tp>
      <tp>
        <v>3.67</v>
        <stp/>
        <stp>000709.SZ</stp>
        <stp>mcj1</stp>
        <stp>1</stp>
        <tr r="N41" s="2"/>
      </tp>
      <tp>
        <v>956</v>
        <stp/>
        <stp>000709.SZ</stp>
        <stp>mcl1</stp>
        <stp>1</stp>
        <tr r="O41" s="2"/>
      </tp>
      <tp>
        <v>14341</v>
        <stp/>
        <stp>000729.SZ</stp>
        <stp>mcl1</stp>
        <stp>1</stp>
        <tr r="O44" s="2"/>
      </tp>
      <tp>
        <v>363</v>
        <stp/>
        <stp>600739.SH</stp>
        <stp>mcl1</stp>
        <stp>1</stp>
        <tr r="O223" s="2"/>
      </tp>
      <tp>
        <v>22.23</v>
        <stp/>
        <stp>600739.SH</stp>
        <stp>mcj1</stp>
        <stp>1</stp>
        <tr r="N223" s="2"/>
      </tp>
      <tp>
        <v>3.49</v>
        <stp/>
        <stp>000629.SZ</stp>
        <stp>mcj1</stp>
        <stp>1</stp>
        <tr r="N37" s="2"/>
      </tp>
      <tp>
        <v>9053</v>
        <stp/>
        <stp>000629.SZ</stp>
        <stp>mcl1</stp>
        <stp>1</stp>
        <tr r="O37" s="2"/>
      </tp>
      <tp>
        <v>0</v>
        <stp/>
        <stp>600649.SH</stp>
        <stp>mcj1</stp>
        <stp>1</stp>
        <tr r="N212" s="2"/>
      </tp>
      <tp>
        <v>0</v>
        <stp/>
        <stp>600649.SH</stp>
        <stp>mcl1</stp>
        <stp>1</stp>
        <tr r="O212" s="2"/>
      </tp>
      <tp>
        <v>23.36</v>
        <stp/>
        <stp>000999.SZ</stp>
        <stp>mcj1</stp>
        <stp>1</stp>
        <tr r="N70" s="2"/>
      </tp>
      <tp>
        <v>57</v>
        <stp/>
        <stp>000999.SZ</stp>
        <stp>mcl1</stp>
        <stp>1</stp>
        <tr r="O70" s="2"/>
      </tp>
      <tp>
        <v>66</v>
        <stp/>
        <stp>600999.SH</stp>
        <stp>mcl1</stp>
        <stp>1</stp>
        <tr r="O243" s="2"/>
      </tp>
      <tp>
        <v>27.87</v>
        <stp/>
        <stp>600999.SH</stp>
        <stp>mcj1</stp>
        <stp>1</stp>
        <tr r="N243" s="2"/>
      </tp>
      <tp>
        <v>11.36</v>
        <stp/>
        <stp>000839.SZ</stp>
        <stp>mcj1</stp>
        <stp>1</stp>
        <tr r="N56" s="2"/>
      </tp>
      <tp>
        <v>357</v>
        <stp/>
        <stp>000869.SZ</stp>
        <stp>mcl1</stp>
        <stp>1</stp>
        <tr r="O58" s="2"/>
      </tp>
      <tp>
        <v>34.450000000000003</v>
        <stp/>
        <stp>000869.SZ</stp>
        <stp>mcj1</stp>
        <stp>1</stp>
        <tr r="N58" s="2"/>
      </tp>
      <tp>
        <v>320</v>
        <stp/>
        <stp>000839.SZ</stp>
        <stp>mcl1</stp>
        <stp>1</stp>
        <tr r="O56" s="2"/>
      </tp>
      <tp>
        <v>16</v>
        <stp/>
        <stp>600809.SH</stp>
        <stp>mcl1</stp>
        <stp>1</stp>
        <tr r="O228" s="2"/>
      </tp>
      <tp>
        <v>3939</v>
        <stp/>
        <stp>600839.SH</stp>
        <stp>mcl1</stp>
        <stp>1</stp>
        <tr r="O232" s="2"/>
      </tp>
      <tp>
        <v>5.3</v>
        <stp/>
        <stp>600839.SH</stp>
        <stp>mcj1</stp>
        <stp>1</stp>
        <tr r="N232" s="2"/>
      </tp>
      <tp>
        <v>22.73</v>
        <stp/>
        <stp>600809.SH</stp>
        <stp>mcj1</stp>
        <stp>1</stp>
        <tr r="N228" s="2"/>
      </tp>
      <tp>
        <v>11</v>
        <stp/>
        <stp>603288.SH</stp>
        <stp>mrl1</stp>
        <stp>1</stp>
        <tr r="M303" s="2"/>
      </tp>
      <tp>
        <v>42.48</v>
        <stp/>
        <stp>603288.SH</stp>
        <stp>mrj1</stp>
        <stp>1</stp>
        <tr r="L303" s="2"/>
      </tp>
      <tp>
        <v>345</v>
        <stp/>
        <stp>603288.SH</stp>
        <stp>mcl1</stp>
        <stp>1</stp>
        <tr r="O303" s="2"/>
      </tp>
      <tp>
        <v>42.5</v>
        <stp/>
        <stp>603288.SH</stp>
        <stp>mcj1</stp>
        <stp>1</stp>
        <tr r="N303" s="2"/>
      </tp>
      <tp>
        <v>43.49</v>
        <stp/>
        <stp>002038.SZ</stp>
        <stp>mrj1</stp>
        <stp>1</stp>
        <tr r="L75" s="2"/>
      </tp>
      <tp>
        <v>18.07</v>
        <stp/>
        <stp>002008.SZ</stp>
        <stp>mrj1</stp>
        <stp>1</stp>
        <tr r="L73" s="2"/>
      </tp>
      <tp>
        <v>5178</v>
        <stp/>
        <stp>002008.SZ</stp>
        <stp>mrl1</stp>
        <stp>1</stp>
        <tr r="M73" s="2"/>
      </tp>
      <tp>
        <v>2</v>
        <stp/>
        <stp>002038.SZ</stp>
        <stp>mrl1</stp>
        <stp>1</stp>
        <tr r="M75" s="2"/>
      </tp>
      <tp>
        <v>43.5</v>
        <stp/>
        <stp>002038.SZ</stp>
        <stp>mcj1</stp>
        <stp>1</stp>
        <tr r="N75" s="2"/>
      </tp>
      <tp>
        <v>18.079999999999998</v>
        <stp/>
        <stp>002008.SZ</stp>
        <stp>mcj1</stp>
        <stp>1</stp>
        <tr r="N73" s="2"/>
      </tp>
      <tp>
        <v>4156</v>
        <stp/>
        <stp>002008.SZ</stp>
        <stp>mcl1</stp>
        <stp>1</stp>
        <tr r="O73" s="2"/>
      </tp>
      <tp>
        <v>265</v>
        <stp/>
        <stp>002038.SZ</stp>
        <stp>mcl1</stp>
        <stp>1</stp>
        <tr r="O75" s="2"/>
      </tp>
      <tp>
        <v>3412</v>
        <stp/>
        <stp>601018.SH</stp>
        <stp>mrl1</stp>
        <stp>1</stp>
        <tr r="M246" s="2"/>
      </tp>
      <tp>
        <v>4.7300000000000004</v>
        <stp/>
        <stp>601018.SH</stp>
        <stp>mrj1</stp>
        <stp>1</stp>
        <tr r="L246" s="2"/>
      </tp>
      <tp>
        <v>947</v>
        <stp/>
        <stp>601098.SH</stp>
        <stp>mrl1</stp>
        <stp>1</stp>
        <tr r="M248" s="2"/>
      </tp>
      <tp>
        <v>98</v>
        <stp/>
        <stp>601088.SH</stp>
        <stp>mrl1</stp>
        <stp>1</stp>
        <tr r="M247" s="2"/>
      </tp>
      <tp>
        <v>17.760000000000002</v>
        <stp/>
        <stp>601098.SH</stp>
        <stp>mrj1</stp>
        <stp>1</stp>
        <tr r="L248" s="2"/>
      </tp>
      <tp>
        <v>17.34</v>
        <stp/>
        <stp>601088.SH</stp>
        <stp>mrj1</stp>
        <stp>1</stp>
        <tr r="L247" s="2"/>
      </tp>
      <tp>
        <v>1092</v>
        <stp/>
        <stp>601118.SH</stp>
        <stp>mrl1</stp>
        <stp>1</stp>
        <tr r="M251" s="2"/>
      </tp>
      <tp>
        <v>9.0500000000000007</v>
        <stp/>
        <stp>601168.SH</stp>
        <stp>mrj1</stp>
        <stp>1</stp>
        <tr r="L254" s="2"/>
      </tp>
      <tp>
        <v>8.81</v>
        <stp/>
        <stp>601158.SH</stp>
        <stp>mrj1</stp>
        <stp>1</stp>
        <tr r="L252" s="2"/>
      </tp>
      <tp>
        <v>200</v>
        <stp/>
        <stp>601158.SH</stp>
        <stp>mrl1</stp>
        <stp>1</stp>
        <tr r="M252" s="2"/>
      </tp>
      <tp>
        <v>9.6999999999999993</v>
        <stp/>
        <stp>601118.SH</stp>
        <stp>mrj1</stp>
        <stp>1</stp>
        <tr r="L251" s="2"/>
      </tp>
      <tp>
        <v>510</v>
        <stp/>
        <stp>601168.SH</stp>
        <stp>mrl1</stp>
        <stp>1</stp>
        <tr r="M254" s="2"/>
      </tp>
      <tp>
        <v>6.85</v>
        <stp/>
        <stp>601258.SH</stp>
        <stp>mrj1</stp>
        <stp>1</stp>
        <tr r="L261" s="2"/>
      </tp>
      <tp>
        <v>638</v>
        <stp/>
        <stp>601258.SH</stp>
        <stp>mrl1</stp>
        <stp>1</stp>
        <tr r="M261" s="2"/>
      </tp>
      <tp>
        <v>28731</v>
        <stp/>
        <stp>601288.SH</stp>
        <stp>mrl1</stp>
        <stp>1</stp>
        <tr r="M262" s="2"/>
      </tp>
      <tp>
        <v>2.99</v>
        <stp/>
        <stp>601288.SH</stp>
        <stp>mrj1</stp>
        <stp>1</stp>
        <tr r="L262" s="2"/>
      </tp>
      <tp>
        <v>107</v>
        <stp/>
        <stp>601318.SH</stp>
        <stp>mrl1</stp>
        <stp>1</stp>
        <tr r="M264" s="2"/>
      </tp>
      <tp>
        <v>7868</v>
        <stp/>
        <stp>601328.SH</stp>
        <stp>mrl1</stp>
        <stp>1</stp>
        <tr r="M265" s="2"/>
      </tp>
      <tp>
        <v>5.56</v>
        <stp/>
        <stp>601328.SH</stp>
        <stp>mrj1</stp>
        <stp>1</stp>
        <tr r="L265" s="2"/>
      </tp>
      <tp>
        <v>57.99</v>
        <stp/>
        <stp>601318.SH</stp>
        <stp>mrj1</stp>
        <stp>1</stp>
        <tr r="L264" s="2"/>
      </tp>
      <tp>
        <v>2674</v>
        <stp/>
        <stp>601398.SH</stp>
        <stp>mrl1</stp>
        <stp>1</stp>
        <tr r="M270" s="2"/>
      </tp>
      <tp>
        <v>4.13</v>
        <stp/>
        <stp>601398.SH</stp>
        <stp>mrj1</stp>
        <stp>1</stp>
        <tr r="L270" s="2"/>
      </tp>
      <tp>
        <v>356682</v>
        <stp/>
        <stp>601618.SH</stp>
        <stp>mrl1</stp>
        <stp>1</stp>
        <tr r="M275" s="2"/>
      </tp>
      <tp>
        <v>5.96</v>
        <stp/>
        <stp>601668.SH</stp>
        <stp>mrj1</stp>
        <stp>1</stp>
        <tr r="L278" s="2"/>
      </tp>
      <tp>
        <v>37</v>
        <stp/>
        <stp>601628.SH</stp>
        <stp>mrl1</stp>
        <stp>1</stp>
        <tr r="M276" s="2"/>
      </tp>
      <tp>
        <v>23.34</v>
        <stp/>
        <stp>601628.SH</stp>
        <stp>mrj1</stp>
        <stp>1</stp>
        <tr r="L276" s="2"/>
      </tp>
      <tp>
        <v>3.94</v>
        <stp/>
        <stp>601618.SH</stp>
        <stp>mrj1</stp>
        <stp>1</stp>
        <tr r="L275" s="2"/>
      </tp>
      <tp>
        <v>339196</v>
        <stp/>
        <stp>601668.SH</stp>
        <stp>mrl1</stp>
        <stp>1</stp>
        <tr r="M278" s="2"/>
      </tp>
      <tp>
        <v>315</v>
        <stp/>
        <stp>601688.SH</stp>
        <stp>mrl1</stp>
        <stp>1</stp>
        <tr r="M280" s="2"/>
      </tp>
      <tp>
        <v>22.52</v>
        <stp/>
        <stp>601688.SH</stp>
        <stp>mrj1</stp>
        <stp>1</stp>
        <tr r="L280" s="2"/>
      </tp>
      <tp>
        <v>1972</v>
        <stp/>
        <stp>601818.SH</stp>
        <stp>mrl1</stp>
        <stp>1</stp>
        <tr r="M286" s="2"/>
      </tp>
      <tp>
        <v>259</v>
        <stp/>
        <stp>601808.SH</stp>
        <stp>mrl1</stp>
        <stp>1</stp>
        <tr r="M285" s="2"/>
      </tp>
      <tp>
        <v>3.84</v>
        <stp/>
        <stp>601818.SH</stp>
        <stp>mrj1</stp>
        <stp>1</stp>
        <tr r="L286" s="2"/>
      </tp>
      <tp>
        <v>18.59</v>
        <stp/>
        <stp>601808.SH</stp>
        <stp>mrj1</stp>
        <stp>1</stp>
        <tr r="L285" s="2"/>
      </tp>
      <tp>
        <v>2025</v>
        <stp/>
        <stp>601898.SH</stp>
        <stp>mrl1</stp>
        <stp>1</stp>
        <tr r="M290" s="2"/>
      </tp>
      <tp>
        <v>291</v>
        <stp/>
        <stp>601888.SH</stp>
        <stp>mrl1</stp>
        <stp>1</stp>
        <tr r="M289" s="2"/>
      </tp>
      <tp>
        <v>5.96</v>
        <stp/>
        <stp>601898.SH</stp>
        <stp>mrj1</stp>
        <stp>1</stp>
        <tr r="L290" s="2"/>
      </tp>
      <tp>
        <v>42.11</v>
        <stp/>
        <stp>601888.SH</stp>
        <stp>mrj1</stp>
        <stp>1</stp>
        <tr r="L289" s="2"/>
      </tp>
      <tp>
        <v>9.77</v>
        <stp/>
        <stp>601958.SH</stp>
        <stp>mrj1</stp>
        <stp>1</stp>
        <tr r="L297" s="2"/>
      </tp>
      <tp>
        <v>28</v>
        <stp/>
        <stp>601928.SH</stp>
        <stp>mrl1</stp>
        <stp>1</stp>
        <tr r="M293" s="2"/>
      </tp>
      <tp>
        <v>78</v>
        <stp/>
        <stp>601958.SH</stp>
        <stp>mrl1</stp>
        <stp>1</stp>
        <tr r="M297" s="2"/>
      </tp>
      <tp>
        <v>12.36</v>
        <stp/>
        <stp>601928.SH</stp>
        <stp>mrj1</stp>
        <stp>1</stp>
        <tr r="L293" s="2"/>
      </tp>
      <tp>
        <v>1250</v>
        <stp/>
        <stp>601998.SH</stp>
        <stp>mrl1</stp>
        <stp>1</stp>
        <tr r="M301" s="2"/>
      </tp>
      <tp>
        <v>24940</v>
        <stp/>
        <stp>601988.SH</stp>
        <stp>mrl1</stp>
        <stp>1</stp>
        <tr r="M298" s="2"/>
      </tp>
      <tp>
        <v>6.15</v>
        <stp/>
        <stp>601998.SH</stp>
        <stp>mrj1</stp>
        <stp>1</stp>
        <tr r="L301" s="2"/>
      </tp>
      <tp>
        <v>3.28</v>
        <stp/>
        <stp>601988.SH</stp>
        <stp>mrj1</stp>
        <stp>1</stp>
        <tr r="L298" s="2"/>
      </tp>
      <tp>
        <v>978</v>
        <stp/>
        <stp>601118.SH</stp>
        <stp>mcl1</stp>
        <stp>1</stp>
        <tr r="O251" s="2"/>
      </tp>
      <tp>
        <v>9.06</v>
        <stp/>
        <stp>601168.SH</stp>
        <stp>mcj1</stp>
        <stp>1</stp>
        <tr r="N254" s="2"/>
      </tp>
      <tp>
        <v>8.82</v>
        <stp/>
        <stp>601158.SH</stp>
        <stp>mcj1</stp>
        <stp>1</stp>
        <tr r="N252" s="2"/>
      </tp>
      <tp>
        <v>175</v>
        <stp/>
        <stp>601158.SH</stp>
        <stp>mcl1</stp>
        <stp>1</stp>
        <tr r="O252" s="2"/>
      </tp>
      <tp>
        <v>9.7100000000000009</v>
        <stp/>
        <stp>601118.SH</stp>
        <stp>mcj1</stp>
        <stp>1</stp>
        <tr r="N251" s="2"/>
      </tp>
      <tp>
        <v>511</v>
        <stp/>
        <stp>601168.SH</stp>
        <stp>mcl1</stp>
        <stp>1</stp>
        <tr r="O254" s="2"/>
      </tp>
      <tp>
        <v>96</v>
        <stp/>
        <stp>601018.SH</stp>
        <stp>mcl1</stp>
        <stp>1</stp>
        <tr r="O246" s="2"/>
      </tp>
      <tp>
        <v>4.74</v>
        <stp/>
        <stp>601018.SH</stp>
        <stp>mcj1</stp>
        <stp>1</stp>
        <tr r="N246" s="2"/>
      </tp>
      <tp>
        <v>185</v>
        <stp/>
        <stp>601098.SH</stp>
        <stp>mcl1</stp>
        <stp>1</stp>
        <tr r="O248" s="2"/>
      </tp>
      <tp>
        <v>819</v>
        <stp/>
        <stp>601088.SH</stp>
        <stp>mcl1</stp>
        <stp>1</stp>
        <tr r="O247" s="2"/>
      </tp>
      <tp>
        <v>17.77</v>
        <stp/>
        <stp>601098.SH</stp>
        <stp>mcj1</stp>
        <stp>1</stp>
        <tr r="N248" s="2"/>
      </tp>
      <tp>
        <v>17.350000000000001</v>
        <stp/>
        <stp>601088.SH</stp>
        <stp>mcj1</stp>
        <stp>1</stp>
        <tr r="N247" s="2"/>
      </tp>
      <tp>
        <v>943</v>
        <stp/>
        <stp>601318.SH</stp>
        <stp>mcl1</stp>
        <stp>1</stp>
        <tr r="O264" s="2"/>
      </tp>
      <tp>
        <v>6775</v>
        <stp/>
        <stp>601328.SH</stp>
        <stp>mcl1</stp>
        <stp>1</stp>
        <tr r="O265" s="2"/>
      </tp>
      <tp>
        <v>5.57</v>
        <stp/>
        <stp>601328.SH</stp>
        <stp>mcj1</stp>
        <stp>1</stp>
        <tr r="N265" s="2"/>
      </tp>
      <tp>
        <v>58</v>
        <stp/>
        <stp>601318.SH</stp>
        <stp>mcj1</stp>
        <stp>1</stp>
        <tr r="N264" s="2"/>
      </tp>
      <tp>
        <v>23721</v>
        <stp/>
        <stp>601398.SH</stp>
        <stp>mcl1</stp>
        <stp>1</stp>
        <tr r="O270" s="2"/>
      </tp>
      <tp>
        <v>4.1399999999999997</v>
        <stp/>
        <stp>601398.SH</stp>
        <stp>mcj1</stp>
        <stp>1</stp>
        <tr r="N270" s="2"/>
      </tp>
      <tp>
        <v>6.86</v>
        <stp/>
        <stp>601258.SH</stp>
        <stp>mcj1</stp>
        <stp>1</stp>
        <tr r="N261" s="2"/>
      </tp>
      <tp>
        <v>455</v>
        <stp/>
        <stp>601258.SH</stp>
        <stp>mcl1</stp>
        <stp>1</stp>
        <tr r="O261" s="2"/>
      </tp>
      <tp>
        <v>2698</v>
        <stp/>
        <stp>601288.SH</stp>
        <stp>mcl1</stp>
        <stp>1</stp>
        <tr r="O262" s="2"/>
      </tp>
      <tp>
        <v>3</v>
        <stp/>
        <stp>601288.SH</stp>
        <stp>mcj1</stp>
        <stp>1</stp>
        <tr r="N262" s="2"/>
      </tp>
      <tp>
        <v>0</v>
        <stp/>
        <stp>601618.SH</stp>
        <stp>mcl1</stp>
        <stp>1</stp>
        <tr r="O275" s="2"/>
      </tp>
      <tp>
        <v>0</v>
        <stp/>
        <stp>601668.SH</stp>
        <stp>mcj1</stp>
        <stp>1</stp>
        <tr r="N278" s="2"/>
      </tp>
      <tp>
        <v>575</v>
        <stp/>
        <stp>601628.SH</stp>
        <stp>mcl1</stp>
        <stp>1</stp>
        <tr r="O276" s="2"/>
      </tp>
      <tp>
        <v>23.35</v>
        <stp/>
        <stp>601628.SH</stp>
        <stp>mcj1</stp>
        <stp>1</stp>
        <tr r="N276" s="2"/>
      </tp>
      <tp>
        <v>0</v>
        <stp/>
        <stp>601618.SH</stp>
        <stp>mcj1</stp>
        <stp>1</stp>
        <tr r="N275" s="2"/>
      </tp>
      <tp>
        <v>0</v>
        <stp/>
        <stp>601668.SH</stp>
        <stp>mcl1</stp>
        <stp>1</stp>
        <tr r="O278" s="2"/>
      </tp>
      <tp>
        <v>896</v>
        <stp/>
        <stp>601688.SH</stp>
        <stp>mcl1</stp>
        <stp>1</stp>
        <tr r="O280" s="2"/>
      </tp>
      <tp>
        <v>22.53</v>
        <stp/>
        <stp>601688.SH</stp>
        <stp>mcj1</stp>
        <stp>1</stp>
        <tr r="N280" s="2"/>
      </tp>
      <tp>
        <v>9.7799999999999994</v>
        <stp/>
        <stp>601958.SH</stp>
        <stp>mcj1</stp>
        <stp>1</stp>
        <tr r="N297" s="2"/>
      </tp>
      <tp>
        <v>318</v>
        <stp/>
        <stp>601928.SH</stp>
        <stp>mcl1</stp>
        <stp>1</stp>
        <tr r="O293" s="2"/>
      </tp>
      <tp>
        <v>282</v>
        <stp/>
        <stp>601958.SH</stp>
        <stp>mcl1</stp>
        <stp>1</stp>
        <tr r="O297" s="2"/>
      </tp>
      <tp>
        <v>12.37</v>
        <stp/>
        <stp>601928.SH</stp>
        <stp>mcj1</stp>
        <stp>1</stp>
        <tr r="N293" s="2"/>
      </tp>
      <tp>
        <v>2400</v>
        <stp/>
        <stp>601998.SH</stp>
        <stp>mcl1</stp>
        <stp>1</stp>
        <tr r="O301" s="2"/>
      </tp>
      <tp>
        <v>32732</v>
        <stp/>
        <stp>601988.SH</stp>
        <stp>mcl1</stp>
        <stp>1</stp>
        <tr r="O298" s="2"/>
      </tp>
      <tp>
        <v>6.16</v>
        <stp/>
        <stp>601998.SH</stp>
        <stp>mcj1</stp>
        <stp>1</stp>
        <tr r="N301" s="2"/>
      </tp>
      <tp>
        <v>3.29</v>
        <stp/>
        <stp>601988.SH</stp>
        <stp>mcj1</stp>
        <stp>1</stp>
        <tr r="N298" s="2"/>
      </tp>
      <tp>
        <v>33737</v>
        <stp/>
        <stp>601818.SH</stp>
        <stp>mcl1</stp>
        <stp>1</stp>
        <tr r="O286" s="2"/>
      </tp>
      <tp>
        <v>114</v>
        <stp/>
        <stp>601808.SH</stp>
        <stp>mcl1</stp>
        <stp>1</stp>
        <tr r="O285" s="2"/>
      </tp>
      <tp>
        <v>3.85</v>
        <stp/>
        <stp>601818.SH</stp>
        <stp>mcj1</stp>
        <stp>1</stp>
        <tr r="N286" s="2"/>
      </tp>
      <tp>
        <v>18.600000000000001</v>
        <stp/>
        <stp>601808.SH</stp>
        <stp>mcj1</stp>
        <stp>1</stp>
        <tr r="N285" s="2"/>
      </tp>
      <tp>
        <v>3212</v>
        <stp/>
        <stp>601898.SH</stp>
        <stp>mcl1</stp>
        <stp>1</stp>
        <tr r="O290" s="2"/>
      </tp>
      <tp>
        <v>93</v>
        <stp/>
        <stp>601888.SH</stp>
        <stp>mcl1</stp>
        <stp>1</stp>
        <tr r="O289" s="2"/>
      </tp>
      <tp>
        <v>5.97</v>
        <stp/>
        <stp>601898.SH</stp>
        <stp>mcj1</stp>
        <stp>1</stp>
        <tr r="N290" s="2"/>
      </tp>
      <tp>
        <v>42.12</v>
        <stp/>
        <stp>601888.SH</stp>
        <stp>mcj1</stp>
        <stp>1</stp>
        <tr r="N289" s="2"/>
      </tp>
      <tp>
        <v>294</v>
        <stp/>
        <stp>300058.SZ</stp>
        <stp>mrl1</stp>
        <stp>1</stp>
        <tr r="M118" s="2"/>
      </tp>
      <tp>
        <v>25.57</v>
        <stp/>
        <stp>300058.SZ</stp>
        <stp>mrj1</stp>
        <stp>1</stp>
        <tr r="L118" s="2"/>
      </tp>
      <tp>
        <v>1096</v>
        <stp/>
        <stp>600018.SH</stp>
        <stp>mrl1</stp>
        <stp>1</stp>
        <tr r="M131" s="2"/>
      </tp>
      <tp>
        <v>1923</v>
        <stp/>
        <stp>600008.SH</stp>
        <stp>mrl1</stp>
        <stp>1</stp>
        <tr r="M125" s="2"/>
      </tp>
      <tp>
        <v>7.78</v>
        <stp/>
        <stp>600068.SH</stp>
        <stp>mrj1</stp>
        <stp>1</stp>
        <tr r="L146" s="2"/>
      </tp>
      <tp>
        <v>1</v>
        <stp/>
        <stp>600038.SH</stp>
        <stp>mrl1</stp>
        <stp>1</stp>
        <tr r="M140" s="2"/>
      </tp>
      <tp>
        <v>15.21</v>
        <stp/>
        <stp>600058.SH</stp>
        <stp>mrj1</stp>
        <stp>1</stp>
        <tr r="L143" s="2"/>
      </tp>
      <tp>
        <v>16211</v>
        <stp/>
        <stp>600028.SH</stp>
        <stp>mrl1</stp>
        <stp>1</stp>
        <tr r="M135" s="2"/>
      </tp>
      <tp>
        <v>7.97</v>
        <stp/>
        <stp>600048.SH</stp>
        <stp>mrj1</stp>
        <stp>1</stp>
        <tr r="L141" s="2"/>
      </tp>
      <tp>
        <v>40.92</v>
        <stp/>
        <stp>600038.SH</stp>
        <stp>mrj1</stp>
        <stp>1</stp>
        <tr r="L140" s="2"/>
      </tp>
      <tp>
        <v>102</v>
        <stp/>
        <stp>600058.SH</stp>
        <stp>mrl1</stp>
        <stp>1</stp>
        <tr r="M143" s="2"/>
      </tp>
      <tp>
        <v>5.74</v>
        <stp/>
        <stp>600028.SH</stp>
        <stp>mrj1</stp>
        <stp>1</stp>
        <tr r="L135" s="2"/>
      </tp>
      <tp>
        <v>1486</v>
        <stp/>
        <stp>600048.SH</stp>
        <stp>mrl1</stp>
        <stp>1</stp>
        <tr r="M141" s="2"/>
      </tp>
      <tp>
        <v>6.34</v>
        <stp/>
        <stp>600018.SH</stp>
        <stp>mrj1</stp>
        <stp>1</stp>
        <tr r="L131" s="2"/>
      </tp>
      <tp>
        <v>11.23</v>
        <stp/>
        <stp>600008.SH</stp>
        <stp>mrj1</stp>
        <stp>1</stp>
        <tr r="L125" s="2"/>
      </tp>
      <tp>
        <v>14370</v>
        <stp/>
        <stp>600068.SH</stp>
        <stp>mrl1</stp>
        <stp>1</stp>
        <tr r="M146" s="2"/>
      </tp>
      <tp>
        <v>5399</v>
        <stp/>
        <stp>600118.SH</stp>
        <stp>mrl1</stp>
        <stp>1</stp>
        <tr r="M156" s="2"/>
      </tp>
      <tp>
        <v>2608</v>
        <stp/>
        <stp>600108.SH</stp>
        <stp>mrl1</stp>
        <stp>1</stp>
        <tr r="M152" s="2"/>
      </tp>
      <tp>
        <v>28.38</v>
        <stp/>
        <stp>600118.SH</stp>
        <stp>mrj1</stp>
        <stp>1</stp>
        <tr r="L156" s="2"/>
      </tp>
      <tp>
        <v>9.99</v>
        <stp/>
        <stp>600108.SH</stp>
        <stp>mrj1</stp>
        <stp>1</stp>
        <tr r="L152" s="2"/>
      </tp>
      <tp>
        <v>39</v>
        <stp/>
        <stp>600188.SH</stp>
        <stp>mrl1</stp>
        <stp>1</stp>
        <tr r="M164" s="2"/>
      </tp>
      <tp>
        <v>12.07</v>
        <stp/>
        <stp>600188.SH</stp>
        <stp>mrj1</stp>
        <stp>1</stp>
        <tr r="L164" s="2"/>
      </tp>
      <tp>
        <v>0</v>
        <stp/>
        <stp>600208.SH</stp>
        <stp>mrl1</stp>
        <stp>1</stp>
        <tr r="M166" s="2"/>
      </tp>
      <tp>
        <v>0</v>
        <stp/>
        <stp>600208.SH</stp>
        <stp>mrj1</stp>
        <stp>1</stp>
        <tr r="L166" s="2"/>
      </tp>
      <tp>
        <v>25.9</v>
        <stp/>
        <stp>000338.SZ</stp>
        <stp>mrj1</stp>
        <stp>1</stp>
        <tr r="L20" s="2"/>
      </tp>
      <tp>
        <v>1168</v>
        <stp/>
        <stp>000338.SZ</stp>
        <stp>mrl1</stp>
        <stp>1</stp>
        <tr r="M20" s="2"/>
      </tp>
      <tp>
        <v>8.09</v>
        <stp/>
        <stp>600348.SH</stp>
        <stp>mrj1</stp>
        <stp>1</stp>
        <tr r="L179" s="2"/>
      </tp>
      <tp>
        <v>1817</v>
        <stp/>
        <stp>600348.SH</stp>
        <stp>mrl1</stp>
        <stp>1</stp>
        <tr r="M179" s="2"/>
      </tp>
      <tp>
        <v>179</v>
        <stp/>
        <stp>600398.SH</stp>
        <stp>mrl1</stp>
        <stp>1</stp>
        <tr r="M187" s="2"/>
      </tp>
      <tp>
        <v>10.63</v>
        <stp/>
        <stp>600398.SH</stp>
        <stp>mrj1</stp>
        <stp>1</stp>
        <tr r="L187" s="2"/>
      </tp>
      <tp>
        <v>140</v>
        <stp/>
        <stp>600498.SH</stp>
        <stp>mrl1</stp>
        <stp>1</stp>
        <tr r="M194" s="2"/>
      </tp>
      <tp>
        <v>16.440000000000001</v>
        <stp/>
        <stp>600498.SH</stp>
        <stp>mrj1</stp>
        <stp>1</stp>
        <tr r="L194" s="2"/>
      </tp>
      <tp>
        <v>60.14</v>
        <stp/>
        <stp>000538.SZ</stp>
        <stp>mrj1</stp>
        <stp>1</stp>
        <tr r="L29" s="2"/>
      </tp>
      <tp>
        <v>896</v>
        <stp/>
        <stp>000568.SZ</stp>
        <stp>mrl1</stp>
        <stp>1</stp>
        <tr r="M32" s="2"/>
      </tp>
      <tp>
        <v>20.48</v>
        <stp/>
        <stp>000568.SZ</stp>
        <stp>mrj1</stp>
        <stp>1</stp>
        <tr r="L32" s="2"/>
      </tp>
      <tp>
        <v>10</v>
        <stp/>
        <stp>000538.SZ</stp>
        <stp>mrl1</stp>
        <stp>1</stp>
        <tr r="M29" s="2"/>
      </tp>
      <tp>
        <v>7.11</v>
        <stp/>
        <stp>000598.SZ</stp>
        <stp>mrj1</stp>
        <stp>1</stp>
        <tr r="L34" s="2"/>
      </tp>
      <tp>
        <v>8256</v>
        <stp/>
        <stp>000598.SZ</stp>
        <stp>mrl1</stp>
        <stp>1</stp>
        <tr r="M34" s="2"/>
      </tp>
      <tp>
        <v>770</v>
        <stp/>
        <stp>600518.SH</stp>
        <stp>mrl1</stp>
        <stp>1</stp>
        <tr r="M196" s="2"/>
      </tp>
      <tp>
        <v>5.4</v>
        <stp/>
        <stp>600578.SH</stp>
        <stp>mrj1</stp>
        <stp>1</stp>
        <tr r="L202" s="2"/>
      </tp>
      <tp>
        <v>17.190000000000001</v>
        <stp/>
        <stp>600518.SH</stp>
        <stp>mrj1</stp>
        <stp>1</stp>
        <tr r="L196" s="2"/>
      </tp>
      <tp>
        <v>89</v>
        <stp/>
        <stp>600578.SH</stp>
        <stp>mrl1</stp>
        <stp>1</stp>
        <tr r="M202" s="2"/>
      </tp>
      <tp>
        <v>124</v>
        <stp/>
        <stp>600588.SH</stp>
        <stp>mrl1</stp>
        <stp>1</stp>
        <tr r="M205" s="2"/>
      </tp>
      <tp>
        <v>28.36</v>
        <stp/>
        <stp>600588.SH</stp>
        <stp>mrj1</stp>
        <stp>1</stp>
        <tr r="L205" s="2"/>
      </tp>
      <tp>
        <v>33.43</v>
        <stp/>
        <stp>600648.SH</stp>
        <stp>mrj1</stp>
        <stp>1</stp>
        <tr r="L211" s="2"/>
      </tp>
      <tp>
        <v>337</v>
        <stp/>
        <stp>600648.SH</stp>
        <stp>mrl1</stp>
        <stp>1</stp>
        <tr r="M211" s="2"/>
      </tp>
      <tp>
        <v>9263</v>
        <stp/>
        <stp>600688.SH</stp>
        <stp>mrl1</stp>
        <stp>1</stp>
        <tr r="M218" s="2"/>
      </tp>
      <tp>
        <v>4.0999999999999996</v>
        <stp/>
        <stp>600688.SH</stp>
        <stp>mrj1</stp>
        <stp>1</stp>
        <tr r="L218" s="2"/>
      </tp>
      <tp>
        <v>26.64</v>
        <stp/>
        <stp>000728.SZ</stp>
        <stp>mrj1</stp>
        <stp>1</stp>
        <tr r="L43" s="2"/>
      </tp>
      <tp>
        <v>5215</v>
        <stp/>
        <stp>000778.SZ</stp>
        <stp>mrl1</stp>
        <stp>1</stp>
        <tr r="M48" s="2"/>
      </tp>
      <tp>
        <v>4627</v>
        <stp/>
        <stp>000768.SZ</stp>
        <stp>mrl1</stp>
        <stp>1</stp>
        <tr r="M46" s="2"/>
      </tp>
      <tp>
        <v>5.77</v>
        <stp/>
        <stp>000778.SZ</stp>
        <stp>mrj1</stp>
        <stp>1</stp>
        <tr r="L48" s="2"/>
      </tp>
      <tp>
        <v>18.55</v>
        <stp/>
        <stp>000768.SZ</stp>
        <stp>mrj1</stp>
        <stp>1</stp>
        <tr r="L46" s="2"/>
      </tp>
      <tp>
        <v>11747</v>
        <stp/>
        <stp>000728.SZ</stp>
        <stp>mrl1</stp>
        <stp>1</stp>
        <tr r="M43" s="2"/>
      </tp>
      <tp>
        <v>1161</v>
        <stp/>
        <stp>600718.SH</stp>
        <stp>mrl1</stp>
        <stp>1</stp>
        <tr r="M222" s="2"/>
      </tp>
      <tp>
        <v>18.399999999999999</v>
        <stp/>
        <stp>600718.SH</stp>
        <stp>mrj1</stp>
        <stp>1</stp>
        <tr r="L222" s="2"/>
      </tp>
      <tp>
        <v>4022</v>
        <stp/>
        <stp>000858.SZ</stp>
        <stp>mrl1</stp>
        <stp>1</stp>
        <tr r="M57" s="2"/>
      </tp>
      <tp>
        <v>943</v>
        <stp/>
        <stp>000878.SZ</stp>
        <stp>mrl1</stp>
        <stp>1</stp>
        <tr r="M60" s="2"/>
      </tp>
      <tp>
        <v>14.38</v>
        <stp/>
        <stp>000878.SZ</stp>
        <stp>mrj1</stp>
        <stp>1</stp>
        <tr r="L60" s="2"/>
      </tp>
      <tp>
        <v>20.51</v>
        <stp/>
        <stp>000858.SZ</stp>
        <stp>mrj1</stp>
        <stp>1</stp>
        <tr r="L57" s="2"/>
      </tp>
      <tp>
        <v>5.76</v>
        <stp/>
        <stp>000898.SZ</stp>
        <stp>mrj1</stp>
        <stp>1</stp>
        <tr r="L63" s="2"/>
      </tp>
      <tp>
        <v>1937</v>
        <stp/>
        <stp>000898.SZ</stp>
        <stp>mrl1</stp>
        <stp>1</stp>
        <tr r="M63" s="2"/>
      </tp>
      <tp>
        <v>49</v>
        <stp/>
        <stp>600998.SH</stp>
        <stp>mrl1</stp>
        <stp>1</stp>
        <tr r="M242" s="2"/>
      </tp>
      <tp>
        <v>20.45</v>
        <stp/>
        <stp>600998.SH</stp>
        <stp>mrj1</stp>
        <stp>1</stp>
        <tr r="L242" s="2"/>
      </tp>
      <tp>
        <v>0</v>
        <stp/>
        <stp>600118.SH</stp>
        <stp>mcl1</stp>
        <stp>1</stp>
        <tr r="O156" s="2"/>
      </tp>
      <tp>
        <v>254</v>
        <stp/>
        <stp>600108.SH</stp>
        <stp>mcl1</stp>
        <stp>1</stp>
        <tr r="O152" s="2"/>
      </tp>
      <tp>
        <v>0</v>
        <stp/>
        <stp>600118.SH</stp>
        <stp>mcj1</stp>
        <stp>1</stp>
        <tr r="N156" s="2"/>
      </tp>
      <tp>
        <v>10</v>
        <stp/>
        <stp>600108.SH</stp>
        <stp>mcj1</stp>
        <stp>1</stp>
        <tr r="N152" s="2"/>
      </tp>
      <tp>
        <v>24</v>
        <stp/>
        <stp>600188.SH</stp>
        <stp>mcl1</stp>
        <stp>1</stp>
        <tr r="O164" s="2"/>
      </tp>
      <tp>
        <v>12.08</v>
        <stp/>
        <stp>600188.SH</stp>
        <stp>mcj1</stp>
        <stp>1</stp>
        <tr r="N164" s="2"/>
      </tp>
      <tp>
        <v>275</v>
        <stp/>
        <stp>300058.SZ</stp>
        <stp>mcl1</stp>
        <stp>1</stp>
        <tr r="O118" s="2"/>
      </tp>
      <tp>
        <v>25.58</v>
        <stp/>
        <stp>300058.SZ</stp>
        <stp>mcj1</stp>
        <stp>1</stp>
        <tr r="N118" s="2"/>
      </tp>
      <tp>
        <v>1956</v>
        <stp/>
        <stp>600018.SH</stp>
        <stp>mcl1</stp>
        <stp>1</stp>
        <tr r="O131" s="2"/>
      </tp>
      <tp>
        <v>312</v>
        <stp/>
        <stp>600008.SH</stp>
        <stp>mcl1</stp>
        <stp>1</stp>
        <tr r="O125" s="2"/>
      </tp>
      <tp>
        <v>7.79</v>
        <stp/>
        <stp>600068.SH</stp>
        <stp>mcj1</stp>
        <stp>1</stp>
        <tr r="N146" s="2"/>
      </tp>
      <tp>
        <v>15</v>
        <stp/>
        <stp>600038.SH</stp>
        <stp>mcl1</stp>
        <stp>1</stp>
        <tr r="O140" s="2"/>
      </tp>
      <tp>
        <v>15.23</v>
        <stp/>
        <stp>600058.SH</stp>
        <stp>mcj1</stp>
        <stp>1</stp>
        <tr r="N143" s="2"/>
      </tp>
      <tp>
        <v>11240</v>
        <stp/>
        <stp>600028.SH</stp>
        <stp>mcl1</stp>
        <stp>1</stp>
        <tr r="O135" s="2"/>
      </tp>
      <tp>
        <v>7.98</v>
        <stp/>
        <stp>600048.SH</stp>
        <stp>mcj1</stp>
        <stp>1</stp>
        <tr r="N141" s="2"/>
      </tp>
      <tp>
        <v>40.950000000000003</v>
        <stp/>
        <stp>600038.SH</stp>
        <stp>mcj1</stp>
        <stp>1</stp>
        <tr r="N140" s="2"/>
      </tp>
      <tp>
        <v>252</v>
        <stp/>
        <stp>600058.SH</stp>
        <stp>mcl1</stp>
        <stp>1</stp>
        <tr r="O143" s="2"/>
      </tp>
      <tp>
        <v>5.75</v>
        <stp/>
        <stp>600028.SH</stp>
        <stp>mcj1</stp>
        <stp>1</stp>
        <tr r="N135" s="2"/>
      </tp>
      <tp>
        <v>4171</v>
        <stp/>
        <stp>600048.SH</stp>
        <stp>mcl1</stp>
        <stp>1</stp>
        <tr r="O141" s="2"/>
      </tp>
      <tp>
        <v>6.35</v>
        <stp/>
        <stp>600018.SH</stp>
        <stp>mcj1</stp>
        <stp>1</stp>
        <tr r="N131" s="2"/>
      </tp>
      <tp>
        <v>11.24</v>
        <stp/>
        <stp>600008.SH</stp>
        <stp>mcj1</stp>
        <stp>1</stp>
        <tr r="N125" s="2"/>
      </tp>
      <tp>
        <v>4601</v>
        <stp/>
        <stp>600068.SH</stp>
        <stp>mcl1</stp>
        <stp>1</stp>
        <tr r="O146" s="2"/>
      </tp>
      <tp>
        <v>25.91</v>
        <stp/>
        <stp>000338.SZ</stp>
        <stp>mcj1</stp>
        <stp>1</stp>
        <tr r="N20" s="2"/>
      </tp>
      <tp>
        <v>330</v>
        <stp/>
        <stp>000338.SZ</stp>
        <stp>mcl1</stp>
        <stp>1</stp>
        <tr r="O20" s="2"/>
      </tp>
      <tp>
        <v>8.1</v>
        <stp/>
        <stp>600348.SH</stp>
        <stp>mcj1</stp>
        <stp>1</stp>
        <tr r="N179" s="2"/>
      </tp>
      <tp>
        <v>826</v>
        <stp/>
        <stp>600348.SH</stp>
        <stp>mcl1</stp>
        <stp>1</stp>
        <tr r="O179" s="2"/>
      </tp>
      <tp>
        <v>284</v>
        <stp/>
        <stp>600398.SH</stp>
        <stp>mcl1</stp>
        <stp>1</stp>
        <tr r="O187" s="2"/>
      </tp>
      <tp>
        <v>10.64</v>
        <stp/>
        <stp>600398.SH</stp>
        <stp>mcj1</stp>
        <stp>1</stp>
        <tr r="N187" s="2"/>
      </tp>
      <tp>
        <v>0</v>
        <stp/>
        <stp>600208.SH</stp>
        <stp>mcl1</stp>
        <stp>1</stp>
        <tr r="O166" s="2"/>
      </tp>
      <tp>
        <v>0</v>
        <stp/>
        <stp>600208.SH</stp>
        <stp>mcj1</stp>
        <stp>1</stp>
        <tr r="N166" s="2"/>
      </tp>
      <tp>
        <v>60.15</v>
        <stp/>
        <stp>000538.SZ</stp>
        <stp>mcj1</stp>
        <stp>1</stp>
        <tr r="N29" s="2"/>
      </tp>
      <tp>
        <v>356</v>
        <stp/>
        <stp>000568.SZ</stp>
        <stp>mcl1</stp>
        <stp>1</stp>
        <tr r="O32" s="2"/>
      </tp>
      <tp>
        <v>20.49</v>
        <stp/>
        <stp>000568.SZ</stp>
        <stp>mcj1</stp>
        <stp>1</stp>
        <tr r="N32" s="2"/>
      </tp>
      <tp>
        <v>834</v>
        <stp/>
        <stp>000538.SZ</stp>
        <stp>mcl1</stp>
        <stp>1</stp>
        <tr r="O29" s="2"/>
      </tp>
      <tp>
        <v>7.12</v>
        <stp/>
        <stp>000598.SZ</stp>
        <stp>mcj1</stp>
        <stp>1</stp>
        <tr r="N34" s="2"/>
      </tp>
      <tp>
        <v>14242</v>
        <stp/>
        <stp>000598.SZ</stp>
        <stp>mcl1</stp>
        <stp>1</stp>
        <tr r="O34" s="2"/>
      </tp>
      <tp>
        <v>2903</v>
        <stp/>
        <stp>600518.SH</stp>
        <stp>mcl1</stp>
        <stp>1</stp>
        <tr r="O196" s="2"/>
      </tp>
      <tp>
        <v>5.41</v>
        <stp/>
        <stp>600578.SH</stp>
        <stp>mcj1</stp>
        <stp>1</stp>
        <tr r="N202" s="2"/>
      </tp>
      <tp>
        <v>17.2</v>
        <stp/>
        <stp>600518.SH</stp>
        <stp>mcj1</stp>
        <stp>1</stp>
        <tr r="N196" s="2"/>
      </tp>
      <tp>
        <v>293</v>
        <stp/>
        <stp>600578.SH</stp>
        <stp>mcl1</stp>
        <stp>1</stp>
        <tr r="O202" s="2"/>
      </tp>
      <tp>
        <v>33</v>
        <stp/>
        <stp>600588.SH</stp>
        <stp>mcl1</stp>
        <stp>1</stp>
        <tr r="O205" s="2"/>
      </tp>
      <tp>
        <v>28.37</v>
        <stp/>
        <stp>600588.SH</stp>
        <stp>mcj1</stp>
        <stp>1</stp>
        <tr r="N205" s="2"/>
      </tp>
      <tp>
        <v>325</v>
        <stp/>
        <stp>600498.SH</stp>
        <stp>mcl1</stp>
        <stp>1</stp>
        <tr r="O194" s="2"/>
      </tp>
      <tp>
        <v>16.45</v>
        <stp/>
        <stp>600498.SH</stp>
        <stp>mcj1</stp>
        <stp>1</stp>
        <tr r="N194" s="2"/>
      </tp>
      <tp>
        <v>26.65</v>
        <stp/>
        <stp>000728.SZ</stp>
        <stp>mcj1</stp>
        <stp>1</stp>
        <tr r="N43" s="2"/>
      </tp>
      <tp>
        <v>1364</v>
        <stp/>
        <stp>000778.SZ</stp>
        <stp>mcl1</stp>
        <stp>1</stp>
        <tr r="O48" s="2"/>
      </tp>
      <tp>
        <v>669</v>
        <stp/>
        <stp>000768.SZ</stp>
        <stp>mcl1</stp>
        <stp>1</stp>
        <tr r="O46" s="2"/>
      </tp>
      <tp>
        <v>5.78</v>
        <stp/>
        <stp>000778.SZ</stp>
        <stp>mcj1</stp>
        <stp>1</stp>
        <tr r="N48" s="2"/>
      </tp>
      <tp>
        <v>18.559999999999999</v>
        <stp/>
        <stp>000768.SZ</stp>
        <stp>mcj1</stp>
        <stp>1</stp>
        <tr r="N46" s="2"/>
      </tp>
      <tp>
        <v>2536</v>
        <stp/>
        <stp>000728.SZ</stp>
        <stp>mcl1</stp>
        <stp>1</stp>
        <tr r="O43" s="2"/>
      </tp>
      <tp>
        <v>22</v>
        <stp/>
        <stp>600718.SH</stp>
        <stp>mcl1</stp>
        <stp>1</stp>
        <tr r="O222" s="2"/>
      </tp>
      <tp>
        <v>18.41</v>
        <stp/>
        <stp>600718.SH</stp>
        <stp>mcj1</stp>
        <stp>1</stp>
        <tr r="N222" s="2"/>
      </tp>
      <tp>
        <v>33.44</v>
        <stp/>
        <stp>600648.SH</stp>
        <stp>mcj1</stp>
        <stp>1</stp>
        <tr r="N211" s="2"/>
      </tp>
      <tp>
        <v>50</v>
        <stp/>
        <stp>600648.SH</stp>
        <stp>mcl1</stp>
        <stp>1</stp>
        <tr r="O211" s="2"/>
      </tp>
      <tp>
        <v>1480</v>
        <stp/>
        <stp>600688.SH</stp>
        <stp>mcl1</stp>
        <stp>1</stp>
        <tr r="O218" s="2"/>
      </tp>
      <tp>
        <v>4.1100000000000003</v>
        <stp/>
        <stp>600688.SH</stp>
        <stp>mcj1</stp>
        <stp>1</stp>
        <tr r="N218" s="2"/>
      </tp>
      <tp>
        <v>20</v>
        <stp/>
        <stp>600998.SH</stp>
        <stp>mcl1</stp>
        <stp>1</stp>
        <tr r="O242" s="2"/>
      </tp>
      <tp>
        <v>20.46</v>
        <stp/>
        <stp>600998.SH</stp>
        <stp>mcj1</stp>
        <stp>1</stp>
        <tr r="N242" s="2"/>
      </tp>
      <tp>
        <v>588</v>
        <stp/>
        <stp>000858.SZ</stp>
        <stp>mcl1</stp>
        <stp>1</stp>
        <tr r="O57" s="2"/>
      </tp>
      <tp>
        <v>671</v>
        <stp/>
        <stp>000878.SZ</stp>
        <stp>mcl1</stp>
        <stp>1</stp>
        <tr r="O60" s="2"/>
      </tp>
      <tp>
        <v>14.39</v>
        <stp/>
        <stp>000878.SZ</stp>
        <stp>mcj1</stp>
        <stp>1</stp>
        <tr r="N60" s="2"/>
      </tp>
      <tp>
        <v>20.52</v>
        <stp/>
        <stp>000858.SZ</stp>
        <stp>mcj1</stp>
        <stp>1</stp>
        <tr r="N57" s="2"/>
      </tp>
      <tp>
        <v>5.77</v>
        <stp/>
        <stp>000898.SZ</stp>
        <stp>mcj1</stp>
        <stp>1</stp>
        <tr r="N63" s="2"/>
      </tp>
      <tp>
        <v>876</v>
        <stp/>
        <stp>000898.SZ</stp>
        <stp>mcl1</stp>
        <stp>1</stp>
        <tr r="O63" s="2"/>
      </tp>
      <tp>
        <v>24</v>
        <stp/>
        <stp>603288.SH</stp>
        <stp>mrl2</stp>
        <stp>1</stp>
        <tr r="Q303" s="2"/>
      </tp>
      <tp>
        <v>42.47</v>
        <stp/>
        <stp>603288.SH</stp>
        <stp>mrj2</stp>
        <stp>1</stp>
        <tr r="P303" s="2"/>
      </tp>
      <tp>
        <v>99</v>
        <stp/>
        <stp>603288.SH</stp>
        <stp>mcl2</stp>
        <stp>1</stp>
        <tr r="S303" s="2"/>
      </tp>
      <tp>
        <v>42.55</v>
        <stp/>
        <stp>603288.SH</stp>
        <stp>mcj2</stp>
        <stp>1</stp>
        <tr r="R303" s="2"/>
      </tp>
      <tp>
        <v>43.48</v>
        <stp/>
        <stp>002038.SZ</stp>
        <stp>mrj2</stp>
        <stp>1</stp>
        <tr r="P75" s="2"/>
      </tp>
      <tp>
        <v>18.059999999999999</v>
        <stp/>
        <stp>002008.SZ</stp>
        <stp>mrj2</stp>
        <stp>1</stp>
        <tr r="P73" s="2"/>
      </tp>
      <tp>
        <v>713</v>
        <stp/>
        <stp>002008.SZ</stp>
        <stp>mrl2</stp>
        <stp>1</stp>
        <tr r="Q73" s="2"/>
      </tp>
      <tp>
        <v>32</v>
        <stp/>
        <stp>002038.SZ</stp>
        <stp>mrl2</stp>
        <stp>1</stp>
        <tr r="Q75" s="2"/>
      </tp>
      <tp>
        <v>43.51</v>
        <stp/>
        <stp>002038.SZ</stp>
        <stp>mcj2</stp>
        <stp>1</stp>
        <tr r="R75" s="2"/>
      </tp>
      <tp>
        <v>18.09</v>
        <stp/>
        <stp>002008.SZ</stp>
        <stp>mcj2</stp>
        <stp>1</stp>
        <tr r="R73" s="2"/>
      </tp>
      <tp>
        <v>2431</v>
        <stp/>
        <stp>002008.SZ</stp>
        <stp>mcl2</stp>
        <stp>1</stp>
        <tr r="S73" s="2"/>
      </tp>
      <tp>
        <v>73</v>
        <stp/>
        <stp>002038.SZ</stp>
        <stp>mcl2</stp>
        <stp>1</stp>
        <tr r="S75" s="2"/>
      </tp>
      <tp>
        <v>5676</v>
        <stp/>
        <stp>601018.SH</stp>
        <stp>mrl2</stp>
        <stp>1</stp>
        <tr r="Q246" s="2"/>
      </tp>
      <tp>
        <v>4.72</v>
        <stp/>
        <stp>601018.SH</stp>
        <stp>mrj2</stp>
        <stp>1</stp>
        <tr r="P246" s="2"/>
      </tp>
      <tp>
        <v>17</v>
        <stp/>
        <stp>601098.SH</stp>
        <stp>mrl2</stp>
        <stp>1</stp>
        <tr r="Q248" s="2"/>
      </tp>
      <tp>
        <v>44</v>
        <stp/>
        <stp>601088.SH</stp>
        <stp>mrl2</stp>
        <stp>1</stp>
        <tr r="Q247" s="2"/>
      </tp>
      <tp>
        <v>17.75</v>
        <stp/>
        <stp>601098.SH</stp>
        <stp>mrj2</stp>
        <stp>1</stp>
        <tr r="P248" s="2"/>
      </tp>
      <tp>
        <v>17.329999999999998</v>
        <stp/>
        <stp>601088.SH</stp>
        <stp>mrj2</stp>
        <stp>1</stp>
        <tr r="P247" s="2"/>
      </tp>
      <tp>
        <v>756</v>
        <stp/>
        <stp>601118.SH</stp>
        <stp>mrl2</stp>
        <stp>1</stp>
        <tr r="Q251" s="2"/>
      </tp>
      <tp>
        <v>9.0399999999999991</v>
        <stp/>
        <stp>601168.SH</stp>
        <stp>mrj2</stp>
        <stp>1</stp>
        <tr r="P254" s="2"/>
      </tp>
      <tp>
        <v>8.8000000000000007</v>
        <stp/>
        <stp>601158.SH</stp>
        <stp>mrj2</stp>
        <stp>1</stp>
        <tr r="P252" s="2"/>
      </tp>
      <tp>
        <v>698</v>
        <stp/>
        <stp>601158.SH</stp>
        <stp>mrl2</stp>
        <stp>1</stp>
        <tr r="Q252" s="2"/>
      </tp>
      <tp>
        <v>9.69</v>
        <stp/>
        <stp>601118.SH</stp>
        <stp>mrj2</stp>
        <stp>1</stp>
        <tr r="P251" s="2"/>
      </tp>
      <tp>
        <v>478</v>
        <stp/>
        <stp>601168.SH</stp>
        <stp>mrl2</stp>
        <stp>1</stp>
        <tr r="Q254" s="2"/>
      </tp>
      <tp>
        <v>6.84</v>
        <stp/>
        <stp>601258.SH</stp>
        <stp>mrj2</stp>
        <stp>1</stp>
        <tr r="P261" s="2"/>
      </tp>
      <tp>
        <v>5071</v>
        <stp/>
        <stp>601258.SH</stp>
        <stp>mrl2</stp>
        <stp>1</stp>
        <tr r="Q261" s="2"/>
      </tp>
      <tp>
        <v>80431</v>
        <stp/>
        <stp>601288.SH</stp>
        <stp>mrl2</stp>
        <stp>1</stp>
        <tr r="Q262" s="2"/>
      </tp>
      <tp>
        <v>2.98</v>
        <stp/>
        <stp>601288.SH</stp>
        <stp>mrj2</stp>
        <stp>1</stp>
        <tr r="P262" s="2"/>
      </tp>
      <tp>
        <v>96</v>
        <stp/>
        <stp>601318.SH</stp>
        <stp>mrl2</stp>
        <stp>1</stp>
        <tr r="Q264" s="2"/>
      </tp>
      <tp>
        <v>6939</v>
        <stp/>
        <stp>601328.SH</stp>
        <stp>mrl2</stp>
        <stp>1</stp>
        <tr r="Q265" s="2"/>
      </tp>
      <tp>
        <v>5.55</v>
        <stp/>
        <stp>601328.SH</stp>
        <stp>mrj2</stp>
        <stp>1</stp>
        <tr r="P265" s="2"/>
      </tp>
      <tp>
        <v>57.98</v>
        <stp/>
        <stp>601318.SH</stp>
        <stp>mrj2</stp>
        <stp>1</stp>
        <tr r="P264" s="2"/>
      </tp>
      <tp>
        <v>9768</v>
        <stp/>
        <stp>601398.SH</stp>
        <stp>mrl2</stp>
        <stp>1</stp>
        <tr r="Q270" s="2"/>
      </tp>
      <tp>
        <v>4.12</v>
        <stp/>
        <stp>601398.SH</stp>
        <stp>mrj2</stp>
        <stp>1</stp>
        <tr r="P270" s="2"/>
      </tp>
      <tp>
        <v>2393</v>
        <stp/>
        <stp>601618.SH</stp>
        <stp>mrl2</stp>
        <stp>1</stp>
        <tr r="Q275" s="2"/>
      </tp>
      <tp>
        <v>5.95</v>
        <stp/>
        <stp>601668.SH</stp>
        <stp>mrj2</stp>
        <stp>1</stp>
        <tr r="P278" s="2"/>
      </tp>
      <tp>
        <v>713</v>
        <stp/>
        <stp>601628.SH</stp>
        <stp>mrl2</stp>
        <stp>1</stp>
        <tr r="Q276" s="2"/>
      </tp>
      <tp>
        <v>23.33</v>
        <stp/>
        <stp>601628.SH</stp>
        <stp>mrj2</stp>
        <stp>1</stp>
        <tr r="P276" s="2"/>
      </tp>
      <tp>
        <v>3.93</v>
        <stp/>
        <stp>601618.SH</stp>
        <stp>mrj2</stp>
        <stp>1</stp>
        <tr r="P275" s="2"/>
      </tp>
      <tp>
        <v>3626</v>
        <stp/>
        <stp>601668.SH</stp>
        <stp>mrl2</stp>
        <stp>1</stp>
        <tr r="Q278" s="2"/>
      </tp>
      <tp>
        <v>32</v>
        <stp/>
        <stp>601688.SH</stp>
        <stp>mrl2</stp>
        <stp>1</stp>
        <tr r="Q280" s="2"/>
      </tp>
      <tp>
        <v>22.51</v>
        <stp/>
        <stp>601688.SH</stp>
        <stp>mrj2</stp>
        <stp>1</stp>
        <tr r="P280" s="2"/>
      </tp>
      <tp>
        <v>13796</v>
        <stp/>
        <stp>601818.SH</stp>
        <stp>mrl2</stp>
        <stp>1</stp>
        <tr r="Q286" s="2"/>
      </tp>
      <tp>
        <v>430</v>
        <stp/>
        <stp>601808.SH</stp>
        <stp>mrl2</stp>
        <stp>1</stp>
        <tr r="Q285" s="2"/>
      </tp>
      <tp>
        <v>3.83</v>
        <stp/>
        <stp>601818.SH</stp>
        <stp>mrj2</stp>
        <stp>1</stp>
        <tr r="P286" s="2"/>
      </tp>
      <tp>
        <v>18.579999999999998</v>
        <stp/>
        <stp>601808.SH</stp>
        <stp>mrj2</stp>
        <stp>1</stp>
        <tr r="P285" s="2"/>
      </tp>
      <tp>
        <v>2876</v>
        <stp/>
        <stp>601898.SH</stp>
        <stp>mrl2</stp>
        <stp>1</stp>
        <tr r="Q290" s="2"/>
      </tp>
      <tp>
        <v>45</v>
        <stp/>
        <stp>601888.SH</stp>
        <stp>mrl2</stp>
        <stp>1</stp>
        <tr r="Q289" s="2"/>
      </tp>
      <tp>
        <v>5.95</v>
        <stp/>
        <stp>601898.SH</stp>
        <stp>mrj2</stp>
        <stp>1</stp>
        <tr r="P290" s="2"/>
      </tp>
      <tp>
        <v>42.1</v>
        <stp/>
        <stp>601888.SH</stp>
        <stp>mrj2</stp>
        <stp>1</stp>
        <tr r="P289" s="2"/>
      </tp>
      <tp>
        <v>9.76</v>
        <stp/>
        <stp>601958.SH</stp>
        <stp>mrj2</stp>
        <stp>1</stp>
        <tr r="P297" s="2"/>
      </tp>
      <tp>
        <v>468</v>
        <stp/>
        <stp>601928.SH</stp>
        <stp>mrl2</stp>
        <stp>1</stp>
        <tr r="Q293" s="2"/>
      </tp>
      <tp>
        <v>560</v>
        <stp/>
        <stp>601958.SH</stp>
        <stp>mrl2</stp>
        <stp>1</stp>
        <tr r="Q297" s="2"/>
      </tp>
      <tp>
        <v>12.35</v>
        <stp/>
        <stp>601928.SH</stp>
        <stp>mrj2</stp>
        <stp>1</stp>
        <tr r="P293" s="2"/>
      </tp>
      <tp>
        <v>1504</v>
        <stp/>
        <stp>601998.SH</stp>
        <stp>mrl2</stp>
        <stp>1</stp>
        <tr r="Q301" s="2"/>
      </tp>
      <tp>
        <v>50613</v>
        <stp/>
        <stp>601988.SH</stp>
        <stp>mrl2</stp>
        <stp>1</stp>
        <tr r="Q298" s="2"/>
      </tp>
      <tp>
        <v>6.14</v>
        <stp/>
        <stp>601998.SH</stp>
        <stp>mrj2</stp>
        <stp>1</stp>
        <tr r="P301" s="2"/>
      </tp>
      <tp>
        <v>3.27</v>
        <stp/>
        <stp>601988.SH</stp>
        <stp>mrj2</stp>
        <stp>1</stp>
        <tr r="P298" s="2"/>
      </tp>
      <tp>
        <v>1987</v>
        <stp/>
        <stp>601118.SH</stp>
        <stp>mcl2</stp>
        <stp>1</stp>
        <tr r="S251" s="2"/>
      </tp>
      <tp>
        <v>9.07</v>
        <stp/>
        <stp>601168.SH</stp>
        <stp>mcj2</stp>
        <stp>1</stp>
        <tr r="R254" s="2"/>
      </tp>
      <tp>
        <v>8.83</v>
        <stp/>
        <stp>601158.SH</stp>
        <stp>mcj2</stp>
        <stp>1</stp>
        <tr r="R252" s="2"/>
      </tp>
      <tp>
        <v>124</v>
        <stp/>
        <stp>601158.SH</stp>
        <stp>mcl2</stp>
        <stp>1</stp>
        <tr r="S252" s="2"/>
      </tp>
      <tp>
        <v>9.7200000000000006</v>
        <stp/>
        <stp>601118.SH</stp>
        <stp>mcj2</stp>
        <stp>1</stp>
        <tr r="R251" s="2"/>
      </tp>
      <tp>
        <v>641</v>
        <stp/>
        <stp>601168.SH</stp>
        <stp>mcl2</stp>
        <stp>1</stp>
        <tr r="S254" s="2"/>
      </tp>
      <tp>
        <v>5560</v>
        <stp/>
        <stp>601018.SH</stp>
        <stp>mcl2</stp>
        <stp>1</stp>
        <tr r="S246" s="2"/>
      </tp>
      <tp>
        <v>4.75</v>
        <stp/>
        <stp>601018.SH</stp>
        <stp>mcj2</stp>
        <stp>1</stp>
        <tr r="R246" s="2"/>
      </tp>
      <tp>
        <v>177</v>
        <stp/>
        <stp>601098.SH</stp>
        <stp>mcl2</stp>
        <stp>1</stp>
        <tr r="S248" s="2"/>
      </tp>
      <tp>
        <v>268</v>
        <stp/>
        <stp>601088.SH</stp>
        <stp>mcl2</stp>
        <stp>1</stp>
        <tr r="S247" s="2"/>
      </tp>
      <tp>
        <v>17.78</v>
        <stp/>
        <stp>601098.SH</stp>
        <stp>mcj2</stp>
        <stp>1</stp>
        <tr r="R248" s="2"/>
      </tp>
      <tp>
        <v>17.36</v>
        <stp/>
        <stp>601088.SH</stp>
        <stp>mcj2</stp>
        <stp>1</stp>
        <tr r="R247" s="2"/>
      </tp>
      <tp>
        <v>146</v>
        <stp/>
        <stp>601318.SH</stp>
        <stp>mcl2</stp>
        <stp>1</stp>
        <tr r="S264" s="2"/>
      </tp>
      <tp>
        <v>15616</v>
        <stp/>
        <stp>601328.SH</stp>
        <stp>mcl2</stp>
        <stp>1</stp>
        <tr r="S265" s="2"/>
      </tp>
      <tp>
        <v>5.58</v>
        <stp/>
        <stp>601328.SH</stp>
        <stp>mcj2</stp>
        <stp>1</stp>
        <tr r="R265" s="2"/>
      </tp>
      <tp>
        <v>58.01</v>
        <stp/>
        <stp>601318.SH</stp>
        <stp>mcj2</stp>
        <stp>1</stp>
        <tr r="R264" s="2"/>
      </tp>
      <tp>
        <v>31790</v>
        <stp/>
        <stp>601398.SH</stp>
        <stp>mcl2</stp>
        <stp>1</stp>
        <tr r="S270" s="2"/>
      </tp>
      <tp>
        <v>4.1500000000000004</v>
        <stp/>
        <stp>601398.SH</stp>
        <stp>mcj2</stp>
        <stp>1</stp>
        <tr r="R270" s="2"/>
      </tp>
      <tp>
        <v>6.87</v>
        <stp/>
        <stp>601258.SH</stp>
        <stp>mcj2</stp>
        <stp>1</stp>
        <tr r="R261" s="2"/>
      </tp>
      <tp>
        <v>450</v>
        <stp/>
        <stp>601258.SH</stp>
        <stp>mcl2</stp>
        <stp>1</stp>
        <tr r="S261" s="2"/>
      </tp>
      <tp>
        <v>59174</v>
        <stp/>
        <stp>601288.SH</stp>
        <stp>mcl2</stp>
        <stp>1</stp>
        <tr r="S262" s="2"/>
      </tp>
      <tp>
        <v>3.01</v>
        <stp/>
        <stp>601288.SH</stp>
        <stp>mcj2</stp>
        <stp>1</stp>
        <tr r="R262" s="2"/>
      </tp>
      <tp>
        <v>0</v>
        <stp/>
        <stp>601618.SH</stp>
        <stp>mcl2</stp>
        <stp>1</stp>
        <tr r="S275" s="2"/>
      </tp>
      <tp>
        <v>0</v>
        <stp/>
        <stp>601668.SH</stp>
        <stp>mcj2</stp>
        <stp>1</stp>
        <tr r="R278" s="2"/>
      </tp>
      <tp>
        <v>81</v>
        <stp/>
        <stp>601628.SH</stp>
        <stp>mcl2</stp>
        <stp>1</stp>
        <tr r="S276" s="2"/>
      </tp>
      <tp>
        <v>23.36</v>
        <stp/>
        <stp>601628.SH</stp>
        <stp>mcj2</stp>
        <stp>1</stp>
        <tr r="R276" s="2"/>
      </tp>
      <tp>
        <v>0</v>
        <stp/>
        <stp>601618.SH</stp>
        <stp>mcj2</stp>
        <stp>1</stp>
        <tr r="R275" s="2"/>
      </tp>
      <tp>
        <v>0</v>
        <stp/>
        <stp>601668.SH</stp>
        <stp>mcl2</stp>
        <stp>1</stp>
        <tr r="S278" s="2"/>
      </tp>
      <tp>
        <v>461</v>
        <stp/>
        <stp>601688.SH</stp>
        <stp>mcl2</stp>
        <stp>1</stp>
        <tr r="S280" s="2"/>
      </tp>
      <tp>
        <v>22.54</v>
        <stp/>
        <stp>601688.SH</stp>
        <stp>mcj2</stp>
        <stp>1</stp>
        <tr r="R280" s="2"/>
      </tp>
      <tp>
        <v>9.7899999999999991</v>
        <stp/>
        <stp>601958.SH</stp>
        <stp>mcj2</stp>
        <stp>1</stp>
        <tr r="R297" s="2"/>
      </tp>
      <tp>
        <v>734</v>
        <stp/>
        <stp>601928.SH</stp>
        <stp>mcl2</stp>
        <stp>1</stp>
        <tr r="S293" s="2"/>
      </tp>
      <tp>
        <v>863</v>
        <stp/>
        <stp>601958.SH</stp>
        <stp>mcl2</stp>
        <stp>1</stp>
        <tr r="S297" s="2"/>
      </tp>
      <tp>
        <v>12.38</v>
        <stp/>
        <stp>601928.SH</stp>
        <stp>mcj2</stp>
        <stp>1</stp>
        <tr r="R293" s="2"/>
      </tp>
      <tp>
        <v>6293</v>
        <stp/>
        <stp>601998.SH</stp>
        <stp>mcl2</stp>
        <stp>1</stp>
        <tr r="S301" s="2"/>
      </tp>
      <tp>
        <v>104015</v>
        <stp/>
        <stp>601988.SH</stp>
        <stp>mcl2</stp>
        <stp>1</stp>
        <tr r="S298" s="2"/>
      </tp>
      <tp>
        <v>6.17</v>
        <stp/>
        <stp>601998.SH</stp>
        <stp>mcj2</stp>
        <stp>1</stp>
        <tr r="R301" s="2"/>
      </tp>
      <tp>
        <v>3.3</v>
        <stp/>
        <stp>601988.SH</stp>
        <stp>mcj2</stp>
        <stp>1</stp>
        <tr r="R298" s="2"/>
      </tp>
      <tp>
        <v>23883</v>
        <stp/>
        <stp>601818.SH</stp>
        <stp>mcl2</stp>
        <stp>1</stp>
        <tr r="S286" s="2"/>
      </tp>
      <tp>
        <v>308</v>
        <stp/>
        <stp>601808.SH</stp>
        <stp>mcl2</stp>
        <stp>1</stp>
        <tr r="S285" s="2"/>
      </tp>
      <tp>
        <v>3.86</v>
        <stp/>
        <stp>601818.SH</stp>
        <stp>mcj2</stp>
        <stp>1</stp>
        <tr r="R286" s="2"/>
      </tp>
      <tp>
        <v>18.61</v>
        <stp/>
        <stp>601808.SH</stp>
        <stp>mcj2</stp>
        <stp>1</stp>
        <tr r="R285" s="2"/>
      </tp>
      <tp>
        <v>3848</v>
        <stp/>
        <stp>601898.SH</stp>
        <stp>mcl2</stp>
        <stp>1</stp>
        <tr r="S290" s="2"/>
      </tp>
      <tp>
        <v>27</v>
        <stp/>
        <stp>601888.SH</stp>
        <stp>mcl2</stp>
        <stp>1</stp>
        <tr r="S289" s="2"/>
      </tp>
      <tp>
        <v>5.98</v>
        <stp/>
        <stp>601898.SH</stp>
        <stp>mcj2</stp>
        <stp>1</stp>
        <tr r="R290" s="2"/>
      </tp>
      <tp>
        <v>42.14</v>
        <stp/>
        <stp>601888.SH</stp>
        <stp>mcj2</stp>
        <stp>1</stp>
        <tr r="R289" s="2"/>
      </tp>
      <tp>
        <v>198</v>
        <stp/>
        <stp>300058.SZ</stp>
        <stp>mrl2</stp>
        <stp>1</stp>
        <tr r="Q118" s="2"/>
      </tp>
      <tp>
        <v>25.56</v>
        <stp/>
        <stp>300058.SZ</stp>
        <stp>mrj2</stp>
        <stp>1</stp>
        <tr r="P118" s="2"/>
      </tp>
      <tp>
        <v>2487</v>
        <stp/>
        <stp>600018.SH</stp>
        <stp>mrl2</stp>
        <stp>1</stp>
        <tr r="Q131" s="2"/>
      </tp>
      <tp>
        <v>1248</v>
        <stp/>
        <stp>600008.SH</stp>
        <stp>mrl2</stp>
        <stp>1</stp>
        <tr r="Q125" s="2"/>
      </tp>
      <tp>
        <v>7.77</v>
        <stp/>
        <stp>600068.SH</stp>
        <stp>mrj2</stp>
        <stp>1</stp>
        <tr r="P146" s="2"/>
      </tp>
      <tp>
        <v>417</v>
        <stp/>
        <stp>600038.SH</stp>
        <stp>mrl2</stp>
        <stp>1</stp>
        <tr r="Q140" s="2"/>
      </tp>
      <tp>
        <v>15.2</v>
        <stp/>
        <stp>600058.SH</stp>
        <stp>mrj2</stp>
        <stp>1</stp>
        <tr r="P143" s="2"/>
      </tp>
      <tp>
        <v>16520</v>
        <stp/>
        <stp>600028.SH</stp>
        <stp>mrl2</stp>
        <stp>1</stp>
        <tr r="Q135" s="2"/>
      </tp>
      <tp>
        <v>7.96</v>
        <stp/>
        <stp>600048.SH</stp>
        <stp>mrj2</stp>
        <stp>1</stp>
        <tr r="P141" s="2"/>
      </tp>
      <tp>
        <v>40.9</v>
        <stp/>
        <stp>600038.SH</stp>
        <stp>mrj2</stp>
        <stp>1</stp>
        <tr r="P140" s="2"/>
      </tp>
      <tp>
        <v>260</v>
        <stp/>
        <stp>600058.SH</stp>
        <stp>mrl2</stp>
        <stp>1</stp>
        <tr r="Q143" s="2"/>
      </tp>
      <tp>
        <v>5.73</v>
        <stp/>
        <stp>600028.SH</stp>
        <stp>mrj2</stp>
        <stp>1</stp>
        <tr r="P135" s="2"/>
      </tp>
      <tp>
        <v>1217</v>
        <stp/>
        <stp>600048.SH</stp>
        <stp>mrl2</stp>
        <stp>1</stp>
        <tr r="Q141" s="2"/>
      </tp>
      <tp>
        <v>6.33</v>
        <stp/>
        <stp>600018.SH</stp>
        <stp>mrj2</stp>
        <stp>1</stp>
        <tr r="P131" s="2"/>
      </tp>
      <tp>
        <v>11.22</v>
        <stp/>
        <stp>600008.SH</stp>
        <stp>mrj2</stp>
        <stp>1</stp>
        <tr r="P125" s="2"/>
      </tp>
      <tp>
        <v>1988</v>
        <stp/>
        <stp>600068.SH</stp>
        <stp>mrl2</stp>
        <stp>1</stp>
        <tr r="Q146" s="2"/>
      </tp>
      <tp>
        <v>2093</v>
        <stp/>
        <stp>600118.SH</stp>
        <stp>mrl2</stp>
        <stp>1</stp>
        <tr r="Q156" s="2"/>
      </tp>
      <tp>
        <v>6026</v>
        <stp/>
        <stp>600108.SH</stp>
        <stp>mrl2</stp>
        <stp>1</stp>
        <tr r="Q152" s="2"/>
      </tp>
      <tp>
        <v>28.37</v>
        <stp/>
        <stp>600118.SH</stp>
        <stp>mrj2</stp>
        <stp>1</stp>
        <tr r="P156" s="2"/>
      </tp>
      <tp>
        <v>9.98</v>
        <stp/>
        <stp>600108.SH</stp>
        <stp>mrj2</stp>
        <stp>1</stp>
        <tr r="P152" s="2"/>
      </tp>
      <tp>
        <v>13</v>
        <stp/>
        <stp>600188.SH</stp>
        <stp>mrl2</stp>
        <stp>1</stp>
        <tr r="Q164" s="2"/>
      </tp>
      <tp>
        <v>12.06</v>
        <stp/>
        <stp>600188.SH</stp>
        <stp>mrj2</stp>
        <stp>1</stp>
        <tr r="P164" s="2"/>
      </tp>
      <tp>
        <v>0</v>
        <stp/>
        <stp>600208.SH</stp>
        <stp>mrl2</stp>
        <stp>1</stp>
        <tr r="Q166" s="2"/>
      </tp>
      <tp>
        <v>0</v>
        <stp/>
        <stp>600208.SH</stp>
        <stp>mrj2</stp>
        <stp>1</stp>
        <tr r="P166" s="2"/>
      </tp>
      <tp>
        <v>25.89</v>
        <stp/>
        <stp>000338.SZ</stp>
        <stp>mrj2</stp>
        <stp>1</stp>
        <tr r="P20" s="2"/>
      </tp>
      <tp>
        <v>316</v>
        <stp/>
        <stp>000338.SZ</stp>
        <stp>mrl2</stp>
        <stp>1</stp>
        <tr r="Q20" s="2"/>
      </tp>
      <tp>
        <v>8.08</v>
        <stp/>
        <stp>600348.SH</stp>
        <stp>mrj2</stp>
        <stp>1</stp>
        <tr r="P179" s="2"/>
      </tp>
      <tp>
        <v>1151</v>
        <stp/>
        <stp>600348.SH</stp>
        <stp>mrl2</stp>
        <stp>1</stp>
        <tr r="Q179" s="2"/>
      </tp>
      <tp>
        <v>42</v>
        <stp/>
        <stp>600398.SH</stp>
        <stp>mrl2</stp>
        <stp>1</stp>
        <tr r="Q187" s="2"/>
      </tp>
      <tp>
        <v>10.62</v>
        <stp/>
        <stp>600398.SH</stp>
        <stp>mrj2</stp>
        <stp>1</stp>
        <tr r="P187" s="2"/>
      </tp>
      <tp>
        <v>307</v>
        <stp/>
        <stp>600498.SH</stp>
        <stp>mrl2</stp>
        <stp>1</stp>
        <tr r="Q194" s="2"/>
      </tp>
      <tp>
        <v>16.43</v>
        <stp/>
        <stp>600498.SH</stp>
        <stp>mrj2</stp>
        <stp>1</stp>
        <tr r="P194" s="2"/>
      </tp>
      <tp>
        <v>60.08</v>
        <stp/>
        <stp>000538.SZ</stp>
        <stp>mrj2</stp>
        <stp>1</stp>
        <tr r="P29" s="2"/>
      </tp>
      <tp>
        <v>358</v>
        <stp/>
        <stp>000568.SZ</stp>
        <stp>mrl2</stp>
        <stp>1</stp>
        <tr r="Q32" s="2"/>
      </tp>
      <tp>
        <v>20.47</v>
        <stp/>
        <stp>000568.SZ</stp>
        <stp>mrj2</stp>
        <stp>1</stp>
        <tr r="P32" s="2"/>
      </tp>
      <tp>
        <v>1</v>
        <stp/>
        <stp>000538.SZ</stp>
        <stp>mrl2</stp>
        <stp>1</stp>
        <tr r="Q29" s="2"/>
      </tp>
      <tp>
        <v>7.1</v>
        <stp/>
        <stp>000598.SZ</stp>
        <stp>mrj2</stp>
        <stp>1</stp>
        <tr r="P34" s="2"/>
      </tp>
      <tp>
        <v>5250</v>
        <stp/>
        <stp>000598.SZ</stp>
        <stp>mrl2</stp>
        <stp>1</stp>
        <tr r="Q34" s="2"/>
      </tp>
      <tp>
        <v>383</v>
        <stp/>
        <stp>600518.SH</stp>
        <stp>mrl2</stp>
        <stp>1</stp>
        <tr r="Q196" s="2"/>
      </tp>
      <tp>
        <v>5.39</v>
        <stp/>
        <stp>600578.SH</stp>
        <stp>mrj2</stp>
        <stp>1</stp>
        <tr r="P202" s="2"/>
      </tp>
      <tp>
        <v>17.18</v>
        <stp/>
        <stp>600518.SH</stp>
        <stp>mrj2</stp>
        <stp>1</stp>
        <tr r="P196" s="2"/>
      </tp>
      <tp>
        <v>2429</v>
        <stp/>
        <stp>600578.SH</stp>
        <stp>mrl2</stp>
        <stp>1</stp>
        <tr r="Q202" s="2"/>
      </tp>
      <tp>
        <v>169</v>
        <stp/>
        <stp>600588.SH</stp>
        <stp>mrl2</stp>
        <stp>1</stp>
        <tr r="Q205" s="2"/>
      </tp>
      <tp>
        <v>28.35</v>
        <stp/>
        <stp>600588.SH</stp>
        <stp>mrj2</stp>
        <stp>1</stp>
        <tr r="P205" s="2"/>
      </tp>
      <tp>
        <v>33.42</v>
        <stp/>
        <stp>600648.SH</stp>
        <stp>mrj2</stp>
        <stp>1</stp>
        <tr r="P211" s="2"/>
      </tp>
      <tp>
        <v>80</v>
        <stp/>
        <stp>600648.SH</stp>
        <stp>mrl2</stp>
        <stp>1</stp>
        <tr r="Q211" s="2"/>
      </tp>
      <tp>
        <v>9297</v>
        <stp/>
        <stp>600688.SH</stp>
        <stp>mrl2</stp>
        <stp>1</stp>
        <tr r="Q218" s="2"/>
      </tp>
      <tp>
        <v>4.09</v>
        <stp/>
        <stp>600688.SH</stp>
        <stp>mrj2</stp>
        <stp>1</stp>
        <tr r="P218" s="2"/>
      </tp>
      <tp>
        <v>26.63</v>
        <stp/>
        <stp>000728.SZ</stp>
        <stp>mrj2</stp>
        <stp>1</stp>
        <tr r="P43" s="2"/>
      </tp>
      <tp>
        <v>3549</v>
        <stp/>
        <stp>000778.SZ</stp>
        <stp>mrl2</stp>
        <stp>1</stp>
        <tr r="Q48" s="2"/>
      </tp>
      <tp>
        <v>546</v>
        <stp/>
        <stp>000768.SZ</stp>
        <stp>mrl2</stp>
        <stp>1</stp>
        <tr r="Q46" s="2"/>
      </tp>
      <tp>
        <v>5.76</v>
        <stp/>
        <stp>000778.SZ</stp>
        <stp>mrj2</stp>
        <stp>1</stp>
        <tr r="P48" s="2"/>
      </tp>
      <tp>
        <v>18.54</v>
        <stp/>
        <stp>000768.SZ</stp>
        <stp>mrj2</stp>
        <stp>1</stp>
        <tr r="P46" s="2"/>
      </tp>
      <tp>
        <v>5131</v>
        <stp/>
        <stp>000728.SZ</stp>
        <stp>mrl2</stp>
        <stp>1</stp>
        <tr r="Q43" s="2"/>
      </tp>
      <tp>
        <v>697</v>
        <stp/>
        <stp>600718.SH</stp>
        <stp>mrl2</stp>
        <stp>1</stp>
        <tr r="Q222" s="2"/>
      </tp>
      <tp>
        <v>18.39</v>
        <stp/>
        <stp>600718.SH</stp>
        <stp>mrj2</stp>
        <stp>1</stp>
        <tr r="P222" s="2"/>
      </tp>
      <tp>
        <v>2194</v>
        <stp/>
        <stp>000858.SZ</stp>
        <stp>mrl2</stp>
        <stp>1</stp>
        <tr r="Q57" s="2"/>
      </tp>
      <tp>
        <v>204</v>
        <stp/>
        <stp>000878.SZ</stp>
        <stp>mrl2</stp>
        <stp>1</stp>
        <tr r="Q60" s="2"/>
      </tp>
      <tp>
        <v>14.37</v>
        <stp/>
        <stp>000878.SZ</stp>
        <stp>mrj2</stp>
        <stp>1</stp>
        <tr r="P60" s="2"/>
      </tp>
      <tp>
        <v>20.5</v>
        <stp/>
        <stp>000858.SZ</stp>
        <stp>mrj2</stp>
        <stp>1</stp>
        <tr r="P57" s="2"/>
      </tp>
      <tp>
        <v>5.75</v>
        <stp/>
        <stp>000898.SZ</stp>
        <stp>mrj2</stp>
        <stp>1</stp>
        <tr r="P63" s="2"/>
      </tp>
      <tp>
        <v>2272</v>
        <stp/>
        <stp>000898.SZ</stp>
        <stp>mrl2</stp>
        <stp>1</stp>
        <tr r="Q63" s="2"/>
      </tp>
      <tp>
        <v>1</v>
        <stp/>
        <stp>600998.SH</stp>
        <stp>mrl2</stp>
        <stp>1</stp>
        <tr r="Q242" s="2"/>
      </tp>
      <tp>
        <v>20.440000000000001</v>
        <stp/>
        <stp>600998.SH</stp>
        <stp>mrj2</stp>
        <stp>1</stp>
        <tr r="P242" s="2"/>
      </tp>
      <tp>
        <v>0</v>
        <stp/>
        <stp>600118.SH</stp>
        <stp>mcl2</stp>
        <stp>1</stp>
        <tr r="S156" s="2"/>
      </tp>
      <tp>
        <v>1192</v>
        <stp/>
        <stp>600108.SH</stp>
        <stp>mcl2</stp>
        <stp>1</stp>
        <tr r="S152" s="2"/>
      </tp>
      <tp>
        <v>0</v>
        <stp/>
        <stp>600118.SH</stp>
        <stp>mcj2</stp>
        <stp>1</stp>
        <tr r="R156" s="2"/>
      </tp>
      <tp>
        <v>10.01</v>
        <stp/>
        <stp>600108.SH</stp>
        <stp>mcj2</stp>
        <stp>1</stp>
        <tr r="R152" s="2"/>
      </tp>
      <tp>
        <v>215</v>
        <stp/>
        <stp>600188.SH</stp>
        <stp>mcl2</stp>
        <stp>1</stp>
        <tr r="S164" s="2"/>
      </tp>
      <tp>
        <v>12.09</v>
        <stp/>
        <stp>600188.SH</stp>
        <stp>mcj2</stp>
        <stp>1</stp>
        <tr r="R164" s="2"/>
      </tp>
      <tp>
        <v>714</v>
        <stp/>
        <stp>300058.SZ</stp>
        <stp>mcl2</stp>
        <stp>1</stp>
        <tr r="S118" s="2"/>
      </tp>
      <tp>
        <v>25.59</v>
        <stp/>
        <stp>300058.SZ</stp>
        <stp>mcj2</stp>
        <stp>1</stp>
        <tr r="R118" s="2"/>
      </tp>
      <tp>
        <v>7573</v>
        <stp/>
        <stp>600018.SH</stp>
        <stp>mcl2</stp>
        <stp>1</stp>
        <tr r="S131" s="2"/>
      </tp>
      <tp>
        <v>301</v>
        <stp/>
        <stp>600008.SH</stp>
        <stp>mcl2</stp>
        <stp>1</stp>
        <tr r="S125" s="2"/>
      </tp>
      <tp>
        <v>0</v>
        <stp/>
        <stp>600068.SH</stp>
        <stp>mcj2</stp>
        <stp>1</stp>
        <tr r="R146" s="2"/>
      </tp>
      <tp>
        <v>60</v>
        <stp/>
        <stp>600038.SH</stp>
        <stp>mcl2</stp>
        <stp>1</stp>
        <tr r="S140" s="2"/>
      </tp>
      <tp>
        <v>15.24</v>
        <stp/>
        <stp>600058.SH</stp>
        <stp>mcj2</stp>
        <stp>1</stp>
        <tr r="R143" s="2"/>
      </tp>
      <tp>
        <v>38158</v>
        <stp/>
        <stp>600028.SH</stp>
        <stp>mcl2</stp>
        <stp>1</stp>
        <tr r="S135" s="2"/>
      </tp>
      <tp>
        <v>7.99</v>
        <stp/>
        <stp>600048.SH</stp>
        <stp>mcj2</stp>
        <stp>1</stp>
        <tr r="R141" s="2"/>
      </tp>
      <tp>
        <v>40.99</v>
        <stp/>
        <stp>600038.SH</stp>
        <stp>mcj2</stp>
        <stp>1</stp>
        <tr r="R140" s="2"/>
      </tp>
      <tp>
        <v>138</v>
        <stp/>
        <stp>600058.SH</stp>
        <stp>mcl2</stp>
        <stp>1</stp>
        <tr r="S143" s="2"/>
      </tp>
      <tp>
        <v>5.76</v>
        <stp/>
        <stp>600028.SH</stp>
        <stp>mcj2</stp>
        <stp>1</stp>
        <tr r="R135" s="2"/>
      </tp>
      <tp>
        <v>6125</v>
        <stp/>
        <stp>600048.SH</stp>
        <stp>mcl2</stp>
        <stp>1</stp>
        <tr r="S141" s="2"/>
      </tp>
      <tp>
        <v>6.36</v>
        <stp/>
        <stp>600018.SH</stp>
        <stp>mcj2</stp>
        <stp>1</stp>
        <tr r="R131" s="2"/>
      </tp>
      <tp>
        <v>11.25</v>
        <stp/>
        <stp>600008.SH</stp>
        <stp>mcj2</stp>
        <stp>1</stp>
        <tr r="R125" s="2"/>
      </tp>
      <tp>
        <v>0</v>
        <stp/>
        <stp>600068.SH</stp>
        <stp>mcl2</stp>
        <stp>1</stp>
        <tr r="S146" s="2"/>
      </tp>
      <tp>
        <v>25.92</v>
        <stp/>
        <stp>000338.SZ</stp>
        <stp>mcj2</stp>
        <stp>1</stp>
        <tr r="R20" s="2"/>
      </tp>
      <tp>
        <v>487</v>
        <stp/>
        <stp>000338.SZ</stp>
        <stp>mcl2</stp>
        <stp>1</stp>
        <tr r="S20" s="2"/>
      </tp>
      <tp>
        <v>8.11</v>
        <stp/>
        <stp>600348.SH</stp>
        <stp>mcj2</stp>
        <stp>1</stp>
        <tr r="R179" s="2"/>
      </tp>
      <tp>
        <v>1374</v>
        <stp/>
        <stp>600348.SH</stp>
        <stp>mcl2</stp>
        <stp>1</stp>
        <tr r="S179" s="2"/>
      </tp>
      <tp>
        <v>1881</v>
        <stp/>
        <stp>600398.SH</stp>
        <stp>mcl2</stp>
        <stp>1</stp>
        <tr r="S187" s="2"/>
      </tp>
      <tp>
        <v>10.65</v>
        <stp/>
        <stp>600398.SH</stp>
        <stp>mcj2</stp>
        <stp>1</stp>
        <tr r="R187" s="2"/>
      </tp>
      <tp>
        <v>0</v>
        <stp/>
        <stp>600208.SH</stp>
        <stp>mcl2</stp>
        <stp>1</stp>
        <tr r="S166" s="2"/>
      </tp>
      <tp>
        <v>0</v>
        <stp/>
        <stp>600208.SH</stp>
        <stp>mcj2</stp>
        <stp>1</stp>
        <tr r="R166" s="2"/>
      </tp>
      <tp>
        <v>60.16</v>
        <stp/>
        <stp>000538.SZ</stp>
        <stp>mcj2</stp>
        <stp>1</stp>
        <tr r="R29" s="2"/>
      </tp>
      <tp>
        <v>637</v>
        <stp/>
        <stp>000568.SZ</stp>
        <stp>mcl2</stp>
        <stp>1</stp>
        <tr r="S32" s="2"/>
      </tp>
      <tp>
        <v>20.5</v>
        <stp/>
        <stp>000568.SZ</stp>
        <stp>mcj2</stp>
        <stp>1</stp>
        <tr r="R32" s="2"/>
      </tp>
      <tp>
        <v>147</v>
        <stp/>
        <stp>000538.SZ</stp>
        <stp>mcl2</stp>
        <stp>1</stp>
        <tr r="S29" s="2"/>
      </tp>
      <tp>
        <v>7.13</v>
        <stp/>
        <stp>000598.SZ</stp>
        <stp>mcj2</stp>
        <stp>1</stp>
        <tr r="R34" s="2"/>
      </tp>
      <tp>
        <v>9851</v>
        <stp/>
        <stp>000598.SZ</stp>
        <stp>mcl2</stp>
        <stp>1</stp>
        <tr r="S34" s="2"/>
      </tp>
      <tp>
        <v>391</v>
        <stp/>
        <stp>600518.SH</stp>
        <stp>mcl2</stp>
        <stp>1</stp>
        <tr r="S196" s="2"/>
      </tp>
      <tp>
        <v>5.42</v>
        <stp/>
        <stp>600578.SH</stp>
        <stp>mcj2</stp>
        <stp>1</stp>
        <tr r="R202" s="2"/>
      </tp>
      <tp>
        <v>17.21</v>
        <stp/>
        <stp>600518.SH</stp>
        <stp>mcj2</stp>
        <stp>1</stp>
        <tr r="R196" s="2"/>
      </tp>
      <tp>
        <v>1956</v>
        <stp/>
        <stp>600578.SH</stp>
        <stp>mcl2</stp>
        <stp>1</stp>
        <tr r="S202" s="2"/>
      </tp>
      <tp>
        <v>259</v>
        <stp/>
        <stp>600588.SH</stp>
        <stp>mcl2</stp>
        <stp>1</stp>
        <tr r="S205" s="2"/>
      </tp>
      <tp>
        <v>28.38</v>
        <stp/>
        <stp>600588.SH</stp>
        <stp>mcj2</stp>
        <stp>1</stp>
        <tr r="R205" s="2"/>
      </tp>
      <tp>
        <v>514</v>
        <stp/>
        <stp>600498.SH</stp>
        <stp>mcl2</stp>
        <stp>1</stp>
        <tr r="S194" s="2"/>
      </tp>
      <tp>
        <v>16.46</v>
        <stp/>
        <stp>600498.SH</stp>
        <stp>mcj2</stp>
        <stp>1</stp>
        <tr r="R194" s="2"/>
      </tp>
      <tp>
        <v>26.66</v>
        <stp/>
        <stp>000728.SZ</stp>
        <stp>mcj2</stp>
        <stp>1</stp>
        <tr r="R43" s="2"/>
      </tp>
      <tp>
        <v>3095</v>
        <stp/>
        <stp>000778.SZ</stp>
        <stp>mcl2</stp>
        <stp>1</stp>
        <tr r="S48" s="2"/>
      </tp>
      <tp>
        <v>2000</v>
        <stp/>
        <stp>000768.SZ</stp>
        <stp>mcl2</stp>
        <stp>1</stp>
        <tr r="S46" s="2"/>
      </tp>
      <tp>
        <v>5.79</v>
        <stp/>
        <stp>000778.SZ</stp>
        <stp>mcj2</stp>
        <stp>1</stp>
        <tr r="R48" s="2"/>
      </tp>
      <tp>
        <v>18.57</v>
        <stp/>
        <stp>000768.SZ</stp>
        <stp>mcj2</stp>
        <stp>1</stp>
        <tr r="R46" s="2"/>
      </tp>
      <tp>
        <v>536</v>
        <stp/>
        <stp>000728.SZ</stp>
        <stp>mcl2</stp>
        <stp>1</stp>
        <tr r="S43" s="2"/>
      </tp>
      <tp>
        <v>107</v>
        <stp/>
        <stp>600718.SH</stp>
        <stp>mcl2</stp>
        <stp>1</stp>
        <tr r="S222" s="2"/>
      </tp>
      <tp>
        <v>18.420000000000002</v>
        <stp/>
        <stp>600718.SH</stp>
        <stp>mcj2</stp>
        <stp>1</stp>
        <tr r="R222" s="2"/>
      </tp>
      <tp>
        <v>33.450000000000003</v>
        <stp/>
        <stp>600648.SH</stp>
        <stp>mcj2</stp>
        <stp>1</stp>
        <tr r="R211" s="2"/>
      </tp>
      <tp>
        <v>258</v>
        <stp/>
        <stp>600648.SH</stp>
        <stp>mcl2</stp>
        <stp>1</stp>
        <tr r="S211" s="2"/>
      </tp>
      <tp>
        <v>18374</v>
        <stp/>
        <stp>600688.SH</stp>
        <stp>mcl2</stp>
        <stp>1</stp>
        <tr r="S218" s="2"/>
      </tp>
      <tp>
        <v>4.12</v>
        <stp/>
        <stp>600688.SH</stp>
        <stp>mcj2</stp>
        <stp>1</stp>
        <tr r="R218" s="2"/>
      </tp>
      <tp>
        <v>472</v>
        <stp/>
        <stp>600998.SH</stp>
        <stp>mcl2</stp>
        <stp>1</stp>
        <tr r="S242" s="2"/>
      </tp>
      <tp>
        <v>20.47</v>
        <stp/>
        <stp>600998.SH</stp>
        <stp>mcj2</stp>
        <stp>1</stp>
        <tr r="R242" s="2"/>
      </tp>
      <tp>
        <v>573</v>
        <stp/>
        <stp>000858.SZ</stp>
        <stp>mcl2</stp>
        <stp>1</stp>
        <tr r="S57" s="2"/>
      </tp>
      <tp>
        <v>1206</v>
        <stp/>
        <stp>000878.SZ</stp>
        <stp>mcl2</stp>
        <stp>1</stp>
        <tr r="S60" s="2"/>
      </tp>
      <tp>
        <v>14.4</v>
        <stp/>
        <stp>000878.SZ</stp>
        <stp>mcj2</stp>
        <stp>1</stp>
        <tr r="R60" s="2"/>
      </tp>
      <tp>
        <v>20.53</v>
        <stp/>
        <stp>000858.SZ</stp>
        <stp>mcj2</stp>
        <stp>1</stp>
        <tr r="R57" s="2"/>
      </tp>
      <tp>
        <v>5.78</v>
        <stp/>
        <stp>000898.SZ</stp>
        <stp>mcj2</stp>
        <stp>1</stp>
        <tr r="R63" s="2"/>
      </tp>
      <tp>
        <v>2371</v>
        <stp/>
        <stp>000898.SZ</stp>
        <stp>mcl2</stp>
        <stp>1</stp>
        <tr r="S63" s="2"/>
      </tp>
      <tp>
        <v>107</v>
        <stp/>
        <stp>603699.SH</stp>
        <stp>mrl2</stp>
        <stp>1</stp>
        <tr r="Q304" s="2"/>
      </tp>
      <tp>
        <v>22.08</v>
        <stp/>
        <stp>603699.SH</stp>
        <stp>mrj2</stp>
        <stp>1</stp>
        <tr r="P304" s="2"/>
      </tp>
      <tp>
        <v>10</v>
        <stp/>
        <stp>603699.SH</stp>
        <stp>mcl2</stp>
        <stp>1</stp>
        <tr r="S304" s="2"/>
      </tp>
      <tp>
        <v>22.11</v>
        <stp/>
        <stp>603699.SH</stp>
        <stp>mcj2</stp>
        <stp>1</stp>
        <tr r="R304" s="2"/>
      </tp>
      <tp>
        <v>21.81</v>
        <stp/>
        <stp>002129.SZ</stp>
        <stp>mrj2</stp>
        <stp>1</stp>
        <tr r="P79" s="2"/>
      </tp>
      <tp>
        <v>131</v>
        <stp/>
        <stp>002129.SZ</stp>
        <stp>mrl2</stp>
        <stp>1</stp>
        <tr r="Q79" s="2"/>
      </tp>
      <tp>
        <v>29.99</v>
        <stp/>
        <stp>002399.SZ</stp>
        <stp>mrj2</stp>
        <stp>1</stp>
        <tr r="P96" s="2"/>
      </tp>
      <tp>
        <v>191</v>
        <stp/>
        <stp>002399.SZ</stp>
        <stp>mrl2</stp>
        <stp>1</stp>
        <tr r="Q96" s="2"/>
      </tp>
      <tp>
        <v>8.5</v>
        <stp/>
        <stp>002429.SZ</stp>
        <stp>mrj2</stp>
        <stp>1</stp>
        <tr r="P102" s="2"/>
      </tp>
      <tp>
        <v>1267</v>
        <stp/>
        <stp>002429.SZ</stp>
        <stp>mrl2</stp>
        <stp>1</stp>
        <tr r="Q102" s="2"/>
      </tp>
      <tp>
        <v>21.91</v>
        <stp/>
        <stp>002129.SZ</stp>
        <stp>mcj2</stp>
        <stp>1</stp>
        <tr r="R79" s="2"/>
      </tp>
      <tp>
        <v>324</v>
        <stp/>
        <stp>002129.SZ</stp>
        <stp>mcl2</stp>
        <stp>1</stp>
        <tr r="S79" s="2"/>
      </tp>
      <tp>
        <v>30.02</v>
        <stp/>
        <stp>002399.SZ</stp>
        <stp>mcj2</stp>
        <stp>1</stp>
        <tr r="R96" s="2"/>
      </tp>
      <tp>
        <v>116</v>
        <stp/>
        <stp>002399.SZ</stp>
        <stp>mcl2</stp>
        <stp>1</stp>
        <tr r="S96" s="2"/>
      </tp>
      <tp>
        <v>8.5299999999999994</v>
        <stp/>
        <stp>002429.SZ</stp>
        <stp>mcj2</stp>
        <stp>1</stp>
        <tr r="R102" s="2"/>
      </tp>
      <tp>
        <v>1522</v>
        <stp/>
        <stp>002429.SZ</stp>
        <stp>mcl2</stp>
        <stp>1</stp>
        <tr r="S102" s="2"/>
      </tp>
      <tp>
        <v>72</v>
        <stp/>
        <stp>601009.SH</stp>
        <stp>mrl2</stp>
        <stp>1</stp>
        <tr r="Q245" s="2"/>
      </tp>
      <tp>
        <v>12.63</v>
        <stp/>
        <stp>601009.SH</stp>
        <stp>mrj2</stp>
        <stp>1</stp>
        <tr r="P245" s="2"/>
      </tp>
      <tp>
        <v>7.35</v>
        <stp/>
        <stp>601179.SH</stp>
        <stp>mrj2</stp>
        <stp>1</stp>
        <tr r="P256" s="2"/>
      </tp>
      <tp>
        <v>9.23</v>
        <stp/>
        <stp>601169.SH</stp>
        <stp>mrj2</stp>
        <stp>1</stp>
        <tr r="P255" s="2"/>
      </tp>
      <tp>
        <v>1027</v>
        <stp/>
        <stp>601179.SH</stp>
        <stp>mrl2</stp>
        <stp>1</stp>
        <tr r="Q256" s="2"/>
      </tp>
      <tp>
        <v>906</v>
        <stp/>
        <stp>601169.SH</stp>
        <stp>mrl2</stp>
        <stp>1</stp>
        <tr r="Q255" s="2"/>
      </tp>
      <tp>
        <v>0</v>
        <stp/>
        <stp>601299.SH</stp>
        <stp>mrl2</stp>
        <stp>1</stp>
        <tr r="Q263" s="2"/>
      </tp>
      <tp>
        <v>0</v>
        <stp/>
        <stp>601299.SH</stp>
        <stp>mrj2</stp>
        <stp>1</stp>
        <tr r="P263" s="2"/>
      </tp>
      <tp>
        <v>5.92</v>
        <stp/>
        <stp>601669.SH</stp>
        <stp>mrj2</stp>
        <stp>1</stp>
        <tr r="P279" s="2"/>
      </tp>
      <tp>
        <v>5693</v>
        <stp/>
        <stp>601669.SH</stp>
        <stp>mrl2</stp>
        <stp>1</stp>
        <tr r="Q279" s="2"/>
      </tp>
      <tp>
        <v>99</v>
        <stp/>
        <stp>601699.SH</stp>
        <stp>mrl2</stp>
        <stp>1</stp>
        <tr r="Q281" s="2"/>
      </tp>
      <tp>
        <v>11.01</v>
        <stp/>
        <stp>601699.SH</stp>
        <stp>mrj2</stp>
        <stp>1</stp>
        <tr r="P281" s="2"/>
      </tp>
      <tp>
        <v>13047</v>
        <stp/>
        <stp>601899.SH</stp>
        <stp>mrl2</stp>
        <stp>1</stp>
        <tr r="Q291" s="2"/>
      </tp>
      <tp>
        <v>3.27</v>
        <stp/>
        <stp>601899.SH</stp>
        <stp>mrj2</stp>
        <stp>1</stp>
        <tr r="P291" s="2"/>
      </tp>
      <tp>
        <v>6703</v>
        <stp/>
        <stp>601939.SH</stp>
        <stp>mrl2</stp>
        <stp>1</stp>
        <tr r="Q296" s="2"/>
      </tp>
      <tp>
        <v>529</v>
        <stp/>
        <stp>601929.SH</stp>
        <stp>mrl2</stp>
        <stp>1</stp>
        <tr r="Q294" s="2"/>
      </tp>
      <tp>
        <v>5.28</v>
        <stp/>
        <stp>601939.SH</stp>
        <stp>mrj2</stp>
        <stp>1</stp>
        <tr r="P296" s="2"/>
      </tp>
      <tp>
        <v>12.91</v>
        <stp/>
        <stp>601929.SH</stp>
        <stp>mrj2</stp>
        <stp>1</stp>
        <tr r="P294" s="2"/>
      </tp>
      <tp>
        <v>5043</v>
        <stp/>
        <stp>601989.SH</stp>
        <stp>mrl2</stp>
        <stp>1</stp>
        <tr r="Q299" s="2"/>
      </tp>
      <tp>
        <v>8.32</v>
        <stp/>
        <stp>601989.SH</stp>
        <stp>mrj2</stp>
        <stp>1</stp>
        <tr r="P299" s="2"/>
      </tp>
      <tp>
        <v>7.38</v>
        <stp/>
        <stp>601179.SH</stp>
        <stp>mcj2</stp>
        <stp>1</stp>
        <tr r="R256" s="2"/>
      </tp>
      <tp>
        <v>9.26</v>
        <stp/>
        <stp>601169.SH</stp>
        <stp>mcj2</stp>
        <stp>1</stp>
        <tr r="R255" s="2"/>
      </tp>
      <tp>
        <v>1938</v>
        <stp/>
        <stp>601179.SH</stp>
        <stp>mcl2</stp>
        <stp>1</stp>
        <tr r="S256" s="2"/>
      </tp>
      <tp>
        <v>715</v>
        <stp/>
        <stp>601169.SH</stp>
        <stp>mcl2</stp>
        <stp>1</stp>
        <tr r="S255" s="2"/>
      </tp>
      <tp>
        <v>444</v>
        <stp/>
        <stp>601009.SH</stp>
        <stp>mcl2</stp>
        <stp>1</stp>
        <tr r="S245" s="2"/>
      </tp>
      <tp>
        <v>12.69</v>
        <stp/>
        <stp>601009.SH</stp>
        <stp>mcj2</stp>
        <stp>1</stp>
        <tr r="R245" s="2"/>
      </tp>
      <tp>
        <v>0</v>
        <stp/>
        <stp>601299.SH</stp>
        <stp>mcl2</stp>
        <stp>1</stp>
        <tr r="S263" s="2"/>
      </tp>
      <tp>
        <v>0</v>
        <stp/>
        <stp>601299.SH</stp>
        <stp>mcj2</stp>
        <stp>1</stp>
        <tr r="R263" s="2"/>
      </tp>
      <tp>
        <v>0</v>
        <stp/>
        <stp>601669.SH</stp>
        <stp>mcj2</stp>
        <stp>1</stp>
        <tr r="R279" s="2"/>
      </tp>
      <tp>
        <v>0</v>
        <stp/>
        <stp>601669.SH</stp>
        <stp>mcl2</stp>
        <stp>1</stp>
        <tr r="S279" s="2"/>
      </tp>
      <tp>
        <v>603</v>
        <stp/>
        <stp>601699.SH</stp>
        <stp>mcl2</stp>
        <stp>1</stp>
        <tr r="S281" s="2"/>
      </tp>
      <tp>
        <v>11.04</v>
        <stp/>
        <stp>601699.SH</stp>
        <stp>mcj2</stp>
        <stp>1</stp>
        <tr r="R281" s="2"/>
      </tp>
      <tp>
        <v>11914</v>
        <stp/>
        <stp>601939.SH</stp>
        <stp>mcl2</stp>
        <stp>1</stp>
        <tr r="S296" s="2"/>
      </tp>
      <tp>
        <v>624</v>
        <stp/>
        <stp>601929.SH</stp>
        <stp>mcl2</stp>
        <stp>1</stp>
        <tr r="S294" s="2"/>
      </tp>
      <tp>
        <v>5.32</v>
        <stp/>
        <stp>601939.SH</stp>
        <stp>mcj2</stp>
        <stp>1</stp>
        <tr r="R296" s="2"/>
      </tp>
      <tp>
        <v>12.94</v>
        <stp/>
        <stp>601929.SH</stp>
        <stp>mcj2</stp>
        <stp>1</stp>
        <tr r="R294" s="2"/>
      </tp>
      <tp>
        <v>6659</v>
        <stp/>
        <stp>601989.SH</stp>
        <stp>mcl2</stp>
        <stp>1</stp>
        <tr r="S299" s="2"/>
      </tp>
      <tp>
        <v>8.35</v>
        <stp/>
        <stp>601989.SH</stp>
        <stp>mcj2</stp>
        <stp>1</stp>
        <tr r="R299" s="2"/>
      </tp>
      <tp>
        <v>124435</v>
        <stp/>
        <stp>601899.SH</stp>
        <stp>mcl2</stp>
        <stp>1</stp>
        <tr r="S291" s="2"/>
      </tp>
      <tp>
        <v>3.3</v>
        <stp/>
        <stp>601899.SH</stp>
        <stp>mcj2</stp>
        <stp>1</stp>
        <tr r="R291" s="2"/>
      </tp>
      <tp>
        <v>21.96</v>
        <stp/>
        <stp>000039.SZ</stp>
        <stp>mrj2</stp>
        <stp>1</stp>
        <tr r="P11" s="2"/>
      </tp>
      <tp>
        <v>14.64</v>
        <stp/>
        <stp>000009.SZ</stp>
        <stp>mrj2</stp>
        <stp>1</stp>
        <tr r="P8" s="2"/>
      </tp>
      <tp>
        <v>4674</v>
        <stp/>
        <stp>000069.SZ</stp>
        <stp>mrl2</stp>
        <stp>1</stp>
        <tr r="Q15" s="2"/>
      </tp>
      <tp>
        <v>659</v>
        <stp/>
        <stp>000009.SZ</stp>
        <stp>mrl2</stp>
        <stp>1</stp>
        <tr r="Q8" s="2"/>
      </tp>
      <tp>
        <v>6.8</v>
        <stp/>
        <stp>000069.SZ</stp>
        <stp>mrj2</stp>
        <stp>1</stp>
        <tr r="P15" s="2"/>
      </tp>
      <tp>
        <v>1386</v>
        <stp/>
        <stp>000039.SZ</stp>
        <stp>mrl2</stp>
        <stp>1</stp>
        <tr r="Q11" s="2"/>
      </tp>
      <tp>
        <v>983</v>
        <stp/>
        <stp>600019.SH</stp>
        <stp>mrl2</stp>
        <stp>1</stp>
        <tr r="Q132" s="2"/>
      </tp>
      <tp>
        <v>27.6</v>
        <stp/>
        <stp>600079.SH</stp>
        <stp>mrj2</stp>
        <stp>1</stp>
        <tr r="P147" s="2"/>
      </tp>
      <tp>
        <v>96</v>
        <stp/>
        <stp>600009.SH</stp>
        <stp>mrl2</stp>
        <stp>1</stp>
        <tr r="Q126" s="2"/>
      </tp>
      <tp>
        <v>6961</v>
        <stp/>
        <stp>600029.SH</stp>
        <stp>mrl2</stp>
        <stp>1</stp>
        <tr r="Q136" s="2"/>
      </tp>
      <tp>
        <v>5.27</v>
        <stp/>
        <stp>600029.SH</stp>
        <stp>mrj2</stp>
        <stp>1</stp>
        <tr r="P136" s="2"/>
      </tp>
      <tp>
        <v>6.19</v>
        <stp/>
        <stp>600019.SH</stp>
        <stp>mrj2</stp>
        <stp>1</stp>
        <tr r="P132" s="2"/>
      </tp>
      <tp>
        <v>1124</v>
        <stp/>
        <stp>600079.SH</stp>
        <stp>mrl2</stp>
        <stp>1</stp>
        <tr r="Q147" s="2"/>
      </tp>
      <tp>
        <v>19.75</v>
        <stp/>
        <stp>600009.SH</stp>
        <stp>mrj2</stp>
        <stp>1</stp>
        <tr r="P126" s="2"/>
      </tp>
      <tp>
        <v>1453</v>
        <stp/>
        <stp>600089.SH</stp>
        <stp>mrl2</stp>
        <stp>1</stp>
        <tr r="Q149" s="2"/>
      </tp>
      <tp>
        <v>12.1</v>
        <stp/>
        <stp>600089.SH</stp>
        <stp>mrj2</stp>
        <stp>1</stp>
        <tr r="P149" s="2"/>
      </tp>
      <tp>
        <v>197</v>
        <stp/>
        <stp>600109.SH</stp>
        <stp>mrl2</stp>
        <stp>1</stp>
        <tr r="Q153" s="2"/>
      </tp>
      <tp>
        <v>19.579999999999998</v>
        <stp/>
        <stp>600109.SH</stp>
        <stp>mrj2</stp>
        <stp>1</stp>
        <tr r="P153" s="2"/>
      </tp>
      <tp>
        <v>138</v>
        <stp/>
        <stp>600309.SH</stp>
        <stp>mrl2</stp>
        <stp>1</stp>
        <tr r="Q174" s="2"/>
      </tp>
      <tp>
        <v>20.170000000000002</v>
        <stp/>
        <stp>600369.SH</stp>
        <stp>mrj2</stp>
        <stp>1</stp>
        <tr r="P182" s="2"/>
      </tp>
      <tp>
        <v>20.72</v>
        <stp/>
        <stp>600309.SH</stp>
        <stp>mrj2</stp>
        <stp>1</stp>
        <tr r="P174" s="2"/>
      </tp>
      <tp>
        <v>639</v>
        <stp/>
        <stp>600369.SH</stp>
        <stp>mrl2</stp>
        <stp>1</stp>
        <tr r="Q182" s="2"/>
      </tp>
      <tp>
        <v>221</v>
        <stp/>
        <stp>600489.SH</stp>
        <stp>mrl2</stp>
        <stp>1</stp>
        <tr r="Q192" s="2"/>
      </tp>
      <tp>
        <v>10.35</v>
        <stp/>
        <stp>600489.SH</stp>
        <stp>mrj2</stp>
        <stp>1</stp>
        <tr r="P192" s="2"/>
      </tp>
      <tp>
        <v>3006</v>
        <stp/>
        <stp>000559.SZ</stp>
        <stp>mrl2</stp>
        <stp>1</stp>
        <tr r="Q30" s="2"/>
      </tp>
      <tp>
        <v>16.28</v>
        <stp/>
        <stp>000559.SZ</stp>
        <stp>mrj2</stp>
        <stp>1</stp>
        <tr r="P30" s="2"/>
      </tp>
      <tp>
        <v>3</v>
        <stp/>
        <stp>600519.SH</stp>
        <stp>mrl2</stp>
        <stp>1</stp>
        <tr r="Q197" s="2"/>
      </tp>
      <tp>
        <v>32.909999999999997</v>
        <stp/>
        <stp>600549.SH</stp>
        <stp>mrj2</stp>
        <stp>1</stp>
        <tr r="P200" s="2"/>
      </tp>
      <tp>
        <v>194</v>
        <stp/>
        <stp>600549.SH</stp>
        <stp>mrl2</stp>
        <stp>1</stp>
        <tr r="Q200" s="2"/>
      </tp>
      <tp>
        <v>183.99</v>
        <stp/>
        <stp>600519.SH</stp>
        <stp>mrj2</stp>
        <stp>1</stp>
        <tr r="P197" s="2"/>
      </tp>
      <tp>
        <v>3.47</v>
        <stp/>
        <stp>000629.SZ</stp>
        <stp>mrj2</stp>
        <stp>1</stp>
        <tr r="P37" s="2"/>
      </tp>
      <tp>
        <v>10853</v>
        <stp/>
        <stp>000629.SZ</stp>
        <stp>mrl2</stp>
        <stp>1</stp>
        <tr r="Q37" s="2"/>
      </tp>
      <tp>
        <v>0</v>
        <stp/>
        <stp>600649.SH</stp>
        <stp>mrj2</stp>
        <stp>1</stp>
        <tr r="P212" s="2"/>
      </tp>
      <tp>
        <v>0</v>
        <stp/>
        <stp>600649.SH</stp>
        <stp>mrl2</stp>
        <stp>1</stp>
        <tr r="Q212" s="2"/>
      </tp>
      <tp>
        <v>8.18</v>
        <stp/>
        <stp>000729.SZ</stp>
        <stp>mrj2</stp>
        <stp>1</stp>
        <tr r="P44" s="2"/>
      </tp>
      <tp>
        <v>3.65</v>
        <stp/>
        <stp>000709.SZ</stp>
        <stp>mrj2</stp>
        <stp>1</stp>
        <tr r="P41" s="2"/>
      </tp>
      <tp>
        <v>8345</v>
        <stp/>
        <stp>000709.SZ</stp>
        <stp>mrl2</stp>
        <stp>1</stp>
        <tr r="Q41" s="2"/>
      </tp>
      <tp>
        <v>733</v>
        <stp/>
        <stp>000729.SZ</stp>
        <stp>mrl2</stp>
        <stp>1</stp>
        <tr r="Q44" s="2"/>
      </tp>
      <tp>
        <v>27</v>
        <stp/>
        <stp>600739.SH</stp>
        <stp>mrl2</stp>
        <stp>1</stp>
        <tr r="Q223" s="2"/>
      </tp>
      <tp>
        <v>22.21</v>
        <stp/>
        <stp>600739.SH</stp>
        <stp>mrj2</stp>
        <stp>1</stp>
        <tr r="P223" s="2"/>
      </tp>
      <tp>
        <v>11.34</v>
        <stp/>
        <stp>000839.SZ</stp>
        <stp>mrj2</stp>
        <stp>1</stp>
        <tr r="P56" s="2"/>
      </tp>
      <tp>
        <v>5</v>
        <stp/>
        <stp>000869.SZ</stp>
        <stp>mrl2</stp>
        <stp>1</stp>
        <tr r="Q58" s="2"/>
      </tp>
      <tp>
        <v>34.43</v>
        <stp/>
        <stp>000869.SZ</stp>
        <stp>mrj2</stp>
        <stp>1</stp>
        <tr r="P58" s="2"/>
      </tp>
      <tp>
        <v>1493</v>
        <stp/>
        <stp>000839.SZ</stp>
        <stp>mrl2</stp>
        <stp>1</stp>
        <tr r="Q56" s="2"/>
      </tp>
      <tp>
        <v>347</v>
        <stp/>
        <stp>600809.SH</stp>
        <stp>mrl2</stp>
        <stp>1</stp>
        <tr r="Q228" s="2"/>
      </tp>
      <tp>
        <v>5248</v>
        <stp/>
        <stp>600839.SH</stp>
        <stp>mrl2</stp>
        <stp>1</stp>
        <tr r="Q232" s="2"/>
      </tp>
      <tp>
        <v>5.28</v>
        <stp/>
        <stp>600839.SH</stp>
        <stp>mrj2</stp>
        <stp>1</stp>
        <tr r="P232" s="2"/>
      </tp>
      <tp>
        <v>22.7</v>
        <stp/>
        <stp>600809.SH</stp>
        <stp>mrj2</stp>
        <stp>1</stp>
        <tr r="P228" s="2"/>
      </tp>
      <tp>
        <v>23.34</v>
        <stp/>
        <stp>000999.SZ</stp>
        <stp>mrj2</stp>
        <stp>1</stp>
        <tr r="P70" s="2"/>
      </tp>
      <tp>
        <v>152</v>
        <stp/>
        <stp>000999.SZ</stp>
        <stp>mrl2</stp>
        <stp>1</stp>
        <tr r="Q70" s="2"/>
      </tp>
      <tp>
        <v>289</v>
        <stp/>
        <stp>600999.SH</stp>
        <stp>mrl2</stp>
        <stp>1</stp>
        <tr r="Q243" s="2"/>
      </tp>
      <tp>
        <v>27.85</v>
        <stp/>
        <stp>600999.SH</stp>
        <stp>mrj2</stp>
        <stp>1</stp>
        <tr r="P243" s="2"/>
      </tp>
      <tp>
        <v>2358</v>
        <stp/>
        <stp>600109.SH</stp>
        <stp>mcl2</stp>
        <stp>1</stp>
        <tr r="S153" s="2"/>
      </tp>
      <tp>
        <v>19.61</v>
        <stp/>
        <stp>600109.SH</stp>
        <stp>mcj2</stp>
        <stp>1</stp>
        <tr r="R153" s="2"/>
      </tp>
      <tp>
        <v>21.99</v>
        <stp/>
        <stp>000039.SZ</stp>
        <stp>mcj2</stp>
        <stp>1</stp>
        <tr r="R11" s="2"/>
      </tp>
      <tp>
        <v>14.67</v>
        <stp/>
        <stp>000009.SZ</stp>
        <stp>mcj2</stp>
        <stp>1</stp>
        <tr r="R8" s="2"/>
      </tp>
      <tp>
        <v>2447</v>
        <stp/>
        <stp>000069.SZ</stp>
        <stp>mcl2</stp>
        <stp>1</stp>
        <tr r="S15" s="2"/>
      </tp>
      <tp>
        <v>792</v>
        <stp/>
        <stp>000009.SZ</stp>
        <stp>mcl2</stp>
        <stp>1</stp>
        <tr r="S8" s="2"/>
      </tp>
      <tp>
        <v>6.83</v>
        <stp/>
        <stp>000069.SZ</stp>
        <stp>mcj2</stp>
        <stp>1</stp>
        <tr r="R15" s="2"/>
      </tp>
      <tp>
        <v>40</v>
        <stp/>
        <stp>000039.SZ</stp>
        <stp>mcl2</stp>
        <stp>1</stp>
        <tr r="S11" s="2"/>
      </tp>
      <tp>
        <v>1010</v>
        <stp/>
        <stp>600019.SH</stp>
        <stp>mcl2</stp>
        <stp>1</stp>
        <tr r="S132" s="2"/>
      </tp>
      <tp>
        <v>27.63</v>
        <stp/>
        <stp>600079.SH</stp>
        <stp>mcj2</stp>
        <stp>1</stp>
        <tr r="R147" s="2"/>
      </tp>
      <tp>
        <v>1755</v>
        <stp/>
        <stp>600009.SH</stp>
        <stp>mcl2</stp>
        <stp>1</stp>
        <tr r="S126" s="2"/>
      </tp>
      <tp>
        <v>5363</v>
        <stp/>
        <stp>600029.SH</stp>
        <stp>mcl2</stp>
        <stp>1</stp>
        <tr r="S136" s="2"/>
      </tp>
      <tp>
        <v>5.3</v>
        <stp/>
        <stp>600029.SH</stp>
        <stp>mcj2</stp>
        <stp>1</stp>
        <tr r="R136" s="2"/>
      </tp>
      <tp>
        <v>6.22</v>
        <stp/>
        <stp>600019.SH</stp>
        <stp>mcj2</stp>
        <stp>1</stp>
        <tr r="R132" s="2"/>
      </tp>
      <tp>
        <v>224</v>
        <stp/>
        <stp>600079.SH</stp>
        <stp>mcl2</stp>
        <stp>1</stp>
        <tr r="S147" s="2"/>
      </tp>
      <tp>
        <v>19.79</v>
        <stp/>
        <stp>600009.SH</stp>
        <stp>mcj2</stp>
        <stp>1</stp>
        <tr r="R126" s="2"/>
      </tp>
      <tp>
        <v>1449</v>
        <stp/>
        <stp>600089.SH</stp>
        <stp>mcl2</stp>
        <stp>1</stp>
        <tr r="S149" s="2"/>
      </tp>
      <tp>
        <v>12.13</v>
        <stp/>
        <stp>600089.SH</stp>
        <stp>mcj2</stp>
        <stp>1</stp>
        <tr r="R149" s="2"/>
      </tp>
      <tp>
        <v>87</v>
        <stp/>
        <stp>600309.SH</stp>
        <stp>mcl2</stp>
        <stp>1</stp>
        <tr r="S174" s="2"/>
      </tp>
      <tp>
        <v>20.21</v>
        <stp/>
        <stp>600369.SH</stp>
        <stp>mcj2</stp>
        <stp>1</stp>
        <tr r="R182" s="2"/>
      </tp>
      <tp>
        <v>20.75</v>
        <stp/>
        <stp>600309.SH</stp>
        <stp>mcj2</stp>
        <stp>1</stp>
        <tr r="R174" s="2"/>
      </tp>
      <tp>
        <v>164</v>
        <stp/>
        <stp>600369.SH</stp>
        <stp>mcl2</stp>
        <stp>1</stp>
        <tr r="S182" s="2"/>
      </tp>
      <tp>
        <v>567</v>
        <stp/>
        <stp>000559.SZ</stp>
        <stp>mcl2</stp>
        <stp>1</stp>
        <tr r="S30" s="2"/>
      </tp>
      <tp>
        <v>16.309999999999999</v>
        <stp/>
        <stp>000559.SZ</stp>
        <stp>mcj2</stp>
        <stp>1</stp>
        <tr r="R30" s="2"/>
      </tp>
      <tp>
        <v>2</v>
        <stp/>
        <stp>600519.SH</stp>
        <stp>mcl2</stp>
        <stp>1</stp>
        <tr r="S197" s="2"/>
      </tp>
      <tp>
        <v>32.94</v>
        <stp/>
        <stp>600549.SH</stp>
        <stp>mcj2</stp>
        <stp>1</stp>
        <tr r="R200" s="2"/>
      </tp>
      <tp>
        <v>27</v>
        <stp/>
        <stp>600549.SH</stp>
        <stp>mcl2</stp>
        <stp>1</stp>
        <tr r="S200" s="2"/>
      </tp>
      <tp>
        <v>184.02</v>
        <stp/>
        <stp>600519.SH</stp>
        <stp>mcj2</stp>
        <stp>1</stp>
        <tr r="R197" s="2"/>
      </tp>
      <tp>
        <v>3028</v>
        <stp/>
        <stp>600489.SH</stp>
        <stp>mcl2</stp>
        <stp>1</stp>
        <tr r="S192" s="2"/>
      </tp>
      <tp>
        <v>10.39</v>
        <stp/>
        <stp>600489.SH</stp>
        <stp>mcj2</stp>
        <stp>1</stp>
        <tr r="R192" s="2"/>
      </tp>
      <tp>
        <v>8.2100000000000009</v>
        <stp/>
        <stp>000729.SZ</stp>
        <stp>mcj2</stp>
        <stp>1</stp>
        <tr r="R44" s="2"/>
      </tp>
      <tp>
        <v>3.68</v>
        <stp/>
        <stp>000709.SZ</stp>
        <stp>mcj2</stp>
        <stp>1</stp>
        <tr r="R41" s="2"/>
      </tp>
      <tp>
        <v>13197</v>
        <stp/>
        <stp>000709.SZ</stp>
        <stp>mcl2</stp>
        <stp>1</stp>
        <tr r="S41" s="2"/>
      </tp>
      <tp>
        <v>350</v>
        <stp/>
        <stp>000729.SZ</stp>
        <stp>mcl2</stp>
        <stp>1</stp>
        <tr r="S44" s="2"/>
      </tp>
      <tp>
        <v>791</v>
        <stp/>
        <stp>600739.SH</stp>
        <stp>mcl2</stp>
        <stp>1</stp>
        <tr r="S223" s="2"/>
      </tp>
      <tp>
        <v>22.24</v>
        <stp/>
        <stp>600739.SH</stp>
        <stp>mcj2</stp>
        <stp>1</stp>
        <tr r="R223" s="2"/>
      </tp>
      <tp>
        <v>3.5</v>
        <stp/>
        <stp>000629.SZ</stp>
        <stp>mcj2</stp>
        <stp>1</stp>
        <tr r="R37" s="2"/>
      </tp>
      <tp>
        <v>47994</v>
        <stp/>
        <stp>000629.SZ</stp>
        <stp>mcl2</stp>
        <stp>1</stp>
        <tr r="S37" s="2"/>
      </tp>
      <tp>
        <v>0</v>
        <stp/>
        <stp>600649.SH</stp>
        <stp>mcj2</stp>
        <stp>1</stp>
        <tr r="R212" s="2"/>
      </tp>
      <tp>
        <v>0</v>
        <stp/>
        <stp>600649.SH</stp>
        <stp>mcl2</stp>
        <stp>1</stp>
        <tr r="S212" s="2"/>
      </tp>
      <tp>
        <v>23.37</v>
        <stp/>
        <stp>000999.SZ</stp>
        <stp>mcj2</stp>
        <stp>1</stp>
        <tr r="R70" s="2"/>
      </tp>
      <tp>
        <v>65</v>
        <stp/>
        <stp>000999.SZ</stp>
        <stp>mcl2</stp>
        <stp>1</stp>
        <tr r="S70" s="2"/>
      </tp>
      <tp>
        <v>378</v>
        <stp/>
        <stp>600999.SH</stp>
        <stp>mcl2</stp>
        <stp>1</stp>
        <tr r="S243" s="2"/>
      </tp>
      <tp>
        <v>27.88</v>
        <stp/>
        <stp>600999.SH</stp>
        <stp>mcj2</stp>
        <stp>1</stp>
        <tr r="R243" s="2"/>
      </tp>
      <tp>
        <v>11.37</v>
        <stp/>
        <stp>000839.SZ</stp>
        <stp>mcj2</stp>
        <stp>1</stp>
        <tr r="R56" s="2"/>
      </tp>
      <tp>
        <v>121</v>
        <stp/>
        <stp>000869.SZ</stp>
        <stp>mcl2</stp>
        <stp>1</stp>
        <tr r="S58" s="2"/>
      </tp>
      <tp>
        <v>34.479999999999997</v>
        <stp/>
        <stp>000869.SZ</stp>
        <stp>mcj2</stp>
        <stp>1</stp>
        <tr r="R58" s="2"/>
      </tp>
      <tp>
        <v>347</v>
        <stp/>
        <stp>000839.SZ</stp>
        <stp>mcl2</stp>
        <stp>1</stp>
        <tr r="S56" s="2"/>
      </tp>
      <tp>
        <v>56</v>
        <stp/>
        <stp>600809.SH</stp>
        <stp>mcl2</stp>
        <stp>1</stp>
        <tr r="S228" s="2"/>
      </tp>
      <tp>
        <v>11356</v>
        <stp/>
        <stp>600839.SH</stp>
        <stp>mcl2</stp>
        <stp>1</stp>
        <tr r="S232" s="2"/>
      </tp>
      <tp>
        <v>5.31</v>
        <stp/>
        <stp>600839.SH</stp>
        <stp>mcj2</stp>
        <stp>1</stp>
        <tr r="R232" s="2"/>
      </tp>
      <tp>
        <v>22.74</v>
        <stp/>
        <stp>600809.SH</stp>
        <stp>mcj2</stp>
        <stp>1</stp>
        <tr r="R228" s="2"/>
      </tp>
      <tp>
        <v>49792</v>
        <stp/>
        <stp>000963.SZ</stp>
        <stp>volume</stp>
        <stp>1</stp>
        <tr r="K67" s="2"/>
      </tp>
      <tp>
        <v>354542</v>
        <stp/>
        <stp>000960.SZ</stp>
        <stp>volume</stp>
        <stp>1</stp>
        <tr r="K66" s="2"/>
      </tp>
      <tp>
        <v>282617</v>
        <stp/>
        <stp>000970.SZ</stp>
        <stp>volume</stp>
        <stp>1</stp>
        <tr r="K68" s="2"/>
      </tp>
      <tp>
        <v>516960</v>
        <stp/>
        <stp>000917.SZ</stp>
        <stp>volume</stp>
        <stp>1</stp>
        <tr r="K64" s="2"/>
      </tp>
      <tp>
        <v>349201</v>
        <stp/>
        <stp>000937.SZ</stp>
        <stp>volume</stp>
        <stp>1</stp>
        <tr r="K65" s="2"/>
      </tp>
      <tp>
        <v>508277</v>
        <stp/>
        <stp>000983.SZ</stp>
        <stp>volume</stp>
        <stp>1</stp>
        <tr r="K69" s="2"/>
      </tp>
      <tp>
        <v>92207</v>
        <stp/>
        <stp>000999.SZ</stp>
        <stp>volume</stp>
        <stp>1</stp>
        <tr r="K70" s="2"/>
      </tp>
      <tp>
        <v>570367</v>
        <stp/>
        <stp>600900.SH</stp>
        <stp>volume</stp>
        <stp>1</stp>
        <tr r="K241" s="2"/>
      </tp>
      <tp>
        <v>2867894</v>
        <stp/>
        <stp>601901.SH</stp>
        <stp>volume</stp>
        <stp>1</stp>
        <tr r="K292" s="2"/>
      </tp>
      <tp>
        <v>499157</v>
        <stp/>
        <stp>601928.SH</stp>
        <stp>volume</stp>
        <stp>1</stp>
        <tr r="K293" s="2"/>
      </tp>
      <tp>
        <v>270462</v>
        <stp/>
        <stp>601929.SH</stp>
        <stp>volume</stp>
        <stp>1</stp>
        <tr r="K294" s="2"/>
      </tp>
      <tp>
        <v>595853</v>
        <stp/>
        <stp>601933.SH</stp>
        <stp>volume</stp>
        <stp>1</stp>
        <tr r="K295" s="2"/>
      </tp>
      <tp>
        <v>2577811</v>
        <stp/>
        <stp>601939.SH</stp>
        <stp>volume</stp>
        <stp>1</stp>
        <tr r="K296" s="2"/>
      </tp>
      <tp>
        <v>203886</v>
        <stp/>
        <stp>601958.SH</stp>
        <stp>volume</stp>
        <stp>1</stp>
        <tr r="K297" s="2"/>
      </tp>
      <tp>
        <v>7096019</v>
        <stp/>
        <stp>601988.SH</stp>
        <stp>volume</stp>
        <stp>1</stp>
        <tr r="K298" s="2"/>
      </tp>
      <tp>
        <v>6434687</v>
        <stp/>
        <stp>601989.SH</stp>
        <stp>volume</stp>
        <stp>1</stp>
        <tr r="K299" s="2"/>
      </tp>
      <tp>
        <v>406845</v>
        <stp/>
        <stp>601992.SH</stp>
        <stp>volume</stp>
        <stp>1</stp>
        <tr r="K300" s="2"/>
      </tp>
      <tp>
        <v>154534</v>
        <stp/>
        <stp>603993.SH</stp>
        <stp>volume</stp>
        <stp>1</stp>
        <tr r="K305" s="2"/>
      </tp>
      <tp>
        <v>343413</v>
        <stp/>
        <stp>600998.SH</stp>
        <stp>volume</stp>
        <stp>1</stp>
        <tr r="K242" s="2"/>
      </tp>
      <tp>
        <v>1752300</v>
        <stp/>
        <stp>601998.SH</stp>
        <stp>volume</stp>
        <stp>1</stp>
        <tr r="K301" s="2"/>
      </tp>
      <tp>
        <v>2069025</v>
        <stp/>
        <stp>600999.SH</stp>
        <stp>volume</stp>
        <stp>1</stp>
        <tr r="K243" s="2"/>
      </tp>
      <tp>
        <v>522026</v>
        <stp/>
        <stp>000858.SZ</stp>
        <stp>volume</stp>
        <stp>1</stp>
        <tr r="K57" s="2"/>
      </tp>
      <tp>
        <v>40859</v>
        <stp/>
        <stp>000869.SZ</stp>
        <stp>volume</stp>
        <stp>1</stp>
        <tr r="K58" s="2"/>
      </tp>
      <tp>
        <v>325106</v>
        <stp/>
        <stp>000876.SZ</stp>
        <stp>volume</stp>
        <stp>1</stp>
        <tr r="K59" s="2"/>
      </tp>
      <tp>
        <v>368185</v>
        <stp/>
        <stp>000878.SZ</stp>
        <stp>volume</stp>
        <stp>1</stp>
        <tr r="K60" s="2"/>
      </tp>
      <tp>
        <v>202993</v>
        <stp/>
        <stp>000800.SZ</stp>
        <stp>volume</stp>
        <stp>1</stp>
        <tr r="K52" s="2"/>
      </tp>
      <tp>
        <v>302041</v>
        <stp/>
        <stp>000826.SZ</stp>
        <stp>volume</stp>
        <stp>1</stp>
        <tr r="K54" s="2"/>
      </tp>
      <tp>
        <v>1493719</v>
        <stp/>
        <stp>000825.SZ</stp>
        <stp>volume</stp>
        <stp>1</stp>
        <tr r="K53" s="2"/>
      </tp>
      <tp>
        <v>154683</v>
        <stp/>
        <stp>000831.SZ</stp>
        <stp>volume</stp>
        <stp>1</stp>
        <tr r="K55" s="2"/>
      </tp>
      <tp>
        <v>581675</v>
        <stp/>
        <stp>000839.SZ</stp>
        <stp>volume</stp>
        <stp>1</stp>
        <tr r="K56" s="2"/>
      </tp>
      <tp>
        <v>0</v>
        <stp/>
        <stp>000883.SZ</stp>
        <stp>volume</stp>
        <stp>1</stp>
        <tr r="K61" s="2"/>
      </tp>
      <tp>
        <v>202962</v>
        <stp/>
        <stp>000895.SZ</stp>
        <stp>volume</stp>
        <stp>1</stp>
        <tr r="K62" s="2"/>
      </tp>
      <tp>
        <v>769812</v>
        <stp/>
        <stp>000898.SZ</stp>
        <stp>volume</stp>
        <stp>1</stp>
        <tr r="K63" s="2"/>
      </tp>
      <tp>
        <v>2410715</v>
        <stp/>
        <stp>601800.SH</stp>
        <stp>volume</stp>
        <stp>1</stp>
        <tr r="K284" s="2"/>
      </tp>
      <tp>
        <v>525856</v>
        <stp/>
        <stp>600804.SH</stp>
        <stp>volume</stp>
        <stp>1</stp>
        <tr r="K227" s="2"/>
      </tp>
      <tp>
        <v>303984</v>
        <stp/>
        <stp>601808.SH</stp>
        <stp>volume</stp>
        <stp>1</stp>
        <tr r="K285" s="2"/>
      </tp>
      <tp>
        <v>146334</v>
        <stp/>
        <stp>600809.SH</stp>
        <stp>volume</stp>
        <stp>1</stp>
        <tr r="K228" s="2"/>
      </tp>
      <tp>
        <v>5140618</v>
        <stp/>
        <stp>601818.SH</stp>
        <stp>volume</stp>
        <stp>1</stp>
        <tr r="K286" s="2"/>
      </tp>
      <tp>
        <v>396642</v>
        <stp/>
        <stp>600827.SH</stp>
        <stp>volume</stp>
        <stp>1</stp>
        <tr r="K229" s="2"/>
      </tp>
      <tp>
        <v>769070</v>
        <stp/>
        <stp>600832.SH</stp>
        <stp>volume</stp>
        <stp>1</stp>
        <tr r="K230" s="2"/>
      </tp>
      <tp>
        <v>4772911</v>
        <stp/>
        <stp>600837.SH</stp>
        <stp>volume</stp>
        <stp>1</stp>
        <tr r="K231" s="2"/>
      </tp>
      <tp>
        <v>965958</v>
        <stp/>
        <stp>600839.SH</stp>
        <stp>volume</stp>
        <stp>1</stp>
        <tr r="K232" s="2"/>
      </tp>
      <tp>
        <v>1136301</v>
        <stp/>
        <stp>601857.SH</stp>
        <stp>volume</stp>
        <stp>1</stp>
        <tr r="K287" s="2"/>
      </tp>
      <tp>
        <v>1162217</v>
        <stp/>
        <stp>600863.SH</stp>
        <stp>volume</stp>
        <stp>1</stp>
        <tr r="K233" s="2"/>
      </tp>
      <tp>
        <v>1256615</v>
        <stp/>
        <stp>601866.SH</stp>
        <stp>volume</stp>
        <stp>1</stp>
        <tr r="K288" s="2"/>
      </tp>
      <tp>
        <v>337974</v>
        <stp/>
        <stp>600867.SH</stp>
        <stp>volume</stp>
        <stp>1</stp>
        <tr r="K234" s="2"/>
      </tp>
      <tp>
        <v>507304</v>
        <stp/>
        <stp>600873.SH</stp>
        <stp>volume</stp>
        <stp>1</stp>
        <tr r="K235" s="2"/>
      </tp>
      <tp>
        <v>331409</v>
        <stp/>
        <stp>600875.SH</stp>
        <stp>volume</stp>
        <stp>1</stp>
        <tr r="K236" s="2"/>
      </tp>
      <tp>
        <v>418306</v>
        <stp/>
        <stp>600880.SH</stp>
        <stp>volume</stp>
        <stp>1</stp>
        <tr r="K237" s="2"/>
      </tp>
      <tp>
        <v>808765</v>
        <stp/>
        <stp>600886.SH</stp>
        <stp>volume</stp>
        <stp>1</stp>
        <tr r="K238" s="2"/>
      </tp>
      <tp>
        <v>630079</v>
        <stp/>
        <stp>600887.SH</stp>
        <stp>volume</stp>
        <stp>1</stp>
        <tr r="K239" s="2"/>
      </tp>
      <tp>
        <v>41935</v>
        <stp/>
        <stp>601888.SH</stp>
        <stp>volume</stp>
        <stp>1</stp>
        <tr r="K289" s="2"/>
      </tp>
      <tp>
        <v>221947</v>
        <stp/>
        <stp>600893.SH</stp>
        <stp>volume</stp>
        <stp>1</stp>
        <tr r="K240" s="2"/>
      </tp>
      <tp>
        <v>426894</v>
        <stp/>
        <stp>601898.SH</stp>
        <stp>volume</stp>
        <stp>1</stp>
        <tr r="K290" s="2"/>
      </tp>
      <tp>
        <v>3107336</v>
        <stp/>
        <stp>601899.SH</stp>
        <stp>volume</stp>
        <stp>1</stp>
        <tr r="K291" s="2"/>
      </tp>
      <tp>
        <v>27.4</v>
        <stp/>
        <stp>600783.SH</stp>
        <stp>new</stp>
        <stp>1</stp>
        <tr r="H225" s="2"/>
      </tp>
      <tp>
        <v>9.06</v>
        <stp/>
        <stp>600583.SH</stp>
        <stp>new</stp>
        <stp>1</stp>
        <tr r="H203" s="2"/>
      </tp>
      <tp>
        <v>8.7899999999999991</v>
        <stp/>
        <stp>600383.SH</stp>
        <stp>new</stp>
        <stp>1</stp>
        <tr r="H185" s="2"/>
      </tp>
      <tp>
        <v>12.79</v>
        <stp/>
        <stp>600880.SH</stp>
        <stp>new</stp>
        <stp>1</stp>
        <tr r="H237" s="2"/>
      </tp>
      <tp>
        <v>8.99</v>
        <stp/>
        <stp>600886.SH</stp>
        <stp>new</stp>
        <stp>1</stp>
        <tr r="H238" s="2"/>
      </tp>
      <tp>
        <v>9.7899999999999991</v>
        <stp/>
        <stp>601186.SH</stp>
        <stp>new</stp>
        <stp>1</stp>
        <tr r="H257" s="2"/>
      </tp>
      <tp>
        <v>27.7</v>
        <stp/>
        <stp>600887.SH</stp>
        <stp>new</stp>
        <stp>1</stp>
        <tr r="H239" s="2"/>
      </tp>
      <tp>
        <v>47.92</v>
        <stp/>
        <stp>600485.SH</stp>
        <stp>new</stp>
        <stp>1</stp>
        <tr r="H191" s="2"/>
      </tp>
      <tp>
        <v>19.899999999999999</v>
        <stp/>
        <stp>600585.SH</stp>
        <stp>new</stp>
        <stp>1</stp>
        <tr r="H204" s="2"/>
      </tp>
      <tp>
        <v>22.12</v>
        <stp/>
        <stp>600085.SH</stp>
        <stp>new</stp>
        <stp>1</stp>
        <tr r="H148" s="2"/>
      </tp>
      <tp>
        <v>4.1100000000000003</v>
        <stp/>
        <stp>600688.SH</stp>
        <stp>new</stp>
        <stp>1</stp>
        <tr r="H218" s="2"/>
      </tp>
      <tp>
        <v>28.38</v>
        <stp/>
        <stp>600588.SH</stp>
        <stp>new</stp>
        <stp>1</stp>
        <tr r="H205" s="2"/>
      </tp>
      <tp>
        <v>12.07</v>
        <stp/>
        <stp>600188.SH</stp>
        <stp>new</stp>
        <stp>1</stp>
        <tr r="H164" s="2"/>
      </tp>
      <tp>
        <v>22.51</v>
        <stp/>
        <stp>601688.SH</stp>
        <stp>new</stp>
        <stp>1</stp>
        <tr r="H280" s="2"/>
      </tp>
      <tp>
        <v>3</v>
        <stp/>
        <stp>601288.SH</stp>
        <stp>new</stp>
        <stp>1</stp>
        <tr r="H262" s="2"/>
      </tp>
      <tp>
        <v>17.329999999999998</v>
        <stp/>
        <stp>601088.SH</stp>
        <stp>new</stp>
        <stp>1</stp>
        <tr r="H247" s="2"/>
      </tp>
      <tp>
        <v>42.12</v>
        <stp/>
        <stp>601888.SH</stp>
        <stp>new</stp>
        <stp>1</stp>
        <tr r="H289" s="2"/>
      </tp>
      <tp>
        <v>3.29</v>
        <stp/>
        <stp>601988.SH</stp>
        <stp>new</stp>
        <stp>1</stp>
        <tr r="H298" s="2"/>
      </tp>
      <tp>
        <v>42.49</v>
        <stp/>
        <stp>603288.SH</stp>
        <stp>new</stp>
        <stp>1</stp>
        <tr r="H303" s="2"/>
      </tp>
      <tp>
        <v>10.37</v>
        <stp/>
        <stp>600489.SH</stp>
        <stp>new</stp>
        <stp>1</stp>
        <tr r="H192" s="2"/>
      </tp>
      <tp>
        <v>12.1</v>
        <stp/>
        <stp>600089.SH</stp>
        <stp>new</stp>
        <stp>1</stp>
        <tr r="H149" s="2"/>
      </tp>
      <tp>
        <v>8.34</v>
        <stp/>
        <stp>601989.SH</stp>
        <stp>new</stp>
        <stp>1</stp>
        <tr r="H299" s="2"/>
      </tp>
      <tp>
        <v>9.26</v>
        <stp/>
        <stp>601992.SH</stp>
        <stp>new</stp>
        <stp>1</stp>
        <tr r="H300" s="2"/>
      </tp>
      <tp>
        <v>30.5</v>
        <stp/>
        <stp>600893.SH</stp>
        <stp>new</stp>
        <stp>1</stp>
        <tr r="H240" s="2"/>
      </tp>
      <tp>
        <v>9.1199999999999992</v>
        <stp/>
        <stp>603993.SH</stp>
        <stp>new</stp>
        <stp>1</stp>
        <tr r="H305" s="2"/>
      </tp>
      <tp>
        <v>18.940000000000001</v>
        <stp/>
        <stp>600690.SH</stp>
        <stp>new</stp>
        <stp>1</stp>
        <tr r="H219" s="2"/>
      </tp>
      <tp>
        <v>7.21</v>
        <stp/>
        <stp>601390.SH</stp>
        <stp>new</stp>
        <stp>1</stp>
        <tr r="H269" s="2"/>
      </tp>
      <tp>
        <v>22.43</v>
        <stp/>
        <stp>600196.SH</stp>
        <stp>new</stp>
        <stp>1</stp>
        <tr r="H165" s="2"/>
      </tp>
      <tp>
        <v>12.12</v>
        <stp/>
        <stp>600497.SH</stp>
        <stp>new</stp>
        <stp>1</stp>
        <tr r="H193" s="2"/>
      </tp>
      <tp>
        <v>17</v>
        <stp/>
        <stp>600597.SH</stp>
        <stp>new</stp>
        <stp>1</stp>
        <tr r="H206" s="2"/>
      </tp>
      <tp>
        <v>3.52</v>
        <stp/>
        <stp>600795.SH</stp>
        <stp>new</stp>
        <stp>1</stp>
        <tr r="H226" s="2"/>
      </tp>
      <tp>
        <v>10.34</v>
        <stp/>
        <stp>600395.SH</stp>
        <stp>new</stp>
        <stp>1</stp>
        <tr r="H186" s="2"/>
      </tp>
      <tp>
        <v>16.45</v>
        <stp/>
        <stp>600498.SH</stp>
        <stp>new</stp>
        <stp>1</stp>
        <tr r="H194" s="2"/>
      </tp>
      <tp>
        <v>10.63</v>
        <stp/>
        <stp>600398.SH</stp>
        <stp>new</stp>
        <stp>1</stp>
        <tr r="H187" s="2"/>
      </tp>
      <tp>
        <v>20.46</v>
        <stp/>
        <stp>600998.SH</stp>
        <stp>new</stp>
        <stp>1</stp>
        <tr r="H242" s="2"/>
      </tp>
      <tp>
        <v>4.13</v>
        <stp/>
        <stp>601398.SH</stp>
        <stp>new</stp>
        <stp>1</stp>
        <tr r="H270" s="2"/>
      </tp>
      <tp>
        <v>17.75</v>
        <stp/>
        <stp>601098.SH</stp>
        <stp>new</stp>
        <stp>1</stp>
        <tr r="H248" s="2"/>
      </tp>
      <tp>
        <v>5.97</v>
        <stp/>
        <stp>601898.SH</stp>
        <stp>new</stp>
        <stp>1</stp>
        <tr r="H290" s="2"/>
      </tp>
      <tp>
        <v>6.15</v>
        <stp/>
        <stp>601998.SH</stp>
        <stp>new</stp>
        <stp>1</stp>
        <tr r="H301" s="2"/>
      </tp>
      <tp>
        <v>27.86</v>
        <stp/>
        <stp>600999.SH</stp>
        <stp>new</stp>
        <stp>1</stp>
        <tr r="H243" s="2"/>
      </tp>
      <tp>
        <v>11.02</v>
        <stp/>
        <stp>601699.SH</stp>
        <stp>new</stp>
        <stp>1</stp>
        <tr r="H281" s="2"/>
      </tp>
      <tp>
        <v>6.45</v>
        <stp/>
        <stp>601299.SH</stp>
        <stp>new</stp>
        <stp>1</stp>
        <tr r="H263" s="2"/>
      </tp>
      <tp>
        <v>3.28</v>
        <stp/>
        <stp>601899.SH</stp>
        <stp>new</stp>
        <stp>1</stp>
        <tr r="H291" s="2"/>
      </tp>
      <tp>
        <v>22.09</v>
        <stp/>
        <stp>603699.SH</stp>
        <stp>new</stp>
        <stp>1</stp>
        <tr r="H304" s="2"/>
      </tp>
      <tp>
        <v>1084793</v>
        <stp/>
        <stp>IF1412.CFE</stp>
        <stp>volume</stp>
        <stp>1</stp>
        <tr r="C31" s="2"/>
      </tp>
      <tp>
        <v>3.2549999999999999</v>
        <stp/>
        <stp>510300.OF</stp>
        <stp>new</stp>
        <stp>1</stp>
        <tr r="B41" s="2"/>
      </tp>
      <tp>
        <v>458098</v>
        <stp/>
        <stp>002142.SZ</stp>
        <stp>volume</stp>
        <stp>1</stp>
        <tr r="K80" s="2"/>
      </tp>
      <tp>
        <v>442653</v>
        <stp/>
        <stp>002146.SZ</stp>
        <stp>volume</stp>
        <stp>1</stp>
        <tr r="K81" s="2"/>
      </tp>
      <tp>
        <v>43673</v>
        <stp/>
        <stp>002153.SZ</stp>
        <stp>volume</stp>
        <stp>1</stp>
        <tr r="K82" s="2"/>
      </tp>
      <tp>
        <v>76466</v>
        <stp/>
        <stp>000156.SZ</stp>
        <stp>volume</stp>
        <stp>1</stp>
        <tr r="K17" s="2"/>
      </tp>
      <tp>
        <v>3512697</v>
        <stp/>
        <stp>000157.SZ</stp>
        <stp>volume</stp>
        <stp>1</stp>
        <tr r="K18" s="2"/>
      </tp>
      <tp>
        <v>6.71</v>
        <stp/>
        <stp>600023.SH</stp>
        <stp>new</stp>
        <stp>1</stp>
        <tr r="H133" s="2"/>
      </tp>
      <tp>
        <v>106373</v>
        <stp/>
        <stp>300146.SZ</stp>
        <stp>volume</stp>
        <stp>1</stp>
        <tr r="K122" s="2"/>
      </tp>
      <tp>
        <v>3.37</v>
        <stp/>
        <stp>600221.SH</stp>
        <stp>new</stp>
        <stp>1</stp>
        <tr r="H167" s="2"/>
      </tp>
      <tp>
        <v>84665</v>
        <stp/>
        <stp>300133.SZ</stp>
        <stp>volume</stp>
        <stp>1</stp>
        <tr r="K121" s="2"/>
      </tp>
      <tp>
        <v>3041417</v>
        <stp/>
        <stp>000100.SZ</stp>
        <stp>volume</stp>
        <stp>1</stp>
        <tr r="K16" s="2"/>
      </tp>
      <tp>
        <v>140792</v>
        <stp/>
        <stp>300124.SZ</stp>
        <stp>volume</stp>
        <stp>1</stp>
        <tr r="K120" s="2"/>
      </tp>
      <tp>
        <v>5.83</v>
        <stp/>
        <stp>600027.SH</stp>
        <stp>new</stp>
        <stp>1</stp>
        <tr r="H134" s="2"/>
      </tp>
      <tp>
        <v>18.100000000000001</v>
        <stp/>
        <stp>600827.SH</stp>
        <stp>new</stp>
        <stp>1</stp>
        <tr r="H229" s="2"/>
      </tp>
      <tp>
        <v>7.55</v>
        <stp/>
        <stp>601727.SH</stp>
        <stp>new</stp>
        <stp>1</stp>
        <tr r="H282" s="2"/>
      </tp>
      <tp>
        <v>72558</v>
        <stp/>
        <stp>002129.SZ</stp>
        <stp>volume</stp>
        <stp>1</stp>
        <tr r="K79" s="2"/>
      </tp>
      <tp>
        <v>7.14</v>
        <stp/>
        <stp>601225.SH</stp>
        <stp>new</stp>
        <stp>1</stp>
        <tr r="H259" s="2"/>
      </tp>
      <tp>
        <v>5.75</v>
        <stp/>
        <stp>600028.SH</stp>
        <stp>new</stp>
        <stp>1</stp>
        <tr r="H135" s="2"/>
      </tp>
      <tp>
        <v>23.34</v>
        <stp/>
        <stp>601628.SH</stp>
        <stp>new</stp>
        <stp>1</stp>
        <tr r="H276" s="2"/>
      </tp>
      <tp>
        <v>5.57</v>
        <stp/>
        <stp>601328.SH</stp>
        <stp>new</stp>
        <stp>1</stp>
        <tr r="H265" s="2"/>
      </tp>
      <tp>
        <v>12.35</v>
        <stp/>
        <stp>601928.SH</stp>
        <stp>new</stp>
        <stp>1</stp>
        <tr r="H293" s="2"/>
      </tp>
      <tp>
        <v>5.29</v>
        <stp/>
        <stp>600029.SH</stp>
        <stp>new</stp>
        <stp>1</stp>
        <tr r="H136" s="2"/>
      </tp>
      <tp>
        <v>12.92</v>
        <stp/>
        <stp>601929.SH</stp>
        <stp>new</stp>
        <stp>1</stp>
        <tr r="H294" s="2"/>
      </tp>
      <tp>
        <v>955784</v>
        <stp/>
        <stp>600100.SH</stp>
        <stp>volume</stp>
        <stp>1</stp>
        <tr r="K150" s="2"/>
      </tp>
      <tp>
        <v>462622</v>
        <stp/>
        <stp>600104.SH</stp>
        <stp>volume</stp>
        <stp>1</stp>
        <tr r="K151" s="2"/>
      </tp>
      <tp>
        <v>963382</v>
        <stp/>
        <stp>600108.SH</stp>
        <stp>volume</stp>
        <stp>1</stp>
        <tr r="K152" s="2"/>
      </tp>
      <tp>
        <v>1334935</v>
        <stp/>
        <stp>600109.SH</stp>
        <stp>volume</stp>
        <stp>1</stp>
        <tr r="K153" s="2"/>
      </tp>
      <tp>
        <v>687035</v>
        <stp/>
        <stp>600111.SH</stp>
        <stp>volume</stp>
        <stp>1</stp>
        <tr r="K154" s="2"/>
      </tp>
      <tp>
        <v>1295287</v>
        <stp/>
        <stp>601111.SH</stp>
        <stp>volume</stp>
        <stp>1</stp>
        <tr r="K249" s="2"/>
      </tp>
      <tp>
        <v>2259258</v>
        <stp/>
        <stp>601117.SH</stp>
        <stp>volume</stp>
        <stp>1</stp>
        <tr r="K250" s="2"/>
      </tp>
      <tp>
        <v>1430072</v>
        <stp/>
        <stp>600115.SH</stp>
        <stp>volume</stp>
        <stp>1</stp>
        <tr r="K155" s="2"/>
      </tp>
      <tp>
        <v>1073954</v>
        <stp/>
        <stp>600118.SH</stp>
        <stp>volume</stp>
        <stp>1</stp>
        <tr r="K156" s="2"/>
      </tp>
      <tp>
        <v>761085</v>
        <stp/>
        <stp>601118.SH</stp>
        <stp>volume</stp>
        <stp>1</stp>
        <tr r="K251" s="2"/>
      </tp>
      <tp>
        <v>653942</v>
        <stp/>
        <stp>600143.SH</stp>
        <stp>volume</stp>
        <stp>1</stp>
        <tr r="K157" s="2"/>
      </tp>
      <tp>
        <v>1472064</v>
        <stp/>
        <stp>600153.SH</stp>
        <stp>volume</stp>
        <stp>1</stp>
        <tr r="K159" s="2"/>
      </tp>
      <tp>
        <v>290859</v>
        <stp/>
        <stp>600150.SH</stp>
        <stp>volume</stp>
        <stp>1</stp>
        <tr r="K158" s="2"/>
      </tp>
      <tp>
        <v>1896744</v>
        <stp/>
        <stp>600157.SH</stp>
        <stp>volume</stp>
        <stp>1</stp>
        <tr r="K160" s="2"/>
      </tp>
      <tp>
        <v>489704</v>
        <stp/>
        <stp>601158.SH</stp>
        <stp>volume</stp>
        <stp>1</stp>
        <tr r="K252" s="2"/>
      </tp>
      <tp>
        <v>725070</v>
        <stp/>
        <stp>600166.SH</stp>
        <stp>volume</stp>
        <stp>1</stp>
        <tr r="K161" s="2"/>
      </tp>
      <tp>
        <v>2944096</v>
        <stp/>
        <stp>601166.SH</stp>
        <stp>volume</stp>
        <stp>1</stp>
        <tr r="K253" s="2"/>
      </tp>
      <tp>
        <v>616700</v>
        <stp/>
        <stp>601168.SH</stp>
        <stp>volume</stp>
        <stp>1</stp>
        <tr r="K254" s="2"/>
      </tp>
      <tp>
        <v>795675</v>
        <stp/>
        <stp>601169.SH</stp>
        <stp>volume</stp>
        <stp>1</stp>
        <tr r="K255" s="2"/>
      </tp>
      <tp>
        <v>1370848</v>
        <stp/>
        <stp>600170.SH</stp>
        <stp>volume</stp>
        <stp>1</stp>
        <tr r="K162" s="2"/>
      </tp>
      <tp>
        <v>463601</v>
        <stp/>
        <stp>600177.SH</stp>
        <stp>volume</stp>
        <stp>1</stp>
        <tr r="K163" s="2"/>
      </tp>
      <tp>
        <v>1414790</v>
        <stp/>
        <stp>601179.SH</stp>
        <stp>volume</stp>
        <stp>1</stp>
        <tr r="K256" s="2"/>
      </tp>
      <tp>
        <v>0</v>
        <stp/>
        <stp>601186.SH</stp>
        <stp>volume</stp>
        <stp>1</stp>
        <tr r="K257" s="2"/>
      </tp>
      <tp>
        <v>156294</v>
        <stp/>
        <stp>600188.SH</stp>
        <stp>volume</stp>
        <stp>1</stp>
        <tr r="K164" s="2"/>
      </tp>
      <tp>
        <v>407515</v>
        <stp/>
        <stp>600196.SH</stp>
        <stp>volume</stp>
        <stp>1</stp>
        <tr r="K165" s="2"/>
      </tp>
      <tp>
        <v>183002</v>
        <stp/>
        <stp>300070.SZ</stp>
        <stp>volume</stp>
        <stp>1</stp>
        <tr r="K119" s="2"/>
      </tp>
      <tp>
        <v>27.11</v>
        <stp/>
        <stp>600332.SH</stp>
        <stp>new</stp>
        <stp>1</stp>
        <tr r="H177" s="2"/>
      </tp>
      <tp>
        <v>15.45</v>
        <stp/>
        <stp>600832.SH</stp>
        <stp>new</stp>
        <stp>1</stp>
        <tr r="H230" s="2"/>
      </tp>
      <tp>
        <v>327561</v>
        <stp/>
        <stp>002051.SZ</stp>
        <stp>volume</stp>
        <stp>1</stp>
        <tr r="K76" s="2"/>
      </tp>
      <tp>
        <v>20.059999999999999</v>
        <stp/>
        <stp>600633.SH</stp>
        <stp>new</stp>
        <stp>1</stp>
        <tr r="H208" s="2"/>
      </tp>
      <tp>
        <v>40.19</v>
        <stp/>
        <stp>601633.SH</stp>
        <stp>new</stp>
        <stp>1</stp>
        <tr r="H277" s="2"/>
      </tp>
      <tp>
        <v>4.32</v>
        <stp/>
        <stp>601333.SH</stp>
        <stp>new</stp>
        <stp>1</stp>
        <tr r="H266" s="2"/>
      </tp>
      <tp>
        <v>9.4600000000000009</v>
        <stp/>
        <stp>601933.SH</stp>
        <stp>new</stp>
        <stp>1</stp>
        <tr r="H295" s="2"/>
      </tp>
      <tp>
        <v>765533</v>
        <stp/>
        <stp>000063.SZ</stp>
        <stp>volume</stp>
        <stp>1</stp>
        <tr r="K14" s="2"/>
      </tp>
      <tp>
        <v>444879</v>
        <stp/>
        <stp>000060.SZ</stp>
        <stp>volume</stp>
        <stp>1</stp>
        <tr r="K12" s="2"/>
      </tp>
      <tp>
        <v>220993</v>
        <stp/>
        <stp>000061.SZ</stp>
        <stp>volume</stp>
        <stp>1</stp>
        <tr r="K13" s="2"/>
      </tp>
      <tp>
        <v>609556</v>
        <stp/>
        <stp>002065.SZ</stp>
        <stp>volume</stp>
        <stp>1</stp>
        <tr r="K77" s="2"/>
      </tp>
      <tp>
        <v>213323</v>
        <stp/>
        <stp>300058.SZ</stp>
        <stp>volume</stp>
        <stp>1</stp>
        <tr r="K118" s="2"/>
      </tp>
      <tp>
        <v>1055192</v>
        <stp/>
        <stp>000069.SZ</stp>
        <stp>volume</stp>
        <stp>1</stp>
        <tr r="K15" s="2"/>
      </tp>
      <tp>
        <v>27.06</v>
        <stp/>
        <stp>600030.SH</stp>
        <stp>new</stp>
        <stp>1</stp>
        <tr r="H137" s="2"/>
      </tp>
      <tp>
        <v>8.64</v>
        <stp/>
        <stp>600031.SH</stp>
        <stp>new</stp>
        <stp>1</stp>
        <tr r="H138" s="2"/>
      </tp>
      <tp>
        <v>31.78</v>
        <stp/>
        <stp>601231.SH</stp>
        <stp>new</stp>
        <stp>1</stp>
        <tr r="H260" s="2"/>
      </tp>
      <tp>
        <v>1677884</v>
        <stp/>
        <stp>000002.SZ</stp>
        <stp>volume</stp>
        <stp>1</stp>
        <tr r="K7" s="2"/>
      </tp>
      <tp>
        <v>1800937</v>
        <stp/>
        <stp>000001.SZ</stp>
        <stp>volume</stp>
        <stp>1</stp>
        <tr r="K6" s="2"/>
      </tp>
      <tp>
        <v>341681</v>
        <stp/>
        <stp>002001.SZ</stp>
        <stp>volume</stp>
        <stp>1</stp>
        <tr r="K71" s="2"/>
      </tp>
      <tp>
        <v>113844</v>
        <stp/>
        <stp>002007.SZ</stp>
        <stp>volume</stp>
        <stp>1</stp>
        <tr r="K72" s="2"/>
      </tp>
      <tp>
        <v>582175</v>
        <stp/>
        <stp>002008.SZ</stp>
        <stp>volume</stp>
        <stp>1</stp>
        <tr r="K73" s="2"/>
      </tp>
      <tp>
        <v>1093290</v>
        <stp/>
        <stp>000009.SZ</stp>
        <stp>volume</stp>
        <stp>1</stp>
        <tr r="K8" s="2"/>
      </tp>
      <tp>
        <v>90.03</v>
        <stp/>
        <stp>600436.SH</stp>
        <stp>new</stp>
        <stp>1</stp>
        <tr r="H190" s="2"/>
      </tp>
      <tp>
        <v>13.62</v>
        <stp/>
        <stp>600036.SH</stp>
        <stp>new</stp>
        <stp>1</stp>
        <tr r="H139" s="2"/>
      </tp>
      <tp>
        <v>38.369999999999997</v>
        <stp/>
        <stp>601336.SH</stp>
        <stp>new</stp>
        <stp>1</stp>
        <tr r="H267" s="2"/>
      </tp>
      <tp>
        <v>373848</v>
        <stp/>
        <stp>300027.SZ</stp>
        <stp>volume</stp>
        <stp>1</stp>
        <tr r="K117" s="2"/>
      </tp>
      <tp>
        <v>314696</v>
        <stp/>
        <stp>300024.SZ</stp>
        <stp>volume</stp>
        <stp>1</stp>
        <tr r="K116" s="2"/>
      </tp>
      <tp>
        <v>40.79</v>
        <stp/>
        <stp>600637.SH</stp>
        <stp>new</stp>
        <stp>1</stp>
        <tr r="H209" s="2"/>
      </tp>
      <tp>
        <v>20.399999999999999</v>
        <stp/>
        <stp>600837.SH</stp>
        <stp>new</stp>
        <stp>1</stp>
        <tr r="H231" s="2"/>
      </tp>
      <tp>
        <v>696997</v>
        <stp/>
        <stp>000027.SZ</stp>
        <stp>volume</stp>
        <stp>1</stp>
        <tr r="K10" s="2"/>
      </tp>
      <tp>
        <v>79574</v>
        <stp/>
        <stp>300017.SZ</stp>
        <stp>volume</stp>
        <stp>1</stp>
        <tr r="K115" s="2"/>
      </tp>
      <tp>
        <v>627687</v>
        <stp/>
        <stp>000024.SZ</stp>
        <stp>volume</stp>
        <stp>1</stp>
        <tr r="K9" s="2"/>
      </tp>
      <tp>
        <v>2629345</v>
        <stp/>
        <stp>002024.SZ</stp>
        <stp>volume</stp>
        <stp>1</stp>
        <tr r="K74" s="2"/>
      </tp>
      <tp>
        <v>118400</v>
        <stp/>
        <stp>300015.SZ</stp>
        <stp>volume</stp>
        <stp>1</stp>
        <tr r="K114" s="2"/>
      </tp>
      <tp>
        <v>99886</v>
        <stp/>
        <stp>002038.SZ</stp>
        <stp>volume</stp>
        <stp>1</stp>
        <tr r="K75" s="2"/>
      </tp>
      <tp>
        <v>674298</v>
        <stp/>
        <stp>000039.SZ</stp>
        <stp>volume</stp>
        <stp>1</stp>
        <tr r="K11" s="2"/>
      </tp>
      <tp>
        <v>42.3</v>
        <stp/>
        <stp>600535.SH</stp>
        <stp>new</stp>
        <stp>1</stp>
        <tr r="H198" s="2"/>
      </tp>
      <tp>
        <v>41.01</v>
        <stp/>
        <stp>600038.SH</stp>
        <stp>new</stp>
        <stp>1</stp>
        <tr r="H140" s="2"/>
      </tp>
      <tp>
        <v>22.21</v>
        <stp/>
        <stp>600739.SH</stp>
        <stp>new</stp>
        <stp>1</stp>
        <tr r="H223" s="2"/>
      </tp>
      <tp>
        <v>5.29</v>
        <stp/>
        <stp>600839.SH</stp>
        <stp>new</stp>
        <stp>1</stp>
        <tr r="H232" s="2"/>
      </tp>
      <tp>
        <v>5.3</v>
        <stp/>
        <stp>601939.SH</stp>
        <stp>new</stp>
        <stp>1</stp>
        <tr r="H296" s="2"/>
      </tp>
      <tp>
        <v>130787</v>
        <stp/>
        <stp>002081.SZ</stp>
        <stp>volume</stp>
        <stp>1</stp>
        <tr r="K78" s="2"/>
      </tp>
      <tp>
        <v>3350254</v>
        <stp/>
        <stp>600000.SH</stp>
        <stp>volume</stp>
        <stp>1</stp>
        <tr r="K124" s="2"/>
      </tp>
      <tp>
        <v>129656</v>
        <stp/>
        <stp>603000.SH</stp>
        <stp>volume</stp>
        <stp>1</stp>
        <tr r="K302" s="2"/>
      </tp>
      <tp>
        <v>1487343</v>
        <stp/>
        <stp>601006.SH</stp>
        <stp>volume</stp>
        <stp>1</stp>
        <tr r="K244" s="2"/>
      </tp>
      <tp>
        <v>1033662</v>
        <stp/>
        <stp>600008.SH</stp>
        <stp>volume</stp>
        <stp>1</stp>
        <tr r="K125" s="2"/>
      </tp>
      <tp>
        <v>210332</v>
        <stp/>
        <stp>600009.SH</stp>
        <stp>volume</stp>
        <stp>1</stp>
        <tr r="K126" s="2"/>
      </tp>
      <tp>
        <v>623318</v>
        <stp/>
        <stp>601009.SH</stp>
        <stp>volume</stp>
        <stp>1</stp>
        <tr r="K245" s="2"/>
      </tp>
      <tp>
        <v>7057058</v>
        <stp/>
        <stp>600010.SH</stp>
        <stp>volume</stp>
        <stp>1</stp>
        <tr r="K127" s="2"/>
      </tp>
      <tp>
        <v>626235</v>
        <stp/>
        <stp>600011.SH</stp>
        <stp>volume</stp>
        <stp>1</stp>
        <tr r="K128" s="2"/>
      </tp>
      <tp>
        <v>5694864</v>
        <stp/>
        <stp>600016.SH</stp>
        <stp>volume</stp>
        <stp>1</stp>
        <tr r="K130" s="2"/>
      </tp>
      <tp>
        <v>1212967</v>
        <stp/>
        <stp>600015.SH</stp>
        <stp>volume</stp>
        <stp>1</stp>
        <tr r="K129" s="2"/>
      </tp>
      <tp>
        <v>1207544</v>
        <stp/>
        <stp>600018.SH</stp>
        <stp>volume</stp>
        <stp>1</stp>
        <tr r="K131" s="2"/>
      </tp>
      <tp>
        <v>2565295</v>
        <stp/>
        <stp>601018.SH</stp>
        <stp>volume</stp>
        <stp>1</stp>
        <tr r="K246" s="2"/>
      </tp>
      <tp>
        <v>1183094</v>
        <stp/>
        <stp>600019.SH</stp>
        <stp>volume</stp>
        <stp>1</stp>
        <tr r="K132" s="2"/>
      </tp>
      <tp>
        <v>400823</v>
        <stp/>
        <stp>600023.SH</stp>
        <stp>volume</stp>
        <stp>1</stp>
        <tr r="K133" s="2"/>
      </tp>
      <tp>
        <v>787069</v>
        <stp/>
        <stp>600027.SH</stp>
        <stp>volume</stp>
        <stp>1</stp>
        <tr r="K134" s="2"/>
      </tp>
      <tp>
        <v>3089602</v>
        <stp/>
        <stp>600028.SH</stp>
        <stp>volume</stp>
        <stp>1</stp>
        <tr r="K135" s="2"/>
      </tp>
      <tp>
        <v>2527573</v>
        <stp/>
        <stp>600029.SH</stp>
        <stp>volume</stp>
        <stp>1</stp>
        <tr r="K136" s="2"/>
      </tp>
      <tp>
        <v>6879470</v>
        <stp/>
        <stp>600030.SH</stp>
        <stp>volume</stp>
        <stp>1</stp>
        <tr r="K137" s="2"/>
      </tp>
      <tp>
        <v>1759695</v>
        <stp/>
        <stp>600031.SH</stp>
        <stp>volume</stp>
        <stp>1</stp>
        <tr r="K138" s="2"/>
      </tp>
      <tp>
        <v>2354856</v>
        <stp/>
        <stp>600036.SH</stp>
        <stp>volume</stp>
        <stp>1</stp>
        <tr r="K139" s="2"/>
      </tp>
      <tp>
        <v>158987</v>
        <stp/>
        <stp>600038.SH</stp>
        <stp>volume</stp>
        <stp>1</stp>
        <tr r="K140" s="2"/>
      </tp>
      <tp>
        <v>2695888</v>
        <stp/>
        <stp>600048.SH</stp>
        <stp>volume</stp>
        <stp>1</stp>
        <tr r="K141" s="2"/>
      </tp>
      <tp>
        <v>3394404</v>
        <stp/>
        <stp>600050.SH</stp>
        <stp>volume</stp>
        <stp>1</stp>
        <tr r="K142" s="2"/>
      </tp>
      <tp>
        <v>155207</v>
        <stp/>
        <stp>600058.SH</stp>
        <stp>volume</stp>
        <stp>1</stp>
        <tr r="K143" s="2"/>
      </tp>
      <tp>
        <v>330004</v>
        <stp/>
        <stp>600060.SH</stp>
        <stp>volume</stp>
        <stp>1</stp>
        <tr r="K144" s="2"/>
      </tp>
      <tp>
        <v>206601</v>
        <stp/>
        <stp>600066.SH</stp>
        <stp>volume</stp>
        <stp>1</stp>
        <tr r="K145" s="2"/>
      </tp>
      <tp>
        <v>2685496</v>
        <stp/>
        <stp>600068.SH</stp>
        <stp>volume</stp>
        <stp>1</stp>
        <tr r="K146" s="2"/>
      </tp>
      <tp>
        <v>99693</v>
        <stp/>
        <stp>600079.SH</stp>
        <stp>volume</stp>
        <stp>1</stp>
        <tr r="K147" s="2"/>
      </tp>
      <tp>
        <v>148127</v>
        <stp/>
        <stp>600085.SH</stp>
        <stp>volume</stp>
        <stp>1</stp>
        <tr r="K148" s="2"/>
      </tp>
      <tp>
        <v>623903</v>
        <stp/>
        <stp>601088.SH</stp>
        <stp>volume</stp>
        <stp>1</stp>
        <tr r="K247" s="2"/>
      </tp>
      <tp>
        <v>1485374</v>
        <stp/>
        <stp>600089.SH</stp>
        <stp>volume</stp>
        <stp>1</stp>
        <tr r="K149" s="2"/>
      </tp>
      <tp>
        <v>190677</v>
        <stp/>
        <stp>601098.SH</stp>
        <stp>volume</stp>
        <stp>1</stp>
        <tr r="K248" s="2"/>
      </tp>
      <tp>
        <v>0</v>
        <stp/>
        <stp>002344.SZ</stp>
        <stp>volume</stp>
        <stp>1</stp>
        <tr r="K92" s="2"/>
      </tp>
      <tp>
        <v>198060</v>
        <stp/>
        <stp>002353.SZ</stp>
        <stp>volume</stp>
        <stp>1</stp>
        <tr r="K93" s="2"/>
      </tp>
      <tp>
        <v>15.24</v>
        <stp/>
        <stp>600703.SH</stp>
        <stp>new</stp>
        <stp>1</stp>
        <tr r="H220" s="2"/>
      </tp>
      <tp>
        <v>42.2</v>
        <stp/>
        <stp>600600.SH</stp>
        <stp>new</stp>
        <stp>1</stp>
        <tr r="H207" s="2"/>
      </tp>
      <tp>
        <v>12.76</v>
        <stp/>
        <stp>600000.SH</stp>
        <stp>new</stp>
        <stp>1</stp>
        <tr r="H124" s="2"/>
      </tp>
      <tp>
        <v>13.87</v>
        <stp/>
        <stp>600100.SH</stp>
        <stp>new</stp>
        <stp>1</stp>
        <tr r="H150" s="2"/>
      </tp>
      <tp>
        <v>9.7899999999999991</v>
        <stp/>
        <stp>600900.SH</stp>
        <stp>new</stp>
        <stp>1</stp>
        <tr r="H241" s="2"/>
      </tp>
      <tp>
        <v>5.08</v>
        <stp/>
        <stp>601600.SH</stp>
        <stp>new</stp>
        <stp>1</stp>
        <tr r="H272" s="2"/>
      </tp>
      <tp>
        <v>11.26</v>
        <stp/>
        <stp>601800.SH</stp>
        <stp>new</stp>
        <stp>1</stp>
        <tr r="H284" s="2"/>
      </tp>
      <tp>
        <v>48.75</v>
        <stp/>
        <stp>603000.SH</stp>
        <stp>new</stp>
        <stp>1</stp>
        <tr r="H302" s="2"/>
      </tp>
      <tp>
        <v>187323</v>
        <stp/>
        <stp>002375.SZ</stp>
        <stp>volume</stp>
        <stp>1</stp>
        <tr r="K94" s="2"/>
      </tp>
      <tp>
        <v>24.88</v>
        <stp/>
        <stp>601601.SH</stp>
        <stp>new</stp>
        <stp>1</stp>
        <tr r="H273" s="2"/>
      </tp>
      <tp>
        <v>13.94</v>
        <stp/>
        <stp>601901.SH</stp>
        <stp>new</stp>
        <stp>1</stp>
        <tr r="H292" s="2"/>
      </tp>
      <tp>
        <v>24474</v>
        <stp/>
        <stp>002304.SZ</stp>
        <stp>volume</stp>
        <stp>1</stp>
        <tr r="K90" s="2"/>
      </tp>
      <tp>
        <v>17.13</v>
        <stp/>
        <stp>600406.SH</stp>
        <stp>new</stp>
        <stp>1</stp>
        <tr r="H188" s="2"/>
      </tp>
      <tp>
        <v>10.47</v>
        <stp/>
        <stp>601006.SH</stp>
        <stp>new</stp>
        <stp>1</stp>
        <tr r="H244" s="2"/>
      </tp>
      <tp>
        <v>220051</v>
        <stp/>
        <stp>002310.SZ</stp>
        <stp>volume</stp>
        <stp>1</stp>
        <tr r="K91" s="2"/>
      </tp>
      <tp>
        <v>16.39</v>
        <stp/>
        <stp>601607.SH</stp>
        <stp>new</stp>
        <stp>1</stp>
        <tr r="H274" s="2"/>
      </tp>
      <tp>
        <v>21.76</v>
        <stp/>
        <stp>600104.SH</stp>
        <stp>new</stp>
        <stp>1</stp>
        <tr r="H151" s="2"/>
      </tp>
      <tp>
        <v>19.600000000000001</v>
        <stp/>
        <stp>600804.SH</stp>
        <stp>new</stp>
        <stp>1</stp>
        <tr r="H227" s="2"/>
      </tp>
      <tp>
        <v>1367360</v>
        <stp/>
        <stp>000333.SZ</stp>
        <stp>volume</stp>
        <stp>1</stp>
        <tr r="K19" s="2"/>
      </tp>
      <tp>
        <v>305342</v>
        <stp/>
        <stp>000338.SZ</stp>
        <stp>volume</stp>
        <stp>1</stp>
        <tr r="K20" s="2"/>
      </tp>
      <tp>
        <v>18.829999999999998</v>
        <stp/>
        <stp>600705.SH</stp>
        <stp>new</stp>
        <stp>1</stp>
        <tr r="H221" s="2"/>
      </tp>
      <tp>
        <v>7.15</v>
        <stp/>
        <stp>600208.SH</stp>
        <stp>new</stp>
        <stp>1</stp>
        <tr r="H166" s="2"/>
      </tp>
      <tp>
        <v>11.25</v>
        <stp/>
        <stp>600008.SH</stp>
        <stp>new</stp>
        <stp>1</stp>
        <tr r="H125" s="2"/>
      </tp>
      <tp>
        <v>10</v>
        <stp/>
        <stp>600108.SH</stp>
        <stp>new</stp>
        <stp>1</stp>
        <tr r="H152" s="2"/>
      </tp>
      <tp>
        <v>18.600000000000001</v>
        <stp/>
        <stp>601808.SH</stp>
        <stp>new</stp>
        <stp>1</stp>
        <tr r="H285" s="2"/>
      </tp>
      <tp>
        <v>20.72</v>
        <stp/>
        <stp>600309.SH</stp>
        <stp>new</stp>
        <stp>1</stp>
        <tr r="H174" s="2"/>
      </tp>
      <tp>
        <v>19.78</v>
        <stp/>
        <stp>600009.SH</stp>
        <stp>new</stp>
        <stp>1</stp>
        <tr r="H126" s="2"/>
      </tp>
      <tp>
        <v>19.579999999999998</v>
        <stp/>
        <stp>600109.SH</stp>
        <stp>new</stp>
        <stp>1</stp>
        <tr r="H153" s="2"/>
      </tp>
      <tp>
        <v>22.7</v>
        <stp/>
        <stp>600809.SH</stp>
        <stp>new</stp>
        <stp>1</stp>
        <tr r="H228" s="2"/>
      </tp>
      <tp>
        <v>12.64</v>
        <stp/>
        <stp>601009.SH</stp>
        <stp>new</stp>
        <stp>1</stp>
        <tr r="H245" s="2"/>
      </tp>
      <tp>
        <v>150771</v>
        <stp/>
        <stp>002385.SZ</stp>
        <stp>volume</stp>
        <stp>1</stp>
        <tr r="K95" s="2"/>
      </tp>
      <tp>
        <v>62006</v>
        <stp/>
        <stp>002399.SZ</stp>
        <stp>volume</stp>
        <stp>1</stp>
        <tr r="K96" s="2"/>
      </tp>
      <tp>
        <v>296045</v>
        <stp/>
        <stp>600309.SH</stp>
        <stp>volume</stp>
        <stp>1</stp>
        <tr r="K174" s="2"/>
      </tp>
      <tp>
        <v>394253</v>
        <stp/>
        <stp>600316.SH</stp>
        <stp>volume</stp>
        <stp>1</stp>
        <tr r="K176" s="2"/>
      </tp>
      <tp>
        <v>462700</v>
        <stp/>
        <stp>600315.SH</stp>
        <stp>volume</stp>
        <stp>1</stp>
        <tr r="K175" s="2"/>
      </tp>
      <tp>
        <v>1286577</v>
        <stp/>
        <stp>601318.SH</stp>
        <stp>volume</stp>
        <stp>1</stp>
        <tr r="K264" s="2"/>
      </tp>
      <tp>
        <v>3471915</v>
        <stp/>
        <stp>601328.SH</stp>
        <stp>volume</stp>
        <stp>1</stp>
        <tr r="K265" s="2"/>
      </tp>
      <tp>
        <v>0</v>
        <stp/>
        <stp>600332.SH</stp>
        <stp>volume</stp>
        <stp>1</stp>
        <tr r="K177" s="2"/>
      </tp>
      <tp>
        <v>2809303</v>
        <stp/>
        <stp>601333.SH</stp>
        <stp>volume</stp>
        <stp>1</stp>
        <tr r="K266" s="2"/>
      </tp>
      <tp>
        <v>316240</v>
        <stp/>
        <stp>601336.SH</stp>
        <stp>volume</stp>
        <stp>1</stp>
        <tr r="K267" s="2"/>
      </tp>
      <tp>
        <v>132264</v>
        <stp/>
        <stp>600340.SH</stp>
        <stp>volume</stp>
        <stp>1</stp>
        <tr r="K178" s="2"/>
      </tp>
      <tp>
        <v>384425</v>
        <stp/>
        <stp>600348.SH</stp>
        <stp>volume</stp>
        <stp>1</stp>
        <tr r="K179" s="2"/>
      </tp>
      <tp>
        <v>811735</v>
        <stp/>
        <stp>600352.SH</stp>
        <stp>volume</stp>
        <stp>1</stp>
        <tr r="K180" s="2"/>
      </tp>
      <tp>
        <v>320525</v>
        <stp/>
        <stp>600362.SH</stp>
        <stp>volume</stp>
        <stp>1</stp>
        <tr r="K181" s="2"/>
      </tp>
      <tp>
        <v>290193830</v>
        <stp/>
        <stp>000300.SH</stp>
        <stp>volume</stp>
        <stp>1</stp>
        <tr r="K4" s="2"/>
      </tp>
      <tp>
        <v>2702496</v>
        <stp/>
        <stp>600369.SH</stp>
        <stp>volume</stp>
        <stp>1</stp>
        <tr r="K182" s="2"/>
      </tp>
      <tp>
        <v>323136</v>
        <stp/>
        <stp>600372.SH</stp>
        <stp>volume</stp>
        <stp>1</stp>
        <tr r="K183" s="2"/>
      </tp>
      <tp>
        <v>266965</v>
        <stp/>
        <stp>600373.SH</stp>
        <stp>volume</stp>
        <stp>1</stp>
        <tr r="K184" s="2"/>
      </tp>
      <tp>
        <v>2440051</v>
        <stp/>
        <stp>601377.SH</stp>
        <stp>volume</stp>
        <stp>1</stp>
        <tr r="K268" s="2"/>
      </tp>
      <tp>
        <v>509812</v>
        <stp/>
        <stp>600383.SH</stp>
        <stp>volume</stp>
        <stp>1</stp>
        <tr r="K185" s="2"/>
      </tp>
      <tp>
        <v>8414565</v>
        <stp/>
        <stp>601390.SH</stp>
        <stp>volume</stp>
        <stp>1</stp>
        <tr r="K269" s="2"/>
      </tp>
      <tp>
        <v>248045</v>
        <stp/>
        <stp>600395.SH</stp>
        <stp>volume</stp>
        <stp>1</stp>
        <tr r="K186" s="2"/>
      </tp>
      <tp>
        <v>88812</v>
        <stp/>
        <stp>600398.SH</stp>
        <stp>volume</stp>
        <stp>1</stp>
        <tr r="K187" s="2"/>
      </tp>
      <tp>
        <v>3420451</v>
        <stp/>
        <stp>601398.SH</stp>
        <stp>volume</stp>
        <stp>1</stp>
        <tr r="K270" s="2"/>
      </tp>
      <tp>
        <v>182450</v>
        <stp/>
        <stp>002241.SZ</stp>
        <stp>volume</stp>
        <stp>1</stp>
        <tr r="K86" s="2"/>
      </tp>
      <tp>
        <v>29857</v>
        <stp/>
        <stp>002252.SZ</stp>
        <stp>volume</stp>
        <stp>1</stp>
        <tr r="K87" s="2"/>
      </tp>
      <tp>
        <v>353232</v>
        <stp/>
        <stp>300251.SZ</stp>
        <stp>volume</stp>
        <stp>1</stp>
        <tr r="K123" s="2"/>
      </tp>
      <tp>
        <v>4.21</v>
        <stp/>
        <stp>600010.SH</stp>
        <stp>new</stp>
        <stp>1</stp>
        <tr r="H127" s="2"/>
      </tp>
      <tp>
        <v>7.45</v>
        <stp/>
        <stp>600011.SH</stp>
        <stp>new</stp>
        <stp>1</stp>
        <tr r="H128" s="2"/>
      </tp>
      <tp>
        <v>25.3</v>
        <stp/>
        <stp>600111.SH</stp>
        <stp>new</stp>
        <stp>1</stp>
        <tr r="H154" s="2"/>
      </tp>
      <tp>
        <v>7.06</v>
        <stp/>
        <stp>601111.SH</stp>
        <stp>new</stp>
        <stp>1</stp>
        <tr r="H249" s="2"/>
      </tp>
      <tp>
        <v>582333</v>
        <stp/>
        <stp>002202.SZ</stp>
        <stp>volume</stp>
        <stp>1</stp>
        <tr r="K83" s="2"/>
      </tp>
      <tp>
        <v>11.45</v>
        <stp/>
        <stp>600516.SH</stp>
        <stp>new</stp>
        <stp>1</stp>
        <tr r="H195" s="2"/>
      </tp>
      <tp>
        <v>32.14</v>
        <stp/>
        <stp>600316.SH</stp>
        <stp>new</stp>
        <stp>1</stp>
        <tr r="H176" s="2"/>
      </tp>
      <tp>
        <v>8.23</v>
        <stp/>
        <stp>600016.SH</stp>
        <stp>new</stp>
        <stp>1</stp>
        <tr r="H130" s="2"/>
      </tp>
      <tp>
        <v>10.44</v>
        <stp/>
        <stp>601216.SH</stp>
        <stp>new</stp>
        <stp>1</stp>
        <tr r="H258" s="2"/>
      </tp>
      <tp>
        <v>8.74</v>
        <stp/>
        <stp>601117.SH</stp>
        <stp>new</stp>
        <stp>1</stp>
        <tr r="H250" s="2"/>
      </tp>
      <tp>
        <v>443250</v>
        <stp/>
        <stp>002230.SZ</stp>
        <stp>volume</stp>
        <stp>1</stp>
        <tr r="K84" s="2"/>
      </tp>
      <tp>
        <v>215069</v>
        <stp/>
        <stp>002236.SZ</stp>
        <stp>volume</stp>
        <stp>1</stp>
        <tr r="K85" s="2"/>
      </tp>
      <tp>
        <v>12.35</v>
        <stp/>
        <stp>600415.SH</stp>
        <stp>new</stp>
        <stp>1</stp>
        <tr r="H189" s="2"/>
      </tp>
      <tp>
        <v>35.200000000000003</v>
        <stp/>
        <stp>600315.SH</stp>
        <stp>new</stp>
        <stp>1</stp>
        <tr r="H175" s="2"/>
      </tp>
      <tp>
        <v>10.74</v>
        <stp/>
        <stp>600015.SH</stp>
        <stp>new</stp>
        <stp>1</stp>
        <tr r="H129" s="2"/>
      </tp>
      <tp>
        <v>5.56</v>
        <stp/>
        <stp>600115.SH</stp>
        <stp>new</stp>
        <stp>1</stp>
        <tr r="H155" s="2"/>
      </tp>
      <tp>
        <v>18.41</v>
        <stp/>
        <stp>600718.SH</stp>
        <stp>new</stp>
        <stp>1</stp>
        <tr r="H222" s="2"/>
      </tp>
      <tp>
        <v>17.190000000000001</v>
        <stp/>
        <stp>600518.SH</stp>
        <stp>new</stp>
        <stp>1</stp>
        <tr r="H196" s="2"/>
      </tp>
      <tp>
        <v>6.35</v>
        <stp/>
        <stp>600018.SH</stp>
        <stp>new</stp>
        <stp>1</stp>
        <tr r="H131" s="2"/>
      </tp>
      <tp>
        <v>28.38</v>
        <stp/>
        <stp>600118.SH</stp>
        <stp>new</stp>
        <stp>1</stp>
        <tr r="H156" s="2"/>
      </tp>
      <tp>
        <v>3.94</v>
        <stp/>
        <stp>601618.SH</stp>
        <stp>new</stp>
        <stp>1</stp>
        <tr r="H275" s="2"/>
      </tp>
      <tp>
        <v>57.99</v>
        <stp/>
        <stp>601318.SH</stp>
        <stp>new</stp>
        <stp>1</stp>
        <tr r="H264" s="2"/>
      </tp>
      <tp>
        <v>4.74</v>
        <stp/>
        <stp>601018.SH</stp>
        <stp>new</stp>
        <stp>1</stp>
        <tr r="H246" s="2"/>
      </tp>
      <tp>
        <v>9.6999999999999993</v>
        <stp/>
        <stp>601118.SH</stp>
        <stp>new</stp>
        <stp>1</stp>
        <tr r="H251" s="2"/>
      </tp>
      <tp>
        <v>3.84</v>
        <stp/>
        <stp>601818.SH</stp>
        <stp>new</stp>
        <stp>1</stp>
        <tr r="H286" s="2"/>
      </tp>
      <tp>
        <v>184.04</v>
        <stp/>
        <stp>600519.SH</stp>
        <stp>new</stp>
        <stp>1</stp>
        <tr r="H197" s="2"/>
      </tp>
      <tp>
        <v>6.2</v>
        <stp/>
        <stp>600019.SH</stp>
        <stp>new</stp>
        <stp>1</stp>
        <tr r="H132" s="2"/>
      </tp>
      <tp>
        <v>86719</v>
        <stp/>
        <stp>002292.SZ</stp>
        <stp>volume</stp>
        <stp>1</stp>
        <tr r="K88" s="2"/>
      </tp>
      <tp>
        <v>83862</v>
        <stp/>
        <stp>002294.SZ</stp>
        <stp>volume</stp>
        <stp>1</stp>
        <tr r="K89" s="2"/>
      </tp>
      <tp>
        <v>0</v>
        <stp/>
        <stp>600208.SH</stp>
        <stp>volume</stp>
        <stp>1</stp>
        <tr r="K166" s="2"/>
      </tp>
      <tp>
        <v>0</v>
        <stp/>
        <stp>601216.SH</stp>
        <stp>volume</stp>
        <stp>1</stp>
        <tr r="K258" s="2"/>
      </tp>
      <tp>
        <v>3993952</v>
        <stp/>
        <stp>600221.SH</stp>
        <stp>volume</stp>
        <stp>1</stp>
        <tr r="K167" s="2"/>
      </tp>
      <tp>
        <v>199082</v>
        <stp/>
        <stp>601225.SH</stp>
        <stp>volume</stp>
        <stp>1</stp>
        <tr r="K259" s="2"/>
      </tp>
      <tp>
        <v>30300</v>
        <stp/>
        <stp>601231.SH</stp>
        <stp>volume</stp>
        <stp>1</stp>
        <tr r="K260" s="2"/>
      </tp>
      <tp>
        <v>336002</v>
        <stp/>
        <stp>600252.SH</stp>
        <stp>volume</stp>
        <stp>1</stp>
        <tr r="K168" s="2"/>
      </tp>
      <tp>
        <v>1434903</v>
        <stp/>
        <stp>600256.SH</stp>
        <stp>volume</stp>
        <stp>1</stp>
        <tr r="K169" s="2"/>
      </tp>
      <tp>
        <v>521041</v>
        <stp/>
        <stp>601258.SH</stp>
        <stp>volume</stp>
        <stp>1</stp>
        <tr r="K261" s="2"/>
      </tp>
      <tp>
        <v>173554</v>
        <stp/>
        <stp>600267.SH</stp>
        <stp>volume</stp>
        <stp>1</stp>
        <tr r="K170" s="2"/>
      </tp>
      <tp>
        <v>190605</v>
        <stp/>
        <stp>600271.SH</stp>
        <stp>volume</stp>
        <stp>1</stp>
        <tr r="K171" s="2"/>
      </tp>
      <tp>
        <v>186078</v>
        <stp/>
        <stp>600276.SH</stp>
        <stp>volume</stp>
        <stp>1</stp>
        <tr r="K172" s="2"/>
      </tp>
      <tp>
        <v>1163888</v>
        <stp/>
        <stp>600277.SH</stp>
        <stp>volume</stp>
        <stp>1</stp>
        <tr r="K173" s="2"/>
      </tp>
      <tp>
        <v>5026331</v>
        <stp/>
        <stp>601288.SH</stp>
        <stp>volume</stp>
        <stp>1</stp>
        <tr r="K262" s="2"/>
      </tp>
      <tp>
        <v>51517</v>
        <stp/>
        <stp>603288.SH</stp>
        <stp>volume</stp>
        <stp>1</stp>
        <tr r="K303" s="2"/>
      </tp>
      <tp>
        <v>0</v>
        <stp/>
        <stp>601299.SH</stp>
        <stp>volume</stp>
        <stp>1</stp>
        <tr r="K263" s="2"/>
      </tp>
      <tp>
        <v>17.46</v>
        <stp/>
        <stp>600362.SH</stp>
        <stp>new</stp>
        <stp>1</stp>
        <tr r="H181" s="2"/>
      </tp>
      <tp>
        <v>1044666</v>
        <stp/>
        <stp>000559.SZ</stp>
        <stp>volume</stp>
        <stp>1</stp>
        <tr r="K30" s="2"/>
      </tp>
      <tp>
        <v>36.159999999999997</v>
        <stp/>
        <stp>600663.SH</stp>
        <stp>new</stp>
        <stp>1</stp>
        <tr r="H215" s="2"/>
      </tp>
      <tp>
        <v>3.79</v>
        <stp/>
        <stp>600863.SH</stp>
        <stp>new</stp>
        <stp>1</stp>
        <tr r="H233" s="2"/>
      </tp>
      <tp>
        <v>0</v>
        <stp/>
        <stp>000562.SZ</stp>
        <stp>volume</stp>
        <stp>1</stp>
        <tr r="K31" s="2"/>
      </tp>
      <tp>
        <v>285340</v>
        <stp/>
        <stp>000568.SZ</stp>
        <stp>volume</stp>
        <stp>1</stp>
        <tr r="K32" s="2"/>
      </tp>
      <tp>
        <v>12.99</v>
        <stp/>
        <stp>600660.SH</stp>
        <stp>new</stp>
        <stp>1</stp>
        <tr r="H214" s="2"/>
      </tp>
      <tp>
        <v>3217.2280000000001</v>
        <stp/>
        <stp>000300.SH</stp>
        <stp>new</stp>
        <stp>1</stp>
        <tr r="H4" s="2"/>
      </tp>
      <tp>
        <v>12.3</v>
        <stp/>
        <stp>600060.SH</stp>
        <stp>new</stp>
        <stp>1</stp>
        <tr r="H144" s="2"/>
      </tp>
      <tp>
        <v>224095</v>
        <stp/>
        <stp>002570.SZ</stp>
        <stp>volume</stp>
        <stp>1</stp>
        <tr r="K109" s="2"/>
      </tp>
      <tp>
        <v>351256</v>
        <stp/>
        <stp>000503.SZ</stp>
        <stp>volume</stp>
        <stp>1</stp>
        <tr r="K27" s="2"/>
      </tp>
      <tp>
        <v>787822</v>
        <stp/>
        <stp>002500.SZ</stp>
        <stp>volume</stp>
        <stp>1</stp>
        <tr r="K108" s="2"/>
      </tp>
      <tp>
        <v>22.06</v>
        <stp/>
        <stp>600066.SH</stp>
        <stp>new</stp>
        <stp>1</stp>
        <tr r="H145" s="2"/>
      </tp>
      <tp>
        <v>6.6</v>
        <stp/>
        <stp>600166.SH</stp>
        <stp>new</stp>
        <stp>1</stp>
        <tr r="H161" s="2"/>
      </tp>
      <tp>
        <v>5.8</v>
        <stp/>
        <stp>601766.SH</stp>
        <stp>new</stp>
        <stp>1</stp>
        <tr r="H283" s="2"/>
      </tp>
      <tp>
        <v>12.84</v>
        <stp/>
        <stp>601166.SH</stp>
        <stp>new</stp>
        <stp>1</stp>
        <tr r="H253" s="2"/>
      </tp>
      <tp>
        <v>3.99</v>
        <stp/>
        <stp>601866.SH</stp>
        <stp>new</stp>
        <stp>1</stp>
        <tr r="H288" s="2"/>
      </tp>
      <tp>
        <v>18.75</v>
        <stp/>
        <stp>600267.SH</stp>
        <stp>new</stp>
        <stp>1</stp>
        <tr r="H170" s="2"/>
      </tp>
      <tp>
        <v>17.25</v>
        <stp/>
        <stp>600867.SH</stp>
        <stp>new</stp>
        <stp>1</stp>
        <tr r="H234" s="2"/>
      </tp>
      <tp>
        <v>9.02</v>
        <stp/>
        <stp>600664.SH</stp>
        <stp>new</stp>
        <stp>1</stp>
        <tr r="H216" s="2"/>
      </tp>
      <tp>
        <v>119847</v>
        <stp/>
        <stp>000536.SZ</stp>
        <stp>volume</stp>
        <stp>1</stp>
        <tr r="K28" s="2"/>
      </tp>
      <tp>
        <v>123837</v>
        <stp/>
        <stp>000538.SZ</stp>
        <stp>volume</stp>
        <stp>1</stp>
        <tr r="K29" s="2"/>
      </tp>
      <tp>
        <v>7.79</v>
        <stp/>
        <stp>600068.SH</stp>
        <stp>new</stp>
        <stp>1</stp>
        <tr r="H146" s="2"/>
      </tp>
      <tp>
        <v>5.96</v>
        <stp/>
        <stp>601668.SH</stp>
        <stp>new</stp>
        <stp>1</stp>
        <tr r="H278" s="2"/>
      </tp>
      <tp>
        <v>9.06</v>
        <stp/>
        <stp>601168.SH</stp>
        <stp>new</stp>
        <stp>1</stp>
        <tr r="H254" s="2"/>
      </tp>
      <tp>
        <v>20.16</v>
        <stp/>
        <stp>600369.SH</stp>
        <stp>new</stp>
        <stp>1</stp>
        <tr r="H182" s="2"/>
      </tp>
      <tp>
        <v>5.93</v>
        <stp/>
        <stp>601669.SH</stp>
        <stp>new</stp>
        <stp>1</stp>
        <tr r="H279" s="2"/>
      </tp>
      <tp>
        <v>9.25</v>
        <stp/>
        <stp>601169.SH</stp>
        <stp>new</stp>
        <stp>1</stp>
        <tr r="H255" s="2"/>
      </tp>
      <tp>
        <v>104412</v>
        <stp/>
        <stp>000581.SZ</stp>
        <stp>volume</stp>
        <stp>1</stp>
        <tr r="K33" s="2"/>
      </tp>
      <tp>
        <v>85178</v>
        <stp/>
        <stp>002594.SZ</stp>
        <stp>volume</stp>
        <stp>1</stp>
        <tr r="K110" s="2"/>
      </tp>
      <tp>
        <v>1360478</v>
        <stp/>
        <stp>000598.SZ</stp>
        <stp>volume</stp>
        <stp>1</stp>
        <tr r="K34" s="2"/>
      </tp>
      <tp>
        <v>1603937</v>
        <stp/>
        <stp>600516.SH</stp>
        <stp>volume</stp>
        <stp>1</stp>
        <tr r="K195" s="2"/>
      </tp>
      <tp>
        <v>532842</v>
        <stp/>
        <stp>600518.SH</stp>
        <stp>volume</stp>
        <stp>1</stp>
        <tr r="K196" s="2"/>
      </tp>
      <tp>
        <v>70964</v>
        <stp/>
        <stp>600519.SH</stp>
        <stp>volume</stp>
        <stp>1</stp>
        <tr r="K197" s="2"/>
      </tp>
      <tp>
        <v>117809</v>
        <stp/>
        <stp>600535.SH</stp>
        <stp>volume</stp>
        <stp>1</stp>
        <tr r="K198" s="2"/>
      </tp>
      <tp>
        <v>222413</v>
        <stp/>
        <stp>600547.SH</stp>
        <stp>volume</stp>
        <stp>1</stp>
        <tr r="K199" s="2"/>
      </tp>
      <tp>
        <v>99726</v>
        <stp/>
        <stp>600549.SH</stp>
        <stp>volume</stp>
        <stp>1</stp>
        <tr r="K200" s="2"/>
      </tp>
      <tp>
        <v>1089451</v>
        <stp/>
        <stp>601555.SH</stp>
        <stp>volume</stp>
        <stp>1</stp>
        <tr r="K271" s="2"/>
      </tp>
      <tp>
        <v>216649</v>
        <stp/>
        <stp>600570.SH</stp>
        <stp>volume</stp>
        <stp>1</stp>
        <tr r="K201" s="2"/>
      </tp>
      <tp>
        <v>696368</v>
        <stp/>
        <stp>600578.SH</stp>
        <stp>volume</stp>
        <stp>1</stp>
        <tr r="K202" s="2"/>
      </tp>
      <tp>
        <v>1394359</v>
        <stp/>
        <stp>600583.SH</stp>
        <stp>volume</stp>
        <stp>1</stp>
        <tr r="K203" s="2"/>
      </tp>
      <tp>
        <v>598481</v>
        <stp/>
        <stp>600585.SH</stp>
        <stp>volume</stp>
        <stp>1</stp>
        <tr r="K204" s="2"/>
      </tp>
      <tp>
        <v>349615</v>
        <stp/>
        <stp>600588.SH</stp>
        <stp>volume</stp>
        <stp>1</stp>
        <tr r="K205" s="2"/>
      </tp>
      <tp>
        <v>278623</v>
        <stp/>
        <stp>600597.SH</stp>
        <stp>volume</stp>
        <stp>1</stp>
        <tr r="K206" s="2"/>
      </tp>
      <tp>
        <v>29.51</v>
        <stp/>
        <stp>600372.SH</stp>
        <stp>new</stp>
        <stp>1</stp>
        <tr r="H183" s="2"/>
      </tp>
      <tp>
        <v>187645</v>
        <stp/>
        <stp>002450.SZ</stp>
        <stp>volume</stp>
        <stp>1</stp>
        <tr r="K103" s="2"/>
      </tp>
      <tp>
        <v>213132</v>
        <stp/>
        <stp>002456.SZ</stp>
        <stp>volume</stp>
        <stp>1</stp>
        <tr r="K104" s="2"/>
      </tp>
      <tp>
        <v>15.03</v>
        <stp/>
        <stp>600373.SH</stp>
        <stp>new</stp>
        <stp>1</stp>
        <tr r="H184" s="2"/>
      </tp>
      <tp>
        <v>6.78</v>
        <stp/>
        <stp>600873.SH</stp>
        <stp>new</stp>
        <stp>1</stp>
        <tr r="H235" s="2"/>
      </tp>
      <tp>
        <v>337057</v>
        <stp/>
        <stp>002465.SZ</stp>
        <stp>volume</stp>
        <stp>1</stp>
        <tr r="K105" s="2"/>
      </tp>
      <tp>
        <v>64.5</v>
        <stp/>
        <stp>600570.SH</stp>
        <stp>new</stp>
        <stp>1</stp>
        <tr r="H201" s="2"/>
      </tp>
      <tp>
        <v>7.91</v>
        <stp/>
        <stp>600170.SH</stp>
        <stp>new</stp>
        <stp>1</stp>
        <tr r="H162" s="2"/>
      </tp>
      <tp>
        <v>76219</v>
        <stp/>
        <stp>002470.SZ</stp>
        <stp>volume</stp>
        <stp>1</stp>
        <tr r="K106" s="2"/>
      </tp>
      <tp>
        <v>53121</v>
        <stp/>
        <stp>002475.SZ</stp>
        <stp>volume</stp>
        <stp>1</stp>
        <tr r="K107" s="2"/>
      </tp>
      <tp>
        <v>29.87</v>
        <stp/>
        <stp>600271.SH</stp>
        <stp>new</stp>
        <stp>1</stp>
        <tr r="H171" s="2"/>
      </tp>
      <tp>
        <v>854806</v>
        <stp/>
        <stp>000402.SZ</stp>
        <stp>volume</stp>
        <stp>1</stp>
        <tr r="K23" s="2"/>
      </tp>
      <tp>
        <v>259424</v>
        <stp/>
        <stp>000400.SZ</stp>
        <stp>volume</stp>
        <stp>1</stp>
        <tr r="K21" s="2"/>
      </tp>
      <tp>
        <v>93031</v>
        <stp/>
        <stp>002400.SZ</stp>
        <stp>volume</stp>
        <stp>1</stp>
        <tr r="K97" s="2"/>
      </tp>
      <tp>
        <v>279806</v>
        <stp/>
        <stp>000401.SZ</stp>
        <stp>volume</stp>
        <stp>1</stp>
        <tr r="K22" s="2"/>
      </tp>
      <tp>
        <v>39.08</v>
        <stp/>
        <stp>600276.SH</stp>
        <stp>new</stp>
        <stp>1</stp>
        <tr r="H172" s="2"/>
      </tp>
      <tp>
        <v>0</v>
        <stp/>
        <stp>000413.SZ</stp>
        <stp>volume</stp>
        <stp>1</stp>
        <tr r="K24" s="2"/>
      </tp>
      <tp>
        <v>230407</v>
        <stp/>
        <stp>002410.SZ</stp>
        <stp>volume</stp>
        <stp>1</stp>
        <tr r="K98" s="2"/>
      </tp>
      <tp>
        <v>55241</v>
        <stp/>
        <stp>002416.SZ</stp>
        <stp>volume</stp>
        <stp>1</stp>
        <tr r="K100" s="2"/>
      </tp>
      <tp>
        <v>207480</v>
        <stp/>
        <stp>002415.SZ</stp>
        <stp>volume</stp>
        <stp>1</stp>
        <tr r="K99" s="2"/>
      </tp>
      <tp>
        <v>9.49</v>
        <stp/>
        <stp>600277.SH</stp>
        <stp>new</stp>
        <stp>1</stp>
        <tr r="H173" s="2"/>
      </tp>
      <tp>
        <v>10.98</v>
        <stp/>
        <stp>600177.SH</stp>
        <stp>new</stp>
        <stp>1</stp>
        <tr r="H163" s="2"/>
      </tp>
      <tp>
        <v>14.18</v>
        <stp/>
        <stp>601377.SH</stp>
        <stp>new</stp>
        <stp>1</stp>
        <tr r="H268" s="2"/>
      </tp>
      <tp>
        <v>293131</v>
        <stp/>
        <stp>002422.SZ</stp>
        <stp>volume</stp>
        <stp>1</stp>
        <tr r="K101" s="2"/>
      </tp>
      <tp>
        <v>142438</v>
        <stp/>
        <stp>000423.SZ</stp>
        <stp>volume</stp>
        <stp>1</stp>
        <tr r="K25" s="2"/>
      </tp>
      <tp>
        <v>842411</v>
        <stp/>
        <stp>000425.SZ</stp>
        <stp>volume</stp>
        <stp>1</stp>
        <tr r="K26" s="2"/>
      </tp>
      <tp>
        <v>148022</v>
        <stp/>
        <stp>002429.SZ</stp>
        <stp>volume</stp>
        <stp>1</stp>
        <tr r="K102" s="2"/>
      </tp>
      <tp>
        <v>19.95</v>
        <stp/>
        <stp>600674.SH</stp>
        <stp>new</stp>
        <stp>1</stp>
        <tr r="H217" s="2"/>
      </tp>
      <tp>
        <v>18.579999999999998</v>
        <stp/>
        <stp>600875.SH</stp>
        <stp>new</stp>
        <stp>1</stp>
        <tr r="H236" s="2"/>
      </tp>
      <tp>
        <v>5.41</v>
        <stp/>
        <stp>600578.SH</stp>
        <stp>new</stp>
        <stp>1</stp>
        <tr r="H202" s="2"/>
      </tp>
      <tp>
        <v>27.62</v>
        <stp/>
        <stp>600079.SH</stp>
        <stp>new</stp>
        <stp>1</stp>
        <tr r="H147" s="2"/>
      </tp>
      <tp>
        <v>7.36</v>
        <stp/>
        <stp>601179.SH</stp>
        <stp>new</stp>
        <stp>1</stp>
        <tr r="H256" s="2"/>
      </tp>
      <tp>
        <v>465702</v>
        <stp/>
        <stp>600406.SH</stp>
        <stp>volume</stp>
        <stp>1</stp>
        <tr r="K188" s="2"/>
      </tp>
      <tp>
        <v>652030</v>
        <stp/>
        <stp>600415.SH</stp>
        <stp>volume</stp>
        <stp>1</stp>
        <tr r="K189" s="2"/>
      </tp>
      <tp>
        <v>26359</v>
        <stp/>
        <stp>600436.SH</stp>
        <stp>volume</stp>
        <stp>1</stp>
        <tr r="K190" s="2"/>
      </tp>
      <tp>
        <v>80822</v>
        <stp/>
        <stp>600485.SH</stp>
        <stp>volume</stp>
        <stp>1</stp>
        <tr r="K191" s="2"/>
      </tp>
      <tp>
        <v>582851</v>
        <stp/>
        <stp>600489.SH</stp>
        <stp>volume</stp>
        <stp>1</stp>
        <tr r="K192" s="2"/>
      </tp>
      <tp>
        <v>249771</v>
        <stp/>
        <stp>600497.SH</stp>
        <stp>volume</stp>
        <stp>1</stp>
        <tr r="K193" s="2"/>
      </tp>
      <tp>
        <v>145314</v>
        <stp/>
        <stp>600498.SH</stp>
        <stp>volume</stp>
        <stp>1</stp>
        <tr r="K194" s="2"/>
      </tp>
      <tp>
        <v>6.01</v>
        <stp/>
        <stp>600642.SH</stp>
        <stp>new</stp>
        <stp>1</stp>
        <tr r="H210" s="2"/>
      </tp>
      <tp>
        <v>1151583</v>
        <stp/>
        <stp>000750.SZ</stp>
        <stp>volume</stp>
        <stp>1</stp>
        <tr r="K45" s="2"/>
      </tp>
      <tp>
        <v>6.78</v>
        <stp/>
        <stp>600143.SH</stp>
        <stp>new</stp>
        <stp>1</stp>
        <tr r="H157" s="2"/>
      </tp>
      <tp>
        <v>745960</v>
        <stp/>
        <stp>000768.SZ</stp>
        <stp>volume</stp>
        <stp>1</stp>
        <tr r="K46" s="2"/>
      </tp>
      <tp>
        <v>36.24</v>
        <stp/>
        <stp>600340.SH</stp>
        <stp>new</stp>
        <stp>1</stp>
        <tr r="H178" s="2"/>
      </tp>
      <tp>
        <v>1542350</v>
        <stp/>
        <stp>000776.SZ</stp>
        <stp>volume</stp>
        <stp>1</stp>
        <tr r="K47" s="2"/>
      </tp>
      <tp>
        <v>1232708</v>
        <stp/>
        <stp>000778.SZ</stp>
        <stp>volume</stp>
        <stp>1</stp>
        <tr r="K48" s="2"/>
      </tp>
      <tp>
        <v>16.13</v>
        <stp/>
        <stp>600741.SH</stp>
        <stp>new</stp>
        <stp>1</stp>
        <tr r="H224" s="2"/>
      </tp>
      <tp>
        <v>2067456</v>
        <stp/>
        <stp>000709.SZ</stp>
        <stp>volume</stp>
        <stp>1</stp>
        <tr r="K41" s="2"/>
      </tp>
      <tp>
        <v>20.100000000000001</v>
        <stp/>
        <stp>600547.SH</stp>
        <stp>new</stp>
        <stp>1</stp>
        <tr r="H199" s="2"/>
      </tp>
      <tp>
        <v>3158564</v>
        <stp/>
        <stp>000725.SZ</stp>
        <stp>volume</stp>
        <stp>1</stp>
        <tr r="K42" s="2"/>
      </tp>
      <tp>
        <v>748632</v>
        <stp/>
        <stp>000728.SZ</stp>
        <stp>volume</stp>
        <stp>1</stp>
        <tr r="K43" s="2"/>
      </tp>
      <tp>
        <v>294332</v>
        <stp/>
        <stp>000729.SZ</stp>
        <stp>volume</stp>
        <stp>1</stp>
        <tr r="K44" s="2"/>
      </tp>
      <tp>
        <v>33.43</v>
        <stp/>
        <stp>600648.SH</stp>
        <stp>new</stp>
        <stp>1</stp>
        <tr r="H211" s="2"/>
      </tp>
      <tp>
        <v>8.1</v>
        <stp/>
        <stp>600348.SH</stp>
        <stp>new</stp>
        <stp>1</stp>
        <tr r="H179" s="2"/>
      </tp>
      <tp>
        <v>7.97</v>
        <stp/>
        <stp>600048.SH</stp>
        <stp>new</stp>
        <stp>1</stp>
        <tr r="H141" s="2"/>
      </tp>
      <tp>
        <v>7.23</v>
        <stp/>
        <stp>600649.SH</stp>
        <stp>new</stp>
        <stp>1</stp>
        <tr r="H212" s="2"/>
      </tp>
      <tp>
        <v>32.909999999999997</v>
        <stp/>
        <stp>600549.SH</stp>
        <stp>new</stp>
        <stp>1</stp>
        <tr r="H200" s="2"/>
      </tp>
      <tp>
        <v>2881542</v>
        <stp/>
        <stp>000783.SZ</stp>
        <stp>volume</stp>
        <stp>1</stp>
        <tr r="K49" s="2"/>
      </tp>
      <tp>
        <v>161780</v>
        <stp/>
        <stp>000792.SZ</stp>
        <stp>volume</stp>
        <stp>1</stp>
        <tr r="K50" s="2"/>
      </tp>
      <tp>
        <v>385175</v>
        <stp/>
        <stp>000793.SZ</stp>
        <stp>volume</stp>
        <stp>1</stp>
        <tr r="K51" s="2"/>
      </tp>
      <tp>
        <v>620197</v>
        <stp/>
        <stp>600703.SH</stp>
        <stp>volume</stp>
        <stp>1</stp>
        <tr r="K220" s="2"/>
      </tp>
      <tp>
        <v>0</v>
        <stp/>
        <stp>600705.SH</stp>
        <stp>volume</stp>
        <stp>1</stp>
        <tr r="K221" s="2"/>
      </tp>
      <tp>
        <v>1142138</v>
        <stp/>
        <stp>600718.SH</stp>
        <stp>volume</stp>
        <stp>1</stp>
        <tr r="K222" s="2"/>
      </tp>
      <tp>
        <v>1129130</v>
        <stp/>
        <stp>601727.SH</stp>
        <stp>volume</stp>
        <stp>1</stp>
        <tr r="K282" s="2"/>
      </tp>
      <tp>
        <v>1077227</v>
        <stp/>
        <stp>600739.SH</stp>
        <stp>volume</stp>
        <stp>1</stp>
        <tr r="K223" s="2"/>
      </tp>
      <tp>
        <v>186753</v>
        <stp/>
        <stp>600741.SH</stp>
        <stp>volume</stp>
        <stp>1</stp>
        <tr r="K224" s="2"/>
      </tp>
      <tp>
        <v>0</v>
        <stp/>
        <stp>601766.SH</stp>
        <stp>volume</stp>
        <stp>1</stp>
        <tr r="K283" s="2"/>
      </tp>
      <tp>
        <v>329899</v>
        <stp/>
        <stp>600783.SH</stp>
        <stp>volume</stp>
        <stp>1</stp>
        <tr r="K225" s="2"/>
      </tp>
      <tp>
        <v>4245068</v>
        <stp/>
        <stp>600795.SH</stp>
        <stp>volume</stp>
        <stp>1</stp>
        <tr r="K226" s="2"/>
      </tp>
      <tp>
        <v>17.5</v>
        <stp/>
        <stp>600252.SH</stp>
        <stp>new</stp>
        <stp>1</stp>
        <tr r="H168" s="2"/>
      </tp>
      <tp>
        <v>17.48</v>
        <stp/>
        <stp>600352.SH</stp>
        <stp>new</stp>
        <stp>1</stp>
        <tr r="H180" s="2"/>
      </tp>
      <tp>
        <v>43315</v>
        <stp/>
        <stp>002653.SZ</stp>
        <stp>volume</stp>
        <stp>1</stp>
        <tr r="K112" s="2"/>
      </tp>
      <tp>
        <v>325235</v>
        <stp/>
        <stp>000651.SZ</stp>
        <stp>volume</stp>
        <stp>1</stp>
        <tr r="K39" s="2"/>
      </tp>
      <tp>
        <v>10.61</v>
        <stp/>
        <stp>600153.SH</stp>
        <stp>new</stp>
        <stp>1</stp>
        <tr r="H159" s="2"/>
      </tp>
      <tp>
        <v>4.3899999999999997</v>
        <stp/>
        <stp>600050.SH</stp>
        <stp>new</stp>
        <stp>1</stp>
        <tr r="H142" s="2"/>
      </tp>
      <tp>
        <v>37.799999999999997</v>
        <stp/>
        <stp>600150.SH</stp>
        <stp>new</stp>
        <stp>1</stp>
        <tr r="H158" s="2"/>
      </tp>
      <tp>
        <v>421373</v>
        <stp/>
        <stp>002673.SZ</stp>
        <stp>volume</stp>
        <stp>1</stp>
        <tr r="K113" s="2"/>
      </tp>
      <tp>
        <v>90611</v>
        <stp/>
        <stp>002603.SZ</stp>
        <stp>volume</stp>
        <stp>1</stp>
        <tr r="K111" s="2"/>
      </tp>
      <tp>
        <v>8.73</v>
        <stp/>
        <stp>600256.SH</stp>
        <stp>new</stp>
        <stp>1</stp>
        <tr r="H169" s="2"/>
      </tp>
      <tp>
        <v>4.9400000000000004</v>
        <stp/>
        <stp>600157.SH</stp>
        <stp>new</stp>
        <stp>1</stp>
        <tr r="H160" s="2"/>
      </tp>
      <tp>
        <v>9.23</v>
        <stp/>
        <stp>601857.SH</stp>
        <stp>new</stp>
        <stp>1</stp>
        <tr r="H287" s="2"/>
      </tp>
      <tp>
        <v>356549</v>
        <stp/>
        <stp>000623.SZ</stp>
        <stp>volume</stp>
        <stp>1</stp>
        <tr r="K35" s="2"/>
      </tp>
      <tp>
        <v>315463</v>
        <stp/>
        <stp>000625.SZ</stp>
        <stp>volume</stp>
        <stp>1</stp>
        <tr r="K36" s="2"/>
      </tp>
      <tp>
        <v>1986279</v>
        <stp/>
        <stp>000629.SZ</stp>
        <stp>volume</stp>
        <stp>1</stp>
        <tr r="K37" s="2"/>
      </tp>
      <tp>
        <v>355161</v>
        <stp/>
        <stp>000630.SZ</stp>
        <stp>volume</stp>
        <stp>1</stp>
        <tr r="K38" s="2"/>
      </tp>
      <tp>
        <v>12.79</v>
        <stp/>
        <stp>600655.SH</stp>
        <stp>new</stp>
        <stp>1</stp>
        <tr r="H213" s="2"/>
      </tp>
      <tp>
        <v>20.2</v>
        <stp/>
        <stp>601555.SH</stp>
        <stp>new</stp>
        <stp>1</stp>
        <tr r="H271" s="2"/>
      </tp>
      <tp>
        <v>15.21</v>
        <stp/>
        <stp>600058.SH</stp>
        <stp>new</stp>
        <stp>1</stp>
        <tr r="H143" s="2"/>
      </tp>
      <tp>
        <v>6.85</v>
        <stp/>
        <stp>601258.SH</stp>
        <stp>new</stp>
        <stp>1</stp>
        <tr r="H261" s="2"/>
      </tp>
      <tp>
        <v>8.81</v>
        <stp/>
        <stp>601158.SH</stp>
        <stp>new</stp>
        <stp>1</stp>
        <tr r="H252" s="2"/>
      </tp>
      <tp>
        <v>9.76</v>
        <stp/>
        <stp>601958.SH</stp>
        <stp>new</stp>
        <stp>1</stp>
        <tr r="H297" s="2"/>
      </tp>
      <tp>
        <v>872598</v>
        <stp/>
        <stp>000686.SZ</stp>
        <stp>volume</stp>
        <stp>1</stp>
        <tr r="K40" s="2"/>
      </tp>
      <tp>
        <v>55718</v>
        <stp/>
        <stp>600600.SH</stp>
        <stp>volume</stp>
        <stp>1</stp>
        <tr r="K207" s="2"/>
      </tp>
      <tp>
        <v>1230787</v>
        <stp/>
        <stp>601600.SH</stp>
        <stp>volume</stp>
        <stp>1</stp>
        <tr r="K272" s="2"/>
      </tp>
      <tp>
        <v>542529</v>
        <stp/>
        <stp>601601.SH</stp>
        <stp>volume</stp>
        <stp>1</stp>
        <tr r="K273" s="2"/>
      </tp>
      <tp>
        <v>274677</v>
        <stp/>
        <stp>601607.SH</stp>
        <stp>volume</stp>
        <stp>1</stp>
        <tr r="K274" s="2"/>
      </tp>
      <tp>
        <v>5695595</v>
        <stp/>
        <stp>601618.SH</stp>
        <stp>volume</stp>
        <stp>1</stp>
        <tr r="K275" s="2"/>
      </tp>
      <tp>
        <v>517470</v>
        <stp/>
        <stp>601628.SH</stp>
        <stp>volume</stp>
        <stp>1</stp>
        <tr r="K276" s="2"/>
      </tp>
      <tp>
        <v>459024</v>
        <stp/>
        <stp>600633.SH</stp>
        <stp>volume</stp>
        <stp>1</stp>
        <tr r="K208" s="2"/>
      </tp>
      <tp>
        <v>61732</v>
        <stp/>
        <stp>601633.SH</stp>
        <stp>volume</stp>
        <stp>1</stp>
        <tr r="K277" s="2"/>
      </tp>
      <tp>
        <v>217931</v>
        <stp/>
        <stp>600637.SH</stp>
        <stp>volume</stp>
        <stp>1</stp>
        <tr r="K209" s="2"/>
      </tp>
      <tp>
        <v>611598</v>
        <stp/>
        <stp>600642.SH</stp>
        <stp>volume</stp>
        <stp>1</stp>
        <tr r="K210" s="2"/>
      </tp>
      <tp>
        <v>131209</v>
        <stp/>
        <stp>600648.SH</stp>
        <stp>volume</stp>
        <stp>1</stp>
        <tr r="K211" s="2"/>
      </tp>
      <tp>
        <v>0</v>
        <stp/>
        <stp>600649.SH</stp>
        <stp>volume</stp>
        <stp>1</stp>
        <tr r="K212" s="2"/>
      </tp>
      <tp>
        <v>225412</v>
        <stp/>
        <stp>600655.SH</stp>
        <stp>volume</stp>
        <stp>1</stp>
        <tr r="K213" s="2"/>
      </tp>
      <tp>
        <v>257032</v>
        <stp/>
        <stp>600663.SH</stp>
        <stp>volume</stp>
        <stp>1</stp>
        <tr r="K215" s="2"/>
      </tp>
      <tp>
        <v>302461</v>
        <stp/>
        <stp>600660.SH</stp>
        <stp>volume</stp>
        <stp>1</stp>
        <tr r="K214" s="2"/>
      </tp>
      <tp>
        <v>563677</v>
        <stp/>
        <stp>600664.SH</stp>
        <stp>volume</stp>
        <stp>1</stp>
        <tr r="K216" s="2"/>
      </tp>
      <tp>
        <v>13059166</v>
        <stp/>
        <stp>601668.SH</stp>
        <stp>volume</stp>
        <stp>1</stp>
        <tr r="K278" s="2"/>
      </tp>
      <tp>
        <v>4856884</v>
        <stp/>
        <stp>601669.SH</stp>
        <stp>volume</stp>
        <stp>1</stp>
        <tr r="K279" s="2"/>
      </tp>
      <tp>
        <v>166670</v>
        <stp/>
        <stp>600674.SH</stp>
        <stp>volume</stp>
        <stp>1</stp>
        <tr r="K217" s="2"/>
      </tp>
      <tp>
        <v>918431</v>
        <stp/>
        <stp>600688.SH</stp>
        <stp>volume</stp>
        <stp>1</stp>
        <tr r="K218" s="2"/>
      </tp>
      <tp>
        <v>2831988</v>
        <stp/>
        <stp>601688.SH</stp>
        <stp>volume</stp>
        <stp>1</stp>
        <tr r="K280" s="2"/>
      </tp>
      <tp>
        <v>476507</v>
        <stp/>
        <stp>600690.SH</stp>
        <stp>volume</stp>
        <stp>1</stp>
        <tr r="K219" s="2"/>
      </tp>
      <tp>
        <v>478372</v>
        <stp/>
        <stp>601699.SH</stp>
        <stp>volume</stp>
        <stp>1</stp>
        <tr r="K281" s="2"/>
      </tp>
      <tp>
        <v>47544</v>
        <stp/>
        <stp>603699.SH</stp>
        <stp>volume</stp>
        <stp>1</stp>
        <tr r="K304" s="2"/>
      </tp>
      <tp>
        <v>15.28</v>
        <stp/>
        <stp>000783.SZ</stp>
        <stp>new</stp>
        <stp>1</stp>
        <tr r="H49" s="2"/>
      </tp>
      <tp>
        <v>6.43</v>
        <stp/>
        <stp>000883.SZ</stp>
        <stp>new</stp>
        <stp>1</stp>
        <tr r="H61" s="2"/>
      </tp>
      <tp>
        <v>7.55</v>
        <stp/>
        <stp>000983.SZ</stp>
        <stp>new</stp>
        <stp>1</stp>
        <tr r="H69" s="2"/>
      </tp>
      <tp>
        <v>29.43</v>
        <stp/>
        <stp>000581.SZ</stp>
        <stp>new</stp>
        <stp>1</stp>
        <tr r="H33" s="2"/>
      </tp>
      <tp>
        <v>17.86</v>
        <stp/>
        <stp>002081.SZ</stp>
        <stp>new</stp>
        <stp>1</stp>
        <tr r="H78" s="2"/>
      </tp>
      <tp>
        <v>18.5</v>
        <stp/>
        <stp>000686.SZ</stp>
        <stp>new</stp>
        <stp>1</stp>
        <tr r="H40" s="2"/>
      </tp>
      <tp>
        <v>15.22</v>
        <stp/>
        <stp>002385.SZ</stp>
        <stp>new</stp>
        <stp>1</stp>
        <tr r="H95" s="2"/>
      </tp>
      <tp>
        <v>11291792</v>
        <stp/>
        <stp>510300.OF</stp>
        <stp>volume</stp>
        <stp>1</stp>
        <tr r="C41" s="2"/>
      </tp>
      <tp>
        <v>23.68</v>
        <stp/>
        <stp>000792.SZ</stp>
        <stp>new</stp>
        <stp>1</stp>
        <tr r="H50" s="2"/>
      </tp>
      <tp>
        <v>33.28</v>
        <stp/>
        <stp>002292.SZ</stp>
        <stp>new</stp>
        <stp>1</stp>
        <tr r="H88" s="2"/>
      </tp>
      <tp>
        <v>12.77</v>
        <stp/>
        <stp>000793.SZ</stp>
        <stp>new</stp>
        <stp>1</stp>
        <tr r="H51" s="2"/>
      </tp>
      <tp>
        <v>42.18</v>
        <stp/>
        <stp>002594.SZ</stp>
        <stp>new</stp>
        <stp>1</stp>
        <tr r="H110" s="2"/>
      </tp>
      <tp>
        <v>38.22</v>
        <stp/>
        <stp>002294.SZ</stp>
        <stp>new</stp>
        <stp>1</stp>
        <tr r="H89" s="2"/>
      </tp>
      <tp>
        <v>31.17</v>
        <stp/>
        <stp>000895.SZ</stp>
        <stp>new</stp>
        <stp>1</stp>
        <tr r="H62" s="2"/>
      </tp>
      <tp>
        <v>7.11</v>
        <stp/>
        <stp>000598.SZ</stp>
        <stp>new</stp>
        <stp>1</stp>
        <tr r="H34" s="2"/>
      </tp>
      <tp>
        <v>5.76</v>
        <stp/>
        <stp>000898.SZ</stp>
        <stp>new</stp>
        <stp>1</stp>
        <tr r="H63" s="2"/>
      </tp>
      <tp>
        <v>23.35</v>
        <stp/>
        <stp>000999.SZ</stp>
        <stp>new</stp>
        <stp>1</stp>
        <tr r="H70" s="2"/>
      </tp>
      <tp>
        <v>30.01</v>
        <stp/>
        <stp>002399.SZ</stp>
        <stp>new</stp>
        <stp>1</stp>
        <tr r="H96" s="2"/>
      </tp>
      <tp>
        <v>30.5</v>
        <stp/>
        <stp>000562.SZ</stp>
        <stp>new</stp>
        <stp>1</stp>
        <tr r="H31" s="2"/>
      </tp>
      <tp>
        <v>17.36</v>
        <stp/>
        <stp>000063.SZ</stp>
        <stp>new</stp>
        <stp>1</stp>
        <tr r="H14" s="2"/>
      </tp>
      <tp>
        <v>56.01</v>
        <stp/>
        <stp>000963.SZ</stp>
        <stp>new</stp>
        <stp>1</stp>
        <tr r="H67" s="2"/>
      </tp>
      <tp>
        <v>9.89</v>
        <stp/>
        <stp>000060.SZ</stp>
        <stp>new</stp>
        <stp>1</stp>
        <tr r="H12" s="2"/>
      </tp>
      <tp>
        <v>18.98</v>
        <stp/>
        <stp>000960.SZ</stp>
        <stp>new</stp>
        <stp>1</stp>
        <tr r="H66" s="2"/>
      </tp>
      <tp>
        <v>24.78</v>
        <stp/>
        <stp>300251.SZ</stp>
        <stp>new</stp>
        <stp>1</stp>
        <tr r="H123" s="2"/>
      </tp>
      <tp>
        <v>11.65</v>
        <stp/>
        <stp>000061.SZ</stp>
        <stp>new</stp>
        <stp>1</stp>
        <tr r="H13" s="2"/>
      </tp>
      <tp>
        <v>22.24</v>
        <stp/>
        <stp>002465.SZ</stp>
        <stp>new</stp>
        <stp>1</stp>
        <tr r="H105" s="2"/>
      </tp>
      <tp>
        <v>21</v>
        <stp/>
        <stp>002065.SZ</stp>
        <stp>new</stp>
        <stp>1</stp>
        <tr r="H77" s="2"/>
      </tp>
      <tp>
        <v>18.55</v>
        <stp/>
        <stp>000768.SZ</stp>
        <stp>new</stp>
        <stp>1</stp>
        <tr r="H46" s="2"/>
      </tp>
      <tp>
        <v>20.48</v>
        <stp/>
        <stp>000568.SZ</stp>
        <stp>new</stp>
        <stp>1</stp>
        <tr r="H32" s="2"/>
      </tp>
      <tp>
        <v>25.58</v>
        <stp/>
        <stp>300058.SZ</stp>
        <stp>new</stp>
        <stp>1</stp>
        <tr r="H118" s="2"/>
      </tp>
      <tp>
        <v>6.82</v>
        <stp/>
        <stp>000069.SZ</stp>
        <stp>new</stp>
        <stp>1</stp>
        <tr r="H15" s="2"/>
      </tp>
      <tp>
        <v>34.450000000000003</v>
        <stp/>
        <stp>000869.SZ</stp>
        <stp>new</stp>
        <stp>1</stp>
        <tr r="H58" s="2"/>
      </tp>
      <tp>
        <v>30.67</v>
        <stp/>
        <stp>002673.SZ</stp>
        <stp>new</stp>
        <stp>1</stp>
        <tr r="H113" s="2"/>
      </tp>
      <tp>
        <v>17.399999999999999</v>
        <stp/>
        <stp>000970.SZ</stp>
        <stp>new</stp>
        <stp>1</stp>
        <tr r="H68" s="2"/>
      </tp>
      <tp>
        <v>30.39</v>
        <stp/>
        <stp>002470.SZ</stp>
        <stp>new</stp>
        <stp>1</stp>
        <tr r="H106" s="2"/>
      </tp>
      <tp>
        <v>17.309999999999999</v>
        <stp/>
        <stp>002570.SZ</stp>
        <stp>new</stp>
        <stp>1</stp>
        <tr r="H109" s="2"/>
      </tp>
      <tp>
        <v>25</v>
        <stp/>
        <stp>000776.SZ</stp>
        <stp>new</stp>
        <stp>1</stp>
        <tr r="H47" s="2"/>
      </tp>
      <tp>
        <v>29.47</v>
        <stp/>
        <stp>300146.SZ</stp>
        <stp>new</stp>
        <stp>1</stp>
        <tr r="H122" s="2"/>
      </tp>
      <tp>
        <v>14.92</v>
        <stp/>
        <stp>000876.SZ</stp>
        <stp>new</stp>
        <stp>1</stp>
        <tr r="H59" s="2"/>
      </tp>
      <tp>
        <v>31</v>
        <stp/>
        <stp>002475.SZ</stp>
        <stp>new</stp>
        <stp>1</stp>
        <tr r="H107" s="2"/>
      </tp>
      <tp>
        <v>20</v>
        <stp/>
        <stp>002375.SZ</stp>
        <stp>new</stp>
        <stp>1</stp>
        <tr r="H94" s="2"/>
      </tp>
      <tp>
        <v>5.77</v>
        <stp/>
        <stp>000778.SZ</stp>
        <stp>new</stp>
        <stp>1</stp>
        <tr r="H48" s="2"/>
      </tp>
      <tp>
        <v>14.38</v>
        <stp/>
        <stp>000878.SZ</stp>
        <stp>new</stp>
        <stp>1</stp>
        <tr r="H60" s="2"/>
      </tp>
      <tp>
        <v>13.36</v>
        <stp/>
        <stp>002142.SZ</stp>
        <stp>new</stp>
        <stp>1</stp>
        <tr r="H80" s="2"/>
      </tp>
      <tp>
        <v>38.049999999999997</v>
        <stp/>
        <stp>300070.SZ</stp>
        <stp>new</stp>
        <stp>1</stp>
        <tr r="H119" s="2"/>
      </tp>
      <tp>
        <v>26.26</v>
        <stp/>
        <stp>002241.SZ</stp>
        <stp>new</stp>
        <stp>1</stp>
        <tr r="H86" s="2"/>
      </tp>
      <tp>
        <v>14.52</v>
        <stp/>
        <stp>002146.SZ</stp>
        <stp>new</stp>
        <stp>1</stp>
        <tr r="H81" s="2"/>
      </tp>
      <tp>
        <v>16.2</v>
        <stp/>
        <stp>002344.SZ</stp>
        <stp>new</stp>
        <stp>1</stp>
        <tr r="H92" s="2"/>
      </tp>
      <tp>
        <v>47.2</v>
        <stp/>
        <stp>002252.SZ</stp>
        <stp>new</stp>
        <stp>1</stp>
        <tr r="H87" s="2"/>
      </tp>
      <tp>
        <v>19.350000000000001</v>
        <stp/>
        <stp>002653.SZ</stp>
        <stp>new</stp>
        <stp>1</stp>
        <tr r="H112" s="2"/>
      </tp>
      <tp>
        <v>34.130000000000003</v>
        <stp/>
        <stp>002353.SZ</stp>
        <stp>new</stp>
        <stp>1</stp>
        <tr r="H93" s="2"/>
      </tp>
      <tp>
        <v>89.07</v>
        <stp/>
        <stp>002153.SZ</stp>
        <stp>new</stp>
        <stp>1</stp>
        <tr r="H82" s="2"/>
      </tp>
      <tp>
        <v>17.2</v>
        <stp/>
        <stp>000750.SZ</stp>
        <stp>new</stp>
        <stp>1</stp>
        <tr r="H45" s="2"/>
      </tp>
      <tp>
        <v>30.59</v>
        <stp/>
        <stp>002450.SZ</stp>
        <stp>new</stp>
        <stp>1</stp>
        <tr r="H103" s="2"/>
      </tp>
      <tp>
        <v>36.75</v>
        <stp/>
        <stp>000651.SZ</stp>
        <stp>new</stp>
        <stp>1</stp>
        <tr r="H39" s="2"/>
      </tp>
      <tp>
        <v>29.29</v>
        <stp/>
        <stp>002051.SZ</stp>
        <stp>new</stp>
        <stp>1</stp>
        <tr r="H76" s="2"/>
      </tp>
      <tp>
        <v>30.95</v>
        <stp/>
        <stp>000156.SZ</stp>
        <stp>new</stp>
        <stp>1</stp>
        <tr r="H17" s="2"/>
      </tp>
      <tp>
        <v>22.01</v>
        <stp/>
        <stp>002456.SZ</stp>
        <stp>new</stp>
        <stp>1</stp>
        <tr r="H104" s="2"/>
      </tp>
      <tp>
        <v>6.26</v>
        <stp/>
        <stp>000157.SZ</stp>
        <stp>new</stp>
        <stp>1</stp>
        <tr r="H18" s="2"/>
      </tp>
      <tp>
        <v>20.51</v>
        <stp/>
        <stp>000858.SZ</stp>
        <stp>new</stp>
        <stp>1</stp>
        <tr r="H57" s="2"/>
      </tp>
      <tp>
        <v>16.29</v>
        <stp/>
        <stp>000559.SZ</stp>
        <stp>new</stp>
        <stp>1</stp>
        <tr r="H30" s="2"/>
      </tp>
      <tp>
        <v>30.01</v>
        <stp/>
        <stp>002422.SZ</stp>
        <stp>new</stp>
        <stp>1</stp>
        <tr r="H101" s="2"/>
      </tp>
      <tp>
        <v>33.6</v>
        <stp/>
        <stp>000623.SZ</stp>
        <stp>new</stp>
        <stp>1</stp>
        <tr r="H35" s="2"/>
      </tp>
      <tp>
        <v>38</v>
        <stp/>
        <stp>000423.SZ</stp>
        <stp>new</stp>
        <stp>1</stp>
        <tr r="H25" s="2"/>
      </tp>
      <tp>
        <v>29.9</v>
        <stp/>
        <stp>000826.SZ</stp>
        <stp>new</stp>
        <stp>1</stp>
        <tr r="H54" s="2"/>
      </tp>
      <tp>
        <v>11.71</v>
        <stp/>
        <stp>000027.SZ</stp>
        <stp>new</stp>
        <stp>1</stp>
        <tr r="H10" s="2"/>
      </tp>
      <tp>
        <v>48.4</v>
        <stp/>
        <stp>300017.SZ</stp>
        <stp>new</stp>
        <stp>1</stp>
        <tr r="H115" s="2"/>
      </tp>
      <tp>
        <v>19.02</v>
        <stp/>
        <stp>000024.SZ</stp>
        <stp>new</stp>
        <stp>1</stp>
        <tr r="H9" s="2"/>
      </tp>
      <tp>
        <v>9.26</v>
        <stp/>
        <stp>002024.SZ</stp>
        <stp>new</stp>
        <stp>1</stp>
        <tr r="H74" s="2"/>
      </tp>
      <tp>
        <v>17.309999999999999</v>
        <stp/>
        <stp>000625.SZ</stp>
        <stp>new</stp>
        <stp>1</stp>
        <tr r="H36" s="2"/>
      </tp>
      <tp>
        <v>3.11</v>
        <stp/>
        <stp>000725.SZ</stp>
        <stp>new</stp>
        <stp>1</stp>
        <tr r="H42" s="2"/>
      </tp>
      <tp>
        <v>13.65</v>
        <stp/>
        <stp>000425.SZ</stp>
        <stp>new</stp>
        <stp>1</stp>
        <tr r="H26" s="2"/>
      </tp>
      <tp>
        <v>29.78</v>
        <stp/>
        <stp>300015.SZ</stp>
        <stp>new</stp>
        <stp>1</stp>
        <tr r="H114" s="2"/>
      </tp>
      <tp>
        <v>5.43</v>
        <stp/>
        <stp>000825.SZ</stp>
        <stp>new</stp>
        <stp>1</stp>
        <tr r="H53" s="2"/>
      </tp>
      <tp>
        <v>26.64</v>
        <stp/>
        <stp>000728.SZ</stp>
        <stp>new</stp>
        <stp>1</stp>
        <tr r="H43" s="2"/>
      </tp>
      <tp>
        <v>3.48</v>
        <stp/>
        <stp>000629.SZ</stp>
        <stp>new</stp>
        <stp>1</stp>
        <tr r="H37" s="2"/>
      </tp>
      <tp>
        <v>8.1999999999999993</v>
        <stp/>
        <stp>000729.SZ</stp>
        <stp>new</stp>
        <stp>1</stp>
        <tr r="H44" s="2"/>
      </tp>
      <tp>
        <v>8.51</v>
        <stp/>
        <stp>002429.SZ</stp>
        <stp>new</stp>
        <stp>1</stp>
        <tr r="H102" s="2"/>
      </tp>
      <tp>
        <v>21.9</v>
        <stp/>
        <stp>002129.SZ</stp>
        <stp>new</stp>
        <stp>1</stp>
        <tr r="H79" s="2"/>
      </tp>
      <tp>
        <v>26.18</v>
        <stp/>
        <stp>000333.SZ</stp>
        <stp>new</stp>
        <stp>1</stp>
        <tr r="H19" s="2"/>
      </tp>
      <tp>
        <v>14.7</v>
        <stp/>
        <stp>000630.SZ</stp>
        <stp>new</stp>
        <stp>1</stp>
        <tr r="H38" s="2"/>
      </tp>
      <tp>
        <v>32</v>
        <stp/>
        <stp>002230.SZ</stp>
        <stp>new</stp>
        <stp>1</stp>
        <tr r="H84" s="2"/>
      </tp>
      <tp>
        <v>25.87</v>
        <stp/>
        <stp>000831.SZ</stp>
        <stp>new</stp>
        <stp>1</stp>
        <tr r="H55" s="2"/>
      </tp>
      <tp>
        <v>18.79</v>
        <stp/>
        <stp>000536.SZ</stp>
        <stp>new</stp>
        <stp>1</stp>
        <tr r="H28" s="2"/>
      </tp>
      <tp>
        <v>25.1</v>
        <stp/>
        <stp>002236.SZ</stp>
        <stp>new</stp>
        <stp>1</stp>
        <tr r="H85" s="2"/>
      </tp>
      <tp>
        <v>8.2899999999999991</v>
        <stp/>
        <stp>000937.SZ</stp>
        <stp>new</stp>
        <stp>1</stp>
        <tr r="H65" s="2"/>
      </tp>
      <tp>
        <v>60.15</v>
        <stp/>
        <stp>000538.SZ</stp>
        <stp>new</stp>
        <stp>1</stp>
        <tr r="H29" s="2"/>
      </tp>
      <tp>
        <v>25.9</v>
        <stp/>
        <stp>000338.SZ</stp>
        <stp>new</stp>
        <stp>1</stp>
        <tr r="H20" s="2"/>
      </tp>
      <tp>
        <v>43.5</v>
        <stp/>
        <stp>002038.SZ</stp>
        <stp>new</stp>
        <stp>1</stp>
        <tr r="H75" s="2"/>
      </tp>
      <tp>
        <v>21.97</v>
        <stp/>
        <stp>000039.SZ</stp>
        <stp>new</stp>
        <stp>1</stp>
        <tr r="H11" s="2"/>
      </tp>
      <tp>
        <v>11.35</v>
        <stp/>
        <stp>000839.SZ</stp>
        <stp>new</stp>
        <stp>1</stp>
        <tr r="H56" s="2"/>
      </tp>
      <tp>
        <v>9.8800000000000008</v>
        <stp/>
        <stp>000402.SZ</stp>
        <stp>new</stp>
        <stp>1</stp>
        <tr r="H23" s="2"/>
      </tp>
      <tp>
        <v>11.3</v>
        <stp/>
        <stp>000002.SZ</stp>
        <stp>new</stp>
        <stp>1</stp>
        <tr r="H7" s="2"/>
      </tp>
      <tp>
        <v>12.88</v>
        <stp/>
        <stp>002202.SZ</stp>
        <stp>new</stp>
        <stp>1</stp>
        <tr r="H83" s="2"/>
      </tp>
      <tp>
        <v>31.5</v>
        <stp/>
        <stp>000503.SZ</stp>
        <stp>new</stp>
        <stp>1</stp>
        <tr r="H27" s="2"/>
      </tp>
      <tp>
        <v>30.38</v>
        <stp/>
        <stp>300133.SZ</stp>
        <stp>new</stp>
        <stp>1</stp>
        <tr r="H121" s="2"/>
      </tp>
      <tp>
        <v>33.04</v>
        <stp/>
        <stp>002603.SZ</stp>
        <stp>new</stp>
        <stp>1</stp>
        <tr r="H111" s="2"/>
      </tp>
      <tp>
        <v>21.69</v>
        <stp/>
        <stp>000400.SZ</stp>
        <stp>new</stp>
        <stp>1</stp>
        <tr r="H21" s="2"/>
      </tp>
      <tp>
        <v>3.84</v>
        <stp/>
        <stp>000100.SZ</stp>
        <stp>new</stp>
        <stp>1</stp>
        <tr r="H16" s="2"/>
      </tp>
      <tp>
        <v>13.9</v>
        <stp/>
        <stp>000800.SZ</stp>
        <stp>new</stp>
        <stp>1</stp>
        <tr r="H52" s="2"/>
      </tp>
      <tp>
        <v>25.29</v>
        <stp/>
        <stp>002400.SZ</stp>
        <stp>new</stp>
        <stp>1</stp>
        <tr r="H97" s="2"/>
      </tp>
      <tp>
        <v>15.39</v>
        <stp/>
        <stp>002500.SZ</stp>
        <stp>new</stp>
        <stp>1</stp>
        <tr r="H108" s="2"/>
      </tp>
      <tp>
        <v>11.2</v>
        <stp/>
        <stp>000401.SZ</stp>
        <stp>new</stp>
        <stp>1</stp>
        <tr r="H22" s="2"/>
      </tp>
      <tp>
        <v>13.58</v>
        <stp/>
        <stp>000001.SZ</stp>
        <stp>new</stp>
        <stp>1</stp>
        <tr r="H6" s="2"/>
      </tp>
      <tp>
        <v>16.34</v>
        <stp/>
        <stp>002001.SZ</stp>
        <stp>new</stp>
        <stp>1</stp>
        <tr r="H71" s="2"/>
      </tp>
      <tp>
        <v>35.630000000000003</v>
        <stp/>
        <stp>002007.SZ</stp>
        <stp>new</stp>
        <stp>1</stp>
        <tr r="H72" s="2"/>
      </tp>
      <tp>
        <v>71.2</v>
        <stp/>
        <stp>002304.SZ</stp>
        <stp>new</stp>
        <stp>1</stp>
        <tr r="H90" s="2"/>
      </tp>
      <tp>
        <v>18.079999999999998</v>
        <stp/>
        <stp>002008.SZ</stp>
        <stp>new</stp>
        <stp>1</stp>
        <tr r="H73" s="2"/>
      </tp>
      <tp>
        <v>3.67</v>
        <stp/>
        <stp>000709.SZ</stp>
        <stp>new</stp>
        <stp>1</stp>
        <tr r="H41" s="2"/>
      </tp>
      <tp>
        <v>14.65</v>
        <stp/>
        <stp>000009.SZ</stp>
        <stp>new</stp>
        <stp>1</stp>
        <tr r="H8" s="2"/>
      </tp>
      <tp>
        <v>7.67</v>
        <stp/>
        <stp>000413.SZ</stp>
        <stp>new</stp>
        <stp>1</stp>
        <tr r="H24" s="2"/>
      </tp>
      <tp>
        <v>27.35</v>
        <stp/>
        <stp>002410.SZ</stp>
        <stp>new</stp>
        <stp>1</stp>
        <tr r="H98" s="2"/>
      </tp>
      <tp>
        <v>19.2</v>
        <stp/>
        <stp>002310.SZ</stp>
        <stp>new</stp>
        <stp>1</stp>
        <tr r="H91" s="2"/>
      </tp>
      <tp>
        <v>13.69</v>
        <stp/>
        <stp>002416.SZ</stp>
        <stp>new</stp>
        <stp>1</stp>
        <tr r="H100" s="2"/>
      </tp>
      <tp>
        <v>29.96</v>
        <stp/>
        <stp>300027.SZ</stp>
        <stp>new</stp>
        <stp>1</stp>
        <tr r="H117" s="2"/>
      </tp>
      <tp>
        <v>19.05</v>
        <stp/>
        <stp>000917.SZ</stp>
        <stp>new</stp>
        <stp>1</stp>
        <tr r="H64" s="2"/>
      </tp>
      <tp>
        <v>40.64</v>
        <stp/>
        <stp>300024.SZ</stp>
        <stp>new</stp>
        <stp>1</stp>
        <tr r="H116" s="2"/>
      </tp>
      <tp>
        <v>31.31</v>
        <stp/>
        <stp>300124.SZ</stp>
        <stp>new</stp>
        <stp>1</stp>
        <tr r="H120" s="2"/>
      </tp>
      <tp>
        <v>23.95</v>
        <stp/>
        <stp>002415.SZ</stp>
        <stp>new</stp>
        <stp>1</stp>
        <tr r="H99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volatileDependencies" Target="volatileDependencies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FinD\Ths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find_qxtl_DH_we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hsiFi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"/>
      <sheetName val="估算权重141215"/>
    </sheetNames>
    <sheetDataSet>
      <sheetData sheetId="0">
        <row r="1">
          <cell r="A1">
            <v>41988</v>
          </cell>
          <cell r="B1" t="str">
            <v>000001.SZ</v>
          </cell>
          <cell r="C1" t="str">
            <v>平安银行</v>
          </cell>
          <cell r="D1">
            <v>1.0611050052400893E-2</v>
          </cell>
        </row>
        <row r="2">
          <cell r="B2" t="str">
            <v>000002.SZ</v>
          </cell>
          <cell r="C2" t="str">
            <v>万  科Ａ</v>
          </cell>
          <cell r="D2">
            <v>1.5079078391247384E-2</v>
          </cell>
        </row>
        <row r="3">
          <cell r="B3" t="str">
            <v>000009.SZ</v>
          </cell>
          <cell r="C3" t="str">
            <v>中国宝安</v>
          </cell>
          <cell r="D3">
            <v>2.8381403527916482E-3</v>
          </cell>
        </row>
        <row r="4">
          <cell r="B4" t="str">
            <v>000024.SZ</v>
          </cell>
          <cell r="C4" t="str">
            <v>招商地产</v>
          </cell>
          <cell r="D4">
            <v>2.7239369292222535E-3</v>
          </cell>
        </row>
        <row r="5">
          <cell r="B5" t="str">
            <v>000027.SZ</v>
          </cell>
          <cell r="C5" t="str">
            <v>深圳能源</v>
          </cell>
          <cell r="D5">
            <v>1.1495337805931117E-3</v>
          </cell>
        </row>
        <row r="6">
          <cell r="B6" t="str">
            <v>000039.SZ</v>
          </cell>
          <cell r="C6" t="str">
            <v>中集集团</v>
          </cell>
          <cell r="D6">
            <v>2.6118762327669081E-3</v>
          </cell>
        </row>
        <row r="7">
          <cell r="B7" t="str">
            <v>000060.SZ</v>
          </cell>
          <cell r="C7" t="str">
            <v>中金岭南</v>
          </cell>
          <cell r="D7">
            <v>1.9511791048805913E-3</v>
          </cell>
        </row>
        <row r="8">
          <cell r="B8" t="str">
            <v>000061.SZ</v>
          </cell>
          <cell r="C8" t="str">
            <v>农 产 品</v>
          </cell>
          <cell r="D8">
            <v>2.1219485584561704E-3</v>
          </cell>
        </row>
        <row r="9">
          <cell r="B9" t="str">
            <v>000063.SZ</v>
          </cell>
          <cell r="C9" t="str">
            <v>中兴通讯</v>
          </cell>
          <cell r="D9">
            <v>4.5390037172434797E-3</v>
          </cell>
        </row>
        <row r="10">
          <cell r="B10" t="str">
            <v>000069.SZ</v>
          </cell>
          <cell r="C10" t="str">
            <v>华侨城Ａ</v>
          </cell>
          <cell r="D10">
            <v>3.3718464975884934E-3</v>
          </cell>
        </row>
        <row r="11">
          <cell r="B11" t="str">
            <v>000100.SZ</v>
          </cell>
          <cell r="C11" t="str">
            <v>TCL 集团</v>
          </cell>
          <cell r="D11">
            <v>3.8592677709172012E-3</v>
          </cell>
        </row>
        <row r="12">
          <cell r="B12" t="str">
            <v>000156.SZ</v>
          </cell>
          <cell r="C12" t="str">
            <v>华数传媒</v>
          </cell>
          <cell r="D12">
            <v>2.8135579651208454E-4</v>
          </cell>
        </row>
        <row r="13">
          <cell r="B13" t="str">
            <v>000157.SZ</v>
          </cell>
          <cell r="C13" t="str">
            <v>中联重科</v>
          </cell>
          <cell r="D13">
            <v>3.5884781746234745E-3</v>
          </cell>
        </row>
        <row r="14">
          <cell r="B14" t="str">
            <v>000333.SZ</v>
          </cell>
          <cell r="C14" t="str">
            <v>美的集团</v>
          </cell>
          <cell r="D14">
            <v>5.5502333087458829E-3</v>
          </cell>
        </row>
        <row r="15">
          <cell r="B15" t="str">
            <v>000338.SZ</v>
          </cell>
          <cell r="C15" t="str">
            <v>潍柴动力</v>
          </cell>
          <cell r="D15">
            <v>3.622634031143282E-3</v>
          </cell>
        </row>
        <row r="16">
          <cell r="B16" t="str">
            <v>000400.SZ</v>
          </cell>
          <cell r="C16" t="str">
            <v>许继电气</v>
          </cell>
          <cell r="D16">
            <v>1.740523474108644E-3</v>
          </cell>
        </row>
        <row r="17">
          <cell r="B17" t="str">
            <v>000401.SZ</v>
          </cell>
          <cell r="C17" t="str">
            <v>冀东水泥</v>
          </cell>
          <cell r="D17">
            <v>8.3459221092183804E-4</v>
          </cell>
        </row>
        <row r="18">
          <cell r="B18" t="str">
            <v>000402.SZ</v>
          </cell>
          <cell r="C18" t="str">
            <v>金 融 街</v>
          </cell>
          <cell r="D18">
            <v>3.4043903942610346E-3</v>
          </cell>
        </row>
        <row r="19">
          <cell r="B19" t="str">
            <v>000413.SZ</v>
          </cell>
          <cell r="C19" t="str">
            <v>东旭光电</v>
          </cell>
          <cell r="D19">
            <v>7.3863145489223175E-4</v>
          </cell>
        </row>
        <row r="20">
          <cell r="B20" t="str">
            <v>000423.SZ</v>
          </cell>
          <cell r="C20" t="str">
            <v>东阿阿胶</v>
          </cell>
          <cell r="D20">
            <v>2.6207616699737875E-3</v>
          </cell>
        </row>
        <row r="21">
          <cell r="B21" t="str">
            <v>000425.SZ</v>
          </cell>
          <cell r="C21" t="str">
            <v>徐工机械</v>
          </cell>
          <cell r="D21">
            <v>2.1027328175939482E-3</v>
          </cell>
        </row>
        <row r="22">
          <cell r="B22" t="str">
            <v>000503.SZ</v>
          </cell>
          <cell r="C22" t="str">
            <v>海虹控股</v>
          </cell>
          <cell r="D22">
            <v>3.0373648292808513E-3</v>
          </cell>
        </row>
        <row r="23">
          <cell r="B23" t="str">
            <v>000536.SZ</v>
          </cell>
          <cell r="C23" t="str">
            <v>华映科技</v>
          </cell>
          <cell r="D23">
            <v>7.5994077775120802E-4</v>
          </cell>
        </row>
        <row r="24">
          <cell r="B24" t="str">
            <v>000538.SZ</v>
          </cell>
          <cell r="C24" t="str">
            <v>云南白药</v>
          </cell>
          <cell r="D24">
            <v>4.1845691313141947E-3</v>
          </cell>
        </row>
        <row r="25">
          <cell r="B25" t="str">
            <v>000559.SZ</v>
          </cell>
          <cell r="C25" t="str">
            <v>万向钱潮</v>
          </cell>
          <cell r="D25">
            <v>9.0947954065548244E-4</v>
          </cell>
        </row>
        <row r="26">
          <cell r="B26" t="str">
            <v>000562.SZ</v>
          </cell>
          <cell r="C26" t="str">
            <v>宏源证券</v>
          </cell>
          <cell r="D26">
            <v>6.4578355059207067E-3</v>
          </cell>
        </row>
        <row r="27">
          <cell r="B27" t="str">
            <v>000568.SZ</v>
          </cell>
          <cell r="C27" t="str">
            <v>泸州老窖</v>
          </cell>
          <cell r="D27">
            <v>1.888371644977981E-3</v>
          </cell>
        </row>
        <row r="28">
          <cell r="B28" t="str">
            <v>000581.SZ</v>
          </cell>
          <cell r="C28" t="str">
            <v>威孚高科</v>
          </cell>
          <cell r="D28">
            <v>2.310764099102359E-3</v>
          </cell>
        </row>
        <row r="29">
          <cell r="B29" t="str">
            <v>000598.SZ</v>
          </cell>
          <cell r="C29" t="str">
            <v>兴蓉投资</v>
          </cell>
          <cell r="D29">
            <v>1.7166291180799671E-3</v>
          </cell>
        </row>
        <row r="30">
          <cell r="B30" t="str">
            <v>000623.SZ</v>
          </cell>
          <cell r="C30" t="str">
            <v>吉林敖东</v>
          </cell>
          <cell r="D30">
            <v>3.1226610948575104E-3</v>
          </cell>
        </row>
        <row r="31">
          <cell r="B31" t="str">
            <v>000625.SZ</v>
          </cell>
          <cell r="C31" t="str">
            <v>长安汽车</v>
          </cell>
          <cell r="D31">
            <v>4.3700034878905092E-3</v>
          </cell>
        </row>
        <row r="32">
          <cell r="B32" t="str">
            <v>000629.SZ</v>
          </cell>
          <cell r="C32" t="str">
            <v>攀钢钒钛</v>
          </cell>
          <cell r="D32">
            <v>1.9801550660375391E-3</v>
          </cell>
        </row>
        <row r="33">
          <cell r="B33" t="str">
            <v>000630.SZ</v>
          </cell>
          <cell r="C33" t="str">
            <v>铜陵有色</v>
          </cell>
          <cell r="D33">
            <v>1.5257101664135661E-3</v>
          </cell>
        </row>
        <row r="34">
          <cell r="B34" t="str">
            <v>000651.SZ</v>
          </cell>
          <cell r="C34" t="str">
            <v>格力电器</v>
          </cell>
          <cell r="D34">
            <v>1.1850971532722392E-2</v>
          </cell>
        </row>
        <row r="35">
          <cell r="B35" t="str">
            <v>000686.SZ</v>
          </cell>
          <cell r="C35" t="str">
            <v>东北证券</v>
          </cell>
          <cell r="D35">
            <v>2.3380396392009106E-3</v>
          </cell>
        </row>
        <row r="36">
          <cell r="B36" t="str">
            <v>000709.SZ</v>
          </cell>
          <cell r="C36" t="str">
            <v>河北钢铁</v>
          </cell>
          <cell r="D36">
            <v>2.0997841105562663E-3</v>
          </cell>
        </row>
        <row r="37">
          <cell r="B37" t="str">
            <v>000725.SZ</v>
          </cell>
          <cell r="C37" t="str">
            <v>京东方Ａ</v>
          </cell>
          <cell r="D37">
            <v>4.2073528076920124E-3</v>
          </cell>
        </row>
        <row r="38">
          <cell r="B38" t="str">
            <v>000728.SZ</v>
          </cell>
          <cell r="C38" t="str">
            <v>国元证券</v>
          </cell>
          <cell r="D38">
            <v>3.3892733561811891E-3</v>
          </cell>
        </row>
        <row r="39">
          <cell r="B39" t="str">
            <v>000729.SZ</v>
          </cell>
          <cell r="C39" t="str">
            <v>燕京啤酒</v>
          </cell>
          <cell r="D39">
            <v>1.4857846731233619E-3</v>
          </cell>
        </row>
        <row r="40">
          <cell r="B40" t="str">
            <v>000750.SZ</v>
          </cell>
          <cell r="C40" t="str">
            <v>国海证券</v>
          </cell>
          <cell r="D40">
            <v>1.5617728534844076E-3</v>
          </cell>
        </row>
        <row r="41">
          <cell r="B41" t="str">
            <v>000768.SZ</v>
          </cell>
          <cell r="C41" t="str">
            <v>中航飞机</v>
          </cell>
          <cell r="D41">
            <v>3.3594717570536907E-3</v>
          </cell>
        </row>
        <row r="42">
          <cell r="B42" t="str">
            <v>000776.SZ</v>
          </cell>
          <cell r="C42" t="str">
            <v>广发证券</v>
          </cell>
          <cell r="D42">
            <v>9.4295916036131518E-3</v>
          </cell>
        </row>
        <row r="43">
          <cell r="B43" t="str">
            <v>000778.SZ</v>
          </cell>
          <cell r="C43" t="str">
            <v>新兴铸管</v>
          </cell>
          <cell r="D43">
            <v>1.689461697239464E-3</v>
          </cell>
        </row>
        <row r="44">
          <cell r="B44" t="str">
            <v>000783.SZ</v>
          </cell>
          <cell r="C44" t="str">
            <v>长江证券</v>
          </cell>
          <cell r="D44">
            <v>6.4938490478742544E-3</v>
          </cell>
        </row>
        <row r="45">
          <cell r="B45" t="str">
            <v>000792.SZ</v>
          </cell>
          <cell r="C45" t="str">
            <v>盐湖股份</v>
          </cell>
          <cell r="D45">
            <v>2.0235895207025836E-3</v>
          </cell>
        </row>
        <row r="46">
          <cell r="B46" t="str">
            <v>000793.SZ</v>
          </cell>
          <cell r="C46" t="str">
            <v>华闻传媒</v>
          </cell>
          <cell r="D46">
            <v>2.0132100719299456E-3</v>
          </cell>
        </row>
        <row r="47">
          <cell r="B47" t="str">
            <v>000800.SZ</v>
          </cell>
          <cell r="C47" t="str">
            <v>一汽轿车</v>
          </cell>
          <cell r="D47">
            <v>1.5050593881263386E-3</v>
          </cell>
        </row>
        <row r="48">
          <cell r="B48" t="str">
            <v>000825.SZ</v>
          </cell>
          <cell r="C48" t="str">
            <v>太钢不锈</v>
          </cell>
          <cell r="D48">
            <v>1.2733794761757237E-3</v>
          </cell>
        </row>
        <row r="49">
          <cell r="B49" t="str">
            <v>000826.SZ</v>
          </cell>
          <cell r="C49" t="str">
            <v>桑德环境</v>
          </cell>
          <cell r="D49">
            <v>2.0200707303042842E-3</v>
          </cell>
        </row>
        <row r="50">
          <cell r="B50" t="str">
            <v>000831.SZ</v>
          </cell>
          <cell r="C50" t="str">
            <v>五矿稀土</v>
          </cell>
          <cell r="D50">
            <v>2.0640949263768648E-3</v>
          </cell>
        </row>
        <row r="51">
          <cell r="B51" t="str">
            <v>000839.SZ</v>
          </cell>
          <cell r="C51" t="str">
            <v>中信国安</v>
          </cell>
          <cell r="D51">
            <v>1.4152909168758626E-3</v>
          </cell>
        </row>
        <row r="52">
          <cell r="B52" t="str">
            <v>000858.SZ</v>
          </cell>
          <cell r="C52" t="str">
            <v>五 粮 液</v>
          </cell>
          <cell r="D52">
            <v>5.1517745267440169E-3</v>
          </cell>
        </row>
        <row r="53">
          <cell r="B53" t="str">
            <v>000869.SZ</v>
          </cell>
          <cell r="C53" t="str">
            <v>张  裕Ａ</v>
          </cell>
          <cell r="D53">
            <v>6.1977890322676007E-4</v>
          </cell>
        </row>
        <row r="54">
          <cell r="B54" t="str">
            <v>000876.SZ</v>
          </cell>
          <cell r="C54" t="str">
            <v>新 希 望</v>
          </cell>
          <cell r="D54">
            <v>1.2372086698468341E-3</v>
          </cell>
        </row>
        <row r="55">
          <cell r="B55" t="str">
            <v>000878.SZ</v>
          </cell>
          <cell r="C55" t="str">
            <v>云南铜业</v>
          </cell>
          <cell r="D55">
            <v>1.4051571936896982E-3</v>
          </cell>
        </row>
        <row r="56">
          <cell r="B56" t="str">
            <v>000883.SZ</v>
          </cell>
          <cell r="C56" t="str">
            <v>湖北能源</v>
          </cell>
          <cell r="D56">
            <v>1.8331423621622115E-3</v>
          </cell>
        </row>
        <row r="57">
          <cell r="B57" t="str">
            <v>000895.SZ</v>
          </cell>
          <cell r="C57" t="str">
            <v>双汇发展</v>
          </cell>
          <cell r="D57">
            <v>2.7569624480442839E-3</v>
          </cell>
        </row>
        <row r="58">
          <cell r="B58" t="str">
            <v>000898.SZ</v>
          </cell>
          <cell r="C58" t="str">
            <v>鞍钢股份</v>
          </cell>
          <cell r="D58">
            <v>1.0509978204172638E-3</v>
          </cell>
        </row>
        <row r="59">
          <cell r="B59" t="str">
            <v>000917.SZ</v>
          </cell>
          <cell r="C59" t="str">
            <v>电广传媒</v>
          </cell>
          <cell r="D59">
            <v>1.7444157673983831E-3</v>
          </cell>
        </row>
        <row r="60">
          <cell r="B60" t="str">
            <v>000937.SZ</v>
          </cell>
          <cell r="C60" t="str">
            <v>冀中能源</v>
          </cell>
          <cell r="D60">
            <v>9.1707737578924106E-4</v>
          </cell>
        </row>
        <row r="61">
          <cell r="B61" t="str">
            <v>000960.SZ</v>
          </cell>
          <cell r="C61" t="str">
            <v>锡业股份</v>
          </cell>
          <cell r="D61">
            <v>1.1296594951591403E-3</v>
          </cell>
        </row>
        <row r="62">
          <cell r="B62" t="str">
            <v>000963.SZ</v>
          </cell>
          <cell r="C62" t="str">
            <v>华东医药</v>
          </cell>
          <cell r="D62">
            <v>1.5619497759066683E-3</v>
          </cell>
        </row>
        <row r="63">
          <cell r="B63" t="str">
            <v>000970.SZ</v>
          </cell>
          <cell r="C63" t="str">
            <v>中科三环</v>
          </cell>
          <cell r="D63">
            <v>1.9519555977338475E-3</v>
          </cell>
        </row>
        <row r="64">
          <cell r="B64" t="str">
            <v>000983.SZ</v>
          </cell>
          <cell r="C64" t="str">
            <v>西山煤电</v>
          </cell>
          <cell r="D64">
            <v>1.601934243337626E-3</v>
          </cell>
        </row>
        <row r="65">
          <cell r="B65" t="str">
            <v>000999.SZ</v>
          </cell>
          <cell r="C65" t="str">
            <v>华润三九</v>
          </cell>
          <cell r="D65">
            <v>1.2026596523886687E-3</v>
          </cell>
        </row>
        <row r="66">
          <cell r="B66" t="str">
            <v>002001.SZ</v>
          </cell>
          <cell r="C66" t="str">
            <v>新 和 成</v>
          </cell>
          <cell r="D66">
            <v>1.1448453364031985E-3</v>
          </cell>
        </row>
        <row r="67">
          <cell r="B67" t="str">
            <v>002007.SZ</v>
          </cell>
          <cell r="C67" t="str">
            <v>华兰生物</v>
          </cell>
          <cell r="D67">
            <v>1.3430279364057545E-3</v>
          </cell>
        </row>
        <row r="68">
          <cell r="B68" t="str">
            <v>002008.SZ</v>
          </cell>
          <cell r="C68" t="str">
            <v>大族激光</v>
          </cell>
          <cell r="D68">
            <v>1.9679375898780799E-3</v>
          </cell>
        </row>
        <row r="69">
          <cell r="B69" t="str">
            <v>002024.SZ</v>
          </cell>
          <cell r="C69" t="str">
            <v>苏宁云商</v>
          </cell>
          <cell r="D69">
            <v>5.2830313060146681E-3</v>
          </cell>
        </row>
        <row r="70">
          <cell r="B70" t="str">
            <v>002038.SZ</v>
          </cell>
          <cell r="C70" t="str">
            <v>双鹭药业</v>
          </cell>
          <cell r="D70">
            <v>1.5596104683234413E-3</v>
          </cell>
        </row>
        <row r="71">
          <cell r="B71" t="str">
            <v>002051.SZ</v>
          </cell>
          <cell r="C71" t="str">
            <v>中工国际</v>
          </cell>
          <cell r="D71">
            <v>1.170420455443354E-3</v>
          </cell>
        </row>
        <row r="72">
          <cell r="B72" t="str">
            <v>002065.SZ</v>
          </cell>
          <cell r="C72" t="str">
            <v>东华软件</v>
          </cell>
          <cell r="D72">
            <v>1.9579316439968814E-3</v>
          </cell>
        </row>
        <row r="73">
          <cell r="B73" t="str">
            <v>002081.SZ</v>
          </cell>
          <cell r="C73" t="str">
            <v>金 螳 螂</v>
          </cell>
          <cell r="D73">
            <v>2.0440830346144683E-3</v>
          </cell>
        </row>
        <row r="74">
          <cell r="B74" t="str">
            <v>002129.SZ</v>
          </cell>
          <cell r="C74" t="str">
            <v>中环股份</v>
          </cell>
          <cell r="D74">
            <v>1.2189168571897513E-3</v>
          </cell>
        </row>
        <row r="75">
          <cell r="B75" t="str">
            <v>002142.SZ</v>
          </cell>
          <cell r="C75" t="str">
            <v>宁波银行</v>
          </cell>
          <cell r="D75">
            <v>2.3592310137783797E-3</v>
          </cell>
        </row>
        <row r="76">
          <cell r="B76" t="str">
            <v>002146.SZ</v>
          </cell>
          <cell r="C76" t="str">
            <v>荣盛发展</v>
          </cell>
          <cell r="D76">
            <v>1.1394885186180777E-3</v>
          </cell>
        </row>
        <row r="77">
          <cell r="B77" t="str">
            <v>002153.SZ</v>
          </cell>
          <cell r="C77" t="str">
            <v>石基信息</v>
          </cell>
          <cell r="D77">
            <v>1.2597476750739937E-3</v>
          </cell>
        </row>
        <row r="78">
          <cell r="B78" t="str">
            <v>002202.SZ</v>
          </cell>
          <cell r="C78" t="str">
            <v>金风科技</v>
          </cell>
          <cell r="D78">
            <v>2.6324287208195464E-3</v>
          </cell>
        </row>
        <row r="79">
          <cell r="B79" t="str">
            <v>002230.SZ</v>
          </cell>
          <cell r="C79" t="str">
            <v>科大讯飞</v>
          </cell>
          <cell r="D79">
            <v>2.244054516886551E-3</v>
          </cell>
        </row>
        <row r="80">
          <cell r="B80" t="str">
            <v>002236.SZ</v>
          </cell>
          <cell r="C80" t="str">
            <v>大华股份</v>
          </cell>
          <cell r="D80">
            <v>1.9225078434508705E-3</v>
          </cell>
        </row>
        <row r="81">
          <cell r="B81" t="str">
            <v>002241.SZ</v>
          </cell>
          <cell r="C81" t="str">
            <v>歌尔声学</v>
          </cell>
          <cell r="D81">
            <v>2.6828417821404367E-3</v>
          </cell>
        </row>
        <row r="82">
          <cell r="B82" t="str">
            <v>002252.SZ</v>
          </cell>
          <cell r="C82" t="str">
            <v>上海莱士</v>
          </cell>
          <cell r="D82">
            <v>1.5321088606853341E-3</v>
          </cell>
        </row>
        <row r="83">
          <cell r="B83" t="str">
            <v>002292.SZ</v>
          </cell>
          <cell r="C83" t="str">
            <v>奥飞动漫</v>
          </cell>
          <cell r="D83">
            <v>8.166444140858182E-4</v>
          </cell>
        </row>
        <row r="84">
          <cell r="B84" t="str">
            <v>002294.SZ</v>
          </cell>
          <cell r="C84" t="str">
            <v>信 立 泰</v>
          </cell>
          <cell r="D84">
            <v>9.5442766493320332E-4</v>
          </cell>
        </row>
        <row r="85">
          <cell r="B85" t="str">
            <v>002304.SZ</v>
          </cell>
          <cell r="C85" t="str">
            <v>洋河股份</v>
          </cell>
          <cell r="D85">
            <v>3.00740596577801E-3</v>
          </cell>
        </row>
        <row r="86">
          <cell r="B86" t="str">
            <v>002310.SZ</v>
          </cell>
          <cell r="C86" t="str">
            <v>东方园林</v>
          </cell>
          <cell r="D86">
            <v>9.8936001430626722E-4</v>
          </cell>
        </row>
        <row r="87">
          <cell r="B87" t="str">
            <v>002344.SZ</v>
          </cell>
          <cell r="C87" t="str">
            <v>海宁皮城</v>
          </cell>
          <cell r="D87">
            <v>1.2088617661912583E-3</v>
          </cell>
        </row>
        <row r="88">
          <cell r="B88" t="str">
            <v>002353.SZ</v>
          </cell>
          <cell r="C88" t="str">
            <v>杰瑞股份</v>
          </cell>
          <cell r="D88">
            <v>1.6893928940752514E-3</v>
          </cell>
        </row>
        <row r="89">
          <cell r="B89" t="str">
            <v>002375.SZ</v>
          </cell>
          <cell r="C89" t="str">
            <v>亚厦股份</v>
          </cell>
          <cell r="D89">
            <v>9.1134705511268055E-4</v>
          </cell>
        </row>
        <row r="90">
          <cell r="B90" t="str">
            <v>002385.SZ</v>
          </cell>
          <cell r="C90" t="str">
            <v>大 北 农</v>
          </cell>
          <cell r="D90">
            <v>1.6276273106592882E-3</v>
          </cell>
        </row>
        <row r="91">
          <cell r="B91" t="str">
            <v>002399.SZ</v>
          </cell>
          <cell r="C91" t="str">
            <v>海 普 瑞</v>
          </cell>
          <cell r="D91">
            <v>9.4109950912288419E-4</v>
          </cell>
        </row>
        <row r="92">
          <cell r="B92" t="str">
            <v>002400.SZ</v>
          </cell>
          <cell r="C92" t="str">
            <v>省广股份</v>
          </cell>
          <cell r="D92">
            <v>1.5521502395181078E-3</v>
          </cell>
        </row>
        <row r="93">
          <cell r="B93" t="str">
            <v>002410.SZ</v>
          </cell>
          <cell r="C93" t="str">
            <v>广 联 达</v>
          </cell>
          <cell r="D93">
            <v>1.281026456426777E-3</v>
          </cell>
        </row>
        <row r="94">
          <cell r="B94" t="str">
            <v>002415.SZ</v>
          </cell>
          <cell r="C94" t="str">
            <v>海康威视</v>
          </cell>
          <cell r="D94">
            <v>3.7706689534583392E-3</v>
          </cell>
        </row>
        <row r="95">
          <cell r="B95" t="str">
            <v>002416.SZ</v>
          </cell>
          <cell r="C95" t="str">
            <v>爱 施 德</v>
          </cell>
          <cell r="D95">
            <v>3.5998798418358417E-4</v>
          </cell>
        </row>
        <row r="96">
          <cell r="B96" t="str">
            <v>002422.SZ</v>
          </cell>
          <cell r="C96" t="str">
            <v>科伦药业</v>
          </cell>
          <cell r="D96">
            <v>1.5010000014377973E-3</v>
          </cell>
        </row>
        <row r="97">
          <cell r="B97" t="str">
            <v>002429.SZ</v>
          </cell>
          <cell r="C97" t="str">
            <v>兆驰股份</v>
          </cell>
          <cell r="D97">
            <v>7.2154861212059837E-4</v>
          </cell>
        </row>
        <row r="98">
          <cell r="B98" t="str">
            <v>002450.SZ</v>
          </cell>
          <cell r="C98" t="str">
            <v>康 得 新</v>
          </cell>
          <cell r="D98">
            <v>3.11387394788522E-3</v>
          </cell>
        </row>
        <row r="99">
          <cell r="B99" t="str">
            <v>002456.SZ</v>
          </cell>
          <cell r="C99" t="str">
            <v>欧 菲 光</v>
          </cell>
          <cell r="D99">
            <v>1.7707477212448768E-3</v>
          </cell>
        </row>
        <row r="100">
          <cell r="B100" t="str">
            <v>002465.SZ</v>
          </cell>
          <cell r="C100" t="str">
            <v>海格通信</v>
          </cell>
          <cell r="D100">
            <v>1.9893058868778097E-3</v>
          </cell>
        </row>
        <row r="101">
          <cell r="B101" t="str">
            <v>002470.SZ</v>
          </cell>
          <cell r="C101" t="str">
            <v>金 正 大</v>
          </cell>
          <cell r="D101">
            <v>9.2276838037196583E-4</v>
          </cell>
        </row>
        <row r="102">
          <cell r="B102" t="str">
            <v>002475.SZ</v>
          </cell>
          <cell r="C102" t="str">
            <v>立讯精密</v>
          </cell>
          <cell r="D102">
            <v>1.0140013761178234E-3</v>
          </cell>
        </row>
        <row r="103">
          <cell r="B103" t="str">
            <v>002500.SZ</v>
          </cell>
          <cell r="C103" t="str">
            <v>山西证券</v>
          </cell>
          <cell r="D103">
            <v>2.0030075455795687E-3</v>
          </cell>
        </row>
        <row r="104">
          <cell r="B104" t="str">
            <v>002570.SZ</v>
          </cell>
          <cell r="C104" t="str">
            <v>贝 因 美</v>
          </cell>
          <cell r="D104">
            <v>1.416755441371244E-3</v>
          </cell>
        </row>
        <row r="105">
          <cell r="B105" t="str">
            <v>002594.SZ</v>
          </cell>
          <cell r="C105" t="str">
            <v>比 亚 迪</v>
          </cell>
          <cell r="D105">
            <v>2.6383556219652859E-3</v>
          </cell>
        </row>
        <row r="106">
          <cell r="B106" t="str">
            <v>002603.SZ</v>
          </cell>
          <cell r="C106" t="str">
            <v>以岭药业</v>
          </cell>
          <cell r="D106">
            <v>4.8383367976619605E-4</v>
          </cell>
        </row>
        <row r="107">
          <cell r="B107" t="str">
            <v>002653.SZ</v>
          </cell>
          <cell r="C107" t="str">
            <v>海 思 科</v>
          </cell>
          <cell r="D107">
            <v>5.4901976334586924E-4</v>
          </cell>
        </row>
        <row r="108">
          <cell r="B108" t="str">
            <v>002673.SZ</v>
          </cell>
          <cell r="C108" t="str">
            <v>西部证券</v>
          </cell>
          <cell r="D108">
            <v>1.4539877822336996E-3</v>
          </cell>
        </row>
        <row r="109">
          <cell r="B109" t="str">
            <v>300015.SZ</v>
          </cell>
          <cell r="C109" t="str">
            <v>爱尔眼科</v>
          </cell>
          <cell r="D109">
            <v>8.7367091113247166E-4</v>
          </cell>
        </row>
        <row r="110">
          <cell r="B110" t="str">
            <v>300017.SZ</v>
          </cell>
          <cell r="C110" t="str">
            <v>网宿科技</v>
          </cell>
          <cell r="D110">
            <v>1.4017511316528159E-3</v>
          </cell>
        </row>
        <row r="111">
          <cell r="B111" t="str">
            <v>300024.SZ</v>
          </cell>
          <cell r="C111" t="str">
            <v>机 器 人</v>
          </cell>
          <cell r="D111">
            <v>2.8244383938765224E-3</v>
          </cell>
        </row>
        <row r="112">
          <cell r="B112" t="str">
            <v>300027.SZ</v>
          </cell>
          <cell r="C112" t="str">
            <v>华谊兄弟</v>
          </cell>
          <cell r="D112">
            <v>3.5876884687191532E-3</v>
          </cell>
        </row>
        <row r="113">
          <cell r="B113" t="str">
            <v>300058.SZ</v>
          </cell>
          <cell r="C113" t="str">
            <v>蓝色光标</v>
          </cell>
          <cell r="D113">
            <v>2.501120211027916E-3</v>
          </cell>
        </row>
        <row r="114">
          <cell r="B114" t="str">
            <v>300070.SZ</v>
          </cell>
          <cell r="C114" t="str">
            <v>碧 水 源</v>
          </cell>
          <cell r="D114">
            <v>3.0342613132056562E-3</v>
          </cell>
        </row>
        <row r="115">
          <cell r="B115" t="str">
            <v>300124.SZ</v>
          </cell>
          <cell r="C115" t="str">
            <v>汇川技术</v>
          </cell>
          <cell r="D115">
            <v>2.8584835439926575E-3</v>
          </cell>
        </row>
        <row r="116">
          <cell r="B116" t="str">
            <v>300133.SZ</v>
          </cell>
          <cell r="C116" t="str">
            <v>华策影视</v>
          </cell>
          <cell r="D116">
            <v>1.119022864230093E-3</v>
          </cell>
        </row>
        <row r="117">
          <cell r="B117" t="str">
            <v>300146.SZ</v>
          </cell>
          <cell r="C117" t="str">
            <v>汤臣倍健</v>
          </cell>
          <cell r="D117">
            <v>1.0339573957448681E-3</v>
          </cell>
        </row>
        <row r="118">
          <cell r="B118" t="str">
            <v>300251.SZ</v>
          </cell>
          <cell r="C118" t="str">
            <v>光线传媒</v>
          </cell>
          <cell r="D118">
            <v>1.0901589600284388E-3</v>
          </cell>
        </row>
        <row r="119">
          <cell r="B119" t="str">
            <v>600000.SH</v>
          </cell>
          <cell r="C119" t="str">
            <v>浦发银行</v>
          </cell>
          <cell r="D119">
            <v>1.9357937344603168E-2</v>
          </cell>
        </row>
        <row r="120">
          <cell r="B120" t="str">
            <v>600008.SH</v>
          </cell>
          <cell r="C120" t="str">
            <v>首创股份</v>
          </cell>
          <cell r="D120">
            <v>1.6665797306270576E-3</v>
          </cell>
        </row>
        <row r="121">
          <cell r="B121" t="str">
            <v>600009.SH</v>
          </cell>
          <cell r="C121" t="str">
            <v>上海机场</v>
          </cell>
          <cell r="D121">
            <v>2.5458841692636023E-3</v>
          </cell>
        </row>
        <row r="122">
          <cell r="B122" t="str">
            <v>600010.SH</v>
          </cell>
          <cell r="C122" t="str">
            <v>包钢股份</v>
          </cell>
          <cell r="D122">
            <v>4.6386700151171056E-3</v>
          </cell>
        </row>
        <row r="123">
          <cell r="B123" t="str">
            <v>600011.SH</v>
          </cell>
          <cell r="C123" t="str">
            <v>华能国际</v>
          </cell>
          <cell r="D123">
            <v>4.2142232950898098E-3</v>
          </cell>
        </row>
        <row r="124">
          <cell r="B124" t="str">
            <v>600015.SH</v>
          </cell>
          <cell r="C124" t="str">
            <v>华夏银行</v>
          </cell>
          <cell r="D124">
            <v>6.4667602592214232E-3</v>
          </cell>
        </row>
        <row r="125">
          <cell r="B125" t="str">
            <v>600016.SH</v>
          </cell>
          <cell r="C125" t="str">
            <v>民生银行</v>
          </cell>
          <cell r="D125">
            <v>3.0412374645236724E-2</v>
          </cell>
        </row>
        <row r="126">
          <cell r="B126" t="str">
            <v>600018.SH</v>
          </cell>
          <cell r="C126" t="str">
            <v>上港集团</v>
          </cell>
          <cell r="D126">
            <v>3.8508541268363512E-3</v>
          </cell>
        </row>
        <row r="127">
          <cell r="B127" t="str">
            <v>600019.SH</v>
          </cell>
          <cell r="C127" t="str">
            <v>宝钢股份</v>
          </cell>
          <cell r="D127">
            <v>4.1680956879970154E-3</v>
          </cell>
        </row>
        <row r="128">
          <cell r="B128" t="str">
            <v>600023.SH</v>
          </cell>
          <cell r="C128" t="str">
            <v>浙能电力</v>
          </cell>
          <cell r="D128">
            <v>7.0797473072380568E-4</v>
          </cell>
        </row>
        <row r="129">
          <cell r="B129" t="str">
            <v>600027.SH</v>
          </cell>
          <cell r="C129" t="str">
            <v>华电国际</v>
          </cell>
          <cell r="D129">
            <v>1.6608985550677915E-3</v>
          </cell>
        </row>
        <row r="130">
          <cell r="B130" t="str">
            <v>600028.SH</v>
          </cell>
          <cell r="C130" t="str">
            <v>中国石化</v>
          </cell>
          <cell r="D130">
            <v>4.3127985713594923E-3</v>
          </cell>
        </row>
        <row r="131">
          <cell r="B131" t="str">
            <v>600029.SH</v>
          </cell>
          <cell r="C131" t="str">
            <v>南方航空</v>
          </cell>
          <cell r="D131">
            <v>2.5593597604258054E-3</v>
          </cell>
        </row>
        <row r="132">
          <cell r="B132" t="str">
            <v>600030.SH</v>
          </cell>
          <cell r="C132" t="str">
            <v>中信证券</v>
          </cell>
          <cell r="D132">
            <v>2.6713133205254487E-2</v>
          </cell>
        </row>
        <row r="133">
          <cell r="B133" t="str">
            <v>600031.SH</v>
          </cell>
          <cell r="C133" t="str">
            <v>三一重工</v>
          </cell>
          <cell r="D133">
            <v>3.3816951790943484E-3</v>
          </cell>
        </row>
        <row r="134">
          <cell r="B134" t="str">
            <v>600036.SH</v>
          </cell>
          <cell r="C134" t="str">
            <v>招商银行</v>
          </cell>
          <cell r="D134">
            <v>3.0589169290192633E-2</v>
          </cell>
        </row>
        <row r="135">
          <cell r="B135" t="str">
            <v>600038.SH</v>
          </cell>
          <cell r="C135" t="str">
            <v>哈飞股份</v>
          </cell>
          <cell r="D135">
            <v>2.4299186219581457E-3</v>
          </cell>
        </row>
        <row r="136">
          <cell r="B136" t="str">
            <v>600048.SH</v>
          </cell>
          <cell r="C136" t="str">
            <v>保利地产</v>
          </cell>
          <cell r="D136">
            <v>7.1393406764695957E-3</v>
          </cell>
        </row>
        <row r="137">
          <cell r="B137" t="str">
            <v>600050.SH</v>
          </cell>
          <cell r="C137" t="str">
            <v>中国联通</v>
          </cell>
          <cell r="D137">
            <v>5.0501817402724396E-3</v>
          </cell>
        </row>
        <row r="138">
          <cell r="B138" t="str">
            <v>600058.SH</v>
          </cell>
          <cell r="C138" t="str">
            <v>五矿发展</v>
          </cell>
          <cell r="D138">
            <v>8.781446138683898E-4</v>
          </cell>
        </row>
        <row r="139">
          <cell r="B139" t="str">
            <v>600060.SH</v>
          </cell>
          <cell r="C139" t="str">
            <v>海信电器</v>
          </cell>
          <cell r="D139">
            <v>1.2731632376596271E-3</v>
          </cell>
        </row>
        <row r="140">
          <cell r="B140" t="str">
            <v>600066.SH</v>
          </cell>
          <cell r="C140" t="str">
            <v>宇通客车</v>
          </cell>
          <cell r="D140">
            <v>2.5389055626077565E-3</v>
          </cell>
        </row>
        <row r="141">
          <cell r="B141" t="str">
            <v>600068.SH</v>
          </cell>
          <cell r="C141" t="str">
            <v>葛 洲 坝</v>
          </cell>
          <cell r="D141">
            <v>2.1721257232140464E-3</v>
          </cell>
        </row>
        <row r="142">
          <cell r="B142" t="str">
            <v>600079.SH</v>
          </cell>
          <cell r="C142" t="str">
            <v>人福医药</v>
          </cell>
          <cell r="D142">
            <v>1.5270174265336045E-3</v>
          </cell>
        </row>
        <row r="143">
          <cell r="B143" t="str">
            <v>600085.SH</v>
          </cell>
          <cell r="C143" t="str">
            <v>同 仁 堂</v>
          </cell>
          <cell r="D143">
            <v>1.9314325967515862E-3</v>
          </cell>
        </row>
        <row r="144">
          <cell r="B144" t="str">
            <v>600089.SH</v>
          </cell>
          <cell r="C144" t="str">
            <v>特变电工</v>
          </cell>
          <cell r="D144">
            <v>4.9526876565832391E-3</v>
          </cell>
        </row>
        <row r="145">
          <cell r="B145" t="str">
            <v>600100.SH</v>
          </cell>
          <cell r="C145" t="str">
            <v>同方股份</v>
          </cell>
          <cell r="D145">
            <v>2.8229938276414256E-3</v>
          </cell>
        </row>
        <row r="146">
          <cell r="B146" t="str">
            <v>600104.SH</v>
          </cell>
          <cell r="C146" t="str">
            <v>上汽集团</v>
          </cell>
          <cell r="D146">
            <v>9.6436873925957265E-3</v>
          </cell>
        </row>
        <row r="147">
          <cell r="B147" t="str">
            <v>600108.SH</v>
          </cell>
          <cell r="C147" t="str">
            <v>亚盛集团</v>
          </cell>
          <cell r="D147">
            <v>2.1107238136660643E-3</v>
          </cell>
        </row>
        <row r="148">
          <cell r="B148" t="str">
            <v>600109.SH</v>
          </cell>
          <cell r="C148" t="str">
            <v>国金证券</v>
          </cell>
          <cell r="D148">
            <v>3.9688220663905175E-3</v>
          </cell>
        </row>
        <row r="149">
          <cell r="B149" t="str">
            <v>600111.SH</v>
          </cell>
          <cell r="C149" t="str">
            <v>包钢稀土</v>
          </cell>
          <cell r="D149">
            <v>5.0057250671676655E-3</v>
          </cell>
        </row>
        <row r="150">
          <cell r="B150" t="str">
            <v>600115.SH</v>
          </cell>
          <cell r="C150" t="str">
            <v>东方航空</v>
          </cell>
          <cell r="D150">
            <v>1.9358949734019435E-3</v>
          </cell>
        </row>
        <row r="151">
          <cell r="B151" t="str">
            <v>600118.SH</v>
          </cell>
          <cell r="C151" t="str">
            <v>中国卫星</v>
          </cell>
          <cell r="D151">
            <v>2.0326420513082648E-3</v>
          </cell>
        </row>
        <row r="152">
          <cell r="B152" t="str">
            <v>600143.SH</v>
          </cell>
          <cell r="C152" t="str">
            <v>金发科技</v>
          </cell>
          <cell r="D152">
            <v>1.3856465821237072E-3</v>
          </cell>
        </row>
        <row r="153">
          <cell r="B153" t="str">
            <v>600150.SH</v>
          </cell>
          <cell r="C153" t="str">
            <v>中国船舶</v>
          </cell>
          <cell r="D153">
            <v>3.5460266223043234E-3</v>
          </cell>
        </row>
        <row r="154">
          <cell r="B154" t="str">
            <v>600153.SH</v>
          </cell>
          <cell r="C154" t="str">
            <v>建发股份</v>
          </cell>
          <cell r="D154">
            <v>2.5138513818109246E-3</v>
          </cell>
        </row>
        <row r="155">
          <cell r="B155" t="str">
            <v>600157.SH</v>
          </cell>
          <cell r="C155" t="str">
            <v>永泰能源</v>
          </cell>
          <cell r="D155">
            <v>1.3736158574099676E-3</v>
          </cell>
        </row>
        <row r="156">
          <cell r="B156" t="str">
            <v>600166.SH</v>
          </cell>
          <cell r="C156" t="str">
            <v>福田汽车</v>
          </cell>
          <cell r="D156">
            <v>1.4556488871982599E-3</v>
          </cell>
        </row>
        <row r="157">
          <cell r="B157" t="str">
            <v>600170.SH</v>
          </cell>
          <cell r="C157" t="str">
            <v>上海建工</v>
          </cell>
          <cell r="D157">
            <v>1.3322946427885948E-3</v>
          </cell>
        </row>
        <row r="158">
          <cell r="B158" t="str">
            <v>600177.SH</v>
          </cell>
          <cell r="C158" t="str">
            <v>雅 戈 尔</v>
          </cell>
          <cell r="D158">
            <v>2.2596728351628021E-3</v>
          </cell>
        </row>
        <row r="159">
          <cell r="B159" t="str">
            <v>600188.SH</v>
          </cell>
          <cell r="C159" t="str">
            <v>兖州煤业</v>
          </cell>
          <cell r="D159">
            <v>9.5530244802104886E-4</v>
          </cell>
        </row>
        <row r="160">
          <cell r="B160" t="str">
            <v>600196.SH</v>
          </cell>
          <cell r="C160" t="str">
            <v>复星医药</v>
          </cell>
          <cell r="D160">
            <v>3.3749131529076815E-3</v>
          </cell>
        </row>
        <row r="161">
          <cell r="B161" t="str">
            <v>600208.SH</v>
          </cell>
          <cell r="C161" t="str">
            <v>新湖中宝</v>
          </cell>
          <cell r="D161">
            <v>2.2959812478201172E-3</v>
          </cell>
        </row>
        <row r="162">
          <cell r="B162" t="str">
            <v>600221.SH</v>
          </cell>
          <cell r="C162" t="str">
            <v>海南航空</v>
          </cell>
          <cell r="D162">
            <v>2.6995314639737121E-3</v>
          </cell>
        </row>
        <row r="163">
          <cell r="B163" t="str">
            <v>600252.SH</v>
          </cell>
          <cell r="C163" t="str">
            <v>中恒集团</v>
          </cell>
          <cell r="D163">
            <v>2.1263912770596105E-3</v>
          </cell>
        </row>
        <row r="164">
          <cell r="B164" t="str">
            <v>600256.SH</v>
          </cell>
          <cell r="C164" t="str">
            <v>广汇能源</v>
          </cell>
          <cell r="D164">
            <v>3.6235481303249634E-3</v>
          </cell>
        </row>
        <row r="165">
          <cell r="B165" t="str">
            <v>600267.SH</v>
          </cell>
          <cell r="C165" t="str">
            <v>海正药业</v>
          </cell>
          <cell r="D165">
            <v>1.1958874552254609E-3</v>
          </cell>
        </row>
        <row r="166">
          <cell r="B166" t="str">
            <v>600271.SH</v>
          </cell>
          <cell r="C166" t="str">
            <v>航天信息</v>
          </cell>
          <cell r="D166">
            <v>2.1240028243590886E-3</v>
          </cell>
        </row>
        <row r="167">
          <cell r="B167" t="str">
            <v>600276.SH</v>
          </cell>
          <cell r="C167" t="str">
            <v>恒瑞医药</v>
          </cell>
          <cell r="D167">
            <v>3.7532814109594785E-3</v>
          </cell>
        </row>
        <row r="168">
          <cell r="B168" t="str">
            <v>600277.SH</v>
          </cell>
          <cell r="C168" t="str">
            <v>亿利能源</v>
          </cell>
          <cell r="D168">
            <v>5.1177759345995527E-4</v>
          </cell>
        </row>
        <row r="169">
          <cell r="B169" t="str">
            <v>600309.SH</v>
          </cell>
          <cell r="C169" t="str">
            <v>万华化学</v>
          </cell>
          <cell r="D169">
            <v>2.9058426663768088E-3</v>
          </cell>
        </row>
        <row r="170">
          <cell r="B170" t="str">
            <v>600315.SH</v>
          </cell>
          <cell r="C170" t="str">
            <v>上海家化</v>
          </cell>
          <cell r="D170">
            <v>2.3088376105044072E-3</v>
          </cell>
        </row>
        <row r="171">
          <cell r="B171" t="str">
            <v>600316.SH</v>
          </cell>
          <cell r="C171" t="str">
            <v>洪都航空</v>
          </cell>
          <cell r="D171">
            <v>1.7962736951677371E-3</v>
          </cell>
        </row>
        <row r="172">
          <cell r="B172" t="str">
            <v>600332.SH</v>
          </cell>
          <cell r="C172" t="str">
            <v>白 云 山</v>
          </cell>
          <cell r="D172">
            <v>1.935265915900572E-3</v>
          </cell>
        </row>
        <row r="173">
          <cell r="B173" t="str">
            <v>600340.SH</v>
          </cell>
          <cell r="C173" t="str">
            <v>华夏幸福</v>
          </cell>
          <cell r="D173">
            <v>2.6624760455335179E-3</v>
          </cell>
        </row>
        <row r="174">
          <cell r="B174" t="str">
            <v>600348.SH</v>
          </cell>
          <cell r="C174" t="str">
            <v>阳泉煤业</v>
          </cell>
          <cell r="D174">
            <v>1.3203425502625269E-3</v>
          </cell>
        </row>
        <row r="175">
          <cell r="B175" t="str">
            <v>600352.SH</v>
          </cell>
          <cell r="C175" t="str">
            <v>浙江龙盛</v>
          </cell>
          <cell r="D175">
            <v>2.449815293975947E-3</v>
          </cell>
        </row>
        <row r="176">
          <cell r="B176" t="str">
            <v>600362.SH</v>
          </cell>
          <cell r="C176" t="str">
            <v>江西铜业</v>
          </cell>
          <cell r="D176">
            <v>1.9633670939696738E-3</v>
          </cell>
        </row>
        <row r="177">
          <cell r="B177" t="str">
            <v>600369.SH</v>
          </cell>
          <cell r="C177" t="str">
            <v>西南证券</v>
          </cell>
          <cell r="D177">
            <v>2.8088007177667199E-3</v>
          </cell>
        </row>
        <row r="178">
          <cell r="B178" t="str">
            <v>600372.SH</v>
          </cell>
          <cell r="C178" t="str">
            <v>中航电子</v>
          </cell>
          <cell r="D178">
            <v>2.1272857181943738E-3</v>
          </cell>
        </row>
        <row r="179">
          <cell r="B179" t="str">
            <v>600373.SH</v>
          </cell>
          <cell r="C179" t="str">
            <v>中文传媒</v>
          </cell>
          <cell r="D179">
            <v>9.7678807044088308E-4</v>
          </cell>
        </row>
        <row r="180">
          <cell r="B180" t="str">
            <v>600383.SH</v>
          </cell>
          <cell r="C180" t="str">
            <v>金地集团</v>
          </cell>
          <cell r="D180">
            <v>5.3625382767740126E-3</v>
          </cell>
        </row>
        <row r="181">
          <cell r="B181" t="str">
            <v>600395.SH</v>
          </cell>
          <cell r="C181" t="str">
            <v>盘江股份</v>
          </cell>
          <cell r="D181">
            <v>7.0131065281864617E-4</v>
          </cell>
        </row>
        <row r="182">
          <cell r="B182" t="str">
            <v>600398.SH</v>
          </cell>
          <cell r="C182" t="str">
            <v>海澜之家</v>
          </cell>
          <cell r="D182">
            <v>7.9934495548586036E-4</v>
          </cell>
        </row>
        <row r="183">
          <cell r="B183" t="str">
            <v>600406.SH</v>
          </cell>
          <cell r="C183" t="str">
            <v>国电南瑞</v>
          </cell>
          <cell r="D183">
            <v>3.3091274988970129E-3</v>
          </cell>
        </row>
        <row r="184">
          <cell r="B184" t="str">
            <v>600415.SH</v>
          </cell>
          <cell r="C184" t="str">
            <v>小商品城</v>
          </cell>
          <cell r="D184">
            <v>2.0671615816960534E-3</v>
          </cell>
        </row>
        <row r="185">
          <cell r="B185" t="str">
            <v>600436.SH</v>
          </cell>
          <cell r="C185" t="str">
            <v>片 仔 癀</v>
          </cell>
          <cell r="D185">
            <v>9.6600625456783171E-4</v>
          </cell>
        </row>
        <row r="186">
          <cell r="B186" t="str">
            <v>600485.SH</v>
          </cell>
          <cell r="C186" t="str">
            <v>信威集团</v>
          </cell>
          <cell r="D186">
            <v>7.6021127685322969E-4</v>
          </cell>
        </row>
        <row r="187">
          <cell r="B187" t="str">
            <v>600489.SH</v>
          </cell>
          <cell r="C187" t="str">
            <v>中金黄金</v>
          </cell>
          <cell r="D187">
            <v>2.0472381511447871E-3</v>
          </cell>
        </row>
        <row r="188">
          <cell r="B188" t="str">
            <v>600497.SH</v>
          </cell>
          <cell r="C188" t="str">
            <v>驰宏锌锗</v>
          </cell>
          <cell r="D188">
            <v>1.646548180817743E-3</v>
          </cell>
        </row>
        <row r="189">
          <cell r="B189" t="str">
            <v>600498.SH</v>
          </cell>
          <cell r="C189" t="str">
            <v>烽火通信</v>
          </cell>
          <cell r="D189">
            <v>1.0442747683713507E-3</v>
          </cell>
        </row>
        <row r="190">
          <cell r="B190" t="str">
            <v>600516.SH</v>
          </cell>
          <cell r="C190" t="str">
            <v>方大炭素</v>
          </cell>
          <cell r="D190">
            <v>1.2714038424604774E-3</v>
          </cell>
        </row>
        <row r="191">
          <cell r="B191" t="str">
            <v>600518.SH</v>
          </cell>
          <cell r="C191" t="str">
            <v>康美药业</v>
          </cell>
          <cell r="D191">
            <v>3.5234100393253085E-3</v>
          </cell>
        </row>
        <row r="192">
          <cell r="B192" t="str">
            <v>600519.SH</v>
          </cell>
          <cell r="C192" t="str">
            <v>贵州茅台</v>
          </cell>
          <cell r="D192">
            <v>1.0748921764459409E-2</v>
          </cell>
        </row>
        <row r="193">
          <cell r="B193" t="str">
            <v>600535.SH</v>
          </cell>
          <cell r="C193" t="str">
            <v>天 士 力</v>
          </cell>
          <cell r="D193">
            <v>3.4574966080096739E-3</v>
          </cell>
        </row>
        <row r="194">
          <cell r="B194" t="str">
            <v>600547.SH</v>
          </cell>
          <cell r="C194" t="str">
            <v>山东黄金</v>
          </cell>
          <cell r="D194">
            <v>1.9389419706742144E-3</v>
          </cell>
        </row>
        <row r="195">
          <cell r="B195" t="str">
            <v>600549.SH</v>
          </cell>
          <cell r="C195" t="str">
            <v>厦门钨业</v>
          </cell>
          <cell r="D195">
            <v>1.5307917715418366E-3</v>
          </cell>
        </row>
        <row r="196">
          <cell r="B196" t="str">
            <v>600570.SH</v>
          </cell>
          <cell r="C196" t="str">
            <v>恒生电子</v>
          </cell>
          <cell r="D196">
            <v>4.5846603104283314E-3</v>
          </cell>
        </row>
        <row r="197">
          <cell r="B197" t="str">
            <v>600578.SH</v>
          </cell>
          <cell r="C197" t="str">
            <v>京能电力</v>
          </cell>
          <cell r="D197">
            <v>4.717931260289977E-4</v>
          </cell>
        </row>
        <row r="198">
          <cell r="B198" t="str">
            <v>600583.SH</v>
          </cell>
          <cell r="C198" t="str">
            <v>海油工程</v>
          </cell>
          <cell r="D198">
            <v>2.0950366922256E-3</v>
          </cell>
        </row>
        <row r="199">
          <cell r="B199" t="str">
            <v>600585.SH</v>
          </cell>
          <cell r="C199" t="str">
            <v>海螺水泥</v>
          </cell>
          <cell r="D199">
            <v>5.3616634936861675E-3</v>
          </cell>
        </row>
        <row r="200">
          <cell r="B200" t="str">
            <v>600588.SH</v>
          </cell>
          <cell r="C200" t="str">
            <v>用友软件</v>
          </cell>
          <cell r="D200">
            <v>2.1181938714948567E-3</v>
          </cell>
        </row>
        <row r="201">
          <cell r="B201" t="str">
            <v>600597.SH</v>
          </cell>
          <cell r="C201" t="str">
            <v>光明乳业</v>
          </cell>
          <cell r="D201">
            <v>1.387730335097002E-3</v>
          </cell>
        </row>
        <row r="202">
          <cell r="B202" t="str">
            <v>600600.SH</v>
          </cell>
          <cell r="C202" t="str">
            <v>青岛啤酒</v>
          </cell>
          <cell r="D202">
            <v>1.9807546364685341E-3</v>
          </cell>
        </row>
        <row r="203">
          <cell r="B203" t="str">
            <v>600633.SH</v>
          </cell>
          <cell r="C203" t="str">
            <v>浙报传媒</v>
          </cell>
          <cell r="D203">
            <v>6.4191386405628706E-4</v>
          </cell>
        </row>
        <row r="204">
          <cell r="B204" t="str">
            <v>600637.SH</v>
          </cell>
          <cell r="C204" t="str">
            <v>百 视 通</v>
          </cell>
          <cell r="D204">
            <v>3.5546565049012703E-3</v>
          </cell>
        </row>
        <row r="205">
          <cell r="B205" t="str">
            <v>600642.SH</v>
          </cell>
          <cell r="C205" t="str">
            <v>申能股份</v>
          </cell>
          <cell r="D205">
            <v>1.819706087093844E-3</v>
          </cell>
        </row>
        <row r="206">
          <cell r="B206" t="str">
            <v>600648.SH</v>
          </cell>
          <cell r="C206" t="str">
            <v>外 高 桥</v>
          </cell>
          <cell r="D206">
            <v>1.2372774730110465E-3</v>
          </cell>
        </row>
        <row r="207">
          <cell r="B207" t="str">
            <v>600649.SH</v>
          </cell>
          <cell r="C207" t="str">
            <v>城投控股</v>
          </cell>
          <cell r="D207">
            <v>1.4391066407168679E-3</v>
          </cell>
        </row>
        <row r="208">
          <cell r="B208" t="str">
            <v>600655.SH</v>
          </cell>
          <cell r="C208" t="str">
            <v>豫园商城</v>
          </cell>
          <cell r="D208">
            <v>1.6678083585594246E-3</v>
          </cell>
        </row>
        <row r="209">
          <cell r="B209" t="str">
            <v>600660.SH</v>
          </cell>
          <cell r="C209" t="str">
            <v>福耀玻璃</v>
          </cell>
          <cell r="D209">
            <v>2.4138607261631538E-3</v>
          </cell>
        </row>
        <row r="210">
          <cell r="B210" t="str">
            <v>600663.SH</v>
          </cell>
          <cell r="C210" t="str">
            <v>陆 家 嘴</v>
          </cell>
          <cell r="D210">
            <v>1.9365338599267746E-3</v>
          </cell>
        </row>
        <row r="211">
          <cell r="B211" t="str">
            <v>600664.SH</v>
          </cell>
          <cell r="C211" t="str">
            <v>哈药股份</v>
          </cell>
          <cell r="D211">
            <v>1.1076326535876613E-3</v>
          </cell>
        </row>
        <row r="212">
          <cell r="B212" t="str">
            <v>600674.SH</v>
          </cell>
          <cell r="C212" t="str">
            <v>川投能源</v>
          </cell>
          <cell r="D212">
            <v>2.8919051111120364E-3</v>
          </cell>
        </row>
        <row r="213">
          <cell r="B213" t="str">
            <v>600688.SH</v>
          </cell>
          <cell r="C213" t="str">
            <v>上海石化</v>
          </cell>
          <cell r="D213">
            <v>1.1914447366220212E-3</v>
          </cell>
        </row>
        <row r="214">
          <cell r="B214" t="str">
            <v>600690.SH</v>
          </cell>
          <cell r="C214" t="str">
            <v>青岛海尔</v>
          </cell>
          <cell r="D214">
            <v>3.803271824271634E-3</v>
          </cell>
        </row>
        <row r="215">
          <cell r="B215" t="str">
            <v>600703.SH</v>
          </cell>
          <cell r="C215" t="str">
            <v>三安光电</v>
          </cell>
          <cell r="D215">
            <v>2.374082668224834E-3</v>
          </cell>
        </row>
        <row r="216">
          <cell r="B216" t="str">
            <v>600705.SH</v>
          </cell>
          <cell r="C216" t="str">
            <v>中航资本</v>
          </cell>
          <cell r="D216">
            <v>1.8731661456870047E-3</v>
          </cell>
        </row>
        <row r="217">
          <cell r="B217" t="str">
            <v>600718.SH</v>
          </cell>
          <cell r="C217" t="str">
            <v>东软集团</v>
          </cell>
          <cell r="D217">
            <v>2.0736978822962467E-3</v>
          </cell>
        </row>
        <row r="218">
          <cell r="B218" t="str">
            <v>600739.SH</v>
          </cell>
          <cell r="C218" t="str">
            <v>辽宁成大</v>
          </cell>
          <cell r="D218">
            <v>3.83522597953664E-3</v>
          </cell>
        </row>
        <row r="219">
          <cell r="B219" t="str">
            <v>600741.SH</v>
          </cell>
          <cell r="C219" t="str">
            <v>华域汽车</v>
          </cell>
          <cell r="D219">
            <v>2.2043649201593614E-3</v>
          </cell>
        </row>
        <row r="220">
          <cell r="B220" t="str">
            <v>600783.SH</v>
          </cell>
          <cell r="C220" t="str">
            <v>鲁信创投</v>
          </cell>
          <cell r="D220">
            <v>7.6830527671476378E-4</v>
          </cell>
        </row>
        <row r="221">
          <cell r="B221" t="str">
            <v>600795.SH</v>
          </cell>
          <cell r="C221" t="str">
            <v>国电电力</v>
          </cell>
          <cell r="D221">
            <v>4.0293393638271956E-3</v>
          </cell>
        </row>
        <row r="222">
          <cell r="B222" t="str">
            <v>600804.SH</v>
          </cell>
          <cell r="C222" t="str">
            <v>鹏 博 士</v>
          </cell>
          <cell r="D222">
            <v>2.8657205926174269E-3</v>
          </cell>
        </row>
        <row r="223">
          <cell r="B223" t="str">
            <v>600809.SH</v>
          </cell>
          <cell r="C223" t="str">
            <v>山西汾酒</v>
          </cell>
          <cell r="D223">
            <v>7.80522752874223E-4</v>
          </cell>
        </row>
        <row r="224">
          <cell r="B224" t="str">
            <v>600827.SH</v>
          </cell>
          <cell r="C224" t="str">
            <v>百联股份</v>
          </cell>
          <cell r="D224">
            <v>1.8337517616166658E-3</v>
          </cell>
        </row>
        <row r="225">
          <cell r="B225" t="str">
            <v>600832.SH</v>
          </cell>
          <cell r="C225" t="str">
            <v>东方明珠</v>
          </cell>
          <cell r="D225">
            <v>3.3075155390497471E-3</v>
          </cell>
        </row>
        <row r="226">
          <cell r="B226" t="str">
            <v>600837.SH</v>
          </cell>
          <cell r="C226" t="str">
            <v>海通证券</v>
          </cell>
          <cell r="D226">
            <v>2.1414886570925381E-2</v>
          </cell>
        </row>
        <row r="227">
          <cell r="B227" t="str">
            <v>600839.SH</v>
          </cell>
          <cell r="C227" t="str">
            <v>四川长虹</v>
          </cell>
          <cell r="D227">
            <v>2.6130458865585215E-3</v>
          </cell>
        </row>
        <row r="228">
          <cell r="B228" t="str">
            <v>600863.SH</v>
          </cell>
          <cell r="C228" t="str">
            <v>内蒙华电</v>
          </cell>
          <cell r="D228">
            <v>1.4781376928723086E-3</v>
          </cell>
        </row>
        <row r="229">
          <cell r="B229" t="str">
            <v>600867.SH</v>
          </cell>
          <cell r="C229" t="str">
            <v>通化东宝</v>
          </cell>
          <cell r="D229">
            <v>1.6055906400643508E-3</v>
          </cell>
        </row>
        <row r="230">
          <cell r="B230" t="str">
            <v>600873.SH</v>
          </cell>
          <cell r="C230" t="str">
            <v>梅花生物</v>
          </cell>
          <cell r="D230">
            <v>1.3874944385339875E-3</v>
          </cell>
        </row>
        <row r="231">
          <cell r="B231" t="str">
            <v>600875.SH</v>
          </cell>
          <cell r="C231" t="str">
            <v>东方电气</v>
          </cell>
          <cell r="D231">
            <v>1.5936680346086596E-3</v>
          </cell>
        </row>
        <row r="232">
          <cell r="B232" t="str">
            <v>600880.SH</v>
          </cell>
          <cell r="C232" t="str">
            <v>博瑞传播</v>
          </cell>
          <cell r="D232">
            <v>1.117137319272454E-3</v>
          </cell>
        </row>
        <row r="233">
          <cell r="B233" t="str">
            <v>600886.SH</v>
          </cell>
          <cell r="C233" t="str">
            <v>国投电力</v>
          </cell>
          <cell r="D233">
            <v>3.9967856381311947E-3</v>
          </cell>
        </row>
        <row r="234">
          <cell r="B234" t="str">
            <v>600887.SH</v>
          </cell>
          <cell r="C234" t="str">
            <v>伊利股份</v>
          </cell>
          <cell r="D234">
            <v>8.9898705811306667E-3</v>
          </cell>
        </row>
        <row r="235">
          <cell r="B235" t="str">
            <v>600893.SH</v>
          </cell>
          <cell r="C235" t="str">
            <v>航空动力</v>
          </cell>
          <cell r="D235">
            <v>2.4320739066325653E-3</v>
          </cell>
        </row>
        <row r="236">
          <cell r="B236" t="str">
            <v>600900.SH</v>
          </cell>
          <cell r="C236" t="str">
            <v>长江电力</v>
          </cell>
          <cell r="D236">
            <v>6.444261624523915E-3</v>
          </cell>
        </row>
        <row r="237">
          <cell r="B237" t="str">
            <v>600998.SH</v>
          </cell>
          <cell r="C237" t="str">
            <v>九 州 通</v>
          </cell>
          <cell r="D237">
            <v>8.1161195407484208E-4</v>
          </cell>
        </row>
        <row r="238">
          <cell r="B238" t="str">
            <v>600999.SH</v>
          </cell>
          <cell r="C238" t="str">
            <v>招商证券</v>
          </cell>
          <cell r="D238">
            <v>8.5505427195865392E-3</v>
          </cell>
        </row>
        <row r="239">
          <cell r="B239" t="str">
            <v>601006.SH</v>
          </cell>
          <cell r="C239" t="str">
            <v>大秦铁路</v>
          </cell>
          <cell r="D239">
            <v>8.0984469565692514E-3</v>
          </cell>
        </row>
        <row r="240">
          <cell r="B240" t="str">
            <v>601009.SH</v>
          </cell>
          <cell r="C240" t="str">
            <v>南京银行</v>
          </cell>
          <cell r="D240">
            <v>3.5197929586924192E-3</v>
          </cell>
        </row>
        <row r="241">
          <cell r="B241" t="str">
            <v>601018.SH</v>
          </cell>
          <cell r="C241" t="str">
            <v>宁 波 港</v>
          </cell>
          <cell r="D241">
            <v>2.4868019092519292E-3</v>
          </cell>
        </row>
        <row r="242">
          <cell r="B242" t="str">
            <v>601088.SH</v>
          </cell>
          <cell r="C242" t="str">
            <v>中国神华</v>
          </cell>
          <cell r="D242">
            <v>7.7394615327784806E-3</v>
          </cell>
        </row>
        <row r="243">
          <cell r="B243" t="str">
            <v>601098.SH</v>
          </cell>
          <cell r="C243" t="str">
            <v>中南传媒</v>
          </cell>
          <cell r="D243">
            <v>1.7135329756904016E-3</v>
          </cell>
        </row>
        <row r="244">
          <cell r="B244" t="str">
            <v>601111.SH</v>
          </cell>
          <cell r="C244" t="str">
            <v>中国国航</v>
          </cell>
          <cell r="D244">
            <v>1.6102594262073461E-3</v>
          </cell>
        </row>
        <row r="245">
          <cell r="B245" t="str">
            <v>601117.SH</v>
          </cell>
          <cell r="C245" t="str">
            <v>中国化学</v>
          </cell>
          <cell r="D245">
            <v>2.129752803082567E-3</v>
          </cell>
        </row>
        <row r="246">
          <cell r="B246" t="str">
            <v>601118.SH</v>
          </cell>
          <cell r="C246" t="str">
            <v>海南橡胶</v>
          </cell>
          <cell r="D246">
            <v>1.5463609447007934E-3</v>
          </cell>
        </row>
        <row r="247">
          <cell r="B247" t="str">
            <v>601158.SH</v>
          </cell>
          <cell r="C247" t="str">
            <v>重庆水务</v>
          </cell>
          <cell r="D247">
            <v>1.1321069220004158E-3</v>
          </cell>
        </row>
        <row r="248">
          <cell r="B248" t="str">
            <v>601166.SH</v>
          </cell>
          <cell r="C248" t="str">
            <v>兴业银行</v>
          </cell>
          <cell r="D248">
            <v>1.9969892345156615E-2</v>
          </cell>
        </row>
        <row r="249">
          <cell r="B249" t="str">
            <v>601168.SH</v>
          </cell>
          <cell r="C249" t="str">
            <v>西部矿业</v>
          </cell>
          <cell r="D249">
            <v>2.2989889289985522E-3</v>
          </cell>
        </row>
        <row r="250">
          <cell r="B250" t="str">
            <v>601169.SH</v>
          </cell>
          <cell r="C250" t="str">
            <v>北京银行</v>
          </cell>
          <cell r="D250">
            <v>7.970188029453578E-3</v>
          </cell>
        </row>
        <row r="251">
          <cell r="B251" t="str">
            <v>601179.SH</v>
          </cell>
          <cell r="C251" t="str">
            <v>中国西电</v>
          </cell>
          <cell r="D251">
            <v>1.8496551215732265E-3</v>
          </cell>
        </row>
        <row r="252">
          <cell r="B252" t="str">
            <v>601186.SH</v>
          </cell>
          <cell r="C252" t="str">
            <v>中国铁建</v>
          </cell>
          <cell r="D252">
            <v>4.0158539436415336E-3</v>
          </cell>
        </row>
        <row r="253">
          <cell r="B253" t="str">
            <v>601216.SH</v>
          </cell>
          <cell r="C253" t="str">
            <v>内蒙君正</v>
          </cell>
          <cell r="D253">
            <v>8.5472205096574186E-4</v>
          </cell>
        </row>
        <row r="254">
          <cell r="B254" t="str">
            <v>601225.SH</v>
          </cell>
          <cell r="C254" t="str">
            <v>陕西煤业</v>
          </cell>
          <cell r="D254">
            <v>4.7437815919869824E-4</v>
          </cell>
        </row>
        <row r="255">
          <cell r="B255" t="str">
            <v>601231.SH</v>
          </cell>
          <cell r="C255" t="str">
            <v>环旭电子</v>
          </cell>
          <cell r="D255">
            <v>4.5141756039862038E-4</v>
          </cell>
        </row>
        <row r="256">
          <cell r="B256" t="str">
            <v>601258.SH</v>
          </cell>
          <cell r="C256" t="str">
            <v>庞大集团</v>
          </cell>
          <cell r="D256">
            <v>8.5356222619758723E-4</v>
          </cell>
        </row>
        <row r="257">
          <cell r="B257" t="str">
            <v>601288.SH</v>
          </cell>
          <cell r="C257" t="str">
            <v>农业银行</v>
          </cell>
          <cell r="D257">
            <v>1.0519993979077295E-2</v>
          </cell>
        </row>
        <row r="258">
          <cell r="B258" t="str">
            <v>601299.SH</v>
          </cell>
          <cell r="C258" t="str">
            <v>中国北车</v>
          </cell>
          <cell r="D258">
            <v>3.4853225734219257E-3</v>
          </cell>
        </row>
        <row r="259">
          <cell r="B259" t="str">
            <v>601318.SH</v>
          </cell>
          <cell r="C259" t="str">
            <v>中国平安</v>
          </cell>
          <cell r="D259">
            <v>3.6399154201887857E-2</v>
          </cell>
        </row>
        <row r="260">
          <cell r="B260" t="str">
            <v>601328.SH</v>
          </cell>
          <cell r="C260" t="str">
            <v>交通银行</v>
          </cell>
          <cell r="D260">
            <v>1.1904058088424116E-2</v>
          </cell>
        </row>
        <row r="261">
          <cell r="B261" t="str">
            <v>601333.SH</v>
          </cell>
          <cell r="C261" t="str">
            <v>广深铁路</v>
          </cell>
          <cell r="D261">
            <v>1.8121279100070033E-3</v>
          </cell>
        </row>
        <row r="262">
          <cell r="B262" t="str">
            <v>601336.SH</v>
          </cell>
          <cell r="C262" t="str">
            <v>新华保险</v>
          </cell>
          <cell r="D262">
            <v>4.2305787901254811E-3</v>
          </cell>
        </row>
        <row r="263">
          <cell r="B263" t="str">
            <v>601377.SH</v>
          </cell>
          <cell r="C263" t="str">
            <v>兴业证券</v>
          </cell>
          <cell r="D263">
            <v>5.7954969311167486E-3</v>
          </cell>
        </row>
        <row r="264">
          <cell r="B264" t="str">
            <v>601390.SH</v>
          </cell>
          <cell r="C264" t="str">
            <v>中国中铁</v>
          </cell>
          <cell r="D264">
            <v>6.10399066139896E-3</v>
          </cell>
        </row>
        <row r="265">
          <cell r="B265" t="str">
            <v>601398.SH</v>
          </cell>
          <cell r="C265" t="str">
            <v>工商银行</v>
          </cell>
          <cell r="D265">
            <v>9.6060127456776192E-3</v>
          </cell>
        </row>
        <row r="266">
          <cell r="B266" t="str">
            <v>601555.SH</v>
          </cell>
          <cell r="C266" t="str">
            <v>东吴证券</v>
          </cell>
          <cell r="D266">
            <v>2.7185014792494616E-3</v>
          </cell>
        </row>
        <row r="267">
          <cell r="B267" t="str">
            <v>601600.SH</v>
          </cell>
          <cell r="C267" t="str">
            <v>中国铝业</v>
          </cell>
          <cell r="D267">
            <v>1.976213627630505E-3</v>
          </cell>
        </row>
        <row r="268">
          <cell r="B268" t="str">
            <v>601601.SH</v>
          </cell>
          <cell r="C268" t="str">
            <v>中国太保</v>
          </cell>
          <cell r="D268">
            <v>1.0278760256324593E-2</v>
          </cell>
        </row>
        <row r="269">
          <cell r="B269" t="str">
            <v>601607.SH</v>
          </cell>
          <cell r="C269" t="str">
            <v>上海医药</v>
          </cell>
          <cell r="D269">
            <v>2.0948106246860441E-3</v>
          </cell>
        </row>
        <row r="270">
          <cell r="B270" t="str">
            <v>601618.SH</v>
          </cell>
          <cell r="C270" t="str">
            <v>中国中冶</v>
          </cell>
          <cell r="D270">
            <v>2.3240037937015479E-3</v>
          </cell>
        </row>
        <row r="271">
          <cell r="B271" t="str">
            <v>601628.SH</v>
          </cell>
          <cell r="C271" t="str">
            <v>中国人寿</v>
          </cell>
          <cell r="D271">
            <v>4.631180299241395E-3</v>
          </cell>
        </row>
        <row r="272">
          <cell r="B272" t="str">
            <v>601633.SH</v>
          </cell>
          <cell r="C272" t="str">
            <v>长城汽车</v>
          </cell>
          <cell r="D272">
            <v>2.1568809078292344E-3</v>
          </cell>
        </row>
        <row r="273">
          <cell r="B273" t="str">
            <v>601668.SH</v>
          </cell>
          <cell r="C273" t="str">
            <v>中国建筑</v>
          </cell>
          <cell r="D273">
            <v>1.0833382563042056E-2</v>
          </cell>
        </row>
        <row r="274">
          <cell r="B274" t="str">
            <v>601669.SH</v>
          </cell>
          <cell r="C274" t="str">
            <v>中国电建</v>
          </cell>
          <cell r="D274">
            <v>2.757994495507472E-3</v>
          </cell>
        </row>
        <row r="275">
          <cell r="B275" t="str">
            <v>601688.SH</v>
          </cell>
          <cell r="C275" t="str">
            <v>华泰证券</v>
          </cell>
          <cell r="D275">
            <v>7.9807247426015582E-3</v>
          </cell>
        </row>
        <row r="276">
          <cell r="B276" t="str">
            <v>601699.SH</v>
          </cell>
          <cell r="C276" t="str">
            <v>潞安环能</v>
          </cell>
          <cell r="D276">
            <v>1.3663128929799772E-3</v>
          </cell>
        </row>
        <row r="277">
          <cell r="B277" t="str">
            <v>601727.SH</v>
          </cell>
          <cell r="C277" t="str">
            <v>上海电气</v>
          </cell>
          <cell r="D277">
            <v>1.8569384279562993E-3</v>
          </cell>
        </row>
        <row r="278">
          <cell r="B278" t="str">
            <v>601766.SH</v>
          </cell>
          <cell r="C278" t="str">
            <v>中国南车</v>
          </cell>
          <cell r="D278">
            <v>3.6414172949733115E-3</v>
          </cell>
        </row>
        <row r="279">
          <cell r="B279" t="str">
            <v>601800.SH</v>
          </cell>
          <cell r="C279" t="str">
            <v>中国交建</v>
          </cell>
          <cell r="D279">
            <v>3.2058244623435804E-3</v>
          </cell>
        </row>
        <row r="280">
          <cell r="B280" t="str">
            <v>601808.SH</v>
          </cell>
          <cell r="C280" t="str">
            <v>中海油服</v>
          </cell>
          <cell r="D280">
            <v>1.4627651001825304E-3</v>
          </cell>
        </row>
        <row r="281">
          <cell r="B281" t="str">
            <v>601818.SH</v>
          </cell>
          <cell r="C281" t="str">
            <v>光大银行</v>
          </cell>
          <cell r="D281">
            <v>1.0370897522228674E-2</v>
          </cell>
        </row>
        <row r="282">
          <cell r="B282" t="str">
            <v>601857.SH</v>
          </cell>
          <cell r="C282" t="str">
            <v>中国石油</v>
          </cell>
          <cell r="D282">
            <v>4.8445782275583858E-3</v>
          </cell>
        </row>
        <row r="283">
          <cell r="B283" t="str">
            <v>601866.SH</v>
          </cell>
          <cell r="C283" t="str">
            <v>中海集运</v>
          </cell>
          <cell r="D283">
            <v>1.6742463689250287E-3</v>
          </cell>
        </row>
        <row r="284">
          <cell r="B284" t="str">
            <v>601888.SH</v>
          </cell>
          <cell r="C284" t="str">
            <v>中国国旅</v>
          </cell>
          <cell r="D284">
            <v>1.626585434172641E-3</v>
          </cell>
        </row>
        <row r="285">
          <cell r="B285" t="str">
            <v>601898.SH</v>
          </cell>
          <cell r="C285" t="str">
            <v>中煤能源</v>
          </cell>
          <cell r="D285">
            <v>1.4756214628668209E-3</v>
          </cell>
        </row>
        <row r="286">
          <cell r="B286" t="str">
            <v>601899.SH</v>
          </cell>
          <cell r="C286" t="str">
            <v>紫金矿业</v>
          </cell>
          <cell r="D286">
            <v>3.443126575712707E-3</v>
          </cell>
        </row>
        <row r="287">
          <cell r="B287" t="str">
            <v>601901.SH</v>
          </cell>
          <cell r="C287" t="str">
            <v>方正证券</v>
          </cell>
          <cell r="D287">
            <v>7.5634237226289104E-3</v>
          </cell>
        </row>
        <row r="288">
          <cell r="B288" t="str">
            <v>601928.SH</v>
          </cell>
          <cell r="C288" t="str">
            <v>凤凰传媒</v>
          </cell>
          <cell r="D288">
            <v>1.2614961868138684E-3</v>
          </cell>
        </row>
        <row r="289">
          <cell r="B289" t="str">
            <v>601929.SH</v>
          </cell>
          <cell r="C289" t="str">
            <v>吉视传媒</v>
          </cell>
          <cell r="D289">
            <v>1.5068974155131598E-3</v>
          </cell>
        </row>
        <row r="290">
          <cell r="B290" t="str">
            <v>601933.SH</v>
          </cell>
          <cell r="C290" t="str">
            <v>永辉超市</v>
          </cell>
          <cell r="D290">
            <v>2.0403676637469901E-3</v>
          </cell>
        </row>
        <row r="291">
          <cell r="B291" t="str">
            <v>601939.SH</v>
          </cell>
          <cell r="C291" t="str">
            <v>建设银行</v>
          </cell>
          <cell r="D291">
            <v>6.9543486259489333E-3</v>
          </cell>
        </row>
        <row r="292">
          <cell r="B292" t="str">
            <v>601958.SH</v>
          </cell>
          <cell r="C292" t="str">
            <v>金钼股份</v>
          </cell>
          <cell r="D292">
            <v>1.2769572407147771E-3</v>
          </cell>
        </row>
        <row r="293">
          <cell r="B293" t="str">
            <v>601988.SH</v>
          </cell>
          <cell r="C293" t="str">
            <v>中国银行</v>
          </cell>
          <cell r="D293">
            <v>2.9210481656677858E-3</v>
          </cell>
        </row>
        <row r="294">
          <cell r="B294" t="str">
            <v>601989.SH</v>
          </cell>
          <cell r="C294" t="str">
            <v>中国重工</v>
          </cell>
          <cell r="D294">
            <v>7.7090112181026921E-3</v>
          </cell>
        </row>
        <row r="295">
          <cell r="B295" t="str">
            <v>601992.SH</v>
          </cell>
          <cell r="C295" t="str">
            <v>金隅股份</v>
          </cell>
          <cell r="D295">
            <v>1.3368258226031649E-3</v>
          </cell>
        </row>
        <row r="296">
          <cell r="B296" t="str">
            <v>601998.SH</v>
          </cell>
          <cell r="C296" t="str">
            <v>中信银行</v>
          </cell>
          <cell r="D296">
            <v>2.4782506588426536E-3</v>
          </cell>
        </row>
        <row r="297">
          <cell r="B297" t="str">
            <v>603000.SH</v>
          </cell>
          <cell r="C297" t="str">
            <v>人 民 网</v>
          </cell>
          <cell r="D297">
            <v>1.8011783778737469E-3</v>
          </cell>
        </row>
        <row r="298">
          <cell r="B298" t="str">
            <v>603288.SH</v>
          </cell>
          <cell r="C298" t="str">
            <v>海天味业</v>
          </cell>
          <cell r="D298">
            <v>9.5763733647532873E-4</v>
          </cell>
        </row>
        <row r="299">
          <cell r="B299" t="str">
            <v>603699.SH</v>
          </cell>
          <cell r="C299" t="str">
            <v>纽威股份</v>
          </cell>
          <cell r="D299">
            <v>4.3513086852716099E-4</v>
          </cell>
        </row>
        <row r="300">
          <cell r="B300" t="str">
            <v>603993.SH</v>
          </cell>
          <cell r="C300" t="str">
            <v>洛阳钼业</v>
          </cell>
          <cell r="D300">
            <v>2.9761300131316709E-4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05"/>
  <sheetViews>
    <sheetView zoomScaleNormal="100" workbookViewId="0">
      <pane xSplit="10" ySplit="4" topLeftCell="K21" activePane="bottomRight" state="frozen"/>
      <selection pane="topRight" activeCell="K1" sqref="K1"/>
      <selection pane="bottomLeft" activeCell="A5" sqref="A5"/>
      <selection pane="bottomRight" activeCell="C9" sqref="C9"/>
    </sheetView>
  </sheetViews>
  <sheetFormatPr defaultRowHeight="13.5" x14ac:dyDescent="0.15"/>
  <cols>
    <col min="1" max="1" width="15.125" customWidth="1"/>
    <col min="2" max="2" width="11.75" customWidth="1"/>
    <col min="3" max="3" width="11.625" customWidth="1"/>
    <col min="4" max="4" width="6.5" bestFit="1" customWidth="1"/>
    <col min="5" max="5" width="9" customWidth="1"/>
    <col min="6" max="6" width="10.5" bestFit="1" customWidth="1"/>
    <col min="7" max="7" width="9" customWidth="1"/>
    <col min="8" max="8" width="10.75" customWidth="1"/>
    <col min="9" max="9" width="6.25" bestFit="1" customWidth="1"/>
    <col min="10" max="10" width="6.375" customWidth="1"/>
    <col min="11" max="11" width="13.875" bestFit="1" customWidth="1"/>
    <col min="12" max="12" width="10.5" bestFit="1" customWidth="1"/>
    <col min="13" max="13" width="9.5" bestFit="1" customWidth="1"/>
    <col min="14" max="14" width="10.5" bestFit="1" customWidth="1"/>
    <col min="15" max="15" width="9.5" bestFit="1" customWidth="1"/>
    <col min="16" max="16" width="10.5" bestFit="1" customWidth="1"/>
    <col min="17" max="17" width="9.5" bestFit="1" customWidth="1"/>
    <col min="18" max="18" width="10.5" bestFit="1" customWidth="1"/>
    <col min="19" max="19" width="9.5" bestFit="1" customWidth="1"/>
    <col min="20" max="20" width="10.5" bestFit="1" customWidth="1"/>
    <col min="21" max="21" width="11" customWidth="1"/>
  </cols>
  <sheetData>
    <row r="1" spans="1:21" ht="14.25" thickBot="1" x14ac:dyDescent="0.2">
      <c r="A1" s="109" t="s">
        <v>663</v>
      </c>
      <c r="I1">
        <f>COUNTIF(I6:I305,"=0")</f>
        <v>12</v>
      </c>
      <c r="J1">
        <f>SUMIF(J6:J305,"&lt;&gt;0",J6:J305)</f>
        <v>6</v>
      </c>
      <c r="T1" s="43">
        <f t="array" ref="T1">MINA(IF(T6:T305&gt;0,T6:T305,1000))</f>
        <v>0.99687973058294566</v>
      </c>
      <c r="U1" s="43">
        <f t="array" ref="U1">MINA(IF(U6:U305&gt;0,U6:U305,1000) )</f>
        <v>4.6955660409585072</v>
      </c>
    </row>
    <row r="2" spans="1:21" x14ac:dyDescent="0.15">
      <c r="A2" s="53" t="s">
        <v>29</v>
      </c>
      <c r="B2" s="54">
        <f>B31-H4</f>
        <v>26.771999999999935</v>
      </c>
      <c r="C2" s="55" t="s">
        <v>32</v>
      </c>
      <c r="D2" t="s">
        <v>36</v>
      </c>
      <c r="I2" t="s">
        <v>53</v>
      </c>
      <c r="J2" t="s">
        <v>51</v>
      </c>
      <c r="T2" t="s">
        <v>37</v>
      </c>
    </row>
    <row r="3" spans="1:21" ht="40.5" x14ac:dyDescent="0.15">
      <c r="A3" s="106" t="s">
        <v>661</v>
      </c>
      <c r="B3" s="39">
        <f>D20-D32</f>
        <v>2.0297333333332972</v>
      </c>
      <c r="C3" s="57" t="s">
        <v>33</v>
      </c>
      <c r="F3" t="s">
        <v>5</v>
      </c>
      <c r="G3" t="s">
        <v>6</v>
      </c>
      <c r="H3" t="s">
        <v>7</v>
      </c>
      <c r="I3" s="51" t="s">
        <v>55</v>
      </c>
      <c r="J3" s="51" t="s">
        <v>52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s="51" t="s">
        <v>39</v>
      </c>
      <c r="U3" s="51" t="s">
        <v>40</v>
      </c>
    </row>
    <row r="4" spans="1:21" x14ac:dyDescent="0.15">
      <c r="A4" s="56" t="s">
        <v>30</v>
      </c>
      <c r="B4" s="104">
        <f>B21-H4</f>
        <v>-0.61766666666699166</v>
      </c>
      <c r="C4" s="57" t="s">
        <v>34</v>
      </c>
      <c r="F4" t="s">
        <v>4</v>
      </c>
      <c r="H4" s="76">
        <f>RTD("tdf.quote","",$F4,"new","1")</f>
        <v>3217.2280000000001</v>
      </c>
      <c r="I4" s="8"/>
      <c r="J4" s="8"/>
      <c r="K4" s="7">
        <f>RTD("tdf.quote","",$F4,"volume","1")</f>
        <v>290193830</v>
      </c>
      <c r="L4" s="6">
        <f>RTD("tdf.quote","",$F4,"mrj1","1")</f>
        <v>0</v>
      </c>
      <c r="M4" s="7">
        <f>RTD("tdf.quote","",$F4,"mrl1","1")</f>
        <v>0</v>
      </c>
      <c r="N4" s="6">
        <f>RTD("tdf.quote","",$F4,"mcj1","1")</f>
        <v>0</v>
      </c>
      <c r="O4" s="7">
        <f>RTD("tdf.quote","",$F4,"mcl1","1")</f>
        <v>0</v>
      </c>
      <c r="P4" s="6">
        <f>RTD("tdf.quote","",$F4,"mrj2","1")</f>
        <v>0</v>
      </c>
      <c r="Q4" s="7">
        <f>RTD("tdf.quote","",$F4,"mrl2","1")</f>
        <v>0</v>
      </c>
      <c r="R4" s="6">
        <f>RTD("tdf.quote","",$F4,"mcj2","1")</f>
        <v>0</v>
      </c>
      <c r="S4" s="7">
        <f>RTD("tdf.quote","",$F4,"mcl2","1")</f>
        <v>0</v>
      </c>
    </row>
    <row r="5" spans="1:21" ht="14.25" thickBot="1" x14ac:dyDescent="0.2">
      <c r="A5" s="58" t="s">
        <v>31</v>
      </c>
      <c r="B5" s="59">
        <f>B32-B20</f>
        <v>25.359933333333629</v>
      </c>
      <c r="C5" s="60" t="s">
        <v>35</v>
      </c>
      <c r="G5" t="s">
        <v>46</v>
      </c>
      <c r="H5" s="76">
        <v>1</v>
      </c>
      <c r="I5" s="8"/>
      <c r="J5" s="8"/>
      <c r="K5" s="7"/>
      <c r="L5" s="6">
        <v>1</v>
      </c>
      <c r="M5" s="7"/>
      <c r="N5" s="6">
        <v>1</v>
      </c>
      <c r="O5" s="7"/>
      <c r="P5" s="6">
        <v>1</v>
      </c>
      <c r="Q5" s="7">
        <v>1</v>
      </c>
      <c r="R5" s="6">
        <v>1</v>
      </c>
      <c r="S5" s="7"/>
      <c r="T5" s="103">
        <f>IF(配置!$P5=0, 1000, $O5/配置!$P5*100)</f>
        <v>0</v>
      </c>
      <c r="U5" s="103">
        <f>IF(配置!$P5=0, 1000, ($O5+$S5)/配置!$P5*100)</f>
        <v>0</v>
      </c>
    </row>
    <row r="6" spans="1:21" x14ac:dyDescent="0.15">
      <c r="F6" s="74" t="str">
        <f>wt!B1</f>
        <v>000001.SZ</v>
      </c>
      <c r="G6" s="74" t="str">
        <f>wt!C1</f>
        <v>平安银行</v>
      </c>
      <c r="H6" s="75">
        <f>RTD("tdf.quote","",$F6,"new","1")</f>
        <v>13.58</v>
      </c>
      <c r="I6" s="7">
        <f>配置!G6</f>
        <v>1</v>
      </c>
      <c r="J6" s="7">
        <f t="shared" ref="J6:J7" si="0">I6*IF(M6=0,-1,IF(O6=0,1,0))</f>
        <v>0</v>
      </c>
      <c r="K6" s="7">
        <f>RTD("tdf.quote","",$F6,"volume","1")</f>
        <v>1800937</v>
      </c>
      <c r="L6" s="6">
        <f>RTD("tdf.quote","",$F6,"mrj1","1")</f>
        <v>13.58</v>
      </c>
      <c r="M6" s="7">
        <f>RTD("tdf.quote","",$F6,"mrl1","1")</f>
        <v>3424</v>
      </c>
      <c r="N6" s="6">
        <f>RTD("tdf.quote","",$F6,"mcj1","1")</f>
        <v>13.59</v>
      </c>
      <c r="O6" s="7">
        <f>RTD("tdf.quote","",$F6,"mcl1","1")</f>
        <v>1973</v>
      </c>
      <c r="P6" s="6">
        <f>RTD("tdf.quote","",$F6,"mrj2","1")</f>
        <v>13.57</v>
      </c>
      <c r="Q6" s="7">
        <f>RTD("tdf.quote","",$F6,"mrl2","1")</f>
        <v>4227</v>
      </c>
      <c r="R6" s="6">
        <f>RTD("tdf.quote","",$F6,"mcj2","1")</f>
        <v>13.6</v>
      </c>
      <c r="S6" s="7">
        <f>RTD("tdf.quote","",$F6,"mcl2","1")</f>
        <v>2740</v>
      </c>
      <c r="T6" s="103">
        <f>IF(配置!$P6=0, 1000, $O6/配置!$P6*100)</f>
        <v>270.5705026409583</v>
      </c>
      <c r="U6" s="103">
        <f>IF(配置!$P6=0, 1000, ($O6+$S6)/配置!$P6*100)</f>
        <v>646.3247739213565</v>
      </c>
    </row>
    <row r="7" spans="1:21" ht="14.25" thickBot="1" x14ac:dyDescent="0.2">
      <c r="A7" s="109" t="s">
        <v>664</v>
      </c>
      <c r="F7" s="74" t="str">
        <f>wt!B2</f>
        <v>000002.SZ</v>
      </c>
      <c r="G7" s="74" t="str">
        <f>wt!C2</f>
        <v>万  科Ａ</v>
      </c>
      <c r="H7" s="75">
        <f>RTD("tdf.quote","",$F7,"new","1")</f>
        <v>11.3</v>
      </c>
      <c r="I7" s="7">
        <f>配置!G7</f>
        <v>1</v>
      </c>
      <c r="J7" s="7">
        <f t="shared" si="0"/>
        <v>0</v>
      </c>
      <c r="K7" s="7">
        <f>RTD("tdf.quote","",$F7,"volume","1")</f>
        <v>1677884</v>
      </c>
      <c r="L7" s="6">
        <f>RTD("tdf.quote","",$F7,"mrj1","1")</f>
        <v>11.3</v>
      </c>
      <c r="M7" s="7">
        <f>RTD("tdf.quote","",$F7,"mrl1","1")</f>
        <v>5805</v>
      </c>
      <c r="N7" s="6">
        <f>RTD("tdf.quote","",$F7,"mcj1","1")</f>
        <v>11.31</v>
      </c>
      <c r="O7" s="7">
        <f>RTD("tdf.quote","",$F7,"mcl1","1")</f>
        <v>5051</v>
      </c>
      <c r="P7" s="6">
        <f>RTD("tdf.quote","",$F7,"mrj2","1")</f>
        <v>11.29</v>
      </c>
      <c r="Q7" s="7">
        <f>RTD("tdf.quote","",$F7,"mrl2","1")</f>
        <v>1480</v>
      </c>
      <c r="R7" s="6">
        <f>RTD("tdf.quote","",$F7,"mcj2","1")</f>
        <v>11.32</v>
      </c>
      <c r="S7" s="7">
        <f>RTD("tdf.quote","",$F7,"mcl2","1")</f>
        <v>2919</v>
      </c>
      <c r="T7" s="103">
        <f>IF(配置!$P7=0, 1000, $O7/配置!$P7*100)</f>
        <v>408.75778135681219</v>
      </c>
      <c r="U7" s="103">
        <f>IF(配置!$P7=0, 1000, ($O7+$S7)/配置!$P7*100)</f>
        <v>644.98109630049362</v>
      </c>
    </row>
    <row r="8" spans="1:21" x14ac:dyDescent="0.15">
      <c r="A8" s="61" t="s">
        <v>42</v>
      </c>
      <c r="B8" s="62">
        <f>B31-H4</f>
        <v>26.771999999999935</v>
      </c>
      <c r="C8" s="63"/>
      <c r="F8" s="74" t="str">
        <f>wt!B3</f>
        <v>000009.SZ</v>
      </c>
      <c r="G8" s="74" t="str">
        <f>wt!C3</f>
        <v>中国宝安</v>
      </c>
      <c r="H8" s="75">
        <f>RTD("tdf.quote","",$F8,"new","1")</f>
        <v>14.65</v>
      </c>
      <c r="I8" s="7">
        <f>配置!G8</f>
        <v>1</v>
      </c>
      <c r="J8" s="7">
        <f>I8*IF(M8=0,-1,IF(O8=0,1,0))</f>
        <v>0</v>
      </c>
      <c r="K8" s="7">
        <f>RTD("tdf.quote","",$F8,"volume","1")</f>
        <v>1093290</v>
      </c>
      <c r="L8" s="6">
        <f>RTD("tdf.quote","",$F8,"mrj1","1")</f>
        <v>14.65</v>
      </c>
      <c r="M8" s="7">
        <f>RTD("tdf.quote","",$F8,"mrl1","1")</f>
        <v>1889</v>
      </c>
      <c r="N8" s="6">
        <f>RTD("tdf.quote","",$F8,"mcj1","1")</f>
        <v>14.66</v>
      </c>
      <c r="O8" s="7">
        <f>RTD("tdf.quote","",$F8,"mcl1","1")</f>
        <v>1496</v>
      </c>
      <c r="P8" s="6">
        <f>RTD("tdf.quote","",$F8,"mrj2","1")</f>
        <v>14.64</v>
      </c>
      <c r="Q8" s="7">
        <f>RTD("tdf.quote","",$F8,"mrl2","1")</f>
        <v>659</v>
      </c>
      <c r="R8" s="6">
        <f>RTD("tdf.quote","",$F8,"mcj2","1")</f>
        <v>14.67</v>
      </c>
      <c r="S8" s="7">
        <f>RTD("tdf.quote","",$F8,"mcl2","1")</f>
        <v>792</v>
      </c>
      <c r="T8" s="103">
        <f>IF(配置!$P8=0, 1000, $O8/配置!$P8*100)</f>
        <v>778.57977396178501</v>
      </c>
      <c r="U8" s="103">
        <f>IF(配置!$P8=0, 1000, ($O8+$S8)/配置!$P8*100)</f>
        <v>1190.7690660592007</v>
      </c>
    </row>
    <row r="9" spans="1:21" x14ac:dyDescent="0.15">
      <c r="A9" s="23" t="s">
        <v>44</v>
      </c>
      <c r="B9" s="30">
        <f>-D30+D22</f>
        <v>-0.94716666666636229</v>
      </c>
      <c r="C9" s="57" t="s">
        <v>33</v>
      </c>
      <c r="F9" s="74" t="str">
        <f>wt!B4</f>
        <v>000024.SZ</v>
      </c>
      <c r="G9" s="74" t="str">
        <f>wt!C4</f>
        <v>招商地产</v>
      </c>
      <c r="H9" s="75">
        <f>RTD("tdf.quote","",$F9,"new","1")</f>
        <v>19.02</v>
      </c>
      <c r="I9" s="7">
        <f>配置!G9</f>
        <v>1</v>
      </c>
      <c r="J9" s="7">
        <f t="shared" ref="J9:J72" si="1">I9*IF(M9=0,-1,IF(O9=0,1,0))</f>
        <v>0</v>
      </c>
      <c r="K9" s="7">
        <f>RTD("tdf.quote","",$F9,"volume","1")</f>
        <v>627687</v>
      </c>
      <c r="L9" s="6">
        <f>RTD("tdf.quote","",$F9,"mrj1","1")</f>
        <v>19.02</v>
      </c>
      <c r="M9" s="7">
        <f>RTD("tdf.quote","",$F9,"mrl1","1")</f>
        <v>3721</v>
      </c>
      <c r="N9" s="6">
        <f>RTD("tdf.quote","",$F9,"mcj1","1")</f>
        <v>19.03</v>
      </c>
      <c r="O9" s="7">
        <f>RTD("tdf.quote","",$F9,"mcl1","1")</f>
        <v>799</v>
      </c>
      <c r="P9" s="6">
        <f>RTD("tdf.quote","",$F9,"mrj2","1")</f>
        <v>19.010000000000002</v>
      </c>
      <c r="Q9" s="7">
        <f>RTD("tdf.quote","",$F9,"mrl2","1")</f>
        <v>523</v>
      </c>
      <c r="R9" s="6">
        <f>RTD("tdf.quote","",$F9,"mcj2","1")</f>
        <v>19.04</v>
      </c>
      <c r="S9" s="7">
        <f>RTD("tdf.quote","",$F9,"mcl2","1")</f>
        <v>246</v>
      </c>
      <c r="T9" s="103">
        <f>IF(配置!$P9=0, 1000, $O9/配置!$P9*100)</f>
        <v>605.65453229298748</v>
      </c>
      <c r="U9" s="103">
        <f>IF(配置!$P9=0, 1000, ($O9+$S9)/配置!$P9*100)</f>
        <v>792.1263907962101</v>
      </c>
    </row>
    <row r="10" spans="1:21" x14ac:dyDescent="0.15">
      <c r="A10" s="56" t="s">
        <v>30</v>
      </c>
      <c r="B10" s="40">
        <f>B21-H4</f>
        <v>-0.61766666666699166</v>
      </c>
      <c r="C10" s="57" t="s">
        <v>34</v>
      </c>
      <c r="F10" s="74" t="str">
        <f>wt!B5</f>
        <v>000027.SZ</v>
      </c>
      <c r="G10" s="74" t="str">
        <f>wt!C5</f>
        <v>深圳能源</v>
      </c>
      <c r="H10" s="75">
        <f>RTD("tdf.quote","",$F10,"new","1")</f>
        <v>11.71</v>
      </c>
      <c r="I10" s="7">
        <f>配置!G10</f>
        <v>1</v>
      </c>
      <c r="J10" s="7">
        <f t="shared" si="1"/>
        <v>0</v>
      </c>
      <c r="K10" s="7">
        <f>RTD("tdf.quote","",$F10,"volume","1")</f>
        <v>696997</v>
      </c>
      <c r="L10" s="6">
        <f>RTD("tdf.quote","",$F10,"mrj1","1")</f>
        <v>11.71</v>
      </c>
      <c r="M10" s="7">
        <f>RTD("tdf.quote","",$F10,"mrl1","1")</f>
        <v>4500</v>
      </c>
      <c r="N10" s="6">
        <f>RTD("tdf.quote","",$F10,"mcj1","1")</f>
        <v>11.72</v>
      </c>
      <c r="O10" s="7">
        <f>RTD("tdf.quote","",$F10,"mcl1","1")</f>
        <v>10906</v>
      </c>
      <c r="P10" s="6">
        <f>RTD("tdf.quote","",$F10,"mrj2","1")</f>
        <v>11.7</v>
      </c>
      <c r="Q10" s="7">
        <f>RTD("tdf.quote","",$F10,"mrl2","1")</f>
        <v>4160</v>
      </c>
      <c r="R10" s="6">
        <f>RTD("tdf.quote","",$F10,"mcj2","1")</f>
        <v>11.73</v>
      </c>
      <c r="S10" s="7">
        <f>RTD("tdf.quote","",$F10,"mcl2","1")</f>
        <v>1419</v>
      </c>
      <c r="T10" s="103">
        <f>IF(配置!$P10=0, 1000, $O10/配置!$P10*100)</f>
        <v>10775.10728782303</v>
      </c>
      <c r="U10" s="103">
        <f>IF(配置!$P10=0, 1000, ($O10+$S10)/配置!$P10*100)</f>
        <v>12177.076592923055</v>
      </c>
    </row>
    <row r="11" spans="1:21" ht="14.25" thickBot="1" x14ac:dyDescent="0.2">
      <c r="A11" s="64" t="s">
        <v>43</v>
      </c>
      <c r="B11" s="105">
        <f>B30-B22</f>
        <v>28.336833333333288</v>
      </c>
      <c r="C11" s="65" t="s">
        <v>35</v>
      </c>
      <c r="F11" s="74" t="str">
        <f>wt!B6</f>
        <v>000039.SZ</v>
      </c>
      <c r="G11" s="74" t="str">
        <f>wt!C6</f>
        <v>中集集团</v>
      </c>
      <c r="H11" s="75">
        <f>RTD("tdf.quote","",$F11,"new","1")</f>
        <v>21.97</v>
      </c>
      <c r="I11" s="7">
        <f>配置!G11</f>
        <v>1</v>
      </c>
      <c r="J11" s="7">
        <f t="shared" si="1"/>
        <v>0</v>
      </c>
      <c r="K11" s="7">
        <f>RTD("tdf.quote","",$F11,"volume","1")</f>
        <v>674298</v>
      </c>
      <c r="L11" s="6">
        <f>RTD("tdf.quote","",$F11,"mrj1","1")</f>
        <v>21.97</v>
      </c>
      <c r="M11" s="7">
        <f>RTD("tdf.quote","",$F11,"mrl1","1")</f>
        <v>3328</v>
      </c>
      <c r="N11" s="6">
        <f>RTD("tdf.quote","",$F11,"mcj1","1")</f>
        <v>21.98</v>
      </c>
      <c r="O11" s="7">
        <f>RTD("tdf.quote","",$F11,"mcl1","1")</f>
        <v>59</v>
      </c>
      <c r="P11" s="6">
        <f>RTD("tdf.quote","",$F11,"mrj2","1")</f>
        <v>21.96</v>
      </c>
      <c r="Q11" s="7">
        <f>RTD("tdf.quote","",$F11,"mrl2","1")</f>
        <v>1386</v>
      </c>
      <c r="R11" s="6">
        <f>RTD("tdf.quote","",$F11,"mcj2","1")</f>
        <v>21.99</v>
      </c>
      <c r="S11" s="7">
        <f>RTD("tdf.quote","",$F11,"mcl2","1")</f>
        <v>40</v>
      </c>
      <c r="T11" s="103">
        <f>IF(配置!$P11=0, 1000, $O11/配置!$P11*100)</f>
        <v>53.597903991453343</v>
      </c>
      <c r="U11" s="103">
        <f>IF(配置!$P11=0, 1000, ($O11+$S11)/配置!$P11*100)</f>
        <v>89.93546601955731</v>
      </c>
    </row>
    <row r="12" spans="1:21" x14ac:dyDescent="0.15">
      <c r="F12" s="74" t="str">
        <f>wt!B7</f>
        <v>000060.SZ</v>
      </c>
      <c r="G12" s="74" t="str">
        <f>wt!C7</f>
        <v>中金岭南</v>
      </c>
      <c r="H12" s="75">
        <f>RTD("tdf.quote","",$F12,"new","1")</f>
        <v>9.89</v>
      </c>
      <c r="I12" s="7">
        <f>配置!G12</f>
        <v>1</v>
      </c>
      <c r="J12" s="7">
        <f t="shared" si="1"/>
        <v>0</v>
      </c>
      <c r="K12" s="7">
        <f>RTD("tdf.quote","",$F12,"volume","1")</f>
        <v>444879</v>
      </c>
      <c r="L12" s="6">
        <f>RTD("tdf.quote","",$F12,"mrj1","1")</f>
        <v>9.8800000000000008</v>
      </c>
      <c r="M12" s="7">
        <f>RTD("tdf.quote","",$F12,"mrl1","1")</f>
        <v>1953</v>
      </c>
      <c r="N12" s="6">
        <f>RTD("tdf.quote","",$F12,"mcj1","1")</f>
        <v>9.89</v>
      </c>
      <c r="O12" s="7">
        <f>RTD("tdf.quote","",$F12,"mcl1","1")</f>
        <v>793</v>
      </c>
      <c r="P12" s="6">
        <f>RTD("tdf.quote","",$F12,"mrj2","1")</f>
        <v>9.8699999999999992</v>
      </c>
      <c r="Q12" s="7">
        <f>RTD("tdf.quote","",$F12,"mrl2","1")</f>
        <v>70</v>
      </c>
      <c r="R12" s="6">
        <f>RTD("tdf.quote","",$F12,"mcj2","1")</f>
        <v>9.9</v>
      </c>
      <c r="S12" s="7">
        <f>RTD("tdf.quote","",$F12,"mcl2","1")</f>
        <v>1226</v>
      </c>
      <c r="T12" s="103">
        <f>IF(配置!$P12=0, 1000, $O12/配置!$P12*100)</f>
        <v>430.19262259274092</v>
      </c>
      <c r="U12" s="103">
        <f>IF(配置!$P12=0, 1000, ($O12+$S12)/配置!$P12*100)</f>
        <v>1095.2823518470918</v>
      </c>
    </row>
    <row r="13" spans="1:21" x14ac:dyDescent="0.15">
      <c r="A13" t="s">
        <v>665</v>
      </c>
      <c r="B13" s="110">
        <f>$B$41*1000-$H$4</f>
        <v>37.771999999999935</v>
      </c>
      <c r="F13" s="74" t="str">
        <f>wt!B8</f>
        <v>000061.SZ</v>
      </c>
      <c r="G13" s="74" t="str">
        <f>wt!C8</f>
        <v>农 产 品</v>
      </c>
      <c r="H13" s="75">
        <f>RTD("tdf.quote","",$F13,"new","1")</f>
        <v>11.65</v>
      </c>
      <c r="I13" s="7">
        <f>配置!G13</f>
        <v>1</v>
      </c>
      <c r="J13" s="7">
        <f t="shared" si="1"/>
        <v>0</v>
      </c>
      <c r="K13" s="7">
        <f>RTD("tdf.quote","",$F13,"volume","1")</f>
        <v>220993</v>
      </c>
      <c r="L13" s="6">
        <f>RTD("tdf.quote","",$F13,"mrj1","1")</f>
        <v>11.64</v>
      </c>
      <c r="M13" s="7">
        <f>RTD("tdf.quote","",$F13,"mrl1","1")</f>
        <v>1814</v>
      </c>
      <c r="N13" s="6">
        <f>RTD("tdf.quote","",$F13,"mcj1","1")</f>
        <v>11.65</v>
      </c>
      <c r="O13" s="7">
        <f>RTD("tdf.quote","",$F13,"mcl1","1")</f>
        <v>763</v>
      </c>
      <c r="P13" s="6">
        <f>RTD("tdf.quote","",$F13,"mrj2","1")</f>
        <v>11.63</v>
      </c>
      <c r="Q13" s="7">
        <f>RTD("tdf.quote","",$F13,"mrl2","1")</f>
        <v>1540</v>
      </c>
      <c r="R13" s="6">
        <f>RTD("tdf.quote","",$F13,"mcj2","1")</f>
        <v>11.66</v>
      </c>
      <c r="S13" s="7">
        <f>RTD("tdf.quote","",$F13,"mcl2","1")</f>
        <v>1547</v>
      </c>
      <c r="T13" s="103">
        <f>IF(配置!$P13=0, 1000, $O13/配置!$P13*100)</f>
        <v>440.28779963646497</v>
      </c>
      <c r="U13" s="103">
        <f>IF(配置!$P13=0, 1000, ($O13+$S13)/配置!$P13*100)</f>
        <v>1332.981411743426</v>
      </c>
    </row>
    <row r="14" spans="1:21" x14ac:dyDescent="0.15">
      <c r="A14" t="s">
        <v>666</v>
      </c>
      <c r="B14">
        <f>$B$31-$B$41*1000</f>
        <v>-11</v>
      </c>
      <c r="F14" s="74" t="str">
        <f>wt!B9</f>
        <v>000063.SZ</v>
      </c>
      <c r="G14" s="74" t="str">
        <f>wt!C9</f>
        <v>中兴通讯</v>
      </c>
      <c r="H14" s="75">
        <f>RTD("tdf.quote","",$F14,"new","1")</f>
        <v>17.36</v>
      </c>
      <c r="I14" s="7">
        <f>配置!G14</f>
        <v>1</v>
      </c>
      <c r="J14" s="7">
        <f t="shared" si="1"/>
        <v>0</v>
      </c>
      <c r="K14" s="7">
        <f>RTD("tdf.quote","",$F14,"volume","1")</f>
        <v>765533</v>
      </c>
      <c r="L14" s="6">
        <f>RTD("tdf.quote","",$F14,"mrj1","1")</f>
        <v>17.350000000000001</v>
      </c>
      <c r="M14" s="7">
        <f>RTD("tdf.quote","",$F14,"mrl1","1")</f>
        <v>5913</v>
      </c>
      <c r="N14" s="6">
        <f>RTD("tdf.quote","",$F14,"mcj1","1")</f>
        <v>17.36</v>
      </c>
      <c r="O14" s="7">
        <f>RTD("tdf.quote","",$F14,"mcl1","1")</f>
        <v>1129</v>
      </c>
      <c r="P14" s="6">
        <f>RTD("tdf.quote","",$F14,"mrj2","1")</f>
        <v>17.34</v>
      </c>
      <c r="Q14" s="7">
        <f>RTD("tdf.quote","",$F14,"mrl2","1")</f>
        <v>1001</v>
      </c>
      <c r="R14" s="6">
        <f>RTD("tdf.quote","",$F14,"mcj2","1")</f>
        <v>17.37</v>
      </c>
      <c r="S14" s="7">
        <f>RTD("tdf.quote","",$F14,"mcl2","1")</f>
        <v>649</v>
      </c>
      <c r="T14" s="103">
        <f>IF(配置!$P14=0, 1000, $O14/配置!$P14*100)</f>
        <v>449.96726359747265</v>
      </c>
      <c r="U14" s="103">
        <f>IF(配置!$P14=0, 1000, ($O14+$S14)/配置!$P14*100)</f>
        <v>708.62869324739268</v>
      </c>
    </row>
    <row r="15" spans="1:21" x14ac:dyDescent="0.15">
      <c r="A15" t="s">
        <v>667</v>
      </c>
      <c r="B15" s="43">
        <f>$B$41*1000-B21</f>
        <v>38.389666666666926</v>
      </c>
      <c r="F15" s="74" t="str">
        <f>wt!B10</f>
        <v>000069.SZ</v>
      </c>
      <c r="G15" s="74" t="str">
        <f>wt!C10</f>
        <v>华侨城Ａ</v>
      </c>
      <c r="H15" s="75">
        <f>RTD("tdf.quote","",$F15,"new","1")</f>
        <v>6.82</v>
      </c>
      <c r="I15" s="7">
        <f>配置!G15</f>
        <v>1</v>
      </c>
      <c r="J15" s="7">
        <f t="shared" si="1"/>
        <v>0</v>
      </c>
      <c r="K15" s="7">
        <f>RTD("tdf.quote","",$F15,"volume","1")</f>
        <v>1055192</v>
      </c>
      <c r="L15" s="6">
        <f>RTD("tdf.quote","",$F15,"mrj1","1")</f>
        <v>6.81</v>
      </c>
      <c r="M15" s="7">
        <f>RTD("tdf.quote","",$F15,"mrl1","1")</f>
        <v>557</v>
      </c>
      <c r="N15" s="6">
        <f>RTD("tdf.quote","",$F15,"mcj1","1")</f>
        <v>6.82</v>
      </c>
      <c r="O15" s="7">
        <f>RTD("tdf.quote","",$F15,"mcl1","1")</f>
        <v>46</v>
      </c>
      <c r="P15" s="6">
        <f>RTD("tdf.quote","",$F15,"mrj2","1")</f>
        <v>6.8</v>
      </c>
      <c r="Q15" s="7">
        <f>RTD("tdf.quote","",$F15,"mrl2","1")</f>
        <v>4674</v>
      </c>
      <c r="R15" s="6">
        <f>RTD("tdf.quote","",$F15,"mcj2","1")</f>
        <v>6.83</v>
      </c>
      <c r="S15" s="7">
        <f>RTD("tdf.quote","",$F15,"mcl2","1")</f>
        <v>2447</v>
      </c>
      <c r="T15" s="103">
        <f>IF(配置!$P15=0, 1000, $O15/配置!$P15*100)</f>
        <v>9.9117018235336438</v>
      </c>
      <c r="U15" s="103">
        <f>IF(配置!$P15=0, 1000, ($O15+$S15)/配置!$P15*100)</f>
        <v>537.17114447976894</v>
      </c>
    </row>
    <row r="16" spans="1:21" x14ac:dyDescent="0.15">
      <c r="F16" s="74" t="str">
        <f>wt!B11</f>
        <v>000100.SZ</v>
      </c>
      <c r="G16" s="74" t="str">
        <f>wt!C11</f>
        <v>TCL 集团</v>
      </c>
      <c r="H16" s="75">
        <f>RTD("tdf.quote","",$F16,"new","1")</f>
        <v>3.84</v>
      </c>
      <c r="I16" s="7">
        <f>配置!G16</f>
        <v>1</v>
      </c>
      <c r="J16" s="7">
        <f t="shared" si="1"/>
        <v>0</v>
      </c>
      <c r="K16" s="7">
        <f>RTD("tdf.quote","",$F16,"volume","1")</f>
        <v>3041417</v>
      </c>
      <c r="L16" s="6">
        <f>RTD("tdf.quote","",$F16,"mrj1","1")</f>
        <v>3.83</v>
      </c>
      <c r="M16" s="7">
        <f>RTD("tdf.quote","",$F16,"mrl1","1")</f>
        <v>27600</v>
      </c>
      <c r="N16" s="6">
        <f>RTD("tdf.quote","",$F16,"mcj1","1")</f>
        <v>3.84</v>
      </c>
      <c r="O16" s="7">
        <f>RTD("tdf.quote","",$F16,"mcl1","1")</f>
        <v>1073</v>
      </c>
      <c r="P16" s="6">
        <f>RTD("tdf.quote","",$F16,"mrj2","1")</f>
        <v>3.82</v>
      </c>
      <c r="Q16" s="7">
        <f>RTD("tdf.quote","",$F16,"mrl2","1")</f>
        <v>16304</v>
      </c>
      <c r="R16" s="6">
        <f>RTD("tdf.quote","",$F16,"mcj2","1")</f>
        <v>3.85</v>
      </c>
      <c r="S16" s="7">
        <f>RTD("tdf.quote","",$F16,"mcl2","1")</f>
        <v>33419</v>
      </c>
      <c r="T16" s="103">
        <f>IF(配置!$P16=0, 1000, $O16/配置!$P16*100)</f>
        <v>111.15846369390476</v>
      </c>
      <c r="U16" s="103">
        <f>IF(配置!$P16=0, 1000, ($O16+$S16)/配置!$P16*100)</f>
        <v>3573.2318077634327</v>
      </c>
    </row>
    <row r="17" spans="1:21" ht="14.25" thickBot="1" x14ac:dyDescent="0.2">
      <c r="A17" t="s">
        <v>24</v>
      </c>
      <c r="F17" s="74" t="str">
        <f>wt!B12</f>
        <v>000156.SZ</v>
      </c>
      <c r="G17" s="74" t="str">
        <f>wt!C12</f>
        <v>华数传媒</v>
      </c>
      <c r="H17" s="75">
        <f>RTD("tdf.quote","",$F17,"new","1")</f>
        <v>30.95</v>
      </c>
      <c r="I17" s="7">
        <f>配置!G17</f>
        <v>1</v>
      </c>
      <c r="J17" s="7">
        <f t="shared" si="1"/>
        <v>0</v>
      </c>
      <c r="K17" s="7">
        <f>RTD("tdf.quote","",$F17,"volume","1")</f>
        <v>76466</v>
      </c>
      <c r="L17" s="6">
        <f>RTD("tdf.quote","",$F17,"mrj1","1")</f>
        <v>30.94</v>
      </c>
      <c r="M17" s="7">
        <f>RTD("tdf.quote","",$F17,"mrl1","1")</f>
        <v>5</v>
      </c>
      <c r="N17" s="6">
        <f>RTD("tdf.quote","",$F17,"mcj1","1")</f>
        <v>30.95</v>
      </c>
      <c r="O17" s="7">
        <f>RTD("tdf.quote","",$F17,"mcl1","1")</f>
        <v>458</v>
      </c>
      <c r="P17" s="6">
        <f>RTD("tdf.quote","",$F17,"mrj2","1")</f>
        <v>30.93</v>
      </c>
      <c r="Q17" s="7">
        <f>RTD("tdf.quote","",$F17,"mrl2","1")</f>
        <v>93</v>
      </c>
      <c r="R17" s="6">
        <f>RTD("tdf.quote","",$F17,"mcj2","1")</f>
        <v>30.96</v>
      </c>
      <c r="S17" s="7">
        <f>RTD("tdf.quote","",$F17,"mcl2","1")</f>
        <v>23</v>
      </c>
      <c r="T17" s="103">
        <f>IF(配置!$P17=0, 1000, $O17/配置!$P17*100)</f>
        <v>5102.8628483864768</v>
      </c>
      <c r="U17" s="103">
        <f>IF(配置!$P17=0, 1000, ($O17+$S17)/配置!$P17*100)</f>
        <v>5359.1201529997725</v>
      </c>
    </row>
    <row r="18" spans="1:21" x14ac:dyDescent="0.15">
      <c r="A18" s="21"/>
      <c r="B18" s="25" t="s">
        <v>22</v>
      </c>
      <c r="C18" s="25" t="s">
        <v>23</v>
      </c>
      <c r="D18" s="22"/>
      <c r="F18" s="74" t="str">
        <f>wt!B13</f>
        <v>000157.SZ</v>
      </c>
      <c r="G18" s="74" t="str">
        <f>wt!C13</f>
        <v>中联重科</v>
      </c>
      <c r="H18" s="75">
        <f>RTD("tdf.quote","",$F18,"new","1")</f>
        <v>6.26</v>
      </c>
      <c r="I18" s="7">
        <f>配置!G18</f>
        <v>1</v>
      </c>
      <c r="J18" s="7">
        <f t="shared" si="1"/>
        <v>0</v>
      </c>
      <c r="K18" s="7">
        <f>RTD("tdf.quote","",$F18,"volume","1")</f>
        <v>3512697</v>
      </c>
      <c r="L18" s="6">
        <f>RTD("tdf.quote","",$F18,"mrj1","1")</f>
        <v>6.26</v>
      </c>
      <c r="M18" s="7">
        <f>RTD("tdf.quote","",$F18,"mrl1","1")</f>
        <v>18333</v>
      </c>
      <c r="N18" s="6">
        <f>RTD("tdf.quote","",$F18,"mcj1","1")</f>
        <v>6.27</v>
      </c>
      <c r="O18" s="7">
        <f>RTD("tdf.quote","",$F18,"mcl1","1")</f>
        <v>5301</v>
      </c>
      <c r="P18" s="6">
        <f>RTD("tdf.quote","",$F18,"mrj2","1")</f>
        <v>6.25</v>
      </c>
      <c r="Q18" s="7">
        <f>RTD("tdf.quote","",$F18,"mrl2","1")</f>
        <v>7191</v>
      </c>
      <c r="R18" s="6">
        <f>RTD("tdf.quote","",$F18,"mcj2","1")</f>
        <v>6.28</v>
      </c>
      <c r="S18" s="7">
        <f>RTD("tdf.quote","",$F18,"mcl2","1")</f>
        <v>12414</v>
      </c>
      <c r="T18" s="103">
        <f>IF(配置!$P18=0, 1000, $O18/配置!$P18*100)</f>
        <v>945.27227927473041</v>
      </c>
      <c r="U18" s="103">
        <f>IF(配置!$P18=0, 1000, ($O18+$S18)/配置!$P18*100)</f>
        <v>3158.9319802587906</v>
      </c>
    </row>
    <row r="19" spans="1:21" x14ac:dyDescent="0.15">
      <c r="A19" s="23" t="s">
        <v>20</v>
      </c>
      <c r="B19" s="26">
        <f t="array" ref="B19">SUMPRODUCT(IF(S5:S305=0,H5:H305,R5:R305),配置!$Q$5:$Q$305)/配置!$K$1/配置!Q1</f>
        <v>3221.0953000000004</v>
      </c>
      <c r="C19" s="52">
        <f>U1</f>
        <v>4.6955660409585072</v>
      </c>
      <c r="D19" s="28">
        <f>B19-B$21</f>
        <v>4.4849666666673329</v>
      </c>
      <c r="F19" s="74" t="str">
        <f>wt!B14</f>
        <v>000333.SZ</v>
      </c>
      <c r="G19" s="74" t="str">
        <f>wt!C14</f>
        <v>美的集团</v>
      </c>
      <c r="H19" s="75">
        <f>RTD("tdf.quote","",$F19,"new","1")</f>
        <v>26.18</v>
      </c>
      <c r="I19" s="7">
        <f>配置!G19</f>
        <v>1</v>
      </c>
      <c r="J19" s="7">
        <f t="shared" si="1"/>
        <v>0</v>
      </c>
      <c r="K19" s="7">
        <f>RTD("tdf.quote","",$F19,"volume","1")</f>
        <v>1367360</v>
      </c>
      <c r="L19" s="6">
        <f>RTD("tdf.quote","",$F19,"mrj1","1")</f>
        <v>26.18</v>
      </c>
      <c r="M19" s="7">
        <f>RTD("tdf.quote","",$F19,"mrl1","1")</f>
        <v>3352</v>
      </c>
      <c r="N19" s="6">
        <f>RTD("tdf.quote","",$F19,"mcj1","1")</f>
        <v>26.19</v>
      </c>
      <c r="O19" s="7">
        <f>RTD("tdf.quote","",$F19,"mcl1","1")</f>
        <v>56</v>
      </c>
      <c r="P19" s="6">
        <f>RTD("tdf.quote","",$F19,"mrj2","1")</f>
        <v>26.17</v>
      </c>
      <c r="Q19" s="7">
        <f>RTD("tdf.quote","",$F19,"mrl2","1")</f>
        <v>3409</v>
      </c>
      <c r="R19" s="6">
        <f>RTD("tdf.quote","",$F19,"mcj2","1")</f>
        <v>26.2</v>
      </c>
      <c r="S19" s="7">
        <f>RTD("tdf.quote","",$F19,"mcl2","1")</f>
        <v>161</v>
      </c>
      <c r="T19" s="103">
        <f>IF(配置!$P19=0, 1000, $O19/配置!$P19*100)</f>
        <v>26.014931899333742</v>
      </c>
      <c r="U19" s="103">
        <f>IF(配置!$P19=0, 1000, ($O19+$S19)/配置!$P19*100)</f>
        <v>100.80786110991824</v>
      </c>
    </row>
    <row r="20" spans="1:21" x14ac:dyDescent="0.15">
      <c r="A20" s="23" t="s">
        <v>19</v>
      </c>
      <c r="B20" s="42">
        <f t="array" ref="B20">SUMPRODUCT(IF(O5:O305=0,H5:H305,N5:N305),配置!$Q$5:$Q$305)/配置!$K$1/配置!Q1</f>
        <v>3218.4400666666666</v>
      </c>
      <c r="C20" s="52">
        <f>T1</f>
        <v>0.99687973058294566</v>
      </c>
      <c r="D20" s="28">
        <f>B20-B$21</f>
        <v>1.8297333333334791</v>
      </c>
      <c r="F20" s="74" t="str">
        <f>wt!B15</f>
        <v>000338.SZ</v>
      </c>
      <c r="G20" s="74" t="str">
        <f>wt!C15</f>
        <v>潍柴动力</v>
      </c>
      <c r="H20" s="75">
        <f>RTD("tdf.quote","",$F20,"new","1")</f>
        <v>25.9</v>
      </c>
      <c r="I20" s="7">
        <f>配置!G20</f>
        <v>1</v>
      </c>
      <c r="J20" s="7">
        <f t="shared" si="1"/>
        <v>0</v>
      </c>
      <c r="K20" s="7">
        <f>RTD("tdf.quote","",$F20,"volume","1")</f>
        <v>305342</v>
      </c>
      <c r="L20" s="6">
        <f>RTD("tdf.quote","",$F20,"mrj1","1")</f>
        <v>25.9</v>
      </c>
      <c r="M20" s="7">
        <f>RTD("tdf.quote","",$F20,"mrl1","1")</f>
        <v>1168</v>
      </c>
      <c r="N20" s="6">
        <f>RTD("tdf.quote","",$F20,"mcj1","1")</f>
        <v>25.91</v>
      </c>
      <c r="O20" s="7">
        <f>RTD("tdf.quote","",$F20,"mcl1","1")</f>
        <v>330</v>
      </c>
      <c r="P20" s="6">
        <f>RTD("tdf.quote","",$F20,"mrj2","1")</f>
        <v>25.89</v>
      </c>
      <c r="Q20" s="7">
        <f>RTD("tdf.quote","",$F20,"mrl2","1")</f>
        <v>316</v>
      </c>
      <c r="R20" s="6">
        <f>RTD("tdf.quote","",$F20,"mcj2","1")</f>
        <v>25.92</v>
      </c>
      <c r="S20" s="7">
        <f>RTD("tdf.quote","",$F20,"mcl2","1")</f>
        <v>487</v>
      </c>
      <c r="T20" s="103">
        <f>IF(配置!$P20=0, 1000, $O20/配置!$P20*100)</f>
        <v>244.0029527378403</v>
      </c>
      <c r="U20" s="103">
        <f>IF(配置!$P20=0, 1000, ($O20+$S20)/配置!$P20*100)</f>
        <v>604.09215874792585</v>
      </c>
    </row>
    <row r="21" spans="1:21" x14ac:dyDescent="0.15">
      <c r="A21" s="23" t="s">
        <v>18</v>
      </c>
      <c r="B21" s="29">
        <f>SUMPRODUCT(H5:H305,配置!$Q$5:$Q$305)/配置!$K$1/配置!$Q$1</f>
        <v>3216.6103333333331</v>
      </c>
      <c r="C21" s="30"/>
      <c r="D21" s="28">
        <f>B21-B$21</f>
        <v>0</v>
      </c>
      <c r="F21" s="74" t="str">
        <f>wt!B16</f>
        <v>000400.SZ</v>
      </c>
      <c r="G21" s="74" t="str">
        <f>wt!C16</f>
        <v>许继电气</v>
      </c>
      <c r="H21" s="75">
        <f>RTD("tdf.quote","",$F21,"new","1")</f>
        <v>21.69</v>
      </c>
      <c r="I21" s="7">
        <f>配置!G21</f>
        <v>1</v>
      </c>
      <c r="J21" s="7">
        <f t="shared" si="1"/>
        <v>0</v>
      </c>
      <c r="K21" s="7">
        <f>RTD("tdf.quote","",$F21,"volume","1")</f>
        <v>259424</v>
      </c>
      <c r="L21" s="6">
        <f>RTD("tdf.quote","",$F21,"mrj1","1")</f>
        <v>21.69</v>
      </c>
      <c r="M21" s="7">
        <f>RTD("tdf.quote","",$F21,"mrl1","1")</f>
        <v>1782</v>
      </c>
      <c r="N21" s="6">
        <f>RTD("tdf.quote","",$F21,"mcj1","1")</f>
        <v>21.7</v>
      </c>
      <c r="O21" s="7">
        <f>RTD("tdf.quote","",$F21,"mcl1","1")</f>
        <v>1689</v>
      </c>
      <c r="P21" s="6">
        <f>RTD("tdf.quote","",$F21,"mrj2","1")</f>
        <v>21.68</v>
      </c>
      <c r="Q21" s="7">
        <f>RTD("tdf.quote","",$F21,"mrl2","1")</f>
        <v>482</v>
      </c>
      <c r="R21" s="6">
        <f>RTD("tdf.quote","",$F21,"mcj2","1")</f>
        <v>21.71</v>
      </c>
      <c r="S21" s="7">
        <f>RTD("tdf.quote","",$F21,"mcl2","1")</f>
        <v>381</v>
      </c>
      <c r="T21" s="103">
        <f>IF(配置!$P21=0, 1000, $O21/配置!$P21*100)</f>
        <v>2187.0129746306129</v>
      </c>
      <c r="U21" s="103">
        <f>IF(配置!$P21=0, 1000, ($O21+$S21)/配置!$P21*100)</f>
        <v>2680.3533792098101</v>
      </c>
    </row>
    <row r="22" spans="1:21" x14ac:dyDescent="0.15">
      <c r="A22" s="23" t="s">
        <v>17</v>
      </c>
      <c r="B22" s="26">
        <f t="array" ref="B22">SUMPRODUCT(IF(M5:M305=0,H5:H305,L5:L305),配置!$Q$5:$Q$305)/配置!$K$1/配置!$Q$1</f>
        <v>3215.6631666666667</v>
      </c>
      <c r="C22" s="27"/>
      <c r="D22" s="28">
        <f>B22-B$21</f>
        <v>-0.94716666666636229</v>
      </c>
      <c r="F22" s="74" t="str">
        <f>wt!B17</f>
        <v>000401.SZ</v>
      </c>
      <c r="G22" s="74" t="str">
        <f>wt!C17</f>
        <v>冀东水泥</v>
      </c>
      <c r="H22" s="75">
        <f>RTD("tdf.quote","",$F22,"new","1")</f>
        <v>11.2</v>
      </c>
      <c r="I22" s="7">
        <f>配置!G22</f>
        <v>1</v>
      </c>
      <c r="J22" s="7">
        <f t="shared" si="1"/>
        <v>0</v>
      </c>
      <c r="K22" s="7">
        <f>RTD("tdf.quote","",$F22,"volume","1")</f>
        <v>279806</v>
      </c>
      <c r="L22" s="6">
        <f>RTD("tdf.quote","",$F22,"mrj1","1")</f>
        <v>11.2</v>
      </c>
      <c r="M22" s="7">
        <f>RTD("tdf.quote","",$F22,"mrl1","1")</f>
        <v>1343</v>
      </c>
      <c r="N22" s="6">
        <f>RTD("tdf.quote","",$F22,"mcj1","1")</f>
        <v>11.21</v>
      </c>
      <c r="O22" s="7">
        <f>RTD("tdf.quote","",$F22,"mcl1","1")</f>
        <v>254</v>
      </c>
      <c r="P22" s="6">
        <f>RTD("tdf.quote","",$F22,"mrj2","1")</f>
        <v>11.19</v>
      </c>
      <c r="Q22" s="7">
        <f>RTD("tdf.quote","",$F22,"mrl2","1")</f>
        <v>83</v>
      </c>
      <c r="R22" s="6">
        <f>RTD("tdf.quote","",$F22,"mcj2","1")</f>
        <v>11.22</v>
      </c>
      <c r="S22" s="7">
        <f>RTD("tdf.quote","",$F22,"mcl2","1")</f>
        <v>1755</v>
      </c>
      <c r="T22" s="103">
        <f>IF(配置!$P22=0, 1000, $O22/配置!$P22*100)</f>
        <v>369.15985777430808</v>
      </c>
      <c r="U22" s="103">
        <f>IF(配置!$P22=0, 1000, ($O22+$S22)/配置!$P22*100)</f>
        <v>2919.8510010574209</v>
      </c>
    </row>
    <row r="23" spans="1:21" ht="14.25" thickBot="1" x14ac:dyDescent="0.2">
      <c r="A23" s="24" t="s">
        <v>21</v>
      </c>
      <c r="B23" s="31">
        <f t="array" ref="B23">SUMPRODUCT(IF(Q5:Q305=0,H5:H305,P5:P305),配置!$Q$5:$Q$305)/配置!$K$1/配置!Q1</f>
        <v>3212.8544333333334</v>
      </c>
      <c r="C23" s="32"/>
      <c r="D23" s="33">
        <f>B23-B$21</f>
        <v>-3.7558999999996558</v>
      </c>
      <c r="F23" s="74" t="str">
        <f>wt!B18</f>
        <v>000402.SZ</v>
      </c>
      <c r="G23" s="74" t="str">
        <f>wt!C18</f>
        <v>金 融 街</v>
      </c>
      <c r="H23" s="75">
        <f>RTD("tdf.quote","",$F23,"new","1")</f>
        <v>9.8800000000000008</v>
      </c>
      <c r="I23" s="7">
        <f>配置!G23</f>
        <v>1</v>
      </c>
      <c r="J23" s="7">
        <f t="shared" si="1"/>
        <v>0</v>
      </c>
      <c r="K23" s="7">
        <f>RTD("tdf.quote","",$F23,"volume","1")</f>
        <v>854806</v>
      </c>
      <c r="L23" s="6">
        <f>RTD("tdf.quote","",$F23,"mrj1","1")</f>
        <v>9.8699999999999992</v>
      </c>
      <c r="M23" s="7">
        <f>RTD("tdf.quote","",$F23,"mrl1","1")</f>
        <v>1200</v>
      </c>
      <c r="N23" s="6">
        <f>RTD("tdf.quote","",$F23,"mcj1","1")</f>
        <v>9.8800000000000008</v>
      </c>
      <c r="O23" s="7">
        <f>RTD("tdf.quote","",$F23,"mcl1","1")</f>
        <v>770</v>
      </c>
      <c r="P23" s="6">
        <f>RTD("tdf.quote","",$F23,"mrj2","1")</f>
        <v>9.86</v>
      </c>
      <c r="Q23" s="7">
        <f>RTD("tdf.quote","",$F23,"mrl2","1")</f>
        <v>1411</v>
      </c>
      <c r="R23" s="6">
        <f>RTD("tdf.quote","",$F23,"mcj2","1")</f>
        <v>9.89</v>
      </c>
      <c r="S23" s="7">
        <f>RTD("tdf.quote","",$F23,"mcl2","1")</f>
        <v>5001</v>
      </c>
      <c r="T23" s="103">
        <f>IF(配置!$P23=0, 1000, $O23/配置!$P23*100)</f>
        <v>249.08798583831449</v>
      </c>
      <c r="U23" s="103">
        <f>IF(配置!$P23=0, 1000, ($O23+$S23)/配置!$P23*100)</f>
        <v>1866.8659302245621</v>
      </c>
    </row>
    <row r="24" spans="1:21" x14ac:dyDescent="0.15">
      <c r="F24" s="74" t="str">
        <f>wt!B19</f>
        <v>000413.SZ</v>
      </c>
      <c r="G24" s="74" t="str">
        <f>wt!C19</f>
        <v>东旭光电</v>
      </c>
      <c r="H24" s="75">
        <f>RTD("tdf.quote","",$F24,"new","1")</f>
        <v>7.67</v>
      </c>
      <c r="I24" s="7">
        <f>配置!G24</f>
        <v>0</v>
      </c>
      <c r="J24" s="7">
        <f t="shared" si="1"/>
        <v>0</v>
      </c>
      <c r="K24" s="7">
        <f>RTD("tdf.quote","",$F24,"volume","1")</f>
        <v>0</v>
      </c>
      <c r="L24" s="6">
        <f>RTD("tdf.quote","",$F24,"mrj1","1")</f>
        <v>0</v>
      </c>
      <c r="M24" s="7">
        <f>RTD("tdf.quote","",$F24,"mrl1","1")</f>
        <v>0</v>
      </c>
      <c r="N24" s="6">
        <f>RTD("tdf.quote","",$F24,"mcj1","1")</f>
        <v>0</v>
      </c>
      <c r="O24" s="7">
        <f>RTD("tdf.quote","",$F24,"mcl1","1")</f>
        <v>0</v>
      </c>
      <c r="P24" s="6">
        <f>RTD("tdf.quote","",$F24,"mrj2","1")</f>
        <v>0</v>
      </c>
      <c r="Q24" s="7">
        <f>RTD("tdf.quote","",$F24,"mrl2","1")</f>
        <v>0</v>
      </c>
      <c r="R24" s="6">
        <f>RTD("tdf.quote","",$F24,"mcj2","1")</f>
        <v>0</v>
      </c>
      <c r="S24" s="7">
        <f>RTD("tdf.quote","",$F24,"mcl2","1")</f>
        <v>0</v>
      </c>
      <c r="T24" s="103">
        <f>IF(配置!$P24=0, 1000, $O24/配置!$P24*100)</f>
        <v>1000</v>
      </c>
      <c r="U24" s="103">
        <f>IF(配置!$P24=0, 1000, ($O24+$S24)/配置!$P24*100)</f>
        <v>1000</v>
      </c>
    </row>
    <row r="25" spans="1:21" x14ac:dyDescent="0.15">
      <c r="F25" s="74" t="str">
        <f>wt!B20</f>
        <v>000423.SZ</v>
      </c>
      <c r="G25" s="74" t="str">
        <f>wt!C20</f>
        <v>东阿阿胶</v>
      </c>
      <c r="H25" s="75">
        <f>RTD("tdf.quote","",$F25,"new","1")</f>
        <v>38</v>
      </c>
      <c r="I25" s="7">
        <f>配置!G25</f>
        <v>1</v>
      </c>
      <c r="J25" s="7">
        <f t="shared" si="1"/>
        <v>0</v>
      </c>
      <c r="K25" s="7">
        <f>RTD("tdf.quote","",$F25,"volume","1")</f>
        <v>142438</v>
      </c>
      <c r="L25" s="6">
        <f>RTD("tdf.quote","",$F25,"mrj1","1")</f>
        <v>37.99</v>
      </c>
      <c r="M25" s="7">
        <f>RTD("tdf.quote","",$F25,"mrl1","1")</f>
        <v>349</v>
      </c>
      <c r="N25" s="6">
        <f>RTD("tdf.quote","",$F25,"mcj1","1")</f>
        <v>38</v>
      </c>
      <c r="O25" s="7">
        <f>RTD("tdf.quote","",$F25,"mcl1","1")</f>
        <v>660</v>
      </c>
      <c r="P25" s="6">
        <f>RTD("tdf.quote","",$F25,"mrj2","1")</f>
        <v>37.979999999999997</v>
      </c>
      <c r="Q25" s="7">
        <f>RTD("tdf.quote","",$F25,"mrl2","1")</f>
        <v>38</v>
      </c>
      <c r="R25" s="6">
        <f>RTD("tdf.quote","",$F25,"mcj2","1")</f>
        <v>38.01</v>
      </c>
      <c r="S25" s="7">
        <f>RTD("tdf.quote","",$F25,"mcl2","1")</f>
        <v>15</v>
      </c>
      <c r="T25" s="103">
        <f>IF(配置!$P25=0, 1000, $O25/配置!$P25*100)</f>
        <v>988.18369882753063</v>
      </c>
      <c r="U25" s="103">
        <f>IF(配置!$P25=0, 1000, ($O25+$S25)/配置!$P25*100)</f>
        <v>1010.6424192554291</v>
      </c>
    </row>
    <row r="26" spans="1:21" x14ac:dyDescent="0.15">
      <c r="A26" t="s">
        <v>28</v>
      </c>
      <c r="F26" s="74" t="str">
        <f>wt!B21</f>
        <v>000425.SZ</v>
      </c>
      <c r="G26" s="74" t="str">
        <f>wt!C21</f>
        <v>徐工机械</v>
      </c>
      <c r="H26" s="75">
        <f>RTD("tdf.quote","",$F26,"new","1")</f>
        <v>13.65</v>
      </c>
      <c r="I26" s="7">
        <f>配置!G26</f>
        <v>1</v>
      </c>
      <c r="J26" s="7">
        <f t="shared" si="1"/>
        <v>0</v>
      </c>
      <c r="K26" s="7">
        <f>RTD("tdf.quote","",$F26,"volume","1")</f>
        <v>842411</v>
      </c>
      <c r="L26" s="6">
        <f>RTD("tdf.quote","",$F26,"mrj1","1")</f>
        <v>13.65</v>
      </c>
      <c r="M26" s="7">
        <f>RTD("tdf.quote","",$F26,"mrl1","1")</f>
        <v>572</v>
      </c>
      <c r="N26" s="6">
        <f>RTD("tdf.quote","",$F26,"mcj1","1")</f>
        <v>13.66</v>
      </c>
      <c r="O26" s="7">
        <f>RTD("tdf.quote","",$F26,"mcl1","1")</f>
        <v>985</v>
      </c>
      <c r="P26" s="6">
        <f>RTD("tdf.quote","",$F26,"mrj2","1")</f>
        <v>13.64</v>
      </c>
      <c r="Q26" s="7">
        <f>RTD("tdf.quote","",$F26,"mrl2","1")</f>
        <v>1966</v>
      </c>
      <c r="R26" s="6">
        <f>RTD("tdf.quote","",$F26,"mcj2","1")</f>
        <v>13.67</v>
      </c>
      <c r="S26" s="7">
        <f>RTD("tdf.quote","",$F26,"mcl2","1")</f>
        <v>1343</v>
      </c>
      <c r="T26" s="103">
        <f>IF(配置!$P26=0, 1000, $O26/配置!$P26*100)</f>
        <v>623.46384698740223</v>
      </c>
      <c r="U26" s="103">
        <f>IF(配置!$P26=0, 1000, ($O26+$S26)/配置!$P26*100)</f>
        <v>1473.526736839261</v>
      </c>
    </row>
    <row r="27" spans="1:21" ht="14.25" thickBot="1" x14ac:dyDescent="0.2">
      <c r="A27" t="s">
        <v>668</v>
      </c>
      <c r="E27" s="6"/>
      <c r="F27" s="74" t="str">
        <f>wt!B22</f>
        <v>000503.SZ</v>
      </c>
      <c r="G27" s="74" t="str">
        <f>wt!C22</f>
        <v>海虹控股</v>
      </c>
      <c r="H27" s="75">
        <f>RTD("tdf.quote","",$F27,"new","1")</f>
        <v>31.5</v>
      </c>
      <c r="I27" s="7">
        <f>配置!G27</f>
        <v>1</v>
      </c>
      <c r="J27" s="7">
        <f t="shared" si="1"/>
        <v>0</v>
      </c>
      <c r="K27" s="7">
        <f>RTD("tdf.quote","",$F27,"volume","1")</f>
        <v>351256</v>
      </c>
      <c r="L27" s="6">
        <f>RTD("tdf.quote","",$F27,"mrj1","1")</f>
        <v>31.5</v>
      </c>
      <c r="M27" s="7">
        <f>RTD("tdf.quote","",$F27,"mrl1","1")</f>
        <v>61</v>
      </c>
      <c r="N27" s="6">
        <f>RTD("tdf.quote","",$F27,"mcj1","1")</f>
        <v>31.51</v>
      </c>
      <c r="O27" s="7">
        <f>RTD("tdf.quote","",$F27,"mcl1","1")</f>
        <v>256</v>
      </c>
      <c r="P27" s="6">
        <f>RTD("tdf.quote","",$F27,"mrj2","1")</f>
        <v>31.49</v>
      </c>
      <c r="Q27" s="7">
        <f>RTD("tdf.quote","",$F27,"mrl2","1")</f>
        <v>643</v>
      </c>
      <c r="R27" s="6">
        <f>RTD("tdf.quote","",$F27,"mcj2","1")</f>
        <v>31.52</v>
      </c>
      <c r="S27" s="7">
        <f>RTD("tdf.quote","",$F27,"mcl2","1")</f>
        <v>51</v>
      </c>
      <c r="T27" s="103">
        <f>IF(配置!$P27=0, 1000, $O27/配置!$P27*100)</f>
        <v>278.90173777871655</v>
      </c>
      <c r="U27" s="103">
        <f>IF(配置!$P27=0, 1000, ($O27+$S27)/配置!$P27*100)</f>
        <v>334.46419335182026</v>
      </c>
    </row>
    <row r="28" spans="1:21" x14ac:dyDescent="0.15">
      <c r="A28" s="21"/>
      <c r="B28" s="25" t="s">
        <v>22</v>
      </c>
      <c r="C28" s="25" t="s">
        <v>23</v>
      </c>
      <c r="D28" s="22"/>
      <c r="F28" s="74" t="str">
        <f>wt!B23</f>
        <v>000536.SZ</v>
      </c>
      <c r="G28" s="74" t="str">
        <f>wt!C23</f>
        <v>华映科技</v>
      </c>
      <c r="H28" s="75">
        <f>RTD("tdf.quote","",$F28,"new","1")</f>
        <v>18.79</v>
      </c>
      <c r="I28" s="7">
        <f>配置!G28</f>
        <v>1</v>
      </c>
      <c r="J28" s="7">
        <f t="shared" si="1"/>
        <v>0</v>
      </c>
      <c r="K28" s="7">
        <f>RTD("tdf.quote","",$F28,"volume","1")</f>
        <v>119847</v>
      </c>
      <c r="L28" s="6">
        <f>RTD("tdf.quote","",$F28,"mrj1","1")</f>
        <v>18.79</v>
      </c>
      <c r="M28" s="7">
        <f>RTD("tdf.quote","",$F28,"mrl1","1")</f>
        <v>1575</v>
      </c>
      <c r="N28" s="6">
        <f>RTD("tdf.quote","",$F28,"mcj1","1")</f>
        <v>18.8</v>
      </c>
      <c r="O28" s="7">
        <f>RTD("tdf.quote","",$F28,"mcl1","1")</f>
        <v>141</v>
      </c>
      <c r="P28" s="6">
        <f>RTD("tdf.quote","",$F28,"mrj2","1")</f>
        <v>18.78</v>
      </c>
      <c r="Q28" s="7">
        <f>RTD("tdf.quote","",$F28,"mrl2","1")</f>
        <v>772</v>
      </c>
      <c r="R28" s="6">
        <f>RTD("tdf.quote","",$F28,"mcj2","1")</f>
        <v>18.809999999999999</v>
      </c>
      <c r="S28" s="7">
        <f>RTD("tdf.quote","",$F28,"mcl2","1")</f>
        <v>49</v>
      </c>
      <c r="T28" s="103">
        <f>IF(配置!$P28=0, 1000, $O28/配置!$P28*100)</f>
        <v>354.43728886558569</v>
      </c>
      <c r="U28" s="103">
        <f>IF(配置!$P28=0, 1000, ($O28+$S28)/配置!$P28*100)</f>
        <v>477.61053109547015</v>
      </c>
    </row>
    <row r="29" spans="1:21" x14ac:dyDescent="0.15">
      <c r="A29" s="23" t="s">
        <v>20</v>
      </c>
      <c r="B29" s="34">
        <f>RTD("tdf.quote","",$A$27,"mcj2","1")</f>
        <v>3244.4</v>
      </c>
      <c r="C29" s="35">
        <f>RTD("tdf.quote","",$A$27,"mcl2","1")</f>
        <v>2</v>
      </c>
      <c r="D29" s="28">
        <f>B29-B$31</f>
        <v>0.40000000000009095</v>
      </c>
      <c r="F29" s="74" t="str">
        <f>wt!B24</f>
        <v>000538.SZ</v>
      </c>
      <c r="G29" s="74" t="str">
        <f>wt!C24</f>
        <v>云南白药</v>
      </c>
      <c r="H29" s="75">
        <f>RTD("tdf.quote","",$F29,"new","1")</f>
        <v>60.15</v>
      </c>
      <c r="I29" s="7">
        <f>配置!G29</f>
        <v>1</v>
      </c>
      <c r="J29" s="7">
        <f t="shared" si="1"/>
        <v>0</v>
      </c>
      <c r="K29" s="7">
        <f>RTD("tdf.quote","",$F29,"volume","1")</f>
        <v>123837</v>
      </c>
      <c r="L29" s="6">
        <f>RTD("tdf.quote","",$F29,"mrj1","1")</f>
        <v>60.14</v>
      </c>
      <c r="M29" s="7">
        <f>RTD("tdf.quote","",$F29,"mrl1","1")</f>
        <v>10</v>
      </c>
      <c r="N29" s="6">
        <f>RTD("tdf.quote","",$F29,"mcj1","1")</f>
        <v>60.15</v>
      </c>
      <c r="O29" s="7">
        <f>RTD("tdf.quote","",$F29,"mcl1","1")</f>
        <v>834</v>
      </c>
      <c r="P29" s="6">
        <f>RTD("tdf.quote","",$F29,"mrj2","1")</f>
        <v>60.08</v>
      </c>
      <c r="Q29" s="7">
        <f>RTD("tdf.quote","",$F29,"mrl2","1")</f>
        <v>1</v>
      </c>
      <c r="R29" s="6">
        <f>RTD("tdf.quote","",$F29,"mcj2","1")</f>
        <v>60.16</v>
      </c>
      <c r="S29" s="7">
        <f>RTD("tdf.quote","",$F29,"mcl2","1")</f>
        <v>147</v>
      </c>
      <c r="T29" s="103">
        <f>IF(配置!$P29=0, 1000, $O29/配置!$P29*100)</f>
        <v>1254.7395419986801</v>
      </c>
      <c r="U29" s="103">
        <f>IF(配置!$P29=0, 1000, ($O29+$S29)/配置!$P29*100)</f>
        <v>1475.8986699049221</v>
      </c>
    </row>
    <row r="30" spans="1:21" x14ac:dyDescent="0.15">
      <c r="A30" s="23" t="s">
        <v>19</v>
      </c>
      <c r="B30" s="34">
        <f>RTD("tdf.quote","",$A$27,"mcj1","1")</f>
        <v>3244</v>
      </c>
      <c r="C30" s="35">
        <f>RTD("tdf.quote","",$A$27,"mcl1","1")</f>
        <v>5</v>
      </c>
      <c r="D30" s="28">
        <f>B30-B$31</f>
        <v>0</v>
      </c>
      <c r="F30" s="74" t="str">
        <f>wt!B25</f>
        <v>000559.SZ</v>
      </c>
      <c r="G30" s="74" t="str">
        <f>wt!C25</f>
        <v>万向钱潮</v>
      </c>
      <c r="H30" s="75">
        <f>RTD("tdf.quote","",$F30,"new","1")</f>
        <v>16.29</v>
      </c>
      <c r="I30" s="7">
        <f>配置!G30</f>
        <v>1</v>
      </c>
      <c r="J30" s="7">
        <f t="shared" si="1"/>
        <v>0</v>
      </c>
      <c r="K30" s="7">
        <f>RTD("tdf.quote","",$F30,"volume","1")</f>
        <v>1044666</v>
      </c>
      <c r="L30" s="6">
        <f>RTD("tdf.quote","",$F30,"mrj1","1")</f>
        <v>16.29</v>
      </c>
      <c r="M30" s="7">
        <f>RTD("tdf.quote","",$F30,"mrl1","1")</f>
        <v>98</v>
      </c>
      <c r="N30" s="6">
        <f>RTD("tdf.quote","",$F30,"mcj1","1")</f>
        <v>16.3</v>
      </c>
      <c r="O30" s="7">
        <f>RTD("tdf.quote","",$F30,"mcl1","1")</f>
        <v>2302</v>
      </c>
      <c r="P30" s="6">
        <f>RTD("tdf.quote","",$F30,"mrj2","1")</f>
        <v>16.28</v>
      </c>
      <c r="Q30" s="7">
        <f>RTD("tdf.quote","",$F30,"mrl2","1")</f>
        <v>3006</v>
      </c>
      <c r="R30" s="6">
        <f>RTD("tdf.quote","",$F30,"mcj2","1")</f>
        <v>16.309999999999999</v>
      </c>
      <c r="S30" s="7">
        <f>RTD("tdf.quote","",$F30,"mcl2","1")</f>
        <v>567</v>
      </c>
      <c r="T30" s="103">
        <f>IF(配置!$P30=0, 1000, $O30/配置!$P30*100)</f>
        <v>4314.6693813584006</v>
      </c>
      <c r="U30" s="103">
        <f>IF(配置!$P30=0, 1000, ($O30+$S30)/配置!$P30*100)</f>
        <v>5377.4050630396405</v>
      </c>
    </row>
    <row r="31" spans="1:21" x14ac:dyDescent="0.15">
      <c r="A31" s="23" t="s">
        <v>18</v>
      </c>
      <c r="B31" s="36">
        <f>RTD("tdf.quote","",$A$27,"new","1")</f>
        <v>3244</v>
      </c>
      <c r="C31" s="35">
        <f>RTD("tdf.quote","",$A$27,"volume","1")</f>
        <v>1084793</v>
      </c>
      <c r="D31" s="28">
        <f>B31-B$31</f>
        <v>0</v>
      </c>
      <c r="F31" s="74" t="str">
        <f>wt!B26</f>
        <v>000562.SZ</v>
      </c>
      <c r="G31" s="74" t="str">
        <f>wt!C26</f>
        <v>宏源证券</v>
      </c>
      <c r="H31" s="75">
        <f>RTD("tdf.quote","",$F31,"new","1")</f>
        <v>30.5</v>
      </c>
      <c r="I31" s="7">
        <f>配置!G31</f>
        <v>0</v>
      </c>
      <c r="J31" s="7">
        <f t="shared" si="1"/>
        <v>0</v>
      </c>
      <c r="K31" s="7">
        <f>RTD("tdf.quote","",$F31,"volume","1")</f>
        <v>0</v>
      </c>
      <c r="L31" s="6">
        <f>RTD("tdf.quote","",$F31,"mrj1","1")</f>
        <v>0</v>
      </c>
      <c r="M31" s="7">
        <f>RTD("tdf.quote","",$F31,"mrl1","1")</f>
        <v>0</v>
      </c>
      <c r="N31" s="6">
        <f>RTD("tdf.quote","",$F31,"mcj1","1")</f>
        <v>0</v>
      </c>
      <c r="O31" s="7">
        <f>RTD("tdf.quote","",$F31,"mcl1","1")</f>
        <v>0</v>
      </c>
      <c r="P31" s="6">
        <f>RTD("tdf.quote","",$F31,"mrj2","1")</f>
        <v>0</v>
      </c>
      <c r="Q31" s="7">
        <f>RTD("tdf.quote","",$F31,"mrl2","1")</f>
        <v>0</v>
      </c>
      <c r="R31" s="6">
        <f>RTD("tdf.quote","",$F31,"mcj2","1")</f>
        <v>0</v>
      </c>
      <c r="S31" s="7">
        <f>RTD("tdf.quote","",$F31,"mcl2","1")</f>
        <v>0</v>
      </c>
      <c r="T31" s="103">
        <f>IF(配置!$P31=0, 1000, $O31/配置!$P31*100)</f>
        <v>1000</v>
      </c>
      <c r="U31" s="103">
        <f>IF(配置!$P31=0, 1000, ($O31+$S31)/配置!$P31*100)</f>
        <v>1000</v>
      </c>
    </row>
    <row r="32" spans="1:21" x14ac:dyDescent="0.15">
      <c r="A32" s="23" t="s">
        <v>17</v>
      </c>
      <c r="B32" s="41">
        <f>RTD("tdf.quote","",$A$27,"mrj1","1")</f>
        <v>3243.8</v>
      </c>
      <c r="C32" s="35">
        <f>RTD("tdf.quote","",$A$27,"mrl1","1")</f>
        <v>24</v>
      </c>
      <c r="D32" s="28">
        <f>B32-B$31</f>
        <v>-0.1999999999998181</v>
      </c>
      <c r="F32" s="74" t="str">
        <f>wt!B27</f>
        <v>000568.SZ</v>
      </c>
      <c r="G32" s="74" t="str">
        <f>wt!C27</f>
        <v>泸州老窖</v>
      </c>
      <c r="H32" s="75">
        <f>RTD("tdf.quote","",$F32,"new","1")</f>
        <v>20.48</v>
      </c>
      <c r="I32" s="7">
        <f>配置!G32</f>
        <v>1</v>
      </c>
      <c r="J32" s="7">
        <f t="shared" si="1"/>
        <v>0</v>
      </c>
      <c r="K32" s="7">
        <f>RTD("tdf.quote","",$F32,"volume","1")</f>
        <v>285340</v>
      </c>
      <c r="L32" s="6">
        <f>RTD("tdf.quote","",$F32,"mrj1","1")</f>
        <v>20.48</v>
      </c>
      <c r="M32" s="7">
        <f>RTD("tdf.quote","",$F32,"mrl1","1")</f>
        <v>896</v>
      </c>
      <c r="N32" s="6">
        <f>RTD("tdf.quote","",$F32,"mcj1","1")</f>
        <v>20.49</v>
      </c>
      <c r="O32" s="7">
        <f>RTD("tdf.quote","",$F32,"mcl1","1")</f>
        <v>356</v>
      </c>
      <c r="P32" s="6">
        <f>RTD("tdf.quote","",$F32,"mrj2","1")</f>
        <v>20.47</v>
      </c>
      <c r="Q32" s="7">
        <f>RTD("tdf.quote","",$F32,"mrl2","1")</f>
        <v>358</v>
      </c>
      <c r="R32" s="6">
        <f>RTD("tdf.quote","",$F32,"mcj2","1")</f>
        <v>20.5</v>
      </c>
      <c r="S32" s="7">
        <f>RTD("tdf.quote","",$F32,"mcl2","1")</f>
        <v>637</v>
      </c>
      <c r="T32" s="103">
        <f>IF(配置!$P32=0, 1000, $O32/配置!$P32*100)</f>
        <v>398.90109510412765</v>
      </c>
      <c r="U32" s="103">
        <f>IF(配置!$P32=0, 1000, ($O32+$S32)/配置!$P32*100)</f>
        <v>1112.6651332539288</v>
      </c>
    </row>
    <row r="33" spans="1:21" ht="14.25" thickBot="1" x14ac:dyDescent="0.2">
      <c r="A33" s="24" t="s">
        <v>21</v>
      </c>
      <c r="B33" s="37">
        <f>RTD("tdf.quote","",$A$27,"mrj2","1")</f>
        <v>3243.6</v>
      </c>
      <c r="C33" s="38">
        <f>RTD("tdf.quote","",$A$27,"mrl2","1")</f>
        <v>18</v>
      </c>
      <c r="D33" s="33">
        <f>B33-B$31</f>
        <v>-0.40000000000009095</v>
      </c>
      <c r="F33" s="74" t="str">
        <f>wt!B28</f>
        <v>000581.SZ</v>
      </c>
      <c r="G33" s="74" t="str">
        <f>wt!C28</f>
        <v>威孚高科</v>
      </c>
      <c r="H33" s="75">
        <f>RTD("tdf.quote","",$F33,"new","1")</f>
        <v>29.43</v>
      </c>
      <c r="I33" s="7">
        <f>配置!G33</f>
        <v>1</v>
      </c>
      <c r="J33" s="7">
        <f t="shared" si="1"/>
        <v>0</v>
      </c>
      <c r="K33" s="7">
        <f>RTD("tdf.quote","",$F33,"volume","1")</f>
        <v>104412</v>
      </c>
      <c r="L33" s="6">
        <f>RTD("tdf.quote","",$F33,"mrj1","1")</f>
        <v>29.42</v>
      </c>
      <c r="M33" s="7">
        <f>RTD("tdf.quote","",$F33,"mrl1","1")</f>
        <v>201</v>
      </c>
      <c r="N33" s="6">
        <f>RTD("tdf.quote","",$F33,"mcj1","1")</f>
        <v>29.43</v>
      </c>
      <c r="O33" s="7">
        <f>RTD("tdf.quote","",$F33,"mcl1","1")</f>
        <v>1082</v>
      </c>
      <c r="P33" s="6">
        <f>RTD("tdf.quote","",$F33,"mrj2","1")</f>
        <v>29.41</v>
      </c>
      <c r="Q33" s="7">
        <f>RTD("tdf.quote","",$F33,"mrl2","1")</f>
        <v>192</v>
      </c>
      <c r="R33" s="6">
        <f>RTD("tdf.quote","",$F33,"mcj2","1")</f>
        <v>29.44</v>
      </c>
      <c r="S33" s="7">
        <f>RTD("tdf.quote","",$F33,"mcl2","1")</f>
        <v>468</v>
      </c>
      <c r="T33" s="103">
        <f>IF(配置!$P33=0, 1000, $O33/配置!$P33*100)</f>
        <v>1428.2387548093513</v>
      </c>
      <c r="U33" s="103">
        <f>IF(配置!$P33=0, 1000, ($O33+$S33)/配置!$P33*100)</f>
        <v>2045.9982162241172</v>
      </c>
    </row>
    <row r="34" spans="1:21" x14ac:dyDescent="0.15">
      <c r="F34" s="74" t="str">
        <f>wt!B29</f>
        <v>000598.SZ</v>
      </c>
      <c r="G34" s="74" t="str">
        <f>wt!C29</f>
        <v>兴蓉投资</v>
      </c>
      <c r="H34" s="75">
        <f>RTD("tdf.quote","",$F34,"new","1")</f>
        <v>7.11</v>
      </c>
      <c r="I34" s="7">
        <f>配置!G34</f>
        <v>1</v>
      </c>
      <c r="J34" s="7">
        <f t="shared" si="1"/>
        <v>0</v>
      </c>
      <c r="K34" s="7">
        <f>RTD("tdf.quote","",$F34,"volume","1")</f>
        <v>1360478</v>
      </c>
      <c r="L34" s="6">
        <f>RTD("tdf.quote","",$F34,"mrj1","1")</f>
        <v>7.11</v>
      </c>
      <c r="M34" s="7">
        <f>RTD("tdf.quote","",$F34,"mrl1","1")</f>
        <v>8256</v>
      </c>
      <c r="N34" s="6">
        <f>RTD("tdf.quote","",$F34,"mcj1","1")</f>
        <v>7.12</v>
      </c>
      <c r="O34" s="7">
        <f>RTD("tdf.quote","",$F34,"mcl1","1")</f>
        <v>14242</v>
      </c>
      <c r="P34" s="6">
        <f>RTD("tdf.quote","",$F34,"mrj2","1")</f>
        <v>7.1</v>
      </c>
      <c r="Q34" s="7">
        <f>RTD("tdf.quote","",$F34,"mrl2","1")</f>
        <v>5250</v>
      </c>
      <c r="R34" s="6">
        <f>RTD("tdf.quote","",$F34,"mcj2","1")</f>
        <v>7.13</v>
      </c>
      <c r="S34" s="7">
        <f>RTD("tdf.quote","",$F34,"mcl2","1")</f>
        <v>9851</v>
      </c>
      <c r="T34" s="103">
        <f>IF(配置!$P34=0, 1000, $O34/配置!$P34*100)</f>
        <v>6226.9065689724266</v>
      </c>
      <c r="U34" s="103">
        <f>IF(配置!$P34=0, 1000, ($O34+$S34)/配置!$P34*100)</f>
        <v>10533.974158562889</v>
      </c>
    </row>
    <row r="35" spans="1:21" x14ac:dyDescent="0.15">
      <c r="F35" s="74" t="str">
        <f>wt!B30</f>
        <v>000623.SZ</v>
      </c>
      <c r="G35" s="74" t="str">
        <f>wt!C30</f>
        <v>吉林敖东</v>
      </c>
      <c r="H35" s="75">
        <f>RTD("tdf.quote","",$F35,"new","1")</f>
        <v>33.6</v>
      </c>
      <c r="I35" s="7">
        <f>配置!G35</f>
        <v>1</v>
      </c>
      <c r="J35" s="7">
        <f t="shared" si="1"/>
        <v>0</v>
      </c>
      <c r="K35" s="7">
        <f>RTD("tdf.quote","",$F35,"volume","1")</f>
        <v>356549</v>
      </c>
      <c r="L35" s="6">
        <f>RTD("tdf.quote","",$F35,"mrj1","1")</f>
        <v>33.590000000000003</v>
      </c>
      <c r="M35" s="7">
        <f>RTD("tdf.quote","",$F35,"mrl1","1")</f>
        <v>2</v>
      </c>
      <c r="N35" s="6">
        <f>RTD("tdf.quote","",$F35,"mcj1","1")</f>
        <v>33.6</v>
      </c>
      <c r="O35" s="7">
        <f>RTD("tdf.quote","",$F35,"mcl1","1")</f>
        <v>41</v>
      </c>
      <c r="P35" s="6">
        <f>RTD("tdf.quote","",$F35,"mrj2","1")</f>
        <v>33.58</v>
      </c>
      <c r="Q35" s="7">
        <f>RTD("tdf.quote","",$F35,"mrl2","1")</f>
        <v>11</v>
      </c>
      <c r="R35" s="6">
        <f>RTD("tdf.quote","",$F35,"mcj2","1")</f>
        <v>33.61</v>
      </c>
      <c r="S35" s="7">
        <f>RTD("tdf.quote","",$F35,"mcl2","1")</f>
        <v>193</v>
      </c>
      <c r="T35" s="103">
        <f>IF(配置!$P35=0, 1000, $O35/配置!$P35*100)</f>
        <v>44.886863635730954</v>
      </c>
      <c r="U35" s="103">
        <f>IF(配置!$P35=0, 1000, ($O35+$S35)/配置!$P35*100)</f>
        <v>256.18356318929375</v>
      </c>
    </row>
    <row r="36" spans="1:21" x14ac:dyDescent="0.15">
      <c r="A36" t="s">
        <v>56</v>
      </c>
      <c r="F36" s="74" t="str">
        <f>wt!B31</f>
        <v>000625.SZ</v>
      </c>
      <c r="G36" s="74" t="str">
        <f>wt!C31</f>
        <v>长安汽车</v>
      </c>
      <c r="H36" s="75">
        <f>RTD("tdf.quote","",$F36,"new","1")</f>
        <v>17.309999999999999</v>
      </c>
      <c r="I36" s="7">
        <f>配置!G36</f>
        <v>1</v>
      </c>
      <c r="J36" s="7">
        <f t="shared" si="1"/>
        <v>0</v>
      </c>
      <c r="K36" s="7">
        <f>RTD("tdf.quote","",$F36,"volume","1")</f>
        <v>315463</v>
      </c>
      <c r="L36" s="6">
        <f>RTD("tdf.quote","",$F36,"mrj1","1")</f>
        <v>17.309999999999999</v>
      </c>
      <c r="M36" s="7">
        <f>RTD("tdf.quote","",$F36,"mrl1","1")</f>
        <v>220</v>
      </c>
      <c r="N36" s="6">
        <f>RTD("tdf.quote","",$F36,"mcj1","1")</f>
        <v>17.32</v>
      </c>
      <c r="O36" s="7">
        <f>RTD("tdf.quote","",$F36,"mcl1","1")</f>
        <v>88</v>
      </c>
      <c r="P36" s="6">
        <f>RTD("tdf.quote","",$F36,"mrj2","1")</f>
        <v>17.3</v>
      </c>
      <c r="Q36" s="7">
        <f>RTD("tdf.quote","",$F36,"mrl2","1")</f>
        <v>838</v>
      </c>
      <c r="R36" s="6">
        <f>RTD("tdf.quote","",$F36,"mcj2","1")</f>
        <v>17.329999999999998</v>
      </c>
      <c r="S36" s="7">
        <f>RTD("tdf.quote","",$F36,"mcl2","1")</f>
        <v>48</v>
      </c>
      <c r="T36" s="103">
        <f>IF(配置!$P36=0, 1000, $O36/配置!$P36*100)</f>
        <v>36.660325923743073</v>
      </c>
      <c r="U36" s="103">
        <f>IF(配置!$P36=0, 1000, ($O36+$S36)/配置!$P36*100)</f>
        <v>56.656867336693828</v>
      </c>
    </row>
    <row r="37" spans="1:21" ht="14.25" thickBot="1" x14ac:dyDescent="0.2">
      <c r="A37" t="s">
        <v>57</v>
      </c>
      <c r="B37">
        <v>1000</v>
      </c>
      <c r="F37" s="74" t="str">
        <f>wt!B32</f>
        <v>000629.SZ</v>
      </c>
      <c r="G37" s="74" t="str">
        <f>wt!C32</f>
        <v>攀钢钒钛</v>
      </c>
      <c r="H37" s="75">
        <f>RTD("tdf.quote","",$F37,"new","1")</f>
        <v>3.48</v>
      </c>
      <c r="I37" s="7">
        <f>配置!G37</f>
        <v>1</v>
      </c>
      <c r="J37" s="7">
        <f t="shared" si="1"/>
        <v>0</v>
      </c>
      <c r="K37" s="7">
        <f>RTD("tdf.quote","",$F37,"volume","1")</f>
        <v>1986279</v>
      </c>
      <c r="L37" s="6">
        <f>RTD("tdf.quote","",$F37,"mrj1","1")</f>
        <v>3.48</v>
      </c>
      <c r="M37" s="7">
        <f>RTD("tdf.quote","",$F37,"mrl1","1")</f>
        <v>15824</v>
      </c>
      <c r="N37" s="6">
        <f>RTD("tdf.quote","",$F37,"mcj1","1")</f>
        <v>3.49</v>
      </c>
      <c r="O37" s="7">
        <f>RTD("tdf.quote","",$F37,"mcl1","1")</f>
        <v>9053</v>
      </c>
      <c r="P37" s="6">
        <f>RTD("tdf.quote","",$F37,"mrj2","1")</f>
        <v>3.47</v>
      </c>
      <c r="Q37" s="7">
        <f>RTD("tdf.quote","",$F37,"mrl2","1")</f>
        <v>10853</v>
      </c>
      <c r="R37" s="6">
        <f>RTD("tdf.quote","",$F37,"mcj2","1")</f>
        <v>3.5</v>
      </c>
      <c r="S37" s="7">
        <f>RTD("tdf.quote","",$F37,"mcl2","1")</f>
        <v>47994</v>
      </c>
      <c r="T37" s="103">
        <f>IF(配置!$P37=0, 1000, $O37/配置!$P37*100)</f>
        <v>1651.2710634765892</v>
      </c>
      <c r="U37" s="103">
        <f>IF(配置!$P37=0, 1000, ($O37+$S37)/配置!$P37*100)</f>
        <v>10405.397145493094</v>
      </c>
    </row>
    <row r="38" spans="1:21" x14ac:dyDescent="0.15">
      <c r="A38" s="21"/>
      <c r="B38" s="25" t="s">
        <v>22</v>
      </c>
      <c r="C38" s="25" t="s">
        <v>23</v>
      </c>
      <c r="D38" s="22"/>
      <c r="F38" s="74" t="str">
        <f>wt!B33</f>
        <v>000630.SZ</v>
      </c>
      <c r="G38" s="74" t="str">
        <f>wt!C33</f>
        <v>铜陵有色</v>
      </c>
      <c r="H38" s="75">
        <f>RTD("tdf.quote","",$F38,"new","1")</f>
        <v>14.7</v>
      </c>
      <c r="I38" s="7">
        <f>配置!G38</f>
        <v>1</v>
      </c>
      <c r="J38" s="7">
        <f t="shared" si="1"/>
        <v>0</v>
      </c>
      <c r="K38" s="7">
        <f>RTD("tdf.quote","",$F38,"volume","1")</f>
        <v>355161</v>
      </c>
      <c r="L38" s="6">
        <f>RTD("tdf.quote","",$F38,"mrj1","1")</f>
        <v>14.7</v>
      </c>
      <c r="M38" s="7">
        <f>RTD("tdf.quote","",$F38,"mrl1","1")</f>
        <v>2434</v>
      </c>
      <c r="N38" s="6">
        <f>RTD("tdf.quote","",$F38,"mcj1","1")</f>
        <v>14.71</v>
      </c>
      <c r="O38" s="7">
        <f>RTD("tdf.quote","",$F38,"mcl1","1")</f>
        <v>1338</v>
      </c>
      <c r="P38" s="6">
        <f>RTD("tdf.quote","",$F38,"mrj2","1")</f>
        <v>14.69</v>
      </c>
      <c r="Q38" s="7">
        <f>RTD("tdf.quote","",$F38,"mrl2","1")</f>
        <v>1258</v>
      </c>
      <c r="R38" s="6">
        <f>RTD("tdf.quote","",$F38,"mcj2","1")</f>
        <v>14.72</v>
      </c>
      <c r="S38" s="7">
        <f>RTD("tdf.quote","",$F38,"mcl2","1")</f>
        <v>698</v>
      </c>
      <c r="T38" s="103">
        <f>IF(配置!$P38=0, 1000, $O38/配置!$P38*100)</f>
        <v>1370.4235911774695</v>
      </c>
      <c r="U38" s="103">
        <f>IF(配置!$P38=0, 1000, ($O38+$S38)/配置!$P38*100)</f>
        <v>2085.338140237166</v>
      </c>
    </row>
    <row r="39" spans="1:21" x14ac:dyDescent="0.15">
      <c r="A39" s="23" t="s">
        <v>20</v>
      </c>
      <c r="B39" s="77">
        <f>RTD("tdf.quote","",$A$37,"mcj2","1")</f>
        <v>3.2530000000000001</v>
      </c>
      <c r="C39" s="35">
        <f>RTD("tdf.quote","",$A$37,"mcl2","1")</f>
        <v>1000</v>
      </c>
      <c r="D39" s="28">
        <f>B39-B$31</f>
        <v>-3240.7469999999998</v>
      </c>
      <c r="F39" s="74" t="str">
        <f>wt!B34</f>
        <v>000651.SZ</v>
      </c>
      <c r="G39" s="74" t="str">
        <f>wt!C34</f>
        <v>格力电器</v>
      </c>
      <c r="H39" s="75">
        <f>RTD("tdf.quote","",$F39,"new","1")</f>
        <v>36.75</v>
      </c>
      <c r="I39" s="7">
        <f>配置!G39</f>
        <v>1</v>
      </c>
      <c r="J39" s="7">
        <f t="shared" si="1"/>
        <v>0</v>
      </c>
      <c r="K39" s="7">
        <f>RTD("tdf.quote","",$F39,"volume","1")</f>
        <v>325235</v>
      </c>
      <c r="L39" s="6">
        <f>RTD("tdf.quote","",$F39,"mrj1","1")</f>
        <v>36.75</v>
      </c>
      <c r="M39" s="7">
        <f>RTD("tdf.quote","",$F39,"mrl1","1")</f>
        <v>920</v>
      </c>
      <c r="N39" s="6">
        <f>RTD("tdf.quote","",$F39,"mcj1","1")</f>
        <v>36.76</v>
      </c>
      <c r="O39" s="7">
        <f>RTD("tdf.quote","",$F39,"mcl1","1")</f>
        <v>40</v>
      </c>
      <c r="P39" s="6">
        <f>RTD("tdf.quote","",$F39,"mrj2","1")</f>
        <v>36.74</v>
      </c>
      <c r="Q39" s="7">
        <f>RTD("tdf.quote","",$F39,"mrl2","1")</f>
        <v>85</v>
      </c>
      <c r="R39" s="6">
        <f>RTD("tdf.quote","",$F39,"mcj2","1")</f>
        <v>36.770000000000003</v>
      </c>
      <c r="S39" s="7">
        <f>RTD("tdf.quote","",$F39,"mcl2","1")</f>
        <v>161</v>
      </c>
      <c r="T39" s="103">
        <f>IF(配置!$P39=0, 1000, $O39/配置!$P39*100)</f>
        <v>13.022277672092322</v>
      </c>
      <c r="U39" s="103">
        <f>IF(配置!$P39=0, 1000, ($O39+$S39)/配置!$P39*100)</f>
        <v>65.436945302263922</v>
      </c>
    </row>
    <row r="40" spans="1:21" x14ac:dyDescent="0.15">
      <c r="A40" s="23" t="s">
        <v>19</v>
      </c>
      <c r="B40" s="77">
        <f>RTD("tdf.quote","",$A$37,"mcj1","1")</f>
        <v>3.2509999999999999</v>
      </c>
      <c r="C40" s="35">
        <f>RTD("tdf.quote","",$A$37,"mcl1","1")</f>
        <v>100</v>
      </c>
      <c r="D40" s="28">
        <f>B40-B$31</f>
        <v>-3240.7489999999998</v>
      </c>
      <c r="F40" s="74" t="str">
        <f>wt!B35</f>
        <v>000686.SZ</v>
      </c>
      <c r="G40" s="74" t="str">
        <f>wt!C35</f>
        <v>东北证券</v>
      </c>
      <c r="H40" s="75">
        <f>RTD("tdf.quote","",$F40,"new","1")</f>
        <v>18.5</v>
      </c>
      <c r="I40" s="7">
        <f>配置!G40</f>
        <v>1</v>
      </c>
      <c r="J40" s="7">
        <f t="shared" si="1"/>
        <v>0</v>
      </c>
      <c r="K40" s="7">
        <f>RTD("tdf.quote","",$F40,"volume","1")</f>
        <v>872598</v>
      </c>
      <c r="L40" s="6">
        <f>RTD("tdf.quote","",$F40,"mrj1","1")</f>
        <v>18.489999999999998</v>
      </c>
      <c r="M40" s="7">
        <f>RTD("tdf.quote","",$F40,"mrl1","1")</f>
        <v>367</v>
      </c>
      <c r="N40" s="6">
        <f>RTD("tdf.quote","",$F40,"mcj1","1")</f>
        <v>18.5</v>
      </c>
      <c r="O40" s="7">
        <f>RTD("tdf.quote","",$F40,"mcl1","1")</f>
        <v>4291</v>
      </c>
      <c r="P40" s="6">
        <f>RTD("tdf.quote","",$F40,"mrj2","1")</f>
        <v>18.48</v>
      </c>
      <c r="Q40" s="7">
        <f>RTD("tdf.quote","",$F40,"mrl2","1")</f>
        <v>888</v>
      </c>
      <c r="R40" s="6">
        <f>RTD("tdf.quote","",$F40,"mcj2","1")</f>
        <v>18.510000000000002</v>
      </c>
      <c r="S40" s="7">
        <f>RTD("tdf.quote","",$F40,"mcl2","1")</f>
        <v>2168</v>
      </c>
      <c r="T40" s="103">
        <f>IF(配置!$P40=0, 1000, $O40/配置!$P40*100)</f>
        <v>3435.0723344279281</v>
      </c>
      <c r="U40" s="103">
        <f>IF(配置!$P40=0, 1000, ($O40+$S40)/配置!$P40*100)</f>
        <v>5170.620416702398</v>
      </c>
    </row>
    <row r="41" spans="1:21" x14ac:dyDescent="0.15">
      <c r="A41" s="23" t="s">
        <v>18</v>
      </c>
      <c r="B41" s="78">
        <f>RTD("tdf.quote","",$A$37,"new","1")</f>
        <v>3.2549999999999999</v>
      </c>
      <c r="C41" s="35">
        <f>RTD("tdf.quote","",$A$37,"volume","1")</f>
        <v>11291792</v>
      </c>
      <c r="D41" s="28">
        <f>B41-B$31</f>
        <v>-3240.7449999999999</v>
      </c>
      <c r="F41" s="74" t="str">
        <f>wt!B36</f>
        <v>000709.SZ</v>
      </c>
      <c r="G41" s="74" t="str">
        <f>wt!C36</f>
        <v>河北钢铁</v>
      </c>
      <c r="H41" s="75">
        <f>RTD("tdf.quote","",$F41,"new","1")</f>
        <v>3.67</v>
      </c>
      <c r="I41" s="7">
        <f>配置!G41</f>
        <v>1</v>
      </c>
      <c r="J41" s="7">
        <f t="shared" si="1"/>
        <v>0</v>
      </c>
      <c r="K41" s="7">
        <f>RTD("tdf.quote","",$F41,"volume","1")</f>
        <v>2067456</v>
      </c>
      <c r="L41" s="6">
        <f>RTD("tdf.quote","",$F41,"mrj1","1")</f>
        <v>3.66</v>
      </c>
      <c r="M41" s="7">
        <f>RTD("tdf.quote","",$F41,"mrl1","1")</f>
        <v>12294</v>
      </c>
      <c r="N41" s="6">
        <f>RTD("tdf.quote","",$F41,"mcj1","1")</f>
        <v>3.67</v>
      </c>
      <c r="O41" s="7">
        <f>RTD("tdf.quote","",$F41,"mcl1","1")</f>
        <v>956</v>
      </c>
      <c r="P41" s="6">
        <f>RTD("tdf.quote","",$F41,"mrj2","1")</f>
        <v>3.65</v>
      </c>
      <c r="Q41" s="7">
        <f>RTD("tdf.quote","",$F41,"mrl2","1")</f>
        <v>8345</v>
      </c>
      <c r="R41" s="6">
        <f>RTD("tdf.quote","",$F41,"mcj2","1")</f>
        <v>3.68</v>
      </c>
      <c r="S41" s="7">
        <f>RTD("tdf.quote","",$F41,"mcl2","1")</f>
        <v>13197</v>
      </c>
      <c r="T41" s="103">
        <f>IF(配置!$P41=0, 1000, $O41/配置!$P41*100)</f>
        <v>176.32184006199523</v>
      </c>
      <c r="U41" s="103">
        <f>IF(配置!$P41=0, 1000, ($O41+$S41)/配置!$P41*100)</f>
        <v>2610.3378686165465</v>
      </c>
    </row>
    <row r="42" spans="1:21" x14ac:dyDescent="0.15">
      <c r="A42" s="23" t="s">
        <v>17</v>
      </c>
      <c r="B42" s="79">
        <f>RTD("tdf.quote","",$A$37,"mrj1","1")</f>
        <v>3.25</v>
      </c>
      <c r="C42" s="35">
        <f>RTD("tdf.quote","",$A$37,"mrl1","1")</f>
        <v>9735</v>
      </c>
      <c r="D42" s="28">
        <f>B42-B$31</f>
        <v>-3240.75</v>
      </c>
      <c r="F42" s="74" t="str">
        <f>wt!B37</f>
        <v>000725.SZ</v>
      </c>
      <c r="G42" s="74" t="str">
        <f>wt!C37</f>
        <v>京东方Ａ</v>
      </c>
      <c r="H42" s="75">
        <f>RTD("tdf.quote","",$F42,"new","1")</f>
        <v>3.11</v>
      </c>
      <c r="I42" s="7">
        <f>配置!G42</f>
        <v>1</v>
      </c>
      <c r="J42" s="7">
        <f t="shared" si="1"/>
        <v>0</v>
      </c>
      <c r="K42" s="7">
        <f>RTD("tdf.quote","",$F42,"volume","1")</f>
        <v>3158564</v>
      </c>
      <c r="L42" s="6">
        <f>RTD("tdf.quote","",$F42,"mrj1","1")</f>
        <v>3.1</v>
      </c>
      <c r="M42" s="7">
        <f>RTD("tdf.quote","",$F42,"mrl1","1")</f>
        <v>43424</v>
      </c>
      <c r="N42" s="6">
        <f>RTD("tdf.quote","",$F42,"mcj1","1")</f>
        <v>3.11</v>
      </c>
      <c r="O42" s="7">
        <f>RTD("tdf.quote","",$F42,"mcl1","1")</f>
        <v>5708</v>
      </c>
      <c r="P42" s="6">
        <f>RTD("tdf.quote","",$F42,"mrj2","1")</f>
        <v>3.09</v>
      </c>
      <c r="Q42" s="7">
        <f>RTD("tdf.quote","",$F42,"mrl2","1")</f>
        <v>32580</v>
      </c>
      <c r="R42" s="6">
        <f>RTD("tdf.quote","",$F42,"mcj2","1")</f>
        <v>3.12</v>
      </c>
      <c r="S42" s="7">
        <f>RTD("tdf.quote","",$F42,"mcl2","1")</f>
        <v>78493</v>
      </c>
      <c r="T42" s="103">
        <f>IF(配置!$P42=0, 1000, $O42/配置!$P42*100)</f>
        <v>439.02138902662296</v>
      </c>
      <c r="U42" s="103">
        <f>IF(配置!$P42=0, 1000, ($O42+$S42)/配置!$P42*100)</f>
        <v>6476.1807949247868</v>
      </c>
    </row>
    <row r="43" spans="1:21" ht="14.25" thickBot="1" x14ac:dyDescent="0.2">
      <c r="A43" s="24" t="s">
        <v>21</v>
      </c>
      <c r="B43" s="80">
        <f>RTD("tdf.quote","",$A$37,"mrj2","1")</f>
        <v>3.2490000000000001</v>
      </c>
      <c r="C43" s="38">
        <f>RTD("tdf.quote","",$A$37,"mrl2","1")</f>
        <v>1149</v>
      </c>
      <c r="D43" s="33">
        <f>B43-B$31</f>
        <v>-3240.7510000000002</v>
      </c>
      <c r="F43" s="74" t="str">
        <f>wt!B38</f>
        <v>000728.SZ</v>
      </c>
      <c r="G43" s="74" t="str">
        <f>wt!C38</f>
        <v>国元证券</v>
      </c>
      <c r="H43" s="75">
        <f>RTD("tdf.quote","",$F43,"new","1")</f>
        <v>26.64</v>
      </c>
      <c r="I43" s="7">
        <f>配置!G43</f>
        <v>1</v>
      </c>
      <c r="J43" s="7">
        <f t="shared" si="1"/>
        <v>0</v>
      </c>
      <c r="K43" s="7">
        <f>RTD("tdf.quote","",$F43,"volume","1")</f>
        <v>748632</v>
      </c>
      <c r="L43" s="6">
        <f>RTD("tdf.quote","",$F43,"mrj1","1")</f>
        <v>26.64</v>
      </c>
      <c r="M43" s="7">
        <f>RTD("tdf.quote","",$F43,"mrl1","1")</f>
        <v>11747</v>
      </c>
      <c r="N43" s="6">
        <f>RTD("tdf.quote","",$F43,"mcj1","1")</f>
        <v>26.65</v>
      </c>
      <c r="O43" s="7">
        <f>RTD("tdf.quote","",$F43,"mcl1","1")</f>
        <v>2536</v>
      </c>
      <c r="P43" s="6">
        <f>RTD("tdf.quote","",$F43,"mrj2","1")</f>
        <v>26.63</v>
      </c>
      <c r="Q43" s="7">
        <f>RTD("tdf.quote","",$F43,"mrl2","1")</f>
        <v>5131</v>
      </c>
      <c r="R43" s="6">
        <f>RTD("tdf.quote","",$F43,"mcj2","1")</f>
        <v>26.66</v>
      </c>
      <c r="S43" s="7">
        <f>RTD("tdf.quote","",$F43,"mcl2","1")</f>
        <v>536</v>
      </c>
      <c r="T43" s="103">
        <f>IF(配置!$P43=0, 1000, $O43/配置!$P43*100)</f>
        <v>2022.9789710201101</v>
      </c>
      <c r="U43" s="103">
        <f>IF(配置!$P43=0, 1000, ($O43+$S43)/配置!$P43*100)</f>
        <v>2450.5486589013321</v>
      </c>
    </row>
    <row r="44" spans="1:21" x14ac:dyDescent="0.15">
      <c r="F44" s="74" t="str">
        <f>wt!B39</f>
        <v>000729.SZ</v>
      </c>
      <c r="G44" s="74" t="str">
        <f>wt!C39</f>
        <v>燕京啤酒</v>
      </c>
      <c r="H44" s="75">
        <f>RTD("tdf.quote","",$F44,"new","1")</f>
        <v>8.1999999999999993</v>
      </c>
      <c r="I44" s="7">
        <f>配置!G44</f>
        <v>1</v>
      </c>
      <c r="J44" s="7">
        <f t="shared" si="1"/>
        <v>0</v>
      </c>
      <c r="K44" s="7">
        <f>RTD("tdf.quote","",$F44,"volume","1")</f>
        <v>294332</v>
      </c>
      <c r="L44" s="6">
        <f>RTD("tdf.quote","",$F44,"mrj1","1")</f>
        <v>8.19</v>
      </c>
      <c r="M44" s="7">
        <f>RTD("tdf.quote","",$F44,"mrl1","1")</f>
        <v>817</v>
      </c>
      <c r="N44" s="6">
        <f>RTD("tdf.quote","",$F44,"mcj1","1")</f>
        <v>8.1999999999999993</v>
      </c>
      <c r="O44" s="7">
        <f>RTD("tdf.quote","",$F44,"mcl1","1")</f>
        <v>14341</v>
      </c>
      <c r="P44" s="6">
        <f>RTD("tdf.quote","",$F44,"mrj2","1")</f>
        <v>8.18</v>
      </c>
      <c r="Q44" s="7">
        <f>RTD("tdf.quote","",$F44,"mrl2","1")</f>
        <v>733</v>
      </c>
      <c r="R44" s="6">
        <f>RTD("tdf.quote","",$F44,"mcj2","1")</f>
        <v>8.2100000000000009</v>
      </c>
      <c r="S44" s="7">
        <f>RTD("tdf.quote","",$F44,"mcl2","1")</f>
        <v>350</v>
      </c>
      <c r="T44" s="103">
        <f>IF(配置!$P44=0, 1000, $O44/配置!$P44*100)</f>
        <v>8000.0558108028472</v>
      </c>
      <c r="U44" s="103">
        <f>IF(配置!$P44=0, 1000, ($O44+$S44)/配置!$P44*100)</f>
        <v>8195.3015770521324</v>
      </c>
    </row>
    <row r="45" spans="1:21" x14ac:dyDescent="0.15">
      <c r="F45" s="74" t="str">
        <f>wt!B40</f>
        <v>000750.SZ</v>
      </c>
      <c r="G45" s="74" t="str">
        <f>wt!C40</f>
        <v>国海证券</v>
      </c>
      <c r="H45" s="75">
        <f>RTD("tdf.quote","",$F45,"new","1")</f>
        <v>17.2</v>
      </c>
      <c r="I45" s="7">
        <f>配置!G45</f>
        <v>1</v>
      </c>
      <c r="J45" s="7">
        <f t="shared" si="1"/>
        <v>0</v>
      </c>
      <c r="K45" s="7">
        <f>RTD("tdf.quote","",$F45,"volume","1")</f>
        <v>1151583</v>
      </c>
      <c r="L45" s="6">
        <f>RTD("tdf.quote","",$F45,"mrj1","1")</f>
        <v>17.2</v>
      </c>
      <c r="M45" s="7">
        <f>RTD("tdf.quote","",$F45,"mrl1","1")</f>
        <v>13841</v>
      </c>
      <c r="N45" s="6">
        <f>RTD("tdf.quote","",$F45,"mcj1","1")</f>
        <v>17.21</v>
      </c>
      <c r="O45" s="7">
        <f>RTD("tdf.quote","",$F45,"mcl1","1")</f>
        <v>1399</v>
      </c>
      <c r="P45" s="6">
        <f>RTD("tdf.quote","",$F45,"mrj2","1")</f>
        <v>17.190000000000001</v>
      </c>
      <c r="Q45" s="7">
        <f>RTD("tdf.quote","",$F45,"mrl2","1")</f>
        <v>1034</v>
      </c>
      <c r="R45" s="6">
        <f>RTD("tdf.quote","",$F45,"mcj2","1")</f>
        <v>17.22</v>
      </c>
      <c r="S45" s="7">
        <f>RTD("tdf.quote","",$F45,"mcl2","1")</f>
        <v>717</v>
      </c>
      <c r="T45" s="103">
        <f>IF(配置!$P45=0, 1000, $O45/配置!$P45*100)</f>
        <v>1581.2203861085675</v>
      </c>
      <c r="U45" s="103">
        <f>IF(配置!$P45=0, 1000, ($O45+$S45)/配置!$P45*100)</f>
        <v>2391.6099621198919</v>
      </c>
    </row>
    <row r="46" spans="1:21" x14ac:dyDescent="0.15">
      <c r="F46" s="74" t="str">
        <f>wt!B41</f>
        <v>000768.SZ</v>
      </c>
      <c r="G46" s="74" t="str">
        <f>wt!C41</f>
        <v>中航飞机</v>
      </c>
      <c r="H46" s="75">
        <f>RTD("tdf.quote","",$F46,"new","1")</f>
        <v>18.55</v>
      </c>
      <c r="I46" s="7">
        <f>配置!G46</f>
        <v>1</v>
      </c>
      <c r="J46" s="7">
        <f t="shared" si="1"/>
        <v>0</v>
      </c>
      <c r="K46" s="7">
        <f>RTD("tdf.quote","",$F46,"volume","1")</f>
        <v>745960</v>
      </c>
      <c r="L46" s="6">
        <f>RTD("tdf.quote","",$F46,"mrj1","1")</f>
        <v>18.55</v>
      </c>
      <c r="M46" s="7">
        <f>RTD("tdf.quote","",$F46,"mrl1","1")</f>
        <v>4627</v>
      </c>
      <c r="N46" s="6">
        <f>RTD("tdf.quote","",$F46,"mcj1","1")</f>
        <v>18.559999999999999</v>
      </c>
      <c r="O46" s="7">
        <f>RTD("tdf.quote","",$F46,"mcl1","1")</f>
        <v>669</v>
      </c>
      <c r="P46" s="6">
        <f>RTD("tdf.quote","",$F46,"mrj2","1")</f>
        <v>18.54</v>
      </c>
      <c r="Q46" s="7">
        <f>RTD("tdf.quote","",$F46,"mrl2","1")</f>
        <v>546</v>
      </c>
      <c r="R46" s="6">
        <f>RTD("tdf.quote","",$F46,"mcj2","1")</f>
        <v>18.57</v>
      </c>
      <c r="S46" s="7">
        <f>RTD("tdf.quote","",$F46,"mcl2","1")</f>
        <v>2000</v>
      </c>
      <c r="T46" s="103">
        <f>IF(配置!$P46=0, 1000, $O46/配置!$P46*100)</f>
        <v>394.96414947211053</v>
      </c>
      <c r="U46" s="103">
        <f>IF(配置!$P46=0, 1000, ($O46+$S46)/配置!$P46*100)</f>
        <v>1575.7239386264023</v>
      </c>
    </row>
    <row r="47" spans="1:21" x14ac:dyDescent="0.15">
      <c r="F47" s="74" t="str">
        <f>wt!B42</f>
        <v>000776.SZ</v>
      </c>
      <c r="G47" s="74" t="str">
        <f>wt!C42</f>
        <v>广发证券</v>
      </c>
      <c r="H47" s="75">
        <f>RTD("tdf.quote","",$F47,"new","1")</f>
        <v>25</v>
      </c>
      <c r="I47" s="7">
        <f>配置!G47</f>
        <v>1</v>
      </c>
      <c r="J47" s="7">
        <f t="shared" si="1"/>
        <v>0</v>
      </c>
      <c r="K47" s="7">
        <f>RTD("tdf.quote","",$F47,"volume","1")</f>
        <v>1542350</v>
      </c>
      <c r="L47" s="6">
        <f>RTD("tdf.quote","",$F47,"mrj1","1")</f>
        <v>25</v>
      </c>
      <c r="M47" s="7">
        <f>RTD("tdf.quote","",$F47,"mrl1","1")</f>
        <v>15048</v>
      </c>
      <c r="N47" s="6">
        <f>RTD("tdf.quote","",$F47,"mcj1","1")</f>
        <v>25.01</v>
      </c>
      <c r="O47" s="7">
        <f>RTD("tdf.quote","",$F47,"mcl1","1")</f>
        <v>568</v>
      </c>
      <c r="P47" s="6">
        <f>RTD("tdf.quote","",$F47,"mrj2","1")</f>
        <v>24.99</v>
      </c>
      <c r="Q47" s="7">
        <f>RTD("tdf.quote","",$F47,"mrl2","1")</f>
        <v>193</v>
      </c>
      <c r="R47" s="6">
        <f>RTD("tdf.quote","",$F47,"mcj2","1")</f>
        <v>25.02</v>
      </c>
      <c r="S47" s="7">
        <f>RTD("tdf.quote","",$F47,"mcl2","1")</f>
        <v>107</v>
      </c>
      <c r="T47" s="103">
        <f>IF(配置!$P47=0, 1000, $O47/配置!$P47*100)</f>
        <v>150.34326602933859</v>
      </c>
      <c r="U47" s="103">
        <f>IF(配置!$P47=0, 1000, ($O47+$S47)/配置!$P47*100)</f>
        <v>178.66497283416118</v>
      </c>
    </row>
    <row r="48" spans="1:21" x14ac:dyDescent="0.15">
      <c r="F48" s="74" t="str">
        <f>wt!B43</f>
        <v>000778.SZ</v>
      </c>
      <c r="G48" s="74" t="str">
        <f>wt!C43</f>
        <v>新兴铸管</v>
      </c>
      <c r="H48" s="75">
        <f>RTD("tdf.quote","",$F48,"new","1")</f>
        <v>5.77</v>
      </c>
      <c r="I48" s="7">
        <f>配置!G48</f>
        <v>1</v>
      </c>
      <c r="J48" s="7">
        <f t="shared" si="1"/>
        <v>0</v>
      </c>
      <c r="K48" s="7">
        <f>RTD("tdf.quote","",$F48,"volume","1")</f>
        <v>1232708</v>
      </c>
      <c r="L48" s="6">
        <f>RTD("tdf.quote","",$F48,"mrj1","1")</f>
        <v>5.77</v>
      </c>
      <c r="M48" s="7">
        <f>RTD("tdf.quote","",$F48,"mrl1","1")</f>
        <v>5215</v>
      </c>
      <c r="N48" s="6">
        <f>RTD("tdf.quote","",$F48,"mcj1","1")</f>
        <v>5.78</v>
      </c>
      <c r="O48" s="7">
        <f>RTD("tdf.quote","",$F48,"mcl1","1")</f>
        <v>1364</v>
      </c>
      <c r="P48" s="6">
        <f>RTD("tdf.quote","",$F48,"mrj2","1")</f>
        <v>5.76</v>
      </c>
      <c r="Q48" s="7">
        <f>RTD("tdf.quote","",$F48,"mrl2","1")</f>
        <v>3549</v>
      </c>
      <c r="R48" s="6">
        <f>RTD("tdf.quote","",$F48,"mcj2","1")</f>
        <v>5.79</v>
      </c>
      <c r="S48" s="7">
        <f>RTD("tdf.quote","",$F48,"mcl2","1")</f>
        <v>3095</v>
      </c>
      <c r="T48" s="103">
        <f>IF(配置!$P48=0, 1000, $O48/配置!$P48*100)</f>
        <v>488.81324634479529</v>
      </c>
      <c r="U48" s="103">
        <f>IF(配置!$P48=0, 1000, ($O48+$S48)/配置!$P48*100)</f>
        <v>1597.960605169679</v>
      </c>
    </row>
    <row r="49" spans="6:21" x14ac:dyDescent="0.15">
      <c r="F49" s="74" t="str">
        <f>wt!B44</f>
        <v>000783.SZ</v>
      </c>
      <c r="G49" s="74" t="str">
        <f>wt!C44</f>
        <v>长江证券</v>
      </c>
      <c r="H49" s="75">
        <f>RTD("tdf.quote","",$F49,"new","1")</f>
        <v>15.28</v>
      </c>
      <c r="I49" s="7">
        <f>配置!G49</f>
        <v>1</v>
      </c>
      <c r="J49" s="7">
        <f t="shared" si="1"/>
        <v>0</v>
      </c>
      <c r="K49" s="7">
        <f>RTD("tdf.quote","",$F49,"volume","1")</f>
        <v>2881542</v>
      </c>
      <c r="L49" s="6">
        <f>RTD("tdf.quote","",$F49,"mrj1","1")</f>
        <v>15.27</v>
      </c>
      <c r="M49" s="7">
        <f>RTD("tdf.quote","",$F49,"mrl1","1")</f>
        <v>24500</v>
      </c>
      <c r="N49" s="6">
        <f>RTD("tdf.quote","",$F49,"mcj1","1")</f>
        <v>15.28</v>
      </c>
      <c r="O49" s="7">
        <f>RTD("tdf.quote","",$F49,"mcl1","1")</f>
        <v>4276</v>
      </c>
      <c r="P49" s="6">
        <f>RTD("tdf.quote","",$F49,"mrj2","1")</f>
        <v>15.26</v>
      </c>
      <c r="Q49" s="7">
        <f>RTD("tdf.quote","",$F49,"mrl2","1")</f>
        <v>4133</v>
      </c>
      <c r="R49" s="6">
        <f>RTD("tdf.quote","",$F49,"mcj2","1")</f>
        <v>15.29</v>
      </c>
      <c r="S49" s="7">
        <f>RTD("tdf.quote","",$F49,"mcl2","1")</f>
        <v>5424</v>
      </c>
      <c r="T49" s="103">
        <f>IF(配置!$P49=0, 1000, $O49/配置!$P49*100)</f>
        <v>1009.0449555215255</v>
      </c>
      <c r="U49" s="103">
        <f>IF(配置!$P49=0, 1000, ($O49+$S49)/配置!$P49*100)</f>
        <v>2288.9934678575296</v>
      </c>
    </row>
    <row r="50" spans="6:21" x14ac:dyDescent="0.15">
      <c r="F50" s="74" t="str">
        <f>wt!B45</f>
        <v>000792.SZ</v>
      </c>
      <c r="G50" s="74" t="str">
        <f>wt!C45</f>
        <v>盐湖股份</v>
      </c>
      <c r="H50" s="75">
        <f>RTD("tdf.quote","",$F50,"new","1")</f>
        <v>23.68</v>
      </c>
      <c r="I50" s="7">
        <f>配置!G50</f>
        <v>1</v>
      </c>
      <c r="J50" s="7">
        <f t="shared" si="1"/>
        <v>0</v>
      </c>
      <c r="K50" s="7">
        <f>RTD("tdf.quote","",$F50,"volume","1")</f>
        <v>161780</v>
      </c>
      <c r="L50" s="6">
        <f>RTD("tdf.quote","",$F50,"mrj1","1")</f>
        <v>23.67</v>
      </c>
      <c r="M50" s="7">
        <f>RTD("tdf.quote","",$F50,"mrl1","1")</f>
        <v>36</v>
      </c>
      <c r="N50" s="6">
        <f>RTD("tdf.quote","",$F50,"mcj1","1")</f>
        <v>23.68</v>
      </c>
      <c r="O50" s="7">
        <f>RTD("tdf.quote","",$F50,"mcl1","1")</f>
        <v>190</v>
      </c>
      <c r="P50" s="6">
        <f>RTD("tdf.quote","",$F50,"mrj2","1")</f>
        <v>23.66</v>
      </c>
      <c r="Q50" s="7">
        <f>RTD("tdf.quote","",$F50,"mrl2","1")</f>
        <v>71</v>
      </c>
      <c r="R50" s="6">
        <f>RTD("tdf.quote","",$F50,"mcj2","1")</f>
        <v>23.69</v>
      </c>
      <c r="S50" s="7">
        <f>RTD("tdf.quote","",$F50,"mcl2","1")</f>
        <v>64</v>
      </c>
      <c r="T50" s="103">
        <f>IF(配置!$P50=0, 1000, $O50/配置!$P50*100)</f>
        <v>233.9551182804876</v>
      </c>
      <c r="U50" s="103">
        <f>IF(配置!$P50=0, 1000, ($O50+$S50)/配置!$P50*100)</f>
        <v>312.76105285917816</v>
      </c>
    </row>
    <row r="51" spans="6:21" x14ac:dyDescent="0.15">
      <c r="F51" s="74" t="str">
        <f>wt!B46</f>
        <v>000793.SZ</v>
      </c>
      <c r="G51" s="74" t="str">
        <f>wt!C46</f>
        <v>华闻传媒</v>
      </c>
      <c r="H51" s="75">
        <f>RTD("tdf.quote","",$F51,"new","1")</f>
        <v>12.77</v>
      </c>
      <c r="I51" s="7">
        <f>配置!G51</f>
        <v>1</v>
      </c>
      <c r="J51" s="7">
        <f t="shared" si="1"/>
        <v>0</v>
      </c>
      <c r="K51" s="7">
        <f>RTD("tdf.quote","",$F51,"volume","1")</f>
        <v>385175</v>
      </c>
      <c r="L51" s="6">
        <f>RTD("tdf.quote","",$F51,"mrj1","1")</f>
        <v>12.76</v>
      </c>
      <c r="M51" s="7">
        <f>RTD("tdf.quote","",$F51,"mrl1","1")</f>
        <v>1389</v>
      </c>
      <c r="N51" s="6">
        <f>RTD("tdf.quote","",$F51,"mcj1","1")</f>
        <v>12.77</v>
      </c>
      <c r="O51" s="7">
        <f>RTD("tdf.quote","",$F51,"mcl1","1")</f>
        <v>136</v>
      </c>
      <c r="P51" s="6">
        <f>RTD("tdf.quote","",$F51,"mrj2","1")</f>
        <v>12.75</v>
      </c>
      <c r="Q51" s="7">
        <f>RTD("tdf.quote","",$F51,"mrl2","1")</f>
        <v>2282</v>
      </c>
      <c r="R51" s="6">
        <f>RTD("tdf.quote","",$F51,"mcj2","1")</f>
        <v>12.78</v>
      </c>
      <c r="S51" s="7">
        <f>RTD("tdf.quote","",$F51,"mcl2","1")</f>
        <v>6110</v>
      </c>
      <c r="T51" s="103">
        <f>IF(配置!$P51=0, 1000, $O51/配置!$P51*100)</f>
        <v>89.839679604813384</v>
      </c>
      <c r="U51" s="103">
        <f>IF(配置!$P51=0, 1000, ($O51+$S51)/配置!$P51*100)</f>
        <v>4126.019403026944</v>
      </c>
    </row>
    <row r="52" spans="6:21" x14ac:dyDescent="0.15">
      <c r="F52" s="74" t="str">
        <f>wt!B47</f>
        <v>000800.SZ</v>
      </c>
      <c r="G52" s="74" t="str">
        <f>wt!C47</f>
        <v>一汽轿车</v>
      </c>
      <c r="H52" s="75">
        <f>RTD("tdf.quote","",$F52,"new","1")</f>
        <v>13.9</v>
      </c>
      <c r="I52" s="7">
        <f>配置!G52</f>
        <v>1</v>
      </c>
      <c r="J52" s="7">
        <f t="shared" si="1"/>
        <v>0</v>
      </c>
      <c r="K52" s="7">
        <f>RTD("tdf.quote","",$F52,"volume","1")</f>
        <v>202993</v>
      </c>
      <c r="L52" s="6">
        <f>RTD("tdf.quote","",$F52,"mrj1","1")</f>
        <v>13.89</v>
      </c>
      <c r="M52" s="7">
        <f>RTD("tdf.quote","",$F52,"mrl1","1")</f>
        <v>540</v>
      </c>
      <c r="N52" s="6">
        <f>RTD("tdf.quote","",$F52,"mcj1","1")</f>
        <v>13.9</v>
      </c>
      <c r="O52" s="7">
        <f>RTD("tdf.quote","",$F52,"mcl1","1")</f>
        <v>1677</v>
      </c>
      <c r="P52" s="6">
        <f>RTD("tdf.quote","",$F52,"mrj2","1")</f>
        <v>13.88</v>
      </c>
      <c r="Q52" s="7">
        <f>RTD("tdf.quote","",$F52,"mrl2","1")</f>
        <v>1688</v>
      </c>
      <c r="R52" s="6">
        <f>RTD("tdf.quote","",$F52,"mcj2","1")</f>
        <v>13.91</v>
      </c>
      <c r="S52" s="7">
        <f>RTD("tdf.quote","",$F52,"mcl2","1")</f>
        <v>108</v>
      </c>
      <c r="T52" s="103">
        <f>IF(配置!$P52=0, 1000, $O52/配置!$P52*100)</f>
        <v>1614.4248884948904</v>
      </c>
      <c r="U52" s="103">
        <f>IF(配置!$P52=0, 1000, ($O52+$S52)/配置!$P52*100)</f>
        <v>1718.3950065374952</v>
      </c>
    </row>
    <row r="53" spans="6:21" x14ac:dyDescent="0.15">
      <c r="F53" s="74" t="str">
        <f>wt!B48</f>
        <v>000825.SZ</v>
      </c>
      <c r="G53" s="74" t="str">
        <f>wt!C48</f>
        <v>太钢不锈</v>
      </c>
      <c r="H53" s="75">
        <f>RTD("tdf.quote","",$F53,"new","1")</f>
        <v>5.43</v>
      </c>
      <c r="I53" s="7">
        <f>配置!G53</f>
        <v>1</v>
      </c>
      <c r="J53" s="7">
        <f t="shared" si="1"/>
        <v>0</v>
      </c>
      <c r="K53" s="7">
        <f>RTD("tdf.quote","",$F53,"volume","1")</f>
        <v>1493719</v>
      </c>
      <c r="L53" s="6">
        <f>RTD("tdf.quote","",$F53,"mrj1","1")</f>
        <v>5.43</v>
      </c>
      <c r="M53" s="7">
        <f>RTD("tdf.quote","",$F53,"mrl1","1")</f>
        <v>3127</v>
      </c>
      <c r="N53" s="6">
        <f>RTD("tdf.quote","",$F53,"mcj1","1")</f>
        <v>5.44</v>
      </c>
      <c r="O53" s="7">
        <f>RTD("tdf.quote","",$F53,"mcl1","1")</f>
        <v>2957</v>
      </c>
      <c r="P53" s="6">
        <f>RTD("tdf.quote","",$F53,"mrj2","1")</f>
        <v>5.42</v>
      </c>
      <c r="Q53" s="7">
        <f>RTD("tdf.quote","",$F53,"mrl2","1")</f>
        <v>2385</v>
      </c>
      <c r="R53" s="6">
        <f>RTD("tdf.quote","",$F53,"mcj2","1")</f>
        <v>5.45</v>
      </c>
      <c r="S53" s="7">
        <f>RTD("tdf.quote","",$F53,"mcl2","1")</f>
        <v>3948</v>
      </c>
      <c r="T53" s="103">
        <f>IF(配置!$P53=0, 1000, $O53/配置!$P53*100)</f>
        <v>1304.1414754023106</v>
      </c>
      <c r="U53" s="103">
        <f>IF(配置!$P53=0, 1000, ($O53+$S53)/配置!$P53*100)</f>
        <v>3045.3489643736743</v>
      </c>
    </row>
    <row r="54" spans="6:21" x14ac:dyDescent="0.15">
      <c r="F54" s="74" t="str">
        <f>wt!B49</f>
        <v>000826.SZ</v>
      </c>
      <c r="G54" s="74" t="str">
        <f>wt!C49</f>
        <v>桑德环境</v>
      </c>
      <c r="H54" s="75">
        <f>RTD("tdf.quote","",$F54,"new","1")</f>
        <v>29.9</v>
      </c>
      <c r="I54" s="7">
        <f>配置!G54</f>
        <v>1</v>
      </c>
      <c r="J54" s="7">
        <f t="shared" si="1"/>
        <v>0</v>
      </c>
      <c r="K54" s="7">
        <f>RTD("tdf.quote","",$F54,"volume","1")</f>
        <v>302041</v>
      </c>
      <c r="L54" s="6">
        <f>RTD("tdf.quote","",$F54,"mrj1","1")</f>
        <v>29.9</v>
      </c>
      <c r="M54" s="7">
        <f>RTD("tdf.quote","",$F54,"mrl1","1")</f>
        <v>583</v>
      </c>
      <c r="N54" s="6">
        <f>RTD("tdf.quote","",$F54,"mcj1","1")</f>
        <v>29.91</v>
      </c>
      <c r="O54" s="7">
        <f>RTD("tdf.quote","",$F54,"mcl1","1")</f>
        <v>80</v>
      </c>
      <c r="P54" s="6">
        <f>RTD("tdf.quote","",$F54,"mrj2","1")</f>
        <v>29.89</v>
      </c>
      <c r="Q54" s="7">
        <f>RTD("tdf.quote","",$F54,"mrl2","1")</f>
        <v>67</v>
      </c>
      <c r="R54" s="6">
        <f>RTD("tdf.quote","",$F54,"mcj2","1")</f>
        <v>29.92</v>
      </c>
      <c r="S54" s="7">
        <f>RTD("tdf.quote","",$F54,"mcl2","1")</f>
        <v>89</v>
      </c>
      <c r="T54" s="103">
        <f>IF(配置!$P54=0, 1000, $O54/配置!$P54*100)</f>
        <v>123.81383917371789</v>
      </c>
      <c r="U54" s="103">
        <f>IF(配置!$P54=0, 1000, ($O54+$S54)/配置!$P54*100)</f>
        <v>261.55673525447901</v>
      </c>
    </row>
    <row r="55" spans="6:21" x14ac:dyDescent="0.15">
      <c r="F55" s="74" t="str">
        <f>wt!B50</f>
        <v>000831.SZ</v>
      </c>
      <c r="G55" s="74" t="str">
        <f>wt!C50</f>
        <v>五矿稀土</v>
      </c>
      <c r="H55" s="75">
        <f>RTD("tdf.quote","",$F55,"new","1")</f>
        <v>25.87</v>
      </c>
      <c r="I55" s="7">
        <f>配置!G55</f>
        <v>1</v>
      </c>
      <c r="J55" s="7">
        <f t="shared" si="1"/>
        <v>0</v>
      </c>
      <c r="K55" s="7">
        <f>RTD("tdf.quote","",$F55,"volume","1")</f>
        <v>154683</v>
      </c>
      <c r="L55" s="6">
        <f>RTD("tdf.quote","",$F55,"mrj1","1")</f>
        <v>25.87</v>
      </c>
      <c r="M55" s="7">
        <f>RTD("tdf.quote","",$F55,"mrl1","1")</f>
        <v>176</v>
      </c>
      <c r="N55" s="6">
        <f>RTD("tdf.quote","",$F55,"mcj1","1")</f>
        <v>25.88</v>
      </c>
      <c r="O55" s="7">
        <f>RTD("tdf.quote","",$F55,"mcl1","1")</f>
        <v>453</v>
      </c>
      <c r="P55" s="6">
        <f>RTD("tdf.quote","",$F55,"mrj2","1")</f>
        <v>25.86</v>
      </c>
      <c r="Q55" s="7">
        <f>RTD("tdf.quote","",$F55,"mrl2","1")</f>
        <v>694</v>
      </c>
      <c r="R55" s="6">
        <f>RTD("tdf.quote","",$F55,"mcj2","1")</f>
        <v>25.89</v>
      </c>
      <c r="S55" s="7">
        <f>RTD("tdf.quote","",$F55,"mcl2","1")</f>
        <v>583</v>
      </c>
      <c r="T55" s="103">
        <f>IF(配置!$P55=0, 1000, $O55/配置!$P55*100)</f>
        <v>602.98064660337718</v>
      </c>
      <c r="U55" s="103">
        <f>IF(配置!$P55=0, 1000, ($O55+$S55)/配置!$P55*100)</f>
        <v>1379.0020968677675</v>
      </c>
    </row>
    <row r="56" spans="6:21" x14ac:dyDescent="0.15">
      <c r="F56" s="74" t="str">
        <f>wt!B51</f>
        <v>000839.SZ</v>
      </c>
      <c r="G56" s="74" t="str">
        <f>wt!C51</f>
        <v>中信国安</v>
      </c>
      <c r="H56" s="75">
        <f>RTD("tdf.quote","",$F56,"new","1")</f>
        <v>11.35</v>
      </c>
      <c r="I56" s="7">
        <f>配置!G56</f>
        <v>1</v>
      </c>
      <c r="J56" s="7">
        <f t="shared" si="1"/>
        <v>0</v>
      </c>
      <c r="K56" s="7">
        <f>RTD("tdf.quote","",$F56,"volume","1")</f>
        <v>581675</v>
      </c>
      <c r="L56" s="6">
        <f>RTD("tdf.quote","",$F56,"mrj1","1")</f>
        <v>11.35</v>
      </c>
      <c r="M56" s="7">
        <f>RTD("tdf.quote","",$F56,"mrl1","1")</f>
        <v>7</v>
      </c>
      <c r="N56" s="6">
        <f>RTD("tdf.quote","",$F56,"mcj1","1")</f>
        <v>11.36</v>
      </c>
      <c r="O56" s="7">
        <f>RTD("tdf.quote","",$F56,"mcl1","1")</f>
        <v>320</v>
      </c>
      <c r="P56" s="6">
        <f>RTD("tdf.quote","",$F56,"mrj2","1")</f>
        <v>11.34</v>
      </c>
      <c r="Q56" s="7">
        <f>RTD("tdf.quote","",$F56,"mrl2","1")</f>
        <v>1493</v>
      </c>
      <c r="R56" s="6">
        <f>RTD("tdf.quote","",$F56,"mcj2","1")</f>
        <v>11.37</v>
      </c>
      <c r="S56" s="7">
        <f>RTD("tdf.quote","",$F56,"mcl2","1")</f>
        <v>347</v>
      </c>
      <c r="T56" s="103">
        <f>IF(配置!$P56=0, 1000, $O56/配置!$P56*100)</f>
        <v>266.46928298987592</v>
      </c>
      <c r="U56" s="103">
        <f>IF(配置!$P56=0, 1000, ($O56+$S56)/配置!$P56*100)</f>
        <v>555.42191173202252</v>
      </c>
    </row>
    <row r="57" spans="6:21" x14ac:dyDescent="0.15">
      <c r="F57" s="74" t="str">
        <f>wt!B52</f>
        <v>000858.SZ</v>
      </c>
      <c r="G57" s="74" t="str">
        <f>wt!C52</f>
        <v>五 粮 液</v>
      </c>
      <c r="H57" s="75">
        <f>RTD("tdf.quote","",$F57,"new","1")</f>
        <v>20.51</v>
      </c>
      <c r="I57" s="7">
        <f>配置!G57</f>
        <v>1</v>
      </c>
      <c r="J57" s="7">
        <f t="shared" si="1"/>
        <v>0</v>
      </c>
      <c r="K57" s="7">
        <f>RTD("tdf.quote","",$F57,"volume","1")</f>
        <v>522026</v>
      </c>
      <c r="L57" s="6">
        <f>RTD("tdf.quote","",$F57,"mrj1","1")</f>
        <v>20.51</v>
      </c>
      <c r="M57" s="7">
        <f>RTD("tdf.quote","",$F57,"mrl1","1")</f>
        <v>4022</v>
      </c>
      <c r="N57" s="6">
        <f>RTD("tdf.quote","",$F57,"mcj1","1")</f>
        <v>20.52</v>
      </c>
      <c r="O57" s="7">
        <f>RTD("tdf.quote","",$F57,"mcl1","1")</f>
        <v>588</v>
      </c>
      <c r="P57" s="6">
        <f>RTD("tdf.quote","",$F57,"mrj2","1")</f>
        <v>20.5</v>
      </c>
      <c r="Q57" s="7">
        <f>RTD("tdf.quote","",$F57,"mrl2","1")</f>
        <v>2194</v>
      </c>
      <c r="R57" s="6">
        <f>RTD("tdf.quote","",$F57,"mcj2","1")</f>
        <v>20.53</v>
      </c>
      <c r="S57" s="7">
        <f>RTD("tdf.quote","",$F57,"mcl2","1")</f>
        <v>573</v>
      </c>
      <c r="T57" s="103">
        <f>IF(配置!$P57=0, 1000, $O57/配置!$P57*100)</f>
        <v>242.69479387134888</v>
      </c>
      <c r="U57" s="103">
        <f>IF(配置!$P57=0, 1000, ($O57+$S57)/配置!$P57*100)</f>
        <v>479.19839402148989</v>
      </c>
    </row>
    <row r="58" spans="6:21" x14ac:dyDescent="0.15">
      <c r="F58" s="74" t="str">
        <f>wt!B53</f>
        <v>000869.SZ</v>
      </c>
      <c r="G58" s="74" t="str">
        <f>wt!C53</f>
        <v>张  裕Ａ</v>
      </c>
      <c r="H58" s="75">
        <f>RTD("tdf.quote","",$F58,"new","1")</f>
        <v>34.450000000000003</v>
      </c>
      <c r="I58" s="7">
        <f>配置!G58</f>
        <v>1</v>
      </c>
      <c r="J58" s="7">
        <f t="shared" si="1"/>
        <v>0</v>
      </c>
      <c r="K58" s="7">
        <f>RTD("tdf.quote","",$F58,"volume","1")</f>
        <v>40859</v>
      </c>
      <c r="L58" s="6">
        <f>RTD("tdf.quote","",$F58,"mrj1","1")</f>
        <v>34.44</v>
      </c>
      <c r="M58" s="7">
        <f>RTD("tdf.quote","",$F58,"mrl1","1")</f>
        <v>10</v>
      </c>
      <c r="N58" s="6">
        <f>RTD("tdf.quote","",$F58,"mcj1","1")</f>
        <v>34.450000000000003</v>
      </c>
      <c r="O58" s="7">
        <f>RTD("tdf.quote","",$F58,"mcl1","1")</f>
        <v>357</v>
      </c>
      <c r="P58" s="6">
        <f>RTD("tdf.quote","",$F58,"mrj2","1")</f>
        <v>34.43</v>
      </c>
      <c r="Q58" s="7">
        <f>RTD("tdf.quote","",$F58,"mrl2","1")</f>
        <v>5</v>
      </c>
      <c r="R58" s="6">
        <f>RTD("tdf.quote","",$F58,"mcj2","1")</f>
        <v>34.479999999999997</v>
      </c>
      <c r="S58" s="7">
        <f>RTD("tdf.quote","",$F58,"mcl2","1")</f>
        <v>121</v>
      </c>
      <c r="T58" s="103">
        <f>IF(配置!$P58=0, 1000, $O58/配置!$P58*100)</f>
        <v>2055.7934609293843</v>
      </c>
      <c r="U58" s="103">
        <f>IF(配置!$P58=0, 1000, ($O58+$S58)/配置!$P58*100)</f>
        <v>2752.5749981071308</v>
      </c>
    </row>
    <row r="59" spans="6:21" x14ac:dyDescent="0.15">
      <c r="F59" s="74" t="str">
        <f>wt!B54</f>
        <v>000876.SZ</v>
      </c>
      <c r="G59" s="74" t="str">
        <f>wt!C54</f>
        <v>新 希 望</v>
      </c>
      <c r="H59" s="75">
        <f>RTD("tdf.quote","",$F59,"new","1")</f>
        <v>14.92</v>
      </c>
      <c r="I59" s="7">
        <f>配置!G59</f>
        <v>1</v>
      </c>
      <c r="J59" s="7">
        <f t="shared" si="1"/>
        <v>0</v>
      </c>
      <c r="K59" s="7">
        <f>RTD("tdf.quote","",$F59,"volume","1")</f>
        <v>325106</v>
      </c>
      <c r="L59" s="6">
        <f>RTD("tdf.quote","",$F59,"mrj1","1")</f>
        <v>14.92</v>
      </c>
      <c r="M59" s="7">
        <f>RTD("tdf.quote","",$F59,"mrl1","1")</f>
        <v>178</v>
      </c>
      <c r="N59" s="6">
        <f>RTD("tdf.quote","",$F59,"mcj1","1")</f>
        <v>14.93</v>
      </c>
      <c r="O59" s="7">
        <f>RTD("tdf.quote","",$F59,"mcl1","1")</f>
        <v>567</v>
      </c>
      <c r="P59" s="6">
        <f>RTD("tdf.quote","",$F59,"mrj2","1")</f>
        <v>14.91</v>
      </c>
      <c r="Q59" s="7">
        <f>RTD("tdf.quote","",$F59,"mrl2","1")</f>
        <v>823</v>
      </c>
      <c r="R59" s="6">
        <f>RTD("tdf.quote","",$F59,"mcj2","1")</f>
        <v>14.94</v>
      </c>
      <c r="S59" s="7">
        <f>RTD("tdf.quote","",$F59,"mcl2","1")</f>
        <v>1132</v>
      </c>
      <c r="T59" s="103">
        <f>IF(配置!$P59=0, 1000, $O59/配置!$P59*100)</f>
        <v>710.42054149087028</v>
      </c>
      <c r="U59" s="103">
        <f>IF(配置!$P59=0, 1000, ($O59+$S59)/配置!$P59*100)</f>
        <v>2128.7557319100324</v>
      </c>
    </row>
    <row r="60" spans="6:21" x14ac:dyDescent="0.15">
      <c r="F60" s="74" t="str">
        <f>wt!B55</f>
        <v>000878.SZ</v>
      </c>
      <c r="G60" s="74" t="str">
        <f>wt!C55</f>
        <v>云南铜业</v>
      </c>
      <c r="H60" s="75">
        <f>RTD("tdf.quote","",$F60,"new","1")</f>
        <v>14.38</v>
      </c>
      <c r="I60" s="7">
        <f>配置!G60</f>
        <v>1</v>
      </c>
      <c r="J60" s="7">
        <f t="shared" si="1"/>
        <v>0</v>
      </c>
      <c r="K60" s="7">
        <f>RTD("tdf.quote","",$F60,"volume","1")</f>
        <v>368185</v>
      </c>
      <c r="L60" s="6">
        <f>RTD("tdf.quote","",$F60,"mrj1","1")</f>
        <v>14.38</v>
      </c>
      <c r="M60" s="7">
        <f>RTD("tdf.quote","",$F60,"mrl1","1")</f>
        <v>943</v>
      </c>
      <c r="N60" s="6">
        <f>RTD("tdf.quote","",$F60,"mcj1","1")</f>
        <v>14.39</v>
      </c>
      <c r="O60" s="7">
        <f>RTD("tdf.quote","",$F60,"mcl1","1")</f>
        <v>671</v>
      </c>
      <c r="P60" s="6">
        <f>RTD("tdf.quote","",$F60,"mrj2","1")</f>
        <v>14.37</v>
      </c>
      <c r="Q60" s="7">
        <f>RTD("tdf.quote","",$F60,"mrl2","1")</f>
        <v>204</v>
      </c>
      <c r="R60" s="6">
        <f>RTD("tdf.quote","",$F60,"mcj2","1")</f>
        <v>14.4</v>
      </c>
      <c r="S60" s="7">
        <f>RTD("tdf.quote","",$F60,"mcl2","1")</f>
        <v>1206</v>
      </c>
      <c r="T60" s="103">
        <f>IF(配置!$P60=0, 1000, $O60/配置!$P60*100)</f>
        <v>742.23470904809972</v>
      </c>
      <c r="U60" s="103">
        <f>IF(配置!$P60=0, 1000, ($O60+$S60)/配置!$P60*100)</f>
        <v>2076.2660937157721</v>
      </c>
    </row>
    <row r="61" spans="6:21" x14ac:dyDescent="0.15">
      <c r="F61" s="74" t="str">
        <f>wt!B56</f>
        <v>000883.SZ</v>
      </c>
      <c r="G61" s="74" t="str">
        <f>wt!C56</f>
        <v>湖北能源</v>
      </c>
      <c r="H61" s="75">
        <f>RTD("tdf.quote","",$F61,"new","1")</f>
        <v>6.43</v>
      </c>
      <c r="I61" s="7">
        <f>配置!G61</f>
        <v>0</v>
      </c>
      <c r="J61" s="7">
        <f t="shared" si="1"/>
        <v>0</v>
      </c>
      <c r="K61" s="7">
        <f>RTD("tdf.quote","",$F61,"volume","1")</f>
        <v>0</v>
      </c>
      <c r="L61" s="6">
        <f>RTD("tdf.quote","",$F61,"mrj1","1")</f>
        <v>0</v>
      </c>
      <c r="M61" s="7">
        <f>RTD("tdf.quote","",$F61,"mrl1","1")</f>
        <v>0</v>
      </c>
      <c r="N61" s="6">
        <f>RTD("tdf.quote","",$F61,"mcj1","1")</f>
        <v>0</v>
      </c>
      <c r="O61" s="7">
        <f>RTD("tdf.quote","",$F61,"mcl1","1")</f>
        <v>0</v>
      </c>
      <c r="P61" s="6">
        <f>RTD("tdf.quote","",$F61,"mrj2","1")</f>
        <v>0</v>
      </c>
      <c r="Q61" s="7">
        <f>RTD("tdf.quote","",$F61,"mrl2","1")</f>
        <v>0</v>
      </c>
      <c r="R61" s="6">
        <f>RTD("tdf.quote","",$F61,"mcj2","1")</f>
        <v>0</v>
      </c>
      <c r="S61" s="7">
        <f>RTD("tdf.quote","",$F61,"mcl2","1")</f>
        <v>0</v>
      </c>
      <c r="T61" s="103">
        <f>IF(配置!$P61=0, 1000, $O61/配置!$P61*100)</f>
        <v>1000</v>
      </c>
      <c r="U61" s="103">
        <f>IF(配置!$P61=0, 1000, ($O61+$S61)/配置!$P61*100)</f>
        <v>1000</v>
      </c>
    </row>
    <row r="62" spans="6:21" x14ac:dyDescent="0.15">
      <c r="F62" s="74" t="str">
        <f>wt!B57</f>
        <v>000895.SZ</v>
      </c>
      <c r="G62" s="74" t="str">
        <f>wt!C57</f>
        <v>双汇发展</v>
      </c>
      <c r="H62" s="75">
        <f>RTD("tdf.quote","",$F62,"new","1")</f>
        <v>31.17</v>
      </c>
      <c r="I62" s="7">
        <f>配置!G62</f>
        <v>1</v>
      </c>
      <c r="J62" s="7">
        <f t="shared" si="1"/>
        <v>0</v>
      </c>
      <c r="K62" s="7">
        <f>RTD("tdf.quote","",$F62,"volume","1")</f>
        <v>202962</v>
      </c>
      <c r="L62" s="6">
        <f>RTD("tdf.quote","",$F62,"mrj1","1")</f>
        <v>31.16</v>
      </c>
      <c r="M62" s="7">
        <f>RTD("tdf.quote","",$F62,"mrl1","1")</f>
        <v>83</v>
      </c>
      <c r="N62" s="6">
        <f>RTD("tdf.quote","",$F62,"mcj1","1")</f>
        <v>31.17</v>
      </c>
      <c r="O62" s="7">
        <f>RTD("tdf.quote","",$F62,"mcl1","1")</f>
        <v>2237</v>
      </c>
      <c r="P62" s="6">
        <f>RTD("tdf.quote","",$F62,"mrj2","1")</f>
        <v>31.15</v>
      </c>
      <c r="Q62" s="7">
        <f>RTD("tdf.quote","",$F62,"mrl2","1")</f>
        <v>362</v>
      </c>
      <c r="R62" s="6">
        <f>RTD("tdf.quote","",$F62,"mcj2","1")</f>
        <v>31.19</v>
      </c>
      <c r="S62" s="7">
        <f>RTD("tdf.quote","",$F62,"mcl2","1")</f>
        <v>46</v>
      </c>
      <c r="T62" s="103">
        <f>IF(配置!$P62=0, 1000, $O62/配置!$P62*100)</f>
        <v>2654.5021292859501</v>
      </c>
      <c r="U62" s="103">
        <f>IF(配置!$P62=0, 1000, ($O62+$S62)/配置!$P62*100)</f>
        <v>2709.0873317656792</v>
      </c>
    </row>
    <row r="63" spans="6:21" x14ac:dyDescent="0.15">
      <c r="F63" s="74" t="str">
        <f>wt!B58</f>
        <v>000898.SZ</v>
      </c>
      <c r="G63" s="74" t="str">
        <f>wt!C58</f>
        <v>鞍钢股份</v>
      </c>
      <c r="H63" s="75">
        <f>RTD("tdf.quote","",$F63,"new","1")</f>
        <v>5.76</v>
      </c>
      <c r="I63" s="7">
        <f>配置!G63</f>
        <v>1</v>
      </c>
      <c r="J63" s="7">
        <f t="shared" si="1"/>
        <v>0</v>
      </c>
      <c r="K63" s="7">
        <f>RTD("tdf.quote","",$F63,"volume","1")</f>
        <v>769812</v>
      </c>
      <c r="L63" s="6">
        <f>RTD("tdf.quote","",$F63,"mrj1","1")</f>
        <v>5.76</v>
      </c>
      <c r="M63" s="7">
        <f>RTD("tdf.quote","",$F63,"mrl1","1")</f>
        <v>1937</v>
      </c>
      <c r="N63" s="6">
        <f>RTD("tdf.quote","",$F63,"mcj1","1")</f>
        <v>5.77</v>
      </c>
      <c r="O63" s="7">
        <f>RTD("tdf.quote","",$F63,"mcl1","1")</f>
        <v>876</v>
      </c>
      <c r="P63" s="6">
        <f>RTD("tdf.quote","",$F63,"mrj2","1")</f>
        <v>5.75</v>
      </c>
      <c r="Q63" s="7">
        <f>RTD("tdf.quote","",$F63,"mrl2","1")</f>
        <v>2272</v>
      </c>
      <c r="R63" s="6">
        <f>RTD("tdf.quote","",$F63,"mcj2","1")</f>
        <v>5.78</v>
      </c>
      <c r="S63" s="7">
        <f>RTD("tdf.quote","",$F63,"mcl2","1")</f>
        <v>2371</v>
      </c>
      <c r="T63" s="103">
        <f>IF(配置!$P63=0, 1000, $O63/配置!$P63*100)</f>
        <v>514.20787583455422</v>
      </c>
      <c r="U63" s="103">
        <f>IF(配置!$P63=0, 1000, ($O63+$S63)/配置!$P63*100)</f>
        <v>1905.9737132817322</v>
      </c>
    </row>
    <row r="64" spans="6:21" x14ac:dyDescent="0.15">
      <c r="F64" s="74" t="str">
        <f>wt!B59</f>
        <v>000917.SZ</v>
      </c>
      <c r="G64" s="74" t="str">
        <f>wt!C59</f>
        <v>电广传媒</v>
      </c>
      <c r="H64" s="75">
        <f>RTD("tdf.quote","",$F64,"new","1")</f>
        <v>19.05</v>
      </c>
      <c r="I64" s="7">
        <f>配置!G64</f>
        <v>1</v>
      </c>
      <c r="J64" s="7">
        <f t="shared" si="1"/>
        <v>0</v>
      </c>
      <c r="K64" s="7">
        <f>RTD("tdf.quote","",$F64,"volume","1")</f>
        <v>516960</v>
      </c>
      <c r="L64" s="6">
        <f>RTD("tdf.quote","",$F64,"mrj1","1")</f>
        <v>19.05</v>
      </c>
      <c r="M64" s="7">
        <f>RTD("tdf.quote","",$F64,"mrl1","1")</f>
        <v>2307</v>
      </c>
      <c r="N64" s="6">
        <f>RTD("tdf.quote","",$F64,"mcj1","1")</f>
        <v>19.059999999999999</v>
      </c>
      <c r="O64" s="7">
        <f>RTD("tdf.quote","",$F64,"mcl1","1")</f>
        <v>792</v>
      </c>
      <c r="P64" s="6">
        <f>RTD("tdf.quote","",$F64,"mrj2","1")</f>
        <v>19.04</v>
      </c>
      <c r="Q64" s="7">
        <f>RTD("tdf.quote","",$F64,"mrl2","1")</f>
        <v>1797</v>
      </c>
      <c r="R64" s="6">
        <f>RTD("tdf.quote","",$F64,"mcj2","1")</f>
        <v>19.07</v>
      </c>
      <c r="S64" s="7">
        <f>RTD("tdf.quote","",$F64,"mcl2","1")</f>
        <v>938</v>
      </c>
      <c r="T64" s="103">
        <f>IF(配置!$P64=0, 1000, $O64/配置!$P64*100)</f>
        <v>875.36872476394478</v>
      </c>
      <c r="U64" s="103">
        <f>IF(配置!$P64=0, 1000, ($O64+$S64)/配置!$P64*100)</f>
        <v>1912.1059265677079</v>
      </c>
    </row>
    <row r="65" spans="6:21" x14ac:dyDescent="0.15">
      <c r="F65" s="74" t="str">
        <f>wt!B60</f>
        <v>000937.SZ</v>
      </c>
      <c r="G65" s="74" t="str">
        <f>wt!C60</f>
        <v>冀中能源</v>
      </c>
      <c r="H65" s="75">
        <f>RTD("tdf.quote","",$F65,"new","1")</f>
        <v>8.2899999999999991</v>
      </c>
      <c r="I65" s="7">
        <f>配置!G65</f>
        <v>1</v>
      </c>
      <c r="J65" s="7">
        <f t="shared" si="1"/>
        <v>0</v>
      </c>
      <c r="K65" s="7">
        <f>RTD("tdf.quote","",$F65,"volume","1")</f>
        <v>349201</v>
      </c>
      <c r="L65" s="6">
        <f>RTD("tdf.quote","",$F65,"mrj1","1")</f>
        <v>8.2799999999999994</v>
      </c>
      <c r="M65" s="7">
        <f>RTD("tdf.quote","",$F65,"mrl1","1")</f>
        <v>1593</v>
      </c>
      <c r="N65" s="6">
        <f>RTD("tdf.quote","",$F65,"mcj1","1")</f>
        <v>8.2899999999999991</v>
      </c>
      <c r="O65" s="7">
        <f>RTD("tdf.quote","",$F65,"mcl1","1")</f>
        <v>1541</v>
      </c>
      <c r="P65" s="6">
        <f>RTD("tdf.quote","",$F65,"mrj2","1")</f>
        <v>8.27</v>
      </c>
      <c r="Q65" s="7">
        <f>RTD("tdf.quote","",$F65,"mrl2","1")</f>
        <v>634</v>
      </c>
      <c r="R65" s="6">
        <f>RTD("tdf.quote","",$F65,"mcj2","1")</f>
        <v>8.3000000000000007</v>
      </c>
      <c r="S65" s="7">
        <f>RTD("tdf.quote","",$F65,"mcl2","1")</f>
        <v>1927</v>
      </c>
      <c r="T65" s="103">
        <f>IF(配置!$P65=0, 1000, $O65/配置!$P65*100)</f>
        <v>1480.4306172730332</v>
      </c>
      <c r="U65" s="103">
        <f>IF(配置!$P65=0, 1000, ($O65+$S65)/配置!$P65*100)</f>
        <v>3331.6894099304868</v>
      </c>
    </row>
    <row r="66" spans="6:21" x14ac:dyDescent="0.15">
      <c r="F66" s="74" t="str">
        <f>wt!B61</f>
        <v>000960.SZ</v>
      </c>
      <c r="G66" s="74" t="str">
        <f>wt!C61</f>
        <v>锡业股份</v>
      </c>
      <c r="H66" s="75">
        <f>RTD("tdf.quote","",$F66,"new","1")</f>
        <v>18.98</v>
      </c>
      <c r="I66" s="7">
        <f>配置!G66</f>
        <v>1</v>
      </c>
      <c r="J66" s="7">
        <f t="shared" si="1"/>
        <v>0</v>
      </c>
      <c r="K66" s="7">
        <f>RTD("tdf.quote","",$F66,"volume","1")</f>
        <v>354542</v>
      </c>
      <c r="L66" s="6">
        <f>RTD("tdf.quote","",$F66,"mrj1","1")</f>
        <v>18.98</v>
      </c>
      <c r="M66" s="7">
        <f>RTD("tdf.quote","",$F66,"mrl1","1")</f>
        <v>204</v>
      </c>
      <c r="N66" s="6">
        <f>RTD("tdf.quote","",$F66,"mcj1","1")</f>
        <v>18.989999999999998</v>
      </c>
      <c r="O66" s="7">
        <f>RTD("tdf.quote","",$F66,"mcl1","1")</f>
        <v>934</v>
      </c>
      <c r="P66" s="6">
        <f>RTD("tdf.quote","",$F66,"mrj2","1")</f>
        <v>18.97</v>
      </c>
      <c r="Q66" s="7">
        <f>RTD("tdf.quote","",$F66,"mrl2","1")</f>
        <v>1594</v>
      </c>
      <c r="R66" s="6">
        <f>RTD("tdf.quote","",$F66,"mcj2","1")</f>
        <v>19</v>
      </c>
      <c r="S66" s="7">
        <f>RTD("tdf.quote","",$F66,"mcl2","1")</f>
        <v>5966</v>
      </c>
      <c r="T66" s="103">
        <f>IF(配置!$P66=0, 1000, $O66/配置!$P66*100)</f>
        <v>1588.9201046260559</v>
      </c>
      <c r="U66" s="103">
        <f>IF(配置!$P66=0, 1000, ($O66+$S66)/配置!$P66*100)</f>
        <v>11738.27486286915</v>
      </c>
    </row>
    <row r="67" spans="6:21" x14ac:dyDescent="0.15">
      <c r="F67" s="74" t="str">
        <f>wt!B62</f>
        <v>000963.SZ</v>
      </c>
      <c r="G67" s="74" t="str">
        <f>wt!C62</f>
        <v>华东医药</v>
      </c>
      <c r="H67" s="75">
        <f>RTD("tdf.quote","",$F67,"new","1")</f>
        <v>56.01</v>
      </c>
      <c r="I67" s="7">
        <f>配置!G67</f>
        <v>1</v>
      </c>
      <c r="J67" s="7">
        <f t="shared" si="1"/>
        <v>0</v>
      </c>
      <c r="K67" s="7">
        <f>RTD("tdf.quote","",$F67,"volume","1")</f>
        <v>49792</v>
      </c>
      <c r="L67" s="6">
        <f>RTD("tdf.quote","",$F67,"mrj1","1")</f>
        <v>56.01</v>
      </c>
      <c r="M67" s="7">
        <f>RTD("tdf.quote","",$F67,"mrl1","1")</f>
        <v>58</v>
      </c>
      <c r="N67" s="6">
        <f>RTD("tdf.quote","",$F67,"mcj1","1")</f>
        <v>56.05</v>
      </c>
      <c r="O67" s="7">
        <f>RTD("tdf.quote","",$F67,"mcl1","1")</f>
        <v>40</v>
      </c>
      <c r="P67" s="6">
        <f>RTD("tdf.quote","",$F67,"mrj2","1")</f>
        <v>56</v>
      </c>
      <c r="Q67" s="7">
        <f>RTD("tdf.quote","",$F67,"mrl2","1")</f>
        <v>809</v>
      </c>
      <c r="R67" s="6">
        <f>RTD("tdf.quote","",$F67,"mcj2","1")</f>
        <v>56.07</v>
      </c>
      <c r="S67" s="7">
        <f>RTD("tdf.quote","",$F67,"mcl2","1")</f>
        <v>11</v>
      </c>
      <c r="T67" s="103">
        <f>IF(配置!$P67=0, 1000, $O67/配置!$P67*100)</f>
        <v>144.38299821557655</v>
      </c>
      <c r="U67" s="103">
        <f>IF(配置!$P67=0, 1000, ($O67+$S67)/配置!$P67*100)</f>
        <v>184.08832272486012</v>
      </c>
    </row>
    <row r="68" spans="6:21" x14ac:dyDescent="0.15">
      <c r="F68" s="74" t="str">
        <f>wt!B63</f>
        <v>000970.SZ</v>
      </c>
      <c r="G68" s="74" t="str">
        <f>wt!C63</f>
        <v>中科三环</v>
      </c>
      <c r="H68" s="75">
        <f>RTD("tdf.quote","",$F68,"new","1")</f>
        <v>17.399999999999999</v>
      </c>
      <c r="I68" s="7">
        <f>配置!G68</f>
        <v>1</v>
      </c>
      <c r="J68" s="7">
        <f t="shared" si="1"/>
        <v>0</v>
      </c>
      <c r="K68" s="7">
        <f>RTD("tdf.quote","",$F68,"volume","1")</f>
        <v>282617</v>
      </c>
      <c r="L68" s="6">
        <f>RTD("tdf.quote","",$F68,"mrj1","1")</f>
        <v>17.39</v>
      </c>
      <c r="M68" s="7">
        <f>RTD("tdf.quote","",$F68,"mrl1","1")</f>
        <v>187</v>
      </c>
      <c r="N68" s="6">
        <f>RTD("tdf.quote","",$F68,"mcj1","1")</f>
        <v>17.399999999999999</v>
      </c>
      <c r="O68" s="7">
        <f>RTD("tdf.quote","",$F68,"mcl1","1")</f>
        <v>2366</v>
      </c>
      <c r="P68" s="6">
        <f>RTD("tdf.quote","",$F68,"mrj2","1")</f>
        <v>17.38</v>
      </c>
      <c r="Q68" s="7">
        <f>RTD("tdf.quote","",$F68,"mrl2","1")</f>
        <v>267</v>
      </c>
      <c r="R68" s="6">
        <f>RTD("tdf.quote","",$F68,"mcj2","1")</f>
        <v>17.41</v>
      </c>
      <c r="S68" s="7">
        <f>RTD("tdf.quote","",$F68,"mcl2","1")</f>
        <v>199</v>
      </c>
      <c r="T68" s="103">
        <f>IF(配置!$P68=0, 1000, $O68/配置!$P68*100)</f>
        <v>2175.0519545213569</v>
      </c>
      <c r="U68" s="103">
        <f>IF(配置!$P68=0, 1000, ($O68+$S68)/配置!$P68*100)</f>
        <v>2357.991658219476</v>
      </c>
    </row>
    <row r="69" spans="6:21" x14ac:dyDescent="0.15">
      <c r="F69" s="74" t="str">
        <f>wt!B64</f>
        <v>000983.SZ</v>
      </c>
      <c r="G69" s="74" t="str">
        <f>wt!C64</f>
        <v>西山煤电</v>
      </c>
      <c r="H69" s="75">
        <f>RTD("tdf.quote","",$F69,"new","1")</f>
        <v>7.55</v>
      </c>
      <c r="I69" s="7">
        <f>配置!G69</f>
        <v>1</v>
      </c>
      <c r="J69" s="7">
        <f t="shared" si="1"/>
        <v>0</v>
      </c>
      <c r="K69" s="7">
        <f>RTD("tdf.quote","",$F69,"volume","1")</f>
        <v>508277</v>
      </c>
      <c r="L69" s="6">
        <f>RTD("tdf.quote","",$F69,"mrj1","1")</f>
        <v>7.55</v>
      </c>
      <c r="M69" s="7">
        <f>RTD("tdf.quote","",$F69,"mrl1","1")</f>
        <v>3106</v>
      </c>
      <c r="N69" s="6">
        <f>RTD("tdf.quote","",$F69,"mcj1","1")</f>
        <v>7.56</v>
      </c>
      <c r="O69" s="7">
        <f>RTD("tdf.quote","",$F69,"mcl1","1")</f>
        <v>1591</v>
      </c>
      <c r="P69" s="6">
        <f>RTD("tdf.quote","",$F69,"mrj2","1")</f>
        <v>7.54</v>
      </c>
      <c r="Q69" s="7">
        <f>RTD("tdf.quote","",$F69,"mrl2","1")</f>
        <v>1937</v>
      </c>
      <c r="R69" s="6">
        <f>RTD("tdf.quote","",$F69,"mcj2","1")</f>
        <v>7.57</v>
      </c>
      <c r="S69" s="7">
        <f>RTD("tdf.quote","",$F69,"mcl2","1")</f>
        <v>1554</v>
      </c>
      <c r="T69" s="103">
        <f>IF(配置!$P69=0, 1000, $O69/配置!$P69*100)</f>
        <v>791.04098417871717</v>
      </c>
      <c r="U69" s="103">
        <f>IF(配置!$P69=0, 1000, ($O69+$S69)/配置!$P69*100)</f>
        <v>1563.6856663997899</v>
      </c>
    </row>
    <row r="70" spans="6:21" x14ac:dyDescent="0.15">
      <c r="F70" s="74" t="str">
        <f>wt!B65</f>
        <v>000999.SZ</v>
      </c>
      <c r="G70" s="74" t="str">
        <f>wt!C65</f>
        <v>华润三九</v>
      </c>
      <c r="H70" s="75">
        <f>RTD("tdf.quote","",$F70,"new","1")</f>
        <v>23.35</v>
      </c>
      <c r="I70" s="7">
        <f>配置!G70</f>
        <v>1</v>
      </c>
      <c r="J70" s="7">
        <f t="shared" si="1"/>
        <v>0</v>
      </c>
      <c r="K70" s="7">
        <f>RTD("tdf.quote","",$F70,"volume","1")</f>
        <v>92207</v>
      </c>
      <c r="L70" s="6">
        <f>RTD("tdf.quote","",$F70,"mrj1","1")</f>
        <v>23.35</v>
      </c>
      <c r="M70" s="7">
        <f>RTD("tdf.quote","",$F70,"mrl1","1")</f>
        <v>547</v>
      </c>
      <c r="N70" s="6">
        <f>RTD("tdf.quote","",$F70,"mcj1","1")</f>
        <v>23.36</v>
      </c>
      <c r="O70" s="7">
        <f>RTD("tdf.quote","",$F70,"mcl1","1")</f>
        <v>57</v>
      </c>
      <c r="P70" s="6">
        <f>RTD("tdf.quote","",$F70,"mrj2","1")</f>
        <v>23.34</v>
      </c>
      <c r="Q70" s="7">
        <f>RTD("tdf.quote","",$F70,"mrl2","1")</f>
        <v>152</v>
      </c>
      <c r="R70" s="6">
        <f>RTD("tdf.quote","",$F70,"mcj2","1")</f>
        <v>23.37</v>
      </c>
      <c r="S70" s="7">
        <f>RTD("tdf.quote","",$F70,"mcl2","1")</f>
        <v>65</v>
      </c>
      <c r="T70" s="103">
        <f>IF(配置!$P70=0, 1000, $O70/配置!$P70*100)</f>
        <v>114.03863142543933</v>
      </c>
      <c r="U70" s="103">
        <f>IF(配置!$P70=0, 1000, ($O70+$S70)/配置!$P70*100)</f>
        <v>244.08268480532632</v>
      </c>
    </row>
    <row r="71" spans="6:21" x14ac:dyDescent="0.15">
      <c r="F71" s="74" t="str">
        <f>wt!B66</f>
        <v>002001.SZ</v>
      </c>
      <c r="G71" s="74" t="str">
        <f>wt!C66</f>
        <v>新 和 成</v>
      </c>
      <c r="H71" s="75">
        <f>RTD("tdf.quote","",$F71,"new","1")</f>
        <v>16.34</v>
      </c>
      <c r="I71" s="7">
        <f>配置!G71</f>
        <v>1</v>
      </c>
      <c r="J71" s="7">
        <f t="shared" si="1"/>
        <v>0</v>
      </c>
      <c r="K71" s="7">
        <f>RTD("tdf.quote","",$F71,"volume","1")</f>
        <v>341681</v>
      </c>
      <c r="L71" s="6">
        <f>RTD("tdf.quote","",$F71,"mrj1","1")</f>
        <v>16.34</v>
      </c>
      <c r="M71" s="7">
        <f>RTD("tdf.quote","",$F71,"mrl1","1")</f>
        <v>1315</v>
      </c>
      <c r="N71" s="6">
        <f>RTD("tdf.quote","",$F71,"mcj1","1")</f>
        <v>16.350000000000001</v>
      </c>
      <c r="O71" s="7">
        <f>RTD("tdf.quote","",$F71,"mcl1","1")</f>
        <v>2626</v>
      </c>
      <c r="P71" s="6">
        <f>RTD("tdf.quote","",$F71,"mrj2","1")</f>
        <v>16.329999999999998</v>
      </c>
      <c r="Q71" s="7">
        <f>RTD("tdf.quote","",$F71,"mrl2","1")</f>
        <v>2679</v>
      </c>
      <c r="R71" s="6">
        <f>RTD("tdf.quote","",$F71,"mcj2","1")</f>
        <v>16.36</v>
      </c>
      <c r="S71" s="7">
        <f>RTD("tdf.quote","",$F71,"mcl2","1")</f>
        <v>2665</v>
      </c>
      <c r="T71" s="103">
        <f>IF(配置!$P71=0, 1000, $O71/配置!$P71*100)</f>
        <v>3778.364514580619</v>
      </c>
      <c r="U71" s="103">
        <f>IF(配置!$P71=0, 1000, ($O71+$S71)/配置!$P71*100)</f>
        <v>7612.8433536352077</v>
      </c>
    </row>
    <row r="72" spans="6:21" x14ac:dyDescent="0.15">
      <c r="F72" s="74" t="str">
        <f>wt!B67</f>
        <v>002007.SZ</v>
      </c>
      <c r="G72" s="74" t="str">
        <f>wt!C67</f>
        <v>华兰生物</v>
      </c>
      <c r="H72" s="75">
        <f>RTD("tdf.quote","",$F72,"new","1")</f>
        <v>35.630000000000003</v>
      </c>
      <c r="I72" s="7">
        <f>配置!G72</f>
        <v>1</v>
      </c>
      <c r="J72" s="7">
        <f t="shared" si="1"/>
        <v>0</v>
      </c>
      <c r="K72" s="7">
        <f>RTD("tdf.quote","",$F72,"volume","1")</f>
        <v>113844</v>
      </c>
      <c r="L72" s="6">
        <f>RTD("tdf.quote","",$F72,"mrj1","1")</f>
        <v>35.630000000000003</v>
      </c>
      <c r="M72" s="7">
        <f>RTD("tdf.quote","",$F72,"mrl1","1")</f>
        <v>255</v>
      </c>
      <c r="N72" s="6">
        <f>RTD("tdf.quote","",$F72,"mcj1","1")</f>
        <v>35.64</v>
      </c>
      <c r="O72" s="7">
        <f>RTD("tdf.quote","",$F72,"mcl1","1")</f>
        <v>107</v>
      </c>
      <c r="P72" s="6">
        <f>RTD("tdf.quote","",$F72,"mrj2","1")</f>
        <v>35.619999999999997</v>
      </c>
      <c r="Q72" s="7">
        <f>RTD("tdf.quote","",$F72,"mrl2","1")</f>
        <v>47</v>
      </c>
      <c r="R72" s="6">
        <f>RTD("tdf.quote","",$F72,"mcj2","1")</f>
        <v>35.65</v>
      </c>
      <c r="S72" s="7">
        <f>RTD("tdf.quote","",$F72,"mcl2","1")</f>
        <v>100</v>
      </c>
      <c r="T72" s="103">
        <f>IF(配置!$P72=0, 1000, $O72/配置!$P72*100)</f>
        <v>288.58726244880597</v>
      </c>
      <c r="U72" s="103">
        <f>IF(配置!$P72=0, 1000, ($O72+$S72)/配置!$P72*100)</f>
        <v>558.29498436357801</v>
      </c>
    </row>
    <row r="73" spans="6:21" x14ac:dyDescent="0.15">
      <c r="F73" s="74" t="str">
        <f>wt!B68</f>
        <v>002008.SZ</v>
      </c>
      <c r="G73" s="74" t="str">
        <f>wt!C68</f>
        <v>大族激光</v>
      </c>
      <c r="H73" s="75">
        <f>RTD("tdf.quote","",$F73,"new","1")</f>
        <v>18.079999999999998</v>
      </c>
      <c r="I73" s="7">
        <f>配置!G73</f>
        <v>1</v>
      </c>
      <c r="J73" s="7">
        <f t="shared" ref="J73:J136" si="2">I73*IF(M73=0,-1,IF(O73=0,1,0))</f>
        <v>0</v>
      </c>
      <c r="K73" s="7">
        <f>RTD("tdf.quote","",$F73,"volume","1")</f>
        <v>582175</v>
      </c>
      <c r="L73" s="6">
        <f>RTD("tdf.quote","",$F73,"mrj1","1")</f>
        <v>18.07</v>
      </c>
      <c r="M73" s="7">
        <f>RTD("tdf.quote","",$F73,"mrl1","1")</f>
        <v>5178</v>
      </c>
      <c r="N73" s="6">
        <f>RTD("tdf.quote","",$F73,"mcj1","1")</f>
        <v>18.079999999999998</v>
      </c>
      <c r="O73" s="7">
        <f>RTD("tdf.quote","",$F73,"mcl1","1")</f>
        <v>4156</v>
      </c>
      <c r="P73" s="6">
        <f>RTD("tdf.quote","",$F73,"mrj2","1")</f>
        <v>18.059999999999999</v>
      </c>
      <c r="Q73" s="7">
        <f>RTD("tdf.quote","",$F73,"mrl2","1")</f>
        <v>713</v>
      </c>
      <c r="R73" s="6">
        <f>RTD("tdf.quote","",$F73,"mcj2","1")</f>
        <v>18.09</v>
      </c>
      <c r="S73" s="7">
        <f>RTD("tdf.quote","",$F73,"mcl2","1")</f>
        <v>2431</v>
      </c>
      <c r="T73" s="103">
        <f>IF(配置!$P73=0, 1000, $O73/配置!$P73*100)</f>
        <v>3855.6977282958164</v>
      </c>
      <c r="U73" s="103">
        <f>IF(配置!$P73=0, 1000, ($O73+$S73)/配置!$P73*100)</f>
        <v>6111.039686305232</v>
      </c>
    </row>
    <row r="74" spans="6:21" x14ac:dyDescent="0.15">
      <c r="F74" s="74" t="str">
        <f>wt!B69</f>
        <v>002024.SZ</v>
      </c>
      <c r="G74" s="74" t="str">
        <f>wt!C69</f>
        <v>苏宁云商</v>
      </c>
      <c r="H74" s="75">
        <f>RTD("tdf.quote","",$F74,"new","1")</f>
        <v>9.26</v>
      </c>
      <c r="I74" s="7">
        <f>配置!G74</f>
        <v>1</v>
      </c>
      <c r="J74" s="7">
        <f t="shared" si="2"/>
        <v>0</v>
      </c>
      <c r="K74" s="7">
        <f>RTD("tdf.quote","",$F74,"volume","1")</f>
        <v>2629345</v>
      </c>
      <c r="L74" s="6">
        <f>RTD("tdf.quote","",$F74,"mrj1","1")</f>
        <v>9.26</v>
      </c>
      <c r="M74" s="7">
        <f>RTD("tdf.quote","",$F74,"mrl1","1")</f>
        <v>15786</v>
      </c>
      <c r="N74" s="6">
        <f>RTD("tdf.quote","",$F74,"mcj1","1")</f>
        <v>9.27</v>
      </c>
      <c r="O74" s="7">
        <f>RTD("tdf.quote","",$F74,"mcl1","1")</f>
        <v>6299</v>
      </c>
      <c r="P74" s="6">
        <f>RTD("tdf.quote","",$F74,"mrj2","1")</f>
        <v>9.25</v>
      </c>
      <c r="Q74" s="7">
        <f>RTD("tdf.quote","",$F74,"mrl2","1")</f>
        <v>4996</v>
      </c>
      <c r="R74" s="6">
        <f>RTD("tdf.quote","",$F74,"mcj2","1")</f>
        <v>9.2799999999999994</v>
      </c>
      <c r="S74" s="7">
        <f>RTD("tdf.quote","",$F74,"mcl2","1")</f>
        <v>12577</v>
      </c>
      <c r="T74" s="103">
        <f>IF(配置!$P74=0, 1000, $O74/配置!$P74*100)</f>
        <v>1113.9364420581364</v>
      </c>
      <c r="U74" s="103">
        <f>IF(配置!$P74=0, 1000, ($O74+$S74)/配置!$P74*100)</f>
        <v>3338.0956152229528</v>
      </c>
    </row>
    <row r="75" spans="6:21" x14ac:dyDescent="0.15">
      <c r="F75" s="74" t="str">
        <f>wt!B70</f>
        <v>002038.SZ</v>
      </c>
      <c r="G75" s="74" t="str">
        <f>wt!C70</f>
        <v>双鹭药业</v>
      </c>
      <c r="H75" s="75">
        <f>RTD("tdf.quote","",$F75,"new","1")</f>
        <v>43.5</v>
      </c>
      <c r="I75" s="7">
        <f>配置!G75</f>
        <v>1</v>
      </c>
      <c r="J75" s="7">
        <f t="shared" si="2"/>
        <v>0</v>
      </c>
      <c r="K75" s="7">
        <f>RTD("tdf.quote","",$F75,"volume","1")</f>
        <v>99886</v>
      </c>
      <c r="L75" s="6">
        <f>RTD("tdf.quote","",$F75,"mrj1","1")</f>
        <v>43.49</v>
      </c>
      <c r="M75" s="7">
        <f>RTD("tdf.quote","",$F75,"mrl1","1")</f>
        <v>2</v>
      </c>
      <c r="N75" s="6">
        <f>RTD("tdf.quote","",$F75,"mcj1","1")</f>
        <v>43.5</v>
      </c>
      <c r="O75" s="7">
        <f>RTD("tdf.quote","",$F75,"mcl1","1")</f>
        <v>265</v>
      </c>
      <c r="P75" s="6">
        <f>RTD("tdf.quote","",$F75,"mrj2","1")</f>
        <v>43.48</v>
      </c>
      <c r="Q75" s="7">
        <f>RTD("tdf.quote","",$F75,"mrl2","1")</f>
        <v>32</v>
      </c>
      <c r="R75" s="6">
        <f>RTD("tdf.quote","",$F75,"mcj2","1")</f>
        <v>43.51</v>
      </c>
      <c r="S75" s="7">
        <f>RTD("tdf.quote","",$F75,"mcl2","1")</f>
        <v>73</v>
      </c>
      <c r="T75" s="103">
        <f>IF(配置!$P75=0, 1000, $O75/配置!$P75*100)</f>
        <v>757.36731705831164</v>
      </c>
      <c r="U75" s="103">
        <f>IF(配置!$P75=0, 1000, ($O75+$S75)/配置!$P75*100)</f>
        <v>966.00057798380874</v>
      </c>
    </row>
    <row r="76" spans="6:21" x14ac:dyDescent="0.15">
      <c r="F76" s="74" t="str">
        <f>wt!B71</f>
        <v>002051.SZ</v>
      </c>
      <c r="G76" s="74" t="str">
        <f>wt!C71</f>
        <v>中工国际</v>
      </c>
      <c r="H76" s="75">
        <f>RTD("tdf.quote","",$F76,"new","1")</f>
        <v>29.29</v>
      </c>
      <c r="I76" s="7">
        <f>配置!G76</f>
        <v>1</v>
      </c>
      <c r="J76" s="7">
        <f t="shared" si="2"/>
        <v>0</v>
      </c>
      <c r="K76" s="7">
        <f>RTD("tdf.quote","",$F76,"volume","1")</f>
        <v>327561</v>
      </c>
      <c r="L76" s="6">
        <f>RTD("tdf.quote","",$F76,"mrj1","1")</f>
        <v>29.28</v>
      </c>
      <c r="M76" s="7">
        <f>RTD("tdf.quote","",$F76,"mrl1","1")</f>
        <v>55</v>
      </c>
      <c r="N76" s="6">
        <f>RTD("tdf.quote","",$F76,"mcj1","1")</f>
        <v>29.29</v>
      </c>
      <c r="O76" s="7">
        <f>RTD("tdf.quote","",$F76,"mcl1","1")</f>
        <v>588</v>
      </c>
      <c r="P76" s="6">
        <f>RTD("tdf.quote","",$F76,"mrj2","1")</f>
        <v>29.27</v>
      </c>
      <c r="Q76" s="7">
        <f>RTD("tdf.quote","",$F76,"mrl2","1")</f>
        <v>1398</v>
      </c>
      <c r="R76" s="6">
        <f>RTD("tdf.quote","",$F76,"mcj2","1")</f>
        <v>29.3</v>
      </c>
      <c r="S76" s="7">
        <f>RTD("tdf.quote","",$F76,"mcl2","1")</f>
        <v>228</v>
      </c>
      <c r="T76" s="103">
        <f>IF(配置!$P76=0, 1000, $O76/配置!$P76*100)</f>
        <v>1488.3215371737554</v>
      </c>
      <c r="U76" s="103">
        <f>IF(配置!$P76=0, 1000, ($O76+$S76)/配置!$P76*100)</f>
        <v>2065.4258066901098</v>
      </c>
    </row>
    <row r="77" spans="6:21" x14ac:dyDescent="0.15">
      <c r="F77" s="74" t="str">
        <f>wt!B72</f>
        <v>002065.SZ</v>
      </c>
      <c r="G77" s="74" t="str">
        <f>wt!C72</f>
        <v>东华软件</v>
      </c>
      <c r="H77" s="75">
        <f>RTD("tdf.quote","",$F77,"new","1")</f>
        <v>21</v>
      </c>
      <c r="I77" s="7">
        <f>配置!G77</f>
        <v>1</v>
      </c>
      <c r="J77" s="7">
        <f t="shared" si="2"/>
        <v>0</v>
      </c>
      <c r="K77" s="7">
        <f>RTD("tdf.quote","",$F77,"volume","1")</f>
        <v>609556</v>
      </c>
      <c r="L77" s="6">
        <f>RTD("tdf.quote","",$F77,"mrj1","1")</f>
        <v>21</v>
      </c>
      <c r="M77" s="7">
        <f>RTD("tdf.quote","",$F77,"mrl1","1")</f>
        <v>1828</v>
      </c>
      <c r="N77" s="6">
        <f>RTD("tdf.quote","",$F77,"mcj1","1")</f>
        <v>21.01</v>
      </c>
      <c r="O77" s="7">
        <f>RTD("tdf.quote","",$F77,"mcl1","1")</f>
        <v>956</v>
      </c>
      <c r="P77" s="6">
        <f>RTD("tdf.quote","",$F77,"mrj2","1")</f>
        <v>20.99</v>
      </c>
      <c r="Q77" s="7">
        <f>RTD("tdf.quote","",$F77,"mrl2","1")</f>
        <v>613</v>
      </c>
      <c r="R77" s="6">
        <f>RTD("tdf.quote","",$F77,"mcj2","1")</f>
        <v>21.02</v>
      </c>
      <c r="S77" s="7">
        <f>RTD("tdf.quote","",$F77,"mcl2","1")</f>
        <v>120</v>
      </c>
      <c r="T77" s="103">
        <f>IF(配置!$P77=0, 1000, $O77/配置!$P77*100)</f>
        <v>1018.8778323703129</v>
      </c>
      <c r="U77" s="103">
        <f>IF(配置!$P77=0, 1000, ($O77+$S77)/配置!$P77*100)</f>
        <v>1146.770447312193</v>
      </c>
    </row>
    <row r="78" spans="6:21" x14ac:dyDescent="0.15">
      <c r="F78" s="74" t="str">
        <f>wt!B73</f>
        <v>002081.SZ</v>
      </c>
      <c r="G78" s="74" t="str">
        <f>wt!C73</f>
        <v>金 螳 螂</v>
      </c>
      <c r="H78" s="75">
        <f>RTD("tdf.quote","",$F78,"new","1")</f>
        <v>17.86</v>
      </c>
      <c r="I78" s="7">
        <f>配置!G78</f>
        <v>1</v>
      </c>
      <c r="J78" s="7">
        <f t="shared" si="2"/>
        <v>0</v>
      </c>
      <c r="K78" s="7">
        <f>RTD("tdf.quote","",$F78,"volume","1")</f>
        <v>130787</v>
      </c>
      <c r="L78" s="6">
        <f>RTD("tdf.quote","",$F78,"mrj1","1")</f>
        <v>17.850000000000001</v>
      </c>
      <c r="M78" s="7">
        <f>RTD("tdf.quote","",$F78,"mrl1","1")</f>
        <v>515</v>
      </c>
      <c r="N78" s="6">
        <f>RTD("tdf.quote","",$F78,"mcj1","1")</f>
        <v>17.86</v>
      </c>
      <c r="O78" s="7">
        <f>RTD("tdf.quote","",$F78,"mcl1","1")</f>
        <v>131</v>
      </c>
      <c r="P78" s="6">
        <f>RTD("tdf.quote","",$F78,"mrj2","1")</f>
        <v>17.84</v>
      </c>
      <c r="Q78" s="7">
        <f>RTD("tdf.quote","",$F78,"mrl2","1")</f>
        <v>196</v>
      </c>
      <c r="R78" s="6">
        <f>RTD("tdf.quote","",$F78,"mcj2","1")</f>
        <v>17.87</v>
      </c>
      <c r="S78" s="7">
        <f>RTD("tdf.quote","",$F78,"mcl2","1")</f>
        <v>975</v>
      </c>
      <c r="T78" s="103">
        <f>IF(配置!$P78=0, 1000, $O78/配置!$P78*100)</f>
        <v>116.47171909501546</v>
      </c>
      <c r="U78" s="103">
        <f>IF(配置!$P78=0, 1000, ($O78+$S78)/配置!$P78*100)</f>
        <v>983.34138411516869</v>
      </c>
    </row>
    <row r="79" spans="6:21" x14ac:dyDescent="0.15">
      <c r="F79" s="74" t="str">
        <f>wt!B74</f>
        <v>002129.SZ</v>
      </c>
      <c r="G79" s="74" t="str">
        <f>wt!C74</f>
        <v>中环股份</v>
      </c>
      <c r="H79" s="75">
        <f>RTD("tdf.quote","",$F79,"new","1")</f>
        <v>21.9</v>
      </c>
      <c r="I79" s="7">
        <f>配置!G79</f>
        <v>1</v>
      </c>
      <c r="J79" s="7">
        <f t="shared" si="2"/>
        <v>0</v>
      </c>
      <c r="K79" s="7">
        <f>RTD("tdf.quote","",$F79,"volume","1")</f>
        <v>72558</v>
      </c>
      <c r="L79" s="6">
        <f>RTD("tdf.quote","",$F79,"mrj1","1")</f>
        <v>21.85</v>
      </c>
      <c r="M79" s="7">
        <f>RTD("tdf.quote","",$F79,"mrl1","1")</f>
        <v>11</v>
      </c>
      <c r="N79" s="6">
        <f>RTD("tdf.quote","",$F79,"mcj1","1")</f>
        <v>21.9</v>
      </c>
      <c r="O79" s="7">
        <f>RTD("tdf.quote","",$F79,"mcl1","1")</f>
        <v>1589</v>
      </c>
      <c r="P79" s="6">
        <f>RTD("tdf.quote","",$F79,"mrj2","1")</f>
        <v>21.81</v>
      </c>
      <c r="Q79" s="7">
        <f>RTD("tdf.quote","",$F79,"mrl2","1")</f>
        <v>131</v>
      </c>
      <c r="R79" s="6">
        <f>RTD("tdf.quote","",$F79,"mcj2","1")</f>
        <v>21.91</v>
      </c>
      <c r="S79" s="7">
        <f>RTD("tdf.quote","",$F79,"mcl2","1")</f>
        <v>324</v>
      </c>
      <c r="T79" s="103">
        <f>IF(配置!$P79=0, 1000, $O79/配置!$P79*100)</f>
        <v>2981.5434594627463</v>
      </c>
      <c r="U79" s="103">
        <f>IF(配置!$P79=0, 1000, ($O79+$S79)/配置!$P79*100)</f>
        <v>3589.4856123047412</v>
      </c>
    </row>
    <row r="80" spans="6:21" x14ac:dyDescent="0.15">
      <c r="F80" s="74" t="str">
        <f>wt!B75</f>
        <v>002142.SZ</v>
      </c>
      <c r="G80" s="74" t="str">
        <f>wt!C75</f>
        <v>宁波银行</v>
      </c>
      <c r="H80" s="75">
        <f>RTD("tdf.quote","",$F80,"new","1")</f>
        <v>13.36</v>
      </c>
      <c r="I80" s="7">
        <f>配置!G80</f>
        <v>1</v>
      </c>
      <c r="J80" s="7">
        <f t="shared" si="2"/>
        <v>0</v>
      </c>
      <c r="K80" s="7">
        <f>RTD("tdf.quote","",$F80,"volume","1")</f>
        <v>458098</v>
      </c>
      <c r="L80" s="6">
        <f>RTD("tdf.quote","",$F80,"mrj1","1")</f>
        <v>13.36</v>
      </c>
      <c r="M80" s="7">
        <f>RTD("tdf.quote","",$F80,"mrl1","1")</f>
        <v>1392</v>
      </c>
      <c r="N80" s="6">
        <f>RTD("tdf.quote","",$F80,"mcj1","1")</f>
        <v>13.37</v>
      </c>
      <c r="O80" s="7">
        <f>RTD("tdf.quote","",$F80,"mcl1","1")</f>
        <v>865</v>
      </c>
      <c r="P80" s="6">
        <f>RTD("tdf.quote","",$F80,"mrj2","1")</f>
        <v>13.35</v>
      </c>
      <c r="Q80" s="7">
        <f>RTD("tdf.quote","",$F80,"mrl2","1")</f>
        <v>1217</v>
      </c>
      <c r="R80" s="6">
        <f>RTD("tdf.quote","",$F80,"mcj2","1")</f>
        <v>13.38</v>
      </c>
      <c r="S80" s="7">
        <f>RTD("tdf.quote","",$F80,"mcl2","1")</f>
        <v>468</v>
      </c>
      <c r="T80" s="103">
        <f>IF(配置!$P80=0, 1000, $O80/配置!$P80*100)</f>
        <v>521.28076369116525</v>
      </c>
      <c r="U80" s="103">
        <f>IF(配置!$P80=0, 1000, ($O80+$S80)/配置!$P80*100)</f>
        <v>803.3147491333217</v>
      </c>
    </row>
    <row r="81" spans="6:21" x14ac:dyDescent="0.15">
      <c r="F81" s="74" t="str">
        <f>wt!B76</f>
        <v>002146.SZ</v>
      </c>
      <c r="G81" s="74" t="str">
        <f>wt!C76</f>
        <v>荣盛发展</v>
      </c>
      <c r="H81" s="75">
        <f>RTD("tdf.quote","",$F81,"new","1")</f>
        <v>14.52</v>
      </c>
      <c r="I81" s="7">
        <f>配置!G81</f>
        <v>1</v>
      </c>
      <c r="J81" s="7">
        <f t="shared" si="2"/>
        <v>0</v>
      </c>
      <c r="K81" s="7">
        <f>RTD("tdf.quote","",$F81,"volume","1")</f>
        <v>442653</v>
      </c>
      <c r="L81" s="6">
        <f>RTD("tdf.quote","",$F81,"mrj1","1")</f>
        <v>14.52</v>
      </c>
      <c r="M81" s="7">
        <f>RTD("tdf.quote","",$F81,"mrl1","1")</f>
        <v>891</v>
      </c>
      <c r="N81" s="6">
        <f>RTD("tdf.quote","",$F81,"mcj1","1")</f>
        <v>14.53</v>
      </c>
      <c r="O81" s="7">
        <f>RTD("tdf.quote","",$F81,"mcl1","1")</f>
        <v>1713</v>
      </c>
      <c r="P81" s="6">
        <f>RTD("tdf.quote","",$F81,"mrj2","1")</f>
        <v>14.51</v>
      </c>
      <c r="Q81" s="7">
        <f>RTD("tdf.quote","",$F81,"mrl2","1")</f>
        <v>530</v>
      </c>
      <c r="R81" s="6">
        <f>RTD("tdf.quote","",$F81,"mcj2","1")</f>
        <v>14.54</v>
      </c>
      <c r="S81" s="7">
        <f>RTD("tdf.quote","",$F81,"mcl2","1")</f>
        <v>606</v>
      </c>
      <c r="T81" s="103">
        <f>IF(配置!$P81=0, 1000, $O81/配置!$P81*100)</f>
        <v>2363.3134887479218</v>
      </c>
      <c r="U81" s="103">
        <f>IF(配置!$P81=0, 1000, ($O81+$S81)/配置!$P81*100)</f>
        <v>3199.3718507918452</v>
      </c>
    </row>
    <row r="82" spans="6:21" x14ac:dyDescent="0.15">
      <c r="F82" s="74" t="str">
        <f>wt!B77</f>
        <v>002153.SZ</v>
      </c>
      <c r="G82" s="74" t="str">
        <f>wt!C77</f>
        <v>石基信息</v>
      </c>
      <c r="H82" s="75">
        <f>RTD("tdf.quote","",$F82,"new","1")</f>
        <v>89.07</v>
      </c>
      <c r="I82" s="7">
        <f>配置!G82</f>
        <v>1</v>
      </c>
      <c r="J82" s="7">
        <f t="shared" si="2"/>
        <v>1</v>
      </c>
      <c r="K82" s="7">
        <f>RTD("tdf.quote","",$F82,"volume","1")</f>
        <v>43673</v>
      </c>
      <c r="L82" s="6">
        <f>RTD("tdf.quote","",$F82,"mrj1","1")</f>
        <v>89.07</v>
      </c>
      <c r="M82" s="7">
        <f>RTD("tdf.quote","",$F82,"mrl1","1")</f>
        <v>615</v>
      </c>
      <c r="N82" s="6">
        <f>RTD("tdf.quote","",$F82,"mcj1","1")</f>
        <v>0</v>
      </c>
      <c r="O82" s="7">
        <f>RTD("tdf.quote","",$F82,"mcl1","1")</f>
        <v>0</v>
      </c>
      <c r="P82" s="6">
        <f>RTD("tdf.quote","",$F82,"mrj2","1")</f>
        <v>89.06</v>
      </c>
      <c r="Q82" s="7">
        <f>RTD("tdf.quote","",$F82,"mrl2","1")</f>
        <v>37</v>
      </c>
      <c r="R82" s="6">
        <f>RTD("tdf.quote","",$F82,"mcj2","1")</f>
        <v>0</v>
      </c>
      <c r="S82" s="7">
        <f>RTD("tdf.quote","",$F82,"mcl2","1")</f>
        <v>0</v>
      </c>
      <c r="T82" s="103">
        <f>IF(配置!$P82=0, 1000, $O82/配置!$P82*100)</f>
        <v>0</v>
      </c>
      <c r="U82" s="103">
        <f>IF(配置!$P82=0, 1000, ($O82+$S82)/配置!$P82*100)</f>
        <v>0</v>
      </c>
    </row>
    <row r="83" spans="6:21" x14ac:dyDescent="0.15">
      <c r="F83" s="74" t="str">
        <f>wt!B78</f>
        <v>002202.SZ</v>
      </c>
      <c r="G83" s="74" t="str">
        <f>wt!C78</f>
        <v>金风科技</v>
      </c>
      <c r="H83" s="75">
        <f>RTD("tdf.quote","",$F83,"new","1")</f>
        <v>12.88</v>
      </c>
      <c r="I83" s="7">
        <f>配置!G83</f>
        <v>1</v>
      </c>
      <c r="J83" s="7">
        <f t="shared" si="2"/>
        <v>0</v>
      </c>
      <c r="K83" s="7">
        <f>RTD("tdf.quote","",$F83,"volume","1")</f>
        <v>582333</v>
      </c>
      <c r="L83" s="6">
        <f>RTD("tdf.quote","",$F83,"mrj1","1")</f>
        <v>12.88</v>
      </c>
      <c r="M83" s="7">
        <f>RTD("tdf.quote","",$F83,"mrl1","1")</f>
        <v>1955</v>
      </c>
      <c r="N83" s="6">
        <f>RTD("tdf.quote","",$F83,"mcj1","1")</f>
        <v>12.89</v>
      </c>
      <c r="O83" s="7">
        <f>RTD("tdf.quote","",$F83,"mcl1","1")</f>
        <v>4306</v>
      </c>
      <c r="P83" s="6">
        <f>RTD("tdf.quote","",$F83,"mrj2","1")</f>
        <v>12.87</v>
      </c>
      <c r="Q83" s="7">
        <f>RTD("tdf.quote","",$F83,"mrl2","1")</f>
        <v>2867</v>
      </c>
      <c r="R83" s="6">
        <f>RTD("tdf.quote","",$F83,"mcj2","1")</f>
        <v>12.9</v>
      </c>
      <c r="S83" s="7">
        <f>RTD("tdf.quote","",$F83,"mcl2","1")</f>
        <v>2953</v>
      </c>
      <c r="T83" s="103">
        <f>IF(配置!$P83=0, 1000, $O83/配置!$P83*100)</f>
        <v>2195.8735429558201</v>
      </c>
      <c r="U83" s="103">
        <f>IF(配置!$P83=0, 1000, ($O83+$S83)/配置!$P83*100)</f>
        <v>3701.7756730878536</v>
      </c>
    </row>
    <row r="84" spans="6:21" x14ac:dyDescent="0.15">
      <c r="F84" s="74" t="str">
        <f>wt!B79</f>
        <v>002230.SZ</v>
      </c>
      <c r="G84" s="74" t="str">
        <f>wt!C79</f>
        <v>科大讯飞</v>
      </c>
      <c r="H84" s="75">
        <f>RTD("tdf.quote","",$F84,"new","1")</f>
        <v>32</v>
      </c>
      <c r="I84" s="7">
        <f>配置!G84</f>
        <v>1</v>
      </c>
      <c r="J84" s="7">
        <f t="shared" si="2"/>
        <v>0</v>
      </c>
      <c r="K84" s="7">
        <f>RTD("tdf.quote","",$F84,"volume","1")</f>
        <v>443250</v>
      </c>
      <c r="L84" s="6">
        <f>RTD("tdf.quote","",$F84,"mrj1","1")</f>
        <v>31.99</v>
      </c>
      <c r="M84" s="7">
        <f>RTD("tdf.quote","",$F84,"mrl1","1")</f>
        <v>1325</v>
      </c>
      <c r="N84" s="6">
        <f>RTD("tdf.quote","",$F84,"mcj1","1")</f>
        <v>32</v>
      </c>
      <c r="O84" s="7">
        <f>RTD("tdf.quote","",$F84,"mcl1","1")</f>
        <v>1893</v>
      </c>
      <c r="P84" s="6">
        <f>RTD("tdf.quote","",$F84,"mrj2","1")</f>
        <v>31.98</v>
      </c>
      <c r="Q84" s="7">
        <f>RTD("tdf.quote","",$F84,"mrl2","1")</f>
        <v>1451</v>
      </c>
      <c r="R84" s="6">
        <f>RTD("tdf.quote","",$F84,"mcj2","1")</f>
        <v>32.01</v>
      </c>
      <c r="S84" s="7">
        <f>RTD("tdf.quote","",$F84,"mcl2","1")</f>
        <v>423</v>
      </c>
      <c r="T84" s="103">
        <f>IF(配置!$P84=0, 1000, $O84/配置!$P84*100)</f>
        <v>2645.2461526273501</v>
      </c>
      <c r="U84" s="103">
        <f>IF(配置!$P84=0, 1000, ($O84+$S84)/配置!$P84*100)</f>
        <v>3236.3391914870272</v>
      </c>
    </row>
    <row r="85" spans="6:21" x14ac:dyDescent="0.15">
      <c r="F85" s="74" t="str">
        <f>wt!B80</f>
        <v>002236.SZ</v>
      </c>
      <c r="G85" s="74" t="str">
        <f>wt!C80</f>
        <v>大华股份</v>
      </c>
      <c r="H85" s="75">
        <f>RTD("tdf.quote","",$F85,"new","1")</f>
        <v>25.1</v>
      </c>
      <c r="I85" s="7">
        <f>配置!G85</f>
        <v>1</v>
      </c>
      <c r="J85" s="7">
        <f t="shared" si="2"/>
        <v>0</v>
      </c>
      <c r="K85" s="7">
        <f>RTD("tdf.quote","",$F85,"volume","1")</f>
        <v>215069</v>
      </c>
      <c r="L85" s="6">
        <f>RTD("tdf.quote","",$F85,"mrj1","1")</f>
        <v>25.09</v>
      </c>
      <c r="M85" s="7">
        <f>RTD("tdf.quote","",$F85,"mrl1","1")</f>
        <v>540</v>
      </c>
      <c r="N85" s="6">
        <f>RTD("tdf.quote","",$F85,"mcj1","1")</f>
        <v>25.1</v>
      </c>
      <c r="O85" s="7">
        <f>RTD("tdf.quote","",$F85,"mcl1","1")</f>
        <v>114</v>
      </c>
      <c r="P85" s="6">
        <f>RTD("tdf.quote","",$F85,"mrj2","1")</f>
        <v>25.08</v>
      </c>
      <c r="Q85" s="7">
        <f>RTD("tdf.quote","",$F85,"mrl2","1")</f>
        <v>161</v>
      </c>
      <c r="R85" s="6">
        <f>RTD("tdf.quote","",$F85,"mcj2","1")</f>
        <v>25.11</v>
      </c>
      <c r="S85" s="7">
        <f>RTD("tdf.quote","",$F85,"mcl2","1")</f>
        <v>255</v>
      </c>
      <c r="T85" s="103">
        <f>IF(配置!$P85=0, 1000, $O85/配置!$P85*100)</f>
        <v>152.58175546186263</v>
      </c>
      <c r="U85" s="103">
        <f>IF(配置!$P85=0, 1000, ($O85+$S85)/配置!$P85*100)</f>
        <v>493.88305057392375</v>
      </c>
    </row>
    <row r="86" spans="6:21" x14ac:dyDescent="0.15">
      <c r="F86" s="74" t="str">
        <f>wt!B81</f>
        <v>002241.SZ</v>
      </c>
      <c r="G86" s="74" t="str">
        <f>wt!C81</f>
        <v>歌尔声学</v>
      </c>
      <c r="H86" s="75">
        <f>RTD("tdf.quote","",$F86,"new","1")</f>
        <v>26.26</v>
      </c>
      <c r="I86" s="7">
        <f>配置!G86</f>
        <v>1</v>
      </c>
      <c r="J86" s="7">
        <f t="shared" si="2"/>
        <v>0</v>
      </c>
      <c r="K86" s="7">
        <f>RTD("tdf.quote","",$F86,"volume","1")</f>
        <v>182450</v>
      </c>
      <c r="L86" s="6">
        <f>RTD("tdf.quote","",$F86,"mrj1","1")</f>
        <v>26.26</v>
      </c>
      <c r="M86" s="7">
        <f>RTD("tdf.quote","",$F86,"mrl1","1")</f>
        <v>275</v>
      </c>
      <c r="N86" s="6">
        <f>RTD("tdf.quote","",$F86,"mcj1","1")</f>
        <v>26.27</v>
      </c>
      <c r="O86" s="7">
        <f>RTD("tdf.quote","",$F86,"mcl1","1")</f>
        <v>279</v>
      </c>
      <c r="P86" s="6">
        <f>RTD("tdf.quote","",$F86,"mrj2","1")</f>
        <v>26.25</v>
      </c>
      <c r="Q86" s="7">
        <f>RTD("tdf.quote","",$F86,"mrl2","1")</f>
        <v>73</v>
      </c>
      <c r="R86" s="6">
        <f>RTD("tdf.quote","",$F86,"mcj2","1")</f>
        <v>26.28</v>
      </c>
      <c r="S86" s="7">
        <f>RTD("tdf.quote","",$F86,"mcl2","1")</f>
        <v>368</v>
      </c>
      <c r="T86" s="103">
        <f>IF(配置!$P86=0, 1000, $O86/配置!$P86*100)</f>
        <v>286.37353841602999</v>
      </c>
      <c r="U86" s="103">
        <f>IF(配置!$P86=0, 1000, ($O86+$S86)/配置!$P86*100)</f>
        <v>664.09920915832038</v>
      </c>
    </row>
    <row r="87" spans="6:21" x14ac:dyDescent="0.15">
      <c r="F87" s="74" t="str">
        <f>wt!B82</f>
        <v>002252.SZ</v>
      </c>
      <c r="G87" s="74" t="str">
        <f>wt!C82</f>
        <v>上海莱士</v>
      </c>
      <c r="H87" s="75">
        <f>RTD("tdf.quote","",$F87,"new","1")</f>
        <v>47.2</v>
      </c>
      <c r="I87" s="7">
        <f>配置!G87</f>
        <v>1</v>
      </c>
      <c r="J87" s="7">
        <f t="shared" si="2"/>
        <v>0</v>
      </c>
      <c r="K87" s="7">
        <f>RTD("tdf.quote","",$F87,"volume","1")</f>
        <v>29857</v>
      </c>
      <c r="L87" s="6">
        <f>RTD("tdf.quote","",$F87,"mrj1","1")</f>
        <v>47.18</v>
      </c>
      <c r="M87" s="7">
        <f>RTD("tdf.quote","",$F87,"mrl1","1")</f>
        <v>80</v>
      </c>
      <c r="N87" s="6">
        <f>RTD("tdf.quote","",$F87,"mcj1","1")</f>
        <v>47.2</v>
      </c>
      <c r="O87" s="7">
        <f>RTD("tdf.quote","",$F87,"mcl1","1")</f>
        <v>69</v>
      </c>
      <c r="P87" s="6">
        <f>RTD("tdf.quote","",$F87,"mrj2","1")</f>
        <v>47.17</v>
      </c>
      <c r="Q87" s="7">
        <f>RTD("tdf.quote","",$F87,"mrl2","1")</f>
        <v>120</v>
      </c>
      <c r="R87" s="6">
        <f>RTD("tdf.quote","",$F87,"mcj2","1")</f>
        <v>47.21</v>
      </c>
      <c r="S87" s="7">
        <f>RTD("tdf.quote","",$F87,"mcl2","1")</f>
        <v>5</v>
      </c>
      <c r="T87" s="103">
        <f>IF(配置!$P87=0, 1000, $O87/配置!$P87*100)</f>
        <v>221.80245846440468</v>
      </c>
      <c r="U87" s="103">
        <f>IF(配置!$P87=0, 1000, ($O87+$S87)/配置!$P87*100)</f>
        <v>237.87510038211516</v>
      </c>
    </row>
    <row r="88" spans="6:21" x14ac:dyDescent="0.15">
      <c r="F88" s="74" t="str">
        <f>wt!B83</f>
        <v>002292.SZ</v>
      </c>
      <c r="G88" s="74" t="str">
        <f>wt!C83</f>
        <v>奥飞动漫</v>
      </c>
      <c r="H88" s="75">
        <f>RTD("tdf.quote","",$F88,"new","1")</f>
        <v>33.28</v>
      </c>
      <c r="I88" s="7">
        <f>配置!G88</f>
        <v>1</v>
      </c>
      <c r="J88" s="7">
        <f t="shared" si="2"/>
        <v>0</v>
      </c>
      <c r="K88" s="7">
        <f>RTD("tdf.quote","",$F88,"volume","1")</f>
        <v>86719</v>
      </c>
      <c r="L88" s="6">
        <f>RTD("tdf.quote","",$F88,"mrj1","1")</f>
        <v>33.270000000000003</v>
      </c>
      <c r="M88" s="7">
        <f>RTD("tdf.quote","",$F88,"mrl1","1")</f>
        <v>52</v>
      </c>
      <c r="N88" s="6">
        <f>RTD("tdf.quote","",$F88,"mcj1","1")</f>
        <v>33.28</v>
      </c>
      <c r="O88" s="7">
        <f>RTD("tdf.quote","",$F88,"mcl1","1")</f>
        <v>185</v>
      </c>
      <c r="P88" s="6">
        <f>RTD("tdf.quote","",$F88,"mrj2","1")</f>
        <v>33.26</v>
      </c>
      <c r="Q88" s="7">
        <f>RTD("tdf.quote","",$F88,"mrl2","1")</f>
        <v>1</v>
      </c>
      <c r="R88" s="6">
        <f>RTD("tdf.quote","",$F88,"mcj2","1")</f>
        <v>33.29</v>
      </c>
      <c r="S88" s="7">
        <f>RTD("tdf.quote","",$F88,"mcl2","1")</f>
        <v>48</v>
      </c>
      <c r="T88" s="103">
        <f>IF(配置!$P88=0, 1000, $O88/配置!$P88*100)</f>
        <v>774.45999574890948</v>
      </c>
      <c r="U88" s="103">
        <f>IF(配置!$P88=0, 1000, ($O88+$S88)/配置!$P88*100)</f>
        <v>975.40096761889663</v>
      </c>
    </row>
    <row r="89" spans="6:21" x14ac:dyDescent="0.15">
      <c r="F89" s="74" t="str">
        <f>wt!B84</f>
        <v>002294.SZ</v>
      </c>
      <c r="G89" s="74" t="str">
        <f>wt!C84</f>
        <v>信 立 泰</v>
      </c>
      <c r="H89" s="75">
        <f>RTD("tdf.quote","",$F89,"new","1")</f>
        <v>38.22</v>
      </c>
      <c r="I89" s="7">
        <f>配置!G89</f>
        <v>1</v>
      </c>
      <c r="J89" s="7">
        <f t="shared" si="2"/>
        <v>0</v>
      </c>
      <c r="K89" s="7">
        <f>RTD("tdf.quote","",$F89,"volume","1")</f>
        <v>83862</v>
      </c>
      <c r="L89" s="6">
        <f>RTD("tdf.quote","",$F89,"mrj1","1")</f>
        <v>38.200000000000003</v>
      </c>
      <c r="M89" s="7">
        <f>RTD("tdf.quote","",$F89,"mrl1","1")</f>
        <v>66</v>
      </c>
      <c r="N89" s="6">
        <f>RTD("tdf.quote","",$F89,"mcj1","1")</f>
        <v>38.22</v>
      </c>
      <c r="O89" s="7">
        <f>RTD("tdf.quote","",$F89,"mcl1","1")</f>
        <v>116</v>
      </c>
      <c r="P89" s="6">
        <f>RTD("tdf.quote","",$F89,"mrj2","1")</f>
        <v>38.18</v>
      </c>
      <c r="Q89" s="7">
        <f>RTD("tdf.quote","",$F89,"mrl2","1")</f>
        <v>59</v>
      </c>
      <c r="R89" s="6">
        <f>RTD("tdf.quote","",$F89,"mcj2","1")</f>
        <v>38.229999999999997</v>
      </c>
      <c r="S89" s="7">
        <f>RTD("tdf.quote","",$F89,"mcl2","1")</f>
        <v>168</v>
      </c>
      <c r="T89" s="103">
        <f>IF(配置!$P89=0, 1000, $O89/配置!$P89*100)</f>
        <v>463.33455578309685</v>
      </c>
      <c r="U89" s="103">
        <f>IF(配置!$P89=0, 1000, ($O89+$S89)/配置!$P89*100)</f>
        <v>1134.3708089862027</v>
      </c>
    </row>
    <row r="90" spans="6:21" x14ac:dyDescent="0.15">
      <c r="F90" s="74" t="str">
        <f>wt!B85</f>
        <v>002304.SZ</v>
      </c>
      <c r="G90" s="74" t="str">
        <f>wt!C85</f>
        <v>洋河股份</v>
      </c>
      <c r="H90" s="75">
        <f>RTD("tdf.quote","",$F90,"new","1")</f>
        <v>71.2</v>
      </c>
      <c r="I90" s="7">
        <f>配置!G90</f>
        <v>1</v>
      </c>
      <c r="J90" s="7">
        <f t="shared" si="2"/>
        <v>0</v>
      </c>
      <c r="K90" s="7">
        <f>RTD("tdf.quote","",$F90,"volume","1")</f>
        <v>24474</v>
      </c>
      <c r="L90" s="6">
        <f>RTD("tdf.quote","",$F90,"mrj1","1")</f>
        <v>71.19</v>
      </c>
      <c r="M90" s="7">
        <f>RTD("tdf.quote","",$F90,"mrl1","1")</f>
        <v>1</v>
      </c>
      <c r="N90" s="6">
        <f>RTD("tdf.quote","",$F90,"mcj1","1")</f>
        <v>71.2</v>
      </c>
      <c r="O90" s="7">
        <f>RTD("tdf.quote","",$F90,"mcl1","1")</f>
        <v>16</v>
      </c>
      <c r="P90" s="6">
        <f>RTD("tdf.quote","",$F90,"mrj2","1")</f>
        <v>71.180000000000007</v>
      </c>
      <c r="Q90" s="7">
        <f>RTD("tdf.quote","",$F90,"mrl2","1")</f>
        <v>63</v>
      </c>
      <c r="R90" s="6">
        <f>RTD("tdf.quote","",$F90,"mcj2","1")</f>
        <v>71.209999999999994</v>
      </c>
      <c r="S90" s="7">
        <f>RTD("tdf.quote","",$F90,"mcl2","1")</f>
        <v>20</v>
      </c>
      <c r="T90" s="103">
        <f>IF(配置!$P90=0, 1000, $O90/配置!$P90*100)</f>
        <v>38.814314345981415</v>
      </c>
      <c r="U90" s="103">
        <f>IF(配置!$P90=0, 1000, ($O90+$S90)/配置!$P90*100)</f>
        <v>87.332207278458199</v>
      </c>
    </row>
    <row r="91" spans="6:21" x14ac:dyDescent="0.15">
      <c r="F91" s="74" t="str">
        <f>wt!B86</f>
        <v>002310.SZ</v>
      </c>
      <c r="G91" s="74" t="str">
        <f>wt!C86</f>
        <v>东方园林</v>
      </c>
      <c r="H91" s="75">
        <f>RTD("tdf.quote","",$F91,"new","1")</f>
        <v>19.2</v>
      </c>
      <c r="I91" s="7">
        <f>配置!G91</f>
        <v>1</v>
      </c>
      <c r="J91" s="7">
        <f t="shared" si="2"/>
        <v>0</v>
      </c>
      <c r="K91" s="7">
        <f>RTD("tdf.quote","",$F91,"volume","1")</f>
        <v>220051</v>
      </c>
      <c r="L91" s="6">
        <f>RTD("tdf.quote","",$F91,"mrj1","1")</f>
        <v>19.2</v>
      </c>
      <c r="M91" s="7">
        <f>RTD("tdf.quote","",$F91,"mrl1","1")</f>
        <v>173</v>
      </c>
      <c r="N91" s="6">
        <f>RTD("tdf.quote","",$F91,"mcj1","1")</f>
        <v>19.21</v>
      </c>
      <c r="O91" s="7">
        <f>RTD("tdf.quote","",$F91,"mcl1","1")</f>
        <v>422</v>
      </c>
      <c r="P91" s="6">
        <f>RTD("tdf.quote","",$F91,"mrj2","1")</f>
        <v>19.190000000000001</v>
      </c>
      <c r="Q91" s="7">
        <f>RTD("tdf.quote","",$F91,"mrl2","1")</f>
        <v>404</v>
      </c>
      <c r="R91" s="6">
        <f>RTD("tdf.quote","",$F91,"mcj2","1")</f>
        <v>19.22</v>
      </c>
      <c r="S91" s="7">
        <f>RTD("tdf.quote","",$F91,"mcl2","1")</f>
        <v>521</v>
      </c>
      <c r="T91" s="103">
        <f>IF(配置!$P91=0, 1000, $O91/配置!$P91*100)</f>
        <v>823.27316689136399</v>
      </c>
      <c r="U91" s="103">
        <f>IF(配置!$P91=0, 1000, ($O91+$S91)/配置!$P91*100)</f>
        <v>1839.6838776743039</v>
      </c>
    </row>
    <row r="92" spans="6:21" x14ac:dyDescent="0.15">
      <c r="F92" s="74" t="str">
        <f>wt!B87</f>
        <v>002344.SZ</v>
      </c>
      <c r="G92" s="74" t="str">
        <f>wt!C87</f>
        <v>海宁皮城</v>
      </c>
      <c r="H92" s="75">
        <f>RTD("tdf.quote","",$F92,"new","1")</f>
        <v>16.2</v>
      </c>
      <c r="I92" s="7">
        <f>配置!G92</f>
        <v>0</v>
      </c>
      <c r="J92" s="7">
        <f t="shared" si="2"/>
        <v>0</v>
      </c>
      <c r="K92" s="7">
        <f>RTD("tdf.quote","",$F92,"volume","1")</f>
        <v>0</v>
      </c>
      <c r="L92" s="6">
        <f>RTD("tdf.quote","",$F92,"mrj1","1")</f>
        <v>0</v>
      </c>
      <c r="M92" s="7">
        <f>RTD("tdf.quote","",$F92,"mrl1","1")</f>
        <v>0</v>
      </c>
      <c r="N92" s="6">
        <f>RTD("tdf.quote","",$F92,"mcj1","1")</f>
        <v>0</v>
      </c>
      <c r="O92" s="7">
        <f>RTD("tdf.quote","",$F92,"mcl1","1")</f>
        <v>0</v>
      </c>
      <c r="P92" s="6">
        <f>RTD("tdf.quote","",$F92,"mrj2","1")</f>
        <v>0</v>
      </c>
      <c r="Q92" s="7">
        <f>RTD("tdf.quote","",$F92,"mrl2","1")</f>
        <v>0</v>
      </c>
      <c r="R92" s="6">
        <f>RTD("tdf.quote","",$F92,"mcj2","1")</f>
        <v>0</v>
      </c>
      <c r="S92" s="7">
        <f>RTD("tdf.quote","",$F92,"mcl2","1")</f>
        <v>0</v>
      </c>
      <c r="T92" s="103">
        <f>IF(配置!$P92=0, 1000, $O92/配置!$P92*100)</f>
        <v>1000</v>
      </c>
      <c r="U92" s="103">
        <f>IF(配置!$P92=0, 1000, ($O92+$S92)/配置!$P92*100)</f>
        <v>1000</v>
      </c>
    </row>
    <row r="93" spans="6:21" x14ac:dyDescent="0.15">
      <c r="F93" s="74" t="str">
        <f>wt!B88</f>
        <v>002353.SZ</v>
      </c>
      <c r="G93" s="74" t="str">
        <f>wt!C88</f>
        <v>杰瑞股份</v>
      </c>
      <c r="H93" s="75">
        <f>RTD("tdf.quote","",$F93,"new","1")</f>
        <v>34.130000000000003</v>
      </c>
      <c r="I93" s="7">
        <f>配置!G93</f>
        <v>1</v>
      </c>
      <c r="J93" s="7">
        <f t="shared" si="2"/>
        <v>0</v>
      </c>
      <c r="K93" s="7">
        <f>RTD("tdf.quote","",$F93,"volume","1")</f>
        <v>198060</v>
      </c>
      <c r="L93" s="6">
        <f>RTD("tdf.quote","",$F93,"mrj1","1")</f>
        <v>34.130000000000003</v>
      </c>
      <c r="M93" s="7">
        <f>RTD("tdf.quote","",$F93,"mrl1","1")</f>
        <v>415</v>
      </c>
      <c r="N93" s="6">
        <f>RTD("tdf.quote","",$F93,"mcj1","1")</f>
        <v>34.14</v>
      </c>
      <c r="O93" s="7">
        <f>RTD("tdf.quote","",$F93,"mcl1","1")</f>
        <v>354</v>
      </c>
      <c r="P93" s="6">
        <f>RTD("tdf.quote","",$F93,"mrj2","1")</f>
        <v>34.119999999999997</v>
      </c>
      <c r="Q93" s="7">
        <f>RTD("tdf.quote","",$F93,"mrl2","1")</f>
        <v>787</v>
      </c>
      <c r="R93" s="6">
        <f>RTD("tdf.quote","",$F93,"mcj2","1")</f>
        <v>34.15</v>
      </c>
      <c r="S93" s="7">
        <f>RTD("tdf.quote","",$F93,"mcl2","1")</f>
        <v>749</v>
      </c>
      <c r="T93" s="103">
        <f>IF(配置!$P93=0, 1000, $O93/配置!$P93*100)</f>
        <v>722.26840985972456</v>
      </c>
      <c r="U93" s="103">
        <f>IF(配置!$P93=0, 1000, ($O93+$S93)/配置!$P93*100)</f>
        <v>2250.4577855233792</v>
      </c>
    </row>
    <row r="94" spans="6:21" x14ac:dyDescent="0.15">
      <c r="F94" s="74" t="str">
        <f>wt!B89</f>
        <v>002375.SZ</v>
      </c>
      <c r="G94" s="74" t="str">
        <f>wt!C89</f>
        <v>亚厦股份</v>
      </c>
      <c r="H94" s="75">
        <f>RTD("tdf.quote","",$F94,"new","1")</f>
        <v>20</v>
      </c>
      <c r="I94" s="7">
        <f>配置!G94</f>
        <v>1</v>
      </c>
      <c r="J94" s="7">
        <f t="shared" si="2"/>
        <v>0</v>
      </c>
      <c r="K94" s="7">
        <f>RTD("tdf.quote","",$F94,"volume","1")</f>
        <v>187323</v>
      </c>
      <c r="L94" s="6">
        <f>RTD("tdf.quote","",$F94,"mrj1","1")</f>
        <v>20</v>
      </c>
      <c r="M94" s="7">
        <f>RTD("tdf.quote","",$F94,"mrl1","1")</f>
        <v>677</v>
      </c>
      <c r="N94" s="6">
        <f>RTD("tdf.quote","",$F94,"mcj1","1")</f>
        <v>20.010000000000002</v>
      </c>
      <c r="O94" s="7">
        <f>RTD("tdf.quote","",$F94,"mcl1","1")</f>
        <v>39</v>
      </c>
      <c r="P94" s="6">
        <f>RTD("tdf.quote","",$F94,"mrj2","1")</f>
        <v>19.989999999999998</v>
      </c>
      <c r="Q94" s="7">
        <f>RTD("tdf.quote","",$F94,"mrl2","1")</f>
        <v>577</v>
      </c>
      <c r="R94" s="6">
        <f>RTD("tdf.quote","",$F94,"mcj2","1")</f>
        <v>20.02</v>
      </c>
      <c r="S94" s="7">
        <f>RTD("tdf.quote","",$F94,"mcl2","1")</f>
        <v>232</v>
      </c>
      <c r="T94" s="103">
        <f>IF(配置!$P94=0, 1000, $O94/配置!$P94*100)</f>
        <v>85.85847064509619</v>
      </c>
      <c r="U94" s="103">
        <f>IF(配置!$P94=0, 1000, ($O94+$S94)/配置!$P94*100)</f>
        <v>596.60629602105303</v>
      </c>
    </row>
    <row r="95" spans="6:21" x14ac:dyDescent="0.15">
      <c r="F95" s="74" t="str">
        <f>wt!B90</f>
        <v>002385.SZ</v>
      </c>
      <c r="G95" s="74" t="str">
        <f>wt!C90</f>
        <v>大 北 农</v>
      </c>
      <c r="H95" s="75">
        <f>RTD("tdf.quote","",$F95,"new","1")</f>
        <v>15.22</v>
      </c>
      <c r="I95" s="7">
        <f>配置!G95</f>
        <v>1</v>
      </c>
      <c r="J95" s="7">
        <f t="shared" si="2"/>
        <v>0</v>
      </c>
      <c r="K95" s="7">
        <f>RTD("tdf.quote","",$F95,"volume","1")</f>
        <v>150771</v>
      </c>
      <c r="L95" s="6">
        <f>RTD("tdf.quote","",$F95,"mrj1","1")</f>
        <v>15.21</v>
      </c>
      <c r="M95" s="7">
        <f>RTD("tdf.quote","",$F95,"mrl1","1")</f>
        <v>270</v>
      </c>
      <c r="N95" s="6">
        <f>RTD("tdf.quote","",$F95,"mcj1","1")</f>
        <v>15.22</v>
      </c>
      <c r="O95" s="7">
        <f>RTD("tdf.quote","",$F95,"mcl1","1")</f>
        <v>525</v>
      </c>
      <c r="P95" s="6">
        <f>RTD("tdf.quote","",$F95,"mrj2","1")</f>
        <v>15.2</v>
      </c>
      <c r="Q95" s="7">
        <f>RTD("tdf.quote","",$F95,"mrl2","1")</f>
        <v>1432</v>
      </c>
      <c r="R95" s="6">
        <f>RTD("tdf.quote","",$F95,"mcj2","1")</f>
        <v>15.23</v>
      </c>
      <c r="S95" s="7">
        <f>RTD("tdf.quote","",$F95,"mcl2","1")</f>
        <v>313</v>
      </c>
      <c r="T95" s="103">
        <f>IF(配置!$P95=0, 1000, $O95/配置!$P95*100)</f>
        <v>512.8061096821815</v>
      </c>
      <c r="U95" s="103">
        <f>IF(配置!$P95=0, 1000, ($O95+$S95)/配置!$P95*100)</f>
        <v>818.53622840698677</v>
      </c>
    </row>
    <row r="96" spans="6:21" x14ac:dyDescent="0.15">
      <c r="F96" s="74" t="str">
        <f>wt!B91</f>
        <v>002399.SZ</v>
      </c>
      <c r="G96" s="74" t="str">
        <f>wt!C91</f>
        <v>海 普 瑞</v>
      </c>
      <c r="H96" s="75">
        <f>RTD("tdf.quote","",$F96,"new","1")</f>
        <v>30.01</v>
      </c>
      <c r="I96" s="7">
        <f>配置!G96</f>
        <v>1</v>
      </c>
      <c r="J96" s="7">
        <f t="shared" si="2"/>
        <v>0</v>
      </c>
      <c r="K96" s="7">
        <f>RTD("tdf.quote","",$F96,"volume","1")</f>
        <v>62006</v>
      </c>
      <c r="L96" s="6">
        <f>RTD("tdf.quote","",$F96,"mrj1","1")</f>
        <v>30</v>
      </c>
      <c r="M96" s="7">
        <f>RTD("tdf.quote","",$F96,"mrl1","1")</f>
        <v>64</v>
      </c>
      <c r="N96" s="6">
        <f>RTD("tdf.quote","",$F96,"mcj1","1")</f>
        <v>30.01</v>
      </c>
      <c r="O96" s="7">
        <f>RTD("tdf.quote","",$F96,"mcl1","1")</f>
        <v>256</v>
      </c>
      <c r="P96" s="6">
        <f>RTD("tdf.quote","",$F96,"mrj2","1")</f>
        <v>29.99</v>
      </c>
      <c r="Q96" s="7">
        <f>RTD("tdf.quote","",$F96,"mrl2","1")</f>
        <v>191</v>
      </c>
      <c r="R96" s="6">
        <f>RTD("tdf.quote","",$F96,"mcj2","1")</f>
        <v>30.02</v>
      </c>
      <c r="S96" s="7">
        <f>RTD("tdf.quote","",$F96,"mcl2","1")</f>
        <v>116</v>
      </c>
      <c r="T96" s="103">
        <f>IF(配置!$P96=0, 1000, $O96/配置!$P96*100)</f>
        <v>835.40301698311521</v>
      </c>
      <c r="U96" s="103">
        <f>IF(配置!$P96=0, 1000, ($O96+$S96)/配置!$P96*100)</f>
        <v>1213.9450090535893</v>
      </c>
    </row>
    <row r="97" spans="6:21" x14ac:dyDescent="0.15">
      <c r="F97" s="74" t="str">
        <f>wt!B92</f>
        <v>002400.SZ</v>
      </c>
      <c r="G97" s="74" t="str">
        <f>wt!C92</f>
        <v>省广股份</v>
      </c>
      <c r="H97" s="75">
        <f>RTD("tdf.quote","",$F97,"new","1")</f>
        <v>25.29</v>
      </c>
      <c r="I97" s="7">
        <f>配置!G97</f>
        <v>1</v>
      </c>
      <c r="J97" s="7">
        <f t="shared" si="2"/>
        <v>0</v>
      </c>
      <c r="K97" s="7">
        <f>RTD("tdf.quote","",$F97,"volume","1")</f>
        <v>93031</v>
      </c>
      <c r="L97" s="6">
        <f>RTD("tdf.quote","",$F97,"mrj1","1")</f>
        <v>25.28</v>
      </c>
      <c r="M97" s="7">
        <f>RTD("tdf.quote","",$F97,"mrl1","1")</f>
        <v>113</v>
      </c>
      <c r="N97" s="6">
        <f>RTD("tdf.quote","",$F97,"mcj1","1")</f>
        <v>25.29</v>
      </c>
      <c r="O97" s="7">
        <f>RTD("tdf.quote","",$F97,"mcl1","1")</f>
        <v>98</v>
      </c>
      <c r="P97" s="6">
        <f>RTD("tdf.quote","",$F97,"mrj2","1")</f>
        <v>25.27</v>
      </c>
      <c r="Q97" s="7">
        <f>RTD("tdf.quote","",$F97,"mrl2","1")</f>
        <v>77</v>
      </c>
      <c r="R97" s="6">
        <f>RTD("tdf.quote","",$F97,"mcj2","1")</f>
        <v>25.3</v>
      </c>
      <c r="S97" s="7">
        <f>RTD("tdf.quote","",$F97,"mcl2","1")</f>
        <v>165</v>
      </c>
      <c r="T97" s="103">
        <f>IF(配置!$P97=0, 1000, $O97/配置!$P97*100)</f>
        <v>165.95754348544892</v>
      </c>
      <c r="U97" s="103">
        <f>IF(配置!$P97=0, 1000, ($O97+$S97)/配置!$P97*100)</f>
        <v>445.37585649666403</v>
      </c>
    </row>
    <row r="98" spans="6:21" x14ac:dyDescent="0.15">
      <c r="F98" s="74" t="str">
        <f>wt!B93</f>
        <v>002410.SZ</v>
      </c>
      <c r="G98" s="74" t="str">
        <f>wt!C93</f>
        <v>广 联 达</v>
      </c>
      <c r="H98" s="75">
        <f>RTD("tdf.quote","",$F98,"new","1")</f>
        <v>27.35</v>
      </c>
      <c r="I98" s="7">
        <f>配置!G98</f>
        <v>1</v>
      </c>
      <c r="J98" s="7">
        <f t="shared" si="2"/>
        <v>0</v>
      </c>
      <c r="K98" s="7">
        <f>RTD("tdf.quote","",$F98,"volume","1")</f>
        <v>230407</v>
      </c>
      <c r="L98" s="6">
        <f>RTD("tdf.quote","",$F98,"mrj1","1")</f>
        <v>27.34</v>
      </c>
      <c r="M98" s="7">
        <f>RTD("tdf.quote","",$F98,"mrl1","1")</f>
        <v>81</v>
      </c>
      <c r="N98" s="6">
        <f>RTD("tdf.quote","",$F98,"mcj1","1")</f>
        <v>27.35</v>
      </c>
      <c r="O98" s="7">
        <f>RTD("tdf.quote","",$F98,"mcl1","1")</f>
        <v>891</v>
      </c>
      <c r="P98" s="6">
        <f>RTD("tdf.quote","",$F98,"mrj2","1")</f>
        <v>27.33</v>
      </c>
      <c r="Q98" s="7">
        <f>RTD("tdf.quote","",$F98,"mrl2","1")</f>
        <v>538</v>
      </c>
      <c r="R98" s="6">
        <f>RTD("tdf.quote","",$F98,"mcj2","1")</f>
        <v>27.36</v>
      </c>
      <c r="S98" s="7">
        <f>RTD("tdf.quote","",$F98,"mcl2","1")</f>
        <v>320</v>
      </c>
      <c r="T98" s="103">
        <f>IF(配置!$P98=0, 1000, $O98/配置!$P98*100)</f>
        <v>1855.0664111897611</v>
      </c>
      <c r="U98" s="103">
        <f>IF(配置!$P98=0, 1000, ($O98+$S98)/配置!$P98*100)</f>
        <v>2521.3079954554437</v>
      </c>
    </row>
    <row r="99" spans="6:21" x14ac:dyDescent="0.15">
      <c r="F99" s="74" t="str">
        <f>wt!B94</f>
        <v>002415.SZ</v>
      </c>
      <c r="G99" s="74" t="str">
        <f>wt!C94</f>
        <v>海康威视</v>
      </c>
      <c r="H99" s="75">
        <f>RTD("tdf.quote","",$F99,"new","1")</f>
        <v>23.95</v>
      </c>
      <c r="I99" s="7">
        <f>配置!G99</f>
        <v>1</v>
      </c>
      <c r="J99" s="7">
        <f t="shared" si="2"/>
        <v>0</v>
      </c>
      <c r="K99" s="7">
        <f>RTD("tdf.quote","",$F99,"volume","1")</f>
        <v>207480</v>
      </c>
      <c r="L99" s="6">
        <f>RTD("tdf.quote","",$F99,"mrj1","1")</f>
        <v>23.95</v>
      </c>
      <c r="M99" s="7">
        <f>RTD("tdf.quote","",$F99,"mrl1","1")</f>
        <v>781</v>
      </c>
      <c r="N99" s="6">
        <f>RTD("tdf.quote","",$F99,"mcj1","1")</f>
        <v>23.96</v>
      </c>
      <c r="O99" s="7">
        <f>RTD("tdf.quote","",$F99,"mcl1","1")</f>
        <v>687</v>
      </c>
      <c r="P99" s="6">
        <f>RTD("tdf.quote","",$F99,"mrj2","1")</f>
        <v>23.94</v>
      </c>
      <c r="Q99" s="7">
        <f>RTD("tdf.quote","",$F99,"mrl2","1")</f>
        <v>171</v>
      </c>
      <c r="R99" s="6">
        <f>RTD("tdf.quote","",$F99,"mcj2","1")</f>
        <v>23.97</v>
      </c>
      <c r="S99" s="7">
        <f>RTD("tdf.quote","",$F99,"mcl2","1")</f>
        <v>30</v>
      </c>
      <c r="T99" s="103">
        <f>IF(配置!$P99=0, 1000, $O99/配置!$P99*100)</f>
        <v>446.56571491039603</v>
      </c>
      <c r="U99" s="103">
        <f>IF(配置!$P99=0, 1000, ($O99+$S99)/配置!$P99*100)</f>
        <v>466.06640115102476</v>
      </c>
    </row>
    <row r="100" spans="6:21" x14ac:dyDescent="0.15">
      <c r="F100" s="74" t="str">
        <f>wt!B95</f>
        <v>002416.SZ</v>
      </c>
      <c r="G100" s="74" t="str">
        <f>wt!C95</f>
        <v>爱 施 德</v>
      </c>
      <c r="H100" s="75">
        <f>RTD("tdf.quote","",$F100,"new","1")</f>
        <v>13.69</v>
      </c>
      <c r="I100" s="7">
        <f>配置!G100</f>
        <v>1</v>
      </c>
      <c r="J100" s="7">
        <f t="shared" si="2"/>
        <v>0</v>
      </c>
      <c r="K100" s="7">
        <f>RTD("tdf.quote","",$F100,"volume","1")</f>
        <v>55241</v>
      </c>
      <c r="L100" s="6">
        <f>RTD("tdf.quote","",$F100,"mrj1","1")</f>
        <v>13.69</v>
      </c>
      <c r="M100" s="7">
        <f>RTD("tdf.quote","",$F100,"mrl1","1")</f>
        <v>496</v>
      </c>
      <c r="N100" s="6">
        <f>RTD("tdf.quote","",$F100,"mcj1","1")</f>
        <v>13.7</v>
      </c>
      <c r="O100" s="7">
        <f>RTD("tdf.quote","",$F100,"mcl1","1")</f>
        <v>459</v>
      </c>
      <c r="P100" s="6">
        <f>RTD("tdf.quote","",$F100,"mrj2","1")</f>
        <v>13.68</v>
      </c>
      <c r="Q100" s="7">
        <f>RTD("tdf.quote","",$F100,"mrl2","1")</f>
        <v>119</v>
      </c>
      <c r="R100" s="6">
        <f>RTD("tdf.quote","",$F100,"mcj2","1")</f>
        <v>13.71</v>
      </c>
      <c r="S100" s="7">
        <f>RTD("tdf.quote","",$F100,"mcl2","1")</f>
        <v>421</v>
      </c>
      <c r="T100" s="103">
        <f>IF(配置!$P100=0, 1000, $O100/配置!$P100*100)</f>
        <v>1799.4936758903777</v>
      </c>
      <c r="U100" s="103">
        <f>IF(配置!$P100=0, 1000, ($O100+$S100)/配置!$P100*100)</f>
        <v>3450.0096618377611</v>
      </c>
    </row>
    <row r="101" spans="6:21" x14ac:dyDescent="0.15">
      <c r="F101" s="74" t="str">
        <f>wt!B96</f>
        <v>002422.SZ</v>
      </c>
      <c r="G101" s="74" t="str">
        <f>wt!C96</f>
        <v>科伦药业</v>
      </c>
      <c r="H101" s="75">
        <f>RTD("tdf.quote","",$F101,"new","1")</f>
        <v>30.01</v>
      </c>
      <c r="I101" s="7">
        <f>配置!G101</f>
        <v>1</v>
      </c>
      <c r="J101" s="7">
        <f t="shared" si="2"/>
        <v>0</v>
      </c>
      <c r="K101" s="7">
        <f>RTD("tdf.quote","",$F101,"volume","1")</f>
        <v>293131</v>
      </c>
      <c r="L101" s="6">
        <f>RTD("tdf.quote","",$F101,"mrj1","1")</f>
        <v>30.01</v>
      </c>
      <c r="M101" s="7">
        <f>RTD("tdf.quote","",$F101,"mrl1","1")</f>
        <v>130</v>
      </c>
      <c r="N101" s="6">
        <f>RTD("tdf.quote","",$F101,"mcj1","1")</f>
        <v>30.02</v>
      </c>
      <c r="O101" s="7">
        <f>RTD("tdf.quote","",$F101,"mcl1","1")</f>
        <v>95</v>
      </c>
      <c r="P101" s="6">
        <f>RTD("tdf.quote","",$F101,"mrj2","1")</f>
        <v>30</v>
      </c>
      <c r="Q101" s="7">
        <f>RTD("tdf.quote","",$F101,"mrl2","1")</f>
        <v>637</v>
      </c>
      <c r="R101" s="6">
        <f>RTD("tdf.quote","",$F101,"mcj2","1")</f>
        <v>30.03</v>
      </c>
      <c r="S101" s="7">
        <f>RTD("tdf.quote","",$F101,"mcl2","1")</f>
        <v>179</v>
      </c>
      <c r="T101" s="103">
        <f>IF(配置!$P101=0, 1000, $O101/配置!$P101*100)</f>
        <v>206.72710760811884</v>
      </c>
      <c r="U101" s="103">
        <f>IF(配置!$P101=0, 1000, ($O101+$S101)/配置!$P101*100)</f>
        <v>596.24449983815327</v>
      </c>
    </row>
    <row r="102" spans="6:21" x14ac:dyDescent="0.15">
      <c r="F102" s="74" t="str">
        <f>wt!B97</f>
        <v>002429.SZ</v>
      </c>
      <c r="G102" s="74" t="str">
        <f>wt!C97</f>
        <v>兆驰股份</v>
      </c>
      <c r="H102" s="75">
        <f>RTD("tdf.quote","",$F102,"new","1")</f>
        <v>8.51</v>
      </c>
      <c r="I102" s="7">
        <f>配置!G102</f>
        <v>1</v>
      </c>
      <c r="J102" s="7">
        <f t="shared" si="2"/>
        <v>0</v>
      </c>
      <c r="K102" s="7">
        <f>RTD("tdf.quote","",$F102,"volume","1")</f>
        <v>148022</v>
      </c>
      <c r="L102" s="6">
        <f>RTD("tdf.quote","",$F102,"mrj1","1")</f>
        <v>8.51</v>
      </c>
      <c r="M102" s="7">
        <f>RTD("tdf.quote","",$F102,"mrl1","1")</f>
        <v>2427</v>
      </c>
      <c r="N102" s="6">
        <f>RTD("tdf.quote","",$F102,"mcj1","1")</f>
        <v>8.52</v>
      </c>
      <c r="O102" s="7">
        <f>RTD("tdf.quote","",$F102,"mcl1","1")</f>
        <v>1856</v>
      </c>
      <c r="P102" s="6">
        <f>RTD("tdf.quote","",$F102,"mrj2","1")</f>
        <v>8.5</v>
      </c>
      <c r="Q102" s="7">
        <f>RTD("tdf.quote","",$F102,"mrl2","1")</f>
        <v>1267</v>
      </c>
      <c r="R102" s="6">
        <f>RTD("tdf.quote","",$F102,"mcj2","1")</f>
        <v>8.5299999999999994</v>
      </c>
      <c r="S102" s="7">
        <f>RTD("tdf.quote","",$F102,"mcl2","1")</f>
        <v>1522</v>
      </c>
      <c r="T102" s="103">
        <f>IF(配置!$P102=0, 1000, $O102/配置!$P102*100)</f>
        <v>2268.9140147363078</v>
      </c>
      <c r="U102" s="103">
        <f>IF(配置!$P102=0, 1000, ($O102+$S102)/配置!$P102*100)</f>
        <v>4129.5213048379564</v>
      </c>
    </row>
    <row r="103" spans="6:21" x14ac:dyDescent="0.15">
      <c r="F103" s="74" t="str">
        <f>wt!B98</f>
        <v>002450.SZ</v>
      </c>
      <c r="G103" s="74" t="str">
        <f>wt!C98</f>
        <v>康 得 新</v>
      </c>
      <c r="H103" s="75">
        <f>RTD("tdf.quote","",$F103,"new","1")</f>
        <v>30.59</v>
      </c>
      <c r="I103" s="7">
        <f>配置!G103</f>
        <v>1</v>
      </c>
      <c r="J103" s="7">
        <f t="shared" si="2"/>
        <v>0</v>
      </c>
      <c r="K103" s="7">
        <f>RTD("tdf.quote","",$F103,"volume","1")</f>
        <v>187645</v>
      </c>
      <c r="L103" s="6">
        <f>RTD("tdf.quote","",$F103,"mrj1","1")</f>
        <v>30.59</v>
      </c>
      <c r="M103" s="7">
        <f>RTD("tdf.quote","",$F103,"mrl1","1")</f>
        <v>181</v>
      </c>
      <c r="N103" s="6">
        <f>RTD("tdf.quote","",$F103,"mcj1","1")</f>
        <v>30.6</v>
      </c>
      <c r="O103" s="7">
        <f>RTD("tdf.quote","",$F103,"mcl1","1")</f>
        <v>363</v>
      </c>
      <c r="P103" s="6">
        <f>RTD("tdf.quote","",$F103,"mrj2","1")</f>
        <v>30.58</v>
      </c>
      <c r="Q103" s="7">
        <f>RTD("tdf.quote","",$F103,"mrl2","1")</f>
        <v>20</v>
      </c>
      <c r="R103" s="6">
        <f>RTD("tdf.quote","",$F103,"mcj2","1")</f>
        <v>30.61</v>
      </c>
      <c r="S103" s="7">
        <f>RTD("tdf.quote","",$F103,"mcl2","1")</f>
        <v>4</v>
      </c>
      <c r="T103" s="103">
        <f>IF(配置!$P103=0, 1000, $O103/配置!$P103*100)</f>
        <v>375.77842448447313</v>
      </c>
      <c r="U103" s="103">
        <f>IF(配置!$P103=0, 1000, ($O103+$S103)/配置!$P103*100)</f>
        <v>379.91923356970148</v>
      </c>
    </row>
    <row r="104" spans="6:21" x14ac:dyDescent="0.15">
      <c r="F104" s="74" t="str">
        <f>wt!B99</f>
        <v>002456.SZ</v>
      </c>
      <c r="G104" s="74" t="str">
        <f>wt!C99</f>
        <v>欧 菲 光</v>
      </c>
      <c r="H104" s="75">
        <f>RTD("tdf.quote","",$F104,"new","1")</f>
        <v>22.01</v>
      </c>
      <c r="I104" s="7">
        <f>配置!G104</f>
        <v>1</v>
      </c>
      <c r="J104" s="7">
        <f t="shared" si="2"/>
        <v>0</v>
      </c>
      <c r="K104" s="7">
        <f>RTD("tdf.quote","",$F104,"volume","1")</f>
        <v>213132</v>
      </c>
      <c r="L104" s="6">
        <f>RTD("tdf.quote","",$F104,"mrj1","1")</f>
        <v>22</v>
      </c>
      <c r="M104" s="7">
        <f>RTD("tdf.quote","",$F104,"mrl1","1")</f>
        <v>522</v>
      </c>
      <c r="N104" s="6">
        <f>RTD("tdf.quote","",$F104,"mcj1","1")</f>
        <v>22.01</v>
      </c>
      <c r="O104" s="7">
        <f>RTD("tdf.quote","",$F104,"mcl1","1")</f>
        <v>1220</v>
      </c>
      <c r="P104" s="6">
        <f>RTD("tdf.quote","",$F104,"mrj2","1")</f>
        <v>21.99</v>
      </c>
      <c r="Q104" s="7">
        <f>RTD("tdf.quote","",$F104,"mrl2","1")</f>
        <v>283</v>
      </c>
      <c r="R104" s="6">
        <f>RTD("tdf.quote","",$F104,"mcj2","1")</f>
        <v>22.02</v>
      </c>
      <c r="S104" s="7">
        <f>RTD("tdf.quote","",$F104,"mcl2","1")</f>
        <v>1254</v>
      </c>
      <c r="T104" s="103">
        <f>IF(配置!$P104=0, 1000, $O104/配置!$P104*100)</f>
        <v>1545.5693870211985</v>
      </c>
      <c r="U104" s="103">
        <f>IF(配置!$P104=0, 1000, ($O104+$S104)/配置!$P104*100)</f>
        <v>3134.212019254463</v>
      </c>
    </row>
    <row r="105" spans="6:21" x14ac:dyDescent="0.15">
      <c r="F105" s="74" t="str">
        <f>wt!B100</f>
        <v>002465.SZ</v>
      </c>
      <c r="G105" s="74" t="str">
        <f>wt!C100</f>
        <v>海格通信</v>
      </c>
      <c r="H105" s="75">
        <f>RTD("tdf.quote","",$F105,"new","1")</f>
        <v>22.24</v>
      </c>
      <c r="I105" s="7">
        <f>配置!G105</f>
        <v>1</v>
      </c>
      <c r="J105" s="7">
        <f t="shared" si="2"/>
        <v>0</v>
      </c>
      <c r="K105" s="7">
        <f>RTD("tdf.quote","",$F105,"volume","1")</f>
        <v>337057</v>
      </c>
      <c r="L105" s="6">
        <f>RTD("tdf.quote","",$F105,"mrj1","1")</f>
        <v>22.24</v>
      </c>
      <c r="M105" s="7">
        <f>RTD("tdf.quote","",$F105,"mrl1","1")</f>
        <v>1800</v>
      </c>
      <c r="N105" s="6">
        <f>RTD("tdf.quote","",$F105,"mcj1","1")</f>
        <v>22.25</v>
      </c>
      <c r="O105" s="7">
        <f>RTD("tdf.quote","",$F105,"mcl1","1")</f>
        <v>568</v>
      </c>
      <c r="P105" s="6">
        <f>RTD("tdf.quote","",$F105,"mrj2","1")</f>
        <v>22.23</v>
      </c>
      <c r="Q105" s="7">
        <f>RTD("tdf.quote","",$F105,"mrl2","1")</f>
        <v>116</v>
      </c>
      <c r="R105" s="6">
        <f>RTD("tdf.quote","",$F105,"mcj2","1")</f>
        <v>22.26</v>
      </c>
      <c r="S105" s="7">
        <f>RTD("tdf.quote","",$F105,"mcl2","1")</f>
        <v>167</v>
      </c>
      <c r="T105" s="103">
        <f>IF(配置!$P105=0, 1000, $O105/配置!$P105*100)</f>
        <v>637.24057568045282</v>
      </c>
      <c r="U105" s="103">
        <f>IF(配置!$P105=0, 1000, ($O105+$S105)/配置!$P105*100)</f>
        <v>824.5982801498817</v>
      </c>
    </row>
    <row r="106" spans="6:21" x14ac:dyDescent="0.15">
      <c r="F106" s="74" t="str">
        <f>wt!B101</f>
        <v>002470.SZ</v>
      </c>
      <c r="G106" s="74" t="str">
        <f>wt!C101</f>
        <v>金 正 大</v>
      </c>
      <c r="H106" s="75">
        <f>RTD("tdf.quote","",$F106,"new","1")</f>
        <v>30.39</v>
      </c>
      <c r="I106" s="7">
        <f>配置!G106</f>
        <v>1</v>
      </c>
      <c r="J106" s="7">
        <f t="shared" si="2"/>
        <v>0</v>
      </c>
      <c r="K106" s="7">
        <f>RTD("tdf.quote","",$F106,"volume","1")</f>
        <v>76219</v>
      </c>
      <c r="L106" s="6">
        <f>RTD("tdf.quote","",$F106,"mrj1","1")</f>
        <v>30.38</v>
      </c>
      <c r="M106" s="7">
        <f>RTD("tdf.quote","",$F106,"mrl1","1")</f>
        <v>303</v>
      </c>
      <c r="N106" s="6">
        <f>RTD("tdf.quote","",$F106,"mcj1","1")</f>
        <v>30.39</v>
      </c>
      <c r="O106" s="7">
        <f>RTD("tdf.quote","",$F106,"mcl1","1")</f>
        <v>292</v>
      </c>
      <c r="P106" s="6">
        <f>RTD("tdf.quote","",$F106,"mrj2","1")</f>
        <v>30.37</v>
      </c>
      <c r="Q106" s="7">
        <f>RTD("tdf.quote","",$F106,"mrl2","1")</f>
        <v>44</v>
      </c>
      <c r="R106" s="6">
        <f>RTD("tdf.quote","",$F106,"mcj2","1")</f>
        <v>30.4</v>
      </c>
      <c r="S106" s="7">
        <f>RTD("tdf.quote","",$F106,"mcl2","1")</f>
        <v>209</v>
      </c>
      <c r="T106" s="103">
        <f>IF(配置!$P106=0, 1000, $O106/配置!$P106*100)</f>
        <v>975.77478296661673</v>
      </c>
      <c r="U106" s="103">
        <f>IF(配置!$P106=0, 1000, ($O106+$S106)/配置!$P106*100)</f>
        <v>1674.1889255694346</v>
      </c>
    </row>
    <row r="107" spans="6:21" x14ac:dyDescent="0.15">
      <c r="F107" s="74" t="str">
        <f>wt!B102</f>
        <v>002475.SZ</v>
      </c>
      <c r="G107" s="74" t="str">
        <f>wt!C102</f>
        <v>立讯精密</v>
      </c>
      <c r="H107" s="75">
        <f>RTD("tdf.quote","",$F107,"new","1")</f>
        <v>31</v>
      </c>
      <c r="I107" s="7">
        <f>配置!G107</f>
        <v>1</v>
      </c>
      <c r="J107" s="7">
        <f t="shared" si="2"/>
        <v>0</v>
      </c>
      <c r="K107" s="7">
        <f>RTD("tdf.quote","",$F107,"volume","1")</f>
        <v>53121</v>
      </c>
      <c r="L107" s="6">
        <f>RTD("tdf.quote","",$F107,"mrj1","1")</f>
        <v>30.99</v>
      </c>
      <c r="M107" s="7">
        <f>RTD("tdf.quote","",$F107,"mrl1","1")</f>
        <v>20</v>
      </c>
      <c r="N107" s="6">
        <f>RTD("tdf.quote","",$F107,"mcj1","1")</f>
        <v>31</v>
      </c>
      <c r="O107" s="7">
        <f>RTD("tdf.quote","",$F107,"mcl1","1")</f>
        <v>653</v>
      </c>
      <c r="P107" s="6">
        <f>RTD("tdf.quote","",$F107,"mrj2","1")</f>
        <v>30.96</v>
      </c>
      <c r="Q107" s="7">
        <f>RTD("tdf.quote","",$F107,"mrl2","1")</f>
        <v>5</v>
      </c>
      <c r="R107" s="6">
        <f>RTD("tdf.quote","",$F107,"mcj2","1")</f>
        <v>31.01</v>
      </c>
      <c r="S107" s="7">
        <f>RTD("tdf.quote","",$F107,"mcl2","1")</f>
        <v>341</v>
      </c>
      <c r="T107" s="103">
        <f>IF(配置!$P107=0, 1000, $O107/配置!$P107*100)</f>
        <v>2049.6561679222259</v>
      </c>
      <c r="U107" s="103">
        <f>IF(配置!$P107=0, 1000, ($O107+$S107)/配置!$P107*100)</f>
        <v>3119.9972908341379</v>
      </c>
    </row>
    <row r="108" spans="6:21" x14ac:dyDescent="0.15">
      <c r="F108" s="74" t="str">
        <f>wt!B103</f>
        <v>002500.SZ</v>
      </c>
      <c r="G108" s="74" t="str">
        <f>wt!C103</f>
        <v>山西证券</v>
      </c>
      <c r="H108" s="75">
        <f>RTD("tdf.quote","",$F108,"new","1")</f>
        <v>15.39</v>
      </c>
      <c r="I108" s="7">
        <f>配置!G108</f>
        <v>1</v>
      </c>
      <c r="J108" s="7">
        <f t="shared" si="2"/>
        <v>0</v>
      </c>
      <c r="K108" s="7">
        <f>RTD("tdf.quote","",$F108,"volume","1")</f>
        <v>787822</v>
      </c>
      <c r="L108" s="6">
        <f>RTD("tdf.quote","",$F108,"mrj1","1")</f>
        <v>15.39</v>
      </c>
      <c r="M108" s="7">
        <f>RTD("tdf.quote","",$F108,"mrl1","1")</f>
        <v>1115</v>
      </c>
      <c r="N108" s="6">
        <f>RTD("tdf.quote","",$F108,"mcj1","1")</f>
        <v>15.4</v>
      </c>
      <c r="O108" s="7">
        <f>RTD("tdf.quote","",$F108,"mcl1","1")</f>
        <v>3161</v>
      </c>
      <c r="P108" s="6">
        <f>RTD("tdf.quote","",$F108,"mrj2","1")</f>
        <v>15.38</v>
      </c>
      <c r="Q108" s="7">
        <f>RTD("tdf.quote","",$F108,"mrl2","1")</f>
        <v>7091</v>
      </c>
      <c r="R108" s="6">
        <f>RTD("tdf.quote","",$F108,"mcj2","1")</f>
        <v>15.41</v>
      </c>
      <c r="S108" s="7">
        <f>RTD("tdf.quote","",$F108,"mcl2","1")</f>
        <v>1002</v>
      </c>
      <c r="T108" s="103">
        <f>IF(配置!$P108=0, 1000, $O108/配置!$P108*100)</f>
        <v>2457.87439980202</v>
      </c>
      <c r="U108" s="103">
        <f>IF(配置!$P108=0, 1000, ($O108+$S108)/配置!$P108*100)</f>
        <v>3236.9918147345174</v>
      </c>
    </row>
    <row r="109" spans="6:21" x14ac:dyDescent="0.15">
      <c r="F109" s="74" t="str">
        <f>wt!B104</f>
        <v>002570.SZ</v>
      </c>
      <c r="G109" s="74" t="str">
        <f>wt!C104</f>
        <v>贝 因 美</v>
      </c>
      <c r="H109" s="75">
        <f>RTD("tdf.quote","",$F109,"new","1")</f>
        <v>17.309999999999999</v>
      </c>
      <c r="I109" s="7">
        <f>配置!G109</f>
        <v>1</v>
      </c>
      <c r="J109" s="7">
        <f t="shared" si="2"/>
        <v>0</v>
      </c>
      <c r="K109" s="7">
        <f>RTD("tdf.quote","",$F109,"volume","1")</f>
        <v>224095</v>
      </c>
      <c r="L109" s="6">
        <f>RTD("tdf.quote","",$F109,"mrj1","1")</f>
        <v>17.309999999999999</v>
      </c>
      <c r="M109" s="7">
        <f>RTD("tdf.quote","",$F109,"mrl1","1")</f>
        <v>997</v>
      </c>
      <c r="N109" s="6">
        <f>RTD("tdf.quote","",$F109,"mcj1","1")</f>
        <v>17.32</v>
      </c>
      <c r="O109" s="7">
        <f>RTD("tdf.quote","",$F109,"mcl1","1")</f>
        <v>819</v>
      </c>
      <c r="P109" s="6">
        <f>RTD("tdf.quote","",$F109,"mrj2","1")</f>
        <v>17.3</v>
      </c>
      <c r="Q109" s="7">
        <f>RTD("tdf.quote","",$F109,"mrl2","1")</f>
        <v>1953</v>
      </c>
      <c r="R109" s="6">
        <f>RTD("tdf.quote","",$F109,"mcj2","1")</f>
        <v>17.329999999999998</v>
      </c>
      <c r="S109" s="7">
        <f>RTD("tdf.quote","",$F109,"mcl2","1")</f>
        <v>1529</v>
      </c>
      <c r="T109" s="103">
        <f>IF(配置!$P109=0, 1000, $O109/配置!$P109*100)</f>
        <v>1045.7708394601091</v>
      </c>
      <c r="U109" s="103">
        <f>IF(配置!$P109=0, 1000, ($O109+$S109)/配置!$P109*100)</f>
        <v>2998.131783946686</v>
      </c>
    </row>
    <row r="110" spans="6:21" x14ac:dyDescent="0.15">
      <c r="F110" s="74" t="str">
        <f>wt!B105</f>
        <v>002594.SZ</v>
      </c>
      <c r="G110" s="74" t="str">
        <f>wt!C105</f>
        <v>比 亚 迪</v>
      </c>
      <c r="H110" s="75">
        <f>RTD("tdf.quote","",$F110,"new","1")</f>
        <v>42.18</v>
      </c>
      <c r="I110" s="7">
        <f>配置!G110</f>
        <v>1</v>
      </c>
      <c r="J110" s="7">
        <f t="shared" si="2"/>
        <v>0</v>
      </c>
      <c r="K110" s="7">
        <f>RTD("tdf.quote","",$F110,"volume","1")</f>
        <v>85178</v>
      </c>
      <c r="L110" s="6">
        <f>RTD("tdf.quote","",$F110,"mrj1","1")</f>
        <v>42.18</v>
      </c>
      <c r="M110" s="7">
        <f>RTD("tdf.quote","",$F110,"mrl1","1")</f>
        <v>368</v>
      </c>
      <c r="N110" s="6">
        <f>RTD("tdf.quote","",$F110,"mcj1","1")</f>
        <v>42.19</v>
      </c>
      <c r="O110" s="7">
        <f>RTD("tdf.quote","",$F110,"mcl1","1")</f>
        <v>188</v>
      </c>
      <c r="P110" s="6">
        <f>RTD("tdf.quote","",$F110,"mrj2","1")</f>
        <v>42.17</v>
      </c>
      <c r="Q110" s="7">
        <f>RTD("tdf.quote","",$F110,"mrl2","1")</f>
        <v>439</v>
      </c>
      <c r="R110" s="6">
        <f>RTD("tdf.quote","",$F110,"mcj2","1")</f>
        <v>42.2</v>
      </c>
      <c r="S110" s="7">
        <f>RTD("tdf.quote","",$F110,"mcl2","1")</f>
        <v>627</v>
      </c>
      <c r="T110" s="103">
        <f>IF(配置!$P110=0, 1000, $O110/配置!$P110*100)</f>
        <v>314.49116335837857</v>
      </c>
      <c r="U110" s="103">
        <f>IF(配置!$P110=0, 1000, ($O110+$S110)/配置!$P110*100)</f>
        <v>1363.3526496653112</v>
      </c>
    </row>
    <row r="111" spans="6:21" x14ac:dyDescent="0.15">
      <c r="F111" s="74" t="str">
        <f>wt!B106</f>
        <v>002603.SZ</v>
      </c>
      <c r="G111" s="74" t="str">
        <f>wt!C106</f>
        <v>以岭药业</v>
      </c>
      <c r="H111" s="75">
        <f>RTD("tdf.quote","",$F111,"new","1")</f>
        <v>33.04</v>
      </c>
      <c r="I111" s="7">
        <f>配置!G111</f>
        <v>1</v>
      </c>
      <c r="J111" s="7">
        <f t="shared" si="2"/>
        <v>0</v>
      </c>
      <c r="K111" s="7">
        <f>RTD("tdf.quote","",$F111,"volume","1")</f>
        <v>90611</v>
      </c>
      <c r="L111" s="6">
        <f>RTD("tdf.quote","",$F111,"mrj1","1")</f>
        <v>33.03</v>
      </c>
      <c r="M111" s="7">
        <f>RTD("tdf.quote","",$F111,"mrl1","1")</f>
        <v>372</v>
      </c>
      <c r="N111" s="6">
        <f>RTD("tdf.quote","",$F111,"mcj1","1")</f>
        <v>33.04</v>
      </c>
      <c r="O111" s="7">
        <f>RTD("tdf.quote","",$F111,"mcl1","1")</f>
        <v>104</v>
      </c>
      <c r="P111" s="6">
        <f>RTD("tdf.quote","",$F111,"mrj2","1")</f>
        <v>33.01</v>
      </c>
      <c r="Q111" s="7">
        <f>RTD("tdf.quote","",$F111,"mrl2","1")</f>
        <v>31</v>
      </c>
      <c r="R111" s="6">
        <f>RTD("tdf.quote","",$F111,"mcj2","1")</f>
        <v>33.049999999999997</v>
      </c>
      <c r="S111" s="7">
        <f>RTD("tdf.quote","",$F111,"mcl2","1")</f>
        <v>376</v>
      </c>
      <c r="T111" s="103">
        <f>IF(配置!$P111=0, 1000, $O111/配置!$P111*100)</f>
        <v>722.28263227014691</v>
      </c>
      <c r="U111" s="103">
        <f>IF(配置!$P111=0, 1000, ($O111+$S111)/配置!$P111*100)</f>
        <v>3333.6121489391394</v>
      </c>
    </row>
    <row r="112" spans="6:21" x14ac:dyDescent="0.15">
      <c r="F112" s="74" t="str">
        <f>wt!B107</f>
        <v>002653.SZ</v>
      </c>
      <c r="G112" s="74" t="str">
        <f>wt!C107</f>
        <v>海 思 科</v>
      </c>
      <c r="H112" s="75">
        <f>RTD("tdf.quote","",$F112,"new","1")</f>
        <v>19.350000000000001</v>
      </c>
      <c r="I112" s="7">
        <f>配置!G112</f>
        <v>1</v>
      </c>
      <c r="J112" s="7">
        <f t="shared" si="2"/>
        <v>0</v>
      </c>
      <c r="K112" s="7">
        <f>RTD("tdf.quote","",$F112,"volume","1")</f>
        <v>43315</v>
      </c>
      <c r="L112" s="6">
        <f>RTD("tdf.quote","",$F112,"mrj1","1")</f>
        <v>19.34</v>
      </c>
      <c r="M112" s="7">
        <f>RTD("tdf.quote","",$F112,"mrl1","1")</f>
        <v>217</v>
      </c>
      <c r="N112" s="6">
        <f>RTD("tdf.quote","",$F112,"mcj1","1")</f>
        <v>19.350000000000001</v>
      </c>
      <c r="O112" s="7">
        <f>RTD("tdf.quote","",$F112,"mcl1","1")</f>
        <v>486</v>
      </c>
      <c r="P112" s="6">
        <f>RTD("tdf.quote","",$F112,"mrj2","1")</f>
        <v>19.329999999999998</v>
      </c>
      <c r="Q112" s="7">
        <f>RTD("tdf.quote","",$F112,"mrl2","1")</f>
        <v>536</v>
      </c>
      <c r="R112" s="6">
        <f>RTD("tdf.quote","",$F112,"mcj2","1")</f>
        <v>19.36</v>
      </c>
      <c r="S112" s="7">
        <f>RTD("tdf.quote","",$F112,"mcl2","1")</f>
        <v>407</v>
      </c>
      <c r="T112" s="103">
        <f>IF(配置!$P112=0, 1000, $O112/配置!$P112*100)</f>
        <v>1762.1705406721433</v>
      </c>
      <c r="U112" s="103">
        <f>IF(配置!$P112=0, 1000, ($O112+$S112)/配置!$P112*100)</f>
        <v>3237.8977218523128</v>
      </c>
    </row>
    <row r="113" spans="6:21" x14ac:dyDescent="0.15">
      <c r="F113" s="74" t="str">
        <f>wt!B108</f>
        <v>002673.SZ</v>
      </c>
      <c r="G113" s="74" t="str">
        <f>wt!C108</f>
        <v>西部证券</v>
      </c>
      <c r="H113" s="75">
        <f>RTD("tdf.quote","",$F113,"new","1")</f>
        <v>30.67</v>
      </c>
      <c r="I113" s="7">
        <f>配置!G113</f>
        <v>1</v>
      </c>
      <c r="J113" s="7">
        <f t="shared" si="2"/>
        <v>0</v>
      </c>
      <c r="K113" s="7">
        <f>RTD("tdf.quote","",$F113,"volume","1")</f>
        <v>421373</v>
      </c>
      <c r="L113" s="6">
        <f>RTD("tdf.quote","",$F113,"mrj1","1")</f>
        <v>30.66</v>
      </c>
      <c r="M113" s="7">
        <f>RTD("tdf.quote","",$F113,"mrl1","1")</f>
        <v>321</v>
      </c>
      <c r="N113" s="6">
        <f>RTD("tdf.quote","",$F113,"mcj1","1")</f>
        <v>30.67</v>
      </c>
      <c r="O113" s="7">
        <f>RTD("tdf.quote","",$F113,"mcl1","1")</f>
        <v>171</v>
      </c>
      <c r="P113" s="6">
        <f>RTD("tdf.quote","",$F113,"mrj2","1")</f>
        <v>30.65</v>
      </c>
      <c r="Q113" s="7">
        <f>RTD("tdf.quote","",$F113,"mrl2","1")</f>
        <v>1015</v>
      </c>
      <c r="R113" s="6">
        <f>RTD("tdf.quote","",$F113,"mcj2","1")</f>
        <v>30.68</v>
      </c>
      <c r="S113" s="7">
        <f>RTD("tdf.quote","",$F113,"mcl2","1")</f>
        <v>555</v>
      </c>
      <c r="T113" s="103">
        <f>IF(配置!$P113=0, 1000, $O113/配置!$P113*100)</f>
        <v>372.10905818499509</v>
      </c>
      <c r="U113" s="103">
        <f>IF(配置!$P113=0, 1000, ($O113+$S113)/配置!$P113*100)</f>
        <v>1579.831440013488</v>
      </c>
    </row>
    <row r="114" spans="6:21" x14ac:dyDescent="0.15">
      <c r="F114" s="74" t="str">
        <f>wt!B109</f>
        <v>300015.SZ</v>
      </c>
      <c r="G114" s="74" t="str">
        <f>wt!C109</f>
        <v>爱尔眼科</v>
      </c>
      <c r="H114" s="75">
        <f>RTD("tdf.quote","",$F114,"new","1")</f>
        <v>29.78</v>
      </c>
      <c r="I114" s="7">
        <f>配置!G114</f>
        <v>1</v>
      </c>
      <c r="J114" s="7">
        <f t="shared" si="2"/>
        <v>0</v>
      </c>
      <c r="K114" s="7">
        <f>RTD("tdf.quote","",$F114,"volume","1")</f>
        <v>118400</v>
      </c>
      <c r="L114" s="6">
        <f>RTD("tdf.quote","",$F114,"mrj1","1")</f>
        <v>29.78</v>
      </c>
      <c r="M114" s="7">
        <f>RTD("tdf.quote","",$F114,"mrl1","1")</f>
        <v>273</v>
      </c>
      <c r="N114" s="6">
        <f>RTD("tdf.quote","",$F114,"mcj1","1")</f>
        <v>29.79</v>
      </c>
      <c r="O114" s="7">
        <f>RTD("tdf.quote","",$F114,"mcl1","1")</f>
        <v>196</v>
      </c>
      <c r="P114" s="6">
        <f>RTD("tdf.quote","",$F114,"mrj2","1")</f>
        <v>29.77</v>
      </c>
      <c r="Q114" s="7">
        <f>RTD("tdf.quote","",$F114,"mrl2","1")</f>
        <v>316</v>
      </c>
      <c r="R114" s="6">
        <f>RTD("tdf.quote","",$F114,"mcj2","1")</f>
        <v>29.8</v>
      </c>
      <c r="S114" s="7">
        <f>RTD("tdf.quote","",$F114,"mcl2","1")</f>
        <v>40</v>
      </c>
      <c r="T114" s="103">
        <f>IF(配置!$P114=0, 1000, $O114/配置!$P114*100)</f>
        <v>685.22227045848251</v>
      </c>
      <c r="U114" s="103">
        <f>IF(配置!$P114=0, 1000, ($O114+$S114)/配置!$P114*100)</f>
        <v>825.06355014388714</v>
      </c>
    </row>
    <row r="115" spans="6:21" x14ac:dyDescent="0.15">
      <c r="F115" s="74" t="str">
        <f>wt!B110</f>
        <v>300017.SZ</v>
      </c>
      <c r="G115" s="74" t="str">
        <f>wt!C110</f>
        <v>网宿科技</v>
      </c>
      <c r="H115" s="75">
        <f>RTD("tdf.quote","",$F115,"new","1")</f>
        <v>48.4</v>
      </c>
      <c r="I115" s="7">
        <f>配置!G115</f>
        <v>1</v>
      </c>
      <c r="J115" s="7">
        <f t="shared" si="2"/>
        <v>0</v>
      </c>
      <c r="K115" s="7">
        <f>RTD("tdf.quote","",$F115,"volume","1")</f>
        <v>79574</v>
      </c>
      <c r="L115" s="6">
        <f>RTD("tdf.quote","",$F115,"mrj1","1")</f>
        <v>48.4</v>
      </c>
      <c r="M115" s="7">
        <f>RTD("tdf.quote","",$F115,"mrl1","1")</f>
        <v>460</v>
      </c>
      <c r="N115" s="6">
        <f>RTD("tdf.quote","",$F115,"mcj1","1")</f>
        <v>48.41</v>
      </c>
      <c r="O115" s="7">
        <f>RTD("tdf.quote","",$F115,"mcl1","1")</f>
        <v>1</v>
      </c>
      <c r="P115" s="6">
        <f>RTD("tdf.quote","",$F115,"mrj2","1")</f>
        <v>48.39</v>
      </c>
      <c r="Q115" s="7">
        <f>RTD("tdf.quote","",$F115,"mrl2","1")</f>
        <v>14</v>
      </c>
      <c r="R115" s="6">
        <f>RTD("tdf.quote","",$F115,"mcj2","1")</f>
        <v>48.42</v>
      </c>
      <c r="S115" s="7">
        <f>RTD("tdf.quote","",$F115,"mcl2","1")</f>
        <v>61</v>
      </c>
      <c r="T115" s="103">
        <f>IF(配置!$P115=0, 1000, $O115/配置!$P115*100)</f>
        <v>3.5804902558140577</v>
      </c>
      <c r="U115" s="103">
        <f>IF(配置!$P115=0, 1000, ($O115+$S115)/配置!$P115*100)</f>
        <v>221.99039586047155</v>
      </c>
    </row>
    <row r="116" spans="6:21" x14ac:dyDescent="0.15">
      <c r="F116" s="74" t="str">
        <f>wt!B111</f>
        <v>300024.SZ</v>
      </c>
      <c r="G116" s="74" t="str">
        <f>wt!C111</f>
        <v>机 器 人</v>
      </c>
      <c r="H116" s="75">
        <f>RTD("tdf.quote","",$F116,"new","1")</f>
        <v>40.64</v>
      </c>
      <c r="I116" s="7">
        <f>配置!G116</f>
        <v>1</v>
      </c>
      <c r="J116" s="7">
        <f t="shared" si="2"/>
        <v>0</v>
      </c>
      <c r="K116" s="7">
        <f>RTD("tdf.quote","",$F116,"volume","1")</f>
        <v>314696</v>
      </c>
      <c r="L116" s="6">
        <f>RTD("tdf.quote","",$F116,"mrj1","1")</f>
        <v>40.64</v>
      </c>
      <c r="M116" s="7">
        <f>RTD("tdf.quote","",$F116,"mrl1","1")</f>
        <v>1547</v>
      </c>
      <c r="N116" s="6">
        <f>RTD("tdf.quote","",$F116,"mcj1","1")</f>
        <v>40.65</v>
      </c>
      <c r="O116" s="7">
        <f>RTD("tdf.quote","",$F116,"mcl1","1")</f>
        <v>206</v>
      </c>
      <c r="P116" s="6">
        <f>RTD("tdf.quote","",$F116,"mrj2","1")</f>
        <v>40.630000000000003</v>
      </c>
      <c r="Q116" s="7">
        <f>RTD("tdf.quote","",$F116,"mrl2","1")</f>
        <v>45</v>
      </c>
      <c r="R116" s="6">
        <f>RTD("tdf.quote","",$F116,"mcj2","1")</f>
        <v>40.659999999999997</v>
      </c>
      <c r="S116" s="7">
        <f>RTD("tdf.quote","",$F116,"mcl2","1")</f>
        <v>50</v>
      </c>
      <c r="T116" s="103">
        <f>IF(配置!$P116=0, 1000, $O116/配置!$P116*100)</f>
        <v>308.27041227934797</v>
      </c>
      <c r="U116" s="103">
        <f>IF(配置!$P116=0, 1000, ($O116+$S116)/配置!$P116*100)</f>
        <v>383.09332788113142</v>
      </c>
    </row>
    <row r="117" spans="6:21" x14ac:dyDescent="0.15">
      <c r="F117" s="74" t="str">
        <f>wt!B112</f>
        <v>300027.SZ</v>
      </c>
      <c r="G117" s="74" t="str">
        <f>wt!C112</f>
        <v>华谊兄弟</v>
      </c>
      <c r="H117" s="75">
        <f>RTD("tdf.quote","",$F117,"new","1")</f>
        <v>29.96</v>
      </c>
      <c r="I117" s="7">
        <f>配置!G117</f>
        <v>1</v>
      </c>
      <c r="J117" s="7">
        <f t="shared" si="2"/>
        <v>0</v>
      </c>
      <c r="K117" s="7">
        <f>RTD("tdf.quote","",$F117,"volume","1")</f>
        <v>373848</v>
      </c>
      <c r="L117" s="6">
        <f>RTD("tdf.quote","",$F117,"mrj1","1")</f>
        <v>29.96</v>
      </c>
      <c r="M117" s="7">
        <f>RTD("tdf.quote","",$F117,"mrl1","1")</f>
        <v>1066</v>
      </c>
      <c r="N117" s="6">
        <f>RTD("tdf.quote","",$F117,"mcj1","1")</f>
        <v>29.97</v>
      </c>
      <c r="O117" s="7">
        <f>RTD("tdf.quote","",$F117,"mcl1","1")</f>
        <v>422</v>
      </c>
      <c r="P117" s="6">
        <f>RTD("tdf.quote","",$F117,"mrj2","1")</f>
        <v>29.95</v>
      </c>
      <c r="Q117" s="7">
        <f>RTD("tdf.quote","",$F117,"mrl2","1")</f>
        <v>1129</v>
      </c>
      <c r="R117" s="6">
        <f>RTD("tdf.quote","",$F117,"mcj2","1")</f>
        <v>29.98</v>
      </c>
      <c r="S117" s="7">
        <f>RTD("tdf.quote","",$F117,"mcl2","1")</f>
        <v>61</v>
      </c>
      <c r="T117" s="103">
        <f>IF(配置!$P117=0, 1000, $O117/配置!$P117*100)</f>
        <v>369.95236708695256</v>
      </c>
      <c r="U117" s="103">
        <f>IF(配置!$P117=0, 1000, ($O117+$S117)/配置!$P117*100)</f>
        <v>423.42889408293382</v>
      </c>
    </row>
    <row r="118" spans="6:21" x14ac:dyDescent="0.15">
      <c r="F118" s="74" t="str">
        <f>wt!B113</f>
        <v>300058.SZ</v>
      </c>
      <c r="G118" s="74" t="str">
        <f>wt!C113</f>
        <v>蓝色光标</v>
      </c>
      <c r="H118" s="75">
        <f>RTD("tdf.quote","",$F118,"new","1")</f>
        <v>25.58</v>
      </c>
      <c r="I118" s="7">
        <f>配置!G118</f>
        <v>1</v>
      </c>
      <c r="J118" s="7">
        <f t="shared" si="2"/>
        <v>0</v>
      </c>
      <c r="K118" s="7">
        <f>RTD("tdf.quote","",$F118,"volume","1")</f>
        <v>213323</v>
      </c>
      <c r="L118" s="6">
        <f>RTD("tdf.quote","",$F118,"mrj1","1")</f>
        <v>25.57</v>
      </c>
      <c r="M118" s="7">
        <f>RTD("tdf.quote","",$F118,"mrl1","1")</f>
        <v>294</v>
      </c>
      <c r="N118" s="6">
        <f>RTD("tdf.quote","",$F118,"mcj1","1")</f>
        <v>25.58</v>
      </c>
      <c r="O118" s="7">
        <f>RTD("tdf.quote","",$F118,"mcl1","1")</f>
        <v>275</v>
      </c>
      <c r="P118" s="6">
        <f>RTD("tdf.quote","",$F118,"mrj2","1")</f>
        <v>25.56</v>
      </c>
      <c r="Q118" s="7">
        <f>RTD("tdf.quote","",$F118,"mrl2","1")</f>
        <v>198</v>
      </c>
      <c r="R118" s="6">
        <f>RTD("tdf.quote","",$F118,"mcj2","1")</f>
        <v>25.59</v>
      </c>
      <c r="S118" s="7">
        <f>RTD("tdf.quote","",$F118,"mcl2","1")</f>
        <v>714</v>
      </c>
      <c r="T118" s="103">
        <f>IF(配置!$P118=0, 1000, $O118/配置!$P118*100)</f>
        <v>286.47825438596328</v>
      </c>
      <c r="U118" s="103">
        <f>IF(配置!$P118=0, 1000, ($O118+$S118)/配置!$P118*100)</f>
        <v>1030.2799766826097</v>
      </c>
    </row>
    <row r="119" spans="6:21" x14ac:dyDescent="0.15">
      <c r="F119" s="74" t="str">
        <f>wt!B114</f>
        <v>300070.SZ</v>
      </c>
      <c r="G119" s="74" t="str">
        <f>wt!C114</f>
        <v>碧 水 源</v>
      </c>
      <c r="H119" s="75">
        <f>RTD("tdf.quote","",$F119,"new","1")</f>
        <v>38.049999999999997</v>
      </c>
      <c r="I119" s="7">
        <f>配置!G119</f>
        <v>1</v>
      </c>
      <c r="J119" s="7">
        <f t="shared" si="2"/>
        <v>0</v>
      </c>
      <c r="K119" s="7">
        <f>RTD("tdf.quote","",$F119,"volume","1")</f>
        <v>183002</v>
      </c>
      <c r="L119" s="6">
        <f>RTD("tdf.quote","",$F119,"mrj1","1")</f>
        <v>38.049999999999997</v>
      </c>
      <c r="M119" s="7">
        <f>RTD("tdf.quote","",$F119,"mrl1","1")</f>
        <v>426</v>
      </c>
      <c r="N119" s="6">
        <f>RTD("tdf.quote","",$F119,"mcj1","1")</f>
        <v>38.06</v>
      </c>
      <c r="O119" s="7">
        <f>RTD("tdf.quote","",$F119,"mcl1","1")</f>
        <v>136</v>
      </c>
      <c r="P119" s="6">
        <f>RTD("tdf.quote","",$F119,"mrj2","1")</f>
        <v>38.03</v>
      </c>
      <c r="Q119" s="7">
        <f>RTD("tdf.quote","",$F119,"mrl2","1")</f>
        <v>3</v>
      </c>
      <c r="R119" s="6">
        <f>RTD("tdf.quote","",$F119,"mcj2","1")</f>
        <v>38.08</v>
      </c>
      <c r="S119" s="7">
        <f>RTD("tdf.quote","",$F119,"mcl2","1")</f>
        <v>1</v>
      </c>
      <c r="T119" s="103">
        <f>IF(配置!$P119=0, 1000, $O119/配置!$P119*100)</f>
        <v>177.65419954003508</v>
      </c>
      <c r="U119" s="103">
        <f>IF(配置!$P119=0, 1000, ($O119+$S119)/配置!$P119*100)</f>
        <v>178.96048041900593</v>
      </c>
    </row>
    <row r="120" spans="6:21" x14ac:dyDescent="0.15">
      <c r="F120" s="74" t="str">
        <f>wt!B115</f>
        <v>300124.SZ</v>
      </c>
      <c r="G120" s="74" t="str">
        <f>wt!C115</f>
        <v>汇川技术</v>
      </c>
      <c r="H120" s="75">
        <f>RTD("tdf.quote","",$F120,"new","1")</f>
        <v>31.31</v>
      </c>
      <c r="I120" s="7">
        <f>配置!G120</f>
        <v>1</v>
      </c>
      <c r="J120" s="7">
        <f t="shared" si="2"/>
        <v>0</v>
      </c>
      <c r="K120" s="7">
        <f>RTD("tdf.quote","",$F120,"volume","1")</f>
        <v>140792</v>
      </c>
      <c r="L120" s="6">
        <f>RTD("tdf.quote","",$F120,"mrj1","1")</f>
        <v>31.31</v>
      </c>
      <c r="M120" s="7">
        <f>RTD("tdf.quote","",$F120,"mrl1","1")</f>
        <v>317</v>
      </c>
      <c r="N120" s="6">
        <f>RTD("tdf.quote","",$F120,"mcj1","1")</f>
        <v>31.34</v>
      </c>
      <c r="O120" s="7">
        <f>RTD("tdf.quote","",$F120,"mcl1","1")</f>
        <v>48</v>
      </c>
      <c r="P120" s="6">
        <f>RTD("tdf.quote","",$F120,"mrj2","1")</f>
        <v>31.3</v>
      </c>
      <c r="Q120" s="7">
        <f>RTD("tdf.quote","",$F120,"mrl2","1")</f>
        <v>200</v>
      </c>
      <c r="R120" s="6">
        <f>RTD("tdf.quote","",$F120,"mcj2","1")</f>
        <v>31.35</v>
      </c>
      <c r="S120" s="7">
        <f>RTD("tdf.quote","",$F120,"mcl2","1")</f>
        <v>551</v>
      </c>
      <c r="T120" s="103">
        <f>IF(配置!$P120=0, 1000, $O120/配置!$P120*100)</f>
        <v>53.620884122583391</v>
      </c>
      <c r="U120" s="103">
        <f>IF(配置!$P120=0, 1000, ($O120+$S120)/配置!$P120*100)</f>
        <v>669.14394977973859</v>
      </c>
    </row>
    <row r="121" spans="6:21" x14ac:dyDescent="0.15">
      <c r="F121" s="74" t="str">
        <f>wt!B116</f>
        <v>300133.SZ</v>
      </c>
      <c r="G121" s="74" t="str">
        <f>wt!C116</f>
        <v>华策影视</v>
      </c>
      <c r="H121" s="75">
        <f>RTD("tdf.quote","",$F121,"new","1")</f>
        <v>30.38</v>
      </c>
      <c r="I121" s="7">
        <f>配置!G121</f>
        <v>1</v>
      </c>
      <c r="J121" s="7">
        <f t="shared" si="2"/>
        <v>0</v>
      </c>
      <c r="K121" s="7">
        <f>RTD("tdf.quote","",$F121,"volume","1")</f>
        <v>84665</v>
      </c>
      <c r="L121" s="6">
        <f>RTD("tdf.quote","",$F121,"mrj1","1")</f>
        <v>30.37</v>
      </c>
      <c r="M121" s="7">
        <f>RTD("tdf.quote","",$F121,"mrl1","1")</f>
        <v>90</v>
      </c>
      <c r="N121" s="6">
        <f>RTD("tdf.quote","",$F121,"mcj1","1")</f>
        <v>30.38</v>
      </c>
      <c r="O121" s="7">
        <f>RTD("tdf.quote","",$F121,"mcl1","1")</f>
        <v>174</v>
      </c>
      <c r="P121" s="6">
        <f>RTD("tdf.quote","",$F121,"mrj2","1")</f>
        <v>30.36</v>
      </c>
      <c r="Q121" s="7">
        <f>RTD("tdf.quote","",$F121,"mrl2","1")</f>
        <v>78</v>
      </c>
      <c r="R121" s="6">
        <f>RTD("tdf.quote","",$F121,"mcj2","1")</f>
        <v>30.39</v>
      </c>
      <c r="S121" s="7">
        <f>RTD("tdf.quote","",$F121,"mcl2","1")</f>
        <v>93</v>
      </c>
      <c r="T121" s="103">
        <f>IF(配置!$P121=0, 1000, $O121/配置!$P121*100)</f>
        <v>491.65279665182942</v>
      </c>
      <c r="U121" s="103">
        <f>IF(配置!$P121=0, 1000, ($O121+$S121)/配置!$P121*100)</f>
        <v>754.43273968987614</v>
      </c>
    </row>
    <row r="122" spans="6:21" x14ac:dyDescent="0.15">
      <c r="F122" s="74" t="str">
        <f>wt!B117</f>
        <v>300146.SZ</v>
      </c>
      <c r="G122" s="74" t="str">
        <f>wt!C117</f>
        <v>汤臣倍健</v>
      </c>
      <c r="H122" s="75">
        <f>RTD("tdf.quote","",$F122,"new","1")</f>
        <v>29.47</v>
      </c>
      <c r="I122" s="7">
        <f>配置!G122</f>
        <v>1</v>
      </c>
      <c r="J122" s="7">
        <f t="shared" si="2"/>
        <v>0</v>
      </c>
      <c r="K122" s="7">
        <f>RTD("tdf.quote","",$F122,"volume","1")</f>
        <v>106373</v>
      </c>
      <c r="L122" s="6">
        <f>RTD("tdf.quote","",$F122,"mrj1","1")</f>
        <v>29.45</v>
      </c>
      <c r="M122" s="7">
        <f>RTD("tdf.quote","",$F122,"mrl1","1")</f>
        <v>1</v>
      </c>
      <c r="N122" s="6">
        <f>RTD("tdf.quote","",$F122,"mcj1","1")</f>
        <v>29.47</v>
      </c>
      <c r="O122" s="7">
        <f>RTD("tdf.quote","",$F122,"mcl1","1")</f>
        <v>656</v>
      </c>
      <c r="P122" s="6">
        <f>RTD("tdf.quote","",$F122,"mrj2","1")</f>
        <v>29.44</v>
      </c>
      <c r="Q122" s="7">
        <f>RTD("tdf.quote","",$F122,"mrl2","1")</f>
        <v>358</v>
      </c>
      <c r="R122" s="6">
        <f>RTD("tdf.quote","",$F122,"mcj2","1")</f>
        <v>29.48</v>
      </c>
      <c r="S122" s="7">
        <f>RTD("tdf.quote","",$F122,"mcl2","1")</f>
        <v>909</v>
      </c>
      <c r="T122" s="103">
        <f>IF(配置!$P122=0, 1000, $O122/配置!$P122*100)</f>
        <v>1904.0923006374398</v>
      </c>
      <c r="U122" s="103">
        <f>IF(配置!$P122=0, 1000, ($O122+$S122)/配置!$P122*100)</f>
        <v>4542.5372720999894</v>
      </c>
    </row>
    <row r="123" spans="6:21" x14ac:dyDescent="0.15">
      <c r="F123" s="74" t="str">
        <f>wt!B118</f>
        <v>300251.SZ</v>
      </c>
      <c r="G123" s="74" t="str">
        <f>wt!C118</f>
        <v>光线传媒</v>
      </c>
      <c r="H123" s="75">
        <f>RTD("tdf.quote","",$F123,"new","1")</f>
        <v>24.78</v>
      </c>
      <c r="I123" s="7">
        <f>配置!G123</f>
        <v>1</v>
      </c>
      <c r="J123" s="7">
        <f t="shared" si="2"/>
        <v>0</v>
      </c>
      <c r="K123" s="7">
        <f>RTD("tdf.quote","",$F123,"volume","1")</f>
        <v>353232</v>
      </c>
      <c r="L123" s="6">
        <f>RTD("tdf.quote","",$F123,"mrj1","1")</f>
        <v>24.78</v>
      </c>
      <c r="M123" s="7">
        <f>RTD("tdf.quote","",$F123,"mrl1","1")</f>
        <v>1224</v>
      </c>
      <c r="N123" s="6">
        <f>RTD("tdf.quote","",$F123,"mcj1","1")</f>
        <v>24.79</v>
      </c>
      <c r="O123" s="7">
        <f>RTD("tdf.quote","",$F123,"mcl1","1")</f>
        <v>509</v>
      </c>
      <c r="P123" s="6">
        <f>RTD("tdf.quote","",$F123,"mrj2","1")</f>
        <v>24.77</v>
      </c>
      <c r="Q123" s="7">
        <f>RTD("tdf.quote","",$F123,"mrl2","1")</f>
        <v>193</v>
      </c>
      <c r="R123" s="6">
        <f>RTD("tdf.quote","",$F123,"mcj2","1")</f>
        <v>24.8</v>
      </c>
      <c r="S123" s="7">
        <f>RTD("tdf.quote","",$F123,"mcl2","1")</f>
        <v>422</v>
      </c>
      <c r="T123" s="103">
        <f>IF(配置!$P123=0, 1000, $O123/配置!$P123*100)</f>
        <v>1216.5262577568028</v>
      </c>
      <c r="U123" s="103">
        <f>IF(配置!$P123=0, 1000, ($O123+$S123)/配置!$P123*100)</f>
        <v>2225.1197366828756</v>
      </c>
    </row>
    <row r="124" spans="6:21" x14ac:dyDescent="0.15">
      <c r="F124" s="74" t="str">
        <f>wt!B119</f>
        <v>600000.SH</v>
      </c>
      <c r="G124" s="74" t="str">
        <f>wt!C119</f>
        <v>浦发银行</v>
      </c>
      <c r="H124" s="75">
        <f>RTD("tdf.quote","",$F124,"new","1")</f>
        <v>12.76</v>
      </c>
      <c r="I124" s="7">
        <f>配置!G124</f>
        <v>1</v>
      </c>
      <c r="J124" s="7">
        <f t="shared" si="2"/>
        <v>0</v>
      </c>
      <c r="K124" s="7">
        <f>RTD("tdf.quote","",$F124,"volume","1")</f>
        <v>3350254</v>
      </c>
      <c r="L124" s="6">
        <f>RTD("tdf.quote","",$F124,"mrj1","1")</f>
        <v>12.76</v>
      </c>
      <c r="M124" s="7">
        <f>RTD("tdf.quote","",$F124,"mrl1","1")</f>
        <v>1828</v>
      </c>
      <c r="N124" s="6">
        <f>RTD("tdf.quote","",$F124,"mcj1","1")</f>
        <v>12.77</v>
      </c>
      <c r="O124" s="7">
        <f>RTD("tdf.quote","",$F124,"mcl1","1")</f>
        <v>5648</v>
      </c>
      <c r="P124" s="6">
        <f>RTD("tdf.quote","",$F124,"mrj2","1")</f>
        <v>12.75</v>
      </c>
      <c r="Q124" s="7">
        <f>RTD("tdf.quote","",$F124,"mrl2","1")</f>
        <v>2116</v>
      </c>
      <c r="R124" s="6">
        <f>RTD("tdf.quote","",$F124,"mcj2","1")</f>
        <v>12.78</v>
      </c>
      <c r="S124" s="7">
        <f>RTD("tdf.quote","",$F124,"mcl2","1")</f>
        <v>5482</v>
      </c>
      <c r="T124" s="103">
        <f>IF(配置!$P124=0, 1000, $O124/配置!$P124*100)</f>
        <v>395.32952732541582</v>
      </c>
      <c r="U124" s="103">
        <f>IF(配置!$P124=0, 1000, ($O124+$S124)/配置!$P124*100)</f>
        <v>779.03995027122482</v>
      </c>
    </row>
    <row r="125" spans="6:21" x14ac:dyDescent="0.15">
      <c r="F125" s="74" t="str">
        <f>wt!B120</f>
        <v>600008.SH</v>
      </c>
      <c r="G125" s="74" t="str">
        <f>wt!C120</f>
        <v>首创股份</v>
      </c>
      <c r="H125" s="75">
        <f>RTD("tdf.quote","",$F125,"new","1")</f>
        <v>11.25</v>
      </c>
      <c r="I125" s="7">
        <f>配置!G125</f>
        <v>1</v>
      </c>
      <c r="J125" s="7">
        <f t="shared" si="2"/>
        <v>0</v>
      </c>
      <c r="K125" s="7">
        <f>RTD("tdf.quote","",$F125,"volume","1")</f>
        <v>1033662</v>
      </c>
      <c r="L125" s="6">
        <f>RTD("tdf.quote","",$F125,"mrj1","1")</f>
        <v>11.23</v>
      </c>
      <c r="M125" s="7">
        <f>RTD("tdf.quote","",$F125,"mrl1","1")</f>
        <v>1923</v>
      </c>
      <c r="N125" s="6">
        <f>RTD("tdf.quote","",$F125,"mcj1","1")</f>
        <v>11.24</v>
      </c>
      <c r="O125" s="7">
        <f>RTD("tdf.quote","",$F125,"mcl1","1")</f>
        <v>312</v>
      </c>
      <c r="P125" s="6">
        <f>RTD("tdf.quote","",$F125,"mrj2","1")</f>
        <v>11.22</v>
      </c>
      <c r="Q125" s="7">
        <f>RTD("tdf.quote","",$F125,"mrl2","1")</f>
        <v>1248</v>
      </c>
      <c r="R125" s="6">
        <f>RTD("tdf.quote","",$F125,"mcj2","1")</f>
        <v>11.25</v>
      </c>
      <c r="S125" s="7">
        <f>RTD("tdf.quote","",$F125,"mcl2","1")</f>
        <v>301</v>
      </c>
      <c r="T125" s="103">
        <f>IF(配置!$P125=0, 1000, $O125/配置!$P125*100)</f>
        <v>222.19685915740493</v>
      </c>
      <c r="U125" s="103">
        <f>IF(配置!$P125=0, 1000, ($O125+$S125)/配置!$P125*100)</f>
        <v>436.55985469067053</v>
      </c>
    </row>
    <row r="126" spans="6:21" x14ac:dyDescent="0.15">
      <c r="F126" s="74" t="str">
        <f>wt!B121</f>
        <v>600009.SH</v>
      </c>
      <c r="G126" s="74" t="str">
        <f>wt!C121</f>
        <v>上海机场</v>
      </c>
      <c r="H126" s="75">
        <f>RTD("tdf.quote","",$F126,"new","1")</f>
        <v>19.78</v>
      </c>
      <c r="I126" s="7">
        <f>配置!G126</f>
        <v>1</v>
      </c>
      <c r="J126" s="7">
        <f t="shared" si="2"/>
        <v>0</v>
      </c>
      <c r="K126" s="7">
        <f>RTD("tdf.quote","",$F126,"volume","1")</f>
        <v>210332</v>
      </c>
      <c r="L126" s="6">
        <f>RTD("tdf.quote","",$F126,"mrj1","1")</f>
        <v>19.760000000000002</v>
      </c>
      <c r="M126" s="7">
        <f>RTD("tdf.quote","",$F126,"mrl1","1")</f>
        <v>33</v>
      </c>
      <c r="N126" s="6">
        <f>RTD("tdf.quote","",$F126,"mcj1","1")</f>
        <v>19.78</v>
      </c>
      <c r="O126" s="7">
        <f>RTD("tdf.quote","",$F126,"mcl1","1")</f>
        <v>287</v>
      </c>
      <c r="P126" s="6">
        <f>RTD("tdf.quote","",$F126,"mrj2","1")</f>
        <v>19.75</v>
      </c>
      <c r="Q126" s="7">
        <f>RTD("tdf.quote","",$F126,"mrl2","1")</f>
        <v>96</v>
      </c>
      <c r="R126" s="6">
        <f>RTD("tdf.quote","",$F126,"mcj2","1")</f>
        <v>19.79</v>
      </c>
      <c r="S126" s="7">
        <f>RTD("tdf.quote","",$F126,"mcl2","1")</f>
        <v>1755</v>
      </c>
      <c r="T126" s="103">
        <f>IF(配置!$P126=0, 1000, $O126/配置!$P126*100)</f>
        <v>233.3538244251813</v>
      </c>
      <c r="U126" s="103">
        <f>IF(配置!$P126=0, 1000, ($O126+$S126)/配置!$P126*100)</f>
        <v>1660.3083953875266</v>
      </c>
    </row>
    <row r="127" spans="6:21" x14ac:dyDescent="0.15">
      <c r="F127" s="74" t="str">
        <f>wt!B122</f>
        <v>600010.SH</v>
      </c>
      <c r="G127" s="74" t="str">
        <f>wt!C122</f>
        <v>包钢股份</v>
      </c>
      <c r="H127" s="75">
        <f>RTD("tdf.quote","",$F127,"new","1")</f>
        <v>4.21</v>
      </c>
      <c r="I127" s="7">
        <f>配置!G127</f>
        <v>1</v>
      </c>
      <c r="J127" s="7">
        <f t="shared" si="2"/>
        <v>0</v>
      </c>
      <c r="K127" s="7">
        <f>RTD("tdf.quote","",$F127,"volume","1")</f>
        <v>7057058</v>
      </c>
      <c r="L127" s="6">
        <f>RTD("tdf.quote","",$F127,"mrj1","1")</f>
        <v>4.2</v>
      </c>
      <c r="M127" s="7">
        <f>RTD("tdf.quote","",$F127,"mrl1","1")</f>
        <v>18435</v>
      </c>
      <c r="N127" s="6">
        <f>RTD("tdf.quote","",$F127,"mcj1","1")</f>
        <v>4.21</v>
      </c>
      <c r="O127" s="7">
        <f>RTD("tdf.quote","",$F127,"mcl1","1")</f>
        <v>1360</v>
      </c>
      <c r="P127" s="6">
        <f>RTD("tdf.quote","",$F127,"mrj2","1")</f>
        <v>4.1900000000000004</v>
      </c>
      <c r="Q127" s="7">
        <f>RTD("tdf.quote","",$F127,"mrl2","1")</f>
        <v>22084</v>
      </c>
      <c r="R127" s="6">
        <f>RTD("tdf.quote","",$F127,"mcj2","1")</f>
        <v>4.22</v>
      </c>
      <c r="S127" s="7">
        <f>RTD("tdf.quote","",$F127,"mcl2","1")</f>
        <v>23725</v>
      </c>
      <c r="T127" s="103">
        <f>IF(配置!$P127=0, 1000, $O127/配置!$P127*100)</f>
        <v>133.13236254854812</v>
      </c>
      <c r="U127" s="103">
        <f>IF(配置!$P127=0, 1000, ($O127+$S127)/配置!$P127*100)</f>
        <v>2455.6068489193603</v>
      </c>
    </row>
    <row r="128" spans="6:21" x14ac:dyDescent="0.15">
      <c r="F128" s="74" t="str">
        <f>wt!B123</f>
        <v>600011.SH</v>
      </c>
      <c r="G128" s="74" t="str">
        <f>wt!C123</f>
        <v>华能国际</v>
      </c>
      <c r="H128" s="75">
        <f>RTD("tdf.quote","",$F128,"new","1")</f>
        <v>7.45</v>
      </c>
      <c r="I128" s="7">
        <f>配置!G128</f>
        <v>1</v>
      </c>
      <c r="J128" s="7">
        <f t="shared" si="2"/>
        <v>0</v>
      </c>
      <c r="K128" s="7">
        <f>RTD("tdf.quote","",$F128,"volume","1")</f>
        <v>626235</v>
      </c>
      <c r="L128" s="6">
        <f>RTD("tdf.quote","",$F128,"mrj1","1")</f>
        <v>7.46</v>
      </c>
      <c r="M128" s="7">
        <f>RTD("tdf.quote","",$F128,"mrl1","1")</f>
        <v>5</v>
      </c>
      <c r="N128" s="6">
        <f>RTD("tdf.quote","",$F128,"mcj1","1")</f>
        <v>7.47</v>
      </c>
      <c r="O128" s="7">
        <f>RTD("tdf.quote","",$F128,"mcl1","1")</f>
        <v>642</v>
      </c>
      <c r="P128" s="6">
        <f>RTD("tdf.quote","",$F128,"mrj2","1")</f>
        <v>7.45</v>
      </c>
      <c r="Q128" s="7">
        <f>RTD("tdf.quote","",$F128,"mrl2","1")</f>
        <v>38</v>
      </c>
      <c r="R128" s="6">
        <f>RTD("tdf.quote","",$F128,"mcj2","1")</f>
        <v>7.48</v>
      </c>
      <c r="S128" s="7">
        <f>RTD("tdf.quote","",$F128,"mcl2","1")</f>
        <v>1192</v>
      </c>
      <c r="T128" s="103">
        <f>IF(配置!$P128=0, 1000, $O128/配置!$P128*100)</f>
        <v>119.74610980180313</v>
      </c>
      <c r="U128" s="103">
        <f>IF(配置!$P128=0, 1000, ($O128+$S128)/配置!$P128*100)</f>
        <v>342.07845074222269</v>
      </c>
    </row>
    <row r="129" spans="6:21" x14ac:dyDescent="0.15">
      <c r="F129" s="74" t="str">
        <f>wt!B124</f>
        <v>600015.SH</v>
      </c>
      <c r="G129" s="74" t="str">
        <f>wt!C124</f>
        <v>华夏银行</v>
      </c>
      <c r="H129" s="75">
        <f>RTD("tdf.quote","",$F129,"new","1")</f>
        <v>10.74</v>
      </c>
      <c r="I129" s="7">
        <f>配置!G129</f>
        <v>1</v>
      </c>
      <c r="J129" s="7">
        <f t="shared" si="2"/>
        <v>0</v>
      </c>
      <c r="K129" s="7">
        <f>RTD("tdf.quote","",$F129,"volume","1")</f>
        <v>1212967</v>
      </c>
      <c r="L129" s="6">
        <f>RTD("tdf.quote","",$F129,"mrj1","1")</f>
        <v>10.74</v>
      </c>
      <c r="M129" s="7">
        <f>RTD("tdf.quote","",$F129,"mrl1","1")</f>
        <v>1275</v>
      </c>
      <c r="N129" s="6">
        <f>RTD("tdf.quote","",$F129,"mcj1","1")</f>
        <v>10.75</v>
      </c>
      <c r="O129" s="7">
        <f>RTD("tdf.quote","",$F129,"mcl1","1")</f>
        <v>271</v>
      </c>
      <c r="P129" s="6">
        <f>RTD("tdf.quote","",$F129,"mrj2","1")</f>
        <v>10.73</v>
      </c>
      <c r="Q129" s="7">
        <f>RTD("tdf.quote","",$F129,"mrl2","1")</f>
        <v>994</v>
      </c>
      <c r="R129" s="6">
        <f>RTD("tdf.quote","",$F129,"mcj2","1")</f>
        <v>10.76</v>
      </c>
      <c r="S129" s="7">
        <f>RTD("tdf.quote","",$F129,"mcl2","1")</f>
        <v>2705</v>
      </c>
      <c r="T129" s="103">
        <f>IF(配置!$P129=0, 1000, $O129/配置!$P129*100)</f>
        <v>47.682386162205809</v>
      </c>
      <c r="U129" s="103">
        <f>IF(配置!$P129=0, 1000, ($O129+$S129)/配置!$P129*100)</f>
        <v>523.62649896208302</v>
      </c>
    </row>
    <row r="130" spans="6:21" x14ac:dyDescent="0.15">
      <c r="F130" s="74" t="str">
        <f>wt!B125</f>
        <v>600016.SH</v>
      </c>
      <c r="G130" s="74" t="str">
        <f>wt!C125</f>
        <v>民生银行</v>
      </c>
      <c r="H130" s="75">
        <f>RTD("tdf.quote","",$F130,"new","1")</f>
        <v>8.23</v>
      </c>
      <c r="I130" s="7">
        <f>配置!G130</f>
        <v>1</v>
      </c>
      <c r="J130" s="7">
        <f t="shared" si="2"/>
        <v>0</v>
      </c>
      <c r="K130" s="7">
        <f>RTD("tdf.quote","",$F130,"volume","1")</f>
        <v>5694864</v>
      </c>
      <c r="L130" s="6">
        <f>RTD("tdf.quote","",$F130,"mrj1","1")</f>
        <v>8.23</v>
      </c>
      <c r="M130" s="7">
        <f>RTD("tdf.quote","",$F130,"mrl1","1")</f>
        <v>705</v>
      </c>
      <c r="N130" s="6">
        <f>RTD("tdf.quote","",$F130,"mcj1","1")</f>
        <v>8.24</v>
      </c>
      <c r="O130" s="7">
        <f>RTD("tdf.quote","",$F130,"mcl1","1")</f>
        <v>6283</v>
      </c>
      <c r="P130" s="6">
        <f>RTD("tdf.quote","",$F130,"mrj2","1")</f>
        <v>8.2200000000000006</v>
      </c>
      <c r="Q130" s="7">
        <f>RTD("tdf.quote","",$F130,"mrl2","1")</f>
        <v>3613</v>
      </c>
      <c r="R130" s="6">
        <f>RTD("tdf.quote","",$F130,"mcj2","1")</f>
        <v>8.25</v>
      </c>
      <c r="S130" s="7">
        <f>RTD("tdf.quote","",$F130,"mcl2","1")</f>
        <v>11368</v>
      </c>
      <c r="T130" s="103">
        <f>IF(配置!$P130=0, 1000, $O130/配置!$P130*100)</f>
        <v>181.58408079121349</v>
      </c>
      <c r="U130" s="103">
        <f>IF(配置!$P130=0, 1000, ($O130+$S130)/配置!$P130*100)</f>
        <v>510.12901640071772</v>
      </c>
    </row>
    <row r="131" spans="6:21" x14ac:dyDescent="0.15">
      <c r="F131" s="74" t="str">
        <f>wt!B126</f>
        <v>600018.SH</v>
      </c>
      <c r="G131" s="74" t="str">
        <f>wt!C126</f>
        <v>上港集团</v>
      </c>
      <c r="H131" s="75">
        <f>RTD("tdf.quote","",$F131,"new","1")</f>
        <v>6.35</v>
      </c>
      <c r="I131" s="7">
        <f>配置!G131</f>
        <v>1</v>
      </c>
      <c r="J131" s="7">
        <f t="shared" si="2"/>
        <v>0</v>
      </c>
      <c r="K131" s="7">
        <f>RTD("tdf.quote","",$F131,"volume","1")</f>
        <v>1207544</v>
      </c>
      <c r="L131" s="6">
        <f>RTD("tdf.quote","",$F131,"mrj1","1")</f>
        <v>6.34</v>
      </c>
      <c r="M131" s="7">
        <f>RTD("tdf.quote","",$F131,"mrl1","1")</f>
        <v>1096</v>
      </c>
      <c r="N131" s="6">
        <f>RTD("tdf.quote","",$F131,"mcj1","1")</f>
        <v>6.35</v>
      </c>
      <c r="O131" s="7">
        <f>RTD("tdf.quote","",$F131,"mcl1","1")</f>
        <v>1956</v>
      </c>
      <c r="P131" s="6">
        <f>RTD("tdf.quote","",$F131,"mrj2","1")</f>
        <v>6.33</v>
      </c>
      <c r="Q131" s="7">
        <f>RTD("tdf.quote","",$F131,"mrl2","1")</f>
        <v>2487</v>
      </c>
      <c r="R131" s="6">
        <f>RTD("tdf.quote","",$F131,"mcj2","1")</f>
        <v>6.36</v>
      </c>
      <c r="S131" s="7">
        <f>RTD("tdf.quote","",$F131,"mcl2","1")</f>
        <v>7573</v>
      </c>
      <c r="T131" s="103">
        <f>IF(配置!$P131=0, 1000, $O131/配置!$P131*100)</f>
        <v>336.69328950856527</v>
      </c>
      <c r="U131" s="103">
        <f>IF(配置!$P131=0, 1000, ($O131+$S131)/配置!$P131*100)</f>
        <v>1640.2609180608988</v>
      </c>
    </row>
    <row r="132" spans="6:21" x14ac:dyDescent="0.15">
      <c r="F132" s="74" t="str">
        <f>wt!B127</f>
        <v>600019.SH</v>
      </c>
      <c r="G132" s="74" t="str">
        <f>wt!C127</f>
        <v>宝钢股份</v>
      </c>
      <c r="H132" s="75">
        <f>RTD("tdf.quote","",$F132,"new","1")</f>
        <v>6.2</v>
      </c>
      <c r="I132" s="7">
        <f>配置!G132</f>
        <v>1</v>
      </c>
      <c r="J132" s="7">
        <f t="shared" si="2"/>
        <v>0</v>
      </c>
      <c r="K132" s="7">
        <f>RTD("tdf.quote","",$F132,"volume","1")</f>
        <v>1183094</v>
      </c>
      <c r="L132" s="6">
        <f>RTD("tdf.quote","",$F132,"mrj1","1")</f>
        <v>6.2</v>
      </c>
      <c r="M132" s="7">
        <f>RTD("tdf.quote","",$F132,"mrl1","1")</f>
        <v>2186</v>
      </c>
      <c r="N132" s="6">
        <f>RTD("tdf.quote","",$F132,"mcj1","1")</f>
        <v>6.21</v>
      </c>
      <c r="O132" s="7">
        <f>RTD("tdf.quote","",$F132,"mcl1","1")</f>
        <v>174</v>
      </c>
      <c r="P132" s="6">
        <f>RTD("tdf.quote","",$F132,"mrj2","1")</f>
        <v>6.19</v>
      </c>
      <c r="Q132" s="7">
        <f>RTD("tdf.quote","",$F132,"mrl2","1")</f>
        <v>983</v>
      </c>
      <c r="R132" s="6">
        <f>RTD("tdf.quote","",$F132,"mcj2","1")</f>
        <v>6.22</v>
      </c>
      <c r="S132" s="7">
        <f>RTD("tdf.quote","",$F132,"mcl2","1")</f>
        <v>1010</v>
      </c>
      <c r="T132" s="103">
        <f>IF(配置!$P132=0, 1000, $O132/配置!$P132*100)</f>
        <v>27.584443720875697</v>
      </c>
      <c r="U132" s="103">
        <f>IF(配置!$P132=0, 1000, ($O132+$S132)/配置!$P132*100)</f>
        <v>187.70104233055645</v>
      </c>
    </row>
    <row r="133" spans="6:21" x14ac:dyDescent="0.15">
      <c r="F133" s="74" t="str">
        <f>wt!B128</f>
        <v>600023.SH</v>
      </c>
      <c r="G133" s="74" t="str">
        <f>wt!C128</f>
        <v>浙能电力</v>
      </c>
      <c r="H133" s="75">
        <f>RTD("tdf.quote","",$F133,"new","1")</f>
        <v>6.71</v>
      </c>
      <c r="I133" s="7">
        <f>配置!G133</f>
        <v>1</v>
      </c>
      <c r="J133" s="7">
        <f t="shared" si="2"/>
        <v>0</v>
      </c>
      <c r="K133" s="7">
        <f>RTD("tdf.quote","",$F133,"volume","1")</f>
        <v>400823</v>
      </c>
      <c r="L133" s="6">
        <f>RTD("tdf.quote","",$F133,"mrj1","1")</f>
        <v>6.7</v>
      </c>
      <c r="M133" s="7">
        <f>RTD("tdf.quote","",$F133,"mrl1","1")</f>
        <v>3386</v>
      </c>
      <c r="N133" s="6">
        <f>RTD("tdf.quote","",$F133,"mcj1","1")</f>
        <v>6.71</v>
      </c>
      <c r="O133" s="7">
        <f>RTD("tdf.quote","",$F133,"mcl1","1")</f>
        <v>734</v>
      </c>
      <c r="P133" s="6">
        <f>RTD("tdf.quote","",$F133,"mrj2","1")</f>
        <v>6.69</v>
      </c>
      <c r="Q133" s="7">
        <f>RTD("tdf.quote","",$F133,"mrl2","1")</f>
        <v>461</v>
      </c>
      <c r="R133" s="6">
        <f>RTD("tdf.quote","",$F133,"mcj2","1")</f>
        <v>6.72</v>
      </c>
      <c r="S133" s="7">
        <f>RTD("tdf.quote","",$F133,"mcl2","1")</f>
        <v>3373</v>
      </c>
      <c r="T133" s="103">
        <f>IF(配置!$P133=0, 1000, $O133/配置!$P133*100)</f>
        <v>727.27143228454395</v>
      </c>
      <c r="U133" s="103">
        <f>IF(配置!$P133=0, 1000, ($O133+$S133)/配置!$P133*100)</f>
        <v>4069.3511885458065</v>
      </c>
    </row>
    <row r="134" spans="6:21" x14ac:dyDescent="0.15">
      <c r="F134" s="74" t="str">
        <f>wt!B129</f>
        <v>600027.SH</v>
      </c>
      <c r="G134" s="74" t="str">
        <f>wt!C129</f>
        <v>华电国际</v>
      </c>
      <c r="H134" s="75">
        <f>RTD("tdf.quote","",$F134,"new","1")</f>
        <v>5.83</v>
      </c>
      <c r="I134" s="7">
        <f>配置!G134</f>
        <v>1</v>
      </c>
      <c r="J134" s="7">
        <f t="shared" si="2"/>
        <v>0</v>
      </c>
      <c r="K134" s="7">
        <f>RTD("tdf.quote","",$F134,"volume","1")</f>
        <v>787069</v>
      </c>
      <c r="L134" s="6">
        <f>RTD("tdf.quote","",$F134,"mrj1","1")</f>
        <v>5.83</v>
      </c>
      <c r="M134" s="7">
        <f>RTD("tdf.quote","",$F134,"mrl1","1")</f>
        <v>794</v>
      </c>
      <c r="N134" s="6">
        <f>RTD("tdf.quote","",$F134,"mcj1","1")</f>
        <v>5.84</v>
      </c>
      <c r="O134" s="7">
        <f>RTD("tdf.quote","",$F134,"mcl1","1")</f>
        <v>797</v>
      </c>
      <c r="P134" s="6">
        <f>RTD("tdf.quote","",$F134,"mrj2","1")</f>
        <v>5.82</v>
      </c>
      <c r="Q134" s="7">
        <f>RTD("tdf.quote","",$F134,"mrl2","1")</f>
        <v>1865</v>
      </c>
      <c r="R134" s="6">
        <f>RTD("tdf.quote","",$F134,"mcj2","1")</f>
        <v>5.85</v>
      </c>
      <c r="S134" s="7">
        <f>RTD("tdf.quote","",$F134,"mcl2","1")</f>
        <v>2520</v>
      </c>
      <c r="T134" s="103">
        <f>IF(配置!$P134=0, 1000, $O134/配置!$P134*100)</f>
        <v>293.53627768786868</v>
      </c>
      <c r="U134" s="103">
        <f>IF(配置!$P134=0, 1000, ($O134+$S134)/配置!$P134*100)</f>
        <v>1221.6560013684571</v>
      </c>
    </row>
    <row r="135" spans="6:21" x14ac:dyDescent="0.15">
      <c r="F135" s="74" t="str">
        <f>wt!B130</f>
        <v>600028.SH</v>
      </c>
      <c r="G135" s="74" t="str">
        <f>wt!C130</f>
        <v>中国石化</v>
      </c>
      <c r="H135" s="75">
        <f>RTD("tdf.quote","",$F135,"new","1")</f>
        <v>5.75</v>
      </c>
      <c r="I135" s="7">
        <f>配置!G135</f>
        <v>1</v>
      </c>
      <c r="J135" s="7">
        <f t="shared" si="2"/>
        <v>0</v>
      </c>
      <c r="K135" s="7">
        <f>RTD("tdf.quote","",$F135,"volume","1")</f>
        <v>3089602</v>
      </c>
      <c r="L135" s="6">
        <f>RTD("tdf.quote","",$F135,"mrj1","1")</f>
        <v>5.74</v>
      </c>
      <c r="M135" s="7">
        <f>RTD("tdf.quote","",$F135,"mrl1","1")</f>
        <v>16211</v>
      </c>
      <c r="N135" s="6">
        <f>RTD("tdf.quote","",$F135,"mcj1","1")</f>
        <v>5.75</v>
      </c>
      <c r="O135" s="7">
        <f>RTD("tdf.quote","",$F135,"mcl1","1")</f>
        <v>11240</v>
      </c>
      <c r="P135" s="6">
        <f>RTD("tdf.quote","",$F135,"mrj2","1")</f>
        <v>5.73</v>
      </c>
      <c r="Q135" s="7">
        <f>RTD("tdf.quote","",$F135,"mrl2","1")</f>
        <v>16520</v>
      </c>
      <c r="R135" s="6">
        <f>RTD("tdf.quote","",$F135,"mcj2","1")</f>
        <v>5.76</v>
      </c>
      <c r="S135" s="7">
        <f>RTD("tdf.quote","",$F135,"mcl2","1")</f>
        <v>38158</v>
      </c>
      <c r="T135" s="103">
        <f>IF(配置!$P135=0, 1000, $O135/配置!$P135*100)</f>
        <v>1567.0345511801581</v>
      </c>
      <c r="U135" s="103">
        <f>IF(配置!$P135=0, 1000, ($O135+$S135)/配置!$P135*100)</f>
        <v>6886.8659038431897</v>
      </c>
    </row>
    <row r="136" spans="6:21" x14ac:dyDescent="0.15">
      <c r="F136" s="74" t="str">
        <f>wt!B131</f>
        <v>600029.SH</v>
      </c>
      <c r="G136" s="74" t="str">
        <f>wt!C131</f>
        <v>南方航空</v>
      </c>
      <c r="H136" s="75">
        <f>RTD("tdf.quote","",$F136,"new","1")</f>
        <v>5.29</v>
      </c>
      <c r="I136" s="7">
        <f>配置!G136</f>
        <v>1</v>
      </c>
      <c r="J136" s="7">
        <f t="shared" si="2"/>
        <v>0</v>
      </c>
      <c r="K136" s="7">
        <f>RTD("tdf.quote","",$F136,"volume","1")</f>
        <v>2527573</v>
      </c>
      <c r="L136" s="6">
        <f>RTD("tdf.quote","",$F136,"mrj1","1")</f>
        <v>5.28</v>
      </c>
      <c r="M136" s="7">
        <f>RTD("tdf.quote","",$F136,"mrl1","1")</f>
        <v>4118</v>
      </c>
      <c r="N136" s="6">
        <f>RTD("tdf.quote","",$F136,"mcj1","1")</f>
        <v>5.29</v>
      </c>
      <c r="O136" s="7">
        <f>RTD("tdf.quote","",$F136,"mcl1","1")</f>
        <v>432</v>
      </c>
      <c r="P136" s="6">
        <f>RTD("tdf.quote","",$F136,"mrj2","1")</f>
        <v>5.27</v>
      </c>
      <c r="Q136" s="7">
        <f>RTD("tdf.quote","",$F136,"mrl2","1")</f>
        <v>6961</v>
      </c>
      <c r="R136" s="6">
        <f>RTD("tdf.quote","",$F136,"mcj2","1")</f>
        <v>5.3</v>
      </c>
      <c r="S136" s="7">
        <f>RTD("tdf.quote","",$F136,"mcl2","1")</f>
        <v>5363</v>
      </c>
      <c r="T136" s="103">
        <f>IF(配置!$P136=0, 1000, $O136/配置!$P136*100)</f>
        <v>96.380391973138245</v>
      </c>
      <c r="U136" s="103">
        <f>IF(配置!$P136=0, 1000, ($O136+$S136)/配置!$P136*100)</f>
        <v>1292.8804895470744</v>
      </c>
    </row>
    <row r="137" spans="6:21" x14ac:dyDescent="0.15">
      <c r="F137" s="74" t="str">
        <f>wt!B132</f>
        <v>600030.SH</v>
      </c>
      <c r="G137" s="74" t="str">
        <f>wt!C132</f>
        <v>中信证券</v>
      </c>
      <c r="H137" s="75">
        <f>RTD("tdf.quote","",$F137,"new","1")</f>
        <v>27.06</v>
      </c>
      <c r="I137" s="7">
        <f>配置!G137</f>
        <v>1</v>
      </c>
      <c r="J137" s="7">
        <f t="shared" ref="J137:J200" si="3">I137*IF(M137=0,-1,IF(O137=0,1,0))</f>
        <v>0</v>
      </c>
      <c r="K137" s="7">
        <f>RTD("tdf.quote","",$F137,"volume","1")</f>
        <v>6879470</v>
      </c>
      <c r="L137" s="6">
        <f>RTD("tdf.quote","",$F137,"mrj1","1")</f>
        <v>27.07</v>
      </c>
      <c r="M137" s="7">
        <f>RTD("tdf.quote","",$F137,"mrl1","1")</f>
        <v>92</v>
      </c>
      <c r="N137" s="6">
        <f>RTD("tdf.quote","",$F137,"mcj1","1")</f>
        <v>27.08</v>
      </c>
      <c r="O137" s="7">
        <f>RTD("tdf.quote","",$F137,"mcl1","1")</f>
        <v>15</v>
      </c>
      <c r="P137" s="6">
        <f>RTD("tdf.quote","",$F137,"mrj2","1")</f>
        <v>27.06</v>
      </c>
      <c r="Q137" s="7">
        <f>RTD("tdf.quote","",$F137,"mrl2","1")</f>
        <v>28</v>
      </c>
      <c r="R137" s="6">
        <f>RTD("tdf.quote","",$F137,"mcj2","1")</f>
        <v>27.09</v>
      </c>
      <c r="S137" s="7">
        <f>RTD("tdf.quote","",$F137,"mcl2","1")</f>
        <v>6282</v>
      </c>
      <c r="T137" s="103">
        <f>IF(配置!$P137=0, 1000, $O137/配置!$P137*100)</f>
        <v>1.492946781212916</v>
      </c>
      <c r="U137" s="103">
        <f>IF(配置!$P137=0, 1000, ($O137+$S137)/配置!$P137*100)</f>
        <v>626.73905875318212</v>
      </c>
    </row>
    <row r="138" spans="6:21" x14ac:dyDescent="0.15">
      <c r="F138" s="74" t="str">
        <f>wt!B133</f>
        <v>600031.SH</v>
      </c>
      <c r="G138" s="74" t="str">
        <f>wt!C133</f>
        <v>三一重工</v>
      </c>
      <c r="H138" s="75">
        <f>RTD("tdf.quote","",$F138,"new","1")</f>
        <v>8.64</v>
      </c>
      <c r="I138" s="7">
        <f>配置!G138</f>
        <v>1</v>
      </c>
      <c r="J138" s="7">
        <f t="shared" si="3"/>
        <v>0</v>
      </c>
      <c r="K138" s="7">
        <f>RTD("tdf.quote","",$F138,"volume","1")</f>
        <v>1759695</v>
      </c>
      <c r="L138" s="6">
        <f>RTD("tdf.quote","",$F138,"mrj1","1")</f>
        <v>8.6300000000000008</v>
      </c>
      <c r="M138" s="7">
        <f>RTD("tdf.quote","",$F138,"mrl1","1")</f>
        <v>779</v>
      </c>
      <c r="N138" s="6">
        <f>RTD("tdf.quote","",$F138,"mcj1","1")</f>
        <v>8.64</v>
      </c>
      <c r="O138" s="7">
        <f>RTD("tdf.quote","",$F138,"mcl1","1")</f>
        <v>38</v>
      </c>
      <c r="P138" s="6">
        <f>RTD("tdf.quote","",$F138,"mrj2","1")</f>
        <v>8.6199999999999992</v>
      </c>
      <c r="Q138" s="7">
        <f>RTD("tdf.quote","",$F138,"mrl2","1")</f>
        <v>2155</v>
      </c>
      <c r="R138" s="6">
        <f>RTD("tdf.quote","",$F138,"mcj2","1")</f>
        <v>8.65</v>
      </c>
      <c r="S138" s="7">
        <f>RTD("tdf.quote","",$F138,"mcl2","1")</f>
        <v>1852</v>
      </c>
      <c r="T138" s="103">
        <f>IF(配置!$P138=0, 1000, $O138/配置!$P138*100)</f>
        <v>9.7710917697324007</v>
      </c>
      <c r="U138" s="103">
        <f>IF(配置!$P138=0, 1000, ($O138+$S138)/配置!$P138*100)</f>
        <v>485.98324854721682</v>
      </c>
    </row>
    <row r="139" spans="6:21" x14ac:dyDescent="0.15">
      <c r="F139" s="74" t="str">
        <f>wt!B134</f>
        <v>600036.SH</v>
      </c>
      <c r="G139" s="74" t="str">
        <f>wt!C134</f>
        <v>招商银行</v>
      </c>
      <c r="H139" s="75">
        <f>RTD("tdf.quote","",$F139,"new","1")</f>
        <v>13.62</v>
      </c>
      <c r="I139" s="7">
        <f>配置!G139</f>
        <v>1</v>
      </c>
      <c r="J139" s="7">
        <f t="shared" si="3"/>
        <v>0</v>
      </c>
      <c r="K139" s="7">
        <f>RTD("tdf.quote","",$F139,"volume","1")</f>
        <v>2354856</v>
      </c>
      <c r="L139" s="6">
        <f>RTD("tdf.quote","",$F139,"mrj1","1")</f>
        <v>13.62</v>
      </c>
      <c r="M139" s="7">
        <f>RTD("tdf.quote","",$F139,"mrl1","1")</f>
        <v>41</v>
      </c>
      <c r="N139" s="6">
        <f>RTD("tdf.quote","",$F139,"mcj1","1")</f>
        <v>13.63</v>
      </c>
      <c r="O139" s="7">
        <f>RTD("tdf.quote","",$F139,"mcl1","1")</f>
        <v>1310</v>
      </c>
      <c r="P139" s="6">
        <f>RTD("tdf.quote","",$F139,"mrj2","1")</f>
        <v>13.61</v>
      </c>
      <c r="Q139" s="7">
        <f>RTD("tdf.quote","",$F139,"mrl2","1")</f>
        <v>1078</v>
      </c>
      <c r="R139" s="6">
        <f>RTD("tdf.quote","",$F139,"mcj2","1")</f>
        <v>13.64</v>
      </c>
      <c r="S139" s="7">
        <f>RTD("tdf.quote","",$F139,"mcl2","1")</f>
        <v>283</v>
      </c>
      <c r="T139" s="103">
        <f>IF(配置!$P139=0, 1000, $O139/配置!$P139*100)</f>
        <v>62.184148978910279</v>
      </c>
      <c r="U139" s="103">
        <f>IF(配置!$P139=0, 1000, ($O139+$S139)/配置!$P139*100)</f>
        <v>75.617823910995483</v>
      </c>
    </row>
    <row r="140" spans="6:21" x14ac:dyDescent="0.15">
      <c r="F140" s="74" t="str">
        <f>wt!B135</f>
        <v>600038.SH</v>
      </c>
      <c r="G140" s="74" t="str">
        <f>wt!C135</f>
        <v>哈飞股份</v>
      </c>
      <c r="H140" s="75">
        <f>RTD("tdf.quote","",$F140,"new","1")</f>
        <v>41.01</v>
      </c>
      <c r="I140" s="7">
        <f>配置!G140</f>
        <v>1</v>
      </c>
      <c r="J140" s="7">
        <f t="shared" si="3"/>
        <v>0</v>
      </c>
      <c r="K140" s="7">
        <f>RTD("tdf.quote","",$F140,"volume","1")</f>
        <v>158987</v>
      </c>
      <c r="L140" s="6">
        <f>RTD("tdf.quote","",$F140,"mrj1","1")</f>
        <v>40.92</v>
      </c>
      <c r="M140" s="7">
        <f>RTD("tdf.quote","",$F140,"mrl1","1")</f>
        <v>1</v>
      </c>
      <c r="N140" s="6">
        <f>RTD("tdf.quote","",$F140,"mcj1","1")</f>
        <v>40.950000000000003</v>
      </c>
      <c r="O140" s="7">
        <f>RTD("tdf.quote","",$F140,"mcl1","1")</f>
        <v>15</v>
      </c>
      <c r="P140" s="6">
        <f>RTD("tdf.quote","",$F140,"mrj2","1")</f>
        <v>40.9</v>
      </c>
      <c r="Q140" s="7">
        <f>RTD("tdf.quote","",$F140,"mrl2","1")</f>
        <v>417</v>
      </c>
      <c r="R140" s="6">
        <f>RTD("tdf.quote","",$F140,"mcj2","1")</f>
        <v>40.99</v>
      </c>
      <c r="S140" s="7">
        <f>RTD("tdf.quote","",$F140,"mcl2","1")</f>
        <v>60</v>
      </c>
      <c r="T140" s="103">
        <f>IF(配置!$P140=0, 1000, $O140/配置!$P140*100)</f>
        <v>26.007561841991496</v>
      </c>
      <c r="U140" s="103">
        <f>IF(配置!$P140=0, 1000, ($O140+$S140)/配置!$P140*100)</f>
        <v>130.03780920995746</v>
      </c>
    </row>
    <row r="141" spans="6:21" x14ac:dyDescent="0.15">
      <c r="F141" s="74" t="str">
        <f>wt!B136</f>
        <v>600048.SH</v>
      </c>
      <c r="G141" s="74" t="str">
        <f>wt!C136</f>
        <v>保利地产</v>
      </c>
      <c r="H141" s="75">
        <f>RTD("tdf.quote","",$F141,"new","1")</f>
        <v>7.97</v>
      </c>
      <c r="I141" s="7">
        <f>配置!G141</f>
        <v>1</v>
      </c>
      <c r="J141" s="7">
        <f t="shared" si="3"/>
        <v>0</v>
      </c>
      <c r="K141" s="7">
        <f>RTD("tdf.quote","",$F141,"volume","1")</f>
        <v>2695888</v>
      </c>
      <c r="L141" s="6">
        <f>RTD("tdf.quote","",$F141,"mrj1","1")</f>
        <v>7.97</v>
      </c>
      <c r="M141" s="7">
        <f>RTD("tdf.quote","",$F141,"mrl1","1")</f>
        <v>1486</v>
      </c>
      <c r="N141" s="6">
        <f>RTD("tdf.quote","",$F141,"mcj1","1")</f>
        <v>7.98</v>
      </c>
      <c r="O141" s="7">
        <f>RTD("tdf.quote","",$F141,"mcl1","1")</f>
        <v>4171</v>
      </c>
      <c r="P141" s="6">
        <f>RTD("tdf.quote","",$F141,"mrj2","1")</f>
        <v>7.96</v>
      </c>
      <c r="Q141" s="7">
        <f>RTD("tdf.quote","",$F141,"mrl2","1")</f>
        <v>1217</v>
      </c>
      <c r="R141" s="6">
        <f>RTD("tdf.quote","",$F141,"mcj2","1")</f>
        <v>7.99</v>
      </c>
      <c r="S141" s="7">
        <f>RTD("tdf.quote","",$F141,"mcl2","1")</f>
        <v>6125</v>
      </c>
      <c r="T141" s="103">
        <f>IF(配置!$P141=0, 1000, $O141/配置!$P141*100)</f>
        <v>508.62427851567998</v>
      </c>
      <c r="U141" s="103">
        <f>IF(配置!$P141=0, 1000, ($O141+$S141)/配置!$P141*100)</f>
        <v>1255.5251909847616</v>
      </c>
    </row>
    <row r="142" spans="6:21" x14ac:dyDescent="0.15">
      <c r="F142" s="74" t="str">
        <f>wt!B137</f>
        <v>600050.SH</v>
      </c>
      <c r="G142" s="74" t="str">
        <f>wt!C137</f>
        <v>中国联通</v>
      </c>
      <c r="H142" s="75">
        <f>RTD("tdf.quote","",$F142,"new","1")</f>
        <v>4.3899999999999997</v>
      </c>
      <c r="I142" s="7">
        <f>配置!G142</f>
        <v>1</v>
      </c>
      <c r="J142" s="7">
        <f t="shared" si="3"/>
        <v>0</v>
      </c>
      <c r="K142" s="7">
        <f>RTD("tdf.quote","",$F142,"volume","1")</f>
        <v>3394404</v>
      </c>
      <c r="L142" s="6">
        <f>RTD("tdf.quote","",$F142,"mrj1","1")</f>
        <v>4.38</v>
      </c>
      <c r="M142" s="7">
        <f>RTD("tdf.quote","",$F142,"mrl1","1")</f>
        <v>10658</v>
      </c>
      <c r="N142" s="6">
        <f>RTD("tdf.quote","",$F142,"mcj1","1")</f>
        <v>4.3899999999999997</v>
      </c>
      <c r="O142" s="7">
        <f>RTD("tdf.quote","",$F142,"mcl1","1")</f>
        <v>8279</v>
      </c>
      <c r="P142" s="6">
        <f>RTD("tdf.quote","",$F142,"mrj2","1")</f>
        <v>4.37</v>
      </c>
      <c r="Q142" s="7">
        <f>RTD("tdf.quote","",$F142,"mrl2","1")</f>
        <v>16757</v>
      </c>
      <c r="R142" s="6">
        <f>RTD("tdf.quote","",$F142,"mcj2","1")</f>
        <v>4.4000000000000004</v>
      </c>
      <c r="S142" s="7">
        <f>RTD("tdf.quote","",$F142,"mcl2","1")</f>
        <v>28829</v>
      </c>
      <c r="T142" s="103">
        <f>IF(配置!$P142=0, 1000, $O142/配置!$P142*100)</f>
        <v>764.93996380609133</v>
      </c>
      <c r="U142" s="103">
        <f>IF(配置!$P142=0, 1000, ($O142+$S142)/配置!$P142*100)</f>
        <v>3428.6015432922381</v>
      </c>
    </row>
    <row r="143" spans="6:21" x14ac:dyDescent="0.15">
      <c r="F143" s="74" t="str">
        <f>wt!B138</f>
        <v>600058.SH</v>
      </c>
      <c r="G143" s="74" t="str">
        <f>wt!C138</f>
        <v>五矿发展</v>
      </c>
      <c r="H143" s="75">
        <f>RTD("tdf.quote","",$F143,"new","1")</f>
        <v>15.21</v>
      </c>
      <c r="I143" s="7">
        <f>配置!G143</f>
        <v>1</v>
      </c>
      <c r="J143" s="7">
        <f t="shared" si="3"/>
        <v>0</v>
      </c>
      <c r="K143" s="7">
        <f>RTD("tdf.quote","",$F143,"volume","1")</f>
        <v>155207</v>
      </c>
      <c r="L143" s="6">
        <f>RTD("tdf.quote","",$F143,"mrj1","1")</f>
        <v>15.21</v>
      </c>
      <c r="M143" s="7">
        <f>RTD("tdf.quote","",$F143,"mrl1","1")</f>
        <v>102</v>
      </c>
      <c r="N143" s="6">
        <f>RTD("tdf.quote","",$F143,"mcj1","1")</f>
        <v>15.23</v>
      </c>
      <c r="O143" s="7">
        <f>RTD("tdf.quote","",$F143,"mcl1","1")</f>
        <v>252</v>
      </c>
      <c r="P143" s="6">
        <f>RTD("tdf.quote","",$F143,"mrj2","1")</f>
        <v>15.2</v>
      </c>
      <c r="Q143" s="7">
        <f>RTD("tdf.quote","",$F143,"mrl2","1")</f>
        <v>260</v>
      </c>
      <c r="R143" s="6">
        <f>RTD("tdf.quote","",$F143,"mcj2","1")</f>
        <v>15.24</v>
      </c>
      <c r="S143" s="7">
        <f>RTD("tdf.quote","",$F143,"mcl2","1")</f>
        <v>138</v>
      </c>
      <c r="T143" s="103">
        <f>IF(配置!$P143=0, 1000, $O143/配置!$P143*100)</f>
        <v>460.42332719710924</v>
      </c>
      <c r="U143" s="103">
        <f>IF(配置!$P143=0, 1000, ($O143+$S143)/配置!$P143*100)</f>
        <v>712.55991113838331</v>
      </c>
    </row>
    <row r="144" spans="6:21" x14ac:dyDescent="0.15">
      <c r="F144" s="74" t="str">
        <f>wt!B139</f>
        <v>600060.SH</v>
      </c>
      <c r="G144" s="74" t="str">
        <f>wt!C139</f>
        <v>海信电器</v>
      </c>
      <c r="H144" s="75">
        <f>RTD("tdf.quote","",$F144,"new","1")</f>
        <v>12.3</v>
      </c>
      <c r="I144" s="7">
        <f>配置!G144</f>
        <v>1</v>
      </c>
      <c r="J144" s="7">
        <f t="shared" si="3"/>
        <v>0</v>
      </c>
      <c r="K144" s="7">
        <f>RTD("tdf.quote","",$F144,"volume","1")</f>
        <v>330004</v>
      </c>
      <c r="L144" s="6">
        <f>RTD("tdf.quote","",$F144,"mrj1","1")</f>
        <v>12.29</v>
      </c>
      <c r="M144" s="7">
        <f>RTD("tdf.quote","",$F144,"mrl1","1")</f>
        <v>278</v>
      </c>
      <c r="N144" s="6">
        <f>RTD("tdf.quote","",$F144,"mcj1","1")</f>
        <v>12.3</v>
      </c>
      <c r="O144" s="7">
        <f>RTD("tdf.quote","",$F144,"mcl1","1")</f>
        <v>129</v>
      </c>
      <c r="P144" s="6">
        <f>RTD("tdf.quote","",$F144,"mrj2","1")</f>
        <v>12.28</v>
      </c>
      <c r="Q144" s="7">
        <f>RTD("tdf.quote","",$F144,"mrl2","1")</f>
        <v>1019</v>
      </c>
      <c r="R144" s="6">
        <f>RTD("tdf.quote","",$F144,"mcj2","1")</f>
        <v>12.31</v>
      </c>
      <c r="S144" s="7">
        <f>RTD("tdf.quote","",$F144,"mcl2","1")</f>
        <v>1457</v>
      </c>
      <c r="T144" s="103">
        <f>IF(配置!$P144=0, 1000, $O144/配置!$P144*100)</f>
        <v>128.71973918132454</v>
      </c>
      <c r="U144" s="103">
        <f>IF(配置!$P144=0, 1000, ($O144+$S144)/配置!$P144*100)</f>
        <v>1582.5543127254318</v>
      </c>
    </row>
    <row r="145" spans="6:21" x14ac:dyDescent="0.15">
      <c r="F145" s="74" t="str">
        <f>wt!B140</f>
        <v>600066.SH</v>
      </c>
      <c r="G145" s="74" t="str">
        <f>wt!C140</f>
        <v>宇通客车</v>
      </c>
      <c r="H145" s="75">
        <f>RTD("tdf.quote","",$F145,"new","1")</f>
        <v>22.06</v>
      </c>
      <c r="I145" s="7">
        <f>配置!G145</f>
        <v>1</v>
      </c>
      <c r="J145" s="7">
        <f t="shared" si="3"/>
        <v>0</v>
      </c>
      <c r="K145" s="7">
        <f>RTD("tdf.quote","",$F145,"volume","1")</f>
        <v>206601</v>
      </c>
      <c r="L145" s="6">
        <f>RTD("tdf.quote","",$F145,"mrj1","1")</f>
        <v>22.04</v>
      </c>
      <c r="M145" s="7">
        <f>RTD("tdf.quote","",$F145,"mrl1","1")</f>
        <v>1557</v>
      </c>
      <c r="N145" s="6">
        <f>RTD("tdf.quote","",$F145,"mcj1","1")</f>
        <v>22.05</v>
      </c>
      <c r="O145" s="7">
        <f>RTD("tdf.quote","",$F145,"mcl1","1")</f>
        <v>2</v>
      </c>
      <c r="P145" s="6">
        <f>RTD("tdf.quote","",$F145,"mrj2","1")</f>
        <v>22.03</v>
      </c>
      <c r="Q145" s="7">
        <f>RTD("tdf.quote","",$F145,"mrl2","1")</f>
        <v>10</v>
      </c>
      <c r="R145" s="6">
        <f>RTD("tdf.quote","",$F145,"mcj2","1")</f>
        <v>22.07</v>
      </c>
      <c r="S145" s="7">
        <f>RTD("tdf.quote","",$F145,"mcl2","1")</f>
        <v>46</v>
      </c>
      <c r="T145" s="103">
        <f>IF(配置!$P145=0, 1000, $O145/配置!$P145*100)</f>
        <v>1.7572636409096671</v>
      </c>
      <c r="U145" s="103">
        <f>IF(配置!$P145=0, 1000, ($O145+$S145)/配置!$P145*100)</f>
        <v>42.174327381832015</v>
      </c>
    </row>
    <row r="146" spans="6:21" x14ac:dyDescent="0.15">
      <c r="F146" s="74" t="str">
        <f>wt!B141</f>
        <v>600068.SH</v>
      </c>
      <c r="G146" s="74" t="str">
        <f>wt!C141</f>
        <v>葛 洲 坝</v>
      </c>
      <c r="H146" s="75">
        <f>RTD("tdf.quote","",$F146,"new","1")</f>
        <v>7.79</v>
      </c>
      <c r="I146" s="7">
        <f>配置!G146</f>
        <v>1</v>
      </c>
      <c r="J146" s="7">
        <f t="shared" si="3"/>
        <v>0</v>
      </c>
      <c r="K146" s="7">
        <f>RTD("tdf.quote","",$F146,"volume","1")</f>
        <v>2685496</v>
      </c>
      <c r="L146" s="6">
        <f>RTD("tdf.quote","",$F146,"mrj1","1")</f>
        <v>7.78</v>
      </c>
      <c r="M146" s="7">
        <f>RTD("tdf.quote","",$F146,"mrl1","1")</f>
        <v>14370</v>
      </c>
      <c r="N146" s="6">
        <f>RTD("tdf.quote","",$F146,"mcj1","1")</f>
        <v>7.79</v>
      </c>
      <c r="O146" s="7">
        <f>RTD("tdf.quote","",$F146,"mcl1","1")</f>
        <v>4601</v>
      </c>
      <c r="P146" s="6">
        <f>RTD("tdf.quote","",$F146,"mrj2","1")</f>
        <v>7.77</v>
      </c>
      <c r="Q146" s="7">
        <f>RTD("tdf.quote","",$F146,"mrl2","1")</f>
        <v>1988</v>
      </c>
      <c r="R146" s="6">
        <f>RTD("tdf.quote","",$F146,"mcj2","1")</f>
        <v>0</v>
      </c>
      <c r="S146" s="7">
        <f>RTD("tdf.quote","",$F146,"mcl2","1")</f>
        <v>0</v>
      </c>
      <c r="T146" s="103">
        <f>IF(配置!$P146=0, 1000, $O146/配置!$P146*100)</f>
        <v>1565.4870693245387</v>
      </c>
      <c r="U146" s="103">
        <f>IF(配置!$P146=0, 1000, ($O146+$S146)/配置!$P146*100)</f>
        <v>1565.4870693245387</v>
      </c>
    </row>
    <row r="147" spans="6:21" x14ac:dyDescent="0.15">
      <c r="F147" s="74" t="str">
        <f>wt!B142</f>
        <v>600079.SH</v>
      </c>
      <c r="G147" s="74" t="str">
        <f>wt!C142</f>
        <v>人福医药</v>
      </c>
      <c r="H147" s="75">
        <f>RTD("tdf.quote","",$F147,"new","1")</f>
        <v>27.62</v>
      </c>
      <c r="I147" s="7">
        <f>配置!G147</f>
        <v>1</v>
      </c>
      <c r="J147" s="7">
        <f t="shared" si="3"/>
        <v>0</v>
      </c>
      <c r="K147" s="7">
        <f>RTD("tdf.quote","",$F147,"volume","1")</f>
        <v>99693</v>
      </c>
      <c r="L147" s="6">
        <f>RTD("tdf.quote","",$F147,"mrj1","1")</f>
        <v>27.61</v>
      </c>
      <c r="M147" s="7">
        <f>RTD("tdf.quote","",$F147,"mrl1","1")</f>
        <v>20</v>
      </c>
      <c r="N147" s="6">
        <f>RTD("tdf.quote","",$F147,"mcj1","1")</f>
        <v>27.62</v>
      </c>
      <c r="O147" s="7">
        <f>RTD("tdf.quote","",$F147,"mcl1","1")</f>
        <v>80</v>
      </c>
      <c r="P147" s="6">
        <f>RTD("tdf.quote","",$F147,"mrj2","1")</f>
        <v>27.6</v>
      </c>
      <c r="Q147" s="7">
        <f>RTD("tdf.quote","",$F147,"mrl2","1")</f>
        <v>1124</v>
      </c>
      <c r="R147" s="6">
        <f>RTD("tdf.quote","",$F147,"mcj2","1")</f>
        <v>27.63</v>
      </c>
      <c r="S147" s="7">
        <f>RTD("tdf.quote","",$F147,"mcl2","1")</f>
        <v>224</v>
      </c>
      <c r="T147" s="103">
        <f>IF(配置!$P147=0, 1000, $O147/配置!$P147*100)</f>
        <v>148.15078303733202</v>
      </c>
      <c r="U147" s="103">
        <f>IF(配置!$P147=0, 1000, ($O147+$S147)/配置!$P147*100)</f>
        <v>562.97297554186173</v>
      </c>
    </row>
    <row r="148" spans="6:21" x14ac:dyDescent="0.15">
      <c r="F148" s="74" t="str">
        <f>wt!B143</f>
        <v>600085.SH</v>
      </c>
      <c r="G148" s="74" t="str">
        <f>wt!C143</f>
        <v>同 仁 堂</v>
      </c>
      <c r="H148" s="75">
        <f>RTD("tdf.quote","",$F148,"new","1")</f>
        <v>22.12</v>
      </c>
      <c r="I148" s="7">
        <f>配置!G148</f>
        <v>1</v>
      </c>
      <c r="J148" s="7">
        <f t="shared" si="3"/>
        <v>0</v>
      </c>
      <c r="K148" s="7">
        <f>RTD("tdf.quote","",$F148,"volume","1")</f>
        <v>148127</v>
      </c>
      <c r="L148" s="6">
        <f>RTD("tdf.quote","",$F148,"mrj1","1")</f>
        <v>22.12</v>
      </c>
      <c r="M148" s="7">
        <f>RTD("tdf.quote","",$F148,"mrl1","1")</f>
        <v>2</v>
      </c>
      <c r="N148" s="6">
        <f>RTD("tdf.quote","",$F148,"mcj1","1")</f>
        <v>22.13</v>
      </c>
      <c r="O148" s="7">
        <f>RTD("tdf.quote","",$F148,"mcl1","1")</f>
        <v>64</v>
      </c>
      <c r="P148" s="6">
        <f>RTD("tdf.quote","",$F148,"mrj2","1")</f>
        <v>22.11</v>
      </c>
      <c r="Q148" s="7">
        <f>RTD("tdf.quote","",$F148,"mrl2","1")</f>
        <v>66</v>
      </c>
      <c r="R148" s="6">
        <f>RTD("tdf.quote","",$F148,"mcj2","1")</f>
        <v>22.14</v>
      </c>
      <c r="S148" s="7">
        <f>RTD("tdf.quote","",$F148,"mcl2","1")</f>
        <v>265</v>
      </c>
      <c r="T148" s="103">
        <f>IF(配置!$P148=0, 1000, $O148/配置!$P148*100)</f>
        <v>76.47828005464423</v>
      </c>
      <c r="U148" s="103">
        <f>IF(配置!$P148=0, 1000, ($O148+$S148)/配置!$P148*100)</f>
        <v>393.14615840590551</v>
      </c>
    </row>
    <row r="149" spans="6:21" x14ac:dyDescent="0.15">
      <c r="F149" s="74" t="str">
        <f>wt!B144</f>
        <v>600089.SH</v>
      </c>
      <c r="G149" s="74" t="str">
        <f>wt!C144</f>
        <v>特变电工</v>
      </c>
      <c r="H149" s="75">
        <f>RTD("tdf.quote","",$F149,"new","1")</f>
        <v>12.1</v>
      </c>
      <c r="I149" s="7">
        <f>配置!G149</f>
        <v>1</v>
      </c>
      <c r="J149" s="7">
        <f t="shared" si="3"/>
        <v>0</v>
      </c>
      <c r="K149" s="7">
        <f>RTD("tdf.quote","",$F149,"volume","1")</f>
        <v>1485374</v>
      </c>
      <c r="L149" s="6">
        <f>RTD("tdf.quote","",$F149,"mrj1","1")</f>
        <v>12.11</v>
      </c>
      <c r="M149" s="7">
        <f>RTD("tdf.quote","",$F149,"mrl1","1")</f>
        <v>343</v>
      </c>
      <c r="N149" s="6">
        <f>RTD("tdf.quote","",$F149,"mcj1","1")</f>
        <v>12.12</v>
      </c>
      <c r="O149" s="7">
        <f>RTD("tdf.quote","",$F149,"mcl1","1")</f>
        <v>3945</v>
      </c>
      <c r="P149" s="6">
        <f>RTD("tdf.quote","",$F149,"mrj2","1")</f>
        <v>12.1</v>
      </c>
      <c r="Q149" s="7">
        <f>RTD("tdf.quote","",$F149,"mrl2","1")</f>
        <v>1453</v>
      </c>
      <c r="R149" s="6">
        <f>RTD("tdf.quote","",$F149,"mcj2","1")</f>
        <v>12.13</v>
      </c>
      <c r="S149" s="7">
        <f>RTD("tdf.quote","",$F149,"mcl2","1")</f>
        <v>1449</v>
      </c>
      <c r="T149" s="103">
        <f>IF(配置!$P149=0, 1000, $O149/配置!$P149*100)</f>
        <v>976.1647414452375</v>
      </c>
      <c r="U149" s="103">
        <f>IF(配置!$P149=0, 1000, ($O149+$S149)/配置!$P149*100)</f>
        <v>1334.7104221433742</v>
      </c>
    </row>
    <row r="150" spans="6:21" x14ac:dyDescent="0.15">
      <c r="F150" s="74" t="str">
        <f>wt!B145</f>
        <v>600100.SH</v>
      </c>
      <c r="G150" s="74" t="str">
        <f>wt!C145</f>
        <v>同方股份</v>
      </c>
      <c r="H150" s="75">
        <f>RTD("tdf.quote","",$F150,"new","1")</f>
        <v>13.87</v>
      </c>
      <c r="I150" s="7">
        <f>配置!G150</f>
        <v>1</v>
      </c>
      <c r="J150" s="7">
        <f t="shared" si="3"/>
        <v>0</v>
      </c>
      <c r="K150" s="7">
        <f>RTD("tdf.quote","",$F150,"volume","1")</f>
        <v>955784</v>
      </c>
      <c r="L150" s="6">
        <f>RTD("tdf.quote","",$F150,"mrj1","1")</f>
        <v>13.86</v>
      </c>
      <c r="M150" s="7">
        <f>RTD("tdf.quote","",$F150,"mrl1","1")</f>
        <v>26</v>
      </c>
      <c r="N150" s="6">
        <f>RTD("tdf.quote","",$F150,"mcj1","1")</f>
        <v>13.87</v>
      </c>
      <c r="O150" s="7">
        <f>RTD("tdf.quote","",$F150,"mcl1","1")</f>
        <v>413</v>
      </c>
      <c r="P150" s="6">
        <f>RTD("tdf.quote","",$F150,"mrj2","1")</f>
        <v>13.84</v>
      </c>
      <c r="Q150" s="7">
        <f>RTD("tdf.quote","",$F150,"mrl2","1")</f>
        <v>580</v>
      </c>
      <c r="R150" s="6">
        <f>RTD("tdf.quote","",$F150,"mcj2","1")</f>
        <v>13.88</v>
      </c>
      <c r="S150" s="7">
        <f>RTD("tdf.quote","",$F150,"mcl2","1")</f>
        <v>510</v>
      </c>
      <c r="T150" s="103">
        <f>IF(配置!$P150=0, 1000, $O150/配置!$P150*100)</f>
        <v>210.29212804797291</v>
      </c>
      <c r="U150" s="103">
        <f>IF(配置!$P150=0, 1000, ($O150+$S150)/配置!$P150*100)</f>
        <v>469.97490118227353</v>
      </c>
    </row>
    <row r="151" spans="6:21" x14ac:dyDescent="0.15">
      <c r="F151" s="74" t="str">
        <f>wt!B146</f>
        <v>600104.SH</v>
      </c>
      <c r="G151" s="74" t="str">
        <f>wt!C146</f>
        <v>上汽集团</v>
      </c>
      <c r="H151" s="75">
        <f>RTD("tdf.quote","",$F151,"new","1")</f>
        <v>21.76</v>
      </c>
      <c r="I151" s="7">
        <f>配置!G151</f>
        <v>1</v>
      </c>
      <c r="J151" s="7">
        <f t="shared" si="3"/>
        <v>0</v>
      </c>
      <c r="K151" s="7">
        <f>RTD("tdf.quote","",$F151,"volume","1")</f>
        <v>462622</v>
      </c>
      <c r="L151" s="6">
        <f>RTD("tdf.quote","",$F151,"mrj1","1")</f>
        <v>21.73</v>
      </c>
      <c r="M151" s="7">
        <f>RTD("tdf.quote","",$F151,"mrl1","1")</f>
        <v>26</v>
      </c>
      <c r="N151" s="6">
        <f>RTD("tdf.quote","",$F151,"mcj1","1")</f>
        <v>21.77</v>
      </c>
      <c r="O151" s="7">
        <f>RTD("tdf.quote","",$F151,"mcl1","1")</f>
        <v>115</v>
      </c>
      <c r="P151" s="6">
        <f>RTD("tdf.quote","",$F151,"mrj2","1")</f>
        <v>21.72</v>
      </c>
      <c r="Q151" s="7">
        <f>RTD("tdf.quote","",$F151,"mrl2","1")</f>
        <v>57</v>
      </c>
      <c r="R151" s="6">
        <f>RTD("tdf.quote","",$F151,"mcj2","1")</f>
        <v>21.78</v>
      </c>
      <c r="S151" s="7">
        <f>RTD("tdf.quote","",$F151,"mcl2","1")</f>
        <v>118</v>
      </c>
      <c r="T151" s="103">
        <f>IF(配置!$P151=0, 1000, $O151/配置!$P151*100)</f>
        <v>27.236480455908797</v>
      </c>
      <c r="U151" s="103">
        <f>IF(配置!$P151=0, 1000, ($O151+$S151)/配置!$P151*100)</f>
        <v>55.183477793276083</v>
      </c>
    </row>
    <row r="152" spans="6:21" x14ac:dyDescent="0.15">
      <c r="F152" s="74" t="str">
        <f>wt!B147</f>
        <v>600108.SH</v>
      </c>
      <c r="G152" s="74" t="str">
        <f>wt!C147</f>
        <v>亚盛集团</v>
      </c>
      <c r="H152" s="75">
        <f>RTD("tdf.quote","",$F152,"new","1")</f>
        <v>10</v>
      </c>
      <c r="I152" s="7">
        <f>配置!G152</f>
        <v>1</v>
      </c>
      <c r="J152" s="7">
        <f t="shared" si="3"/>
        <v>0</v>
      </c>
      <c r="K152" s="7">
        <f>RTD("tdf.quote","",$F152,"volume","1")</f>
        <v>963382</v>
      </c>
      <c r="L152" s="6">
        <f>RTD("tdf.quote","",$F152,"mrj1","1")</f>
        <v>9.99</v>
      </c>
      <c r="M152" s="7">
        <f>RTD("tdf.quote","",$F152,"mrl1","1")</f>
        <v>2608</v>
      </c>
      <c r="N152" s="6">
        <f>RTD("tdf.quote","",$F152,"mcj1","1")</f>
        <v>10</v>
      </c>
      <c r="O152" s="7">
        <f>RTD("tdf.quote","",$F152,"mcl1","1")</f>
        <v>254</v>
      </c>
      <c r="P152" s="6">
        <f>RTD("tdf.quote","",$F152,"mrj2","1")</f>
        <v>9.98</v>
      </c>
      <c r="Q152" s="7">
        <f>RTD("tdf.quote","",$F152,"mrl2","1")</f>
        <v>6026</v>
      </c>
      <c r="R152" s="6">
        <f>RTD("tdf.quote","",$F152,"mcj2","1")</f>
        <v>10.01</v>
      </c>
      <c r="S152" s="7">
        <f>RTD("tdf.quote","",$F152,"mcl2","1")</f>
        <v>1192</v>
      </c>
      <c r="T152" s="103">
        <f>IF(配置!$P152=0, 1000, $O152/配置!$P152*100)</f>
        <v>127.75332496568677</v>
      </c>
      <c r="U152" s="103">
        <f>IF(配置!$P152=0, 1000, ($O152+$S152)/配置!$P152*100)</f>
        <v>727.28861378103579</v>
      </c>
    </row>
    <row r="153" spans="6:21" x14ac:dyDescent="0.15">
      <c r="F153" s="74" t="str">
        <f>wt!B148</f>
        <v>600109.SH</v>
      </c>
      <c r="G153" s="74" t="str">
        <f>wt!C148</f>
        <v>国金证券</v>
      </c>
      <c r="H153" s="75">
        <f>RTD("tdf.quote","",$F153,"new","1")</f>
        <v>19.579999999999998</v>
      </c>
      <c r="I153" s="7">
        <f>配置!G153</f>
        <v>1</v>
      </c>
      <c r="J153" s="7">
        <f t="shared" si="3"/>
        <v>0</v>
      </c>
      <c r="K153" s="7">
        <f>RTD("tdf.quote","",$F153,"volume","1")</f>
        <v>1334935</v>
      </c>
      <c r="L153" s="6">
        <f>RTD("tdf.quote","",$F153,"mrj1","1")</f>
        <v>19.59</v>
      </c>
      <c r="M153" s="7">
        <f>RTD("tdf.quote","",$F153,"mrl1","1")</f>
        <v>115</v>
      </c>
      <c r="N153" s="6">
        <f>RTD("tdf.quote","",$F153,"mcj1","1")</f>
        <v>19.600000000000001</v>
      </c>
      <c r="O153" s="7">
        <f>RTD("tdf.quote","",$F153,"mcl1","1")</f>
        <v>58</v>
      </c>
      <c r="P153" s="6">
        <f>RTD("tdf.quote","",$F153,"mrj2","1")</f>
        <v>19.579999999999998</v>
      </c>
      <c r="Q153" s="7">
        <f>RTD("tdf.quote","",$F153,"mrl2","1")</f>
        <v>197</v>
      </c>
      <c r="R153" s="6">
        <f>RTD("tdf.quote","",$F153,"mcj2","1")</f>
        <v>19.61</v>
      </c>
      <c r="S153" s="7">
        <f>RTD("tdf.quote","",$F153,"mcl2","1")</f>
        <v>2358</v>
      </c>
      <c r="T153" s="103">
        <f>IF(配置!$P153=0, 1000, $O153/配置!$P153*100)</f>
        <v>29.259299218675356</v>
      </c>
      <c r="U153" s="103">
        <f>IF(配置!$P153=0, 1000, ($O153+$S153)/配置!$P153*100)</f>
        <v>1218.8011536606839</v>
      </c>
    </row>
    <row r="154" spans="6:21" x14ac:dyDescent="0.15">
      <c r="F154" s="74" t="str">
        <f>wt!B149</f>
        <v>600111.SH</v>
      </c>
      <c r="G154" s="74" t="str">
        <f>wt!C149</f>
        <v>包钢稀土</v>
      </c>
      <c r="H154" s="75">
        <f>RTD("tdf.quote","",$F154,"new","1")</f>
        <v>25.3</v>
      </c>
      <c r="I154" s="7">
        <f>配置!G154</f>
        <v>1</v>
      </c>
      <c r="J154" s="7">
        <f t="shared" si="3"/>
        <v>0</v>
      </c>
      <c r="K154" s="7">
        <f>RTD("tdf.quote","",$F154,"volume","1")</f>
        <v>687035</v>
      </c>
      <c r="L154" s="6">
        <f>RTD("tdf.quote","",$F154,"mrj1","1")</f>
        <v>25.3</v>
      </c>
      <c r="M154" s="7">
        <f>RTD("tdf.quote","",$F154,"mrl1","1")</f>
        <v>1209</v>
      </c>
      <c r="N154" s="6">
        <f>RTD("tdf.quote","",$F154,"mcj1","1")</f>
        <v>25.31</v>
      </c>
      <c r="O154" s="7">
        <f>RTD("tdf.quote","",$F154,"mcl1","1")</f>
        <v>492</v>
      </c>
      <c r="P154" s="6">
        <f>RTD("tdf.quote","",$F154,"mrj2","1")</f>
        <v>25.29</v>
      </c>
      <c r="Q154" s="7">
        <f>RTD("tdf.quote","",$F154,"mrl2","1")</f>
        <v>351</v>
      </c>
      <c r="R154" s="6">
        <f>RTD("tdf.quote","",$F154,"mcj2","1")</f>
        <v>25.32</v>
      </c>
      <c r="S154" s="7">
        <f>RTD("tdf.quote","",$F154,"mcl2","1")</f>
        <v>871</v>
      </c>
      <c r="T154" s="103">
        <f>IF(配置!$P154=0, 1000, $O154/配置!$P154*100)</f>
        <v>265.22081779860139</v>
      </c>
      <c r="U154" s="103">
        <f>IF(配置!$P154=0, 1000, ($O154+$S154)/配置!$P154*100)</f>
        <v>734.74791597458068</v>
      </c>
    </row>
    <row r="155" spans="6:21" x14ac:dyDescent="0.15">
      <c r="F155" s="74" t="str">
        <f>wt!B150</f>
        <v>600115.SH</v>
      </c>
      <c r="G155" s="74" t="str">
        <f>wt!C150</f>
        <v>东方航空</v>
      </c>
      <c r="H155" s="75">
        <f>RTD("tdf.quote","",$F155,"new","1")</f>
        <v>5.56</v>
      </c>
      <c r="I155" s="7">
        <f>配置!G155</f>
        <v>1</v>
      </c>
      <c r="J155" s="7">
        <f t="shared" si="3"/>
        <v>0</v>
      </c>
      <c r="K155" s="7">
        <f>RTD("tdf.quote","",$F155,"volume","1")</f>
        <v>1430072</v>
      </c>
      <c r="L155" s="6">
        <f>RTD("tdf.quote","",$F155,"mrj1","1")</f>
        <v>5.55</v>
      </c>
      <c r="M155" s="7">
        <f>RTD("tdf.quote","",$F155,"mrl1","1")</f>
        <v>2312</v>
      </c>
      <c r="N155" s="6">
        <f>RTD("tdf.quote","",$F155,"mcj1","1")</f>
        <v>5.56</v>
      </c>
      <c r="O155" s="7">
        <f>RTD("tdf.quote","",$F155,"mcl1","1")</f>
        <v>705</v>
      </c>
      <c r="P155" s="6">
        <f>RTD("tdf.quote","",$F155,"mrj2","1")</f>
        <v>5.54</v>
      </c>
      <c r="Q155" s="7">
        <f>RTD("tdf.quote","",$F155,"mrl2","1")</f>
        <v>4744</v>
      </c>
      <c r="R155" s="6">
        <f>RTD("tdf.quote","",$F155,"mcj2","1")</f>
        <v>5.57</v>
      </c>
      <c r="S155" s="7">
        <f>RTD("tdf.quote","",$F155,"mcl2","1")</f>
        <v>9652</v>
      </c>
      <c r="T155" s="103">
        <f>IF(配置!$P155=0, 1000, $O155/配置!$P155*100)</f>
        <v>217.06629102514648</v>
      </c>
      <c r="U155" s="103">
        <f>IF(配置!$P155=0, 1000, ($O155+$S155)/配置!$P155*100)</f>
        <v>3188.8731576559462</v>
      </c>
    </row>
    <row r="156" spans="6:21" x14ac:dyDescent="0.15">
      <c r="F156" s="74" t="str">
        <f>wt!B151</f>
        <v>600118.SH</v>
      </c>
      <c r="G156" s="74" t="str">
        <f>wt!C151</f>
        <v>中国卫星</v>
      </c>
      <c r="H156" s="75">
        <f>RTD("tdf.quote","",$F156,"new","1")</f>
        <v>28.38</v>
      </c>
      <c r="I156" s="7">
        <f>配置!G156</f>
        <v>1</v>
      </c>
      <c r="J156" s="7">
        <f t="shared" si="3"/>
        <v>1</v>
      </c>
      <c r="K156" s="7">
        <f>RTD("tdf.quote","",$F156,"volume","1")</f>
        <v>1073954</v>
      </c>
      <c r="L156" s="6">
        <f>RTD("tdf.quote","",$F156,"mrj1","1")</f>
        <v>28.38</v>
      </c>
      <c r="M156" s="7">
        <f>RTD("tdf.quote","",$F156,"mrl1","1")</f>
        <v>5399</v>
      </c>
      <c r="N156" s="6">
        <f>RTD("tdf.quote","",$F156,"mcj1","1")</f>
        <v>0</v>
      </c>
      <c r="O156" s="7">
        <f>RTD("tdf.quote","",$F156,"mcl1","1")</f>
        <v>0</v>
      </c>
      <c r="P156" s="6">
        <f>RTD("tdf.quote","",$F156,"mrj2","1")</f>
        <v>28.37</v>
      </c>
      <c r="Q156" s="7">
        <f>RTD("tdf.quote","",$F156,"mrl2","1")</f>
        <v>2093</v>
      </c>
      <c r="R156" s="6">
        <f>RTD("tdf.quote","",$F156,"mcj2","1")</f>
        <v>0</v>
      </c>
      <c r="S156" s="7">
        <f>RTD("tdf.quote","",$F156,"mcl2","1")</f>
        <v>0</v>
      </c>
      <c r="T156" s="103">
        <f>IF(配置!$P156=0, 1000, $O156/配置!$P156*100)</f>
        <v>0</v>
      </c>
      <c r="U156" s="103">
        <f>IF(配置!$P156=0, 1000, ($O156+$S156)/配置!$P156*100)</f>
        <v>0</v>
      </c>
    </row>
    <row r="157" spans="6:21" x14ac:dyDescent="0.15">
      <c r="F157" s="74" t="str">
        <f>wt!B152</f>
        <v>600143.SH</v>
      </c>
      <c r="G157" s="74" t="str">
        <f>wt!C152</f>
        <v>金发科技</v>
      </c>
      <c r="H157" s="75">
        <f>RTD("tdf.quote","",$F157,"new","1")</f>
        <v>6.78</v>
      </c>
      <c r="I157" s="7">
        <f>配置!G157</f>
        <v>1</v>
      </c>
      <c r="J157" s="7">
        <f t="shared" si="3"/>
        <v>0</v>
      </c>
      <c r="K157" s="7">
        <f>RTD("tdf.quote","",$F157,"volume","1")</f>
        <v>653942</v>
      </c>
      <c r="L157" s="6">
        <f>RTD("tdf.quote","",$F157,"mrj1","1")</f>
        <v>6.78</v>
      </c>
      <c r="M157" s="7">
        <f>RTD("tdf.quote","",$F157,"mrl1","1")</f>
        <v>903</v>
      </c>
      <c r="N157" s="6">
        <f>RTD("tdf.quote","",$F157,"mcj1","1")</f>
        <v>6.79</v>
      </c>
      <c r="O157" s="7">
        <f>RTD("tdf.quote","",$F157,"mcl1","1")</f>
        <v>5282</v>
      </c>
      <c r="P157" s="6">
        <f>RTD("tdf.quote","",$F157,"mrj2","1")</f>
        <v>6.77</v>
      </c>
      <c r="Q157" s="7">
        <f>RTD("tdf.quote","",$F157,"mrl2","1")</f>
        <v>2552</v>
      </c>
      <c r="R157" s="6">
        <f>RTD("tdf.quote","",$F157,"mcj2","1")</f>
        <v>6.8</v>
      </c>
      <c r="S157" s="7">
        <f>RTD("tdf.quote","",$F157,"mcl2","1")</f>
        <v>12159</v>
      </c>
      <c r="T157" s="103">
        <f>IF(配置!$P157=0, 1000, $O157/配置!$P157*100)</f>
        <v>2693.9128583813599</v>
      </c>
      <c r="U157" s="103">
        <f>IF(配置!$P157=0, 1000, ($O157+$S157)/配置!$P157*100)</f>
        <v>8895.2166154921051</v>
      </c>
    </row>
    <row r="158" spans="6:21" x14ac:dyDescent="0.15">
      <c r="F158" s="74" t="str">
        <f>wt!B153</f>
        <v>600150.SH</v>
      </c>
      <c r="G158" s="74" t="str">
        <f>wt!C153</f>
        <v>中国船舶</v>
      </c>
      <c r="H158" s="75">
        <f>RTD("tdf.quote","",$F158,"new","1")</f>
        <v>37.799999999999997</v>
      </c>
      <c r="I158" s="7">
        <f>配置!G158</f>
        <v>1</v>
      </c>
      <c r="J158" s="7">
        <f t="shared" si="3"/>
        <v>0</v>
      </c>
      <c r="K158" s="7">
        <f>RTD("tdf.quote","",$F158,"volume","1")</f>
        <v>290859</v>
      </c>
      <c r="L158" s="6">
        <f>RTD("tdf.quote","",$F158,"mrj1","1")</f>
        <v>37.799999999999997</v>
      </c>
      <c r="M158" s="7">
        <f>RTD("tdf.quote","",$F158,"mrl1","1")</f>
        <v>43</v>
      </c>
      <c r="N158" s="6">
        <f>RTD("tdf.quote","",$F158,"mcj1","1")</f>
        <v>37.81</v>
      </c>
      <c r="O158" s="7">
        <f>RTD("tdf.quote","",$F158,"mcl1","1")</f>
        <v>17</v>
      </c>
      <c r="P158" s="6">
        <f>RTD("tdf.quote","",$F158,"mrj2","1")</f>
        <v>37.79</v>
      </c>
      <c r="Q158" s="7">
        <f>RTD("tdf.quote","",$F158,"mrl2","1")</f>
        <v>155</v>
      </c>
      <c r="R158" s="6">
        <f>RTD("tdf.quote","",$F158,"mcj2","1")</f>
        <v>37.82</v>
      </c>
      <c r="S158" s="7">
        <f>RTD("tdf.quote","",$F158,"mcl2","1")</f>
        <v>5</v>
      </c>
      <c r="T158" s="103">
        <f>IF(配置!$P158=0, 1000, $O158/配置!$P158*100)</f>
        <v>19.327164876241124</v>
      </c>
      <c r="U158" s="103">
        <f>IF(配置!$P158=0, 1000, ($O158+$S158)/配置!$P158*100)</f>
        <v>25.011625133959104</v>
      </c>
    </row>
    <row r="159" spans="6:21" x14ac:dyDescent="0.15">
      <c r="F159" s="74" t="str">
        <f>wt!B154</f>
        <v>600153.SH</v>
      </c>
      <c r="G159" s="74" t="str">
        <f>wt!C154</f>
        <v>建发股份</v>
      </c>
      <c r="H159" s="75">
        <f>RTD("tdf.quote","",$F159,"new","1")</f>
        <v>10.61</v>
      </c>
      <c r="I159" s="7">
        <f>配置!G159</f>
        <v>1</v>
      </c>
      <c r="J159" s="7">
        <f t="shared" si="3"/>
        <v>0</v>
      </c>
      <c r="K159" s="7">
        <f>RTD("tdf.quote","",$F159,"volume","1")</f>
        <v>1472064</v>
      </c>
      <c r="L159" s="6">
        <f>RTD("tdf.quote","",$F159,"mrj1","1")</f>
        <v>10.61</v>
      </c>
      <c r="M159" s="7">
        <f>RTD("tdf.quote","",$F159,"mrl1","1")</f>
        <v>701</v>
      </c>
      <c r="N159" s="6">
        <f>RTD("tdf.quote","",$F159,"mcj1","1")</f>
        <v>10.62</v>
      </c>
      <c r="O159" s="7">
        <f>RTD("tdf.quote","",$F159,"mcl1","1")</f>
        <v>1387</v>
      </c>
      <c r="P159" s="6">
        <f>RTD("tdf.quote","",$F159,"mrj2","1")</f>
        <v>10.6</v>
      </c>
      <c r="Q159" s="7">
        <f>RTD("tdf.quote","",$F159,"mrl2","1")</f>
        <v>1844</v>
      </c>
      <c r="R159" s="6">
        <f>RTD("tdf.quote","",$F159,"mcj2","1")</f>
        <v>10.63</v>
      </c>
      <c r="S159" s="7">
        <f>RTD("tdf.quote","",$F159,"mcl2","1")</f>
        <v>798</v>
      </c>
      <c r="T159" s="103">
        <f>IF(配置!$P159=0, 1000, $O159/配置!$P159*100)</f>
        <v>638.73006816425152</v>
      </c>
      <c r="U159" s="103">
        <f>IF(配置!$P159=0, 1000, ($O159+$S159)/配置!$P159*100)</f>
        <v>1006.2186005327251</v>
      </c>
    </row>
    <row r="160" spans="6:21" x14ac:dyDescent="0.15">
      <c r="F160" s="74" t="str">
        <f>wt!B155</f>
        <v>600157.SH</v>
      </c>
      <c r="G160" s="74" t="str">
        <f>wt!C155</f>
        <v>永泰能源</v>
      </c>
      <c r="H160" s="75">
        <f>RTD("tdf.quote","",$F160,"new","1")</f>
        <v>4.9400000000000004</v>
      </c>
      <c r="I160" s="7">
        <f>配置!G160</f>
        <v>1</v>
      </c>
      <c r="J160" s="7">
        <f t="shared" si="3"/>
        <v>0</v>
      </c>
      <c r="K160" s="7">
        <f>RTD("tdf.quote","",$F160,"volume","1")</f>
        <v>1896744</v>
      </c>
      <c r="L160" s="6">
        <f>RTD("tdf.quote","",$F160,"mrj1","1")</f>
        <v>4.9400000000000004</v>
      </c>
      <c r="M160" s="7">
        <f>RTD("tdf.quote","",$F160,"mrl1","1")</f>
        <v>1470</v>
      </c>
      <c r="N160" s="6">
        <f>RTD("tdf.quote","",$F160,"mcj1","1")</f>
        <v>4.95</v>
      </c>
      <c r="O160" s="7">
        <f>RTD("tdf.quote","",$F160,"mcl1","1")</f>
        <v>10153</v>
      </c>
      <c r="P160" s="6">
        <f>RTD("tdf.quote","",$F160,"mrj2","1")</f>
        <v>4.93</v>
      </c>
      <c r="Q160" s="7">
        <f>RTD("tdf.quote","",$F160,"mrl2","1")</f>
        <v>5574</v>
      </c>
      <c r="R160" s="6">
        <f>RTD("tdf.quote","",$F160,"mcj2","1")</f>
        <v>4.96</v>
      </c>
      <c r="S160" s="7">
        <f>RTD("tdf.quote","",$F160,"mcl2","1")</f>
        <v>17998</v>
      </c>
      <c r="T160" s="103">
        <f>IF(配置!$P160=0, 1000, $O160/配置!$P160*100)</f>
        <v>3749.853596891031</v>
      </c>
      <c r="U160" s="103">
        <f>IF(配置!$P160=0, 1000, ($O160+$S160)/配置!$P160*100)</f>
        <v>10397.136669563617</v>
      </c>
    </row>
    <row r="161" spans="6:21" x14ac:dyDescent="0.15">
      <c r="F161" s="74" t="str">
        <f>wt!B156</f>
        <v>600166.SH</v>
      </c>
      <c r="G161" s="74" t="str">
        <f>wt!C156</f>
        <v>福田汽车</v>
      </c>
      <c r="H161" s="75">
        <f>RTD("tdf.quote","",$F161,"new","1")</f>
        <v>6.6</v>
      </c>
      <c r="I161" s="7">
        <f>配置!G161</f>
        <v>1</v>
      </c>
      <c r="J161" s="7">
        <f t="shared" si="3"/>
        <v>0</v>
      </c>
      <c r="K161" s="7">
        <f>RTD("tdf.quote","",$F161,"volume","1")</f>
        <v>725070</v>
      </c>
      <c r="L161" s="6">
        <f>RTD("tdf.quote","",$F161,"mrj1","1")</f>
        <v>6.59</v>
      </c>
      <c r="M161" s="7">
        <f>RTD("tdf.quote","",$F161,"mrl1","1")</f>
        <v>2296</v>
      </c>
      <c r="N161" s="6">
        <f>RTD("tdf.quote","",$F161,"mcj1","1")</f>
        <v>6.6</v>
      </c>
      <c r="O161" s="7">
        <f>RTD("tdf.quote","",$F161,"mcl1","1")</f>
        <v>411</v>
      </c>
      <c r="P161" s="6">
        <f>RTD("tdf.quote","",$F161,"mrj2","1")</f>
        <v>6.58</v>
      </c>
      <c r="Q161" s="7">
        <f>RTD("tdf.quote","",$F161,"mrl2","1")</f>
        <v>3254</v>
      </c>
      <c r="R161" s="6">
        <f>RTD("tdf.quote","",$F161,"mcj2","1")</f>
        <v>6.61</v>
      </c>
      <c r="S161" s="7">
        <f>RTD("tdf.quote","",$F161,"mcl2","1")</f>
        <v>3133</v>
      </c>
      <c r="T161" s="103">
        <f>IF(配置!$P161=0, 1000, $O161/配置!$P161*100)</f>
        <v>190.98934863439271</v>
      </c>
      <c r="U161" s="103">
        <f>IF(配置!$P161=0, 1000, ($O161+$S161)/配置!$P161*100)</f>
        <v>1646.8765244775859</v>
      </c>
    </row>
    <row r="162" spans="6:21" x14ac:dyDescent="0.15">
      <c r="F162" s="74" t="str">
        <f>wt!B157</f>
        <v>600170.SH</v>
      </c>
      <c r="G162" s="74" t="str">
        <f>wt!C157</f>
        <v>上海建工</v>
      </c>
      <c r="H162" s="75">
        <f>RTD("tdf.quote","",$F162,"new","1")</f>
        <v>7.91</v>
      </c>
      <c r="I162" s="7">
        <f>配置!G162</f>
        <v>1</v>
      </c>
      <c r="J162" s="7">
        <f t="shared" si="3"/>
        <v>0</v>
      </c>
      <c r="K162" s="7">
        <f>RTD("tdf.quote","",$F162,"volume","1")</f>
        <v>1370848</v>
      </c>
      <c r="L162" s="6">
        <f>RTD("tdf.quote","",$F162,"mrj1","1")</f>
        <v>7.92</v>
      </c>
      <c r="M162" s="7">
        <f>RTD("tdf.quote","",$F162,"mrl1","1")</f>
        <v>38</v>
      </c>
      <c r="N162" s="6">
        <f>RTD("tdf.quote","",$F162,"mcj1","1")</f>
        <v>7.93</v>
      </c>
      <c r="O162" s="7">
        <f>RTD("tdf.quote","",$F162,"mcl1","1")</f>
        <v>340</v>
      </c>
      <c r="P162" s="6">
        <f>RTD("tdf.quote","",$F162,"mrj2","1")</f>
        <v>7.91</v>
      </c>
      <c r="Q162" s="7">
        <f>RTD("tdf.quote","",$F162,"mrl2","1")</f>
        <v>593</v>
      </c>
      <c r="R162" s="6">
        <f>RTD("tdf.quote","",$F162,"mcj2","1")</f>
        <v>7.94</v>
      </c>
      <c r="S162" s="7">
        <f>RTD("tdf.quote","",$F162,"mcl2","1")</f>
        <v>1392</v>
      </c>
      <c r="T162" s="103">
        <f>IF(配置!$P162=0, 1000, $O162/配置!$P162*100)</f>
        <v>194.20263413359763</v>
      </c>
      <c r="U162" s="103">
        <f>IF(配置!$P162=0, 1000, ($O162+$S162)/配置!$P162*100)</f>
        <v>989.29106564526796</v>
      </c>
    </row>
    <row r="163" spans="6:21" x14ac:dyDescent="0.15">
      <c r="F163" s="74" t="str">
        <f>wt!B158</f>
        <v>600177.SH</v>
      </c>
      <c r="G163" s="74" t="str">
        <f>wt!C158</f>
        <v>雅 戈 尔</v>
      </c>
      <c r="H163" s="75">
        <f>RTD("tdf.quote","",$F163,"new","1")</f>
        <v>10.98</v>
      </c>
      <c r="I163" s="7">
        <f>配置!G163</f>
        <v>1</v>
      </c>
      <c r="J163" s="7">
        <f t="shared" si="3"/>
        <v>0</v>
      </c>
      <c r="K163" s="7">
        <f>RTD("tdf.quote","",$F163,"volume","1")</f>
        <v>463601</v>
      </c>
      <c r="L163" s="6">
        <f>RTD("tdf.quote","",$F163,"mrj1","1")</f>
        <v>10.98</v>
      </c>
      <c r="M163" s="7">
        <f>RTD("tdf.quote","",$F163,"mrl1","1")</f>
        <v>240</v>
      </c>
      <c r="N163" s="6">
        <f>RTD("tdf.quote","",$F163,"mcj1","1")</f>
        <v>10.99</v>
      </c>
      <c r="O163" s="7">
        <f>RTD("tdf.quote","",$F163,"mcl1","1")</f>
        <v>198</v>
      </c>
      <c r="P163" s="6">
        <f>RTD("tdf.quote","",$F163,"mrj2","1")</f>
        <v>10.97</v>
      </c>
      <c r="Q163" s="7">
        <f>RTD("tdf.quote","",$F163,"mrl2","1")</f>
        <v>767</v>
      </c>
      <c r="R163" s="6">
        <f>RTD("tdf.quote","",$F163,"mcj2","1")</f>
        <v>11</v>
      </c>
      <c r="S163" s="7">
        <f>RTD("tdf.quote","",$F163,"mcl2","1")</f>
        <v>2755</v>
      </c>
      <c r="T163" s="103">
        <f>IF(配置!$P163=0, 1000, $O163/配置!$P163*100)</f>
        <v>99.517045358657526</v>
      </c>
      <c r="U163" s="103">
        <f>IF(配置!$P163=0, 1000, ($O163+$S163)/配置!$P163*100)</f>
        <v>1484.2112875965438</v>
      </c>
    </row>
    <row r="164" spans="6:21" x14ac:dyDescent="0.15">
      <c r="F164" s="74" t="str">
        <f>wt!B159</f>
        <v>600188.SH</v>
      </c>
      <c r="G164" s="74" t="str">
        <f>wt!C159</f>
        <v>兖州煤业</v>
      </c>
      <c r="H164" s="75">
        <f>RTD("tdf.quote","",$F164,"new","1")</f>
        <v>12.07</v>
      </c>
      <c r="I164" s="7">
        <f>配置!G164</f>
        <v>1</v>
      </c>
      <c r="J164" s="7">
        <f t="shared" si="3"/>
        <v>0</v>
      </c>
      <c r="K164" s="7">
        <f>RTD("tdf.quote","",$F164,"volume","1")</f>
        <v>156294</v>
      </c>
      <c r="L164" s="6">
        <f>RTD("tdf.quote","",$F164,"mrj1","1")</f>
        <v>12.07</v>
      </c>
      <c r="M164" s="7">
        <f>RTD("tdf.quote","",$F164,"mrl1","1")</f>
        <v>39</v>
      </c>
      <c r="N164" s="6">
        <f>RTD("tdf.quote","",$F164,"mcj1","1")</f>
        <v>12.08</v>
      </c>
      <c r="O164" s="7">
        <f>RTD("tdf.quote","",$F164,"mcl1","1")</f>
        <v>24</v>
      </c>
      <c r="P164" s="6">
        <f>RTD("tdf.quote","",$F164,"mrj2","1")</f>
        <v>12.06</v>
      </c>
      <c r="Q164" s="7">
        <f>RTD("tdf.quote","",$F164,"mrl2","1")</f>
        <v>13</v>
      </c>
      <c r="R164" s="6">
        <f>RTD("tdf.quote","",$F164,"mcj2","1")</f>
        <v>12.09</v>
      </c>
      <c r="S164" s="7">
        <f>RTD("tdf.quote","",$F164,"mcl2","1")</f>
        <v>215</v>
      </c>
      <c r="T164" s="103">
        <f>IF(配置!$P164=0, 1000, $O164/配置!$P164*100)</f>
        <v>31.758753374146753</v>
      </c>
      <c r="U164" s="103">
        <f>IF(配置!$P164=0, 1000, ($O164+$S164)/配置!$P164*100)</f>
        <v>316.26425235087805</v>
      </c>
    </row>
    <row r="165" spans="6:21" x14ac:dyDescent="0.15">
      <c r="F165" s="74" t="str">
        <f>wt!B160</f>
        <v>600196.SH</v>
      </c>
      <c r="G165" s="74" t="str">
        <f>wt!C160</f>
        <v>复星医药</v>
      </c>
      <c r="H165" s="75">
        <f>RTD("tdf.quote","",$F165,"new","1")</f>
        <v>22.43</v>
      </c>
      <c r="I165" s="7">
        <f>配置!G165</f>
        <v>1</v>
      </c>
      <c r="J165" s="7">
        <f t="shared" si="3"/>
        <v>0</v>
      </c>
      <c r="K165" s="7">
        <f>RTD("tdf.quote","",$F165,"volume","1")</f>
        <v>407515</v>
      </c>
      <c r="L165" s="6">
        <f>RTD("tdf.quote","",$F165,"mrj1","1")</f>
        <v>22.41</v>
      </c>
      <c r="M165" s="7">
        <f>RTD("tdf.quote","",$F165,"mrl1","1")</f>
        <v>146</v>
      </c>
      <c r="N165" s="6">
        <f>RTD("tdf.quote","",$F165,"mcj1","1")</f>
        <v>22.42</v>
      </c>
      <c r="O165" s="7">
        <f>RTD("tdf.quote","",$F165,"mcl1","1")</f>
        <v>15</v>
      </c>
      <c r="P165" s="6">
        <f>RTD("tdf.quote","",$F165,"mrj2","1")</f>
        <v>22.4</v>
      </c>
      <c r="Q165" s="7">
        <f>RTD("tdf.quote","",$F165,"mrl2","1")</f>
        <v>216</v>
      </c>
      <c r="R165" s="6">
        <f>RTD("tdf.quote","",$F165,"mcj2","1")</f>
        <v>22.43</v>
      </c>
      <c r="S165" s="7">
        <f>RTD("tdf.quote","",$F165,"mcl2","1")</f>
        <v>391</v>
      </c>
      <c r="T165" s="103">
        <f>IF(配置!$P165=0, 1000, $O165/配置!$P165*100)</f>
        <v>10.262725968025929</v>
      </c>
      <c r="U165" s="103">
        <f>IF(配置!$P165=0, 1000, ($O165+$S165)/配置!$P165*100)</f>
        <v>277.77778286790181</v>
      </c>
    </row>
    <row r="166" spans="6:21" x14ac:dyDescent="0.15">
      <c r="F166" s="74" t="str">
        <f>wt!B161</f>
        <v>600208.SH</v>
      </c>
      <c r="G166" s="74" t="str">
        <f>wt!C161</f>
        <v>新湖中宝</v>
      </c>
      <c r="H166" s="75">
        <f>RTD("tdf.quote","",$F166,"new","1")</f>
        <v>7.15</v>
      </c>
      <c r="I166" s="7">
        <f>配置!G166</f>
        <v>0</v>
      </c>
      <c r="J166" s="7">
        <f t="shared" si="3"/>
        <v>0</v>
      </c>
      <c r="K166" s="7">
        <f>RTD("tdf.quote","",$F166,"volume","1")</f>
        <v>0</v>
      </c>
      <c r="L166" s="6">
        <f>RTD("tdf.quote","",$F166,"mrj1","1")</f>
        <v>0</v>
      </c>
      <c r="M166" s="7">
        <f>RTD("tdf.quote","",$F166,"mrl1","1")</f>
        <v>0</v>
      </c>
      <c r="N166" s="6">
        <f>RTD("tdf.quote","",$F166,"mcj1","1")</f>
        <v>0</v>
      </c>
      <c r="O166" s="7">
        <f>RTD("tdf.quote","",$F166,"mcl1","1")</f>
        <v>0</v>
      </c>
      <c r="P166" s="6">
        <f>RTD("tdf.quote","",$F166,"mrj2","1")</f>
        <v>0</v>
      </c>
      <c r="Q166" s="7">
        <f>RTD("tdf.quote","",$F166,"mrl2","1")</f>
        <v>0</v>
      </c>
      <c r="R166" s="6">
        <f>RTD("tdf.quote","",$F166,"mcj2","1")</f>
        <v>0</v>
      </c>
      <c r="S166" s="7">
        <f>RTD("tdf.quote","",$F166,"mcl2","1")</f>
        <v>0</v>
      </c>
      <c r="T166" s="103">
        <f>IF(配置!$P166=0, 1000, $O166/配置!$P166*100)</f>
        <v>1000</v>
      </c>
      <c r="U166" s="103">
        <f>IF(配置!$P166=0, 1000, ($O166+$S166)/配置!$P166*100)</f>
        <v>1000</v>
      </c>
    </row>
    <row r="167" spans="6:21" x14ac:dyDescent="0.15">
      <c r="F167" s="74" t="str">
        <f>wt!B162</f>
        <v>600221.SH</v>
      </c>
      <c r="G167" s="74" t="str">
        <f>wt!C162</f>
        <v>海南航空</v>
      </c>
      <c r="H167" s="75">
        <f>RTD("tdf.quote","",$F167,"new","1")</f>
        <v>3.37</v>
      </c>
      <c r="I167" s="7">
        <f>配置!G167</f>
        <v>1</v>
      </c>
      <c r="J167" s="7">
        <f t="shared" si="3"/>
        <v>0</v>
      </c>
      <c r="K167" s="7">
        <f>RTD("tdf.quote","",$F167,"volume","1")</f>
        <v>3993952</v>
      </c>
      <c r="L167" s="6">
        <f>RTD("tdf.quote","",$F167,"mrj1","1")</f>
        <v>3.37</v>
      </c>
      <c r="M167" s="7">
        <f>RTD("tdf.quote","",$F167,"mrl1","1")</f>
        <v>4167</v>
      </c>
      <c r="N167" s="6">
        <f>RTD("tdf.quote","",$F167,"mcj1","1")</f>
        <v>3.38</v>
      </c>
      <c r="O167" s="7">
        <f>RTD("tdf.quote","",$F167,"mcl1","1")</f>
        <v>15551</v>
      </c>
      <c r="P167" s="6">
        <f>RTD("tdf.quote","",$F167,"mrj2","1")</f>
        <v>3.36</v>
      </c>
      <c r="Q167" s="7">
        <f>RTD("tdf.quote","",$F167,"mrl2","1")</f>
        <v>18626</v>
      </c>
      <c r="R167" s="6">
        <f>RTD("tdf.quote","",$F167,"mcj2","1")</f>
        <v>3.39</v>
      </c>
      <c r="S167" s="7">
        <f>RTD("tdf.quote","",$F167,"mcl2","1")</f>
        <v>31771</v>
      </c>
      <c r="T167" s="103">
        <f>IF(配置!$P167=0, 1000, $O167/配置!$P167*100)</f>
        <v>2062.5904389165462</v>
      </c>
      <c r="U167" s="103">
        <f>IF(配置!$P167=0, 1000, ($O167+$S167)/配置!$P167*100)</f>
        <v>6276.5034242433803</v>
      </c>
    </row>
    <row r="168" spans="6:21" x14ac:dyDescent="0.15">
      <c r="F168" s="74" t="str">
        <f>wt!B163</f>
        <v>600252.SH</v>
      </c>
      <c r="G168" s="74" t="str">
        <f>wt!C163</f>
        <v>中恒集团</v>
      </c>
      <c r="H168" s="75">
        <f>RTD("tdf.quote","",$F168,"new","1")</f>
        <v>17.5</v>
      </c>
      <c r="I168" s="7">
        <f>配置!G168</f>
        <v>1</v>
      </c>
      <c r="J168" s="7">
        <f t="shared" si="3"/>
        <v>0</v>
      </c>
      <c r="K168" s="7">
        <f>RTD("tdf.quote","",$F168,"volume","1")</f>
        <v>336002</v>
      </c>
      <c r="L168" s="6">
        <f>RTD("tdf.quote","",$F168,"mrj1","1")</f>
        <v>17.5</v>
      </c>
      <c r="M168" s="7">
        <f>RTD("tdf.quote","",$F168,"mrl1","1")</f>
        <v>158</v>
      </c>
      <c r="N168" s="6">
        <f>RTD("tdf.quote","",$F168,"mcj1","1")</f>
        <v>17.510000000000002</v>
      </c>
      <c r="O168" s="7">
        <f>RTD("tdf.quote","",$F168,"mcl1","1")</f>
        <v>479</v>
      </c>
      <c r="P168" s="6">
        <f>RTD("tdf.quote","",$F168,"mrj2","1")</f>
        <v>17.489999999999998</v>
      </c>
      <c r="Q168" s="7">
        <f>RTD("tdf.quote","",$F168,"mrl2","1")</f>
        <v>10</v>
      </c>
      <c r="R168" s="6">
        <f>RTD("tdf.quote","",$F168,"mcj2","1")</f>
        <v>17.52</v>
      </c>
      <c r="S168" s="7">
        <f>RTD("tdf.quote","",$F168,"mcl2","1")</f>
        <v>728</v>
      </c>
      <c r="T168" s="103">
        <f>IF(配置!$P168=0, 1000, $O168/配置!$P168*100)</f>
        <v>404.92485098372521</v>
      </c>
      <c r="U168" s="103">
        <f>IF(配置!$P168=0, 1000, ($O168+$S168)/配置!$P168*100)</f>
        <v>1020.342996111391</v>
      </c>
    </row>
    <row r="169" spans="6:21" x14ac:dyDescent="0.15">
      <c r="F169" s="74" t="str">
        <f>wt!B164</f>
        <v>600256.SH</v>
      </c>
      <c r="G169" s="74" t="str">
        <f>wt!C164</f>
        <v>广汇能源</v>
      </c>
      <c r="H169" s="75">
        <f>RTD("tdf.quote","",$F169,"new","1")</f>
        <v>8.73</v>
      </c>
      <c r="I169" s="7">
        <f>配置!G169</f>
        <v>1</v>
      </c>
      <c r="J169" s="7">
        <f t="shared" si="3"/>
        <v>0</v>
      </c>
      <c r="K169" s="7">
        <f>RTD("tdf.quote","",$F169,"volume","1")</f>
        <v>1434903</v>
      </c>
      <c r="L169" s="6">
        <f>RTD("tdf.quote","",$F169,"mrj1","1")</f>
        <v>8.7200000000000006</v>
      </c>
      <c r="M169" s="7">
        <f>RTD("tdf.quote","",$F169,"mrl1","1")</f>
        <v>809</v>
      </c>
      <c r="N169" s="6">
        <f>RTD("tdf.quote","",$F169,"mcj1","1")</f>
        <v>8.73</v>
      </c>
      <c r="O169" s="7">
        <f>RTD("tdf.quote","",$F169,"mcl1","1")</f>
        <v>3055</v>
      </c>
      <c r="P169" s="6">
        <f>RTD("tdf.quote","",$F169,"mrj2","1")</f>
        <v>8.7100000000000009</v>
      </c>
      <c r="Q169" s="7">
        <f>RTD("tdf.quote","",$F169,"mrl2","1")</f>
        <v>5552</v>
      </c>
      <c r="R169" s="6">
        <f>RTD("tdf.quote","",$F169,"mcj2","1")</f>
        <v>8.74</v>
      </c>
      <c r="S169" s="7">
        <f>RTD("tdf.quote","",$F169,"mcl2","1")</f>
        <v>6404</v>
      </c>
      <c r="T169" s="103">
        <f>IF(配置!$P169=0, 1000, $O169/配置!$P169*100)</f>
        <v>763.91644276890531</v>
      </c>
      <c r="U169" s="103">
        <f>IF(配置!$P169=0, 1000, ($O169+$S169)/配置!$P169*100)</f>
        <v>2365.2653460396318</v>
      </c>
    </row>
    <row r="170" spans="6:21" x14ac:dyDescent="0.15">
      <c r="F170" s="74" t="str">
        <f>wt!B165</f>
        <v>600267.SH</v>
      </c>
      <c r="G170" s="74" t="str">
        <f>wt!C165</f>
        <v>海正药业</v>
      </c>
      <c r="H170" s="75">
        <f>RTD("tdf.quote","",$F170,"new","1")</f>
        <v>18.75</v>
      </c>
      <c r="I170" s="7">
        <f>配置!G170</f>
        <v>1</v>
      </c>
      <c r="J170" s="7">
        <f t="shared" si="3"/>
        <v>0</v>
      </c>
      <c r="K170" s="7">
        <f>RTD("tdf.quote","",$F170,"volume","1")</f>
        <v>173554</v>
      </c>
      <c r="L170" s="6">
        <f>RTD("tdf.quote","",$F170,"mrj1","1")</f>
        <v>18.739999999999998</v>
      </c>
      <c r="M170" s="7">
        <f>RTD("tdf.quote","",$F170,"mrl1","1")</f>
        <v>61</v>
      </c>
      <c r="N170" s="6">
        <f>RTD("tdf.quote","",$F170,"mcj1","1")</f>
        <v>18.77</v>
      </c>
      <c r="O170" s="7">
        <f>RTD("tdf.quote","",$F170,"mcl1","1")</f>
        <v>15</v>
      </c>
      <c r="P170" s="6">
        <f>RTD("tdf.quote","",$F170,"mrj2","1")</f>
        <v>18.73</v>
      </c>
      <c r="Q170" s="7">
        <f>RTD("tdf.quote","",$F170,"mrl2","1")</f>
        <v>2</v>
      </c>
      <c r="R170" s="6">
        <f>RTD("tdf.quote","",$F170,"mcj2","1")</f>
        <v>18.78</v>
      </c>
      <c r="S170" s="7">
        <f>RTD("tdf.quote","",$F170,"mcl2","1")</f>
        <v>259</v>
      </c>
      <c r="T170" s="103">
        <f>IF(配置!$P170=0, 1000, $O170/配置!$P170*100)</f>
        <v>24.340488563902372</v>
      </c>
      <c r="U170" s="103">
        <f>IF(配置!$P170=0, 1000, ($O170+$S170)/配置!$P170*100)</f>
        <v>444.61959110061662</v>
      </c>
    </row>
    <row r="171" spans="6:21" x14ac:dyDescent="0.15">
      <c r="F171" s="74" t="str">
        <f>wt!B166</f>
        <v>600271.SH</v>
      </c>
      <c r="G171" s="74" t="str">
        <f>wt!C166</f>
        <v>航天信息</v>
      </c>
      <c r="H171" s="75">
        <f>RTD("tdf.quote","",$F171,"new","1")</f>
        <v>29.87</v>
      </c>
      <c r="I171" s="7">
        <f>配置!G171</f>
        <v>1</v>
      </c>
      <c r="J171" s="7">
        <f t="shared" si="3"/>
        <v>0</v>
      </c>
      <c r="K171" s="7">
        <f>RTD("tdf.quote","",$F171,"volume","1")</f>
        <v>190605</v>
      </c>
      <c r="L171" s="6">
        <f>RTD("tdf.quote","",$F171,"mrj1","1")</f>
        <v>29.88</v>
      </c>
      <c r="M171" s="7">
        <f>RTD("tdf.quote","",$F171,"mrl1","1")</f>
        <v>109</v>
      </c>
      <c r="N171" s="6">
        <f>RTD("tdf.quote","",$F171,"mcj1","1")</f>
        <v>29.9</v>
      </c>
      <c r="O171" s="7">
        <f>RTD("tdf.quote","",$F171,"mcl1","1")</f>
        <v>100</v>
      </c>
      <c r="P171" s="6">
        <f>RTD("tdf.quote","",$F171,"mrj2","1")</f>
        <v>29.87</v>
      </c>
      <c r="Q171" s="7">
        <f>RTD("tdf.quote","",$F171,"mrl2","1")</f>
        <v>49</v>
      </c>
      <c r="R171" s="6">
        <f>RTD("tdf.quote","",$F171,"mcj2","1")</f>
        <v>29.91</v>
      </c>
      <c r="S171" s="7">
        <f>RTD("tdf.quote","",$F171,"mcl2","1")</f>
        <v>35</v>
      </c>
      <c r="T171" s="103">
        <f>IF(配置!$P171=0, 1000, $O171/配置!$P171*100)</f>
        <v>141.39489330178114</v>
      </c>
      <c r="U171" s="103">
        <f>IF(配置!$P171=0, 1000, ($O171+$S171)/配置!$P171*100)</f>
        <v>190.88310595740455</v>
      </c>
    </row>
    <row r="172" spans="6:21" x14ac:dyDescent="0.15">
      <c r="F172" s="74" t="str">
        <f>wt!B167</f>
        <v>600276.SH</v>
      </c>
      <c r="G172" s="74" t="str">
        <f>wt!C167</f>
        <v>恒瑞医药</v>
      </c>
      <c r="H172" s="75">
        <f>RTD("tdf.quote","",$F172,"new","1")</f>
        <v>39.08</v>
      </c>
      <c r="I172" s="7">
        <f>配置!G172</f>
        <v>1</v>
      </c>
      <c r="J172" s="7">
        <f t="shared" si="3"/>
        <v>0</v>
      </c>
      <c r="K172" s="7">
        <f>RTD("tdf.quote","",$F172,"volume","1")</f>
        <v>186078</v>
      </c>
      <c r="L172" s="6">
        <f>RTD("tdf.quote","",$F172,"mrj1","1")</f>
        <v>39.07</v>
      </c>
      <c r="M172" s="7">
        <f>RTD("tdf.quote","",$F172,"mrl1","1")</f>
        <v>25</v>
      </c>
      <c r="N172" s="6">
        <f>RTD("tdf.quote","",$F172,"mcj1","1")</f>
        <v>39.08</v>
      </c>
      <c r="O172" s="7">
        <f>RTD("tdf.quote","",$F172,"mcl1","1")</f>
        <v>20</v>
      </c>
      <c r="P172" s="6">
        <f>RTD("tdf.quote","",$F172,"mrj2","1")</f>
        <v>39.06</v>
      </c>
      <c r="Q172" s="7">
        <f>RTD("tdf.quote","",$F172,"mrl2","1")</f>
        <v>14</v>
      </c>
      <c r="R172" s="6">
        <f>RTD("tdf.quote","",$F172,"mcj2","1")</f>
        <v>39.090000000000003</v>
      </c>
      <c r="S172" s="7">
        <f>RTD("tdf.quote","",$F172,"mcl2","1")</f>
        <v>317</v>
      </c>
      <c r="T172" s="103">
        <f>IF(配置!$P172=0, 1000, $O172/配置!$P172*100)</f>
        <v>20.94270623409248</v>
      </c>
      <c r="U172" s="103">
        <f>IF(配置!$P172=0, 1000, ($O172+$S172)/配置!$P172*100)</f>
        <v>352.8846000444583</v>
      </c>
    </row>
    <row r="173" spans="6:21" x14ac:dyDescent="0.15">
      <c r="F173" s="74" t="str">
        <f>wt!B168</f>
        <v>600277.SH</v>
      </c>
      <c r="G173" s="74" t="str">
        <f>wt!C168</f>
        <v>亿利能源</v>
      </c>
      <c r="H173" s="75">
        <f>RTD("tdf.quote","",$F173,"new","1")</f>
        <v>9.49</v>
      </c>
      <c r="I173" s="7">
        <f>配置!G173</f>
        <v>1</v>
      </c>
      <c r="J173" s="7">
        <f t="shared" si="3"/>
        <v>0</v>
      </c>
      <c r="K173" s="7">
        <f>RTD("tdf.quote","",$F173,"volume","1")</f>
        <v>1163888</v>
      </c>
      <c r="L173" s="6">
        <f>RTD("tdf.quote","",$F173,"mrj1","1")</f>
        <v>9.49</v>
      </c>
      <c r="M173" s="7">
        <f>RTD("tdf.quote","",$F173,"mrl1","1")</f>
        <v>91</v>
      </c>
      <c r="N173" s="6">
        <f>RTD("tdf.quote","",$F173,"mcj1","1")</f>
        <v>9.5</v>
      </c>
      <c r="O173" s="7">
        <f>RTD("tdf.quote","",$F173,"mcl1","1")</f>
        <v>992</v>
      </c>
      <c r="P173" s="6">
        <f>RTD("tdf.quote","",$F173,"mrj2","1")</f>
        <v>9.48</v>
      </c>
      <c r="Q173" s="7">
        <f>RTD("tdf.quote","",$F173,"mrl2","1")</f>
        <v>662</v>
      </c>
      <c r="R173" s="6">
        <f>RTD("tdf.quote","",$F173,"mcj2","1")</f>
        <v>9.51</v>
      </c>
      <c r="S173" s="7">
        <f>RTD("tdf.quote","",$F173,"mcl2","1")</f>
        <v>1444</v>
      </c>
      <c r="T173" s="103">
        <f>IF(配置!$P173=0, 1000, $O173/配置!$P173*100)</f>
        <v>1859.4943722084465</v>
      </c>
      <c r="U173" s="103">
        <f>IF(配置!$P173=0, 1000, ($O173+$S173)/配置!$P173*100)</f>
        <v>4566.2583575602584</v>
      </c>
    </row>
    <row r="174" spans="6:21" x14ac:dyDescent="0.15">
      <c r="F174" s="74" t="str">
        <f>wt!B169</f>
        <v>600309.SH</v>
      </c>
      <c r="G174" s="74" t="str">
        <f>wt!C169</f>
        <v>万华化学</v>
      </c>
      <c r="H174" s="75">
        <f>RTD("tdf.quote","",$F174,"new","1")</f>
        <v>20.72</v>
      </c>
      <c r="I174" s="7">
        <f>配置!G174</f>
        <v>1</v>
      </c>
      <c r="J174" s="7">
        <f t="shared" si="3"/>
        <v>0</v>
      </c>
      <c r="K174" s="7">
        <f>RTD("tdf.quote","",$F174,"volume","1")</f>
        <v>296045</v>
      </c>
      <c r="L174" s="6">
        <f>RTD("tdf.quote","",$F174,"mrj1","1")</f>
        <v>20.73</v>
      </c>
      <c r="M174" s="7">
        <f>RTD("tdf.quote","",$F174,"mrl1","1")</f>
        <v>30</v>
      </c>
      <c r="N174" s="6">
        <f>RTD("tdf.quote","",$F174,"mcj1","1")</f>
        <v>20.74</v>
      </c>
      <c r="O174" s="7">
        <f>RTD("tdf.quote","",$F174,"mcl1","1")</f>
        <v>589</v>
      </c>
      <c r="P174" s="6">
        <f>RTD("tdf.quote","",$F174,"mrj2","1")</f>
        <v>20.72</v>
      </c>
      <c r="Q174" s="7">
        <f>RTD("tdf.quote","",$F174,"mrl2","1")</f>
        <v>138</v>
      </c>
      <c r="R174" s="6">
        <f>RTD("tdf.quote","",$F174,"mcj2","1")</f>
        <v>20.75</v>
      </c>
      <c r="S174" s="7">
        <f>RTD("tdf.quote","",$F174,"mcl2","1")</f>
        <v>87</v>
      </c>
      <c r="T174" s="103">
        <f>IF(配置!$P174=0, 1000, $O174/配置!$P174*100)</f>
        <v>426.77409427194533</v>
      </c>
      <c r="U174" s="103">
        <f>IF(配置!$P174=0, 1000, ($O174+$S174)/配置!$P174*100)</f>
        <v>489.81203349377768</v>
      </c>
    </row>
    <row r="175" spans="6:21" x14ac:dyDescent="0.15">
      <c r="F175" s="74" t="str">
        <f>wt!B170</f>
        <v>600315.SH</v>
      </c>
      <c r="G175" s="74" t="str">
        <f>wt!C170</f>
        <v>上海家化</v>
      </c>
      <c r="H175" s="75">
        <f>RTD("tdf.quote","",$F175,"new","1")</f>
        <v>35.200000000000003</v>
      </c>
      <c r="I175" s="7">
        <f>配置!G175</f>
        <v>1</v>
      </c>
      <c r="J175" s="7">
        <f t="shared" si="3"/>
        <v>0</v>
      </c>
      <c r="K175" s="7">
        <f>RTD("tdf.quote","",$F175,"volume","1")</f>
        <v>462700</v>
      </c>
      <c r="L175" s="6">
        <f>RTD("tdf.quote","",$F175,"mrj1","1")</f>
        <v>35.21</v>
      </c>
      <c r="M175" s="7">
        <f>RTD("tdf.quote","",$F175,"mrl1","1")</f>
        <v>18</v>
      </c>
      <c r="N175" s="6">
        <f>RTD("tdf.quote","",$F175,"mcj1","1")</f>
        <v>35.22</v>
      </c>
      <c r="O175" s="7">
        <f>RTD("tdf.quote","",$F175,"mcl1","1")</f>
        <v>44</v>
      </c>
      <c r="P175" s="6">
        <f>RTD("tdf.quote","",$F175,"mrj2","1")</f>
        <v>35.200000000000003</v>
      </c>
      <c r="Q175" s="7">
        <f>RTD("tdf.quote","",$F175,"mrl2","1")</f>
        <v>819</v>
      </c>
      <c r="R175" s="6">
        <f>RTD("tdf.quote","",$F175,"mcj2","1")</f>
        <v>35.229999999999997</v>
      </c>
      <c r="S175" s="7">
        <f>RTD("tdf.quote","",$F175,"mcl2","1")</f>
        <v>261</v>
      </c>
      <c r="T175" s="103">
        <f>IF(配置!$P175=0, 1000, $O175/配置!$P175*100)</f>
        <v>73.227474807729834</v>
      </c>
      <c r="U175" s="103">
        <f>IF(配置!$P175=0, 1000, ($O175+$S175)/配置!$P175*100)</f>
        <v>507.59954128085445</v>
      </c>
    </row>
    <row r="176" spans="6:21" x14ac:dyDescent="0.15">
      <c r="F176" s="74" t="str">
        <f>wt!B171</f>
        <v>600316.SH</v>
      </c>
      <c r="G176" s="74" t="str">
        <f>wt!C171</f>
        <v>洪都航空</v>
      </c>
      <c r="H176" s="75">
        <f>RTD("tdf.quote","",$F176,"new","1")</f>
        <v>32.14</v>
      </c>
      <c r="I176" s="7">
        <f>配置!G176</f>
        <v>1</v>
      </c>
      <c r="J176" s="7">
        <f t="shared" si="3"/>
        <v>0</v>
      </c>
      <c r="K176" s="7">
        <f>RTD("tdf.quote","",$F176,"volume","1")</f>
        <v>394253</v>
      </c>
      <c r="L176" s="6">
        <f>RTD("tdf.quote","",$F176,"mrj1","1")</f>
        <v>32.130000000000003</v>
      </c>
      <c r="M176" s="7">
        <f>RTD("tdf.quote","",$F176,"mrl1","1")</f>
        <v>230</v>
      </c>
      <c r="N176" s="6">
        <f>RTD("tdf.quote","",$F176,"mcj1","1")</f>
        <v>32.14</v>
      </c>
      <c r="O176" s="7">
        <f>RTD("tdf.quote","",$F176,"mcl1","1")</f>
        <v>616</v>
      </c>
      <c r="P176" s="6">
        <f>RTD("tdf.quote","",$F176,"mrj2","1")</f>
        <v>32.119999999999997</v>
      </c>
      <c r="Q176" s="7">
        <f>RTD("tdf.quote","",$F176,"mrl2","1")</f>
        <v>254</v>
      </c>
      <c r="R176" s="6">
        <f>RTD("tdf.quote","",$F176,"mcj2","1")</f>
        <v>32.15</v>
      </c>
      <c r="S176" s="7">
        <f>RTD("tdf.quote","",$F176,"mcl2","1")</f>
        <v>151</v>
      </c>
      <c r="T176" s="103">
        <f>IF(配置!$P176=0, 1000, $O176/配置!$P176*100)</f>
        <v>1121.5471845826958</v>
      </c>
      <c r="U176" s="103">
        <f>IF(配置!$P176=0, 1000, ($O176+$S176)/配置!$P176*100)</f>
        <v>1396.4719002839734</v>
      </c>
    </row>
    <row r="177" spans="6:21" x14ac:dyDescent="0.15">
      <c r="F177" s="74" t="str">
        <f>wt!B172</f>
        <v>600332.SH</v>
      </c>
      <c r="G177" s="74" t="str">
        <f>wt!C172</f>
        <v>白 云 山</v>
      </c>
      <c r="H177" s="75">
        <f>RTD("tdf.quote","",$F177,"new","1")</f>
        <v>27.11</v>
      </c>
      <c r="I177" s="7">
        <f>配置!G177</f>
        <v>0</v>
      </c>
      <c r="J177" s="7">
        <f t="shared" si="3"/>
        <v>0</v>
      </c>
      <c r="K177" s="7">
        <f>RTD("tdf.quote","",$F177,"volume","1")</f>
        <v>0</v>
      </c>
      <c r="L177" s="6">
        <f>RTD("tdf.quote","",$F177,"mrj1","1")</f>
        <v>0</v>
      </c>
      <c r="M177" s="7">
        <f>RTD("tdf.quote","",$F177,"mrl1","1")</f>
        <v>0</v>
      </c>
      <c r="N177" s="6">
        <f>RTD("tdf.quote","",$F177,"mcj1","1")</f>
        <v>0</v>
      </c>
      <c r="O177" s="7">
        <f>RTD("tdf.quote","",$F177,"mcl1","1")</f>
        <v>0</v>
      </c>
      <c r="P177" s="6">
        <f>RTD("tdf.quote","",$F177,"mrj2","1")</f>
        <v>0</v>
      </c>
      <c r="Q177" s="7">
        <f>RTD("tdf.quote","",$F177,"mrl2","1")</f>
        <v>0</v>
      </c>
      <c r="R177" s="6">
        <f>RTD("tdf.quote","",$F177,"mcj2","1")</f>
        <v>0</v>
      </c>
      <c r="S177" s="7">
        <f>RTD("tdf.quote","",$F177,"mcl2","1")</f>
        <v>0</v>
      </c>
      <c r="T177" s="103">
        <f>IF(配置!$P177=0, 1000, $O177/配置!$P177*100)</f>
        <v>1000</v>
      </c>
      <c r="U177" s="103">
        <f>IF(配置!$P177=0, 1000, ($O177+$S177)/配置!$P177*100)</f>
        <v>1000</v>
      </c>
    </row>
    <row r="178" spans="6:21" x14ac:dyDescent="0.15">
      <c r="F178" s="74" t="str">
        <f>wt!B173</f>
        <v>600340.SH</v>
      </c>
      <c r="G178" s="74" t="str">
        <f>wt!C173</f>
        <v>华夏幸福</v>
      </c>
      <c r="H178" s="75">
        <f>RTD("tdf.quote","",$F178,"new","1")</f>
        <v>36.24</v>
      </c>
      <c r="I178" s="7">
        <f>配置!G178</f>
        <v>1</v>
      </c>
      <c r="J178" s="7">
        <f t="shared" si="3"/>
        <v>0</v>
      </c>
      <c r="K178" s="7">
        <f>RTD("tdf.quote","",$F178,"volume","1")</f>
        <v>132264</v>
      </c>
      <c r="L178" s="6">
        <f>RTD("tdf.quote","",$F178,"mrj1","1")</f>
        <v>36.29</v>
      </c>
      <c r="M178" s="7">
        <f>RTD("tdf.quote","",$F178,"mrl1","1")</f>
        <v>108</v>
      </c>
      <c r="N178" s="6">
        <f>RTD("tdf.quote","",$F178,"mcj1","1")</f>
        <v>36.299999999999997</v>
      </c>
      <c r="O178" s="7">
        <f>RTD("tdf.quote","",$F178,"mcl1","1")</f>
        <v>14</v>
      </c>
      <c r="P178" s="6">
        <f>RTD("tdf.quote","",$F178,"mrj2","1")</f>
        <v>36.270000000000003</v>
      </c>
      <c r="Q178" s="7">
        <f>RTD("tdf.quote","",$F178,"mrl2","1")</f>
        <v>6</v>
      </c>
      <c r="R178" s="6">
        <f>RTD("tdf.quote","",$F178,"mcj2","1")</f>
        <v>36.340000000000003</v>
      </c>
      <c r="S178" s="7">
        <f>RTD("tdf.quote","",$F178,"mcl2","1")</f>
        <v>5</v>
      </c>
      <c r="T178" s="103">
        <f>IF(配置!$P178=0, 1000, $O178/配置!$P178*100)</f>
        <v>20.726370858370572</v>
      </c>
      <c r="U178" s="103">
        <f>IF(配置!$P178=0, 1000, ($O178+$S178)/配置!$P178*100)</f>
        <v>28.128646164931492</v>
      </c>
    </row>
    <row r="179" spans="6:21" x14ac:dyDescent="0.15">
      <c r="F179" s="74" t="str">
        <f>wt!B174</f>
        <v>600348.SH</v>
      </c>
      <c r="G179" s="74" t="str">
        <f>wt!C174</f>
        <v>阳泉煤业</v>
      </c>
      <c r="H179" s="75">
        <f>RTD("tdf.quote","",$F179,"new","1")</f>
        <v>8.1</v>
      </c>
      <c r="I179" s="7">
        <f>配置!G179</f>
        <v>1</v>
      </c>
      <c r="J179" s="7">
        <f t="shared" si="3"/>
        <v>0</v>
      </c>
      <c r="K179" s="7">
        <f>RTD("tdf.quote","",$F179,"volume","1")</f>
        <v>384425</v>
      </c>
      <c r="L179" s="6">
        <f>RTD("tdf.quote","",$F179,"mrj1","1")</f>
        <v>8.09</v>
      </c>
      <c r="M179" s="7">
        <f>RTD("tdf.quote","",$F179,"mrl1","1")</f>
        <v>1817</v>
      </c>
      <c r="N179" s="6">
        <f>RTD("tdf.quote","",$F179,"mcj1","1")</f>
        <v>8.1</v>
      </c>
      <c r="O179" s="7">
        <f>RTD("tdf.quote","",$F179,"mcl1","1")</f>
        <v>826</v>
      </c>
      <c r="P179" s="6">
        <f>RTD("tdf.quote","",$F179,"mrj2","1")</f>
        <v>8.08</v>
      </c>
      <c r="Q179" s="7">
        <f>RTD("tdf.quote","",$F179,"mrl2","1")</f>
        <v>1151</v>
      </c>
      <c r="R179" s="6">
        <f>RTD("tdf.quote","",$F179,"mcj2","1")</f>
        <v>8.11</v>
      </c>
      <c r="S179" s="7">
        <f>RTD("tdf.quote","",$F179,"mcl2","1")</f>
        <v>1374</v>
      </c>
      <c r="T179" s="103">
        <f>IF(配置!$P179=0, 1000, $O179/配置!$P179*100)</f>
        <v>538.10817775652106</v>
      </c>
      <c r="U179" s="103">
        <f>IF(配置!$P179=0, 1000, ($O179+$S179)/配置!$P179*100)</f>
        <v>1433.2179068575622</v>
      </c>
    </row>
    <row r="180" spans="6:21" x14ac:dyDescent="0.15">
      <c r="F180" s="74" t="str">
        <f>wt!B175</f>
        <v>600352.SH</v>
      </c>
      <c r="G180" s="74" t="str">
        <f>wt!C175</f>
        <v>浙江龙盛</v>
      </c>
      <c r="H180" s="75">
        <f>RTD("tdf.quote","",$F180,"new","1")</f>
        <v>17.48</v>
      </c>
      <c r="I180" s="7">
        <f>配置!G180</f>
        <v>1</v>
      </c>
      <c r="J180" s="7">
        <f t="shared" si="3"/>
        <v>0</v>
      </c>
      <c r="K180" s="7">
        <f>RTD("tdf.quote","",$F180,"volume","1")</f>
        <v>811735</v>
      </c>
      <c r="L180" s="6">
        <f>RTD("tdf.quote","",$F180,"mrj1","1")</f>
        <v>17.489999999999998</v>
      </c>
      <c r="M180" s="7">
        <f>RTD("tdf.quote","",$F180,"mrl1","1")</f>
        <v>13</v>
      </c>
      <c r="N180" s="6">
        <f>RTD("tdf.quote","",$F180,"mcj1","1")</f>
        <v>17.5</v>
      </c>
      <c r="O180" s="7">
        <f>RTD("tdf.quote","",$F180,"mcl1","1")</f>
        <v>726</v>
      </c>
      <c r="P180" s="6">
        <f>RTD("tdf.quote","",$F180,"mrj2","1")</f>
        <v>17.48</v>
      </c>
      <c r="Q180" s="7">
        <f>RTD("tdf.quote","",$F180,"mrl2","1")</f>
        <v>162</v>
      </c>
      <c r="R180" s="6">
        <f>RTD("tdf.quote","",$F180,"mcj2","1")</f>
        <v>17.510000000000002</v>
      </c>
      <c r="S180" s="7">
        <f>RTD("tdf.quote","",$F180,"mcl2","1")</f>
        <v>371</v>
      </c>
      <c r="T180" s="103">
        <f>IF(配置!$P180=0, 1000, $O180/配置!$P180*100)</f>
        <v>531.77523519315343</v>
      </c>
      <c r="U180" s="103">
        <f>IF(配置!$P180=0, 1000, ($O180+$S180)/配置!$P180*100)</f>
        <v>803.52263499571529</v>
      </c>
    </row>
    <row r="181" spans="6:21" x14ac:dyDescent="0.15">
      <c r="F181" s="74" t="str">
        <f>wt!B176</f>
        <v>600362.SH</v>
      </c>
      <c r="G181" s="74" t="str">
        <f>wt!C176</f>
        <v>江西铜业</v>
      </c>
      <c r="H181" s="75">
        <f>RTD("tdf.quote","",$F181,"new","1")</f>
        <v>17.46</v>
      </c>
      <c r="I181" s="7">
        <f>配置!G181</f>
        <v>1</v>
      </c>
      <c r="J181" s="7">
        <f t="shared" si="3"/>
        <v>0</v>
      </c>
      <c r="K181" s="7">
        <f>RTD("tdf.quote","",$F181,"volume","1")</f>
        <v>320525</v>
      </c>
      <c r="L181" s="6">
        <f>RTD("tdf.quote","",$F181,"mrj1","1")</f>
        <v>17.47</v>
      </c>
      <c r="M181" s="7">
        <f>RTD("tdf.quote","",$F181,"mrl1","1")</f>
        <v>699</v>
      </c>
      <c r="N181" s="6">
        <f>RTD("tdf.quote","",$F181,"mcj1","1")</f>
        <v>17.48</v>
      </c>
      <c r="O181" s="7">
        <f>RTD("tdf.quote","",$F181,"mcl1","1")</f>
        <v>40</v>
      </c>
      <c r="P181" s="6">
        <f>RTD("tdf.quote","",$F181,"mrj2","1")</f>
        <v>17.46</v>
      </c>
      <c r="Q181" s="7">
        <f>RTD("tdf.quote","",$F181,"mrl2","1")</f>
        <v>247</v>
      </c>
      <c r="R181" s="6">
        <f>RTD("tdf.quote","",$F181,"mcj2","1")</f>
        <v>17.489999999999998</v>
      </c>
      <c r="S181" s="7">
        <f>RTD("tdf.quote","",$F181,"mcl2","1")</f>
        <v>155</v>
      </c>
      <c r="T181" s="103">
        <f>IF(配置!$P181=0, 1000, $O181/配置!$P181*100)</f>
        <v>37.749029725455955</v>
      </c>
      <c r="U181" s="103">
        <f>IF(配置!$P181=0, 1000, ($O181+$S181)/配置!$P181*100)</f>
        <v>184.0265199115978</v>
      </c>
    </row>
    <row r="182" spans="6:21" x14ac:dyDescent="0.15">
      <c r="F182" s="74" t="str">
        <f>wt!B177</f>
        <v>600369.SH</v>
      </c>
      <c r="G182" s="74" t="str">
        <f>wt!C177</f>
        <v>西南证券</v>
      </c>
      <c r="H182" s="75">
        <f>RTD("tdf.quote","",$F182,"new","1")</f>
        <v>20.16</v>
      </c>
      <c r="I182" s="7">
        <f>配置!G182</f>
        <v>1</v>
      </c>
      <c r="J182" s="7">
        <f t="shared" si="3"/>
        <v>0</v>
      </c>
      <c r="K182" s="7">
        <f>RTD("tdf.quote","",$F182,"volume","1")</f>
        <v>2702496</v>
      </c>
      <c r="L182" s="6">
        <f>RTD("tdf.quote","",$F182,"mrj1","1")</f>
        <v>20.18</v>
      </c>
      <c r="M182" s="7">
        <f>RTD("tdf.quote","",$F182,"mrl1","1")</f>
        <v>104</v>
      </c>
      <c r="N182" s="6">
        <f>RTD("tdf.quote","",$F182,"mcj1","1")</f>
        <v>20.2</v>
      </c>
      <c r="O182" s="7">
        <f>RTD("tdf.quote","",$F182,"mcl1","1")</f>
        <v>1050</v>
      </c>
      <c r="P182" s="6">
        <f>RTD("tdf.quote","",$F182,"mrj2","1")</f>
        <v>20.170000000000002</v>
      </c>
      <c r="Q182" s="7">
        <f>RTD("tdf.quote","",$F182,"mrl2","1")</f>
        <v>639</v>
      </c>
      <c r="R182" s="6">
        <f>RTD("tdf.quote","",$F182,"mcj2","1")</f>
        <v>20.21</v>
      </c>
      <c r="S182" s="7">
        <f>RTD("tdf.quote","",$F182,"mcl2","1")</f>
        <v>164</v>
      </c>
      <c r="T182" s="103">
        <f>IF(配置!$P182=0, 1000, $O182/配置!$P182*100)</f>
        <v>728.55382412630854</v>
      </c>
      <c r="U182" s="103">
        <f>IF(配置!$P182=0, 1000, ($O182+$S182)/配置!$P182*100)</f>
        <v>842.346992846989</v>
      </c>
    </row>
    <row r="183" spans="6:21" x14ac:dyDescent="0.15">
      <c r="F183" s="74" t="str">
        <f>wt!B178</f>
        <v>600372.SH</v>
      </c>
      <c r="G183" s="74" t="str">
        <f>wt!C178</f>
        <v>中航电子</v>
      </c>
      <c r="H183" s="75">
        <f>RTD("tdf.quote","",$F183,"new","1")</f>
        <v>29.51</v>
      </c>
      <c r="I183" s="7">
        <f>配置!G183</f>
        <v>1</v>
      </c>
      <c r="J183" s="7">
        <f t="shared" si="3"/>
        <v>0</v>
      </c>
      <c r="K183" s="7">
        <f>RTD("tdf.quote","",$F183,"volume","1")</f>
        <v>323136</v>
      </c>
      <c r="L183" s="6">
        <f>RTD("tdf.quote","",$F183,"mrj1","1")</f>
        <v>29.54</v>
      </c>
      <c r="M183" s="7">
        <f>RTD("tdf.quote","",$F183,"mrl1","1")</f>
        <v>30</v>
      </c>
      <c r="N183" s="6">
        <f>RTD("tdf.quote","",$F183,"mcj1","1")</f>
        <v>29.55</v>
      </c>
      <c r="O183" s="7">
        <f>RTD("tdf.quote","",$F183,"mcl1","1")</f>
        <v>260</v>
      </c>
      <c r="P183" s="6">
        <f>RTD("tdf.quote","",$F183,"mrj2","1")</f>
        <v>29.5</v>
      </c>
      <c r="Q183" s="7">
        <f>RTD("tdf.quote","",$F183,"mrl2","1")</f>
        <v>265</v>
      </c>
      <c r="R183" s="6">
        <f>RTD("tdf.quote","",$F183,"mcj2","1")</f>
        <v>29.56</v>
      </c>
      <c r="S183" s="7">
        <f>RTD("tdf.quote","",$F183,"mcl2","1")</f>
        <v>54</v>
      </c>
      <c r="T183" s="103">
        <f>IF(配置!$P183=0, 1000, $O183/配置!$P183*100)</f>
        <v>385.94183292769088</v>
      </c>
      <c r="U183" s="103">
        <f>IF(配置!$P183=0, 1000, ($O183+$S183)/配置!$P183*100)</f>
        <v>466.09898284344206</v>
      </c>
    </row>
    <row r="184" spans="6:21" x14ac:dyDescent="0.15">
      <c r="F184" s="74" t="str">
        <f>wt!B179</f>
        <v>600373.SH</v>
      </c>
      <c r="G184" s="74" t="str">
        <f>wt!C179</f>
        <v>中文传媒</v>
      </c>
      <c r="H184" s="75">
        <f>RTD("tdf.quote","",$F184,"new","1")</f>
        <v>15.03</v>
      </c>
      <c r="I184" s="7">
        <f>配置!G184</f>
        <v>1</v>
      </c>
      <c r="J184" s="7">
        <f t="shared" si="3"/>
        <v>0</v>
      </c>
      <c r="K184" s="7">
        <f>RTD("tdf.quote","",$F184,"volume","1")</f>
        <v>266965</v>
      </c>
      <c r="L184" s="6">
        <f>RTD("tdf.quote","",$F184,"mrj1","1")</f>
        <v>15.03</v>
      </c>
      <c r="M184" s="7">
        <f>RTD("tdf.quote","",$F184,"mrl1","1")</f>
        <v>81</v>
      </c>
      <c r="N184" s="6">
        <f>RTD("tdf.quote","",$F184,"mcj1","1")</f>
        <v>15.04</v>
      </c>
      <c r="O184" s="7">
        <f>RTD("tdf.quote","",$F184,"mcl1","1")</f>
        <v>431</v>
      </c>
      <c r="P184" s="6">
        <f>RTD("tdf.quote","",$F184,"mrj2","1")</f>
        <v>15.02</v>
      </c>
      <c r="Q184" s="7">
        <f>RTD("tdf.quote","",$F184,"mrl2","1")</f>
        <v>136</v>
      </c>
      <c r="R184" s="6">
        <f>RTD("tdf.quote","",$F184,"mcj2","1")</f>
        <v>15.05</v>
      </c>
      <c r="S184" s="7">
        <f>RTD("tdf.quote","",$F184,"mcl2","1")</f>
        <v>659</v>
      </c>
      <c r="T184" s="103">
        <f>IF(配置!$P184=0, 1000, $O184/配置!$P184*100)</f>
        <v>682.15165056175101</v>
      </c>
      <c r="U184" s="103">
        <f>IF(配置!$P184=0, 1000, ($O184+$S184)/配置!$P184*100)</f>
        <v>1725.163106989115</v>
      </c>
    </row>
    <row r="185" spans="6:21" x14ac:dyDescent="0.15">
      <c r="F185" s="74" t="str">
        <f>wt!B180</f>
        <v>600383.SH</v>
      </c>
      <c r="G185" s="74" t="str">
        <f>wt!C180</f>
        <v>金地集团</v>
      </c>
      <c r="H185" s="75">
        <f>RTD("tdf.quote","",$F185,"new","1")</f>
        <v>8.7899999999999991</v>
      </c>
      <c r="I185" s="7">
        <f>配置!G185</f>
        <v>1</v>
      </c>
      <c r="J185" s="7">
        <f t="shared" si="3"/>
        <v>0</v>
      </c>
      <c r="K185" s="7">
        <f>RTD("tdf.quote","",$F185,"volume","1")</f>
        <v>509812</v>
      </c>
      <c r="L185" s="6">
        <f>RTD("tdf.quote","",$F185,"mrj1","1")</f>
        <v>8.7899999999999991</v>
      </c>
      <c r="M185" s="7">
        <f>RTD("tdf.quote","",$F185,"mrl1","1")</f>
        <v>247</v>
      </c>
      <c r="N185" s="6">
        <f>RTD("tdf.quote","",$F185,"mcj1","1")</f>
        <v>8.8000000000000007</v>
      </c>
      <c r="O185" s="7">
        <f>RTD("tdf.quote","",$F185,"mcl1","1")</f>
        <v>1055</v>
      </c>
      <c r="P185" s="6">
        <f>RTD("tdf.quote","",$F185,"mrj2","1")</f>
        <v>8.7799999999999994</v>
      </c>
      <c r="Q185" s="7">
        <f>RTD("tdf.quote","",$F185,"mrl2","1")</f>
        <v>572</v>
      </c>
      <c r="R185" s="6">
        <f>RTD("tdf.quote","",$F185,"mcj2","1")</f>
        <v>8.81</v>
      </c>
      <c r="S185" s="7">
        <f>RTD("tdf.quote","",$F185,"mcl2","1")</f>
        <v>1047</v>
      </c>
      <c r="T185" s="103">
        <f>IF(配置!$P185=0, 1000, $O185/配置!$P185*100)</f>
        <v>184.83044813445258</v>
      </c>
      <c r="U185" s="103">
        <f>IF(配置!$P185=0, 1000, ($O185+$S185)/配置!$P185*100)</f>
        <v>368.25933836835952</v>
      </c>
    </row>
    <row r="186" spans="6:21" x14ac:dyDescent="0.15">
      <c r="F186" s="74" t="str">
        <f>wt!B181</f>
        <v>600395.SH</v>
      </c>
      <c r="G186" s="74" t="str">
        <f>wt!C181</f>
        <v>盘江股份</v>
      </c>
      <c r="H186" s="75">
        <f>RTD("tdf.quote","",$F186,"new","1")</f>
        <v>10.34</v>
      </c>
      <c r="I186" s="7">
        <f>配置!G186</f>
        <v>1</v>
      </c>
      <c r="J186" s="7">
        <f t="shared" si="3"/>
        <v>0</v>
      </c>
      <c r="K186" s="7">
        <f>RTD("tdf.quote","",$F186,"volume","1")</f>
        <v>248045</v>
      </c>
      <c r="L186" s="6">
        <f>RTD("tdf.quote","",$F186,"mrj1","1")</f>
        <v>10.34</v>
      </c>
      <c r="M186" s="7">
        <f>RTD("tdf.quote","",$F186,"mrl1","1")</f>
        <v>109</v>
      </c>
      <c r="N186" s="6">
        <f>RTD("tdf.quote","",$F186,"mcj1","1")</f>
        <v>10.35</v>
      </c>
      <c r="O186" s="7">
        <f>RTD("tdf.quote","",$F186,"mcl1","1")</f>
        <v>244</v>
      </c>
      <c r="P186" s="6">
        <f>RTD("tdf.quote","",$F186,"mrj2","1")</f>
        <v>10.33</v>
      </c>
      <c r="Q186" s="7">
        <f>RTD("tdf.quote","",$F186,"mrl2","1")</f>
        <v>90</v>
      </c>
      <c r="R186" s="6">
        <f>RTD("tdf.quote","",$F186,"mcj2","1")</f>
        <v>10.36</v>
      </c>
      <c r="S186" s="7">
        <f>RTD("tdf.quote","",$F186,"mcl2","1")</f>
        <v>234</v>
      </c>
      <c r="T186" s="103">
        <f>IF(配置!$P186=0, 1000, $O186/配置!$P186*100)</f>
        <v>384.97648980203871</v>
      </c>
      <c r="U186" s="103">
        <f>IF(配置!$P186=0, 1000, ($O186+$S186)/配置!$P186*100)</f>
        <v>754.17525461219054</v>
      </c>
    </row>
    <row r="187" spans="6:21" x14ac:dyDescent="0.15">
      <c r="F187" s="74" t="str">
        <f>wt!B182</f>
        <v>600398.SH</v>
      </c>
      <c r="G187" s="74" t="str">
        <f>wt!C182</f>
        <v>海澜之家</v>
      </c>
      <c r="H187" s="75">
        <f>RTD("tdf.quote","",$F187,"new","1")</f>
        <v>10.63</v>
      </c>
      <c r="I187" s="7">
        <f>配置!G187</f>
        <v>1</v>
      </c>
      <c r="J187" s="7">
        <f t="shared" si="3"/>
        <v>0</v>
      </c>
      <c r="K187" s="7">
        <f>RTD("tdf.quote","",$F187,"volume","1")</f>
        <v>88812</v>
      </c>
      <c r="L187" s="6">
        <f>RTD("tdf.quote","",$F187,"mrj1","1")</f>
        <v>10.63</v>
      </c>
      <c r="M187" s="7">
        <f>RTD("tdf.quote","",$F187,"mrl1","1")</f>
        <v>179</v>
      </c>
      <c r="N187" s="6">
        <f>RTD("tdf.quote","",$F187,"mcj1","1")</f>
        <v>10.64</v>
      </c>
      <c r="O187" s="7">
        <f>RTD("tdf.quote","",$F187,"mcl1","1")</f>
        <v>284</v>
      </c>
      <c r="P187" s="6">
        <f>RTD("tdf.quote","",$F187,"mrj2","1")</f>
        <v>10.62</v>
      </c>
      <c r="Q187" s="7">
        <f>RTD("tdf.quote","",$F187,"mrl2","1")</f>
        <v>42</v>
      </c>
      <c r="R187" s="6">
        <f>RTD("tdf.quote","",$F187,"mcj2","1")</f>
        <v>10.65</v>
      </c>
      <c r="S187" s="7">
        <f>RTD("tdf.quote","",$F187,"mcl2","1")</f>
        <v>1881</v>
      </c>
      <c r="T187" s="103">
        <f>IF(配置!$P187=0, 1000, $O187/配置!$P187*100)</f>
        <v>389.79455665571197</v>
      </c>
      <c r="U187" s="103">
        <f>IF(配置!$P187=0, 1000, ($O187+$S187)/配置!$P187*100)</f>
        <v>2971.4972364775226</v>
      </c>
    </row>
    <row r="188" spans="6:21" x14ac:dyDescent="0.15">
      <c r="F188" s="74" t="str">
        <f>wt!B183</f>
        <v>600406.SH</v>
      </c>
      <c r="G188" s="74" t="str">
        <f>wt!C183</f>
        <v>国电南瑞</v>
      </c>
      <c r="H188" s="75">
        <f>RTD("tdf.quote","",$F188,"new","1")</f>
        <v>17.13</v>
      </c>
      <c r="I188" s="7">
        <f>配置!G188</f>
        <v>1</v>
      </c>
      <c r="J188" s="7">
        <f t="shared" si="3"/>
        <v>0</v>
      </c>
      <c r="K188" s="7">
        <f>RTD("tdf.quote","",$F188,"volume","1")</f>
        <v>465702</v>
      </c>
      <c r="L188" s="6">
        <f>RTD("tdf.quote","",$F188,"mrj1","1")</f>
        <v>17.12</v>
      </c>
      <c r="M188" s="7">
        <f>RTD("tdf.quote","",$F188,"mrl1","1")</f>
        <v>260</v>
      </c>
      <c r="N188" s="6">
        <f>RTD("tdf.quote","",$F188,"mcj1","1")</f>
        <v>17.13</v>
      </c>
      <c r="O188" s="7">
        <f>RTD("tdf.quote","",$F188,"mcl1","1")</f>
        <v>308</v>
      </c>
      <c r="P188" s="6">
        <f>RTD("tdf.quote","",$F188,"mrj2","1")</f>
        <v>17.11</v>
      </c>
      <c r="Q188" s="7">
        <f>RTD("tdf.quote","",$F188,"mrl2","1")</f>
        <v>309</v>
      </c>
      <c r="R188" s="6">
        <f>RTD("tdf.quote","",$F188,"mcj2","1")</f>
        <v>17.14</v>
      </c>
      <c r="S188" s="7">
        <f>RTD("tdf.quote","",$F188,"mcl2","1")</f>
        <v>247</v>
      </c>
      <c r="T188" s="103">
        <f>IF(配置!$P188=0, 1000, $O188/配置!$P188*100)</f>
        <v>165.56013004118853</v>
      </c>
      <c r="U188" s="103">
        <f>IF(配置!$P188=0, 1000, ($O188+$S188)/配置!$P188*100)</f>
        <v>298.33075380798584</v>
      </c>
    </row>
    <row r="189" spans="6:21" x14ac:dyDescent="0.15">
      <c r="F189" s="74" t="str">
        <f>wt!B184</f>
        <v>600415.SH</v>
      </c>
      <c r="G189" s="74" t="str">
        <f>wt!C184</f>
        <v>小商品城</v>
      </c>
      <c r="H189" s="75">
        <f>RTD("tdf.quote","",$F189,"new","1")</f>
        <v>12.35</v>
      </c>
      <c r="I189" s="7">
        <f>配置!G189</f>
        <v>1</v>
      </c>
      <c r="J189" s="7">
        <f t="shared" si="3"/>
        <v>0</v>
      </c>
      <c r="K189" s="7">
        <f>RTD("tdf.quote","",$F189,"volume","1")</f>
        <v>652030</v>
      </c>
      <c r="L189" s="6">
        <f>RTD("tdf.quote","",$F189,"mrj1","1")</f>
        <v>12.34</v>
      </c>
      <c r="M189" s="7">
        <f>RTD("tdf.quote","",$F189,"mrl1","1")</f>
        <v>106</v>
      </c>
      <c r="N189" s="6">
        <f>RTD("tdf.quote","",$F189,"mcj1","1")</f>
        <v>12.35</v>
      </c>
      <c r="O189" s="7">
        <f>RTD("tdf.quote","",$F189,"mcl1","1")</f>
        <v>406</v>
      </c>
      <c r="P189" s="6">
        <f>RTD("tdf.quote","",$F189,"mrj2","1")</f>
        <v>12.33</v>
      </c>
      <c r="Q189" s="7">
        <f>RTD("tdf.quote","",$F189,"mrl2","1")</f>
        <v>121</v>
      </c>
      <c r="R189" s="6">
        <f>RTD("tdf.quote","",$F189,"mcj2","1")</f>
        <v>12.36</v>
      </c>
      <c r="S189" s="7">
        <f>RTD("tdf.quote","",$F189,"mcl2","1")</f>
        <v>1021</v>
      </c>
      <c r="T189" s="103">
        <f>IF(配置!$P189=0, 1000, $O189/配置!$P189*100)</f>
        <v>233.72513130848861</v>
      </c>
      <c r="U189" s="103">
        <f>IF(配置!$P189=0, 1000, ($O189+$S189)/配置!$P189*100)</f>
        <v>821.49202555963859</v>
      </c>
    </row>
    <row r="190" spans="6:21" x14ac:dyDescent="0.15">
      <c r="F190" s="74" t="str">
        <f>wt!B185</f>
        <v>600436.SH</v>
      </c>
      <c r="G190" s="74" t="str">
        <f>wt!C185</f>
        <v>片 仔 癀</v>
      </c>
      <c r="H190" s="75">
        <f>RTD("tdf.quote","",$F190,"new","1")</f>
        <v>90.03</v>
      </c>
      <c r="I190" s="7">
        <f>配置!G190</f>
        <v>1</v>
      </c>
      <c r="J190" s="7">
        <f t="shared" si="3"/>
        <v>0</v>
      </c>
      <c r="K190" s="7">
        <f>RTD("tdf.quote","",$F190,"volume","1")</f>
        <v>26359</v>
      </c>
      <c r="L190" s="6">
        <f>RTD("tdf.quote","",$F190,"mrj1","1")</f>
        <v>90.03</v>
      </c>
      <c r="M190" s="7">
        <f>RTD("tdf.quote","",$F190,"mrl1","1")</f>
        <v>16</v>
      </c>
      <c r="N190" s="6">
        <f>RTD("tdf.quote","",$F190,"mcj1","1")</f>
        <v>90.05</v>
      </c>
      <c r="O190" s="7">
        <f>RTD("tdf.quote","",$F190,"mcl1","1")</f>
        <v>20</v>
      </c>
      <c r="P190" s="6">
        <f>RTD("tdf.quote","",$F190,"mrj2","1")</f>
        <v>90.02</v>
      </c>
      <c r="Q190" s="7">
        <f>RTD("tdf.quote","",$F190,"mrl2","1")</f>
        <v>13</v>
      </c>
      <c r="R190" s="6">
        <f>RTD("tdf.quote","",$F190,"mcj2","1")</f>
        <v>90.1</v>
      </c>
      <c r="S190" s="7">
        <f>RTD("tdf.quote","",$F190,"mcl2","1")</f>
        <v>21</v>
      </c>
      <c r="T190" s="103">
        <f>IF(配置!$P190=0, 1000, $O190/配置!$P190*100)</f>
        <v>194.76916075134986</v>
      </c>
      <c r="U190" s="103">
        <f>IF(配置!$P190=0, 1000, ($O190+$S190)/配置!$P190*100)</f>
        <v>399.27677954026723</v>
      </c>
    </row>
    <row r="191" spans="6:21" x14ac:dyDescent="0.15">
      <c r="F191" s="74" t="str">
        <f>wt!B186</f>
        <v>600485.SH</v>
      </c>
      <c r="G191" s="74" t="str">
        <f>wt!C186</f>
        <v>信威集团</v>
      </c>
      <c r="H191" s="75">
        <f>RTD("tdf.quote","",$F191,"new","1")</f>
        <v>47.92</v>
      </c>
      <c r="I191" s="7">
        <f>配置!G191</f>
        <v>1</v>
      </c>
      <c r="J191" s="7">
        <f t="shared" si="3"/>
        <v>0</v>
      </c>
      <c r="K191" s="7">
        <f>RTD("tdf.quote","",$F191,"volume","1")</f>
        <v>80822</v>
      </c>
      <c r="L191" s="6">
        <f>RTD("tdf.quote","",$F191,"mrj1","1")</f>
        <v>47.8</v>
      </c>
      <c r="M191" s="7">
        <f>RTD("tdf.quote","",$F191,"mrl1","1")</f>
        <v>10</v>
      </c>
      <c r="N191" s="6">
        <f>RTD("tdf.quote","",$F191,"mcj1","1")</f>
        <v>47.83</v>
      </c>
      <c r="O191" s="7">
        <f>RTD("tdf.quote","",$F191,"mcl1","1")</f>
        <v>5</v>
      </c>
      <c r="P191" s="6">
        <f>RTD("tdf.quote","",$F191,"mrj2","1")</f>
        <v>47.7</v>
      </c>
      <c r="Q191" s="7">
        <f>RTD("tdf.quote","",$F191,"mrl2","1")</f>
        <v>21</v>
      </c>
      <c r="R191" s="6">
        <f>RTD("tdf.quote","",$F191,"mcj2","1")</f>
        <v>47.85</v>
      </c>
      <c r="S191" s="7">
        <f>RTD("tdf.quote","",$F191,"mcl2","1")</f>
        <v>67</v>
      </c>
      <c r="T191" s="103">
        <f>IF(配置!$P191=0, 1000, $O191/配置!$P191*100)</f>
        <v>30.820114987235769</v>
      </c>
      <c r="U191" s="103">
        <f>IF(配置!$P191=0, 1000, ($O191+$S191)/配置!$P191*100)</f>
        <v>443.80965581619512</v>
      </c>
    </row>
    <row r="192" spans="6:21" x14ac:dyDescent="0.15">
      <c r="F192" s="74" t="str">
        <f>wt!B187</f>
        <v>600489.SH</v>
      </c>
      <c r="G192" s="74" t="str">
        <f>wt!C187</f>
        <v>中金黄金</v>
      </c>
      <c r="H192" s="75">
        <f>RTD("tdf.quote","",$F192,"new","1")</f>
        <v>10.37</v>
      </c>
      <c r="I192" s="7">
        <f>配置!G192</f>
        <v>1</v>
      </c>
      <c r="J192" s="7">
        <f t="shared" si="3"/>
        <v>0</v>
      </c>
      <c r="K192" s="7">
        <f>RTD("tdf.quote","",$F192,"volume","1")</f>
        <v>582851</v>
      </c>
      <c r="L192" s="6">
        <f>RTD("tdf.quote","",$F192,"mrj1","1")</f>
        <v>10.36</v>
      </c>
      <c r="M192" s="7">
        <f>RTD("tdf.quote","",$F192,"mrl1","1")</f>
        <v>526</v>
      </c>
      <c r="N192" s="6">
        <f>RTD("tdf.quote","",$F192,"mcj1","1")</f>
        <v>10.38</v>
      </c>
      <c r="O192" s="7">
        <f>RTD("tdf.quote","",$F192,"mcl1","1")</f>
        <v>1592</v>
      </c>
      <c r="P192" s="6">
        <f>RTD("tdf.quote","",$F192,"mrj2","1")</f>
        <v>10.35</v>
      </c>
      <c r="Q192" s="7">
        <f>RTD("tdf.quote","",$F192,"mrl2","1")</f>
        <v>221</v>
      </c>
      <c r="R192" s="6">
        <f>RTD("tdf.quote","",$F192,"mcj2","1")</f>
        <v>10.39</v>
      </c>
      <c r="S192" s="7">
        <f>RTD("tdf.quote","",$F192,"mcl2","1")</f>
        <v>3028</v>
      </c>
      <c r="T192" s="103">
        <f>IF(配置!$P192=0, 1000, $O192/配置!$P192*100)</f>
        <v>847.46963907365262</v>
      </c>
      <c r="U192" s="103">
        <f>IF(配置!$P192=0, 1000, ($O192+$S192)/配置!$P192*100)</f>
        <v>2459.3654098745442</v>
      </c>
    </row>
    <row r="193" spans="6:21" x14ac:dyDescent="0.15">
      <c r="F193" s="74" t="str">
        <f>wt!B188</f>
        <v>600497.SH</v>
      </c>
      <c r="G193" s="74" t="str">
        <f>wt!C188</f>
        <v>驰宏锌锗</v>
      </c>
      <c r="H193" s="75">
        <f>RTD("tdf.quote","",$F193,"new","1")</f>
        <v>12.12</v>
      </c>
      <c r="I193" s="7">
        <f>配置!G193</f>
        <v>1</v>
      </c>
      <c r="J193" s="7">
        <f t="shared" si="3"/>
        <v>0</v>
      </c>
      <c r="K193" s="7">
        <f>RTD("tdf.quote","",$F193,"volume","1")</f>
        <v>249771</v>
      </c>
      <c r="L193" s="6">
        <f>RTD("tdf.quote","",$F193,"mrj1","1")</f>
        <v>12.11</v>
      </c>
      <c r="M193" s="7">
        <f>RTD("tdf.quote","",$F193,"mrl1","1")</f>
        <v>205</v>
      </c>
      <c r="N193" s="6">
        <f>RTD("tdf.quote","",$F193,"mcj1","1")</f>
        <v>12.12</v>
      </c>
      <c r="O193" s="7">
        <f>RTD("tdf.quote","",$F193,"mcl1","1")</f>
        <v>1271</v>
      </c>
      <c r="P193" s="6">
        <f>RTD("tdf.quote","",$F193,"mrj2","1")</f>
        <v>12.1</v>
      </c>
      <c r="Q193" s="7">
        <f>RTD("tdf.quote","",$F193,"mrl2","1")</f>
        <v>868</v>
      </c>
      <c r="R193" s="6">
        <f>RTD("tdf.quote","",$F193,"mcj2","1")</f>
        <v>12.13</v>
      </c>
      <c r="S193" s="7">
        <f>RTD("tdf.quote","",$F193,"mcl2","1")</f>
        <v>4</v>
      </c>
      <c r="T193" s="103">
        <f>IF(配置!$P193=0, 1000, $O193/配置!$P193*100)</f>
        <v>995.1464939281442</v>
      </c>
      <c r="U193" s="103">
        <f>IF(配置!$P193=0, 1000, ($O193+$S193)/配置!$P193*100)</f>
        <v>998.27834756757193</v>
      </c>
    </row>
    <row r="194" spans="6:21" x14ac:dyDescent="0.15">
      <c r="F194" s="74" t="str">
        <f>wt!B189</f>
        <v>600498.SH</v>
      </c>
      <c r="G194" s="74" t="str">
        <f>wt!C189</f>
        <v>烽火通信</v>
      </c>
      <c r="H194" s="75">
        <f>RTD("tdf.quote","",$F194,"new","1")</f>
        <v>16.45</v>
      </c>
      <c r="I194" s="7">
        <f>配置!G194</f>
        <v>1</v>
      </c>
      <c r="J194" s="7">
        <f t="shared" si="3"/>
        <v>0</v>
      </c>
      <c r="K194" s="7">
        <f>RTD("tdf.quote","",$F194,"volume","1")</f>
        <v>145314</v>
      </c>
      <c r="L194" s="6">
        <f>RTD("tdf.quote","",$F194,"mrj1","1")</f>
        <v>16.440000000000001</v>
      </c>
      <c r="M194" s="7">
        <f>RTD("tdf.quote","",$F194,"mrl1","1")</f>
        <v>140</v>
      </c>
      <c r="N194" s="6">
        <f>RTD("tdf.quote","",$F194,"mcj1","1")</f>
        <v>16.45</v>
      </c>
      <c r="O194" s="7">
        <f>RTD("tdf.quote","",$F194,"mcl1","1")</f>
        <v>325</v>
      </c>
      <c r="P194" s="6">
        <f>RTD("tdf.quote","",$F194,"mrj2","1")</f>
        <v>16.43</v>
      </c>
      <c r="Q194" s="7">
        <f>RTD("tdf.quote","",$F194,"mrl2","1")</f>
        <v>307</v>
      </c>
      <c r="R194" s="6">
        <f>RTD("tdf.quote","",$F194,"mcj2","1")</f>
        <v>16.46</v>
      </c>
      <c r="S194" s="7">
        <f>RTD("tdf.quote","",$F194,"mcl2","1")</f>
        <v>514</v>
      </c>
      <c r="T194" s="103">
        <f>IF(配置!$P194=0, 1000, $O194/配置!$P194*100)</f>
        <v>527.27362590580435</v>
      </c>
      <c r="U194" s="103">
        <f>IF(配置!$P194=0, 1000, ($O194+$S194)/配置!$P194*100)</f>
        <v>1361.1771450306765</v>
      </c>
    </row>
    <row r="195" spans="6:21" x14ac:dyDescent="0.15">
      <c r="F195" s="74" t="str">
        <f>wt!B190</f>
        <v>600516.SH</v>
      </c>
      <c r="G195" s="74" t="str">
        <f>wt!C190</f>
        <v>方大炭素</v>
      </c>
      <c r="H195" s="75">
        <f>RTD("tdf.quote","",$F195,"new","1")</f>
        <v>11.45</v>
      </c>
      <c r="I195" s="7">
        <f>配置!G195</f>
        <v>1</v>
      </c>
      <c r="J195" s="7">
        <f t="shared" si="3"/>
        <v>0</v>
      </c>
      <c r="K195" s="7">
        <f>RTD("tdf.quote","",$F195,"volume","1")</f>
        <v>1603937</v>
      </c>
      <c r="L195" s="6">
        <f>RTD("tdf.quote","",$F195,"mrj1","1")</f>
        <v>11.45</v>
      </c>
      <c r="M195" s="7">
        <f>RTD("tdf.quote","",$F195,"mrl1","1")</f>
        <v>479</v>
      </c>
      <c r="N195" s="6">
        <f>RTD("tdf.quote","",$F195,"mcj1","1")</f>
        <v>11.46</v>
      </c>
      <c r="O195" s="7">
        <f>RTD("tdf.quote","",$F195,"mcl1","1")</f>
        <v>1181</v>
      </c>
      <c r="P195" s="6">
        <f>RTD("tdf.quote","",$F195,"mrj2","1")</f>
        <v>11.44</v>
      </c>
      <c r="Q195" s="7">
        <f>RTD("tdf.quote","",$F195,"mrl2","1")</f>
        <v>2284</v>
      </c>
      <c r="R195" s="6">
        <f>RTD("tdf.quote","",$F195,"mcj2","1")</f>
        <v>11.47</v>
      </c>
      <c r="S195" s="7">
        <f>RTD("tdf.quote","",$F195,"mcl2","1")</f>
        <v>1759</v>
      </c>
      <c r="T195" s="103">
        <f>IF(配置!$P195=0, 1000, $O195/配置!$P195*100)</f>
        <v>1076.3123146776759</v>
      </c>
      <c r="U195" s="103">
        <f>IF(配置!$P195=0, 1000, ($O195+$S195)/配置!$P195*100)</f>
        <v>2679.3888273940452</v>
      </c>
    </row>
    <row r="196" spans="6:21" x14ac:dyDescent="0.15">
      <c r="F196" s="74" t="str">
        <f>wt!B191</f>
        <v>600518.SH</v>
      </c>
      <c r="G196" s="74" t="str">
        <f>wt!C191</f>
        <v>康美药业</v>
      </c>
      <c r="H196" s="75">
        <f>RTD("tdf.quote","",$F196,"new","1")</f>
        <v>17.190000000000001</v>
      </c>
      <c r="I196" s="7">
        <f>配置!G196</f>
        <v>1</v>
      </c>
      <c r="J196" s="7">
        <f t="shared" si="3"/>
        <v>0</v>
      </c>
      <c r="K196" s="7">
        <f>RTD("tdf.quote","",$F196,"volume","1")</f>
        <v>532842</v>
      </c>
      <c r="L196" s="6">
        <f>RTD("tdf.quote","",$F196,"mrj1","1")</f>
        <v>17.190000000000001</v>
      </c>
      <c r="M196" s="7">
        <f>RTD("tdf.quote","",$F196,"mrl1","1")</f>
        <v>770</v>
      </c>
      <c r="N196" s="6">
        <f>RTD("tdf.quote","",$F196,"mcj1","1")</f>
        <v>17.2</v>
      </c>
      <c r="O196" s="7">
        <f>RTD("tdf.quote","",$F196,"mcl1","1")</f>
        <v>2903</v>
      </c>
      <c r="P196" s="6">
        <f>RTD("tdf.quote","",$F196,"mrj2","1")</f>
        <v>17.18</v>
      </c>
      <c r="Q196" s="7">
        <f>RTD("tdf.quote","",$F196,"mrl2","1")</f>
        <v>383</v>
      </c>
      <c r="R196" s="6">
        <f>RTD("tdf.quote","",$F196,"mcj2","1")</f>
        <v>17.21</v>
      </c>
      <c r="S196" s="7">
        <f>RTD("tdf.quote","",$F196,"mcl2","1")</f>
        <v>391</v>
      </c>
      <c r="T196" s="103">
        <f>IF(配置!$P196=0, 1000, $O196/配置!$P196*100)</f>
        <v>1477.5968630145953</v>
      </c>
      <c r="U196" s="103">
        <f>IF(配置!$P196=0, 1000, ($O196+$S196)/配置!$P196*100)</f>
        <v>1676.6118039166645</v>
      </c>
    </row>
    <row r="197" spans="6:21" x14ac:dyDescent="0.15">
      <c r="F197" s="74" t="str">
        <f>wt!B192</f>
        <v>600519.SH</v>
      </c>
      <c r="G197" s="74" t="str">
        <f>wt!C192</f>
        <v>贵州茅台</v>
      </c>
      <c r="H197" s="75">
        <f>RTD("tdf.quote","",$F197,"new","1")</f>
        <v>184.04</v>
      </c>
      <c r="I197" s="7">
        <f>配置!G197</f>
        <v>1</v>
      </c>
      <c r="J197" s="7">
        <f t="shared" si="3"/>
        <v>0</v>
      </c>
      <c r="K197" s="7">
        <f>RTD("tdf.quote","",$F197,"volume","1")</f>
        <v>70964</v>
      </c>
      <c r="L197" s="6">
        <f>RTD("tdf.quote","",$F197,"mrj1","1")</f>
        <v>184</v>
      </c>
      <c r="M197" s="7">
        <f>RTD("tdf.quote","",$F197,"mrl1","1")</f>
        <v>409</v>
      </c>
      <c r="N197" s="6">
        <f>RTD("tdf.quote","",$F197,"mcj1","1")</f>
        <v>184.01</v>
      </c>
      <c r="O197" s="7">
        <f>RTD("tdf.quote","",$F197,"mcl1","1")</f>
        <v>1</v>
      </c>
      <c r="P197" s="6">
        <f>RTD("tdf.quote","",$F197,"mrj2","1")</f>
        <v>183.99</v>
      </c>
      <c r="Q197" s="7">
        <f>RTD("tdf.quote","",$F197,"mrl2","1")</f>
        <v>3</v>
      </c>
      <c r="R197" s="6">
        <f>RTD("tdf.quote","",$F197,"mcj2","1")</f>
        <v>184.02</v>
      </c>
      <c r="S197" s="7">
        <f>RTD("tdf.quote","",$F197,"mcl2","1")</f>
        <v>2</v>
      </c>
      <c r="T197" s="103">
        <f>IF(配置!$P197=0, 1000, $O197/配置!$P197*100)</f>
        <v>1.7149448453802525</v>
      </c>
      <c r="U197" s="103">
        <f>IF(配置!$P197=0, 1000, ($O197+$S197)/配置!$P197*100)</f>
        <v>5.1448345361407579</v>
      </c>
    </row>
    <row r="198" spans="6:21" x14ac:dyDescent="0.15">
      <c r="F198" s="74" t="str">
        <f>wt!B193</f>
        <v>600535.SH</v>
      </c>
      <c r="G198" s="74" t="str">
        <f>wt!C193</f>
        <v>天 士 力</v>
      </c>
      <c r="H198" s="75">
        <f>RTD("tdf.quote","",$F198,"new","1")</f>
        <v>42.3</v>
      </c>
      <c r="I198" s="7">
        <f>配置!G198</f>
        <v>1</v>
      </c>
      <c r="J198" s="7">
        <f t="shared" si="3"/>
        <v>0</v>
      </c>
      <c r="K198" s="7">
        <f>RTD("tdf.quote","",$F198,"volume","1")</f>
        <v>117809</v>
      </c>
      <c r="L198" s="6">
        <f>RTD("tdf.quote","",$F198,"mrj1","1")</f>
        <v>42.29</v>
      </c>
      <c r="M198" s="7">
        <f>RTD("tdf.quote","",$F198,"mrl1","1")</f>
        <v>13</v>
      </c>
      <c r="N198" s="6">
        <f>RTD("tdf.quote","",$F198,"mcj1","1")</f>
        <v>42.3</v>
      </c>
      <c r="O198" s="7">
        <f>RTD("tdf.quote","",$F198,"mcl1","1")</f>
        <v>188</v>
      </c>
      <c r="P198" s="6">
        <f>RTD("tdf.quote","",$F198,"mrj2","1")</f>
        <v>42.28</v>
      </c>
      <c r="Q198" s="7">
        <f>RTD("tdf.quote","",$F198,"mrl2","1")</f>
        <v>50</v>
      </c>
      <c r="R198" s="6">
        <f>RTD("tdf.quote","",$F198,"mcj2","1")</f>
        <v>42.31</v>
      </c>
      <c r="S198" s="7">
        <f>RTD("tdf.quote","",$F198,"mcl2","1")</f>
        <v>227</v>
      </c>
      <c r="T198" s="103">
        <f>IF(配置!$P198=0, 1000, $O198/配置!$P198*100)</f>
        <v>237.6555713911761</v>
      </c>
      <c r="U198" s="103">
        <f>IF(配置!$P198=0, 1000, ($O198+$S198)/配置!$P198*100)</f>
        <v>524.61203259222384</v>
      </c>
    </row>
    <row r="199" spans="6:21" x14ac:dyDescent="0.15">
      <c r="F199" s="74" t="str">
        <f>wt!B194</f>
        <v>600547.SH</v>
      </c>
      <c r="G199" s="74" t="str">
        <f>wt!C194</f>
        <v>山东黄金</v>
      </c>
      <c r="H199" s="75">
        <f>RTD("tdf.quote","",$F199,"new","1")</f>
        <v>20.100000000000001</v>
      </c>
      <c r="I199" s="7">
        <f>配置!G199</f>
        <v>1</v>
      </c>
      <c r="J199" s="7">
        <f t="shared" si="3"/>
        <v>0</v>
      </c>
      <c r="K199" s="7">
        <f>RTD("tdf.quote","",$F199,"volume","1")</f>
        <v>222413</v>
      </c>
      <c r="L199" s="6">
        <f>RTD("tdf.quote","",$F199,"mrj1","1")</f>
        <v>20.11</v>
      </c>
      <c r="M199" s="7">
        <f>RTD("tdf.quote","",$F199,"mrl1","1")</f>
        <v>275</v>
      </c>
      <c r="N199" s="6">
        <f>RTD("tdf.quote","",$F199,"mcj1","1")</f>
        <v>20.12</v>
      </c>
      <c r="O199" s="7">
        <f>RTD("tdf.quote","",$F199,"mcl1","1")</f>
        <v>287</v>
      </c>
      <c r="P199" s="6">
        <f>RTD("tdf.quote","",$F199,"mrj2","1")</f>
        <v>20.100000000000001</v>
      </c>
      <c r="Q199" s="7">
        <f>RTD("tdf.quote","",$F199,"mrl2","1")</f>
        <v>980</v>
      </c>
      <c r="R199" s="6">
        <f>RTD("tdf.quote","",$F199,"mcj2","1")</f>
        <v>20.13</v>
      </c>
      <c r="S199" s="7">
        <f>RTD("tdf.quote","",$F199,"mcl2","1")</f>
        <v>142</v>
      </c>
      <c r="T199" s="103">
        <f>IF(配置!$P199=0, 1000, $O199/配置!$P199*100)</f>
        <v>315.97982196157176</v>
      </c>
      <c r="U199" s="103">
        <f>IF(配置!$P199=0, 1000, ($O199+$S199)/配置!$P199*100)</f>
        <v>472.31827045823786</v>
      </c>
    </row>
    <row r="200" spans="6:21" x14ac:dyDescent="0.15">
      <c r="F200" s="74" t="str">
        <f>wt!B195</f>
        <v>600549.SH</v>
      </c>
      <c r="G200" s="74" t="str">
        <f>wt!C195</f>
        <v>厦门钨业</v>
      </c>
      <c r="H200" s="75">
        <f>RTD("tdf.quote","",$F200,"new","1")</f>
        <v>32.909999999999997</v>
      </c>
      <c r="I200" s="7">
        <f>配置!G200</f>
        <v>1</v>
      </c>
      <c r="J200" s="7">
        <f t="shared" si="3"/>
        <v>0</v>
      </c>
      <c r="K200" s="7">
        <f>RTD("tdf.quote","",$F200,"volume","1")</f>
        <v>99726</v>
      </c>
      <c r="L200" s="6">
        <f>RTD("tdf.quote","",$F200,"mrj1","1")</f>
        <v>32.92</v>
      </c>
      <c r="M200" s="7">
        <f>RTD("tdf.quote","",$F200,"mrl1","1")</f>
        <v>14</v>
      </c>
      <c r="N200" s="6">
        <f>RTD("tdf.quote","",$F200,"mcj1","1")</f>
        <v>32.93</v>
      </c>
      <c r="O200" s="7">
        <f>RTD("tdf.quote","",$F200,"mcl1","1")</f>
        <v>53</v>
      </c>
      <c r="P200" s="6">
        <f>RTD("tdf.quote","",$F200,"mrj2","1")</f>
        <v>32.909999999999997</v>
      </c>
      <c r="Q200" s="7">
        <f>RTD("tdf.quote","",$F200,"mrl2","1")</f>
        <v>194</v>
      </c>
      <c r="R200" s="6">
        <f>RTD("tdf.quote","",$F200,"mcj2","1")</f>
        <v>32.94</v>
      </c>
      <c r="S200" s="7">
        <f>RTD("tdf.quote","",$F200,"mcl2","1")</f>
        <v>27</v>
      </c>
      <c r="T200" s="103">
        <f>IF(配置!$P200=0, 1000, $O200/配置!$P200*100)</f>
        <v>121.76142273484416</v>
      </c>
      <c r="U200" s="103">
        <f>IF(配置!$P200=0, 1000, ($O200+$S200)/配置!$P200*100)</f>
        <v>183.79082676957609</v>
      </c>
    </row>
    <row r="201" spans="6:21" x14ac:dyDescent="0.15">
      <c r="F201" s="74" t="str">
        <f>wt!B196</f>
        <v>600570.SH</v>
      </c>
      <c r="G201" s="74" t="str">
        <f>wt!C196</f>
        <v>恒生电子</v>
      </c>
      <c r="H201" s="75">
        <f>RTD("tdf.quote","",$F201,"new","1")</f>
        <v>64.5</v>
      </c>
      <c r="I201" s="7">
        <f>配置!G201</f>
        <v>1</v>
      </c>
      <c r="J201" s="7">
        <f t="shared" ref="J201:J264" si="4">I201*IF(M201=0,-1,IF(O201=0,1,0))</f>
        <v>0</v>
      </c>
      <c r="K201" s="7">
        <f>RTD("tdf.quote","",$F201,"volume","1")</f>
        <v>216649</v>
      </c>
      <c r="L201" s="6">
        <f>RTD("tdf.quote","",$F201,"mrj1","1")</f>
        <v>64.5</v>
      </c>
      <c r="M201" s="7">
        <f>RTD("tdf.quote","",$F201,"mrl1","1")</f>
        <v>95</v>
      </c>
      <c r="N201" s="6">
        <f>RTD("tdf.quote","",$F201,"mcj1","1")</f>
        <v>64.52</v>
      </c>
      <c r="O201" s="7">
        <f>RTD("tdf.quote","",$F201,"mcl1","1")</f>
        <v>10</v>
      </c>
      <c r="P201" s="6">
        <f>RTD("tdf.quote","",$F201,"mrj2","1")</f>
        <v>64.459999999999994</v>
      </c>
      <c r="Q201" s="7">
        <f>RTD("tdf.quote","",$F201,"mrl2","1")</f>
        <v>157</v>
      </c>
      <c r="R201" s="6">
        <f>RTD("tdf.quote","",$F201,"mcj2","1")</f>
        <v>64.59</v>
      </c>
      <c r="S201" s="7">
        <f>RTD("tdf.quote","",$F201,"mcl2","1")</f>
        <v>8</v>
      </c>
      <c r="T201" s="103">
        <f>IF(配置!$P201=0, 1000, $O201/配置!$P201*100)</f>
        <v>13.882190008265447</v>
      </c>
      <c r="U201" s="103">
        <f>IF(配置!$P201=0, 1000, ($O201+$S201)/配置!$P201*100)</f>
        <v>24.987942014877802</v>
      </c>
    </row>
    <row r="202" spans="6:21" x14ac:dyDescent="0.15">
      <c r="F202" s="74" t="str">
        <f>wt!B197</f>
        <v>600578.SH</v>
      </c>
      <c r="G202" s="74" t="str">
        <f>wt!C197</f>
        <v>京能电力</v>
      </c>
      <c r="H202" s="75">
        <f>RTD("tdf.quote","",$F202,"new","1")</f>
        <v>5.41</v>
      </c>
      <c r="I202" s="7">
        <f>配置!G202</f>
        <v>1</v>
      </c>
      <c r="J202" s="7">
        <f t="shared" si="4"/>
        <v>0</v>
      </c>
      <c r="K202" s="7">
        <f>RTD("tdf.quote","",$F202,"volume","1")</f>
        <v>696368</v>
      </c>
      <c r="L202" s="6">
        <f>RTD("tdf.quote","",$F202,"mrj1","1")</f>
        <v>5.4</v>
      </c>
      <c r="M202" s="7">
        <f>RTD("tdf.quote","",$F202,"mrl1","1")</f>
        <v>89</v>
      </c>
      <c r="N202" s="6">
        <f>RTD("tdf.quote","",$F202,"mcj1","1")</f>
        <v>5.41</v>
      </c>
      <c r="O202" s="7">
        <f>RTD("tdf.quote","",$F202,"mcl1","1")</f>
        <v>293</v>
      </c>
      <c r="P202" s="6">
        <f>RTD("tdf.quote","",$F202,"mrj2","1")</f>
        <v>5.39</v>
      </c>
      <c r="Q202" s="7">
        <f>RTD("tdf.quote","",$F202,"mrl2","1")</f>
        <v>2429</v>
      </c>
      <c r="R202" s="6">
        <f>RTD("tdf.quote","",$F202,"mcj2","1")</f>
        <v>5.42</v>
      </c>
      <c r="S202" s="7">
        <f>RTD("tdf.quote","",$F202,"mcl2","1")</f>
        <v>1956</v>
      </c>
      <c r="T202" s="103">
        <f>IF(配置!$P202=0, 1000, $O202/配置!$P202*100)</f>
        <v>348.12823609896031</v>
      </c>
      <c r="U202" s="103">
        <f>IF(配置!$P202=0, 1000, ($O202+$S202)/配置!$P202*100)</f>
        <v>2672.1515460292212</v>
      </c>
    </row>
    <row r="203" spans="6:21" x14ac:dyDescent="0.15">
      <c r="F203" s="74" t="str">
        <f>wt!B198</f>
        <v>600583.SH</v>
      </c>
      <c r="G203" s="74" t="str">
        <f>wt!C198</f>
        <v>海油工程</v>
      </c>
      <c r="H203" s="75">
        <f>RTD("tdf.quote","",$F203,"new","1")</f>
        <v>9.06</v>
      </c>
      <c r="I203" s="7">
        <f>配置!G203</f>
        <v>1</v>
      </c>
      <c r="J203" s="7">
        <f t="shared" si="4"/>
        <v>0</v>
      </c>
      <c r="K203" s="7">
        <f>RTD("tdf.quote","",$F203,"volume","1")</f>
        <v>1394359</v>
      </c>
      <c r="L203" s="6">
        <f>RTD("tdf.quote","",$F203,"mrj1","1")</f>
        <v>9.0500000000000007</v>
      </c>
      <c r="M203" s="7">
        <f>RTD("tdf.quote","",$F203,"mrl1","1")</f>
        <v>1140</v>
      </c>
      <c r="N203" s="6">
        <f>RTD("tdf.quote","",$F203,"mcj1","1")</f>
        <v>9.06</v>
      </c>
      <c r="O203" s="7">
        <f>RTD("tdf.quote","",$F203,"mcl1","1")</f>
        <v>2042</v>
      </c>
      <c r="P203" s="6">
        <f>RTD("tdf.quote","",$F203,"mrj2","1")</f>
        <v>9.0399999999999991</v>
      </c>
      <c r="Q203" s="7">
        <f>RTD("tdf.quote","",$F203,"mrl2","1")</f>
        <v>1720</v>
      </c>
      <c r="R203" s="6">
        <f>RTD("tdf.quote","",$F203,"mcj2","1")</f>
        <v>9.07</v>
      </c>
      <c r="S203" s="7">
        <f>RTD("tdf.quote","",$F203,"mcl2","1")</f>
        <v>4284</v>
      </c>
      <c r="T203" s="103">
        <f>IF(配置!$P203=0, 1000, $O203/配置!$P203*100)</f>
        <v>904.51300962177856</v>
      </c>
      <c r="U203" s="103">
        <f>IF(配置!$P203=0, 1000, ($O203+$S203)/配置!$P203*100)</f>
        <v>2802.1299210907791</v>
      </c>
    </row>
    <row r="204" spans="6:21" x14ac:dyDescent="0.15">
      <c r="F204" s="74" t="str">
        <f>wt!B199</f>
        <v>600585.SH</v>
      </c>
      <c r="G204" s="74" t="str">
        <f>wt!C199</f>
        <v>海螺水泥</v>
      </c>
      <c r="H204" s="75">
        <f>RTD("tdf.quote","",$F204,"new","1")</f>
        <v>19.899999999999999</v>
      </c>
      <c r="I204" s="7">
        <f>配置!G204</f>
        <v>1</v>
      </c>
      <c r="J204" s="7">
        <f t="shared" si="4"/>
        <v>0</v>
      </c>
      <c r="K204" s="7">
        <f>RTD("tdf.quote","",$F204,"volume","1")</f>
        <v>598481</v>
      </c>
      <c r="L204" s="6">
        <f>RTD("tdf.quote","",$F204,"mrj1","1")</f>
        <v>19.89</v>
      </c>
      <c r="M204" s="7">
        <f>RTD("tdf.quote","",$F204,"mrl1","1")</f>
        <v>412</v>
      </c>
      <c r="N204" s="6">
        <f>RTD("tdf.quote","",$F204,"mcj1","1")</f>
        <v>19.899999999999999</v>
      </c>
      <c r="O204" s="7">
        <f>RTD("tdf.quote","",$F204,"mcl1","1")</f>
        <v>79</v>
      </c>
      <c r="P204" s="6">
        <f>RTD("tdf.quote","",$F204,"mrj2","1")</f>
        <v>19.88</v>
      </c>
      <c r="Q204" s="7">
        <f>RTD("tdf.quote","",$F204,"mrl2","1")</f>
        <v>3104</v>
      </c>
      <c r="R204" s="6">
        <f>RTD("tdf.quote","",$F204,"mcj2","1")</f>
        <v>19.91</v>
      </c>
      <c r="S204" s="7">
        <f>RTD("tdf.quote","",$F204,"mcl2","1")</f>
        <v>1287</v>
      </c>
      <c r="T204" s="103">
        <f>IF(配置!$P204=0, 1000, $O204/配置!$P204*100)</f>
        <v>30.945996116543235</v>
      </c>
      <c r="U204" s="103">
        <f>IF(配置!$P204=0, 1000, ($O204+$S204)/配置!$P204*100)</f>
        <v>535.0915277873172</v>
      </c>
    </row>
    <row r="205" spans="6:21" x14ac:dyDescent="0.15">
      <c r="F205" s="74" t="str">
        <f>wt!B200</f>
        <v>600588.SH</v>
      </c>
      <c r="G205" s="74" t="str">
        <f>wt!C200</f>
        <v>用友软件</v>
      </c>
      <c r="H205" s="75">
        <f>RTD("tdf.quote","",$F205,"new","1")</f>
        <v>28.38</v>
      </c>
      <c r="I205" s="7">
        <f>配置!G205</f>
        <v>1</v>
      </c>
      <c r="J205" s="7">
        <f t="shared" si="4"/>
        <v>0</v>
      </c>
      <c r="K205" s="7">
        <f>RTD("tdf.quote","",$F205,"volume","1")</f>
        <v>349615</v>
      </c>
      <c r="L205" s="6">
        <f>RTD("tdf.quote","",$F205,"mrj1","1")</f>
        <v>28.36</v>
      </c>
      <c r="M205" s="7">
        <f>RTD("tdf.quote","",$F205,"mrl1","1")</f>
        <v>124</v>
      </c>
      <c r="N205" s="6">
        <f>RTD("tdf.quote","",$F205,"mcj1","1")</f>
        <v>28.37</v>
      </c>
      <c r="O205" s="7">
        <f>RTD("tdf.quote","",$F205,"mcl1","1")</f>
        <v>33</v>
      </c>
      <c r="P205" s="6">
        <f>RTD("tdf.quote","",$F205,"mrj2","1")</f>
        <v>28.35</v>
      </c>
      <c r="Q205" s="7">
        <f>RTD("tdf.quote","",$F205,"mrl2","1")</f>
        <v>169</v>
      </c>
      <c r="R205" s="6">
        <f>RTD("tdf.quote","",$F205,"mcj2","1")</f>
        <v>28.38</v>
      </c>
      <c r="S205" s="7">
        <f>RTD("tdf.quote","",$F205,"mcl2","1")</f>
        <v>259</v>
      </c>
      <c r="T205" s="103">
        <f>IF(配置!$P205=0, 1000, $O205/配置!$P205*100)</f>
        <v>44.365108832017512</v>
      </c>
      <c r="U205" s="103">
        <f>IF(配置!$P205=0, 1000, ($O205+$S205)/配置!$P205*100)</f>
        <v>392.56399330148832</v>
      </c>
    </row>
    <row r="206" spans="6:21" x14ac:dyDescent="0.15">
      <c r="F206" s="74" t="str">
        <f>wt!B201</f>
        <v>600597.SH</v>
      </c>
      <c r="G206" s="74" t="str">
        <f>wt!C201</f>
        <v>光明乳业</v>
      </c>
      <c r="H206" s="75">
        <f>RTD("tdf.quote","",$F206,"new","1")</f>
        <v>17</v>
      </c>
      <c r="I206" s="7">
        <f>配置!G206</f>
        <v>1</v>
      </c>
      <c r="J206" s="7">
        <f t="shared" si="4"/>
        <v>0</v>
      </c>
      <c r="K206" s="7">
        <f>RTD("tdf.quote","",$F206,"volume","1")</f>
        <v>278623</v>
      </c>
      <c r="L206" s="6">
        <f>RTD("tdf.quote","",$F206,"mrj1","1")</f>
        <v>17.010000000000002</v>
      </c>
      <c r="M206" s="7">
        <f>RTD("tdf.quote","",$F206,"mrl1","1")</f>
        <v>787</v>
      </c>
      <c r="N206" s="6">
        <f>RTD("tdf.quote","",$F206,"mcj1","1")</f>
        <v>17.02</v>
      </c>
      <c r="O206" s="7">
        <f>RTD("tdf.quote","",$F206,"mcl1","1")</f>
        <v>146</v>
      </c>
      <c r="P206" s="6">
        <f>RTD("tdf.quote","",$F206,"mrj2","1")</f>
        <v>17</v>
      </c>
      <c r="Q206" s="7">
        <f>RTD("tdf.quote","",$F206,"mrl2","1")</f>
        <v>53</v>
      </c>
      <c r="R206" s="6">
        <f>RTD("tdf.quote","",$F206,"mcj2","1")</f>
        <v>17.03</v>
      </c>
      <c r="S206" s="7">
        <f>RTD("tdf.quote","",$F206,"mcl2","1")</f>
        <v>277</v>
      </c>
      <c r="T206" s="103">
        <f>IF(配置!$P206=0, 1000, $O206/配置!$P206*100)</f>
        <v>186.81039557732092</v>
      </c>
      <c r="U206" s="103">
        <f>IF(配置!$P206=0, 1000, ($O206+$S206)/配置!$P206*100)</f>
        <v>541.2383378712791</v>
      </c>
    </row>
    <row r="207" spans="6:21" x14ac:dyDescent="0.15">
      <c r="F207" s="74" t="str">
        <f>wt!B202</f>
        <v>600600.SH</v>
      </c>
      <c r="G207" s="74" t="str">
        <f>wt!C202</f>
        <v>青岛啤酒</v>
      </c>
      <c r="H207" s="75">
        <f>RTD("tdf.quote","",$F207,"new","1")</f>
        <v>42.2</v>
      </c>
      <c r="I207" s="7">
        <f>配置!G207</f>
        <v>1</v>
      </c>
      <c r="J207" s="7">
        <f t="shared" si="4"/>
        <v>0</v>
      </c>
      <c r="K207" s="7">
        <f>RTD("tdf.quote","",$F207,"volume","1")</f>
        <v>55718</v>
      </c>
      <c r="L207" s="6">
        <f>RTD("tdf.quote","",$F207,"mrj1","1")</f>
        <v>42.08</v>
      </c>
      <c r="M207" s="7">
        <f>RTD("tdf.quote","",$F207,"mrl1","1")</f>
        <v>11</v>
      </c>
      <c r="N207" s="6">
        <f>RTD("tdf.quote","",$F207,"mcj1","1")</f>
        <v>42.1</v>
      </c>
      <c r="O207" s="7">
        <f>RTD("tdf.quote","",$F207,"mcl1","1")</f>
        <v>259</v>
      </c>
      <c r="P207" s="6">
        <f>RTD("tdf.quote","",$F207,"mrj2","1")</f>
        <v>42.06</v>
      </c>
      <c r="Q207" s="7">
        <f>RTD("tdf.quote","",$F207,"mrl2","1")</f>
        <v>6</v>
      </c>
      <c r="R207" s="6">
        <f>RTD("tdf.quote","",$F207,"mcj2","1")</f>
        <v>42.26</v>
      </c>
      <c r="S207" s="7">
        <f>RTD("tdf.quote","",$F207,"mcl2","1")</f>
        <v>6</v>
      </c>
      <c r="T207" s="103">
        <f>IF(配置!$P207=0, 1000, $O207/配置!$P207*100)</f>
        <v>583.10837548057748</v>
      </c>
      <c r="U207" s="103">
        <f>IF(配置!$P207=0, 1000, ($O207+$S207)/配置!$P207*100)</f>
        <v>596.61667761526269</v>
      </c>
    </row>
    <row r="208" spans="6:21" x14ac:dyDescent="0.15">
      <c r="F208" s="74" t="str">
        <f>wt!B203</f>
        <v>600633.SH</v>
      </c>
      <c r="G208" s="74" t="str">
        <f>wt!C203</f>
        <v>浙报传媒</v>
      </c>
      <c r="H208" s="75">
        <f>RTD("tdf.quote","",$F208,"new","1")</f>
        <v>20.059999999999999</v>
      </c>
      <c r="I208" s="7">
        <f>配置!G208</f>
        <v>1</v>
      </c>
      <c r="J208" s="7">
        <f t="shared" si="4"/>
        <v>0</v>
      </c>
      <c r="K208" s="7">
        <f>RTD("tdf.quote","",$F208,"volume","1")</f>
        <v>459024</v>
      </c>
      <c r="L208" s="6">
        <f>RTD("tdf.quote","",$F208,"mrj1","1")</f>
        <v>20.059999999999999</v>
      </c>
      <c r="M208" s="7">
        <f>RTD("tdf.quote","",$F208,"mrl1","1")</f>
        <v>16</v>
      </c>
      <c r="N208" s="6">
        <f>RTD("tdf.quote","",$F208,"mcj1","1")</f>
        <v>20.079999999999998</v>
      </c>
      <c r="O208" s="7">
        <f>RTD("tdf.quote","",$F208,"mcl1","1")</f>
        <v>236</v>
      </c>
      <c r="P208" s="6">
        <f>RTD("tdf.quote","",$F208,"mrj2","1")</f>
        <v>20.05</v>
      </c>
      <c r="Q208" s="7">
        <f>RTD("tdf.quote","",$F208,"mrl2","1")</f>
        <v>50</v>
      </c>
      <c r="R208" s="6">
        <f>RTD("tdf.quote","",$F208,"mcj2","1")</f>
        <v>20.09</v>
      </c>
      <c r="S208" s="7">
        <f>RTD("tdf.quote","",$F208,"mcl2","1")</f>
        <v>504</v>
      </c>
      <c r="T208" s="103">
        <f>IF(配置!$P208=0, 1000, $O208/配置!$P208*100)</f>
        <v>777.92539403987837</v>
      </c>
      <c r="U208" s="103">
        <f>IF(配置!$P208=0, 1000, ($O208+$S208)/配置!$P208*100)</f>
        <v>2439.2575914809745</v>
      </c>
    </row>
    <row r="209" spans="6:21" x14ac:dyDescent="0.15">
      <c r="F209" s="74" t="str">
        <f>wt!B204</f>
        <v>600637.SH</v>
      </c>
      <c r="G209" s="74" t="str">
        <f>wt!C204</f>
        <v>百 视 通</v>
      </c>
      <c r="H209" s="75">
        <f>RTD("tdf.quote","",$F209,"new","1")</f>
        <v>40.79</v>
      </c>
      <c r="I209" s="7">
        <f>配置!G209</f>
        <v>1</v>
      </c>
      <c r="J209" s="7">
        <f t="shared" si="4"/>
        <v>0</v>
      </c>
      <c r="K209" s="7">
        <f>RTD("tdf.quote","",$F209,"volume","1")</f>
        <v>217931</v>
      </c>
      <c r="L209" s="6">
        <f>RTD("tdf.quote","",$F209,"mrj1","1")</f>
        <v>40.78</v>
      </c>
      <c r="M209" s="7">
        <f>RTD("tdf.quote","",$F209,"mrl1","1")</f>
        <v>154</v>
      </c>
      <c r="N209" s="6">
        <f>RTD("tdf.quote","",$F209,"mcj1","1")</f>
        <v>40.79</v>
      </c>
      <c r="O209" s="7">
        <f>RTD("tdf.quote","",$F209,"mcl1","1")</f>
        <v>193</v>
      </c>
      <c r="P209" s="6">
        <f>RTD("tdf.quote","",$F209,"mrj2","1")</f>
        <v>40.770000000000003</v>
      </c>
      <c r="Q209" s="7">
        <f>RTD("tdf.quote","",$F209,"mrl2","1")</f>
        <v>146</v>
      </c>
      <c r="R209" s="6">
        <f>RTD("tdf.quote","",$F209,"mcj2","1")</f>
        <v>40.799999999999997</v>
      </c>
      <c r="S209" s="7">
        <f>RTD("tdf.quote","",$F209,"mcl2","1")</f>
        <v>151</v>
      </c>
      <c r="T209" s="103">
        <f>IF(配置!$P209=0, 1000, $O209/配置!$P209*100)</f>
        <v>226.25550459039877</v>
      </c>
      <c r="U209" s="103">
        <f>IF(配置!$P209=0, 1000, ($O209+$S209)/配置!$P209*100)</f>
        <v>403.2740599953222</v>
      </c>
    </row>
    <row r="210" spans="6:21" x14ac:dyDescent="0.15">
      <c r="F210" s="74" t="str">
        <f>wt!B205</f>
        <v>600642.SH</v>
      </c>
      <c r="G210" s="74" t="str">
        <f>wt!C205</f>
        <v>申能股份</v>
      </c>
      <c r="H210" s="75">
        <f>RTD("tdf.quote","",$F210,"new","1")</f>
        <v>6.01</v>
      </c>
      <c r="I210" s="7">
        <f>配置!G210</f>
        <v>1</v>
      </c>
      <c r="J210" s="7">
        <f t="shared" si="4"/>
        <v>0</v>
      </c>
      <c r="K210" s="7">
        <f>RTD("tdf.quote","",$F210,"volume","1")</f>
        <v>611598</v>
      </c>
      <c r="L210" s="6">
        <f>RTD("tdf.quote","",$F210,"mrj1","1")</f>
        <v>6</v>
      </c>
      <c r="M210" s="7">
        <f>RTD("tdf.quote","",$F210,"mrl1","1")</f>
        <v>8299</v>
      </c>
      <c r="N210" s="6">
        <f>RTD("tdf.quote","",$F210,"mcj1","1")</f>
        <v>6.01</v>
      </c>
      <c r="O210" s="7">
        <f>RTD("tdf.quote","",$F210,"mcl1","1")</f>
        <v>4</v>
      </c>
      <c r="P210" s="6">
        <f>RTD("tdf.quote","",$F210,"mrj2","1")</f>
        <v>5.99</v>
      </c>
      <c r="Q210" s="7">
        <f>RTD("tdf.quote","",$F210,"mrl2","1")</f>
        <v>1821</v>
      </c>
      <c r="R210" s="6">
        <f>RTD("tdf.quote","",$F210,"mcj2","1")</f>
        <v>6.02</v>
      </c>
      <c r="S210" s="7">
        <f>RTD("tdf.quote","",$F210,"mcl2","1")</f>
        <v>5493</v>
      </c>
      <c r="T210" s="103">
        <f>IF(配置!$P210=0, 1000, $O210/配置!$P210*100)</f>
        <v>1.3767622405429452</v>
      </c>
      <c r="U210" s="103">
        <f>IF(配置!$P210=0, 1000, ($O210+$S210)/配置!$P210*100)</f>
        <v>1892.0155090661424</v>
      </c>
    </row>
    <row r="211" spans="6:21" x14ac:dyDescent="0.15">
      <c r="F211" s="74" t="str">
        <f>wt!B206</f>
        <v>600648.SH</v>
      </c>
      <c r="G211" s="74" t="str">
        <f>wt!C206</f>
        <v>外 高 桥</v>
      </c>
      <c r="H211" s="75">
        <f>RTD("tdf.quote","",$F211,"new","1")</f>
        <v>33.43</v>
      </c>
      <c r="I211" s="7">
        <f>配置!G211</f>
        <v>1</v>
      </c>
      <c r="J211" s="7">
        <f t="shared" si="4"/>
        <v>0</v>
      </c>
      <c r="K211" s="7">
        <f>RTD("tdf.quote","",$F211,"volume","1")</f>
        <v>131209</v>
      </c>
      <c r="L211" s="6">
        <f>RTD("tdf.quote","",$F211,"mrj1","1")</f>
        <v>33.43</v>
      </c>
      <c r="M211" s="7">
        <f>RTD("tdf.quote","",$F211,"mrl1","1")</f>
        <v>337</v>
      </c>
      <c r="N211" s="6">
        <f>RTD("tdf.quote","",$F211,"mcj1","1")</f>
        <v>33.44</v>
      </c>
      <c r="O211" s="7">
        <f>RTD("tdf.quote","",$F211,"mcl1","1")</f>
        <v>50</v>
      </c>
      <c r="P211" s="6">
        <f>RTD("tdf.quote","",$F211,"mrj2","1")</f>
        <v>33.42</v>
      </c>
      <c r="Q211" s="7">
        <f>RTD("tdf.quote","",$F211,"mrl2","1")</f>
        <v>80</v>
      </c>
      <c r="R211" s="6">
        <f>RTD("tdf.quote","",$F211,"mcj2","1")</f>
        <v>33.450000000000003</v>
      </c>
      <c r="S211" s="7">
        <f>RTD("tdf.quote","",$F211,"mcl2","1")</f>
        <v>258</v>
      </c>
      <c r="T211" s="103">
        <f>IF(配置!$P211=0, 1000, $O211/配置!$P211*100)</f>
        <v>139.67254024018249</v>
      </c>
      <c r="U211" s="103">
        <f>IF(配置!$P211=0, 1000, ($O211+$S211)/配置!$P211*100)</f>
        <v>860.38284787952421</v>
      </c>
    </row>
    <row r="212" spans="6:21" x14ac:dyDescent="0.15">
      <c r="F212" s="74" t="str">
        <f>wt!B207</f>
        <v>600649.SH</v>
      </c>
      <c r="G212" s="74" t="str">
        <f>wt!C207</f>
        <v>城投控股</v>
      </c>
      <c r="H212" s="75">
        <f>RTD("tdf.quote","",$F212,"new","1")</f>
        <v>7.23</v>
      </c>
      <c r="I212" s="7">
        <f>配置!G212</f>
        <v>0</v>
      </c>
      <c r="J212" s="7">
        <f t="shared" si="4"/>
        <v>0</v>
      </c>
      <c r="K212" s="7">
        <f>RTD("tdf.quote","",$F212,"volume","1")</f>
        <v>0</v>
      </c>
      <c r="L212" s="6">
        <f>RTD("tdf.quote","",$F212,"mrj1","1")</f>
        <v>0</v>
      </c>
      <c r="M212" s="7">
        <f>RTD("tdf.quote","",$F212,"mrl1","1")</f>
        <v>0</v>
      </c>
      <c r="N212" s="6">
        <f>RTD("tdf.quote","",$F212,"mcj1","1")</f>
        <v>0</v>
      </c>
      <c r="O212" s="7">
        <f>RTD("tdf.quote","",$F212,"mcl1","1")</f>
        <v>0</v>
      </c>
      <c r="P212" s="6">
        <f>RTD("tdf.quote","",$F212,"mrj2","1")</f>
        <v>0</v>
      </c>
      <c r="Q212" s="7">
        <f>RTD("tdf.quote","",$F212,"mrl2","1")</f>
        <v>0</v>
      </c>
      <c r="R212" s="6">
        <f>RTD("tdf.quote","",$F212,"mcj2","1")</f>
        <v>0</v>
      </c>
      <c r="S212" s="7">
        <f>RTD("tdf.quote","",$F212,"mcl2","1")</f>
        <v>0</v>
      </c>
      <c r="T212" s="103">
        <f>IF(配置!$P212=0, 1000, $O212/配置!$P212*100)</f>
        <v>1000</v>
      </c>
      <c r="U212" s="103">
        <f>IF(配置!$P212=0, 1000, ($O212+$S212)/配置!$P212*100)</f>
        <v>1000</v>
      </c>
    </row>
    <row r="213" spans="6:21" x14ac:dyDescent="0.15">
      <c r="F213" s="74" t="str">
        <f>wt!B208</f>
        <v>600655.SH</v>
      </c>
      <c r="G213" s="74" t="str">
        <f>wt!C208</f>
        <v>豫园商城</v>
      </c>
      <c r="H213" s="75">
        <f>RTD("tdf.quote","",$F213,"new","1")</f>
        <v>12.79</v>
      </c>
      <c r="I213" s="7">
        <f>配置!G213</f>
        <v>1</v>
      </c>
      <c r="J213" s="7">
        <f t="shared" si="4"/>
        <v>0</v>
      </c>
      <c r="K213" s="7">
        <f>RTD("tdf.quote","",$F213,"volume","1")</f>
        <v>225412</v>
      </c>
      <c r="L213" s="6">
        <f>RTD("tdf.quote","",$F213,"mrj1","1")</f>
        <v>12.79</v>
      </c>
      <c r="M213" s="7">
        <f>RTD("tdf.quote","",$F213,"mrl1","1")</f>
        <v>224</v>
      </c>
      <c r="N213" s="6">
        <f>RTD("tdf.quote","",$F213,"mcj1","1")</f>
        <v>12.8</v>
      </c>
      <c r="O213" s="7">
        <f>RTD("tdf.quote","",$F213,"mcl1","1")</f>
        <v>1047</v>
      </c>
      <c r="P213" s="6">
        <f>RTD("tdf.quote","",$F213,"mrj2","1")</f>
        <v>12.78</v>
      </c>
      <c r="Q213" s="7">
        <f>RTD("tdf.quote","",$F213,"mrl2","1")</f>
        <v>495</v>
      </c>
      <c r="R213" s="6">
        <f>RTD("tdf.quote","",$F213,"mcj2","1")</f>
        <v>12.81</v>
      </c>
      <c r="S213" s="7">
        <f>RTD("tdf.quote","",$F213,"mcl2","1")</f>
        <v>219</v>
      </c>
      <c r="T213" s="103">
        <f>IF(配置!$P213=0, 1000, $O213/配置!$P213*100)</f>
        <v>815.21069467687073</v>
      </c>
      <c r="U213" s="103">
        <f>IF(配置!$P213=0, 1000, ($O213+$S213)/配置!$P213*100)</f>
        <v>985.72754485283519</v>
      </c>
    </row>
    <row r="214" spans="6:21" x14ac:dyDescent="0.15">
      <c r="F214" s="74" t="str">
        <f>wt!B209</f>
        <v>600660.SH</v>
      </c>
      <c r="G214" s="74" t="str">
        <f>wt!C209</f>
        <v>福耀玻璃</v>
      </c>
      <c r="H214" s="75">
        <f>RTD("tdf.quote","",$F214,"new","1")</f>
        <v>12.99</v>
      </c>
      <c r="I214" s="7">
        <f>配置!G214</f>
        <v>1</v>
      </c>
      <c r="J214" s="7">
        <f t="shared" si="4"/>
        <v>0</v>
      </c>
      <c r="K214" s="7">
        <f>RTD("tdf.quote","",$F214,"volume","1")</f>
        <v>302461</v>
      </c>
      <c r="L214" s="6">
        <f>RTD("tdf.quote","",$F214,"mrj1","1")</f>
        <v>12.98</v>
      </c>
      <c r="M214" s="7">
        <f>RTD("tdf.quote","",$F214,"mrl1","1")</f>
        <v>211</v>
      </c>
      <c r="N214" s="6">
        <f>RTD("tdf.quote","",$F214,"mcj1","1")</f>
        <v>12.99</v>
      </c>
      <c r="O214" s="7">
        <f>RTD("tdf.quote","",$F214,"mcl1","1")</f>
        <v>1432</v>
      </c>
      <c r="P214" s="6">
        <f>RTD("tdf.quote","",$F214,"mrj2","1")</f>
        <v>12.97</v>
      </c>
      <c r="Q214" s="7">
        <f>RTD("tdf.quote","",$F214,"mrl2","1")</f>
        <v>352</v>
      </c>
      <c r="R214" s="6">
        <f>RTD("tdf.quote","",$F214,"mcj2","1")</f>
        <v>13</v>
      </c>
      <c r="S214" s="7">
        <f>RTD("tdf.quote","",$F214,"mcl2","1")</f>
        <v>4852</v>
      </c>
      <c r="T214" s="103">
        <f>IF(配置!$P214=0, 1000, $O214/配置!$P214*100)</f>
        <v>800.09632461629622</v>
      </c>
      <c r="U214" s="103">
        <f>IF(配置!$P214=0, 1000, ($O214+$S214)/配置!$P214*100)</f>
        <v>3511.0372233860376</v>
      </c>
    </row>
    <row r="215" spans="6:21" x14ac:dyDescent="0.15">
      <c r="F215" s="74" t="str">
        <f>wt!B210</f>
        <v>600663.SH</v>
      </c>
      <c r="G215" s="74" t="str">
        <f>wt!C210</f>
        <v>陆 家 嘴</v>
      </c>
      <c r="H215" s="75">
        <f>RTD("tdf.quote","",$F215,"new","1")</f>
        <v>36.159999999999997</v>
      </c>
      <c r="I215" s="7">
        <f>配置!G215</f>
        <v>1</v>
      </c>
      <c r="J215" s="7">
        <f t="shared" si="4"/>
        <v>0</v>
      </c>
      <c r="K215" s="7">
        <f>RTD("tdf.quote","",$F215,"volume","1")</f>
        <v>257032</v>
      </c>
      <c r="L215" s="6">
        <f>RTD("tdf.quote","",$F215,"mrj1","1")</f>
        <v>36.200000000000003</v>
      </c>
      <c r="M215" s="7">
        <f>RTD("tdf.quote","",$F215,"mrl1","1")</f>
        <v>129</v>
      </c>
      <c r="N215" s="6">
        <f>RTD("tdf.quote","",$F215,"mcj1","1")</f>
        <v>36.24</v>
      </c>
      <c r="O215" s="7">
        <f>RTD("tdf.quote","",$F215,"mcl1","1")</f>
        <v>49</v>
      </c>
      <c r="P215" s="6">
        <f>RTD("tdf.quote","",$F215,"mrj2","1")</f>
        <v>36.19</v>
      </c>
      <c r="Q215" s="7">
        <f>RTD("tdf.quote","",$F215,"mrl2","1")</f>
        <v>11</v>
      </c>
      <c r="R215" s="6">
        <f>RTD("tdf.quote","",$F215,"mcj2","1")</f>
        <v>36.25</v>
      </c>
      <c r="S215" s="7">
        <f>RTD("tdf.quote","",$F215,"mcl2","1")</f>
        <v>14</v>
      </c>
      <c r="T215" s="103">
        <f>IF(配置!$P215=0, 1000, $O215/配置!$P215*100)</f>
        <v>94.215649622353794</v>
      </c>
      <c r="U215" s="103">
        <f>IF(配置!$P215=0, 1000, ($O215+$S215)/配置!$P215*100)</f>
        <v>121.13440665731201</v>
      </c>
    </row>
    <row r="216" spans="6:21" x14ac:dyDescent="0.15">
      <c r="F216" s="74" t="str">
        <f>wt!B211</f>
        <v>600664.SH</v>
      </c>
      <c r="G216" s="74" t="str">
        <f>wt!C211</f>
        <v>哈药股份</v>
      </c>
      <c r="H216" s="75">
        <f>RTD("tdf.quote","",$F216,"new","1")</f>
        <v>9.02</v>
      </c>
      <c r="I216" s="7">
        <f>配置!G216</f>
        <v>1</v>
      </c>
      <c r="J216" s="7">
        <f t="shared" si="4"/>
        <v>0</v>
      </c>
      <c r="K216" s="7">
        <f>RTD("tdf.quote","",$F216,"volume","1")</f>
        <v>563677</v>
      </c>
      <c r="L216" s="6">
        <f>RTD("tdf.quote","",$F216,"mrj1","1")</f>
        <v>9.02</v>
      </c>
      <c r="M216" s="7">
        <f>RTD("tdf.quote","",$F216,"mrl1","1")</f>
        <v>663</v>
      </c>
      <c r="N216" s="6">
        <f>RTD("tdf.quote","",$F216,"mcj1","1")</f>
        <v>9.0299999999999994</v>
      </c>
      <c r="O216" s="7">
        <f>RTD("tdf.quote","",$F216,"mcl1","1")</f>
        <v>2000</v>
      </c>
      <c r="P216" s="6">
        <f>RTD("tdf.quote","",$F216,"mrj2","1")</f>
        <v>9.01</v>
      </c>
      <c r="Q216" s="7">
        <f>RTD("tdf.quote","",$F216,"mrl2","1")</f>
        <v>1060</v>
      </c>
      <c r="R216" s="6">
        <f>RTD("tdf.quote","",$F216,"mcj2","1")</f>
        <v>9.0399999999999991</v>
      </c>
      <c r="S216" s="7">
        <f>RTD("tdf.quote","",$F216,"mcl2","1")</f>
        <v>1656</v>
      </c>
      <c r="T216" s="103">
        <f>IF(配置!$P216=0, 1000, $O216/配置!$P216*100)</f>
        <v>1634.1890463601665</v>
      </c>
      <c r="U216" s="103">
        <f>IF(配置!$P216=0, 1000, ($O216+$S216)/配置!$P216*100)</f>
        <v>2987.2975767463845</v>
      </c>
    </row>
    <row r="217" spans="6:21" x14ac:dyDescent="0.15">
      <c r="F217" s="74" t="str">
        <f>wt!B212</f>
        <v>600674.SH</v>
      </c>
      <c r="G217" s="74" t="str">
        <f>wt!C212</f>
        <v>川投能源</v>
      </c>
      <c r="H217" s="75">
        <f>RTD("tdf.quote","",$F217,"new","1")</f>
        <v>19.95</v>
      </c>
      <c r="I217" s="7">
        <f>配置!G217</f>
        <v>1</v>
      </c>
      <c r="J217" s="7">
        <f t="shared" si="4"/>
        <v>0</v>
      </c>
      <c r="K217" s="7">
        <f>RTD("tdf.quote","",$F217,"volume","1")</f>
        <v>166670</v>
      </c>
      <c r="L217" s="6">
        <f>RTD("tdf.quote","",$F217,"mrj1","1")</f>
        <v>19.91</v>
      </c>
      <c r="M217" s="7">
        <f>RTD("tdf.quote","",$F217,"mrl1","1")</f>
        <v>180</v>
      </c>
      <c r="N217" s="6">
        <f>RTD("tdf.quote","",$F217,"mcj1","1")</f>
        <v>19.920000000000002</v>
      </c>
      <c r="O217" s="7">
        <f>RTD("tdf.quote","",$F217,"mcl1","1")</f>
        <v>54</v>
      </c>
      <c r="P217" s="6">
        <f>RTD("tdf.quote","",$F217,"mrj2","1")</f>
        <v>19.899999999999999</v>
      </c>
      <c r="Q217" s="7">
        <f>RTD("tdf.quote","",$F217,"mrl2","1")</f>
        <v>159</v>
      </c>
      <c r="R217" s="6">
        <f>RTD("tdf.quote","",$F217,"mcj2","1")</f>
        <v>19.93</v>
      </c>
      <c r="S217" s="7">
        <f>RTD("tdf.quote","",$F217,"mcl2","1")</f>
        <v>353</v>
      </c>
      <c r="T217" s="103">
        <f>IF(配置!$P217=0, 1000, $O217/配置!$P217*100)</f>
        <v>38.438424984308014</v>
      </c>
      <c r="U217" s="103">
        <f>IF(配置!$P217=0, 1000, ($O217+$S217)/配置!$P217*100)</f>
        <v>289.71183275209927</v>
      </c>
    </row>
    <row r="218" spans="6:21" x14ac:dyDescent="0.15">
      <c r="F218" s="74" t="str">
        <f>wt!B213</f>
        <v>600688.SH</v>
      </c>
      <c r="G218" s="74" t="str">
        <f>wt!C213</f>
        <v>上海石化</v>
      </c>
      <c r="H218" s="75">
        <f>RTD("tdf.quote","",$F218,"new","1")</f>
        <v>4.1100000000000003</v>
      </c>
      <c r="I218" s="7">
        <f>配置!G218</f>
        <v>1</v>
      </c>
      <c r="J218" s="7">
        <f t="shared" si="4"/>
        <v>0</v>
      </c>
      <c r="K218" s="7">
        <f>RTD("tdf.quote","",$F218,"volume","1")</f>
        <v>918431</v>
      </c>
      <c r="L218" s="6">
        <f>RTD("tdf.quote","",$F218,"mrj1","1")</f>
        <v>4.0999999999999996</v>
      </c>
      <c r="M218" s="7">
        <f>RTD("tdf.quote","",$F218,"mrl1","1")</f>
        <v>9263</v>
      </c>
      <c r="N218" s="6">
        <f>RTD("tdf.quote","",$F218,"mcj1","1")</f>
        <v>4.1100000000000003</v>
      </c>
      <c r="O218" s="7">
        <f>RTD("tdf.quote","",$F218,"mcl1","1")</f>
        <v>1480</v>
      </c>
      <c r="P218" s="6">
        <f>RTD("tdf.quote","",$F218,"mrj2","1")</f>
        <v>4.09</v>
      </c>
      <c r="Q218" s="7">
        <f>RTD("tdf.quote","",$F218,"mrl2","1")</f>
        <v>9297</v>
      </c>
      <c r="R218" s="6">
        <f>RTD("tdf.quote","",$F218,"mcj2","1")</f>
        <v>4.12</v>
      </c>
      <c r="S218" s="7">
        <f>RTD("tdf.quote","",$F218,"mcl2","1")</f>
        <v>18374</v>
      </c>
      <c r="T218" s="103">
        <f>IF(配置!$P218=0, 1000, $O218/配置!$P218*100)</f>
        <v>529.05025489786021</v>
      </c>
      <c r="U218" s="103">
        <f>IF(配置!$P218=0, 1000, ($O218+$S218)/配置!$P218*100)</f>
        <v>7097.1376761771053</v>
      </c>
    </row>
    <row r="219" spans="6:21" x14ac:dyDescent="0.15">
      <c r="F219" s="74" t="str">
        <f>wt!B214</f>
        <v>600690.SH</v>
      </c>
      <c r="G219" s="74" t="str">
        <f>wt!C214</f>
        <v>青岛海尔</v>
      </c>
      <c r="H219" s="75">
        <f>RTD("tdf.quote","",$F219,"new","1")</f>
        <v>18.940000000000001</v>
      </c>
      <c r="I219" s="7">
        <f>配置!G219</f>
        <v>1</v>
      </c>
      <c r="J219" s="7">
        <f t="shared" si="4"/>
        <v>0</v>
      </c>
      <c r="K219" s="7">
        <f>RTD("tdf.quote","",$F219,"volume","1")</f>
        <v>476507</v>
      </c>
      <c r="L219" s="6">
        <f>RTD("tdf.quote","",$F219,"mrj1","1")</f>
        <v>18.93</v>
      </c>
      <c r="M219" s="7">
        <f>RTD("tdf.quote","",$F219,"mrl1","1")</f>
        <v>98</v>
      </c>
      <c r="N219" s="6">
        <f>RTD("tdf.quote","",$F219,"mcj1","1")</f>
        <v>18.940000000000001</v>
      </c>
      <c r="O219" s="7">
        <f>RTD("tdf.quote","",$F219,"mcl1","1")</f>
        <v>1087</v>
      </c>
      <c r="P219" s="6">
        <f>RTD("tdf.quote","",$F219,"mrj2","1")</f>
        <v>18.899999999999999</v>
      </c>
      <c r="Q219" s="7">
        <f>RTD("tdf.quote","",$F219,"mrl2","1")</f>
        <v>451</v>
      </c>
      <c r="R219" s="6">
        <f>RTD("tdf.quote","",$F219,"mcj2","1")</f>
        <v>18.95</v>
      </c>
      <c r="S219" s="7">
        <f>RTD("tdf.quote","",$F219,"mcl2","1")</f>
        <v>27</v>
      </c>
      <c r="T219" s="103">
        <f>IF(配置!$P219=0, 1000, $O219/配置!$P219*100)</f>
        <v>562.08504311451316</v>
      </c>
      <c r="U219" s="103">
        <f>IF(配置!$P219=0, 1000, ($O219+$S219)/配置!$P219*100)</f>
        <v>576.04667712011747</v>
      </c>
    </row>
    <row r="220" spans="6:21" x14ac:dyDescent="0.15">
      <c r="F220" s="74" t="str">
        <f>wt!B215</f>
        <v>600703.SH</v>
      </c>
      <c r="G220" s="74" t="str">
        <f>wt!C215</f>
        <v>三安光电</v>
      </c>
      <c r="H220" s="75">
        <f>RTD("tdf.quote","",$F220,"new","1")</f>
        <v>15.24</v>
      </c>
      <c r="I220" s="7">
        <f>配置!G220</f>
        <v>1</v>
      </c>
      <c r="J220" s="7">
        <f t="shared" si="4"/>
        <v>0</v>
      </c>
      <c r="K220" s="7">
        <f>RTD("tdf.quote","",$F220,"volume","1")</f>
        <v>620197</v>
      </c>
      <c r="L220" s="6">
        <f>RTD("tdf.quote","",$F220,"mrj1","1")</f>
        <v>15.24</v>
      </c>
      <c r="M220" s="7">
        <f>RTD("tdf.quote","",$F220,"mrl1","1")</f>
        <v>412</v>
      </c>
      <c r="N220" s="6">
        <f>RTD("tdf.quote","",$F220,"mcj1","1")</f>
        <v>15.25</v>
      </c>
      <c r="O220" s="7">
        <f>RTD("tdf.quote","",$F220,"mcl1","1")</f>
        <v>4599</v>
      </c>
      <c r="P220" s="6">
        <f>RTD("tdf.quote","",$F220,"mrj2","1")</f>
        <v>15.23</v>
      </c>
      <c r="Q220" s="7">
        <f>RTD("tdf.quote","",$F220,"mrl2","1")</f>
        <v>624</v>
      </c>
      <c r="R220" s="6">
        <f>RTD("tdf.quote","",$F220,"mcj2","1")</f>
        <v>15.26</v>
      </c>
      <c r="S220" s="7">
        <f>RTD("tdf.quote","",$F220,"mcl2","1")</f>
        <v>2176</v>
      </c>
      <c r="T220" s="103">
        <f>IF(配置!$P220=0, 1000, $O220/配置!$P220*100)</f>
        <v>3011.0032366687401</v>
      </c>
      <c r="U220" s="103">
        <f>IF(配置!$P220=0, 1000, ($O220+$S220)/配置!$P220*100)</f>
        <v>4435.6483862645609</v>
      </c>
    </row>
    <row r="221" spans="6:21" x14ac:dyDescent="0.15">
      <c r="F221" s="74" t="str">
        <f>wt!B216</f>
        <v>600705.SH</v>
      </c>
      <c r="G221" s="74" t="str">
        <f>wt!C216</f>
        <v>中航资本</v>
      </c>
      <c r="H221" s="75">
        <f>RTD("tdf.quote","",$F221,"new","1")</f>
        <v>18.829999999999998</v>
      </c>
      <c r="I221" s="7">
        <f>配置!G221</f>
        <v>0</v>
      </c>
      <c r="J221" s="7">
        <f t="shared" si="4"/>
        <v>0</v>
      </c>
      <c r="K221" s="7">
        <f>RTD("tdf.quote","",$F221,"volume","1")</f>
        <v>0</v>
      </c>
      <c r="L221" s="6">
        <f>RTD("tdf.quote","",$F221,"mrj1","1")</f>
        <v>0</v>
      </c>
      <c r="M221" s="7">
        <f>RTD("tdf.quote","",$F221,"mrl1","1")</f>
        <v>0</v>
      </c>
      <c r="N221" s="6">
        <f>RTD("tdf.quote","",$F221,"mcj1","1")</f>
        <v>0</v>
      </c>
      <c r="O221" s="7">
        <f>RTD("tdf.quote","",$F221,"mcl1","1")</f>
        <v>0</v>
      </c>
      <c r="P221" s="6">
        <f>RTD("tdf.quote","",$F221,"mrj2","1")</f>
        <v>0</v>
      </c>
      <c r="Q221" s="7">
        <f>RTD("tdf.quote","",$F221,"mrl2","1")</f>
        <v>0</v>
      </c>
      <c r="R221" s="6">
        <f>RTD("tdf.quote","",$F221,"mcj2","1")</f>
        <v>0</v>
      </c>
      <c r="S221" s="7">
        <f>RTD("tdf.quote","",$F221,"mcl2","1")</f>
        <v>0</v>
      </c>
      <c r="T221" s="103">
        <f>IF(配置!$P221=0, 1000, $O221/配置!$P221*100)</f>
        <v>1000</v>
      </c>
      <c r="U221" s="103">
        <f>IF(配置!$P221=0, 1000, ($O221+$S221)/配置!$P221*100)</f>
        <v>1000</v>
      </c>
    </row>
    <row r="222" spans="6:21" x14ac:dyDescent="0.15">
      <c r="F222" s="74" t="str">
        <f>wt!B217</f>
        <v>600718.SH</v>
      </c>
      <c r="G222" s="74" t="str">
        <f>wt!C217</f>
        <v>东软集团</v>
      </c>
      <c r="H222" s="75">
        <f>RTD("tdf.quote","",$F222,"new","1")</f>
        <v>18.41</v>
      </c>
      <c r="I222" s="7">
        <f>配置!G222</f>
        <v>1</v>
      </c>
      <c r="J222" s="7">
        <f t="shared" si="4"/>
        <v>0</v>
      </c>
      <c r="K222" s="7">
        <f>RTD("tdf.quote","",$F222,"volume","1")</f>
        <v>1142138</v>
      </c>
      <c r="L222" s="6">
        <f>RTD("tdf.quote","",$F222,"mrj1","1")</f>
        <v>18.399999999999999</v>
      </c>
      <c r="M222" s="7">
        <f>RTD("tdf.quote","",$F222,"mrl1","1")</f>
        <v>1161</v>
      </c>
      <c r="N222" s="6">
        <f>RTD("tdf.quote","",$F222,"mcj1","1")</f>
        <v>18.41</v>
      </c>
      <c r="O222" s="7">
        <f>RTD("tdf.quote","",$F222,"mcl1","1")</f>
        <v>22</v>
      </c>
      <c r="P222" s="6">
        <f>RTD("tdf.quote","",$F222,"mrj2","1")</f>
        <v>18.39</v>
      </c>
      <c r="Q222" s="7">
        <f>RTD("tdf.quote","",$F222,"mrl2","1")</f>
        <v>697</v>
      </c>
      <c r="R222" s="6">
        <f>RTD("tdf.quote","",$F222,"mcj2","1")</f>
        <v>18.420000000000002</v>
      </c>
      <c r="S222" s="7">
        <f>RTD("tdf.quote","",$F222,"mcl2","1")</f>
        <v>107</v>
      </c>
      <c r="T222" s="103">
        <f>IF(配置!$P222=0, 1000, $O222/配置!$P222*100)</f>
        <v>20.056012864056772</v>
      </c>
      <c r="U222" s="103">
        <f>IF(配置!$P222=0, 1000, ($O222+$S222)/配置!$P222*100)</f>
        <v>117.60116633924198</v>
      </c>
    </row>
    <row r="223" spans="6:21" x14ac:dyDescent="0.15">
      <c r="F223" s="74" t="str">
        <f>wt!B218</f>
        <v>600739.SH</v>
      </c>
      <c r="G223" s="74" t="str">
        <f>wt!C218</f>
        <v>辽宁成大</v>
      </c>
      <c r="H223" s="75">
        <f>RTD("tdf.quote","",$F223,"new","1")</f>
        <v>22.21</v>
      </c>
      <c r="I223" s="7">
        <f>配置!G223</f>
        <v>1</v>
      </c>
      <c r="J223" s="7">
        <f t="shared" si="4"/>
        <v>0</v>
      </c>
      <c r="K223" s="7">
        <f>RTD("tdf.quote","",$F223,"volume","1")</f>
        <v>1077227</v>
      </c>
      <c r="L223" s="6">
        <f>RTD("tdf.quote","",$F223,"mrj1","1")</f>
        <v>22.22</v>
      </c>
      <c r="M223" s="7">
        <f>RTD("tdf.quote","",$F223,"mrl1","1")</f>
        <v>249</v>
      </c>
      <c r="N223" s="6">
        <f>RTD("tdf.quote","",$F223,"mcj1","1")</f>
        <v>22.23</v>
      </c>
      <c r="O223" s="7">
        <f>RTD("tdf.quote","",$F223,"mcl1","1")</f>
        <v>363</v>
      </c>
      <c r="P223" s="6">
        <f>RTD("tdf.quote","",$F223,"mrj2","1")</f>
        <v>22.21</v>
      </c>
      <c r="Q223" s="7">
        <f>RTD("tdf.quote","",$F223,"mrl2","1")</f>
        <v>27</v>
      </c>
      <c r="R223" s="6">
        <f>RTD("tdf.quote","",$F223,"mcj2","1")</f>
        <v>22.24</v>
      </c>
      <c r="S223" s="7">
        <f>RTD("tdf.quote","",$F223,"mcl2","1")</f>
        <v>791</v>
      </c>
      <c r="T223" s="103">
        <f>IF(配置!$P223=0, 1000, $O223/配置!$P223*100)</f>
        <v>208.37288211810244</v>
      </c>
      <c r="U223" s="103">
        <f>IF(配置!$P223=0, 1000, ($O223+$S223)/配置!$P223*100)</f>
        <v>662.43059494294823</v>
      </c>
    </row>
    <row r="224" spans="6:21" x14ac:dyDescent="0.15">
      <c r="F224" s="74" t="str">
        <f>wt!B219</f>
        <v>600741.SH</v>
      </c>
      <c r="G224" s="74" t="str">
        <f>wt!C219</f>
        <v>华域汽车</v>
      </c>
      <c r="H224" s="75">
        <f>RTD("tdf.quote","",$F224,"new","1")</f>
        <v>16.13</v>
      </c>
      <c r="I224" s="7">
        <f>配置!G224</f>
        <v>1</v>
      </c>
      <c r="J224" s="7">
        <f t="shared" si="4"/>
        <v>0</v>
      </c>
      <c r="K224" s="7">
        <f>RTD("tdf.quote","",$F224,"volume","1")</f>
        <v>186753</v>
      </c>
      <c r="L224" s="6">
        <f>RTD("tdf.quote","",$F224,"mrj1","1")</f>
        <v>16.12</v>
      </c>
      <c r="M224" s="7">
        <f>RTD("tdf.quote","",$F224,"mrl1","1")</f>
        <v>255</v>
      </c>
      <c r="N224" s="6">
        <f>RTD("tdf.quote","",$F224,"mcj1","1")</f>
        <v>16.13</v>
      </c>
      <c r="O224" s="7">
        <f>RTD("tdf.quote","",$F224,"mcl1","1")</f>
        <v>341</v>
      </c>
      <c r="P224" s="6">
        <f>RTD("tdf.quote","",$F224,"mrj2","1")</f>
        <v>16.11</v>
      </c>
      <c r="Q224" s="7">
        <f>RTD("tdf.quote","",$F224,"mrl2","1")</f>
        <v>459</v>
      </c>
      <c r="R224" s="6">
        <f>RTD("tdf.quote","",$F224,"mcj2","1")</f>
        <v>16.14</v>
      </c>
      <c r="S224" s="7">
        <f>RTD("tdf.quote","",$F224,"mcl2","1")</f>
        <v>274</v>
      </c>
      <c r="T224" s="103">
        <f>IF(配置!$P224=0, 1000, $O224/配置!$P224*100)</f>
        <v>258.53013461240516</v>
      </c>
      <c r="U224" s="103">
        <f>IF(配置!$P224=0, 1000, ($O224+$S224)/配置!$P224*100)</f>
        <v>466.26402576724092</v>
      </c>
    </row>
    <row r="225" spans="6:21" x14ac:dyDescent="0.15">
      <c r="F225" s="74" t="str">
        <f>wt!B220</f>
        <v>600783.SH</v>
      </c>
      <c r="G225" s="74" t="str">
        <f>wt!C220</f>
        <v>鲁信创投</v>
      </c>
      <c r="H225" s="75">
        <f>RTD("tdf.quote","",$F225,"new","1")</f>
        <v>27.4</v>
      </c>
      <c r="I225" s="7">
        <f>配置!G225</f>
        <v>1</v>
      </c>
      <c r="J225" s="7">
        <f t="shared" si="4"/>
        <v>0</v>
      </c>
      <c r="K225" s="7">
        <f>RTD("tdf.quote","",$F225,"volume","1")</f>
        <v>329899</v>
      </c>
      <c r="L225" s="6">
        <f>RTD("tdf.quote","",$F225,"mrj1","1")</f>
        <v>27.41</v>
      </c>
      <c r="M225" s="7">
        <f>RTD("tdf.quote","",$F225,"mrl1","1")</f>
        <v>2</v>
      </c>
      <c r="N225" s="6">
        <f>RTD("tdf.quote","",$F225,"mcj1","1")</f>
        <v>27.42</v>
      </c>
      <c r="O225" s="7">
        <f>RTD("tdf.quote","",$F225,"mcl1","1")</f>
        <v>118</v>
      </c>
      <c r="P225" s="6">
        <f>RTD("tdf.quote","",$F225,"mrj2","1")</f>
        <v>27.39</v>
      </c>
      <c r="Q225" s="7">
        <f>RTD("tdf.quote","",$F225,"mrl2","1")</f>
        <v>3</v>
      </c>
      <c r="R225" s="6">
        <f>RTD("tdf.quote","",$F225,"mcj2","1")</f>
        <v>27.43</v>
      </c>
      <c r="S225" s="7">
        <f>RTD("tdf.quote","",$F225,"mcl2","1")</f>
        <v>41</v>
      </c>
      <c r="T225" s="103">
        <f>IF(配置!$P225=0, 1000, $O225/配置!$P225*100)</f>
        <v>413.95523753642783</v>
      </c>
      <c r="U225" s="103">
        <f>IF(配置!$P225=0, 1000, ($O225+$S225)/配置!$P225*100)</f>
        <v>557.78714210416979</v>
      </c>
    </row>
    <row r="226" spans="6:21" x14ac:dyDescent="0.15">
      <c r="F226" s="74" t="str">
        <f>wt!B221</f>
        <v>600795.SH</v>
      </c>
      <c r="G226" s="74" t="str">
        <f>wt!C221</f>
        <v>国电电力</v>
      </c>
      <c r="H226" s="75">
        <f>RTD("tdf.quote","",$F226,"new","1")</f>
        <v>3.52</v>
      </c>
      <c r="I226" s="7">
        <f>配置!G226</f>
        <v>1</v>
      </c>
      <c r="J226" s="7">
        <f t="shared" si="4"/>
        <v>0</v>
      </c>
      <c r="K226" s="7">
        <f>RTD("tdf.quote","",$F226,"volume","1")</f>
        <v>4245068</v>
      </c>
      <c r="L226" s="6">
        <f>RTD("tdf.quote","",$F226,"mrj1","1")</f>
        <v>3.51</v>
      </c>
      <c r="M226" s="7">
        <f>RTD("tdf.quote","",$F226,"mrl1","1")</f>
        <v>7384</v>
      </c>
      <c r="N226" s="6">
        <f>RTD("tdf.quote","",$F226,"mcj1","1")</f>
        <v>3.52</v>
      </c>
      <c r="O226" s="7">
        <f>RTD("tdf.quote","",$F226,"mcl1","1")</f>
        <v>24095</v>
      </c>
      <c r="P226" s="6">
        <f>RTD("tdf.quote","",$F226,"mrj2","1")</f>
        <v>3.5</v>
      </c>
      <c r="Q226" s="7">
        <f>RTD("tdf.quote","",$F226,"mrl2","1")</f>
        <v>22265</v>
      </c>
      <c r="R226" s="6">
        <f>RTD("tdf.quote","",$F226,"mcj2","1")</f>
        <v>3.53</v>
      </c>
      <c r="S226" s="7">
        <f>RTD("tdf.quote","",$F226,"mcl2","1")</f>
        <v>35226</v>
      </c>
      <c r="T226" s="103">
        <f>IF(配置!$P226=0, 1000, $O226/配置!$P226*100)</f>
        <v>2191.034182315625</v>
      </c>
      <c r="U226" s="103">
        <f>IF(配置!$P226=0, 1000, ($O226+$S226)/配置!$P226*100)</f>
        <v>5394.2452263600399</v>
      </c>
    </row>
    <row r="227" spans="6:21" x14ac:dyDescent="0.15">
      <c r="F227" s="74" t="str">
        <f>wt!B222</f>
        <v>600804.SH</v>
      </c>
      <c r="G227" s="74" t="str">
        <f>wt!C222</f>
        <v>鹏 博 士</v>
      </c>
      <c r="H227" s="75">
        <f>RTD("tdf.quote","",$F227,"new","1")</f>
        <v>19.600000000000001</v>
      </c>
      <c r="I227" s="7">
        <f>配置!G227</f>
        <v>1</v>
      </c>
      <c r="J227" s="7">
        <f t="shared" si="4"/>
        <v>0</v>
      </c>
      <c r="K227" s="7">
        <f>RTD("tdf.quote","",$F227,"volume","1")</f>
        <v>525856</v>
      </c>
      <c r="L227" s="6">
        <f>RTD("tdf.quote","",$F227,"mrj1","1")</f>
        <v>19.579999999999998</v>
      </c>
      <c r="M227" s="7">
        <f>RTD("tdf.quote","",$F227,"mrl1","1")</f>
        <v>671</v>
      </c>
      <c r="N227" s="6">
        <f>RTD("tdf.quote","",$F227,"mcj1","1")</f>
        <v>19.59</v>
      </c>
      <c r="O227" s="7">
        <f>RTD("tdf.quote","",$F227,"mcl1","1")</f>
        <v>291</v>
      </c>
      <c r="P227" s="6">
        <f>RTD("tdf.quote","",$F227,"mrj2","1")</f>
        <v>19.57</v>
      </c>
      <c r="Q227" s="7">
        <f>RTD("tdf.quote","",$F227,"mrl2","1")</f>
        <v>968</v>
      </c>
      <c r="R227" s="6">
        <f>RTD("tdf.quote","",$F227,"mcj2","1")</f>
        <v>19.600000000000001</v>
      </c>
      <c r="S227" s="7">
        <f>RTD("tdf.quote","",$F227,"mcl2","1")</f>
        <v>388</v>
      </c>
      <c r="T227" s="103">
        <f>IF(配置!$P227=0, 1000, $O227/配置!$P227*100)</f>
        <v>205.42905567132462</v>
      </c>
      <c r="U227" s="103">
        <f>IF(配置!$P227=0, 1000, ($O227+$S227)/配置!$P227*100)</f>
        <v>479.33446323309079</v>
      </c>
    </row>
    <row r="228" spans="6:21" x14ac:dyDescent="0.15">
      <c r="F228" s="74" t="str">
        <f>wt!B223</f>
        <v>600809.SH</v>
      </c>
      <c r="G228" s="74" t="str">
        <f>wt!C223</f>
        <v>山西汾酒</v>
      </c>
      <c r="H228" s="75">
        <f>RTD("tdf.quote","",$F228,"new","1")</f>
        <v>22.7</v>
      </c>
      <c r="I228" s="7">
        <f>配置!G228</f>
        <v>1</v>
      </c>
      <c r="J228" s="7">
        <f t="shared" si="4"/>
        <v>0</v>
      </c>
      <c r="K228" s="7">
        <f>RTD("tdf.quote","",$F228,"volume","1")</f>
        <v>146334</v>
      </c>
      <c r="L228" s="6">
        <f>RTD("tdf.quote","",$F228,"mrj1","1")</f>
        <v>22.71</v>
      </c>
      <c r="M228" s="7">
        <f>RTD("tdf.quote","",$F228,"mrl1","1")</f>
        <v>5</v>
      </c>
      <c r="N228" s="6">
        <f>RTD("tdf.quote","",$F228,"mcj1","1")</f>
        <v>22.73</v>
      </c>
      <c r="O228" s="7">
        <f>RTD("tdf.quote","",$F228,"mcl1","1")</f>
        <v>16</v>
      </c>
      <c r="P228" s="6">
        <f>RTD("tdf.quote","",$F228,"mrj2","1")</f>
        <v>22.7</v>
      </c>
      <c r="Q228" s="7">
        <f>RTD("tdf.quote","",$F228,"mrl2","1")</f>
        <v>347</v>
      </c>
      <c r="R228" s="6">
        <f>RTD("tdf.quote","",$F228,"mcj2","1")</f>
        <v>22.74</v>
      </c>
      <c r="S228" s="7">
        <f>RTD("tdf.quote","",$F228,"mcl2","1")</f>
        <v>56</v>
      </c>
      <c r="T228" s="103">
        <f>IF(配置!$P228=0, 1000, $O228/配置!$P228*100)</f>
        <v>48.253621554164702</v>
      </c>
      <c r="U228" s="103">
        <f>IF(配置!$P228=0, 1000, ($O228+$S228)/配置!$P228*100)</f>
        <v>217.14129699374118</v>
      </c>
    </row>
    <row r="229" spans="6:21" x14ac:dyDescent="0.15">
      <c r="F229" s="74" t="str">
        <f>wt!B224</f>
        <v>600827.SH</v>
      </c>
      <c r="G229" s="74" t="str">
        <f>wt!C224</f>
        <v>百联股份</v>
      </c>
      <c r="H229" s="75">
        <f>RTD("tdf.quote","",$F229,"new","1")</f>
        <v>18.100000000000001</v>
      </c>
      <c r="I229" s="7">
        <f>配置!G229</f>
        <v>1</v>
      </c>
      <c r="J229" s="7">
        <f t="shared" si="4"/>
        <v>0</v>
      </c>
      <c r="K229" s="7">
        <f>RTD("tdf.quote","",$F229,"volume","1")</f>
        <v>396642</v>
      </c>
      <c r="L229" s="6">
        <f>RTD("tdf.quote","",$F229,"mrj1","1")</f>
        <v>18.100000000000001</v>
      </c>
      <c r="M229" s="7">
        <f>RTD("tdf.quote","",$F229,"mrl1","1")</f>
        <v>103</v>
      </c>
      <c r="N229" s="6">
        <f>RTD("tdf.quote","",$F229,"mcj1","1")</f>
        <v>18.13</v>
      </c>
      <c r="O229" s="7">
        <f>RTD("tdf.quote","",$F229,"mcl1","1")</f>
        <v>766</v>
      </c>
      <c r="P229" s="6">
        <f>RTD("tdf.quote","",$F229,"mrj2","1")</f>
        <v>18.09</v>
      </c>
      <c r="Q229" s="7">
        <f>RTD("tdf.quote","",$F229,"mrl2","1")</f>
        <v>18</v>
      </c>
      <c r="R229" s="6">
        <f>RTD("tdf.quote","",$F229,"mcj2","1")</f>
        <v>18.14</v>
      </c>
      <c r="S229" s="7">
        <f>RTD("tdf.quote","",$F229,"mcl2","1")</f>
        <v>770</v>
      </c>
      <c r="T229" s="103">
        <f>IF(配置!$P229=0, 1000, $O229/配置!$P229*100)</f>
        <v>777.91478930460471</v>
      </c>
      <c r="U229" s="103">
        <f>IF(配置!$P229=0, 1000, ($O229+$S229)/配置!$P229*100)</f>
        <v>1559.8917968301212</v>
      </c>
    </row>
    <row r="230" spans="6:21" x14ac:dyDescent="0.15">
      <c r="F230" s="74" t="str">
        <f>wt!B225</f>
        <v>600832.SH</v>
      </c>
      <c r="G230" s="74" t="str">
        <f>wt!C225</f>
        <v>东方明珠</v>
      </c>
      <c r="H230" s="75">
        <f>RTD("tdf.quote","",$F230,"new","1")</f>
        <v>15.45</v>
      </c>
      <c r="I230" s="7">
        <f>配置!G230</f>
        <v>1</v>
      </c>
      <c r="J230" s="7">
        <f t="shared" si="4"/>
        <v>0</v>
      </c>
      <c r="K230" s="7">
        <f>RTD("tdf.quote","",$F230,"volume","1")</f>
        <v>769070</v>
      </c>
      <c r="L230" s="6">
        <f>RTD("tdf.quote","",$F230,"mrj1","1")</f>
        <v>15.45</v>
      </c>
      <c r="M230" s="7">
        <f>RTD("tdf.quote","",$F230,"mrl1","1")</f>
        <v>195</v>
      </c>
      <c r="N230" s="6">
        <f>RTD("tdf.quote","",$F230,"mcj1","1")</f>
        <v>15.46</v>
      </c>
      <c r="O230" s="7">
        <f>RTD("tdf.quote","",$F230,"mcl1","1")</f>
        <v>540</v>
      </c>
      <c r="P230" s="6">
        <f>RTD("tdf.quote","",$F230,"mrj2","1")</f>
        <v>15.44</v>
      </c>
      <c r="Q230" s="7">
        <f>RTD("tdf.quote","",$F230,"mrl2","1")</f>
        <v>703</v>
      </c>
      <c r="R230" s="6">
        <f>RTD("tdf.quote","",$F230,"mcj2","1")</f>
        <v>15.47</v>
      </c>
      <c r="S230" s="7">
        <f>RTD("tdf.quote","",$F230,"mcl2","1")</f>
        <v>1179</v>
      </c>
      <c r="T230" s="103">
        <f>IF(配置!$P230=0, 1000, $O230/配置!$P230*100)</f>
        <v>265.52674550926844</v>
      </c>
      <c r="U230" s="103">
        <f>IF(配置!$P230=0, 1000, ($O230+$S230)/配置!$P230*100)</f>
        <v>845.26013987117119</v>
      </c>
    </row>
    <row r="231" spans="6:21" x14ac:dyDescent="0.15">
      <c r="F231" s="74" t="str">
        <f>wt!B226</f>
        <v>600837.SH</v>
      </c>
      <c r="G231" s="74" t="str">
        <f>wt!C226</f>
        <v>海通证券</v>
      </c>
      <c r="H231" s="75">
        <f>RTD("tdf.quote","",$F231,"new","1")</f>
        <v>20.399999999999999</v>
      </c>
      <c r="I231" s="7">
        <f>配置!G231</f>
        <v>1</v>
      </c>
      <c r="J231" s="7">
        <f t="shared" si="4"/>
        <v>0</v>
      </c>
      <c r="K231" s="7">
        <f>RTD("tdf.quote","",$F231,"volume","1")</f>
        <v>4772911</v>
      </c>
      <c r="L231" s="6">
        <f>RTD("tdf.quote","",$F231,"mrj1","1")</f>
        <v>20.399999999999999</v>
      </c>
      <c r="M231" s="7">
        <f>RTD("tdf.quote","",$F231,"mrl1","1")</f>
        <v>3880</v>
      </c>
      <c r="N231" s="6">
        <f>RTD("tdf.quote","",$F231,"mcj1","1")</f>
        <v>20.41</v>
      </c>
      <c r="O231" s="7">
        <f>RTD("tdf.quote","",$F231,"mcl1","1")</f>
        <v>406</v>
      </c>
      <c r="P231" s="6">
        <f>RTD("tdf.quote","",$F231,"mrj2","1")</f>
        <v>20.39</v>
      </c>
      <c r="Q231" s="7">
        <f>RTD("tdf.quote","",$F231,"mrl2","1")</f>
        <v>2752</v>
      </c>
      <c r="R231" s="6">
        <f>RTD("tdf.quote","",$F231,"mcj2","1")</f>
        <v>20.420000000000002</v>
      </c>
      <c r="S231" s="7">
        <f>RTD("tdf.quote","",$F231,"mcl2","1")</f>
        <v>1121</v>
      </c>
      <c r="T231" s="103">
        <f>IF(配置!$P231=0, 1000, $O231/配置!$P231*100)</f>
        <v>39.30415391951199</v>
      </c>
      <c r="U231" s="103">
        <f>IF(配置!$P231=0, 1000, ($O231+$S231)/配置!$P231*100)</f>
        <v>147.82621437215468</v>
      </c>
    </row>
    <row r="232" spans="6:21" x14ac:dyDescent="0.15">
      <c r="F232" s="74" t="str">
        <f>wt!B227</f>
        <v>600839.SH</v>
      </c>
      <c r="G232" s="74" t="str">
        <f>wt!C227</f>
        <v>四川长虹</v>
      </c>
      <c r="H232" s="75">
        <f>RTD("tdf.quote","",$F232,"new","1")</f>
        <v>5.29</v>
      </c>
      <c r="I232" s="7">
        <f>配置!G232</f>
        <v>1</v>
      </c>
      <c r="J232" s="7">
        <f t="shared" si="4"/>
        <v>0</v>
      </c>
      <c r="K232" s="7">
        <f>RTD("tdf.quote","",$F232,"volume","1")</f>
        <v>965958</v>
      </c>
      <c r="L232" s="6">
        <f>RTD("tdf.quote","",$F232,"mrj1","1")</f>
        <v>5.29</v>
      </c>
      <c r="M232" s="7">
        <f>RTD("tdf.quote","",$F232,"mrl1","1")</f>
        <v>10142</v>
      </c>
      <c r="N232" s="6">
        <f>RTD("tdf.quote","",$F232,"mcj1","1")</f>
        <v>5.3</v>
      </c>
      <c r="O232" s="7">
        <f>RTD("tdf.quote","",$F232,"mcl1","1")</f>
        <v>3939</v>
      </c>
      <c r="P232" s="6">
        <f>RTD("tdf.quote","",$F232,"mrj2","1")</f>
        <v>5.28</v>
      </c>
      <c r="Q232" s="7">
        <f>RTD("tdf.quote","",$F232,"mrl2","1")</f>
        <v>5248</v>
      </c>
      <c r="R232" s="6">
        <f>RTD("tdf.quote","",$F232,"mcj2","1")</f>
        <v>5.31</v>
      </c>
      <c r="S232" s="7">
        <f>RTD("tdf.quote","",$F232,"mcl2","1")</f>
        <v>11356</v>
      </c>
      <c r="T232" s="103">
        <f>IF(配置!$P232=0, 1000, $O232/配置!$P232*100)</f>
        <v>835.56919065596719</v>
      </c>
      <c r="U232" s="103">
        <f>IF(配置!$P232=0, 1000, ($O232+$S232)/配置!$P232*100)</f>
        <v>3244.486105885509</v>
      </c>
    </row>
    <row r="233" spans="6:21" x14ac:dyDescent="0.15">
      <c r="F233" s="74" t="str">
        <f>wt!B228</f>
        <v>600863.SH</v>
      </c>
      <c r="G233" s="74" t="str">
        <f>wt!C228</f>
        <v>内蒙华电</v>
      </c>
      <c r="H233" s="75">
        <f>RTD("tdf.quote","",$F233,"new","1")</f>
        <v>3.79</v>
      </c>
      <c r="I233" s="7">
        <f>配置!G233</f>
        <v>1</v>
      </c>
      <c r="J233" s="7">
        <f t="shared" si="4"/>
        <v>0</v>
      </c>
      <c r="K233" s="7">
        <f>RTD("tdf.quote","",$F233,"volume","1")</f>
        <v>1162217</v>
      </c>
      <c r="L233" s="6">
        <f>RTD("tdf.quote","",$F233,"mrj1","1")</f>
        <v>3.79</v>
      </c>
      <c r="M233" s="7">
        <f>RTD("tdf.quote","",$F233,"mrl1","1")</f>
        <v>1708</v>
      </c>
      <c r="N233" s="6">
        <f>RTD("tdf.quote","",$F233,"mcj1","1")</f>
        <v>3.8</v>
      </c>
      <c r="O233" s="7">
        <f>RTD("tdf.quote","",$F233,"mcl1","1")</f>
        <v>4782</v>
      </c>
      <c r="P233" s="6">
        <f>RTD("tdf.quote","",$F233,"mrj2","1")</f>
        <v>3.78</v>
      </c>
      <c r="Q233" s="7">
        <f>RTD("tdf.quote","",$F233,"mrl2","1")</f>
        <v>5814</v>
      </c>
      <c r="R233" s="6">
        <f>RTD("tdf.quote","",$F233,"mcj2","1")</f>
        <v>3.81</v>
      </c>
      <c r="S233" s="7">
        <f>RTD("tdf.quote","",$F233,"mcl2","1")</f>
        <v>12188</v>
      </c>
      <c r="T233" s="103">
        <f>IF(配置!$P233=0, 1000, $O233/配置!$P233*100)</f>
        <v>1290.0513437776244</v>
      </c>
      <c r="U233" s="103">
        <f>IF(配置!$P233=0, 1000, ($O233+$S233)/配置!$P233*100)</f>
        <v>4578.0366591188385</v>
      </c>
    </row>
    <row r="234" spans="6:21" x14ac:dyDescent="0.15">
      <c r="F234" s="74" t="str">
        <f>wt!B229</f>
        <v>600867.SH</v>
      </c>
      <c r="G234" s="74" t="str">
        <f>wt!C229</f>
        <v>通化东宝</v>
      </c>
      <c r="H234" s="75">
        <f>RTD("tdf.quote","",$F234,"new","1")</f>
        <v>17.25</v>
      </c>
      <c r="I234" s="7">
        <f>配置!G234</f>
        <v>1</v>
      </c>
      <c r="J234" s="7">
        <f t="shared" si="4"/>
        <v>0</v>
      </c>
      <c r="K234" s="7">
        <f>RTD("tdf.quote","",$F234,"volume","1")</f>
        <v>337974</v>
      </c>
      <c r="L234" s="6">
        <f>RTD("tdf.quote","",$F234,"mrj1","1")</f>
        <v>17.239999999999998</v>
      </c>
      <c r="M234" s="7">
        <f>RTD("tdf.quote","",$F234,"mrl1","1")</f>
        <v>688</v>
      </c>
      <c r="N234" s="6">
        <f>RTD("tdf.quote","",$F234,"mcj1","1")</f>
        <v>17.25</v>
      </c>
      <c r="O234" s="7">
        <f>RTD("tdf.quote","",$F234,"mcl1","1")</f>
        <v>494</v>
      </c>
      <c r="P234" s="6">
        <f>RTD("tdf.quote","",$F234,"mrj2","1")</f>
        <v>17.23</v>
      </c>
      <c r="Q234" s="7">
        <f>RTD("tdf.quote","",$F234,"mrl2","1")</f>
        <v>272</v>
      </c>
      <c r="R234" s="6">
        <f>RTD("tdf.quote","",$F234,"mcj2","1")</f>
        <v>17.260000000000002</v>
      </c>
      <c r="S234" s="7">
        <f>RTD("tdf.quote","",$F234,"mcl2","1")</f>
        <v>71</v>
      </c>
      <c r="T234" s="103">
        <f>IF(配置!$P234=0, 1000, $O234/配置!$P234*100)</f>
        <v>539.57318116895954</v>
      </c>
      <c r="U234" s="103">
        <f>IF(配置!$P234=0, 1000, ($O234+$S234)/配置!$P234*100)</f>
        <v>617.12317279445767</v>
      </c>
    </row>
    <row r="235" spans="6:21" x14ac:dyDescent="0.15">
      <c r="F235" s="74" t="str">
        <f>wt!B230</f>
        <v>600873.SH</v>
      </c>
      <c r="G235" s="74" t="str">
        <f>wt!C230</f>
        <v>梅花生物</v>
      </c>
      <c r="H235" s="75">
        <f>RTD("tdf.quote","",$F235,"new","1")</f>
        <v>6.78</v>
      </c>
      <c r="I235" s="7">
        <f>配置!G235</f>
        <v>1</v>
      </c>
      <c r="J235" s="7">
        <f t="shared" si="4"/>
        <v>0</v>
      </c>
      <c r="K235" s="7">
        <f>RTD("tdf.quote","",$F235,"volume","1")</f>
        <v>507304</v>
      </c>
      <c r="L235" s="6">
        <f>RTD("tdf.quote","",$F235,"mrj1","1")</f>
        <v>6.78</v>
      </c>
      <c r="M235" s="7">
        <f>RTD("tdf.quote","",$F235,"mrl1","1")</f>
        <v>125</v>
      </c>
      <c r="N235" s="6">
        <f>RTD("tdf.quote","",$F235,"mcj1","1")</f>
        <v>6.79</v>
      </c>
      <c r="O235" s="7">
        <f>RTD("tdf.quote","",$F235,"mcl1","1")</f>
        <v>3449</v>
      </c>
      <c r="P235" s="6">
        <f>RTD("tdf.quote","",$F235,"mrj2","1")</f>
        <v>6.77</v>
      </c>
      <c r="Q235" s="7">
        <f>RTD("tdf.quote","",$F235,"mrl2","1")</f>
        <v>613</v>
      </c>
      <c r="R235" s="6">
        <f>RTD("tdf.quote","",$F235,"mcj2","1")</f>
        <v>6.8</v>
      </c>
      <c r="S235" s="7">
        <f>RTD("tdf.quote","",$F235,"mcl2","1")</f>
        <v>11182</v>
      </c>
      <c r="T235" s="103">
        <f>IF(配置!$P235=0, 1000, $O235/配置!$P235*100)</f>
        <v>1738.5440482883666</v>
      </c>
      <c r="U235" s="103">
        <f>IF(配置!$P235=0, 1000, ($O235+$S235)/配置!$P235*100)</f>
        <v>7375.0762454355154</v>
      </c>
    </row>
    <row r="236" spans="6:21" x14ac:dyDescent="0.15">
      <c r="F236" s="74" t="str">
        <f>wt!B231</f>
        <v>600875.SH</v>
      </c>
      <c r="G236" s="74" t="str">
        <f>wt!C231</f>
        <v>东方电气</v>
      </c>
      <c r="H236" s="75">
        <f>RTD("tdf.quote","",$F236,"new","1")</f>
        <v>18.579999999999998</v>
      </c>
      <c r="I236" s="7">
        <f>配置!G236</f>
        <v>1</v>
      </c>
      <c r="J236" s="7">
        <f t="shared" si="4"/>
        <v>0</v>
      </c>
      <c r="K236" s="7">
        <f>RTD("tdf.quote","",$F236,"volume","1")</f>
        <v>331409</v>
      </c>
      <c r="L236" s="6">
        <f>RTD("tdf.quote","",$F236,"mrj1","1")</f>
        <v>18.57</v>
      </c>
      <c r="M236" s="7">
        <f>RTD("tdf.quote","",$F236,"mrl1","1")</f>
        <v>180</v>
      </c>
      <c r="N236" s="6">
        <f>RTD("tdf.quote","",$F236,"mcj1","1")</f>
        <v>18.579999999999998</v>
      </c>
      <c r="O236" s="7">
        <f>RTD("tdf.quote","",$F236,"mcl1","1")</f>
        <v>454</v>
      </c>
      <c r="P236" s="6">
        <f>RTD("tdf.quote","",$F236,"mrj2","1")</f>
        <v>18.559999999999999</v>
      </c>
      <c r="Q236" s="7">
        <f>RTD("tdf.quote","",$F236,"mrl2","1")</f>
        <v>208</v>
      </c>
      <c r="R236" s="6">
        <f>RTD("tdf.quote","",$F236,"mcj2","1")</f>
        <v>18.59</v>
      </c>
      <c r="S236" s="7">
        <f>RTD("tdf.quote","",$F236,"mcl2","1")</f>
        <v>1251</v>
      </c>
      <c r="T236" s="103">
        <f>IF(配置!$P236=0, 1000, $O236/配置!$P236*100)</f>
        <v>534.38593712183865</v>
      </c>
      <c r="U236" s="103">
        <f>IF(配置!$P236=0, 1000, ($O236+$S236)/配置!$P236*100)</f>
        <v>2006.8899180456717</v>
      </c>
    </row>
    <row r="237" spans="6:21" x14ac:dyDescent="0.15">
      <c r="F237" s="74" t="str">
        <f>wt!B232</f>
        <v>600880.SH</v>
      </c>
      <c r="G237" s="74" t="str">
        <f>wt!C232</f>
        <v>博瑞传播</v>
      </c>
      <c r="H237" s="75">
        <f>RTD("tdf.quote","",$F237,"new","1")</f>
        <v>12.79</v>
      </c>
      <c r="I237" s="7">
        <f>配置!G237</f>
        <v>1</v>
      </c>
      <c r="J237" s="7">
        <f t="shared" si="4"/>
        <v>0</v>
      </c>
      <c r="K237" s="7">
        <f>RTD("tdf.quote","",$F237,"volume","1")</f>
        <v>418306</v>
      </c>
      <c r="L237" s="6">
        <f>RTD("tdf.quote","",$F237,"mrj1","1")</f>
        <v>12.79</v>
      </c>
      <c r="M237" s="7">
        <f>RTD("tdf.quote","",$F237,"mrl1","1")</f>
        <v>614</v>
      </c>
      <c r="N237" s="6">
        <f>RTD("tdf.quote","",$F237,"mcj1","1")</f>
        <v>12.8</v>
      </c>
      <c r="O237" s="7">
        <f>RTD("tdf.quote","",$F237,"mcl1","1")</f>
        <v>1476</v>
      </c>
      <c r="P237" s="6">
        <f>RTD("tdf.quote","",$F237,"mrj2","1")</f>
        <v>12.78</v>
      </c>
      <c r="Q237" s="7">
        <f>RTD("tdf.quote","",$F237,"mrl2","1")</f>
        <v>1572</v>
      </c>
      <c r="R237" s="6">
        <f>RTD("tdf.quote","",$F237,"mcj2","1")</f>
        <v>12.81</v>
      </c>
      <c r="S237" s="7">
        <f>RTD("tdf.quote","",$F237,"mcl2","1")</f>
        <v>1336</v>
      </c>
      <c r="T237" s="103">
        <f>IF(配置!$P237=0, 1000, $O237/配置!$P237*100)</f>
        <v>1762.6236934477397</v>
      </c>
      <c r="U237" s="103">
        <f>IF(配置!$P237=0, 1000, ($O237+$S237)/配置!$P237*100)</f>
        <v>3358.0608577066696</v>
      </c>
    </row>
    <row r="238" spans="6:21" x14ac:dyDescent="0.15">
      <c r="F238" s="74" t="str">
        <f>wt!B233</f>
        <v>600886.SH</v>
      </c>
      <c r="G238" s="74" t="str">
        <f>wt!C233</f>
        <v>国投电力</v>
      </c>
      <c r="H238" s="75">
        <f>RTD("tdf.quote","",$F238,"new","1")</f>
        <v>8.99</v>
      </c>
      <c r="I238" s="7">
        <f>配置!G238</f>
        <v>1</v>
      </c>
      <c r="J238" s="7">
        <f t="shared" si="4"/>
        <v>0</v>
      </c>
      <c r="K238" s="7">
        <f>RTD("tdf.quote","",$F238,"volume","1")</f>
        <v>808765</v>
      </c>
      <c r="L238" s="6">
        <f>RTD("tdf.quote","",$F238,"mrj1","1")</f>
        <v>8.99</v>
      </c>
      <c r="M238" s="7">
        <f>RTD("tdf.quote","",$F238,"mrl1","1")</f>
        <v>302</v>
      </c>
      <c r="N238" s="6">
        <f>RTD("tdf.quote","",$F238,"mcj1","1")</f>
        <v>9</v>
      </c>
      <c r="O238" s="7">
        <f>RTD("tdf.quote","",$F238,"mcl1","1")</f>
        <v>5108</v>
      </c>
      <c r="P238" s="6">
        <f>RTD("tdf.quote","",$F238,"mrj2","1")</f>
        <v>8.98</v>
      </c>
      <c r="Q238" s="7">
        <f>RTD("tdf.quote","",$F238,"mrl2","1")</f>
        <v>4467</v>
      </c>
      <c r="R238" s="6">
        <f>RTD("tdf.quote","",$F238,"mcj2","1")</f>
        <v>9.01</v>
      </c>
      <c r="S238" s="7">
        <f>RTD("tdf.quote","",$F238,"mcl2","1")</f>
        <v>4692</v>
      </c>
      <c r="T238" s="103">
        <f>IF(配置!$P238=0, 1000, $O238/配置!$P238*100)</f>
        <v>1179.3460315901245</v>
      </c>
      <c r="U238" s="103">
        <f>IF(配置!$P238=0, 1000, ($O238+$S238)/配置!$P238*100)</f>
        <v>2262.6450880155089</v>
      </c>
    </row>
    <row r="239" spans="6:21" x14ac:dyDescent="0.15">
      <c r="F239" s="74" t="str">
        <f>wt!B234</f>
        <v>600887.SH</v>
      </c>
      <c r="G239" s="74" t="str">
        <f>wt!C234</f>
        <v>伊利股份</v>
      </c>
      <c r="H239" s="75">
        <f>RTD("tdf.quote","",$F239,"new","1")</f>
        <v>27.7</v>
      </c>
      <c r="I239" s="7">
        <f>配置!G239</f>
        <v>1</v>
      </c>
      <c r="J239" s="7">
        <f t="shared" si="4"/>
        <v>0</v>
      </c>
      <c r="K239" s="7">
        <f>RTD("tdf.quote","",$F239,"volume","1")</f>
        <v>630079</v>
      </c>
      <c r="L239" s="6">
        <f>RTD("tdf.quote","",$F239,"mrj1","1")</f>
        <v>27.69</v>
      </c>
      <c r="M239" s="7">
        <f>RTD("tdf.quote","",$F239,"mrl1","1")</f>
        <v>639</v>
      </c>
      <c r="N239" s="6">
        <f>RTD("tdf.quote","",$F239,"mcj1","1")</f>
        <v>27.7</v>
      </c>
      <c r="O239" s="7">
        <f>RTD("tdf.quote","",$F239,"mcl1","1")</f>
        <v>266</v>
      </c>
      <c r="P239" s="6">
        <f>RTD("tdf.quote","",$F239,"mrj2","1")</f>
        <v>27.68</v>
      </c>
      <c r="Q239" s="7">
        <f>RTD("tdf.quote","",$F239,"mrl2","1")</f>
        <v>1116</v>
      </c>
      <c r="R239" s="6">
        <f>RTD("tdf.quote","",$F239,"mcj2","1")</f>
        <v>27.71</v>
      </c>
      <c r="S239" s="7">
        <f>RTD("tdf.quote","",$F239,"mcl2","1")</f>
        <v>233</v>
      </c>
      <c r="T239" s="103">
        <f>IF(配置!$P239=0, 1000, $O239/配置!$P239*100)</f>
        <v>85.001302206291015</v>
      </c>
      <c r="U239" s="103">
        <f>IF(配置!$P239=0, 1000, ($O239+$S239)/配置!$P239*100)</f>
        <v>159.45733007871888</v>
      </c>
    </row>
    <row r="240" spans="6:21" x14ac:dyDescent="0.15">
      <c r="F240" s="74" t="str">
        <f>wt!B235</f>
        <v>600893.SH</v>
      </c>
      <c r="G240" s="74" t="str">
        <f>wt!C235</f>
        <v>航空动力</v>
      </c>
      <c r="H240" s="75">
        <f>RTD("tdf.quote","",$F240,"new","1")</f>
        <v>30.5</v>
      </c>
      <c r="I240" s="7">
        <f>配置!G240</f>
        <v>1</v>
      </c>
      <c r="J240" s="7">
        <f t="shared" si="4"/>
        <v>0</v>
      </c>
      <c r="K240" s="7">
        <f>RTD("tdf.quote","",$F240,"volume","1")</f>
        <v>221947</v>
      </c>
      <c r="L240" s="6">
        <f>RTD("tdf.quote","",$F240,"mrj1","1")</f>
        <v>30.48</v>
      </c>
      <c r="M240" s="7">
        <f>RTD("tdf.quote","",$F240,"mrl1","1")</f>
        <v>177</v>
      </c>
      <c r="N240" s="6">
        <f>RTD("tdf.quote","",$F240,"mcj1","1")</f>
        <v>30.5</v>
      </c>
      <c r="O240" s="7">
        <f>RTD("tdf.quote","",$F240,"mcl1","1")</f>
        <v>545</v>
      </c>
      <c r="P240" s="6">
        <f>RTD("tdf.quote","",$F240,"mrj2","1")</f>
        <v>30.47</v>
      </c>
      <c r="Q240" s="7">
        <f>RTD("tdf.quote","",$F240,"mrl2","1")</f>
        <v>367</v>
      </c>
      <c r="R240" s="6">
        <f>RTD("tdf.quote","",$F240,"mcj2","1")</f>
        <v>30.51</v>
      </c>
      <c r="S240" s="7">
        <f>RTD("tdf.quote","",$F240,"mcl2","1")</f>
        <v>5</v>
      </c>
      <c r="T240" s="103">
        <f>IF(配置!$P240=0, 1000, $O240/配置!$P240*100)</f>
        <v>730.30047860385866</v>
      </c>
      <c r="U240" s="103">
        <f>IF(配置!$P240=0, 1000, ($O240+$S240)/配置!$P240*100)</f>
        <v>737.00048299471973</v>
      </c>
    </row>
    <row r="241" spans="6:21" x14ac:dyDescent="0.15">
      <c r="F241" s="74" t="str">
        <f>wt!B236</f>
        <v>600900.SH</v>
      </c>
      <c r="G241" s="74" t="str">
        <f>wt!C236</f>
        <v>长江电力</v>
      </c>
      <c r="H241" s="75">
        <f>RTD("tdf.quote","",$F241,"new","1")</f>
        <v>9.7899999999999991</v>
      </c>
      <c r="I241" s="7">
        <f>配置!G241</f>
        <v>1</v>
      </c>
      <c r="J241" s="7">
        <f t="shared" si="4"/>
        <v>0</v>
      </c>
      <c r="K241" s="7">
        <f>RTD("tdf.quote","",$F241,"volume","1")</f>
        <v>570367</v>
      </c>
      <c r="L241" s="6">
        <f>RTD("tdf.quote","",$F241,"mrj1","1")</f>
        <v>9.7899999999999991</v>
      </c>
      <c r="M241" s="7">
        <f>RTD("tdf.quote","",$F241,"mrl1","1")</f>
        <v>2652</v>
      </c>
      <c r="N241" s="6">
        <f>RTD("tdf.quote","",$F241,"mcj1","1")</f>
        <v>9.8000000000000007</v>
      </c>
      <c r="O241" s="7">
        <f>RTD("tdf.quote","",$F241,"mcl1","1")</f>
        <v>558</v>
      </c>
      <c r="P241" s="6">
        <f>RTD("tdf.quote","",$F241,"mrj2","1")</f>
        <v>9.7799999999999994</v>
      </c>
      <c r="Q241" s="7">
        <f>RTD("tdf.quote","",$F241,"mrl2","1")</f>
        <v>263</v>
      </c>
      <c r="R241" s="6">
        <f>RTD("tdf.quote","",$F241,"mcj2","1")</f>
        <v>9.81</v>
      </c>
      <c r="S241" s="7">
        <f>RTD("tdf.quote","",$F241,"mcl2","1")</f>
        <v>45</v>
      </c>
      <c r="T241" s="103">
        <f>IF(配置!$P241=0, 1000, $O241/配置!$P241*100)</f>
        <v>88.308915548034577</v>
      </c>
      <c r="U241" s="103">
        <f>IF(配置!$P241=0, 1000, ($O241+$S241)/配置!$P241*100)</f>
        <v>95.430602285779315</v>
      </c>
    </row>
    <row r="242" spans="6:21" x14ac:dyDescent="0.15">
      <c r="F242" s="74" t="str">
        <f>wt!B237</f>
        <v>600998.SH</v>
      </c>
      <c r="G242" s="74" t="str">
        <f>wt!C237</f>
        <v>九 州 通</v>
      </c>
      <c r="H242" s="75">
        <f>RTD("tdf.quote","",$F242,"new","1")</f>
        <v>20.46</v>
      </c>
      <c r="I242" s="7">
        <f>配置!G242</f>
        <v>1</v>
      </c>
      <c r="J242" s="7">
        <f t="shared" si="4"/>
        <v>0</v>
      </c>
      <c r="K242" s="7">
        <f>RTD("tdf.quote","",$F242,"volume","1")</f>
        <v>343413</v>
      </c>
      <c r="L242" s="6">
        <f>RTD("tdf.quote","",$F242,"mrj1","1")</f>
        <v>20.45</v>
      </c>
      <c r="M242" s="7">
        <f>RTD("tdf.quote","",$F242,"mrl1","1")</f>
        <v>49</v>
      </c>
      <c r="N242" s="6">
        <f>RTD("tdf.quote","",$F242,"mcj1","1")</f>
        <v>20.46</v>
      </c>
      <c r="O242" s="7">
        <f>RTD("tdf.quote","",$F242,"mcl1","1")</f>
        <v>20</v>
      </c>
      <c r="P242" s="6">
        <f>RTD("tdf.quote","",$F242,"mrj2","1")</f>
        <v>20.440000000000001</v>
      </c>
      <c r="Q242" s="7">
        <f>RTD("tdf.quote","",$F242,"mrl2","1")</f>
        <v>1</v>
      </c>
      <c r="R242" s="6">
        <f>RTD("tdf.quote","",$F242,"mcj2","1")</f>
        <v>20.47</v>
      </c>
      <c r="S242" s="7">
        <f>RTD("tdf.quote","",$F242,"mcl2","1")</f>
        <v>472</v>
      </c>
      <c r="T242" s="103">
        <f>IF(配置!$P242=0, 1000, $O242/配置!$P242*100)</f>
        <v>48.668912848881227</v>
      </c>
      <c r="U242" s="103">
        <f>IF(配置!$P242=0, 1000, ($O242+$S242)/配置!$P242*100)</f>
        <v>1197.2552560824784</v>
      </c>
    </row>
    <row r="243" spans="6:21" x14ac:dyDescent="0.15">
      <c r="F243" s="74" t="str">
        <f>wt!B238</f>
        <v>600999.SH</v>
      </c>
      <c r="G243" s="74" t="str">
        <f>wt!C238</f>
        <v>招商证券</v>
      </c>
      <c r="H243" s="75">
        <f>RTD("tdf.quote","",$F243,"new","1")</f>
        <v>27.86</v>
      </c>
      <c r="I243" s="7">
        <f>配置!G243</f>
        <v>1</v>
      </c>
      <c r="J243" s="7">
        <f t="shared" si="4"/>
        <v>0</v>
      </c>
      <c r="K243" s="7">
        <f>RTD("tdf.quote","",$F243,"volume","1")</f>
        <v>2069025</v>
      </c>
      <c r="L243" s="6">
        <f>RTD("tdf.quote","",$F243,"mrj1","1")</f>
        <v>27.86</v>
      </c>
      <c r="M243" s="7">
        <f>RTD("tdf.quote","",$F243,"mrl1","1")</f>
        <v>1021</v>
      </c>
      <c r="N243" s="6">
        <f>RTD("tdf.quote","",$F243,"mcj1","1")</f>
        <v>27.87</v>
      </c>
      <c r="O243" s="7">
        <f>RTD("tdf.quote","",$F243,"mcl1","1")</f>
        <v>66</v>
      </c>
      <c r="P243" s="6">
        <f>RTD("tdf.quote","",$F243,"mrj2","1")</f>
        <v>27.85</v>
      </c>
      <c r="Q243" s="7">
        <f>RTD("tdf.quote","",$F243,"mrl2","1")</f>
        <v>289</v>
      </c>
      <c r="R243" s="6">
        <f>RTD("tdf.quote","",$F243,"mcj2","1")</f>
        <v>27.88</v>
      </c>
      <c r="S243" s="7">
        <f>RTD("tdf.quote","",$F243,"mcl2","1")</f>
        <v>378</v>
      </c>
      <c r="T243" s="103">
        <f>IF(配置!$P243=0, 1000, $O243/配置!$P243*100)</f>
        <v>22.254758261735027</v>
      </c>
      <c r="U243" s="103">
        <f>IF(配置!$P243=0, 1000, ($O243+$S243)/配置!$P243*100)</f>
        <v>149.71382830621744</v>
      </c>
    </row>
    <row r="244" spans="6:21" x14ac:dyDescent="0.15">
      <c r="F244" s="74" t="str">
        <f>wt!B239</f>
        <v>601006.SH</v>
      </c>
      <c r="G244" s="74" t="str">
        <f>wt!C239</f>
        <v>大秦铁路</v>
      </c>
      <c r="H244" s="75">
        <f>RTD("tdf.quote","",$F244,"new","1")</f>
        <v>10.47</v>
      </c>
      <c r="I244" s="7">
        <f>配置!G244</f>
        <v>1</v>
      </c>
      <c r="J244" s="7">
        <f t="shared" si="4"/>
        <v>0</v>
      </c>
      <c r="K244" s="7">
        <f>RTD("tdf.quote","",$F244,"volume","1")</f>
        <v>1487343</v>
      </c>
      <c r="L244" s="6">
        <f>RTD("tdf.quote","",$F244,"mrj1","1")</f>
        <v>10.47</v>
      </c>
      <c r="M244" s="7">
        <f>RTD("tdf.quote","",$F244,"mrl1","1")</f>
        <v>98</v>
      </c>
      <c r="N244" s="6">
        <f>RTD("tdf.quote","",$F244,"mcj1","1")</f>
        <v>10.48</v>
      </c>
      <c r="O244" s="7">
        <f>RTD("tdf.quote","",$F244,"mcl1","1")</f>
        <v>1455</v>
      </c>
      <c r="P244" s="6">
        <f>RTD("tdf.quote","",$F244,"mrj2","1")</f>
        <v>10.46</v>
      </c>
      <c r="Q244" s="7">
        <f>RTD("tdf.quote","",$F244,"mrl2","1")</f>
        <v>2139</v>
      </c>
      <c r="R244" s="6">
        <f>RTD("tdf.quote","",$F244,"mcj2","1")</f>
        <v>10.49</v>
      </c>
      <c r="S244" s="7">
        <f>RTD("tdf.quote","",$F244,"mcl2","1")</f>
        <v>4707</v>
      </c>
      <c r="T244" s="103">
        <f>IF(配置!$P244=0, 1000, $O244/配置!$P244*100)</f>
        <v>191.67307032322483</v>
      </c>
      <c r="U244" s="103">
        <f>IF(配置!$P244=0, 1000, ($O244+$S244)/配置!$P244*100)</f>
        <v>811.74533287402858</v>
      </c>
    </row>
    <row r="245" spans="6:21" x14ac:dyDescent="0.15">
      <c r="F245" s="74" t="str">
        <f>wt!B240</f>
        <v>601009.SH</v>
      </c>
      <c r="G245" s="74" t="str">
        <f>wt!C240</f>
        <v>南京银行</v>
      </c>
      <c r="H245" s="75">
        <f>RTD("tdf.quote","",$F245,"new","1")</f>
        <v>12.64</v>
      </c>
      <c r="I245" s="7">
        <f>配置!G245</f>
        <v>1</v>
      </c>
      <c r="J245" s="7">
        <f t="shared" si="4"/>
        <v>0</v>
      </c>
      <c r="K245" s="7">
        <f>RTD("tdf.quote","",$F245,"volume","1")</f>
        <v>623318</v>
      </c>
      <c r="L245" s="6">
        <f>RTD("tdf.quote","",$F245,"mrj1","1")</f>
        <v>12.67</v>
      </c>
      <c r="M245" s="7">
        <f>RTD("tdf.quote","",$F245,"mrl1","1")</f>
        <v>2046</v>
      </c>
      <c r="N245" s="6">
        <f>RTD("tdf.quote","",$F245,"mcj1","1")</f>
        <v>12.68</v>
      </c>
      <c r="O245" s="7">
        <f>RTD("tdf.quote","",$F245,"mcl1","1")</f>
        <v>978</v>
      </c>
      <c r="P245" s="6">
        <f>RTD("tdf.quote","",$F245,"mrj2","1")</f>
        <v>12.63</v>
      </c>
      <c r="Q245" s="7">
        <f>RTD("tdf.quote","",$F245,"mrl2","1")</f>
        <v>72</v>
      </c>
      <c r="R245" s="6">
        <f>RTD("tdf.quote","",$F245,"mcj2","1")</f>
        <v>12.69</v>
      </c>
      <c r="S245" s="7">
        <f>RTD("tdf.quote","",$F245,"mcl2","1")</f>
        <v>444</v>
      </c>
      <c r="T245" s="103">
        <f>IF(配置!$P245=0, 1000, $O245/配置!$P245*100)</f>
        <v>368.65169895838636</v>
      </c>
      <c r="U245" s="103">
        <f>IF(配置!$P245=0, 1000, ($O245+$S245)/配置!$P245*100)</f>
        <v>536.01504695176413</v>
      </c>
    </row>
    <row r="246" spans="6:21" x14ac:dyDescent="0.15">
      <c r="F246" s="74" t="str">
        <f>wt!B241</f>
        <v>601018.SH</v>
      </c>
      <c r="G246" s="74" t="str">
        <f>wt!C241</f>
        <v>宁 波 港</v>
      </c>
      <c r="H246" s="75">
        <f>RTD("tdf.quote","",$F246,"new","1")</f>
        <v>4.74</v>
      </c>
      <c r="I246" s="7">
        <f>配置!G246</f>
        <v>1</v>
      </c>
      <c r="J246" s="7">
        <f t="shared" si="4"/>
        <v>0</v>
      </c>
      <c r="K246" s="7">
        <f>RTD("tdf.quote","",$F246,"volume","1")</f>
        <v>2565295</v>
      </c>
      <c r="L246" s="6">
        <f>RTD("tdf.quote","",$F246,"mrj1","1")</f>
        <v>4.7300000000000004</v>
      </c>
      <c r="M246" s="7">
        <f>RTD("tdf.quote","",$F246,"mrl1","1")</f>
        <v>3412</v>
      </c>
      <c r="N246" s="6">
        <f>RTD("tdf.quote","",$F246,"mcj1","1")</f>
        <v>4.74</v>
      </c>
      <c r="O246" s="7">
        <f>RTD("tdf.quote","",$F246,"mcl1","1")</f>
        <v>96</v>
      </c>
      <c r="P246" s="6">
        <f>RTD("tdf.quote","",$F246,"mrj2","1")</f>
        <v>4.72</v>
      </c>
      <c r="Q246" s="7">
        <f>RTD("tdf.quote","",$F246,"mrl2","1")</f>
        <v>5676</v>
      </c>
      <c r="R246" s="6">
        <f>RTD("tdf.quote","",$F246,"mcj2","1")</f>
        <v>4.75</v>
      </c>
      <c r="S246" s="7">
        <f>RTD("tdf.quote","",$F246,"mcl2","1")</f>
        <v>5560</v>
      </c>
      <c r="T246" s="103">
        <f>IF(配置!$P246=0, 1000, $O246/配置!$P246*100)</f>
        <v>19.584625111541566</v>
      </c>
      <c r="U246" s="103">
        <f>IF(配置!$P246=0, 1000, ($O246+$S246)/配置!$P246*100)</f>
        <v>1153.8608294883238</v>
      </c>
    </row>
    <row r="247" spans="6:21" x14ac:dyDescent="0.15">
      <c r="F247" s="74" t="str">
        <f>wt!B242</f>
        <v>601088.SH</v>
      </c>
      <c r="G247" s="74" t="str">
        <f>wt!C242</f>
        <v>中国神华</v>
      </c>
      <c r="H247" s="75">
        <f>RTD("tdf.quote","",$F247,"new","1")</f>
        <v>17.329999999999998</v>
      </c>
      <c r="I247" s="7">
        <f>配置!G247</f>
        <v>1</v>
      </c>
      <c r="J247" s="7">
        <f t="shared" si="4"/>
        <v>0</v>
      </c>
      <c r="K247" s="7">
        <f>RTD("tdf.quote","",$F247,"volume","1")</f>
        <v>623903</v>
      </c>
      <c r="L247" s="6">
        <f>RTD("tdf.quote","",$F247,"mrj1","1")</f>
        <v>17.34</v>
      </c>
      <c r="M247" s="7">
        <f>RTD("tdf.quote","",$F247,"mrl1","1")</f>
        <v>98</v>
      </c>
      <c r="N247" s="6">
        <f>RTD("tdf.quote","",$F247,"mcj1","1")</f>
        <v>17.350000000000001</v>
      </c>
      <c r="O247" s="7">
        <f>RTD("tdf.quote","",$F247,"mcl1","1")</f>
        <v>819</v>
      </c>
      <c r="P247" s="6">
        <f>RTD("tdf.quote","",$F247,"mrj2","1")</f>
        <v>17.329999999999998</v>
      </c>
      <c r="Q247" s="7">
        <f>RTD("tdf.quote","",$F247,"mrl2","1")</f>
        <v>44</v>
      </c>
      <c r="R247" s="6">
        <f>RTD("tdf.quote","",$F247,"mcj2","1")</f>
        <v>17.36</v>
      </c>
      <c r="S247" s="7">
        <f>RTD("tdf.quote","",$F247,"mcl2","1")</f>
        <v>268</v>
      </c>
      <c r="T247" s="103">
        <f>IF(配置!$P247=0, 1000, $O247/配置!$P247*100)</f>
        <v>194.52770551051378</v>
      </c>
      <c r="U247" s="103">
        <f>IF(配置!$P247=0, 1000, ($O247+$S247)/配置!$P247*100)</f>
        <v>258.18268118428387</v>
      </c>
    </row>
    <row r="248" spans="6:21" x14ac:dyDescent="0.15">
      <c r="F248" s="74" t="str">
        <f>wt!B243</f>
        <v>601098.SH</v>
      </c>
      <c r="G248" s="74" t="str">
        <f>wt!C243</f>
        <v>中南传媒</v>
      </c>
      <c r="H248" s="75">
        <f>RTD("tdf.quote","",$F248,"new","1")</f>
        <v>17.75</v>
      </c>
      <c r="I248" s="7">
        <f>配置!G248</f>
        <v>1</v>
      </c>
      <c r="J248" s="7">
        <f t="shared" si="4"/>
        <v>0</v>
      </c>
      <c r="K248" s="7">
        <f>RTD("tdf.quote","",$F248,"volume","1")</f>
        <v>190677</v>
      </c>
      <c r="L248" s="6">
        <f>RTD("tdf.quote","",$F248,"mrj1","1")</f>
        <v>17.760000000000002</v>
      </c>
      <c r="M248" s="7">
        <f>RTD("tdf.quote","",$F248,"mrl1","1")</f>
        <v>947</v>
      </c>
      <c r="N248" s="6">
        <f>RTD("tdf.quote","",$F248,"mcj1","1")</f>
        <v>17.77</v>
      </c>
      <c r="O248" s="7">
        <f>RTD("tdf.quote","",$F248,"mcl1","1")</f>
        <v>185</v>
      </c>
      <c r="P248" s="6">
        <f>RTD("tdf.quote","",$F248,"mrj2","1")</f>
        <v>17.75</v>
      </c>
      <c r="Q248" s="7">
        <f>RTD("tdf.quote","",$F248,"mrl2","1")</f>
        <v>17</v>
      </c>
      <c r="R248" s="6">
        <f>RTD("tdf.quote","",$F248,"mcj2","1")</f>
        <v>17.78</v>
      </c>
      <c r="S248" s="7">
        <f>RTD("tdf.quote","",$F248,"mcl2","1")</f>
        <v>177</v>
      </c>
      <c r="T248" s="103">
        <f>IF(配置!$P248=0, 1000, $O248/配置!$P248*100)</f>
        <v>201.73499663192564</v>
      </c>
      <c r="U248" s="103">
        <f>IF(配置!$P248=0, 1000, ($O248+$S248)/配置!$P248*100)</f>
        <v>394.74631773382208</v>
      </c>
    </row>
    <row r="249" spans="6:21" x14ac:dyDescent="0.15">
      <c r="F249" s="74" t="str">
        <f>wt!B244</f>
        <v>601111.SH</v>
      </c>
      <c r="G249" s="74" t="str">
        <f>wt!C244</f>
        <v>中国国航</v>
      </c>
      <c r="H249" s="75">
        <f>RTD("tdf.quote","",$F249,"new","1")</f>
        <v>7.06</v>
      </c>
      <c r="I249" s="7">
        <f>配置!G249</f>
        <v>1</v>
      </c>
      <c r="J249" s="7">
        <f t="shared" si="4"/>
        <v>0</v>
      </c>
      <c r="K249" s="7">
        <f>RTD("tdf.quote","",$F249,"volume","1")</f>
        <v>1295287</v>
      </c>
      <c r="L249" s="6">
        <f>RTD("tdf.quote","",$F249,"mrj1","1")</f>
        <v>7.07</v>
      </c>
      <c r="M249" s="7">
        <f>RTD("tdf.quote","",$F249,"mrl1","1")</f>
        <v>267</v>
      </c>
      <c r="N249" s="6">
        <f>RTD("tdf.quote","",$F249,"mcj1","1")</f>
        <v>7.08</v>
      </c>
      <c r="O249" s="7">
        <f>RTD("tdf.quote","",$F249,"mcl1","1")</f>
        <v>1594</v>
      </c>
      <c r="P249" s="6">
        <f>RTD("tdf.quote","",$F249,"mrj2","1")</f>
        <v>7.06</v>
      </c>
      <c r="Q249" s="7">
        <f>RTD("tdf.quote","",$F249,"mrl2","1")</f>
        <v>42</v>
      </c>
      <c r="R249" s="6">
        <f>RTD("tdf.quote","",$F249,"mcj2","1")</f>
        <v>7.09</v>
      </c>
      <c r="S249" s="7">
        <f>RTD("tdf.quote","",$F249,"mcl2","1")</f>
        <v>3715</v>
      </c>
      <c r="T249" s="103">
        <f>IF(配置!$P249=0, 1000, $O249/配置!$P249*100)</f>
        <v>732.63498714023888</v>
      </c>
      <c r="U249" s="103">
        <f>IF(配置!$P249=0, 1000, ($O249+$S249)/配置!$P249*100)</f>
        <v>2440.1249352117493</v>
      </c>
    </row>
    <row r="250" spans="6:21" x14ac:dyDescent="0.15">
      <c r="F250" s="74" t="str">
        <f>wt!B245</f>
        <v>601117.SH</v>
      </c>
      <c r="G250" s="74" t="str">
        <f>wt!C245</f>
        <v>中国化学</v>
      </c>
      <c r="H250" s="75">
        <f>RTD("tdf.quote","",$F250,"new","1")</f>
        <v>8.74</v>
      </c>
      <c r="I250" s="7">
        <f>配置!G250</f>
        <v>1</v>
      </c>
      <c r="J250" s="7">
        <f t="shared" si="4"/>
        <v>0</v>
      </c>
      <c r="K250" s="7">
        <f>RTD("tdf.quote","",$F250,"volume","1")</f>
        <v>2259258</v>
      </c>
      <c r="L250" s="6">
        <f>RTD("tdf.quote","",$F250,"mrj1","1")</f>
        <v>8.74</v>
      </c>
      <c r="M250" s="7">
        <f>RTD("tdf.quote","",$F250,"mrl1","1")</f>
        <v>638</v>
      </c>
      <c r="N250" s="6">
        <f>RTD("tdf.quote","",$F250,"mcj1","1")</f>
        <v>8.75</v>
      </c>
      <c r="O250" s="7">
        <f>RTD("tdf.quote","",$F250,"mcl1","1")</f>
        <v>41</v>
      </c>
      <c r="P250" s="6">
        <f>RTD("tdf.quote","",$F250,"mrj2","1")</f>
        <v>8.73</v>
      </c>
      <c r="Q250" s="7">
        <f>RTD("tdf.quote","",$F250,"mrl2","1")</f>
        <v>631</v>
      </c>
      <c r="R250" s="6">
        <f>RTD("tdf.quote","",$F250,"mcj2","1")</f>
        <v>8.76</v>
      </c>
      <c r="S250" s="7">
        <f>RTD("tdf.quote","",$F250,"mcl2","1")</f>
        <v>830</v>
      </c>
      <c r="T250" s="103">
        <f>IF(配置!$P250=0, 1000, $O250/配置!$P250*100)</f>
        <v>16.2775346917592</v>
      </c>
      <c r="U250" s="103">
        <f>IF(配置!$P250=0, 1000, ($O250+$S250)/配置!$P250*100)</f>
        <v>345.79835893956738</v>
      </c>
    </row>
    <row r="251" spans="6:21" x14ac:dyDescent="0.15">
      <c r="F251" s="74" t="str">
        <f>wt!B246</f>
        <v>601118.SH</v>
      </c>
      <c r="G251" s="74" t="str">
        <f>wt!C246</f>
        <v>海南橡胶</v>
      </c>
      <c r="H251" s="75">
        <f>RTD("tdf.quote","",$F251,"new","1")</f>
        <v>9.6999999999999993</v>
      </c>
      <c r="I251" s="7">
        <f>配置!G251</f>
        <v>1</v>
      </c>
      <c r="J251" s="7">
        <f t="shared" si="4"/>
        <v>0</v>
      </c>
      <c r="K251" s="7">
        <f>RTD("tdf.quote","",$F251,"volume","1")</f>
        <v>761085</v>
      </c>
      <c r="L251" s="6">
        <f>RTD("tdf.quote","",$F251,"mrj1","1")</f>
        <v>9.6999999999999993</v>
      </c>
      <c r="M251" s="7">
        <f>RTD("tdf.quote","",$F251,"mrl1","1")</f>
        <v>1092</v>
      </c>
      <c r="N251" s="6">
        <f>RTD("tdf.quote","",$F251,"mcj1","1")</f>
        <v>9.7100000000000009</v>
      </c>
      <c r="O251" s="7">
        <f>RTD("tdf.quote","",$F251,"mcl1","1")</f>
        <v>978</v>
      </c>
      <c r="P251" s="6">
        <f>RTD("tdf.quote","",$F251,"mrj2","1")</f>
        <v>9.69</v>
      </c>
      <c r="Q251" s="7">
        <f>RTD("tdf.quote","",$F251,"mrl2","1")</f>
        <v>756</v>
      </c>
      <c r="R251" s="6">
        <f>RTD("tdf.quote","",$F251,"mcj2","1")</f>
        <v>9.7200000000000006</v>
      </c>
      <c r="S251" s="7">
        <f>RTD("tdf.quote","",$F251,"mcl2","1")</f>
        <v>1987</v>
      </c>
      <c r="T251" s="103">
        <f>IF(配置!$P251=0, 1000, $O251/配置!$P251*100)</f>
        <v>649.63891635931338</v>
      </c>
      <c r="U251" s="103">
        <f>IF(配置!$P251=0, 1000, ($O251+$S251)/配置!$P251*100)</f>
        <v>1969.5085756701064</v>
      </c>
    </row>
    <row r="252" spans="6:21" x14ac:dyDescent="0.15">
      <c r="F252" s="74" t="str">
        <f>wt!B247</f>
        <v>601158.SH</v>
      </c>
      <c r="G252" s="74" t="str">
        <f>wt!C247</f>
        <v>重庆水务</v>
      </c>
      <c r="H252" s="75">
        <f>RTD("tdf.quote","",$F252,"new","1")</f>
        <v>8.81</v>
      </c>
      <c r="I252" s="7">
        <f>配置!G252</f>
        <v>1</v>
      </c>
      <c r="J252" s="7">
        <f t="shared" si="4"/>
        <v>0</v>
      </c>
      <c r="K252" s="7">
        <f>RTD("tdf.quote","",$F252,"volume","1")</f>
        <v>489704</v>
      </c>
      <c r="L252" s="6">
        <f>RTD("tdf.quote","",$F252,"mrj1","1")</f>
        <v>8.81</v>
      </c>
      <c r="M252" s="7">
        <f>RTD("tdf.quote","",$F252,"mrl1","1")</f>
        <v>200</v>
      </c>
      <c r="N252" s="6">
        <f>RTD("tdf.quote","",$F252,"mcj1","1")</f>
        <v>8.82</v>
      </c>
      <c r="O252" s="7">
        <f>RTD("tdf.quote","",$F252,"mcl1","1")</f>
        <v>175</v>
      </c>
      <c r="P252" s="6">
        <f>RTD("tdf.quote","",$F252,"mrj2","1")</f>
        <v>8.8000000000000007</v>
      </c>
      <c r="Q252" s="7">
        <f>RTD("tdf.quote","",$F252,"mrl2","1")</f>
        <v>698</v>
      </c>
      <c r="R252" s="6">
        <f>RTD("tdf.quote","",$F252,"mcj2","1")</f>
        <v>8.83</v>
      </c>
      <c r="S252" s="7">
        <f>RTD("tdf.quote","",$F252,"mcl2","1")</f>
        <v>124</v>
      </c>
      <c r="T252" s="103">
        <f>IF(配置!$P252=0, 1000, $O252/配置!$P252*100)</f>
        <v>142.80480683795273</v>
      </c>
      <c r="U252" s="103">
        <f>IF(配置!$P252=0, 1000, ($O252+$S252)/配置!$P252*100)</f>
        <v>243.99221282598779</v>
      </c>
    </row>
    <row r="253" spans="6:21" x14ac:dyDescent="0.15">
      <c r="F253" s="74" t="str">
        <f>wt!B248</f>
        <v>601166.SH</v>
      </c>
      <c r="G253" s="74" t="str">
        <f>wt!C248</f>
        <v>兴业银行</v>
      </c>
      <c r="H253" s="75">
        <f>RTD("tdf.quote","",$F253,"new","1")</f>
        <v>12.84</v>
      </c>
      <c r="I253" s="7">
        <f>配置!G253</f>
        <v>1</v>
      </c>
      <c r="J253" s="7">
        <f t="shared" si="4"/>
        <v>0</v>
      </c>
      <c r="K253" s="7">
        <f>RTD("tdf.quote","",$F253,"volume","1")</f>
        <v>2944096</v>
      </c>
      <c r="L253" s="6">
        <f>RTD("tdf.quote","",$F253,"mrj1","1")</f>
        <v>12.84</v>
      </c>
      <c r="M253" s="7">
        <f>RTD("tdf.quote","",$F253,"mrl1","1")</f>
        <v>1086</v>
      </c>
      <c r="N253" s="6">
        <f>RTD("tdf.quote","",$F253,"mcj1","1")</f>
        <v>12.85</v>
      </c>
      <c r="O253" s="7">
        <f>RTD("tdf.quote","",$F253,"mcl1","1")</f>
        <v>6454</v>
      </c>
      <c r="P253" s="6">
        <f>RTD("tdf.quote","",$F253,"mrj2","1")</f>
        <v>12.83</v>
      </c>
      <c r="Q253" s="7">
        <f>RTD("tdf.quote","",$F253,"mrl2","1")</f>
        <v>3018</v>
      </c>
      <c r="R253" s="6">
        <f>RTD("tdf.quote","",$F253,"mcj2","1")</f>
        <v>12.86</v>
      </c>
      <c r="S253" s="7">
        <f>RTD("tdf.quote","",$F253,"mcl2","1")</f>
        <v>2658</v>
      </c>
      <c r="T253" s="103">
        <f>IF(配置!$P253=0, 1000, $O253/配置!$P253*100)</f>
        <v>442.28772017039262</v>
      </c>
      <c r="U253" s="103">
        <f>IF(配置!$P253=0, 1000, ($O253+$S253)/配置!$P253*100)</f>
        <v>624.4384422362283</v>
      </c>
    </row>
    <row r="254" spans="6:21" x14ac:dyDescent="0.15">
      <c r="F254" s="74" t="str">
        <f>wt!B249</f>
        <v>601168.SH</v>
      </c>
      <c r="G254" s="74" t="str">
        <f>wt!C249</f>
        <v>西部矿业</v>
      </c>
      <c r="H254" s="75">
        <f>RTD("tdf.quote","",$F254,"new","1")</f>
        <v>9.06</v>
      </c>
      <c r="I254" s="7">
        <f>配置!G254</f>
        <v>1</v>
      </c>
      <c r="J254" s="7">
        <f t="shared" si="4"/>
        <v>0</v>
      </c>
      <c r="K254" s="7">
        <f>RTD("tdf.quote","",$F254,"volume","1")</f>
        <v>616700</v>
      </c>
      <c r="L254" s="6">
        <f>RTD("tdf.quote","",$F254,"mrj1","1")</f>
        <v>9.0500000000000007</v>
      </c>
      <c r="M254" s="7">
        <f>RTD("tdf.quote","",$F254,"mrl1","1")</f>
        <v>510</v>
      </c>
      <c r="N254" s="6">
        <f>RTD("tdf.quote","",$F254,"mcj1","1")</f>
        <v>9.06</v>
      </c>
      <c r="O254" s="7">
        <f>RTD("tdf.quote","",$F254,"mcl1","1")</f>
        <v>511</v>
      </c>
      <c r="P254" s="6">
        <f>RTD("tdf.quote","",$F254,"mrj2","1")</f>
        <v>9.0399999999999991</v>
      </c>
      <c r="Q254" s="7">
        <f>RTD("tdf.quote","",$F254,"mrl2","1")</f>
        <v>478</v>
      </c>
      <c r="R254" s="6">
        <f>RTD("tdf.quote","",$F254,"mcj2","1")</f>
        <v>9.07</v>
      </c>
      <c r="S254" s="7">
        <f>RTD("tdf.quote","",$F254,"mcl2","1")</f>
        <v>641</v>
      </c>
      <c r="T254" s="103">
        <f>IF(配置!$P254=0, 1000, $O254/配置!$P254*100)</f>
        <v>209.9817505564186</v>
      </c>
      <c r="U254" s="103">
        <f>IF(配置!$P254=0, 1000, ($O254+$S254)/配置!$P254*100)</f>
        <v>473.38351593149548</v>
      </c>
    </row>
    <row r="255" spans="6:21" x14ac:dyDescent="0.15">
      <c r="F255" s="74" t="str">
        <f>wt!B250</f>
        <v>601169.SH</v>
      </c>
      <c r="G255" s="74" t="str">
        <f>wt!C250</f>
        <v>北京银行</v>
      </c>
      <c r="H255" s="75">
        <f>RTD("tdf.quote","",$F255,"new","1")</f>
        <v>9.25</v>
      </c>
      <c r="I255" s="7">
        <f>配置!G255</f>
        <v>1</v>
      </c>
      <c r="J255" s="7">
        <f t="shared" si="4"/>
        <v>0</v>
      </c>
      <c r="K255" s="7">
        <f>RTD("tdf.quote","",$F255,"volume","1")</f>
        <v>795675</v>
      </c>
      <c r="L255" s="6">
        <f>RTD("tdf.quote","",$F255,"mrj1","1")</f>
        <v>9.24</v>
      </c>
      <c r="M255" s="7">
        <f>RTD("tdf.quote","",$F255,"mrl1","1")</f>
        <v>673</v>
      </c>
      <c r="N255" s="6">
        <f>RTD("tdf.quote","",$F255,"mcj1","1")</f>
        <v>9.25</v>
      </c>
      <c r="O255" s="7">
        <f>RTD("tdf.quote","",$F255,"mcl1","1")</f>
        <v>759</v>
      </c>
      <c r="P255" s="6">
        <f>RTD("tdf.quote","",$F255,"mrj2","1")</f>
        <v>9.23</v>
      </c>
      <c r="Q255" s="7">
        <f>RTD("tdf.quote","",$F255,"mrl2","1")</f>
        <v>906</v>
      </c>
      <c r="R255" s="6">
        <f>RTD("tdf.quote","",$F255,"mcj2","1")</f>
        <v>9.26</v>
      </c>
      <c r="S255" s="7">
        <f>RTD("tdf.quote","",$F255,"mcl2","1")</f>
        <v>715</v>
      </c>
      <c r="T255" s="103">
        <f>IF(配置!$P255=0, 1000, $O255/配置!$P255*100)</f>
        <v>93.841330251671906</v>
      </c>
      <c r="U255" s="103">
        <f>IF(配置!$P255=0, 1000, ($O255+$S255)/配置!$P255*100)</f>
        <v>182.24258338730485</v>
      </c>
    </row>
    <row r="256" spans="6:21" x14ac:dyDescent="0.15">
      <c r="F256" s="74" t="str">
        <f>wt!B251</f>
        <v>601179.SH</v>
      </c>
      <c r="G256" s="74" t="str">
        <f>wt!C251</f>
        <v>中国西电</v>
      </c>
      <c r="H256" s="75">
        <f>RTD("tdf.quote","",$F256,"new","1")</f>
        <v>7.36</v>
      </c>
      <c r="I256" s="7">
        <f>配置!G256</f>
        <v>1</v>
      </c>
      <c r="J256" s="7">
        <f t="shared" si="4"/>
        <v>0</v>
      </c>
      <c r="K256" s="7">
        <f>RTD("tdf.quote","",$F256,"volume","1")</f>
        <v>1414790</v>
      </c>
      <c r="L256" s="6">
        <f>RTD("tdf.quote","",$F256,"mrj1","1")</f>
        <v>7.36</v>
      </c>
      <c r="M256" s="7">
        <f>RTD("tdf.quote","",$F256,"mrl1","1")</f>
        <v>887</v>
      </c>
      <c r="N256" s="6">
        <f>RTD("tdf.quote","",$F256,"mcj1","1")</f>
        <v>7.37</v>
      </c>
      <c r="O256" s="7">
        <f>RTD("tdf.quote","",$F256,"mcl1","1")</f>
        <v>1516</v>
      </c>
      <c r="P256" s="6">
        <f>RTD("tdf.quote","",$F256,"mrj2","1")</f>
        <v>7.35</v>
      </c>
      <c r="Q256" s="7">
        <f>RTD("tdf.quote","",$F256,"mrl2","1")</f>
        <v>1027</v>
      </c>
      <c r="R256" s="6">
        <f>RTD("tdf.quote","",$F256,"mcj2","1")</f>
        <v>7.38</v>
      </c>
      <c r="S256" s="7">
        <f>RTD("tdf.quote","",$F256,"mcl2","1")</f>
        <v>1938</v>
      </c>
      <c r="T256" s="103">
        <f>IF(配置!$P256=0, 1000, $O256/配置!$P256*100)</f>
        <v>579.22335278655089</v>
      </c>
      <c r="U256" s="103">
        <f>IF(配置!$P256=0, 1000, ($O256+$S256)/配置!$P256*100)</f>
        <v>1319.6817021931047</v>
      </c>
    </row>
    <row r="257" spans="6:21" x14ac:dyDescent="0.15">
      <c r="F257" s="74" t="str">
        <f>wt!B252</f>
        <v>601186.SH</v>
      </c>
      <c r="G257" s="74" t="str">
        <f>wt!C252</f>
        <v>中国铁建</v>
      </c>
      <c r="H257" s="75">
        <f>RTD("tdf.quote","",$F257,"new","1")</f>
        <v>9.7899999999999991</v>
      </c>
      <c r="I257" s="7">
        <f>配置!G257</f>
        <v>0</v>
      </c>
      <c r="J257" s="7">
        <f t="shared" si="4"/>
        <v>0</v>
      </c>
      <c r="K257" s="7">
        <f>RTD("tdf.quote","",$F257,"volume","1")</f>
        <v>0</v>
      </c>
      <c r="L257" s="6">
        <f>RTD("tdf.quote","",$F257,"mrj1","1")</f>
        <v>0</v>
      </c>
      <c r="M257" s="7">
        <f>RTD("tdf.quote","",$F257,"mrl1","1")</f>
        <v>0</v>
      </c>
      <c r="N257" s="6">
        <f>RTD("tdf.quote","",$F257,"mcj1","1")</f>
        <v>0</v>
      </c>
      <c r="O257" s="7">
        <f>RTD("tdf.quote","",$F257,"mcl1","1")</f>
        <v>0</v>
      </c>
      <c r="P257" s="6">
        <f>RTD("tdf.quote","",$F257,"mrj2","1")</f>
        <v>0</v>
      </c>
      <c r="Q257" s="7">
        <f>RTD("tdf.quote","",$F257,"mrl2","1")</f>
        <v>0</v>
      </c>
      <c r="R257" s="6">
        <f>RTD("tdf.quote","",$F257,"mcj2","1")</f>
        <v>0</v>
      </c>
      <c r="S257" s="7">
        <f>RTD("tdf.quote","",$F257,"mcl2","1")</f>
        <v>0</v>
      </c>
      <c r="T257" s="103">
        <f>IF(配置!$P257=0, 1000, $O257/配置!$P257*100)</f>
        <v>1000</v>
      </c>
      <c r="U257" s="103">
        <f>IF(配置!$P257=0, 1000, ($O257+$S257)/配置!$P257*100)</f>
        <v>1000</v>
      </c>
    </row>
    <row r="258" spans="6:21" x14ac:dyDescent="0.15">
      <c r="F258" s="74" t="str">
        <f>wt!B253</f>
        <v>601216.SH</v>
      </c>
      <c r="G258" s="74" t="str">
        <f>wt!C253</f>
        <v>内蒙君正</v>
      </c>
      <c r="H258" s="75">
        <f>RTD("tdf.quote","",$F258,"new","1")</f>
        <v>10.44</v>
      </c>
      <c r="I258" s="7">
        <f>配置!G258</f>
        <v>0</v>
      </c>
      <c r="J258" s="7">
        <f t="shared" si="4"/>
        <v>0</v>
      </c>
      <c r="K258" s="7">
        <f>RTD("tdf.quote","",$F258,"volume","1")</f>
        <v>0</v>
      </c>
      <c r="L258" s="6">
        <f>RTD("tdf.quote","",$F258,"mrj1","1")</f>
        <v>0</v>
      </c>
      <c r="M258" s="7">
        <f>RTD("tdf.quote","",$F258,"mrl1","1")</f>
        <v>0</v>
      </c>
      <c r="N258" s="6">
        <f>RTD("tdf.quote","",$F258,"mcj1","1")</f>
        <v>0</v>
      </c>
      <c r="O258" s="7">
        <f>RTD("tdf.quote","",$F258,"mcl1","1")</f>
        <v>0</v>
      </c>
      <c r="P258" s="6">
        <f>RTD("tdf.quote","",$F258,"mrj2","1")</f>
        <v>0</v>
      </c>
      <c r="Q258" s="7">
        <f>RTD("tdf.quote","",$F258,"mrl2","1")</f>
        <v>0</v>
      </c>
      <c r="R258" s="6">
        <f>RTD("tdf.quote","",$F258,"mcj2","1")</f>
        <v>0</v>
      </c>
      <c r="S258" s="7">
        <f>RTD("tdf.quote","",$F258,"mcl2","1")</f>
        <v>0</v>
      </c>
      <c r="T258" s="103">
        <f>IF(配置!$P258=0, 1000, $O258/配置!$P258*100)</f>
        <v>1000</v>
      </c>
      <c r="U258" s="103">
        <f>IF(配置!$P258=0, 1000, ($O258+$S258)/配置!$P258*100)</f>
        <v>1000</v>
      </c>
    </row>
    <row r="259" spans="6:21" x14ac:dyDescent="0.15">
      <c r="F259" s="74" t="str">
        <f>wt!B254</f>
        <v>601225.SH</v>
      </c>
      <c r="G259" s="74" t="str">
        <f>wt!C254</f>
        <v>陕西煤业</v>
      </c>
      <c r="H259" s="75">
        <f>RTD("tdf.quote","",$F259,"new","1")</f>
        <v>7.14</v>
      </c>
      <c r="I259" s="7">
        <f>配置!G259</f>
        <v>1</v>
      </c>
      <c r="J259" s="7">
        <f t="shared" si="4"/>
        <v>0</v>
      </c>
      <c r="K259" s="7">
        <f>RTD("tdf.quote","",$F259,"volume","1")</f>
        <v>199082</v>
      </c>
      <c r="L259" s="6">
        <f>RTD("tdf.quote","",$F259,"mrj1","1")</f>
        <v>7.13</v>
      </c>
      <c r="M259" s="7">
        <f>RTD("tdf.quote","",$F259,"mrl1","1")</f>
        <v>188</v>
      </c>
      <c r="N259" s="6">
        <f>RTD("tdf.quote","",$F259,"mcj1","1")</f>
        <v>7.14</v>
      </c>
      <c r="O259" s="7">
        <f>RTD("tdf.quote","",$F259,"mcl1","1")</f>
        <v>716</v>
      </c>
      <c r="P259" s="6">
        <f>RTD("tdf.quote","",$F259,"mrj2","1")</f>
        <v>7.12</v>
      </c>
      <c r="Q259" s="7">
        <f>RTD("tdf.quote","",$F259,"mrl2","1")</f>
        <v>481</v>
      </c>
      <c r="R259" s="6">
        <f>RTD("tdf.quote","",$F259,"mcj2","1")</f>
        <v>7.15</v>
      </c>
      <c r="S259" s="7">
        <f>RTD("tdf.quote","",$F259,"mcl2","1")</f>
        <v>3688</v>
      </c>
      <c r="T259" s="103">
        <f>IF(配置!$P259=0, 1000, $O259/配置!$P259*100)</f>
        <v>1121.8047716622514</v>
      </c>
      <c r="U259" s="103">
        <f>IF(配置!$P259=0, 1000, ($O259+$S259)/配置!$P259*100)</f>
        <v>6900.0394055873685</v>
      </c>
    </row>
    <row r="260" spans="6:21" x14ac:dyDescent="0.15">
      <c r="F260" s="74" t="str">
        <f>wt!B255</f>
        <v>601231.SH</v>
      </c>
      <c r="G260" s="74" t="str">
        <f>wt!C255</f>
        <v>环旭电子</v>
      </c>
      <c r="H260" s="75">
        <f>RTD("tdf.quote","",$F260,"new","1")</f>
        <v>31.78</v>
      </c>
      <c r="I260" s="7">
        <f>配置!G260</f>
        <v>1</v>
      </c>
      <c r="J260" s="7">
        <f t="shared" si="4"/>
        <v>0</v>
      </c>
      <c r="K260" s="7">
        <f>RTD("tdf.quote","",$F260,"volume","1")</f>
        <v>30300</v>
      </c>
      <c r="L260" s="6">
        <f>RTD("tdf.quote","",$F260,"mrj1","1")</f>
        <v>31.75</v>
      </c>
      <c r="M260" s="7">
        <f>RTD("tdf.quote","",$F260,"mrl1","1")</f>
        <v>36</v>
      </c>
      <c r="N260" s="6">
        <f>RTD("tdf.quote","",$F260,"mcj1","1")</f>
        <v>31.8</v>
      </c>
      <c r="O260" s="7">
        <f>RTD("tdf.quote","",$F260,"mcl1","1")</f>
        <v>17</v>
      </c>
      <c r="P260" s="6">
        <f>RTD("tdf.quote","",$F260,"mrj2","1")</f>
        <v>31.74</v>
      </c>
      <c r="Q260" s="7">
        <f>RTD("tdf.quote","",$F260,"mrl2","1")</f>
        <v>34</v>
      </c>
      <c r="R260" s="6">
        <f>RTD("tdf.quote","",$F260,"mcj2","1")</f>
        <v>31.82</v>
      </c>
      <c r="S260" s="7">
        <f>RTD("tdf.quote","",$F260,"mcl2","1")</f>
        <v>25</v>
      </c>
      <c r="T260" s="103">
        <f>IF(配置!$P260=0, 1000, $O260/配置!$P260*100)</f>
        <v>124.69602319625</v>
      </c>
      <c r="U260" s="103">
        <f>IF(配置!$P260=0, 1000, ($O260+$S260)/配置!$P260*100)</f>
        <v>308.0725278966176</v>
      </c>
    </row>
    <row r="261" spans="6:21" x14ac:dyDescent="0.15">
      <c r="F261" s="74" t="str">
        <f>wt!B256</f>
        <v>601258.SH</v>
      </c>
      <c r="G261" s="74" t="str">
        <f>wt!C256</f>
        <v>庞大集团</v>
      </c>
      <c r="H261" s="75">
        <f>RTD("tdf.quote","",$F261,"new","1")</f>
        <v>6.85</v>
      </c>
      <c r="I261" s="7">
        <f>配置!G261</f>
        <v>1</v>
      </c>
      <c r="J261" s="7">
        <f t="shared" si="4"/>
        <v>0</v>
      </c>
      <c r="K261" s="7">
        <f>RTD("tdf.quote","",$F261,"volume","1")</f>
        <v>521041</v>
      </c>
      <c r="L261" s="6">
        <f>RTD("tdf.quote","",$F261,"mrj1","1")</f>
        <v>6.85</v>
      </c>
      <c r="M261" s="7">
        <f>RTD("tdf.quote","",$F261,"mrl1","1")</f>
        <v>638</v>
      </c>
      <c r="N261" s="6">
        <f>RTD("tdf.quote","",$F261,"mcj1","1")</f>
        <v>6.86</v>
      </c>
      <c r="O261" s="7">
        <f>RTD("tdf.quote","",$F261,"mcl1","1")</f>
        <v>455</v>
      </c>
      <c r="P261" s="6">
        <f>RTD("tdf.quote","",$F261,"mrj2","1")</f>
        <v>6.84</v>
      </c>
      <c r="Q261" s="7">
        <f>RTD("tdf.quote","",$F261,"mrl2","1")</f>
        <v>5071</v>
      </c>
      <c r="R261" s="6">
        <f>RTD("tdf.quote","",$F261,"mcj2","1")</f>
        <v>6.87</v>
      </c>
      <c r="S261" s="7">
        <f>RTD("tdf.quote","",$F261,"mcl2","1")</f>
        <v>450</v>
      </c>
      <c r="T261" s="103">
        <f>IF(配置!$P261=0, 1000, $O261/配置!$P261*100)</f>
        <v>366.69971830775017</v>
      </c>
      <c r="U261" s="103">
        <f>IF(配置!$P261=0, 1000, ($O261+$S261)/配置!$P261*100)</f>
        <v>729.36976938134933</v>
      </c>
    </row>
    <row r="262" spans="6:21" x14ac:dyDescent="0.15">
      <c r="F262" s="74" t="str">
        <f>wt!B257</f>
        <v>601288.SH</v>
      </c>
      <c r="G262" s="74" t="str">
        <f>wt!C257</f>
        <v>农业银行</v>
      </c>
      <c r="H262" s="75">
        <f>RTD("tdf.quote","",$F262,"new","1")</f>
        <v>3</v>
      </c>
      <c r="I262" s="7">
        <f>配置!G262</f>
        <v>1</v>
      </c>
      <c r="J262" s="7">
        <f t="shared" si="4"/>
        <v>0</v>
      </c>
      <c r="K262" s="7">
        <f>RTD("tdf.quote","",$F262,"volume","1")</f>
        <v>5026331</v>
      </c>
      <c r="L262" s="6">
        <f>RTD("tdf.quote","",$F262,"mrj1","1")</f>
        <v>2.99</v>
      </c>
      <c r="M262" s="7">
        <f>RTD("tdf.quote","",$F262,"mrl1","1")</f>
        <v>28731</v>
      </c>
      <c r="N262" s="6">
        <f>RTD("tdf.quote","",$F262,"mcj1","1")</f>
        <v>3</v>
      </c>
      <c r="O262" s="7">
        <f>RTD("tdf.quote","",$F262,"mcl1","1")</f>
        <v>2698</v>
      </c>
      <c r="P262" s="6">
        <f>RTD("tdf.quote","",$F262,"mrj2","1")</f>
        <v>2.98</v>
      </c>
      <c r="Q262" s="7">
        <f>RTD("tdf.quote","",$F262,"mrl2","1")</f>
        <v>80431</v>
      </c>
      <c r="R262" s="6">
        <f>RTD("tdf.quote","",$F262,"mcj2","1")</f>
        <v>3.01</v>
      </c>
      <c r="S262" s="7">
        <f>RTD("tdf.quote","",$F262,"mcl2","1")</f>
        <v>59174</v>
      </c>
      <c r="T262" s="103">
        <f>IF(配置!$P262=0, 1000, $O262/配置!$P262*100)</f>
        <v>81.385866223764666</v>
      </c>
      <c r="U262" s="103">
        <f>IF(配置!$P262=0, 1000, ($O262+$S262)/配置!$P262*100)</f>
        <v>1866.3848461811592</v>
      </c>
    </row>
    <row r="263" spans="6:21" x14ac:dyDescent="0.15">
      <c r="F263" s="74" t="str">
        <f>wt!B258</f>
        <v>601299.SH</v>
      </c>
      <c r="G263" s="74" t="str">
        <f>wt!C258</f>
        <v>中国北车</v>
      </c>
      <c r="H263" s="75">
        <f>RTD("tdf.quote","",$F263,"new","1")</f>
        <v>6.45</v>
      </c>
      <c r="I263" s="7">
        <f>配置!G263</f>
        <v>0</v>
      </c>
      <c r="J263" s="7">
        <f t="shared" si="4"/>
        <v>0</v>
      </c>
      <c r="K263" s="7">
        <f>RTD("tdf.quote","",$F263,"volume","1")</f>
        <v>0</v>
      </c>
      <c r="L263" s="6">
        <f>RTD("tdf.quote","",$F263,"mrj1","1")</f>
        <v>0</v>
      </c>
      <c r="M263" s="7">
        <f>RTD("tdf.quote","",$F263,"mrl1","1")</f>
        <v>0</v>
      </c>
      <c r="N263" s="6">
        <f>RTD("tdf.quote","",$F263,"mcj1","1")</f>
        <v>0</v>
      </c>
      <c r="O263" s="7">
        <f>RTD("tdf.quote","",$F263,"mcl1","1")</f>
        <v>0</v>
      </c>
      <c r="P263" s="6">
        <f>RTD("tdf.quote","",$F263,"mrj2","1")</f>
        <v>0</v>
      </c>
      <c r="Q263" s="7">
        <f>RTD("tdf.quote","",$F263,"mrl2","1")</f>
        <v>0</v>
      </c>
      <c r="R263" s="6">
        <f>RTD("tdf.quote","",$F263,"mcj2","1")</f>
        <v>0</v>
      </c>
      <c r="S263" s="7">
        <f>RTD("tdf.quote","",$F263,"mcl2","1")</f>
        <v>0</v>
      </c>
      <c r="T263" s="103">
        <f>IF(配置!$P263=0, 1000, $O263/配置!$P263*100)</f>
        <v>1000</v>
      </c>
      <c r="U263" s="103">
        <f>IF(配置!$P263=0, 1000, ($O263+$S263)/配置!$P263*100)</f>
        <v>1000</v>
      </c>
    </row>
    <row r="264" spans="6:21" x14ac:dyDescent="0.15">
      <c r="F264" s="74" t="str">
        <f>wt!B259</f>
        <v>601318.SH</v>
      </c>
      <c r="G264" s="74" t="str">
        <f>wt!C259</f>
        <v>中国平安</v>
      </c>
      <c r="H264" s="75">
        <f>RTD("tdf.quote","",$F264,"new","1")</f>
        <v>57.99</v>
      </c>
      <c r="I264" s="7">
        <f>配置!G264</f>
        <v>1</v>
      </c>
      <c r="J264" s="7">
        <f t="shared" si="4"/>
        <v>0</v>
      </c>
      <c r="K264" s="7">
        <f>RTD("tdf.quote","",$F264,"volume","1")</f>
        <v>1286577</v>
      </c>
      <c r="L264" s="6">
        <f>RTD("tdf.quote","",$F264,"mrj1","1")</f>
        <v>57.99</v>
      </c>
      <c r="M264" s="7">
        <f>RTD("tdf.quote","",$F264,"mrl1","1")</f>
        <v>107</v>
      </c>
      <c r="N264" s="6">
        <f>RTD("tdf.quote","",$F264,"mcj1","1")</f>
        <v>58</v>
      </c>
      <c r="O264" s="7">
        <f>RTD("tdf.quote","",$F264,"mcl1","1")</f>
        <v>943</v>
      </c>
      <c r="P264" s="6">
        <f>RTD("tdf.quote","",$F264,"mrj2","1")</f>
        <v>57.98</v>
      </c>
      <c r="Q264" s="7">
        <f>RTD("tdf.quote","",$F264,"mrl2","1")</f>
        <v>96</v>
      </c>
      <c r="R264" s="6">
        <f>RTD("tdf.quote","",$F264,"mcj2","1")</f>
        <v>58.01</v>
      </c>
      <c r="S264" s="7">
        <f>RTD("tdf.quote","",$F264,"mcl2","1")</f>
        <v>146</v>
      </c>
      <c r="T264" s="103">
        <f>IF(配置!$P264=0, 1000, $O264/配置!$P264*100)</f>
        <v>154.33954857190608</v>
      </c>
      <c r="U264" s="103">
        <f>IF(配置!$P264=0, 1000, ($O264+$S264)/配置!$P264*100)</f>
        <v>178.23517327126802</v>
      </c>
    </row>
    <row r="265" spans="6:21" x14ac:dyDescent="0.15">
      <c r="F265" s="74" t="str">
        <f>wt!B260</f>
        <v>601328.SH</v>
      </c>
      <c r="G265" s="74" t="str">
        <f>wt!C260</f>
        <v>交通银行</v>
      </c>
      <c r="H265" s="75">
        <f>RTD("tdf.quote","",$F265,"new","1")</f>
        <v>5.57</v>
      </c>
      <c r="I265" s="7">
        <f>配置!G265</f>
        <v>1</v>
      </c>
      <c r="J265" s="7">
        <f t="shared" ref="J265:J305" si="5">I265*IF(M265=0,-1,IF(O265=0,1,0))</f>
        <v>0</v>
      </c>
      <c r="K265" s="7">
        <f>RTD("tdf.quote","",$F265,"volume","1")</f>
        <v>3471915</v>
      </c>
      <c r="L265" s="6">
        <f>RTD("tdf.quote","",$F265,"mrj1","1")</f>
        <v>5.56</v>
      </c>
      <c r="M265" s="7">
        <f>RTD("tdf.quote","",$F265,"mrl1","1")</f>
        <v>7868</v>
      </c>
      <c r="N265" s="6">
        <f>RTD("tdf.quote","",$F265,"mcj1","1")</f>
        <v>5.57</v>
      </c>
      <c r="O265" s="7">
        <f>RTD("tdf.quote","",$F265,"mcl1","1")</f>
        <v>6775</v>
      </c>
      <c r="P265" s="6">
        <f>RTD("tdf.quote","",$F265,"mrj2","1")</f>
        <v>5.55</v>
      </c>
      <c r="Q265" s="7">
        <f>RTD("tdf.quote","",$F265,"mrl2","1")</f>
        <v>6939</v>
      </c>
      <c r="R265" s="6">
        <f>RTD("tdf.quote","",$F265,"mcj2","1")</f>
        <v>5.58</v>
      </c>
      <c r="S265" s="7">
        <f>RTD("tdf.quote","",$F265,"mcl2","1")</f>
        <v>15616</v>
      </c>
      <c r="T265" s="103">
        <f>IF(配置!$P265=0, 1000, $O265/配置!$P265*100)</f>
        <v>338.04575061683363</v>
      </c>
      <c r="U265" s="103">
        <f>IF(配置!$P265=0, 1000, ($O265+$S265)/配置!$P265*100)</f>
        <v>1117.2224947692284</v>
      </c>
    </row>
    <row r="266" spans="6:21" x14ac:dyDescent="0.15">
      <c r="F266" s="74" t="str">
        <f>wt!B261</f>
        <v>601333.SH</v>
      </c>
      <c r="G266" s="74" t="str">
        <f>wt!C261</f>
        <v>广深铁路</v>
      </c>
      <c r="H266" s="75">
        <f>RTD("tdf.quote","",$F266,"new","1")</f>
        <v>4.32</v>
      </c>
      <c r="I266" s="7">
        <f>配置!G266</f>
        <v>1</v>
      </c>
      <c r="J266" s="7">
        <f t="shared" si="5"/>
        <v>0</v>
      </c>
      <c r="K266" s="7">
        <f>RTD("tdf.quote","",$F266,"volume","1")</f>
        <v>2809303</v>
      </c>
      <c r="L266" s="6">
        <f>RTD("tdf.quote","",$F266,"mrj1","1")</f>
        <v>4.32</v>
      </c>
      <c r="M266" s="7">
        <f>RTD("tdf.quote","",$F266,"mrl1","1")</f>
        <v>2182</v>
      </c>
      <c r="N266" s="6">
        <f>RTD("tdf.quote","",$F266,"mcj1","1")</f>
        <v>4.33</v>
      </c>
      <c r="O266" s="7">
        <f>RTD("tdf.quote","",$F266,"mcl1","1")</f>
        <v>3392</v>
      </c>
      <c r="P266" s="6">
        <f>RTD("tdf.quote","",$F266,"mrj2","1")</f>
        <v>4.3099999999999996</v>
      </c>
      <c r="Q266" s="7">
        <f>RTD("tdf.quote","",$F266,"mrl2","1")</f>
        <v>6985</v>
      </c>
      <c r="R266" s="6">
        <f>RTD("tdf.quote","",$F266,"mcj2","1")</f>
        <v>4.34</v>
      </c>
      <c r="S266" s="7">
        <f>RTD("tdf.quote","",$F266,"mcl2","1")</f>
        <v>5171</v>
      </c>
      <c r="T266" s="103">
        <f>IF(配置!$P266=0, 1000, $O266/配置!$P266*100)</f>
        <v>783.5384613163551</v>
      </c>
      <c r="U266" s="103">
        <f>IF(配置!$P266=0, 1000, ($O266+$S266)/配置!$P266*100)</f>
        <v>1978.0188220082393</v>
      </c>
    </row>
    <row r="267" spans="6:21" x14ac:dyDescent="0.15">
      <c r="F267" s="74" t="str">
        <f>wt!B262</f>
        <v>601336.SH</v>
      </c>
      <c r="G267" s="74" t="str">
        <f>wt!C262</f>
        <v>新华保险</v>
      </c>
      <c r="H267" s="75">
        <f>RTD("tdf.quote","",$F267,"new","1")</f>
        <v>38.369999999999997</v>
      </c>
      <c r="I267" s="7">
        <f>配置!G267</f>
        <v>1</v>
      </c>
      <c r="J267" s="7">
        <f t="shared" si="5"/>
        <v>0</v>
      </c>
      <c r="K267" s="7">
        <f>RTD("tdf.quote","",$F267,"volume","1")</f>
        <v>316240</v>
      </c>
      <c r="L267" s="6">
        <f>RTD("tdf.quote","",$F267,"mrj1","1")</f>
        <v>38.380000000000003</v>
      </c>
      <c r="M267" s="7">
        <f>RTD("tdf.quote","",$F267,"mrl1","1")</f>
        <v>3</v>
      </c>
      <c r="N267" s="6">
        <f>RTD("tdf.quote","",$F267,"mcj1","1")</f>
        <v>38.39</v>
      </c>
      <c r="O267" s="7">
        <f>RTD("tdf.quote","",$F267,"mcl1","1")</f>
        <v>4</v>
      </c>
      <c r="P267" s="6">
        <f>RTD("tdf.quote","",$F267,"mrj2","1")</f>
        <v>38.369999999999997</v>
      </c>
      <c r="Q267" s="7">
        <f>RTD("tdf.quote","",$F267,"mrl2","1")</f>
        <v>440</v>
      </c>
      <c r="R267" s="6">
        <f>RTD("tdf.quote","",$F267,"mcj2","1")</f>
        <v>38.4</v>
      </c>
      <c r="S267" s="7">
        <f>RTD("tdf.quote","",$F267,"mcl2","1")</f>
        <v>1</v>
      </c>
      <c r="T267" s="103">
        <f>IF(配置!$P267=0, 1000, $O267/配置!$P267*100)</f>
        <v>3.7564528327668061</v>
      </c>
      <c r="U267" s="103">
        <f>IF(配置!$P267=0, 1000, ($O267+$S267)/配置!$P267*100)</f>
        <v>4.6955660409585072</v>
      </c>
    </row>
    <row r="268" spans="6:21" x14ac:dyDescent="0.15">
      <c r="F268" s="74" t="str">
        <f>wt!B263</f>
        <v>601377.SH</v>
      </c>
      <c r="G268" s="74" t="str">
        <f>wt!C263</f>
        <v>兴业证券</v>
      </c>
      <c r="H268" s="75">
        <f>RTD("tdf.quote","",$F268,"new","1")</f>
        <v>14.18</v>
      </c>
      <c r="I268" s="7">
        <f>配置!G268</f>
        <v>1</v>
      </c>
      <c r="J268" s="7">
        <f t="shared" si="5"/>
        <v>0</v>
      </c>
      <c r="K268" s="7">
        <f>RTD("tdf.quote","",$F268,"volume","1")</f>
        <v>2440051</v>
      </c>
      <c r="L268" s="6">
        <f>RTD("tdf.quote","",$F268,"mrj1","1")</f>
        <v>14.17</v>
      </c>
      <c r="M268" s="7">
        <f>RTD("tdf.quote","",$F268,"mrl1","1")</f>
        <v>826</v>
      </c>
      <c r="N268" s="6">
        <f>RTD("tdf.quote","",$F268,"mcj1","1")</f>
        <v>14.18</v>
      </c>
      <c r="O268" s="7">
        <f>RTD("tdf.quote","",$F268,"mcl1","1")</f>
        <v>436</v>
      </c>
      <c r="P268" s="6">
        <f>RTD("tdf.quote","",$F268,"mrj2","1")</f>
        <v>14.16</v>
      </c>
      <c r="Q268" s="7">
        <f>RTD("tdf.quote","",$F268,"mrl2","1")</f>
        <v>3793</v>
      </c>
      <c r="R268" s="6">
        <f>RTD("tdf.quote","",$F268,"mcj2","1")</f>
        <v>14.19</v>
      </c>
      <c r="S268" s="7">
        <f>RTD("tdf.quote","",$F268,"mcl2","1")</f>
        <v>4625</v>
      </c>
      <c r="T268" s="103">
        <f>IF(配置!$P268=0, 1000, $O268/配置!$P268*100)</f>
        <v>109.47312999536774</v>
      </c>
      <c r="U268" s="103">
        <f>IF(配置!$P268=0, 1000, ($O268+$S268)/配置!$P268*100)</f>
        <v>1270.7419974921011</v>
      </c>
    </row>
    <row r="269" spans="6:21" x14ac:dyDescent="0.15">
      <c r="F269" s="74" t="str">
        <f>wt!B264</f>
        <v>601390.SH</v>
      </c>
      <c r="G269" s="74" t="str">
        <f>wt!C264</f>
        <v>中国中铁</v>
      </c>
      <c r="H269" s="75">
        <f>RTD("tdf.quote","",$F269,"new","1")</f>
        <v>7.21</v>
      </c>
      <c r="I269" s="7">
        <f>配置!G269</f>
        <v>1</v>
      </c>
      <c r="J269" s="7">
        <f t="shared" si="5"/>
        <v>0</v>
      </c>
      <c r="K269" s="7">
        <f>RTD("tdf.quote","",$F269,"volume","1")</f>
        <v>8414565</v>
      </c>
      <c r="L269" s="6">
        <f>RTD("tdf.quote","",$F269,"mrj1","1")</f>
        <v>7.21</v>
      </c>
      <c r="M269" s="7">
        <f>RTD("tdf.quote","",$F269,"mrl1","1")</f>
        <v>3311</v>
      </c>
      <c r="N269" s="6">
        <f>RTD("tdf.quote","",$F269,"mcj1","1")</f>
        <v>7.22</v>
      </c>
      <c r="O269" s="7">
        <f>RTD("tdf.quote","",$F269,"mcl1","1")</f>
        <v>744</v>
      </c>
      <c r="P269" s="6">
        <f>RTD("tdf.quote","",$F269,"mrj2","1")</f>
        <v>7.2</v>
      </c>
      <c r="Q269" s="7">
        <f>RTD("tdf.quote","",$F269,"mrl2","1")</f>
        <v>10634</v>
      </c>
      <c r="R269" s="6">
        <f>RTD("tdf.quote","",$F269,"mcj2","1")</f>
        <v>7.23</v>
      </c>
      <c r="S269" s="7">
        <f>RTD("tdf.quote","",$F269,"mcl2","1")</f>
        <v>5168</v>
      </c>
      <c r="T269" s="103">
        <f>IF(配置!$P269=0, 1000, $O269/配置!$P269*100)</f>
        <v>85.247731366618723</v>
      </c>
      <c r="U269" s="103">
        <f>IF(配置!$P269=0, 1000, ($O269+$S269)/配置!$P269*100)</f>
        <v>677.39863956915303</v>
      </c>
    </row>
    <row r="270" spans="6:21" x14ac:dyDescent="0.15">
      <c r="F270" s="74" t="str">
        <f>wt!B265</f>
        <v>601398.SH</v>
      </c>
      <c r="G270" s="74" t="str">
        <f>wt!C265</f>
        <v>工商银行</v>
      </c>
      <c r="H270" s="75">
        <f>RTD("tdf.quote","",$F270,"new","1")</f>
        <v>4.13</v>
      </c>
      <c r="I270" s="7">
        <f>配置!G270</f>
        <v>1</v>
      </c>
      <c r="J270" s="7">
        <f t="shared" si="5"/>
        <v>0</v>
      </c>
      <c r="K270" s="7">
        <f>RTD("tdf.quote","",$F270,"volume","1")</f>
        <v>3420451</v>
      </c>
      <c r="L270" s="6">
        <f>RTD("tdf.quote","",$F270,"mrj1","1")</f>
        <v>4.13</v>
      </c>
      <c r="M270" s="7">
        <f>RTD("tdf.quote","",$F270,"mrl1","1")</f>
        <v>2674</v>
      </c>
      <c r="N270" s="6">
        <f>RTD("tdf.quote","",$F270,"mcj1","1")</f>
        <v>4.1399999999999997</v>
      </c>
      <c r="O270" s="7">
        <f>RTD("tdf.quote","",$F270,"mcl1","1")</f>
        <v>23721</v>
      </c>
      <c r="P270" s="6">
        <f>RTD("tdf.quote","",$F270,"mrj2","1")</f>
        <v>4.12</v>
      </c>
      <c r="Q270" s="7">
        <f>RTD("tdf.quote","",$F270,"mrl2","1")</f>
        <v>9768</v>
      </c>
      <c r="R270" s="6">
        <f>RTD("tdf.quote","",$F270,"mcj2","1")</f>
        <v>4.1500000000000004</v>
      </c>
      <c r="S270" s="7">
        <f>RTD("tdf.quote","",$F270,"mcl2","1")</f>
        <v>31790</v>
      </c>
      <c r="T270" s="103">
        <f>IF(配置!$P270=0, 1000, $O270/配置!$P270*100)</f>
        <v>1085.2277322839482</v>
      </c>
      <c r="U270" s="103">
        <f>IF(配置!$P270=0, 1000, ($O270+$S270)/配置!$P270*100)</f>
        <v>2539.6094872397557</v>
      </c>
    </row>
    <row r="271" spans="6:21" x14ac:dyDescent="0.15">
      <c r="F271" s="74" t="str">
        <f>wt!B266</f>
        <v>601555.SH</v>
      </c>
      <c r="G271" s="74" t="str">
        <f>wt!C266</f>
        <v>东吴证券</v>
      </c>
      <c r="H271" s="75">
        <f>RTD("tdf.quote","",$F271,"new","1")</f>
        <v>20.2</v>
      </c>
      <c r="I271" s="7">
        <f>配置!G271</f>
        <v>1</v>
      </c>
      <c r="J271" s="7">
        <f t="shared" si="5"/>
        <v>0</v>
      </c>
      <c r="K271" s="7">
        <f>RTD("tdf.quote","",$F271,"volume","1")</f>
        <v>1089451</v>
      </c>
      <c r="L271" s="6">
        <f>RTD("tdf.quote","",$F271,"mrj1","1")</f>
        <v>20.190000000000001</v>
      </c>
      <c r="M271" s="7">
        <f>RTD("tdf.quote","",$F271,"mrl1","1")</f>
        <v>232</v>
      </c>
      <c r="N271" s="6">
        <f>RTD("tdf.quote","",$F271,"mcj1","1")</f>
        <v>20.2</v>
      </c>
      <c r="O271" s="7">
        <f>RTD("tdf.quote","",$F271,"mcl1","1")</f>
        <v>828</v>
      </c>
      <c r="P271" s="6">
        <f>RTD("tdf.quote","",$F271,"mrj2","1")</f>
        <v>20.18</v>
      </c>
      <c r="Q271" s="7">
        <f>RTD("tdf.quote","",$F271,"mrl2","1")</f>
        <v>325</v>
      </c>
      <c r="R271" s="6">
        <f>RTD("tdf.quote","",$F271,"mcj2","1")</f>
        <v>20.21</v>
      </c>
      <c r="S271" s="7">
        <f>RTD("tdf.quote","",$F271,"mcl2","1")</f>
        <v>770</v>
      </c>
      <c r="T271" s="103">
        <f>IF(配置!$P271=0, 1000, $O271/配置!$P271*100)</f>
        <v>600.59494640122614</v>
      </c>
      <c r="U271" s="103">
        <f>IF(配置!$P271=0, 1000, ($O271+$S271)/配置!$P271*100)</f>
        <v>1159.1192323057483</v>
      </c>
    </row>
    <row r="272" spans="6:21" x14ac:dyDescent="0.15">
      <c r="F272" s="74" t="str">
        <f>wt!B267</f>
        <v>601600.SH</v>
      </c>
      <c r="G272" s="74" t="str">
        <f>wt!C267</f>
        <v>中国铝业</v>
      </c>
      <c r="H272" s="75">
        <f>RTD("tdf.quote","",$F272,"new","1")</f>
        <v>5.08</v>
      </c>
      <c r="I272" s="7">
        <f>配置!G272</f>
        <v>1</v>
      </c>
      <c r="J272" s="7">
        <f t="shared" si="5"/>
        <v>0</v>
      </c>
      <c r="K272" s="7">
        <f>RTD("tdf.quote","",$F272,"volume","1")</f>
        <v>1230787</v>
      </c>
      <c r="L272" s="6">
        <f>RTD("tdf.quote","",$F272,"mrj1","1")</f>
        <v>5.08</v>
      </c>
      <c r="M272" s="7">
        <f>RTD("tdf.quote","",$F272,"mrl1","1")</f>
        <v>2511</v>
      </c>
      <c r="N272" s="6">
        <f>RTD("tdf.quote","",$F272,"mcj1","1")</f>
        <v>5.09</v>
      </c>
      <c r="O272" s="7">
        <f>RTD("tdf.quote","",$F272,"mcl1","1")</f>
        <v>2844</v>
      </c>
      <c r="P272" s="6">
        <f>RTD("tdf.quote","",$F272,"mrj2","1")</f>
        <v>5.07</v>
      </c>
      <c r="Q272" s="7">
        <f>RTD("tdf.quote","",$F272,"mrl2","1")</f>
        <v>2074</v>
      </c>
      <c r="R272" s="6">
        <f>RTD("tdf.quote","",$F272,"mcj2","1")</f>
        <v>5.0999999999999996</v>
      </c>
      <c r="S272" s="7">
        <f>RTD("tdf.quote","",$F272,"mcl2","1")</f>
        <v>8394</v>
      </c>
      <c r="T272" s="103">
        <f>IF(配置!$P272=0, 1000, $O272/配置!$P272*100)</f>
        <v>775.16535888384976</v>
      </c>
      <c r="U272" s="103">
        <f>IF(配置!$P272=0, 1000, ($O272+$S272)/配置!$P272*100)</f>
        <v>3063.0479265600225</v>
      </c>
    </row>
    <row r="273" spans="6:21" x14ac:dyDescent="0.15">
      <c r="F273" s="74" t="str">
        <f>wt!B268</f>
        <v>601601.SH</v>
      </c>
      <c r="G273" s="74" t="str">
        <f>wt!C268</f>
        <v>中国太保</v>
      </c>
      <c r="H273" s="75">
        <f>RTD("tdf.quote","",$F273,"new","1")</f>
        <v>24.88</v>
      </c>
      <c r="I273" s="7">
        <f>配置!G273</f>
        <v>1</v>
      </c>
      <c r="J273" s="7">
        <f t="shared" si="5"/>
        <v>0</v>
      </c>
      <c r="K273" s="7">
        <f>RTD("tdf.quote","",$F273,"volume","1")</f>
        <v>542529</v>
      </c>
      <c r="L273" s="6">
        <f>RTD("tdf.quote","",$F273,"mrj1","1")</f>
        <v>24.86</v>
      </c>
      <c r="M273" s="7">
        <f>RTD("tdf.quote","",$F273,"mrl1","1")</f>
        <v>80</v>
      </c>
      <c r="N273" s="6">
        <f>RTD("tdf.quote","",$F273,"mcj1","1")</f>
        <v>24.89</v>
      </c>
      <c r="O273" s="7">
        <f>RTD("tdf.quote","",$F273,"mcl1","1")</f>
        <v>4</v>
      </c>
      <c r="P273" s="6">
        <f>RTD("tdf.quote","",$F273,"mrj2","1")</f>
        <v>24.85</v>
      </c>
      <c r="Q273" s="7">
        <f>RTD("tdf.quote","",$F273,"mrl2","1")</f>
        <v>699</v>
      </c>
      <c r="R273" s="6">
        <f>RTD("tdf.quote","",$F273,"mcj2","1")</f>
        <v>24.9</v>
      </c>
      <c r="S273" s="7">
        <f>RTD("tdf.quote","",$F273,"mcl2","1")</f>
        <v>150</v>
      </c>
      <c r="T273" s="103">
        <f>IF(配置!$P273=0, 1000, $O273/配置!$P273*100)</f>
        <v>0.99687973058294566</v>
      </c>
      <c r="U273" s="103">
        <f>IF(配置!$P273=0, 1000, ($O273+$S273)/配置!$P273*100)</f>
        <v>38.379869627443405</v>
      </c>
    </row>
    <row r="274" spans="6:21" x14ac:dyDescent="0.15">
      <c r="F274" s="74" t="str">
        <f>wt!B269</f>
        <v>601607.SH</v>
      </c>
      <c r="G274" s="74" t="str">
        <f>wt!C269</f>
        <v>上海医药</v>
      </c>
      <c r="H274" s="75">
        <f>RTD("tdf.quote","",$F274,"new","1")</f>
        <v>16.39</v>
      </c>
      <c r="I274" s="7">
        <f>配置!G274</f>
        <v>1</v>
      </c>
      <c r="J274" s="7">
        <f t="shared" si="5"/>
        <v>0</v>
      </c>
      <c r="K274" s="7">
        <f>RTD("tdf.quote","",$F274,"volume","1")</f>
        <v>274677</v>
      </c>
      <c r="L274" s="6">
        <f>RTD("tdf.quote","",$F274,"mrj1","1")</f>
        <v>16.39</v>
      </c>
      <c r="M274" s="7">
        <f>RTD("tdf.quote","",$F274,"mrl1","1")</f>
        <v>15</v>
      </c>
      <c r="N274" s="6">
        <f>RTD("tdf.quote","",$F274,"mcj1","1")</f>
        <v>16.399999999999999</v>
      </c>
      <c r="O274" s="7">
        <f>RTD("tdf.quote","",$F274,"mcl1","1")</f>
        <v>108</v>
      </c>
      <c r="P274" s="6">
        <f>RTD("tdf.quote","",$F274,"mrj2","1")</f>
        <v>16.38</v>
      </c>
      <c r="Q274" s="7">
        <f>RTD("tdf.quote","",$F274,"mrl2","1")</f>
        <v>6</v>
      </c>
      <c r="R274" s="6">
        <f>RTD("tdf.quote","",$F274,"mcj2","1")</f>
        <v>16.41</v>
      </c>
      <c r="S274" s="7">
        <f>RTD("tdf.quote","",$F274,"mcl2","1")</f>
        <v>418</v>
      </c>
      <c r="T274" s="103">
        <f>IF(配置!$P274=0, 1000, $O274/配置!$P274*100)</f>
        <v>87.992508153438393</v>
      </c>
      <c r="U274" s="103">
        <f>IF(配置!$P274=0, 1000, ($O274+$S274)/配置!$P274*100)</f>
        <v>428.55610452507955</v>
      </c>
    </row>
    <row r="275" spans="6:21" x14ac:dyDescent="0.15">
      <c r="F275" s="74" t="str">
        <f>wt!B270</f>
        <v>601618.SH</v>
      </c>
      <c r="G275" s="74" t="str">
        <f>wt!C270</f>
        <v>中国中冶</v>
      </c>
      <c r="H275" s="75">
        <f>RTD("tdf.quote","",$F275,"new","1")</f>
        <v>3.94</v>
      </c>
      <c r="I275" s="7">
        <f>配置!G275</f>
        <v>1</v>
      </c>
      <c r="J275" s="7">
        <f t="shared" si="5"/>
        <v>1</v>
      </c>
      <c r="K275" s="7">
        <f>RTD("tdf.quote","",$F275,"volume","1")</f>
        <v>5695595</v>
      </c>
      <c r="L275" s="6">
        <f>RTD("tdf.quote","",$F275,"mrj1","1")</f>
        <v>3.94</v>
      </c>
      <c r="M275" s="7">
        <f>RTD("tdf.quote","",$F275,"mrl1","1")</f>
        <v>356682</v>
      </c>
      <c r="N275" s="6">
        <f>RTD("tdf.quote","",$F275,"mcj1","1")</f>
        <v>0</v>
      </c>
      <c r="O275" s="7">
        <f>RTD("tdf.quote","",$F275,"mcl1","1")</f>
        <v>0</v>
      </c>
      <c r="P275" s="6">
        <f>RTD("tdf.quote","",$F275,"mrj2","1")</f>
        <v>3.93</v>
      </c>
      <c r="Q275" s="7">
        <f>RTD("tdf.quote","",$F275,"mrl2","1")</f>
        <v>2393</v>
      </c>
      <c r="R275" s="6">
        <f>RTD("tdf.quote","",$F275,"mcj2","1")</f>
        <v>0</v>
      </c>
      <c r="S275" s="7">
        <f>RTD("tdf.quote","",$F275,"mcl2","1")</f>
        <v>0</v>
      </c>
      <c r="T275" s="103">
        <f>IF(配置!$P275=0, 1000, $O275/配置!$P275*100)</f>
        <v>0</v>
      </c>
      <c r="U275" s="103">
        <f>IF(配置!$P275=0, 1000, ($O275+$S275)/配置!$P275*100)</f>
        <v>0</v>
      </c>
    </row>
    <row r="276" spans="6:21" x14ac:dyDescent="0.15">
      <c r="F276" s="74" t="str">
        <f>wt!B271</f>
        <v>601628.SH</v>
      </c>
      <c r="G276" s="74" t="str">
        <f>wt!C271</f>
        <v>中国人寿</v>
      </c>
      <c r="H276" s="75">
        <f>RTD("tdf.quote","",$F276,"new","1")</f>
        <v>23.34</v>
      </c>
      <c r="I276" s="7">
        <f>配置!G276</f>
        <v>1</v>
      </c>
      <c r="J276" s="7">
        <f t="shared" si="5"/>
        <v>0</v>
      </c>
      <c r="K276" s="7">
        <f>RTD("tdf.quote","",$F276,"volume","1")</f>
        <v>517470</v>
      </c>
      <c r="L276" s="6">
        <f>RTD("tdf.quote","",$F276,"mrj1","1")</f>
        <v>23.34</v>
      </c>
      <c r="M276" s="7">
        <f>RTD("tdf.quote","",$F276,"mrl1","1")</f>
        <v>37</v>
      </c>
      <c r="N276" s="6">
        <f>RTD("tdf.quote","",$F276,"mcj1","1")</f>
        <v>23.35</v>
      </c>
      <c r="O276" s="7">
        <f>RTD("tdf.quote","",$F276,"mcl1","1")</f>
        <v>575</v>
      </c>
      <c r="P276" s="6">
        <f>RTD("tdf.quote","",$F276,"mrj2","1")</f>
        <v>23.33</v>
      </c>
      <c r="Q276" s="7">
        <f>RTD("tdf.quote","",$F276,"mrl2","1")</f>
        <v>713</v>
      </c>
      <c r="R276" s="6">
        <f>RTD("tdf.quote","",$F276,"mcj2","1")</f>
        <v>23.36</v>
      </c>
      <c r="S276" s="7">
        <f>RTD("tdf.quote","",$F276,"mcl2","1")</f>
        <v>81</v>
      </c>
      <c r="T276" s="103">
        <f>IF(配置!$P276=0, 1000, $O276/配置!$P276*100)</f>
        <v>300.29710257241027</v>
      </c>
      <c r="U276" s="103">
        <f>IF(配置!$P276=0, 1000, ($O276+$S276)/配置!$P276*100)</f>
        <v>342.59982484782807</v>
      </c>
    </row>
    <row r="277" spans="6:21" x14ac:dyDescent="0.15">
      <c r="F277" s="74" t="str">
        <f>wt!B272</f>
        <v>601633.SH</v>
      </c>
      <c r="G277" s="74" t="str">
        <f>wt!C272</f>
        <v>长城汽车</v>
      </c>
      <c r="H277" s="75">
        <f>RTD("tdf.quote","",$F277,"new","1")</f>
        <v>40.19</v>
      </c>
      <c r="I277" s="7">
        <f>配置!G277</f>
        <v>1</v>
      </c>
      <c r="J277" s="7">
        <f t="shared" si="5"/>
        <v>0</v>
      </c>
      <c r="K277" s="7">
        <f>RTD("tdf.quote","",$F277,"volume","1")</f>
        <v>61732</v>
      </c>
      <c r="L277" s="6">
        <f>RTD("tdf.quote","",$F277,"mrj1","1")</f>
        <v>40.19</v>
      </c>
      <c r="M277" s="7">
        <f>RTD("tdf.quote","",$F277,"mrl1","1")</f>
        <v>4</v>
      </c>
      <c r="N277" s="6">
        <f>RTD("tdf.quote","",$F277,"mcj1","1")</f>
        <v>40.200000000000003</v>
      </c>
      <c r="O277" s="7">
        <f>RTD("tdf.quote","",$F277,"mcl1","1")</f>
        <v>128</v>
      </c>
      <c r="P277" s="6">
        <f>RTD("tdf.quote","",$F277,"mrj2","1")</f>
        <v>40.18</v>
      </c>
      <c r="Q277" s="7">
        <f>RTD("tdf.quote","",$F277,"mrl2","1")</f>
        <v>635</v>
      </c>
      <c r="R277" s="6">
        <f>RTD("tdf.quote","",$F277,"mcj2","1")</f>
        <v>40.24</v>
      </c>
      <c r="S277" s="7">
        <f>RTD("tdf.quote","",$F277,"mcl2","1")</f>
        <v>40</v>
      </c>
      <c r="T277" s="103">
        <f>IF(配置!$P277=0, 1000, $O277/配置!$P277*100)</f>
        <v>249.52968471922694</v>
      </c>
      <c r="U277" s="103">
        <f>IF(配置!$P277=0, 1000, ($O277+$S277)/配置!$P277*100)</f>
        <v>327.50771119398536</v>
      </c>
    </row>
    <row r="278" spans="6:21" x14ac:dyDescent="0.15">
      <c r="F278" s="74" t="str">
        <f>wt!B273</f>
        <v>601668.SH</v>
      </c>
      <c r="G278" s="74" t="str">
        <f>wt!C273</f>
        <v>中国建筑</v>
      </c>
      <c r="H278" s="75">
        <f>RTD("tdf.quote","",$F278,"new","1")</f>
        <v>5.96</v>
      </c>
      <c r="I278" s="7">
        <f>配置!G278</f>
        <v>1</v>
      </c>
      <c r="J278" s="7">
        <f t="shared" si="5"/>
        <v>1</v>
      </c>
      <c r="K278" s="7">
        <f>RTD("tdf.quote","",$F278,"volume","1")</f>
        <v>13059166</v>
      </c>
      <c r="L278" s="6">
        <f>RTD("tdf.quote","",$F278,"mrj1","1")</f>
        <v>5.96</v>
      </c>
      <c r="M278" s="7">
        <f>RTD("tdf.quote","",$F278,"mrl1","1")</f>
        <v>339196</v>
      </c>
      <c r="N278" s="6">
        <f>RTD("tdf.quote","",$F278,"mcj1","1")</f>
        <v>0</v>
      </c>
      <c r="O278" s="7">
        <f>RTD("tdf.quote","",$F278,"mcl1","1")</f>
        <v>0</v>
      </c>
      <c r="P278" s="6">
        <f>RTD("tdf.quote","",$F278,"mrj2","1")</f>
        <v>5.95</v>
      </c>
      <c r="Q278" s="7">
        <f>RTD("tdf.quote","",$F278,"mrl2","1")</f>
        <v>3626</v>
      </c>
      <c r="R278" s="6">
        <f>RTD("tdf.quote","",$F278,"mcj2","1")</f>
        <v>0</v>
      </c>
      <c r="S278" s="7">
        <f>RTD("tdf.quote","",$F278,"mcl2","1")</f>
        <v>0</v>
      </c>
      <c r="T278" s="103">
        <f>IF(配置!$P278=0, 1000, $O278/配置!$P278*100)</f>
        <v>0</v>
      </c>
      <c r="U278" s="103">
        <f>IF(配置!$P278=0, 1000, ($O278+$S278)/配置!$P278*100)</f>
        <v>0</v>
      </c>
    </row>
    <row r="279" spans="6:21" x14ac:dyDescent="0.15">
      <c r="F279" s="74" t="str">
        <f>wt!B274</f>
        <v>601669.SH</v>
      </c>
      <c r="G279" s="74" t="str">
        <f>wt!C274</f>
        <v>中国电建</v>
      </c>
      <c r="H279" s="75">
        <f>RTD("tdf.quote","",$F279,"new","1")</f>
        <v>5.93</v>
      </c>
      <c r="I279" s="7">
        <f>配置!G279</f>
        <v>1</v>
      </c>
      <c r="J279" s="7">
        <f t="shared" si="5"/>
        <v>1</v>
      </c>
      <c r="K279" s="7">
        <f>RTD("tdf.quote","",$F279,"volume","1")</f>
        <v>4856884</v>
      </c>
      <c r="L279" s="6">
        <f>RTD("tdf.quote","",$F279,"mrj1","1")</f>
        <v>5.93</v>
      </c>
      <c r="M279" s="7">
        <f>RTD("tdf.quote","",$F279,"mrl1","1")</f>
        <v>479721</v>
      </c>
      <c r="N279" s="6">
        <f>RTD("tdf.quote","",$F279,"mcj1","1")</f>
        <v>0</v>
      </c>
      <c r="O279" s="7">
        <f>RTD("tdf.quote","",$F279,"mcl1","1")</f>
        <v>0</v>
      </c>
      <c r="P279" s="6">
        <f>RTD("tdf.quote","",$F279,"mrj2","1")</f>
        <v>5.92</v>
      </c>
      <c r="Q279" s="7">
        <f>RTD("tdf.quote","",$F279,"mrl2","1")</f>
        <v>5693</v>
      </c>
      <c r="R279" s="6">
        <f>RTD("tdf.quote","",$F279,"mcj2","1")</f>
        <v>0</v>
      </c>
      <c r="S279" s="7">
        <f>RTD("tdf.quote","",$F279,"mcl2","1")</f>
        <v>0</v>
      </c>
      <c r="T279" s="103">
        <f>IF(配置!$P279=0, 1000, $O279/配置!$P279*100)</f>
        <v>0</v>
      </c>
      <c r="U279" s="103">
        <f>IF(配置!$P279=0, 1000, ($O279+$S279)/配置!$P279*100)</f>
        <v>0</v>
      </c>
    </row>
    <row r="280" spans="6:21" x14ac:dyDescent="0.15">
      <c r="F280" s="74" t="str">
        <f>wt!B275</f>
        <v>601688.SH</v>
      </c>
      <c r="G280" s="74" t="str">
        <f>wt!C275</f>
        <v>华泰证券</v>
      </c>
      <c r="H280" s="75">
        <f>RTD("tdf.quote","",$F280,"new","1")</f>
        <v>22.51</v>
      </c>
      <c r="I280" s="7">
        <f>配置!G280</f>
        <v>1</v>
      </c>
      <c r="J280" s="7">
        <f t="shared" si="5"/>
        <v>0</v>
      </c>
      <c r="K280" s="7">
        <f>RTD("tdf.quote","",$F280,"volume","1")</f>
        <v>2831988</v>
      </c>
      <c r="L280" s="6">
        <f>RTD("tdf.quote","",$F280,"mrj1","1")</f>
        <v>22.52</v>
      </c>
      <c r="M280" s="7">
        <f>RTD("tdf.quote","",$F280,"mrl1","1")</f>
        <v>315</v>
      </c>
      <c r="N280" s="6">
        <f>RTD("tdf.quote","",$F280,"mcj1","1")</f>
        <v>22.53</v>
      </c>
      <c r="O280" s="7">
        <f>RTD("tdf.quote","",$F280,"mcl1","1")</f>
        <v>896</v>
      </c>
      <c r="P280" s="6">
        <f>RTD("tdf.quote","",$F280,"mrj2","1")</f>
        <v>22.51</v>
      </c>
      <c r="Q280" s="7">
        <f>RTD("tdf.quote","",$F280,"mrl2","1")</f>
        <v>32</v>
      </c>
      <c r="R280" s="6">
        <f>RTD("tdf.quote","",$F280,"mcj2","1")</f>
        <v>22.54</v>
      </c>
      <c r="S280" s="7">
        <f>RTD("tdf.quote","",$F280,"mcl2","1")</f>
        <v>461</v>
      </c>
      <c r="T280" s="103">
        <f>IF(配置!$P280=0, 1000, $O280/配置!$P280*100)</f>
        <v>250.68330664400017</v>
      </c>
      <c r="U280" s="103">
        <f>IF(配置!$P280=0, 1000, ($O280+$S280)/配置!$P280*100)</f>
        <v>379.66210615614756</v>
      </c>
    </row>
    <row r="281" spans="6:21" x14ac:dyDescent="0.15">
      <c r="F281" s="74" t="str">
        <f>wt!B276</f>
        <v>601699.SH</v>
      </c>
      <c r="G281" s="74" t="str">
        <f>wt!C276</f>
        <v>潞安环能</v>
      </c>
      <c r="H281" s="75">
        <f>RTD("tdf.quote","",$F281,"new","1")</f>
        <v>11.02</v>
      </c>
      <c r="I281" s="7">
        <f>配置!G281</f>
        <v>1</v>
      </c>
      <c r="J281" s="7">
        <f t="shared" si="5"/>
        <v>0</v>
      </c>
      <c r="K281" s="7">
        <f>RTD("tdf.quote","",$F281,"volume","1")</f>
        <v>478372</v>
      </c>
      <c r="L281" s="6">
        <f>RTD("tdf.quote","",$F281,"mrj1","1")</f>
        <v>11.02</v>
      </c>
      <c r="M281" s="7">
        <f>RTD("tdf.quote","",$F281,"mrl1","1")</f>
        <v>7</v>
      </c>
      <c r="N281" s="6">
        <f>RTD("tdf.quote","",$F281,"mcj1","1")</f>
        <v>11.03</v>
      </c>
      <c r="O281" s="7">
        <f>RTD("tdf.quote","",$F281,"mcl1","1")</f>
        <v>254</v>
      </c>
      <c r="P281" s="6">
        <f>RTD("tdf.quote","",$F281,"mrj2","1")</f>
        <v>11.01</v>
      </c>
      <c r="Q281" s="7">
        <f>RTD("tdf.quote","",$F281,"mrl2","1")</f>
        <v>99</v>
      </c>
      <c r="R281" s="6">
        <f>RTD("tdf.quote","",$F281,"mcj2","1")</f>
        <v>11.04</v>
      </c>
      <c r="S281" s="7">
        <f>RTD("tdf.quote","",$F281,"mcl2","1")</f>
        <v>603</v>
      </c>
      <c r="T281" s="103">
        <f>IF(配置!$P281=0, 1000, $O281/配置!$P281*100)</f>
        <v>216.18108563762712</v>
      </c>
      <c r="U281" s="103">
        <f>IF(配置!$P281=0, 1000, ($O281+$S281)/配置!$P281*100)</f>
        <v>729.39838736789943</v>
      </c>
    </row>
    <row r="282" spans="6:21" x14ac:dyDescent="0.15">
      <c r="F282" s="74" t="str">
        <f>wt!B277</f>
        <v>601727.SH</v>
      </c>
      <c r="G282" s="74" t="str">
        <f>wt!C277</f>
        <v>上海电气</v>
      </c>
      <c r="H282" s="75">
        <f>RTD("tdf.quote","",$F282,"new","1")</f>
        <v>7.55</v>
      </c>
      <c r="I282" s="7">
        <f>配置!G282</f>
        <v>1</v>
      </c>
      <c r="J282" s="7">
        <f t="shared" si="5"/>
        <v>0</v>
      </c>
      <c r="K282" s="7">
        <f>RTD("tdf.quote","",$F282,"volume","1")</f>
        <v>1129130</v>
      </c>
      <c r="L282" s="6">
        <f>RTD("tdf.quote","",$F282,"mrj1","1")</f>
        <v>7.54</v>
      </c>
      <c r="M282" s="7">
        <f>RTD("tdf.quote","",$F282,"mrl1","1")</f>
        <v>957</v>
      </c>
      <c r="N282" s="6">
        <f>RTD("tdf.quote","",$F282,"mcj1","1")</f>
        <v>7.55</v>
      </c>
      <c r="O282" s="7">
        <f>RTD("tdf.quote","",$F282,"mcl1","1")</f>
        <v>31</v>
      </c>
      <c r="P282" s="6">
        <f>RTD("tdf.quote","",$F282,"mrj2","1")</f>
        <v>7.53</v>
      </c>
      <c r="Q282" s="7">
        <f>RTD("tdf.quote","",$F282,"mrl2","1")</f>
        <v>1340</v>
      </c>
      <c r="R282" s="6">
        <f>RTD("tdf.quote","",$F282,"mcj2","1")</f>
        <v>7.56</v>
      </c>
      <c r="S282" s="7">
        <f>RTD("tdf.quote","",$F282,"mcl2","1")</f>
        <v>3406</v>
      </c>
      <c r="T282" s="103">
        <f>IF(配置!$P282=0, 1000, $O282/配置!$P282*100)</f>
        <v>12.582019102753359</v>
      </c>
      <c r="U282" s="103">
        <f>IF(配置!$P282=0, 1000, ($O282+$S282)/配置!$P282*100)</f>
        <v>1394.9806340697835</v>
      </c>
    </row>
    <row r="283" spans="6:21" x14ac:dyDescent="0.15">
      <c r="F283" s="74" t="str">
        <f>wt!B278</f>
        <v>601766.SH</v>
      </c>
      <c r="G283" s="74" t="str">
        <f>wt!C278</f>
        <v>中国南车</v>
      </c>
      <c r="H283" s="75">
        <f>RTD("tdf.quote","",$F283,"new","1")</f>
        <v>5.8</v>
      </c>
      <c r="I283" s="7">
        <f>配置!G283</f>
        <v>0</v>
      </c>
      <c r="J283" s="7">
        <f t="shared" si="5"/>
        <v>0</v>
      </c>
      <c r="K283" s="7">
        <f>RTD("tdf.quote","",$F283,"volume","1")</f>
        <v>0</v>
      </c>
      <c r="L283" s="6">
        <f>RTD("tdf.quote","",$F283,"mrj1","1")</f>
        <v>0</v>
      </c>
      <c r="M283" s="7">
        <f>RTD("tdf.quote","",$F283,"mrl1","1")</f>
        <v>0</v>
      </c>
      <c r="N283" s="6">
        <f>RTD("tdf.quote","",$F283,"mcj1","1")</f>
        <v>0</v>
      </c>
      <c r="O283" s="7">
        <f>RTD("tdf.quote","",$F283,"mcl1","1")</f>
        <v>0</v>
      </c>
      <c r="P283" s="6">
        <f>RTD("tdf.quote","",$F283,"mrj2","1")</f>
        <v>0</v>
      </c>
      <c r="Q283" s="7">
        <f>RTD("tdf.quote","",$F283,"mrl2","1")</f>
        <v>0</v>
      </c>
      <c r="R283" s="6">
        <f>RTD("tdf.quote","",$F283,"mcj2","1")</f>
        <v>0</v>
      </c>
      <c r="S283" s="7">
        <f>RTD("tdf.quote","",$F283,"mcl2","1")</f>
        <v>0</v>
      </c>
      <c r="T283" s="103">
        <f>IF(配置!$P283=0, 1000, $O283/配置!$P283*100)</f>
        <v>1000</v>
      </c>
      <c r="U283" s="103">
        <f>IF(配置!$P283=0, 1000, ($O283+$S283)/配置!$P283*100)</f>
        <v>1000</v>
      </c>
    </row>
    <row r="284" spans="6:21" x14ac:dyDescent="0.15">
      <c r="F284" s="74" t="str">
        <f>wt!B279</f>
        <v>601800.SH</v>
      </c>
      <c r="G284" s="74" t="str">
        <f>wt!C279</f>
        <v>中国交建</v>
      </c>
      <c r="H284" s="75">
        <f>RTD("tdf.quote","",$F284,"new","1")</f>
        <v>11.26</v>
      </c>
      <c r="I284" s="7">
        <f>配置!G284</f>
        <v>1</v>
      </c>
      <c r="J284" s="7">
        <f t="shared" si="5"/>
        <v>1</v>
      </c>
      <c r="K284" s="7">
        <f>RTD("tdf.quote","",$F284,"volume","1")</f>
        <v>2410715</v>
      </c>
      <c r="L284" s="6">
        <f>RTD("tdf.quote","",$F284,"mrj1","1")</f>
        <v>11.26</v>
      </c>
      <c r="M284" s="7">
        <f>RTD("tdf.quote","",$F284,"mrl1","1")</f>
        <v>135230</v>
      </c>
      <c r="N284" s="6">
        <f>RTD("tdf.quote","",$F284,"mcj1","1")</f>
        <v>0</v>
      </c>
      <c r="O284" s="7">
        <f>RTD("tdf.quote","",$F284,"mcl1","1")</f>
        <v>0</v>
      </c>
      <c r="P284" s="6">
        <f>RTD("tdf.quote","",$F284,"mrj2","1")</f>
        <v>11.25</v>
      </c>
      <c r="Q284" s="7">
        <f>RTD("tdf.quote","",$F284,"mrl2","1")</f>
        <v>997</v>
      </c>
      <c r="R284" s="6">
        <f>RTD("tdf.quote","",$F284,"mcj2","1")</f>
        <v>0</v>
      </c>
      <c r="S284" s="7">
        <f>RTD("tdf.quote","",$F284,"mcl2","1")</f>
        <v>0</v>
      </c>
      <c r="T284" s="103">
        <f>IF(配置!$P284=0, 1000, $O284/配置!$P284*100)</f>
        <v>0</v>
      </c>
      <c r="U284" s="103">
        <f>IF(配置!$P284=0, 1000, ($O284+$S284)/配置!$P284*100)</f>
        <v>0</v>
      </c>
    </row>
    <row r="285" spans="6:21" x14ac:dyDescent="0.15">
      <c r="F285" s="74" t="str">
        <f>wt!B280</f>
        <v>601808.SH</v>
      </c>
      <c r="G285" s="74" t="str">
        <f>wt!C280</f>
        <v>中海油服</v>
      </c>
      <c r="H285" s="75">
        <f>RTD("tdf.quote","",$F285,"new","1")</f>
        <v>18.600000000000001</v>
      </c>
      <c r="I285" s="7">
        <f>配置!G285</f>
        <v>1</v>
      </c>
      <c r="J285" s="7">
        <f t="shared" si="5"/>
        <v>0</v>
      </c>
      <c r="K285" s="7">
        <f>RTD("tdf.quote","",$F285,"volume","1")</f>
        <v>303984</v>
      </c>
      <c r="L285" s="6">
        <f>RTD("tdf.quote","",$F285,"mrj1","1")</f>
        <v>18.59</v>
      </c>
      <c r="M285" s="7">
        <f>RTD("tdf.quote","",$F285,"mrl1","1")</f>
        <v>259</v>
      </c>
      <c r="N285" s="6">
        <f>RTD("tdf.quote","",$F285,"mcj1","1")</f>
        <v>18.600000000000001</v>
      </c>
      <c r="O285" s="7">
        <f>RTD("tdf.quote","",$F285,"mcl1","1")</f>
        <v>114</v>
      </c>
      <c r="P285" s="6">
        <f>RTD("tdf.quote","",$F285,"mrj2","1")</f>
        <v>18.579999999999998</v>
      </c>
      <c r="Q285" s="7">
        <f>RTD("tdf.quote","",$F285,"mrl2","1")</f>
        <v>430</v>
      </c>
      <c r="R285" s="6">
        <f>RTD("tdf.quote","",$F285,"mcj2","1")</f>
        <v>18.61</v>
      </c>
      <c r="S285" s="7">
        <f>RTD("tdf.quote","",$F285,"mcl2","1")</f>
        <v>308</v>
      </c>
      <c r="T285" s="103">
        <f>IF(配置!$P285=0, 1000, $O285/配置!$P285*100)</f>
        <v>150.83042113044999</v>
      </c>
      <c r="U285" s="103">
        <f>IF(配置!$P285=0, 1000, ($O285+$S285)/配置!$P285*100)</f>
        <v>558.33717295657812</v>
      </c>
    </row>
    <row r="286" spans="6:21" x14ac:dyDescent="0.15">
      <c r="F286" s="74" t="str">
        <f>wt!B281</f>
        <v>601818.SH</v>
      </c>
      <c r="G286" s="74" t="str">
        <f>wt!C281</f>
        <v>光大银行</v>
      </c>
      <c r="H286" s="75">
        <f>RTD("tdf.quote","",$F286,"new","1")</f>
        <v>3.84</v>
      </c>
      <c r="I286" s="7">
        <f>配置!G286</f>
        <v>1</v>
      </c>
      <c r="J286" s="7">
        <f t="shared" si="5"/>
        <v>0</v>
      </c>
      <c r="K286" s="7">
        <f>RTD("tdf.quote","",$F286,"volume","1")</f>
        <v>5140618</v>
      </c>
      <c r="L286" s="6">
        <f>RTD("tdf.quote","",$F286,"mrj1","1")</f>
        <v>3.84</v>
      </c>
      <c r="M286" s="7">
        <f>RTD("tdf.quote","",$F286,"mrl1","1")</f>
        <v>1972</v>
      </c>
      <c r="N286" s="6">
        <f>RTD("tdf.quote","",$F286,"mcj1","1")</f>
        <v>3.85</v>
      </c>
      <c r="O286" s="7">
        <f>RTD("tdf.quote","",$F286,"mcl1","1")</f>
        <v>33737</v>
      </c>
      <c r="P286" s="6">
        <f>RTD("tdf.quote","",$F286,"mrj2","1")</f>
        <v>3.83</v>
      </c>
      <c r="Q286" s="7">
        <f>RTD("tdf.quote","",$F286,"mrl2","1")</f>
        <v>13796</v>
      </c>
      <c r="R286" s="6">
        <f>RTD("tdf.quote","",$F286,"mcj2","1")</f>
        <v>3.86</v>
      </c>
      <c r="S286" s="7">
        <f>RTD("tdf.quote","",$F286,"mcl2","1")</f>
        <v>23883</v>
      </c>
      <c r="T286" s="103">
        <f>IF(配置!$P286=0, 1000, $O286/配置!$P286*100)</f>
        <v>1327.7485266551093</v>
      </c>
      <c r="U286" s="103">
        <f>IF(配置!$P286=0, 1000, ($O286+$S286)/配置!$P286*100)</f>
        <v>2267.6844445524912</v>
      </c>
    </row>
    <row r="287" spans="6:21" x14ac:dyDescent="0.15">
      <c r="F287" s="74" t="str">
        <f>wt!B282</f>
        <v>601857.SH</v>
      </c>
      <c r="G287" s="74" t="str">
        <f>wt!C282</f>
        <v>中国石油</v>
      </c>
      <c r="H287" s="75">
        <f>RTD("tdf.quote","",$F287,"new","1")</f>
        <v>9.23</v>
      </c>
      <c r="I287" s="7">
        <f>配置!G287</f>
        <v>1</v>
      </c>
      <c r="J287" s="7">
        <f t="shared" si="5"/>
        <v>0</v>
      </c>
      <c r="K287" s="7">
        <f>RTD("tdf.quote","",$F287,"volume","1")</f>
        <v>1136301</v>
      </c>
      <c r="L287" s="6">
        <f>RTD("tdf.quote","",$F287,"mrj1","1")</f>
        <v>9.2200000000000006</v>
      </c>
      <c r="M287" s="7">
        <f>RTD("tdf.quote","",$F287,"mrl1","1")</f>
        <v>1156</v>
      </c>
      <c r="N287" s="6">
        <f>RTD("tdf.quote","",$F287,"mcj1","1")</f>
        <v>9.23</v>
      </c>
      <c r="O287" s="7">
        <f>RTD("tdf.quote","",$F287,"mcl1","1")</f>
        <v>1118</v>
      </c>
      <c r="P287" s="6">
        <f>RTD("tdf.quote","",$F287,"mrj2","1")</f>
        <v>9.2100000000000009</v>
      </c>
      <c r="Q287" s="7">
        <f>RTD("tdf.quote","",$F287,"mrl2","1")</f>
        <v>3135</v>
      </c>
      <c r="R287" s="6">
        <f>RTD("tdf.quote","",$F287,"mcj2","1")</f>
        <v>9.24</v>
      </c>
      <c r="S287" s="7">
        <f>RTD("tdf.quote","",$F287,"mcl2","1")</f>
        <v>4999</v>
      </c>
      <c r="T287" s="103">
        <f>IF(配置!$P287=0, 1000, $O287/配置!$P287*100)</f>
        <v>225.24045393149964</v>
      </c>
      <c r="U287" s="103">
        <f>IF(配置!$P287=0, 1000, ($O287+$S287)/配置!$P287*100)</f>
        <v>1232.3755426645648</v>
      </c>
    </row>
    <row r="288" spans="6:21" x14ac:dyDescent="0.15">
      <c r="F288" s="74" t="str">
        <f>wt!B283</f>
        <v>601866.SH</v>
      </c>
      <c r="G288" s="74" t="str">
        <f>wt!C283</f>
        <v>中海集运</v>
      </c>
      <c r="H288" s="75">
        <f>RTD("tdf.quote","",$F288,"new","1")</f>
        <v>3.99</v>
      </c>
      <c r="I288" s="7">
        <f>配置!G288</f>
        <v>1</v>
      </c>
      <c r="J288" s="7">
        <f t="shared" si="5"/>
        <v>0</v>
      </c>
      <c r="K288" s="7">
        <f>RTD("tdf.quote","",$F288,"volume","1")</f>
        <v>1256615</v>
      </c>
      <c r="L288" s="6">
        <f>RTD("tdf.quote","",$F288,"mrj1","1")</f>
        <v>3.99</v>
      </c>
      <c r="M288" s="7">
        <f>RTD("tdf.quote","",$F288,"mrl1","1")</f>
        <v>1662</v>
      </c>
      <c r="N288" s="6">
        <f>RTD("tdf.quote","",$F288,"mcj1","1")</f>
        <v>4</v>
      </c>
      <c r="O288" s="7">
        <f>RTD("tdf.quote","",$F288,"mcl1","1")</f>
        <v>25865</v>
      </c>
      <c r="P288" s="6">
        <f>RTD("tdf.quote","",$F288,"mrj2","1")</f>
        <v>3.98</v>
      </c>
      <c r="Q288" s="7">
        <f>RTD("tdf.quote","",$F288,"mrl2","1")</f>
        <v>5040</v>
      </c>
      <c r="R288" s="6">
        <f>RTD("tdf.quote","",$F288,"mcj2","1")</f>
        <v>4.01</v>
      </c>
      <c r="S288" s="7">
        <f>RTD("tdf.quote","",$F288,"mcl2","1")</f>
        <v>5763</v>
      </c>
      <c r="T288" s="103">
        <f>IF(配置!$P288=0, 1000, $O288/配置!$P288*100)</f>
        <v>6386.1226539565796</v>
      </c>
      <c r="U288" s="103">
        <f>IF(配置!$P288=0, 1000, ($O288+$S288)/配置!$P288*100)</f>
        <v>7809.0194200401584</v>
      </c>
    </row>
    <row r="289" spans="6:21" x14ac:dyDescent="0.15">
      <c r="F289" s="74" t="str">
        <f>wt!B284</f>
        <v>601888.SH</v>
      </c>
      <c r="G289" s="74" t="str">
        <f>wt!C284</f>
        <v>中国国旅</v>
      </c>
      <c r="H289" s="75">
        <f>RTD("tdf.quote","",$F289,"new","1")</f>
        <v>42.12</v>
      </c>
      <c r="I289" s="7">
        <f>配置!G289</f>
        <v>1</v>
      </c>
      <c r="J289" s="7">
        <f t="shared" si="5"/>
        <v>0</v>
      </c>
      <c r="K289" s="7">
        <f>RTD("tdf.quote","",$F289,"volume","1")</f>
        <v>41935</v>
      </c>
      <c r="L289" s="6">
        <f>RTD("tdf.quote","",$F289,"mrj1","1")</f>
        <v>42.11</v>
      </c>
      <c r="M289" s="7">
        <f>RTD("tdf.quote","",$F289,"mrl1","1")</f>
        <v>291</v>
      </c>
      <c r="N289" s="6">
        <f>RTD("tdf.quote","",$F289,"mcj1","1")</f>
        <v>42.12</v>
      </c>
      <c r="O289" s="7">
        <f>RTD("tdf.quote","",$F289,"mcl1","1")</f>
        <v>93</v>
      </c>
      <c r="P289" s="6">
        <f>RTD("tdf.quote","",$F289,"mrj2","1")</f>
        <v>42.1</v>
      </c>
      <c r="Q289" s="7">
        <f>RTD("tdf.quote","",$F289,"mrl2","1")</f>
        <v>45</v>
      </c>
      <c r="R289" s="6">
        <f>RTD("tdf.quote","",$F289,"mcj2","1")</f>
        <v>42.14</v>
      </c>
      <c r="S289" s="7">
        <f>RTD("tdf.quote","",$F289,"mcl2","1")</f>
        <v>27</v>
      </c>
      <c r="T289" s="103">
        <f>IF(配置!$P289=0, 1000, $O289/配置!$P289*100)</f>
        <v>248.76125114941738</v>
      </c>
      <c r="U289" s="103">
        <f>IF(配置!$P289=0, 1000, ($O289+$S289)/配置!$P289*100)</f>
        <v>320.98225954763535</v>
      </c>
    </row>
    <row r="290" spans="6:21" x14ac:dyDescent="0.15">
      <c r="F290" s="74" t="str">
        <f>wt!B285</f>
        <v>601898.SH</v>
      </c>
      <c r="G290" s="74" t="str">
        <f>wt!C285</f>
        <v>中煤能源</v>
      </c>
      <c r="H290" s="75">
        <f>RTD("tdf.quote","",$F290,"new","1")</f>
        <v>5.97</v>
      </c>
      <c r="I290" s="7">
        <f>配置!G290</f>
        <v>1</v>
      </c>
      <c r="J290" s="7">
        <f t="shared" si="5"/>
        <v>0</v>
      </c>
      <c r="K290" s="7">
        <f>RTD("tdf.quote","",$F290,"volume","1")</f>
        <v>426894</v>
      </c>
      <c r="L290" s="6">
        <f>RTD("tdf.quote","",$F290,"mrj1","1")</f>
        <v>5.96</v>
      </c>
      <c r="M290" s="7">
        <f>RTD("tdf.quote","",$F290,"mrl1","1")</f>
        <v>2025</v>
      </c>
      <c r="N290" s="6">
        <f>RTD("tdf.quote","",$F290,"mcj1","1")</f>
        <v>5.97</v>
      </c>
      <c r="O290" s="7">
        <f>RTD("tdf.quote","",$F290,"mcl1","1")</f>
        <v>3212</v>
      </c>
      <c r="P290" s="6">
        <f>RTD("tdf.quote","",$F290,"mrj2","1")</f>
        <v>5.95</v>
      </c>
      <c r="Q290" s="7">
        <f>RTD("tdf.quote","",$F290,"mrl2","1")</f>
        <v>2876</v>
      </c>
      <c r="R290" s="6">
        <f>RTD("tdf.quote","",$F290,"mcj2","1")</f>
        <v>5.98</v>
      </c>
      <c r="S290" s="7">
        <f>RTD("tdf.quote","",$F290,"mcl2","1")</f>
        <v>3848</v>
      </c>
      <c r="T290" s="103">
        <f>IF(配置!$P290=0, 1000, $O290/配置!$P290*100)</f>
        <v>1374.6904017794311</v>
      </c>
      <c r="U290" s="103">
        <f>IF(配置!$P290=0, 1000, ($O290+$S290)/配置!$P290*100)</f>
        <v>3021.5797747704805</v>
      </c>
    </row>
    <row r="291" spans="6:21" x14ac:dyDescent="0.15">
      <c r="F291" s="74" t="str">
        <f>wt!B286</f>
        <v>601899.SH</v>
      </c>
      <c r="G291" s="74" t="str">
        <f>wt!C286</f>
        <v>紫金矿业</v>
      </c>
      <c r="H291" s="75">
        <f>RTD("tdf.quote","",$F291,"new","1")</f>
        <v>3.28</v>
      </c>
      <c r="I291" s="7">
        <f>配置!G291</f>
        <v>1</v>
      </c>
      <c r="J291" s="7">
        <f t="shared" si="5"/>
        <v>0</v>
      </c>
      <c r="K291" s="7">
        <f>RTD("tdf.quote","",$F291,"volume","1")</f>
        <v>3107336</v>
      </c>
      <c r="L291" s="6">
        <f>RTD("tdf.quote","",$F291,"mrj1","1")</f>
        <v>3.28</v>
      </c>
      <c r="M291" s="7">
        <f>RTD("tdf.quote","",$F291,"mrl1","1")</f>
        <v>2643</v>
      </c>
      <c r="N291" s="6">
        <f>RTD("tdf.quote","",$F291,"mcj1","1")</f>
        <v>3.29</v>
      </c>
      <c r="O291" s="7">
        <f>RTD("tdf.quote","",$F291,"mcl1","1")</f>
        <v>82622</v>
      </c>
      <c r="P291" s="6">
        <f>RTD("tdf.quote","",$F291,"mrj2","1")</f>
        <v>3.27</v>
      </c>
      <c r="Q291" s="7">
        <f>RTD("tdf.quote","",$F291,"mrl2","1")</f>
        <v>13047</v>
      </c>
      <c r="R291" s="6">
        <f>RTD("tdf.quote","",$F291,"mcj2","1")</f>
        <v>3.3</v>
      </c>
      <c r="S291" s="7">
        <f>RTD("tdf.quote","",$F291,"mcl2","1")</f>
        <v>124435</v>
      </c>
      <c r="T291" s="103">
        <f>IF(配置!$P291=0, 1000, $O291/配置!$P291*100)</f>
        <v>8191.0470450642506</v>
      </c>
      <c r="U291" s="103">
        <f>IF(配置!$P291=0, 1000, ($O291+$S291)/配置!$P291*100)</f>
        <v>20527.385297013734</v>
      </c>
    </row>
    <row r="292" spans="6:21" x14ac:dyDescent="0.15">
      <c r="F292" s="74" t="str">
        <f>wt!B287</f>
        <v>601901.SH</v>
      </c>
      <c r="G292" s="74" t="str">
        <f>wt!C287</f>
        <v>方正证券</v>
      </c>
      <c r="H292" s="75">
        <f>RTD("tdf.quote","",$F292,"new","1")</f>
        <v>13.94</v>
      </c>
      <c r="I292" s="7">
        <f>配置!G292</f>
        <v>1</v>
      </c>
      <c r="J292" s="7">
        <f t="shared" si="5"/>
        <v>0</v>
      </c>
      <c r="K292" s="7">
        <f>RTD("tdf.quote","",$F292,"volume","1")</f>
        <v>2867894</v>
      </c>
      <c r="L292" s="6">
        <f>RTD("tdf.quote","",$F292,"mrj1","1")</f>
        <v>13.95</v>
      </c>
      <c r="M292" s="7">
        <f>RTD("tdf.quote","",$F292,"mrl1","1")</f>
        <v>5433</v>
      </c>
      <c r="N292" s="6">
        <f>RTD("tdf.quote","",$F292,"mcj1","1")</f>
        <v>13.96</v>
      </c>
      <c r="O292" s="7">
        <f>RTD("tdf.quote","",$F292,"mcl1","1")</f>
        <v>2291</v>
      </c>
      <c r="P292" s="6">
        <f>RTD("tdf.quote","",$F292,"mrj2","1")</f>
        <v>13.94</v>
      </c>
      <c r="Q292" s="7">
        <f>RTD("tdf.quote","",$F292,"mrl2","1")</f>
        <v>406</v>
      </c>
      <c r="R292" s="6">
        <f>RTD("tdf.quote","",$F292,"mcj2","1")</f>
        <v>13.97</v>
      </c>
      <c r="S292" s="7">
        <f>RTD("tdf.quote","",$F292,"mcl2","1")</f>
        <v>924</v>
      </c>
      <c r="T292" s="103">
        <f>IF(配置!$P292=0, 1000, $O292/配置!$P292*100)</f>
        <v>436.03351965217519</v>
      </c>
      <c r="U292" s="103">
        <f>IF(配置!$P292=0, 1000, ($O292+$S292)/配置!$P292*100)</f>
        <v>611.89339401210964</v>
      </c>
    </row>
    <row r="293" spans="6:21" x14ac:dyDescent="0.15">
      <c r="F293" s="74" t="str">
        <f>wt!B288</f>
        <v>601928.SH</v>
      </c>
      <c r="G293" s="74" t="str">
        <f>wt!C288</f>
        <v>凤凰传媒</v>
      </c>
      <c r="H293" s="75">
        <f>RTD("tdf.quote","",$F293,"new","1")</f>
        <v>12.35</v>
      </c>
      <c r="I293" s="7">
        <f>配置!G293</f>
        <v>1</v>
      </c>
      <c r="J293" s="7">
        <f t="shared" si="5"/>
        <v>0</v>
      </c>
      <c r="K293" s="7">
        <f>RTD("tdf.quote","",$F293,"volume","1")</f>
        <v>499157</v>
      </c>
      <c r="L293" s="6">
        <f>RTD("tdf.quote","",$F293,"mrj1","1")</f>
        <v>12.36</v>
      </c>
      <c r="M293" s="7">
        <f>RTD("tdf.quote","",$F293,"mrl1","1")</f>
        <v>28</v>
      </c>
      <c r="N293" s="6">
        <f>RTD("tdf.quote","",$F293,"mcj1","1")</f>
        <v>12.37</v>
      </c>
      <c r="O293" s="7">
        <f>RTD("tdf.quote","",$F293,"mcl1","1")</f>
        <v>318</v>
      </c>
      <c r="P293" s="6">
        <f>RTD("tdf.quote","",$F293,"mrj2","1")</f>
        <v>12.35</v>
      </c>
      <c r="Q293" s="7">
        <f>RTD("tdf.quote","",$F293,"mrl2","1")</f>
        <v>468</v>
      </c>
      <c r="R293" s="6">
        <f>RTD("tdf.quote","",$F293,"mcj2","1")</f>
        <v>12.38</v>
      </c>
      <c r="S293" s="7">
        <f>RTD("tdf.quote","",$F293,"mcl2","1")</f>
        <v>734</v>
      </c>
      <c r="T293" s="103">
        <f>IF(配置!$P293=0, 1000, $O293/配置!$P293*100)</f>
        <v>326.29604936214838</v>
      </c>
      <c r="U293" s="103">
        <f>IF(配置!$P293=0, 1000, ($O293+$S293)/配置!$P293*100)</f>
        <v>1079.4447922294971</v>
      </c>
    </row>
    <row r="294" spans="6:21" x14ac:dyDescent="0.15">
      <c r="F294" s="74" t="str">
        <f>wt!B289</f>
        <v>601929.SH</v>
      </c>
      <c r="G294" s="74" t="str">
        <f>wt!C289</f>
        <v>吉视传媒</v>
      </c>
      <c r="H294" s="75">
        <f>RTD("tdf.quote","",$F294,"new","1")</f>
        <v>12.92</v>
      </c>
      <c r="I294" s="7">
        <f>配置!G294</f>
        <v>1</v>
      </c>
      <c r="J294" s="7">
        <f t="shared" si="5"/>
        <v>0</v>
      </c>
      <c r="K294" s="7">
        <f>RTD("tdf.quote","",$F294,"volume","1")</f>
        <v>270462</v>
      </c>
      <c r="L294" s="6">
        <f>RTD("tdf.quote","",$F294,"mrj1","1")</f>
        <v>12.92</v>
      </c>
      <c r="M294" s="7">
        <f>RTD("tdf.quote","",$F294,"mrl1","1")</f>
        <v>171</v>
      </c>
      <c r="N294" s="6">
        <f>RTD("tdf.quote","",$F294,"mcj1","1")</f>
        <v>12.93</v>
      </c>
      <c r="O294" s="7">
        <f>RTD("tdf.quote","",$F294,"mcl1","1")</f>
        <v>1695</v>
      </c>
      <c r="P294" s="6">
        <f>RTD("tdf.quote","",$F294,"mrj2","1")</f>
        <v>12.91</v>
      </c>
      <c r="Q294" s="7">
        <f>RTD("tdf.quote","",$F294,"mrl2","1")</f>
        <v>529</v>
      </c>
      <c r="R294" s="6">
        <f>RTD("tdf.quote","",$F294,"mcj2","1")</f>
        <v>12.94</v>
      </c>
      <c r="S294" s="7">
        <f>RTD("tdf.quote","",$F294,"mcl2","1")</f>
        <v>624</v>
      </c>
      <c r="T294" s="103">
        <f>IF(配置!$P294=0, 1000, $O294/配置!$P294*100)</f>
        <v>1507.6481210305849</v>
      </c>
      <c r="U294" s="103">
        <f>IF(配置!$P294=0, 1000, ($O294+$S294)/配置!$P294*100)</f>
        <v>2062.6761018701632</v>
      </c>
    </row>
    <row r="295" spans="6:21" x14ac:dyDescent="0.15">
      <c r="F295" s="74" t="str">
        <f>wt!B290</f>
        <v>601933.SH</v>
      </c>
      <c r="G295" s="74" t="str">
        <f>wt!C290</f>
        <v>永辉超市</v>
      </c>
      <c r="H295" s="75">
        <f>RTD("tdf.quote","",$F295,"new","1")</f>
        <v>9.4600000000000009</v>
      </c>
      <c r="I295" s="7">
        <f>配置!G295</f>
        <v>1</v>
      </c>
      <c r="J295" s="7">
        <f t="shared" si="5"/>
        <v>0</v>
      </c>
      <c r="K295" s="7">
        <f>RTD("tdf.quote","",$F295,"volume","1")</f>
        <v>595853</v>
      </c>
      <c r="L295" s="6">
        <f>RTD("tdf.quote","",$F295,"mrj1","1")</f>
        <v>9.4700000000000006</v>
      </c>
      <c r="M295" s="7">
        <f>RTD("tdf.quote","",$F295,"mrl1","1")</f>
        <v>69</v>
      </c>
      <c r="N295" s="6">
        <f>RTD("tdf.quote","",$F295,"mcj1","1")</f>
        <v>9.48</v>
      </c>
      <c r="O295" s="7">
        <f>RTD("tdf.quote","",$F295,"mcl1","1")</f>
        <v>1132</v>
      </c>
      <c r="P295" s="6">
        <f>RTD("tdf.quote","",$F295,"mrj2","1")</f>
        <v>9.4499999999999993</v>
      </c>
      <c r="Q295" s="7">
        <f>RTD("tdf.quote","",$F295,"mrl2","1")</f>
        <v>939</v>
      </c>
      <c r="R295" s="6">
        <f>RTD("tdf.quote","",$F295,"mcj2","1")</f>
        <v>9.49</v>
      </c>
      <c r="S295" s="7">
        <f>RTD("tdf.quote","",$F295,"mcl2","1")</f>
        <v>1083</v>
      </c>
      <c r="T295" s="103">
        <f>IF(配置!$P295=0, 1000, $O295/配置!$P295*100)</f>
        <v>544.97498826947424</v>
      </c>
      <c r="U295" s="103">
        <f>IF(配置!$P295=0, 1000, ($O295+$S295)/配置!$P295*100)</f>
        <v>1066.3600698029024</v>
      </c>
    </row>
    <row r="296" spans="6:21" x14ac:dyDescent="0.15">
      <c r="F296" s="74" t="str">
        <f>wt!B291</f>
        <v>601939.SH</v>
      </c>
      <c r="G296" s="74" t="str">
        <f>wt!C291</f>
        <v>建设银行</v>
      </c>
      <c r="H296" s="75">
        <f>RTD("tdf.quote","",$F296,"new","1")</f>
        <v>5.3</v>
      </c>
      <c r="I296" s="7">
        <f>配置!G296</f>
        <v>1</v>
      </c>
      <c r="J296" s="7">
        <f t="shared" si="5"/>
        <v>0</v>
      </c>
      <c r="K296" s="7">
        <f>RTD("tdf.quote","",$F296,"volume","1")</f>
        <v>2577811</v>
      </c>
      <c r="L296" s="6">
        <f>RTD("tdf.quote","",$F296,"mrj1","1")</f>
        <v>5.29</v>
      </c>
      <c r="M296" s="7">
        <f>RTD("tdf.quote","",$F296,"mrl1","1")</f>
        <v>4676</v>
      </c>
      <c r="N296" s="6">
        <f>RTD("tdf.quote","",$F296,"mcj1","1")</f>
        <v>5.31</v>
      </c>
      <c r="O296" s="7">
        <f>RTD("tdf.quote","",$F296,"mcl1","1")</f>
        <v>2074</v>
      </c>
      <c r="P296" s="6">
        <f>RTD("tdf.quote","",$F296,"mrj2","1")</f>
        <v>5.28</v>
      </c>
      <c r="Q296" s="7">
        <f>RTD("tdf.quote","",$F296,"mrl2","1")</f>
        <v>6703</v>
      </c>
      <c r="R296" s="6">
        <f>RTD("tdf.quote","",$F296,"mcj2","1")</f>
        <v>5.32</v>
      </c>
      <c r="S296" s="7">
        <f>RTD("tdf.quote","",$F296,"mcl2","1")</f>
        <v>11914</v>
      </c>
      <c r="T296" s="103">
        <f>IF(配置!$P296=0, 1000, $O296/配置!$P296*100)</f>
        <v>169.35582777608485</v>
      </c>
      <c r="U296" s="103">
        <f>IF(配置!$P296=0, 1000, ($O296+$S296)/配置!$P296*100)</f>
        <v>1142.2127863702385</v>
      </c>
    </row>
    <row r="297" spans="6:21" x14ac:dyDescent="0.15">
      <c r="F297" s="74" t="str">
        <f>wt!B292</f>
        <v>601958.SH</v>
      </c>
      <c r="G297" s="74" t="str">
        <f>wt!C292</f>
        <v>金钼股份</v>
      </c>
      <c r="H297" s="75">
        <f>RTD("tdf.quote","",$F297,"new","1")</f>
        <v>9.76</v>
      </c>
      <c r="I297" s="7">
        <f>配置!G297</f>
        <v>1</v>
      </c>
      <c r="J297" s="7">
        <f t="shared" si="5"/>
        <v>0</v>
      </c>
      <c r="K297" s="7">
        <f>RTD("tdf.quote","",$F297,"volume","1")</f>
        <v>203886</v>
      </c>
      <c r="L297" s="6">
        <f>RTD("tdf.quote","",$F297,"mrj1","1")</f>
        <v>9.77</v>
      </c>
      <c r="M297" s="7">
        <f>RTD("tdf.quote","",$F297,"mrl1","1")</f>
        <v>78</v>
      </c>
      <c r="N297" s="6">
        <f>RTD("tdf.quote","",$F297,"mcj1","1")</f>
        <v>9.7799999999999994</v>
      </c>
      <c r="O297" s="7">
        <f>RTD("tdf.quote","",$F297,"mcl1","1")</f>
        <v>282</v>
      </c>
      <c r="P297" s="6">
        <f>RTD("tdf.quote","",$F297,"mrj2","1")</f>
        <v>9.76</v>
      </c>
      <c r="Q297" s="7">
        <f>RTD("tdf.quote","",$F297,"mrl2","1")</f>
        <v>560</v>
      </c>
      <c r="R297" s="6">
        <f>RTD("tdf.quote","",$F297,"mcj2","1")</f>
        <v>9.7899999999999991</v>
      </c>
      <c r="S297" s="7">
        <f>RTD("tdf.quote","",$F297,"mcl2","1")</f>
        <v>863</v>
      </c>
      <c r="T297" s="103">
        <f>IF(配置!$P297=0, 1000, $O297/配置!$P297*100)</f>
        <v>228.22168127159705</v>
      </c>
      <c r="U297" s="103">
        <f>IF(配置!$P297=0, 1000, ($O297+$S297)/配置!$P297*100)</f>
        <v>926.64476970205192</v>
      </c>
    </row>
    <row r="298" spans="6:21" x14ac:dyDescent="0.15">
      <c r="F298" s="74" t="str">
        <f>wt!B293</f>
        <v>601988.SH</v>
      </c>
      <c r="G298" s="74" t="str">
        <f>wt!C293</f>
        <v>中国银行</v>
      </c>
      <c r="H298" s="75">
        <f>RTD("tdf.quote","",$F298,"new","1")</f>
        <v>3.29</v>
      </c>
      <c r="I298" s="7">
        <f>配置!G298</f>
        <v>1</v>
      </c>
      <c r="J298" s="7">
        <f t="shared" si="5"/>
        <v>0</v>
      </c>
      <c r="K298" s="7">
        <f>RTD("tdf.quote","",$F298,"volume","1")</f>
        <v>7096019</v>
      </c>
      <c r="L298" s="6">
        <f>RTD("tdf.quote","",$F298,"mrj1","1")</f>
        <v>3.28</v>
      </c>
      <c r="M298" s="7">
        <f>RTD("tdf.quote","",$F298,"mrl1","1")</f>
        <v>24940</v>
      </c>
      <c r="N298" s="6">
        <f>RTD("tdf.quote","",$F298,"mcj1","1")</f>
        <v>3.29</v>
      </c>
      <c r="O298" s="7">
        <f>RTD("tdf.quote","",$F298,"mcl1","1")</f>
        <v>32732</v>
      </c>
      <c r="P298" s="6">
        <f>RTD("tdf.quote","",$F298,"mrj2","1")</f>
        <v>3.27</v>
      </c>
      <c r="Q298" s="7">
        <f>RTD("tdf.quote","",$F298,"mrl2","1")</f>
        <v>50613</v>
      </c>
      <c r="R298" s="6">
        <f>RTD("tdf.quote","",$F298,"mcj2","1")</f>
        <v>3.3</v>
      </c>
      <c r="S298" s="7">
        <f>RTD("tdf.quote","",$F298,"mcl2","1")</f>
        <v>104015</v>
      </c>
      <c r="T298" s="103">
        <f>IF(配置!$P298=0, 1000, $O298/配置!$P298*100)</f>
        <v>3906.8725478341671</v>
      </c>
      <c r="U298" s="103">
        <f>IF(配置!$P298=0, 1000, ($O298+$S298)/配置!$P298*100)</f>
        <v>16322.042658520068</v>
      </c>
    </row>
    <row r="299" spans="6:21" x14ac:dyDescent="0.15">
      <c r="F299" s="74" t="str">
        <f>wt!B294</f>
        <v>601989.SH</v>
      </c>
      <c r="G299" s="74" t="str">
        <f>wt!C294</f>
        <v>中国重工</v>
      </c>
      <c r="H299" s="75">
        <f>RTD("tdf.quote","",$F299,"new","1")</f>
        <v>8.34</v>
      </c>
      <c r="I299" s="7">
        <f>配置!G299</f>
        <v>1</v>
      </c>
      <c r="J299" s="7">
        <f t="shared" si="5"/>
        <v>0</v>
      </c>
      <c r="K299" s="7">
        <f>RTD("tdf.quote","",$F299,"volume","1")</f>
        <v>6434687</v>
      </c>
      <c r="L299" s="6">
        <f>RTD("tdf.quote","",$F299,"mrj1","1")</f>
        <v>8.33</v>
      </c>
      <c r="M299" s="7">
        <f>RTD("tdf.quote","",$F299,"mrl1","1")</f>
        <v>5501</v>
      </c>
      <c r="N299" s="6">
        <f>RTD("tdf.quote","",$F299,"mcj1","1")</f>
        <v>8.34</v>
      </c>
      <c r="O299" s="7">
        <f>RTD("tdf.quote","",$F299,"mcl1","1")</f>
        <v>51</v>
      </c>
      <c r="P299" s="6">
        <f>RTD("tdf.quote","",$F299,"mrj2","1")</f>
        <v>8.32</v>
      </c>
      <c r="Q299" s="7">
        <f>RTD("tdf.quote","",$F299,"mrl2","1")</f>
        <v>5043</v>
      </c>
      <c r="R299" s="6">
        <f>RTD("tdf.quote","",$F299,"mcj2","1")</f>
        <v>8.35</v>
      </c>
      <c r="S299" s="7">
        <f>RTD("tdf.quote","",$F299,"mcl2","1")</f>
        <v>6659</v>
      </c>
      <c r="T299" s="103">
        <f>IF(配置!$P299=0, 1000, $O299/配置!$P299*100)</f>
        <v>5.6973696732966106</v>
      </c>
      <c r="U299" s="103">
        <f>IF(配置!$P299=0, 1000, ($O299+$S299)/配置!$P299*100)</f>
        <v>749.59510799647569</v>
      </c>
    </row>
    <row r="300" spans="6:21" x14ac:dyDescent="0.15">
      <c r="F300" s="74" t="str">
        <f>wt!B295</f>
        <v>601992.SH</v>
      </c>
      <c r="G300" s="74" t="str">
        <f>wt!C295</f>
        <v>金隅股份</v>
      </c>
      <c r="H300" s="75">
        <f>RTD("tdf.quote","",$F300,"new","1")</f>
        <v>9.26</v>
      </c>
      <c r="I300" s="7">
        <f>配置!G300</f>
        <v>1</v>
      </c>
      <c r="J300" s="7">
        <f t="shared" si="5"/>
        <v>0</v>
      </c>
      <c r="K300" s="7">
        <f>RTD("tdf.quote","",$F300,"volume","1")</f>
        <v>406845</v>
      </c>
      <c r="L300" s="6">
        <f>RTD("tdf.quote","",$F300,"mrj1","1")</f>
        <v>9.25</v>
      </c>
      <c r="M300" s="7">
        <f>RTD("tdf.quote","",$F300,"mrl1","1")</f>
        <v>281</v>
      </c>
      <c r="N300" s="6">
        <f>RTD("tdf.quote","",$F300,"mcj1","1")</f>
        <v>9.26</v>
      </c>
      <c r="O300" s="7">
        <f>RTD("tdf.quote","",$F300,"mcl1","1")</f>
        <v>21</v>
      </c>
      <c r="P300" s="6">
        <f>RTD("tdf.quote","",$F300,"mrj2","1")</f>
        <v>9.24</v>
      </c>
      <c r="Q300" s="7">
        <f>RTD("tdf.quote","",$F300,"mrl2","1")</f>
        <v>572</v>
      </c>
      <c r="R300" s="6">
        <f>RTD("tdf.quote","",$F300,"mcj2","1")</f>
        <v>9.27</v>
      </c>
      <c r="S300" s="7">
        <f>RTD("tdf.quote","",$F300,"mcl2","1")</f>
        <v>1333</v>
      </c>
      <c r="T300" s="103">
        <f>IF(配置!$P300=0, 1000, $O300/配置!$P300*100)</f>
        <v>15.168238685586532</v>
      </c>
      <c r="U300" s="103">
        <f>IF(配置!$P300=0, 1000, ($O300+$S300)/配置!$P300*100)</f>
        <v>977.99024668019831</v>
      </c>
    </row>
    <row r="301" spans="6:21" x14ac:dyDescent="0.15">
      <c r="F301" s="74" t="str">
        <f>wt!B296</f>
        <v>601998.SH</v>
      </c>
      <c r="G301" s="74" t="str">
        <f>wt!C296</f>
        <v>中信银行</v>
      </c>
      <c r="H301" s="75">
        <f>RTD("tdf.quote","",$F301,"new","1")</f>
        <v>6.15</v>
      </c>
      <c r="I301" s="7">
        <f>配置!G301</f>
        <v>1</v>
      </c>
      <c r="J301" s="7">
        <f t="shared" si="5"/>
        <v>0</v>
      </c>
      <c r="K301" s="7">
        <f>RTD("tdf.quote","",$F301,"volume","1")</f>
        <v>1752300</v>
      </c>
      <c r="L301" s="6">
        <f>RTD("tdf.quote","",$F301,"mrj1","1")</f>
        <v>6.15</v>
      </c>
      <c r="M301" s="7">
        <f>RTD("tdf.quote","",$F301,"mrl1","1")</f>
        <v>1250</v>
      </c>
      <c r="N301" s="6">
        <f>RTD("tdf.quote","",$F301,"mcj1","1")</f>
        <v>6.16</v>
      </c>
      <c r="O301" s="7">
        <f>RTD("tdf.quote","",$F301,"mcl1","1")</f>
        <v>2400</v>
      </c>
      <c r="P301" s="6">
        <f>RTD("tdf.quote","",$F301,"mrj2","1")</f>
        <v>6.14</v>
      </c>
      <c r="Q301" s="7">
        <f>RTD("tdf.quote","",$F301,"mrl2","1")</f>
        <v>1504</v>
      </c>
      <c r="R301" s="6">
        <f>RTD("tdf.quote","",$F301,"mcj2","1")</f>
        <v>6.17</v>
      </c>
      <c r="S301" s="7">
        <f>RTD("tdf.quote","",$F301,"mcl2","1")</f>
        <v>6293</v>
      </c>
      <c r="T301" s="103">
        <f>IF(配置!$P301=0, 1000, $O301/配置!$P301*100)</f>
        <v>633.84417679964179</v>
      </c>
      <c r="U301" s="103">
        <f>IF(配置!$P301=0, 1000, ($O301+$S301)/配置!$P301*100)</f>
        <v>2295.8364287163695</v>
      </c>
    </row>
    <row r="302" spans="6:21" x14ac:dyDescent="0.15">
      <c r="F302" s="74" t="str">
        <f>wt!B297</f>
        <v>603000.SH</v>
      </c>
      <c r="G302" s="74" t="str">
        <f>wt!C297</f>
        <v>人 民 网</v>
      </c>
      <c r="H302" s="75">
        <f>RTD("tdf.quote","",$F302,"new","1")</f>
        <v>48.75</v>
      </c>
      <c r="I302" s="7">
        <f>配置!G302</f>
        <v>1</v>
      </c>
      <c r="J302" s="7">
        <f t="shared" si="5"/>
        <v>0</v>
      </c>
      <c r="K302" s="7">
        <f>RTD("tdf.quote","",$F302,"volume","1")</f>
        <v>129656</v>
      </c>
      <c r="L302" s="6">
        <f>RTD("tdf.quote","",$F302,"mrj1","1")</f>
        <v>48.74</v>
      </c>
      <c r="M302" s="7">
        <f>RTD("tdf.quote","",$F302,"mrl1","1")</f>
        <v>86</v>
      </c>
      <c r="N302" s="6">
        <f>RTD("tdf.quote","",$F302,"mcj1","1")</f>
        <v>48.78</v>
      </c>
      <c r="O302" s="7">
        <f>RTD("tdf.quote","",$F302,"mcl1","1")</f>
        <v>7</v>
      </c>
      <c r="P302" s="6">
        <f>RTD("tdf.quote","",$F302,"mrj2","1")</f>
        <v>48.72</v>
      </c>
      <c r="Q302" s="7">
        <f>RTD("tdf.quote","",$F302,"mrl2","1")</f>
        <v>27</v>
      </c>
      <c r="R302" s="6">
        <f>RTD("tdf.quote","",$F302,"mcj2","1")</f>
        <v>48.79</v>
      </c>
      <c r="S302" s="7">
        <f>RTD("tdf.quote","",$F302,"mcl2","1")</f>
        <v>25</v>
      </c>
      <c r="T302" s="103">
        <f>IF(配置!$P302=0, 1000, $O302/配置!$P302*100)</f>
        <v>19.838056681985776</v>
      </c>
      <c r="U302" s="103">
        <f>IF(配置!$P302=0, 1000, ($O302+$S302)/配置!$P302*100)</f>
        <v>90.688259117649267</v>
      </c>
    </row>
    <row r="303" spans="6:21" x14ac:dyDescent="0.15">
      <c r="F303" s="74" t="str">
        <f>wt!B298</f>
        <v>603288.SH</v>
      </c>
      <c r="G303" s="74" t="str">
        <f>wt!C298</f>
        <v>海天味业</v>
      </c>
      <c r="H303" s="75">
        <f>RTD("tdf.quote","",$F303,"new","1")</f>
        <v>42.49</v>
      </c>
      <c r="I303" s="7">
        <f>配置!G303</f>
        <v>1</v>
      </c>
      <c r="J303" s="7">
        <f t="shared" si="5"/>
        <v>0</v>
      </c>
      <c r="K303" s="7">
        <f>RTD("tdf.quote","",$F303,"volume","1")</f>
        <v>51517</v>
      </c>
      <c r="L303" s="6">
        <f>RTD("tdf.quote","",$F303,"mrj1","1")</f>
        <v>42.48</v>
      </c>
      <c r="M303" s="7">
        <f>RTD("tdf.quote","",$F303,"mrl1","1")</f>
        <v>11</v>
      </c>
      <c r="N303" s="6">
        <f>RTD("tdf.quote","",$F303,"mcj1","1")</f>
        <v>42.5</v>
      </c>
      <c r="O303" s="7">
        <f>RTD("tdf.quote","",$F303,"mcl1","1")</f>
        <v>345</v>
      </c>
      <c r="P303" s="6">
        <f>RTD("tdf.quote","",$F303,"mrj2","1")</f>
        <v>42.47</v>
      </c>
      <c r="Q303" s="7">
        <f>RTD("tdf.quote","",$F303,"mrl2","1")</f>
        <v>24</v>
      </c>
      <c r="R303" s="6">
        <f>RTD("tdf.quote","",$F303,"mcj2","1")</f>
        <v>42.55</v>
      </c>
      <c r="S303" s="7">
        <f>RTD("tdf.quote","",$F303,"mcl2","1")</f>
        <v>99</v>
      </c>
      <c r="T303" s="103">
        <f>IF(配置!$P303=0, 1000, $O303/配置!$P303*100)</f>
        <v>1568.9578531525258</v>
      </c>
      <c r="U303" s="103">
        <f>IF(配置!$P303=0, 1000, ($O303+$S303)/配置!$P303*100)</f>
        <v>2019.1805414484679</v>
      </c>
    </row>
    <row r="304" spans="6:21" x14ac:dyDescent="0.15">
      <c r="F304" s="74" t="str">
        <f>wt!B299</f>
        <v>603699.SH</v>
      </c>
      <c r="G304" s="74" t="str">
        <f>wt!C299</f>
        <v>纽威股份</v>
      </c>
      <c r="H304" s="75">
        <f>RTD("tdf.quote","",$F304,"new","1")</f>
        <v>22.09</v>
      </c>
      <c r="I304" s="7">
        <f>配置!G304</f>
        <v>1</v>
      </c>
      <c r="J304" s="7">
        <f t="shared" si="5"/>
        <v>0</v>
      </c>
      <c r="K304" s="7">
        <f>RTD("tdf.quote","",$F304,"volume","1")</f>
        <v>47544</v>
      </c>
      <c r="L304" s="6">
        <f>RTD("tdf.quote","",$F304,"mrj1","1")</f>
        <v>22.09</v>
      </c>
      <c r="M304" s="7">
        <f>RTD("tdf.quote","",$F304,"mrl1","1")</f>
        <v>142</v>
      </c>
      <c r="N304" s="6">
        <f>RTD("tdf.quote","",$F304,"mcj1","1")</f>
        <v>22.1</v>
      </c>
      <c r="O304" s="7">
        <f>RTD("tdf.quote","",$F304,"mcl1","1")</f>
        <v>230</v>
      </c>
      <c r="P304" s="6">
        <f>RTD("tdf.quote","",$F304,"mrj2","1")</f>
        <v>22.08</v>
      </c>
      <c r="Q304" s="7">
        <f>RTD("tdf.quote","",$F304,"mrl2","1")</f>
        <v>107</v>
      </c>
      <c r="R304" s="6">
        <f>RTD("tdf.quote","",$F304,"mcj2","1")</f>
        <v>22.11</v>
      </c>
      <c r="S304" s="7">
        <f>RTD("tdf.quote","",$F304,"mcl2","1")</f>
        <v>10</v>
      </c>
      <c r="T304" s="103">
        <f>IF(配置!$P304=0, 1000, $O304/配置!$P304*100)</f>
        <v>1201.2000013462523</v>
      </c>
      <c r="U304" s="103">
        <f>IF(配置!$P304=0, 1000, ($O304+$S304)/配置!$P304*100)</f>
        <v>1253.4260883613065</v>
      </c>
    </row>
    <row r="305" spans="6:21" x14ac:dyDescent="0.15">
      <c r="F305" s="74" t="str">
        <f>wt!B300</f>
        <v>603993.SH</v>
      </c>
      <c r="G305" s="74" t="str">
        <f>wt!C300</f>
        <v>洛阳钼业</v>
      </c>
      <c r="H305" s="75">
        <f>RTD("tdf.quote","",$F305,"new","1")</f>
        <v>9.1199999999999992</v>
      </c>
      <c r="I305" s="7">
        <f>配置!G305</f>
        <v>1</v>
      </c>
      <c r="J305" s="7">
        <f t="shared" si="5"/>
        <v>0</v>
      </c>
      <c r="K305" s="7">
        <f>RTD("tdf.quote","",$F305,"volume","1")</f>
        <v>154534</v>
      </c>
      <c r="L305" s="6">
        <f>RTD("tdf.quote","",$F305,"mrj1","1")</f>
        <v>9.1199999999999992</v>
      </c>
      <c r="M305" s="7">
        <f>RTD("tdf.quote","",$F305,"mrl1","1")</f>
        <v>200</v>
      </c>
      <c r="N305" s="6">
        <f>RTD("tdf.quote","",$F305,"mcj1","1")</f>
        <v>9.1300000000000008</v>
      </c>
      <c r="O305" s="7">
        <f>RTD("tdf.quote","",$F305,"mcl1","1")</f>
        <v>639</v>
      </c>
      <c r="P305" s="6">
        <f>RTD("tdf.quote","",$F305,"mrj2","1")</f>
        <v>9.11</v>
      </c>
      <c r="Q305" s="7">
        <f>RTD("tdf.quote","",$F305,"mrl2","1")</f>
        <v>692</v>
      </c>
      <c r="R305" s="6">
        <f>RTD("tdf.quote","",$F305,"mcj2","1")</f>
        <v>9.14</v>
      </c>
      <c r="S305" s="7">
        <f>RTD("tdf.quote","",$F305,"mcl2","1")</f>
        <v>223</v>
      </c>
      <c r="T305" s="103">
        <f>IF(配置!$P305=0, 1000, $O305/配置!$P305*100)</f>
        <v>2070.951281364692</v>
      </c>
      <c r="U305" s="103">
        <f>IF(配置!$P305=0, 1000, ($O305+$S305)/配置!$P305*100)</f>
        <v>2793.6776283824174</v>
      </c>
    </row>
  </sheetData>
  <phoneticPr fontId="1" type="noConversion"/>
  <conditionalFormatting sqref="T6:T305">
    <cfRule type="cellIs" dxfId="9" priority="9" operator="lessThan">
      <formula>1</formula>
    </cfRule>
  </conditionalFormatting>
  <conditionalFormatting sqref="U6:U305">
    <cfRule type="top10" dxfId="8" priority="7" bottom="1" rank="10"/>
    <cfRule type="cellIs" dxfId="7" priority="8" operator="lessThan">
      <formula>1</formula>
    </cfRule>
  </conditionalFormatting>
  <conditionalFormatting sqref="T5">
    <cfRule type="cellIs" dxfId="6" priority="6" operator="lessThan">
      <formula>1</formula>
    </cfRule>
  </conditionalFormatting>
  <conditionalFormatting sqref="U5">
    <cfRule type="top10" dxfId="5" priority="4" bottom="1" rank="10"/>
    <cfRule type="cellIs" dxfId="4" priority="5" operator="lessThan">
      <formula>1</formula>
    </cfRule>
  </conditionalFormatting>
  <conditionalFormatting sqref="I6:I305">
    <cfRule type="cellIs" dxfId="3" priority="3" operator="equal">
      <formula>0</formula>
    </cfRule>
  </conditionalFormatting>
  <conditionalFormatting sqref="J6:J305">
    <cfRule type="cellIs" dxfId="2" priority="1" operator="equal">
      <formula>-1</formula>
    </cfRule>
    <cfRule type="cellIs" dxfId="1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05"/>
  <sheetViews>
    <sheetView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Q2" sqref="Q2"/>
    </sheetView>
  </sheetViews>
  <sheetFormatPr defaultRowHeight="13.5" x14ac:dyDescent="0.15"/>
  <cols>
    <col min="1" max="1" width="10.25" style="84" bestFit="1" customWidth="1"/>
    <col min="2" max="2" width="9.25" style="84" bestFit="1" customWidth="1"/>
    <col min="3" max="3" width="10.5" hidden="1" customWidth="1"/>
    <col min="4" max="4" width="12" customWidth="1"/>
    <col min="5" max="5" width="4.375" customWidth="1"/>
    <col min="6" max="6" width="6" customWidth="1"/>
    <col min="7" max="7" width="4.625" customWidth="1"/>
    <col min="8" max="8" width="10.5" style="100" bestFit="1" customWidth="1"/>
    <col min="9" max="9" width="6.125" style="101" customWidth="1"/>
    <col min="10" max="10" width="13.125" style="102" customWidth="1"/>
    <col min="11" max="11" width="10" style="44" customWidth="1"/>
    <col min="12" max="13" width="10.25" style="10" customWidth="1"/>
    <col min="14" max="15" width="10.25" style="67" customWidth="1"/>
    <col min="16" max="16" width="10.25" style="16" customWidth="1"/>
    <col min="17" max="17" width="9.5" style="20" bestFit="1" customWidth="1"/>
  </cols>
  <sheetData>
    <row r="1" spans="1:18" x14ac:dyDescent="0.15">
      <c r="H1" s="87" t="s">
        <v>49</v>
      </c>
      <c r="I1" s="88" t="s">
        <v>49</v>
      </c>
      <c r="J1" s="89" t="s">
        <v>49</v>
      </c>
      <c r="K1" s="44">
        <v>300</v>
      </c>
      <c r="Q1" s="16">
        <v>100</v>
      </c>
      <c r="R1" t="s">
        <v>54</v>
      </c>
    </row>
    <row r="2" spans="1:18" x14ac:dyDescent="0.15">
      <c r="C2" s="82">
        <f>D2</f>
        <v>41988</v>
      </c>
      <c r="D2" s="81">
        <f>H2</f>
        <v>41988</v>
      </c>
      <c r="E2" s="4">
        <f>D2</f>
        <v>41988</v>
      </c>
      <c r="F2" s="4">
        <f t="shared" ref="F2" si="0">E2</f>
        <v>41988</v>
      </c>
      <c r="G2" s="4"/>
      <c r="H2" s="90">
        <f>wt!$A$1</f>
        <v>41988</v>
      </c>
      <c r="I2" s="91">
        <f>wt!$A$1</f>
        <v>41988</v>
      </c>
      <c r="J2" s="92">
        <f>wt!$A$1</f>
        <v>41988</v>
      </c>
      <c r="K2" s="50">
        <f>D4*K1</f>
        <v>957968.1</v>
      </c>
      <c r="L2" s="107">
        <f>SUMPRODUCT(J6:J305,G6:G305)</f>
        <v>0.97022069309770598</v>
      </c>
      <c r="M2" s="13"/>
      <c r="N2" s="68"/>
      <c r="O2" s="68"/>
      <c r="P2" s="20" t="s">
        <v>25</v>
      </c>
    </row>
    <row r="3" spans="1:18" ht="67.5" x14ac:dyDescent="0.15">
      <c r="C3" s="1" t="s">
        <v>1</v>
      </c>
      <c r="D3" s="1" t="s">
        <v>0</v>
      </c>
      <c r="E3" s="5" t="s">
        <v>2</v>
      </c>
      <c r="F3" s="5" t="s">
        <v>3</v>
      </c>
      <c r="G3" s="5" t="s">
        <v>27</v>
      </c>
      <c r="H3" s="93" t="s">
        <v>58</v>
      </c>
      <c r="I3" s="94" t="s">
        <v>50</v>
      </c>
      <c r="J3" s="95" t="s">
        <v>60</v>
      </c>
      <c r="K3" s="45" t="s">
        <v>662</v>
      </c>
      <c r="L3" s="11" t="s">
        <v>26</v>
      </c>
      <c r="M3" s="11" t="s">
        <v>59</v>
      </c>
      <c r="N3" s="69" t="s">
        <v>47</v>
      </c>
      <c r="O3" s="69" t="s">
        <v>45</v>
      </c>
      <c r="P3" s="17" t="s">
        <v>38</v>
      </c>
      <c r="Q3" s="48" t="s">
        <v>41</v>
      </c>
    </row>
    <row r="4" spans="1:18" x14ac:dyDescent="0.15">
      <c r="A4" s="84" t="s">
        <v>4</v>
      </c>
      <c r="C4" s="2">
        <f>[1]!thsiFinD("THS_QSPJ_STOCK",$A4,C$2,100,"")</f>
        <v>3193.2269999999999</v>
      </c>
      <c r="D4" s="2">
        <f>[1]!thsiFinD("THS_QSPJ_STOCK",$A4,D$2,100,"")</f>
        <v>3193.2269999999999</v>
      </c>
      <c r="E4" s="3" t="str">
        <f>[1]!thsiFinD("THS_JYZT_STOCK",$A4,E$2)</f>
        <v>交易</v>
      </c>
      <c r="F4" s="9">
        <f>[1]!thsiFinD("THS_TPYY_STOCK",$A4,F$2)</f>
        <v>0</v>
      </c>
      <c r="G4" s="9">
        <f>IF(E4="交易",1,0)</f>
        <v>1</v>
      </c>
      <c r="H4" s="96"/>
      <c r="I4" s="97">
        <v>1</v>
      </c>
      <c r="J4" s="98">
        <v>1</v>
      </c>
      <c r="K4" s="47">
        <f>$K$2*$J4/$D4</f>
        <v>300</v>
      </c>
      <c r="L4" s="12"/>
      <c r="M4" s="14"/>
      <c r="N4" s="70"/>
      <c r="O4" s="70"/>
      <c r="P4" s="19"/>
      <c r="Q4" s="49">
        <f>$K$2*J4/D4</f>
        <v>300</v>
      </c>
    </row>
    <row r="5" spans="1:18" s="66" customFormat="1" x14ac:dyDescent="0.15">
      <c r="A5" s="85"/>
      <c r="B5" s="85" t="s">
        <v>46</v>
      </c>
      <c r="C5" s="66">
        <v>1</v>
      </c>
      <c r="D5" s="66">
        <v>1</v>
      </c>
      <c r="E5" s="66" t="s">
        <v>48</v>
      </c>
      <c r="F5" s="83">
        <v>0</v>
      </c>
      <c r="G5" s="9">
        <f>IF(E5="交易",1,0)</f>
        <v>1</v>
      </c>
      <c r="H5" s="96"/>
      <c r="I5" s="97">
        <v>1</v>
      </c>
      <c r="J5" s="98"/>
      <c r="K5" s="46"/>
      <c r="L5" s="14"/>
      <c r="M5" s="14"/>
      <c r="N5" s="86">
        <f>1-L2</f>
        <v>2.9779306902294023E-2</v>
      </c>
      <c r="O5" s="71">
        <f t="shared" ref="O5:O68" si="1">$K$2*N5/$D5</f>
        <v>28527.62605250749</v>
      </c>
      <c r="P5" s="18">
        <f>O5</f>
        <v>28527.62605250749</v>
      </c>
      <c r="Q5" s="49">
        <f>ROUND(P5*$Q$1,-2)</f>
        <v>2852800</v>
      </c>
    </row>
    <row r="6" spans="1:18" x14ac:dyDescent="0.15">
      <c r="A6" s="85" t="str">
        <f>wt!B1</f>
        <v>000001.SZ</v>
      </c>
      <c r="B6" s="85" t="str">
        <f>wt!C1</f>
        <v>平安银行</v>
      </c>
      <c r="C6" s="2">
        <f>[1]!thsiFinD("THS_SPJ_STOCK",$A6,C$2,100,"")</f>
        <v>13.94</v>
      </c>
      <c r="D6" s="3">
        <f>[1]!thsiFinD("THS_QSPJ_STOCK",$A6,D$2,100,"")</f>
        <v>13.94</v>
      </c>
      <c r="E6" s="3" t="str">
        <f>[1]!thsiFinD("THS_JYZT_STOCK",$A6,E$2)</f>
        <v>交易</v>
      </c>
      <c r="F6" s="9">
        <f>[1]!thsiFinD("THS_TPYY_STOCK",$A6,F$2)</f>
        <v>0</v>
      </c>
      <c r="G6" s="9">
        <f t="shared" ref="G6:G69" si="2">IF(E6="交易",1,0)</f>
        <v>1</v>
      </c>
      <c r="H6" s="99">
        <f>wt!E1</f>
        <v>0</v>
      </c>
      <c r="I6" s="97">
        <f>wt!F1</f>
        <v>0</v>
      </c>
      <c r="J6" s="108">
        <f>wt!D1</f>
        <v>1.0611050052400893E-2</v>
      </c>
      <c r="K6" s="47">
        <f>$K$2*J6/$D6</f>
        <v>729.19996109780379</v>
      </c>
      <c r="L6" s="15">
        <f t="shared" ref="L6:L69" si="3">J6/$L$2*G6</f>
        <v>1.0936738546074597E-2</v>
      </c>
      <c r="M6" s="12">
        <f t="shared" ref="M6:M69" si="4">$K$2*$L6/$D6</f>
        <v>751.58153839166744</v>
      </c>
      <c r="N6" s="72">
        <f t="shared" ref="N6:N69" si="5">G6*J6</f>
        <v>1.0611050052400893E-2</v>
      </c>
      <c r="O6" s="73">
        <f t="shared" si="1"/>
        <v>729.19996109780379</v>
      </c>
      <c r="P6" s="18">
        <f t="shared" ref="P6:P69" si="6">O6</f>
        <v>729.19996109780379</v>
      </c>
      <c r="Q6" s="49">
        <f>ROUND(P6*$Q$1,-2)</f>
        <v>72900</v>
      </c>
    </row>
    <row r="7" spans="1:18" x14ac:dyDescent="0.15">
      <c r="A7" s="85" t="str">
        <f>wt!B2</f>
        <v>000002.SZ</v>
      </c>
      <c r="B7" s="85" t="str">
        <f>wt!C2</f>
        <v>万  科Ａ</v>
      </c>
      <c r="C7" s="2">
        <f>[1]!thsiFinD("THS_SPJ_STOCK",$A7,C$2,100,"")</f>
        <v>11.69</v>
      </c>
      <c r="D7" s="3">
        <f>[1]!thsiFinD("THS_QSPJ_STOCK",$A7,D$2,100,"")</f>
        <v>11.69</v>
      </c>
      <c r="E7" s="3" t="str">
        <f>[1]!thsiFinD("THS_JYZT_STOCK",$A7,E$2)</f>
        <v>交易</v>
      </c>
      <c r="F7" s="9">
        <f>[1]!thsiFinD("THS_TPYY_STOCK",$A7,F$2)</f>
        <v>0</v>
      </c>
      <c r="G7" s="9">
        <f>IF(E7="交易",1,0)</f>
        <v>1</v>
      </c>
      <c r="H7" s="99">
        <f>wt!E2</f>
        <v>0</v>
      </c>
      <c r="I7" s="97">
        <f>wt!F2</f>
        <v>0</v>
      </c>
      <c r="J7" s="108">
        <f>wt!D2</f>
        <v>1.5079078391247384E-2</v>
      </c>
      <c r="K7" s="47">
        <f t="shared" ref="K7:K70" si="7">$K$2*$J7/$D7</f>
        <v>1235.6951305572552</v>
      </c>
      <c r="L7" s="15">
        <f t="shared" si="3"/>
        <v>1.5541905566972738E-2</v>
      </c>
      <c r="M7" s="12">
        <f t="shared" si="4"/>
        <v>1273.6227327948927</v>
      </c>
      <c r="N7" s="72">
        <f t="shared" si="5"/>
        <v>1.5079078391247384E-2</v>
      </c>
      <c r="O7" s="73">
        <f t="shared" si="1"/>
        <v>1235.6951305572552</v>
      </c>
      <c r="P7" s="18">
        <f t="shared" si="6"/>
        <v>1235.6951305572552</v>
      </c>
      <c r="Q7" s="49">
        <f t="shared" ref="Q7:Q70" si="8">ROUND(P7*$Q$1,-2)</f>
        <v>123600</v>
      </c>
    </row>
    <row r="8" spans="1:18" x14ac:dyDescent="0.15">
      <c r="A8" s="85" t="str">
        <f>wt!B3</f>
        <v>000009.SZ</v>
      </c>
      <c r="B8" s="85" t="str">
        <f>wt!C3</f>
        <v>中国宝安</v>
      </c>
      <c r="C8" s="2">
        <f>[1]!thsiFinD("THS_SPJ_STOCK",$A8,C$2,100,"")</f>
        <v>14.15</v>
      </c>
      <c r="D8" s="3">
        <f>[1]!thsiFinD("THS_QSPJ_STOCK",$A8,D$2,100,"")</f>
        <v>14.15</v>
      </c>
      <c r="E8" s="3" t="str">
        <f>[1]!thsiFinD("THS_JYZT_STOCK",$A8,E$2)</f>
        <v>交易</v>
      </c>
      <c r="F8" s="9">
        <f>[1]!thsiFinD("THS_TPYY_STOCK",$A8,F$2)</f>
        <v>0</v>
      </c>
      <c r="G8" s="9">
        <f t="shared" si="2"/>
        <v>1</v>
      </c>
      <c r="H8" s="99">
        <f>wt!E3</f>
        <v>0</v>
      </c>
      <c r="I8" s="97">
        <f>wt!F3</f>
        <v>0</v>
      </c>
      <c r="J8" s="108">
        <f>wt!D3</f>
        <v>2.8381403527916482E-3</v>
      </c>
      <c r="K8" s="47">
        <f>$K$2*$J8/$D8</f>
        <v>192.14472942029292</v>
      </c>
      <c r="L8" s="15">
        <f t="shared" si="3"/>
        <v>2.9252523399908906E-3</v>
      </c>
      <c r="M8" s="12">
        <f t="shared" si="4"/>
        <v>198.04229160152843</v>
      </c>
      <c r="N8" s="72">
        <f t="shared" si="5"/>
        <v>2.8381403527916482E-3</v>
      </c>
      <c r="O8" s="73">
        <f t="shared" si="1"/>
        <v>192.14472942029292</v>
      </c>
      <c r="P8" s="18">
        <f t="shared" si="6"/>
        <v>192.14472942029292</v>
      </c>
      <c r="Q8" s="49">
        <f t="shared" si="8"/>
        <v>19200</v>
      </c>
    </row>
    <row r="9" spans="1:18" x14ac:dyDescent="0.15">
      <c r="A9" s="85" t="str">
        <f>wt!B4</f>
        <v>000024.SZ</v>
      </c>
      <c r="B9" s="85" t="str">
        <f>wt!C4</f>
        <v>招商地产</v>
      </c>
      <c r="C9" s="2">
        <f>[1]!thsiFinD("THS_SPJ_STOCK",$A9,C$2,100,"")</f>
        <v>19.78</v>
      </c>
      <c r="D9" s="3">
        <f>[1]!thsiFinD("THS_QSPJ_STOCK",$A9,D$2,100,"")</f>
        <v>19.78</v>
      </c>
      <c r="E9" s="3" t="str">
        <f>[1]!thsiFinD("THS_JYZT_STOCK",$A9,E$2)</f>
        <v>交易</v>
      </c>
      <c r="F9" s="9">
        <f>[1]!thsiFinD("THS_TPYY_STOCK",$A9,F$2)</f>
        <v>0</v>
      </c>
      <c r="G9" s="9">
        <f t="shared" si="2"/>
        <v>1</v>
      </c>
      <c r="H9" s="99">
        <f>wt!E4</f>
        <v>0</v>
      </c>
      <c r="I9" s="97">
        <f>wt!F4</f>
        <v>0</v>
      </c>
      <c r="J9" s="108">
        <f>wt!D4</f>
        <v>2.7239369292222535E-3</v>
      </c>
      <c r="K9" s="47">
        <f t="shared" si="7"/>
        <v>131.92339153725362</v>
      </c>
      <c r="L9" s="15">
        <f t="shared" si="3"/>
        <v>2.80754363270207E-3</v>
      </c>
      <c r="M9" s="12">
        <f t="shared" si="4"/>
        <v>135.9725601358291</v>
      </c>
      <c r="N9" s="72">
        <f t="shared" si="5"/>
        <v>2.7239369292222535E-3</v>
      </c>
      <c r="O9" s="73">
        <f t="shared" si="1"/>
        <v>131.92339153725362</v>
      </c>
      <c r="P9" s="18">
        <f t="shared" si="6"/>
        <v>131.92339153725362</v>
      </c>
      <c r="Q9" s="49">
        <f t="shared" si="8"/>
        <v>13200</v>
      </c>
    </row>
    <row r="10" spans="1:18" x14ac:dyDescent="0.15">
      <c r="A10" s="85" t="str">
        <f>wt!B5</f>
        <v>000027.SZ</v>
      </c>
      <c r="B10" s="85" t="str">
        <f>wt!C5</f>
        <v>深圳能源</v>
      </c>
      <c r="C10" s="2">
        <f>[1]!thsiFinD("THS_SPJ_STOCK",$A10,C$2,100,"")</f>
        <v>10.88</v>
      </c>
      <c r="D10" s="3">
        <f>[1]!thsiFinD("THS_QSPJ_STOCK",$A10,D$2,100,"")</f>
        <v>10.88</v>
      </c>
      <c r="E10" s="3" t="str">
        <f>[1]!thsiFinD("THS_JYZT_STOCK",$A10,E$2)</f>
        <v>交易</v>
      </c>
      <c r="F10" s="9">
        <f>[1]!thsiFinD("THS_TPYY_STOCK",$A10,F$2)</f>
        <v>0</v>
      </c>
      <c r="G10" s="9">
        <f t="shared" si="2"/>
        <v>1</v>
      </c>
      <c r="H10" s="99">
        <f>wt!E5</f>
        <v>0</v>
      </c>
      <c r="I10" s="97">
        <f>wt!F5</f>
        <v>0</v>
      </c>
      <c r="J10" s="108">
        <f>wt!D5</f>
        <v>1.1495337805931117E-3</v>
      </c>
      <c r="K10" s="47">
        <f t="shared" si="7"/>
        <v>101.21476945593751</v>
      </c>
      <c r="L10" s="15">
        <f t="shared" si="3"/>
        <v>1.1848168038169724E-3</v>
      </c>
      <c r="M10" s="12">
        <f t="shared" si="4"/>
        <v>104.32138808829207</v>
      </c>
      <c r="N10" s="72">
        <f t="shared" si="5"/>
        <v>1.1495337805931117E-3</v>
      </c>
      <c r="O10" s="73">
        <f t="shared" si="1"/>
        <v>101.21476945593751</v>
      </c>
      <c r="P10" s="18">
        <f t="shared" si="6"/>
        <v>101.21476945593751</v>
      </c>
      <c r="Q10" s="49">
        <f t="shared" si="8"/>
        <v>10100</v>
      </c>
    </row>
    <row r="11" spans="1:18" x14ac:dyDescent="0.15">
      <c r="A11" s="85" t="str">
        <f>wt!B6</f>
        <v>000039.SZ</v>
      </c>
      <c r="B11" s="85" t="str">
        <f>wt!C6</f>
        <v>中集集团</v>
      </c>
      <c r="C11" s="2">
        <f>[1]!thsiFinD("THS_SPJ_STOCK",$A11,C$2,100,"")</f>
        <v>22.73</v>
      </c>
      <c r="D11" s="3">
        <f>[1]!thsiFinD("THS_QSPJ_STOCK",$A11,D$2,100,"")</f>
        <v>22.73</v>
      </c>
      <c r="E11" s="3" t="str">
        <f>[1]!thsiFinD("THS_JYZT_STOCK",$A11,E$2)</f>
        <v>交易</v>
      </c>
      <c r="F11" s="9">
        <f>[1]!thsiFinD("THS_TPYY_STOCK",$A11,F$2)</f>
        <v>0</v>
      </c>
      <c r="G11" s="9">
        <f t="shared" si="2"/>
        <v>1</v>
      </c>
      <c r="H11" s="99">
        <f>wt!E6</f>
        <v>0</v>
      </c>
      <c r="I11" s="97">
        <f>wt!F6</f>
        <v>0</v>
      </c>
      <c r="J11" s="108">
        <f>wt!D6</f>
        <v>2.6118762327669081E-3</v>
      </c>
      <c r="K11" s="47">
        <f t="shared" si="7"/>
        <v>110.07893146233492</v>
      </c>
      <c r="L11" s="15">
        <f t="shared" si="3"/>
        <v>2.6920434199643271E-3</v>
      </c>
      <c r="M11" s="12">
        <f t="shared" si="4"/>
        <v>113.45762077169945</v>
      </c>
      <c r="N11" s="72">
        <f t="shared" si="5"/>
        <v>2.6118762327669081E-3</v>
      </c>
      <c r="O11" s="73">
        <f t="shared" si="1"/>
        <v>110.07893146233492</v>
      </c>
      <c r="P11" s="18">
        <f t="shared" si="6"/>
        <v>110.07893146233492</v>
      </c>
      <c r="Q11" s="49">
        <f t="shared" si="8"/>
        <v>11000</v>
      </c>
    </row>
    <row r="12" spans="1:18" x14ac:dyDescent="0.15">
      <c r="A12" s="85" t="str">
        <f>wt!B7</f>
        <v>000060.SZ</v>
      </c>
      <c r="B12" s="85" t="str">
        <f>wt!C7</f>
        <v>中金岭南</v>
      </c>
      <c r="C12" s="2">
        <f>[1]!thsiFinD("THS_SPJ_STOCK",$A12,C$2,100,"")</f>
        <v>10.14</v>
      </c>
      <c r="D12" s="3">
        <f>[1]!thsiFinD("THS_QSPJ_STOCK",$A12,D$2,100,"")</f>
        <v>10.14</v>
      </c>
      <c r="E12" s="3" t="str">
        <f>[1]!thsiFinD("THS_JYZT_STOCK",$A12,E$2)</f>
        <v>交易</v>
      </c>
      <c r="F12" s="9">
        <f>[1]!thsiFinD("THS_TPYY_STOCK",$A12,F$2)</f>
        <v>0</v>
      </c>
      <c r="G12" s="9">
        <f t="shared" si="2"/>
        <v>1</v>
      </c>
      <c r="H12" s="99">
        <f>wt!E7</f>
        <v>0</v>
      </c>
      <c r="I12" s="97">
        <f>wt!F7</f>
        <v>0</v>
      </c>
      <c r="J12" s="108">
        <f>wt!D7</f>
        <v>1.9511791048805913E-3</v>
      </c>
      <c r="K12" s="47">
        <f t="shared" si="7"/>
        <v>184.33602957220521</v>
      </c>
      <c r="L12" s="15">
        <f t="shared" si="3"/>
        <v>2.0110672950613907E-3</v>
      </c>
      <c r="M12" s="12">
        <f t="shared" si="4"/>
        <v>189.99391672801772</v>
      </c>
      <c r="N12" s="72">
        <f t="shared" si="5"/>
        <v>1.9511791048805913E-3</v>
      </c>
      <c r="O12" s="73">
        <f t="shared" si="1"/>
        <v>184.33602957220521</v>
      </c>
      <c r="P12" s="18">
        <f t="shared" si="6"/>
        <v>184.33602957220521</v>
      </c>
      <c r="Q12" s="49">
        <f t="shared" si="8"/>
        <v>18400</v>
      </c>
    </row>
    <row r="13" spans="1:18" x14ac:dyDescent="0.15">
      <c r="A13" s="85" t="str">
        <f>wt!B8</f>
        <v>000061.SZ</v>
      </c>
      <c r="B13" s="85" t="str">
        <f>wt!C8</f>
        <v>农 产 品</v>
      </c>
      <c r="C13" s="2">
        <f>[1]!thsiFinD("THS_SPJ_STOCK",$A13,C$2,100,"")</f>
        <v>11.73</v>
      </c>
      <c r="D13" s="3">
        <f>[1]!thsiFinD("THS_QSPJ_STOCK",$A13,D$2,100,"")</f>
        <v>11.73</v>
      </c>
      <c r="E13" s="3" t="str">
        <f>[1]!thsiFinD("THS_JYZT_STOCK",$A13,E$2)</f>
        <v>交易</v>
      </c>
      <c r="F13" s="9">
        <f>[1]!thsiFinD("THS_TPYY_STOCK",$A13,F$2)</f>
        <v>0</v>
      </c>
      <c r="G13" s="9">
        <f t="shared" si="2"/>
        <v>1</v>
      </c>
      <c r="H13" s="99">
        <f>wt!E8</f>
        <v>0</v>
      </c>
      <c r="I13" s="97">
        <f>wt!F8</f>
        <v>0</v>
      </c>
      <c r="J13" s="108">
        <f>wt!D8</f>
        <v>2.1219485584561704E-3</v>
      </c>
      <c r="K13" s="47">
        <f t="shared" si="7"/>
        <v>173.29573988422817</v>
      </c>
      <c r="L13" s="15">
        <f t="shared" si="3"/>
        <v>2.1870782323568519E-3</v>
      </c>
      <c r="M13" s="12">
        <f t="shared" si="4"/>
        <v>178.61476375125761</v>
      </c>
      <c r="N13" s="72">
        <f t="shared" si="5"/>
        <v>2.1219485584561704E-3</v>
      </c>
      <c r="O13" s="73">
        <f t="shared" si="1"/>
        <v>173.29573988422817</v>
      </c>
      <c r="P13" s="18">
        <f t="shared" si="6"/>
        <v>173.29573988422817</v>
      </c>
      <c r="Q13" s="49">
        <f t="shared" si="8"/>
        <v>17300</v>
      </c>
    </row>
    <row r="14" spans="1:18" x14ac:dyDescent="0.15">
      <c r="A14" s="85" t="str">
        <f>wt!B9</f>
        <v>000063.SZ</v>
      </c>
      <c r="B14" s="85" t="str">
        <f>wt!C9</f>
        <v>中兴通讯</v>
      </c>
      <c r="C14" s="2">
        <f>[1]!thsiFinD("THS_SPJ_STOCK",$A14,C$2,100,"")</f>
        <v>17.329999999999998</v>
      </c>
      <c r="D14" s="3">
        <f>[1]!thsiFinD("THS_QSPJ_STOCK",$A14,D$2,100,"")</f>
        <v>17.329999999999998</v>
      </c>
      <c r="E14" s="3" t="str">
        <f>[1]!thsiFinD("THS_JYZT_STOCK",$A14,E$2)</f>
        <v>交易</v>
      </c>
      <c r="F14" s="9">
        <f>[1]!thsiFinD("THS_TPYY_STOCK",$A14,F$2)</f>
        <v>0</v>
      </c>
      <c r="G14" s="9">
        <f t="shared" si="2"/>
        <v>1</v>
      </c>
      <c r="H14" s="99">
        <f>wt!E9</f>
        <v>0</v>
      </c>
      <c r="I14" s="97">
        <f>wt!F9</f>
        <v>0</v>
      </c>
      <c r="J14" s="108">
        <f>wt!D9</f>
        <v>4.5390037172434797E-3</v>
      </c>
      <c r="K14" s="47">
        <f t="shared" si="7"/>
        <v>250.90714177153339</v>
      </c>
      <c r="L14" s="15">
        <f t="shared" si="3"/>
        <v>4.6783208702253273E-3</v>
      </c>
      <c r="M14" s="12">
        <f t="shared" si="4"/>
        <v>258.60831824813062</v>
      </c>
      <c r="N14" s="72">
        <f t="shared" si="5"/>
        <v>4.5390037172434797E-3</v>
      </c>
      <c r="O14" s="73">
        <f t="shared" si="1"/>
        <v>250.90714177153339</v>
      </c>
      <c r="P14" s="18">
        <f t="shared" si="6"/>
        <v>250.90714177153339</v>
      </c>
      <c r="Q14" s="49">
        <f t="shared" si="8"/>
        <v>25100</v>
      </c>
    </row>
    <row r="15" spans="1:18" x14ac:dyDescent="0.15">
      <c r="A15" s="85" t="str">
        <f>wt!B10</f>
        <v>000069.SZ</v>
      </c>
      <c r="B15" s="85" t="str">
        <f>wt!C10</f>
        <v>华侨城Ａ</v>
      </c>
      <c r="C15" s="2">
        <f>[1]!thsiFinD("THS_SPJ_STOCK",$A15,C$2,100,"")</f>
        <v>6.96</v>
      </c>
      <c r="D15" s="3">
        <f>[1]!thsiFinD("THS_QSPJ_STOCK",$A15,D$2,100,"")</f>
        <v>6.96</v>
      </c>
      <c r="E15" s="3" t="str">
        <f>[1]!thsiFinD("THS_JYZT_STOCK",$A15,E$2)</f>
        <v>交易</v>
      </c>
      <c r="F15" s="9">
        <f>[1]!thsiFinD("THS_TPYY_STOCK",$A15,F$2)</f>
        <v>0</v>
      </c>
      <c r="G15" s="9">
        <f t="shared" si="2"/>
        <v>1</v>
      </c>
      <c r="H15" s="99">
        <f>wt!E10</f>
        <v>0</v>
      </c>
      <c r="I15" s="97">
        <f>wt!F10</f>
        <v>0</v>
      </c>
      <c r="J15" s="108">
        <f>wt!D10</f>
        <v>3.3718464975884934E-3</v>
      </c>
      <c r="K15" s="47">
        <f t="shared" si="7"/>
        <v>464.09789982564706</v>
      </c>
      <c r="L15" s="15">
        <f t="shared" si="3"/>
        <v>3.4753397052611945E-3</v>
      </c>
      <c r="M15" s="12">
        <f t="shared" si="4"/>
        <v>478.34261125052103</v>
      </c>
      <c r="N15" s="72">
        <f t="shared" si="5"/>
        <v>3.3718464975884934E-3</v>
      </c>
      <c r="O15" s="73">
        <f t="shared" si="1"/>
        <v>464.09789982564706</v>
      </c>
      <c r="P15" s="18">
        <f t="shared" si="6"/>
        <v>464.09789982564706</v>
      </c>
      <c r="Q15" s="49">
        <f t="shared" si="8"/>
        <v>46400</v>
      </c>
    </row>
    <row r="16" spans="1:18" x14ac:dyDescent="0.15">
      <c r="A16" s="85" t="str">
        <f>wt!B11</f>
        <v>000100.SZ</v>
      </c>
      <c r="B16" s="85" t="str">
        <f>wt!C11</f>
        <v>TCL 集团</v>
      </c>
      <c r="C16" s="2">
        <f>[1]!thsiFinD("THS_SPJ_STOCK",$A16,C$2,100,"")</f>
        <v>3.83</v>
      </c>
      <c r="D16" s="3">
        <f>[1]!thsiFinD("THS_QSPJ_STOCK",$A16,D$2,100,"")</f>
        <v>3.83</v>
      </c>
      <c r="E16" s="3" t="str">
        <f>[1]!thsiFinD("THS_JYZT_STOCK",$A16,E$2)</f>
        <v>交易</v>
      </c>
      <c r="F16" s="9">
        <f>[1]!thsiFinD("THS_TPYY_STOCK",$A16,F$2)</f>
        <v>0</v>
      </c>
      <c r="G16" s="9">
        <f t="shared" si="2"/>
        <v>1</v>
      </c>
      <c r="H16" s="99">
        <f>wt!E11</f>
        <v>0</v>
      </c>
      <c r="I16" s="97">
        <f>wt!F11</f>
        <v>0</v>
      </c>
      <c r="J16" s="108">
        <f>wt!D11</f>
        <v>3.8592677709172012E-3</v>
      </c>
      <c r="K16" s="47">
        <f t="shared" si="7"/>
        <v>965.28861981639329</v>
      </c>
      <c r="L16" s="15">
        <f t="shared" si="3"/>
        <v>3.977721562086446E-3</v>
      </c>
      <c r="M16" s="12">
        <f t="shared" si="4"/>
        <v>994.9165449506487</v>
      </c>
      <c r="N16" s="72">
        <f t="shared" si="5"/>
        <v>3.8592677709172012E-3</v>
      </c>
      <c r="O16" s="73">
        <f t="shared" si="1"/>
        <v>965.28861981639329</v>
      </c>
      <c r="P16" s="18">
        <f t="shared" si="6"/>
        <v>965.28861981639329</v>
      </c>
      <c r="Q16" s="49">
        <f t="shared" si="8"/>
        <v>96500</v>
      </c>
    </row>
    <row r="17" spans="1:17" x14ac:dyDescent="0.15">
      <c r="A17" s="85" t="str">
        <f>wt!B12</f>
        <v>000156.SZ</v>
      </c>
      <c r="B17" s="85" t="str">
        <f>wt!C12</f>
        <v>华数传媒</v>
      </c>
      <c r="C17" s="2">
        <f>[1]!thsiFinD("THS_SPJ_STOCK",$A17,C$2,100,"")</f>
        <v>30.03</v>
      </c>
      <c r="D17" s="3">
        <f>[1]!thsiFinD("THS_QSPJ_STOCK",$A17,D$2,100,"")</f>
        <v>30.03</v>
      </c>
      <c r="E17" s="3" t="str">
        <f>[1]!thsiFinD("THS_JYZT_STOCK",$A17,E$2)</f>
        <v>交易</v>
      </c>
      <c r="F17" s="9">
        <f>[1]!thsiFinD("THS_TPYY_STOCK",$A17,F$2)</f>
        <v>0</v>
      </c>
      <c r="G17" s="9">
        <f t="shared" si="2"/>
        <v>1</v>
      </c>
      <c r="H17" s="99">
        <f>wt!E12</f>
        <v>0</v>
      </c>
      <c r="I17" s="97">
        <f>wt!F12</f>
        <v>0</v>
      </c>
      <c r="J17" s="108">
        <f>wt!D12</f>
        <v>2.8135579651208454E-4</v>
      </c>
      <c r="K17" s="47">
        <f t="shared" si="7"/>
        <v>8.9753539063825585</v>
      </c>
      <c r="L17" s="15">
        <f t="shared" si="3"/>
        <v>2.8999154369072051E-4</v>
      </c>
      <c r="M17" s="12">
        <f t="shared" si="4"/>
        <v>9.2508374334154659</v>
      </c>
      <c r="N17" s="72">
        <f t="shared" si="5"/>
        <v>2.8135579651208454E-4</v>
      </c>
      <c r="O17" s="73">
        <f t="shared" si="1"/>
        <v>8.9753539063825585</v>
      </c>
      <c r="P17" s="18">
        <f t="shared" si="6"/>
        <v>8.9753539063825585</v>
      </c>
      <c r="Q17" s="49">
        <f t="shared" si="8"/>
        <v>900</v>
      </c>
    </row>
    <row r="18" spans="1:17" x14ac:dyDescent="0.15">
      <c r="A18" s="85" t="str">
        <f>wt!B13</f>
        <v>000157.SZ</v>
      </c>
      <c r="B18" s="85" t="str">
        <f>wt!C13</f>
        <v>中联重科</v>
      </c>
      <c r="C18" s="2">
        <f>[1]!thsiFinD("THS_SPJ_STOCK",$A18,C$2,100,"")</f>
        <v>6.13</v>
      </c>
      <c r="D18" s="3">
        <f>[1]!thsiFinD("THS_QSPJ_STOCK",$A18,D$2,100,"")</f>
        <v>6.13</v>
      </c>
      <c r="E18" s="3" t="str">
        <f>[1]!thsiFinD("THS_JYZT_STOCK",$A18,E$2)</f>
        <v>交易</v>
      </c>
      <c r="F18" s="9">
        <f>[1]!thsiFinD("THS_TPYY_STOCK",$A18,F$2)</f>
        <v>0</v>
      </c>
      <c r="G18" s="9">
        <f t="shared" si="2"/>
        <v>1</v>
      </c>
      <c r="H18" s="99">
        <f>wt!E13</f>
        <v>0</v>
      </c>
      <c r="I18" s="97">
        <f>wt!F13</f>
        <v>0</v>
      </c>
      <c r="J18" s="108">
        <f>wt!D13</f>
        <v>3.5884781746234745E-3</v>
      </c>
      <c r="K18" s="47">
        <f t="shared" si="7"/>
        <v>560.79080242014982</v>
      </c>
      <c r="L18" s="15">
        <f t="shared" si="3"/>
        <v>3.6986205305168615E-3</v>
      </c>
      <c r="M18" s="12">
        <f t="shared" si="4"/>
        <v>578.00334131161981</v>
      </c>
      <c r="N18" s="72">
        <f t="shared" si="5"/>
        <v>3.5884781746234745E-3</v>
      </c>
      <c r="O18" s="73">
        <f t="shared" si="1"/>
        <v>560.79080242014982</v>
      </c>
      <c r="P18" s="18">
        <f t="shared" si="6"/>
        <v>560.79080242014982</v>
      </c>
      <c r="Q18" s="49">
        <f t="shared" si="8"/>
        <v>56100</v>
      </c>
    </row>
    <row r="19" spans="1:17" x14ac:dyDescent="0.15">
      <c r="A19" s="85" t="str">
        <f>wt!B14</f>
        <v>000333.SZ</v>
      </c>
      <c r="B19" s="85" t="str">
        <f>wt!C14</f>
        <v>美的集团</v>
      </c>
      <c r="C19" s="2">
        <f>[1]!thsiFinD("THS_SPJ_STOCK",$A19,C$2,100,"")</f>
        <v>24.7</v>
      </c>
      <c r="D19" s="3">
        <f>[1]!thsiFinD("THS_QSPJ_STOCK",$A19,D$2,100,"")</f>
        <v>24.7</v>
      </c>
      <c r="E19" s="3" t="str">
        <f>[1]!thsiFinD("THS_JYZT_STOCK",$A19,E$2)</f>
        <v>交易</v>
      </c>
      <c r="F19" s="9">
        <f>[1]!thsiFinD("THS_TPYY_STOCK",$A19,F$2)</f>
        <v>0</v>
      </c>
      <c r="G19" s="9">
        <f t="shared" si="2"/>
        <v>1</v>
      </c>
      <c r="H19" s="99">
        <f>wt!E14</f>
        <v>0</v>
      </c>
      <c r="I19" s="97">
        <f>wt!F14</f>
        <v>0</v>
      </c>
      <c r="J19" s="108">
        <f>wt!D14</f>
        <v>5.5502333087458829E-3</v>
      </c>
      <c r="K19" s="47">
        <f t="shared" si="7"/>
        <v>215.26099017554682</v>
      </c>
      <c r="L19" s="15">
        <f t="shared" si="3"/>
        <v>5.7205884684083386E-3</v>
      </c>
      <c r="M19" s="12">
        <f t="shared" si="4"/>
        <v>221.86806744789661</v>
      </c>
      <c r="N19" s="72">
        <f t="shared" si="5"/>
        <v>5.5502333087458829E-3</v>
      </c>
      <c r="O19" s="73">
        <f t="shared" si="1"/>
        <v>215.26099017554682</v>
      </c>
      <c r="P19" s="18">
        <f t="shared" si="6"/>
        <v>215.26099017554682</v>
      </c>
      <c r="Q19" s="49">
        <f t="shared" si="8"/>
        <v>21500</v>
      </c>
    </row>
    <row r="20" spans="1:17" x14ac:dyDescent="0.15">
      <c r="A20" s="85" t="str">
        <f>wt!B15</f>
        <v>000338.SZ</v>
      </c>
      <c r="B20" s="85" t="str">
        <f>wt!C15</f>
        <v>潍柴动力</v>
      </c>
      <c r="C20" s="2">
        <f>[1]!thsiFinD("THS_SPJ_STOCK",$A20,C$2,100,"")</f>
        <v>25.66</v>
      </c>
      <c r="D20" s="3">
        <f>[1]!thsiFinD("THS_QSPJ_STOCK",$A20,D$2,100,"")</f>
        <v>25.66</v>
      </c>
      <c r="E20" s="3" t="str">
        <f>[1]!thsiFinD("THS_JYZT_STOCK",$A20,E$2)</f>
        <v>交易</v>
      </c>
      <c r="F20" s="9">
        <f>[1]!thsiFinD("THS_TPYY_STOCK",$A20,F$2)</f>
        <v>0</v>
      </c>
      <c r="G20" s="9">
        <f t="shared" si="2"/>
        <v>1</v>
      </c>
      <c r="H20" s="99">
        <f>wt!E15</f>
        <v>0</v>
      </c>
      <c r="I20" s="97">
        <f>wt!F15</f>
        <v>0</v>
      </c>
      <c r="J20" s="108">
        <f>wt!D15</f>
        <v>3.622634031143282E-3</v>
      </c>
      <c r="K20" s="47">
        <f t="shared" si="7"/>
        <v>135.24426499647976</v>
      </c>
      <c r="L20" s="15">
        <f t="shared" si="3"/>
        <v>3.7338247441177437E-3</v>
      </c>
      <c r="M20" s="12">
        <f t="shared" si="4"/>
        <v>139.39536227028296</v>
      </c>
      <c r="N20" s="72">
        <f t="shared" si="5"/>
        <v>3.622634031143282E-3</v>
      </c>
      <c r="O20" s="73">
        <f t="shared" si="1"/>
        <v>135.24426499647976</v>
      </c>
      <c r="P20" s="18">
        <f t="shared" si="6"/>
        <v>135.24426499647976</v>
      </c>
      <c r="Q20" s="49">
        <f t="shared" si="8"/>
        <v>13500</v>
      </c>
    </row>
    <row r="21" spans="1:17" x14ac:dyDescent="0.15">
      <c r="A21" s="85" t="str">
        <f>wt!B16</f>
        <v>000400.SZ</v>
      </c>
      <c r="B21" s="85" t="str">
        <f>wt!C16</f>
        <v>许继电气</v>
      </c>
      <c r="C21" s="2">
        <f>[1]!thsiFinD("THS_SPJ_STOCK",$A21,C$2,100,"")</f>
        <v>21.59</v>
      </c>
      <c r="D21" s="3">
        <f>[1]!thsiFinD("THS_QSPJ_STOCK",$A21,D$2,100,"")</f>
        <v>21.59</v>
      </c>
      <c r="E21" s="3" t="str">
        <f>[1]!thsiFinD("THS_JYZT_STOCK",$A21,E$2)</f>
        <v>交易</v>
      </c>
      <c r="F21" s="9">
        <f>[1]!thsiFinD("THS_TPYY_STOCK",$A21,F$2)</f>
        <v>0</v>
      </c>
      <c r="G21" s="9">
        <f t="shared" si="2"/>
        <v>1</v>
      </c>
      <c r="H21" s="99">
        <f>wt!E16</f>
        <v>0</v>
      </c>
      <c r="I21" s="97">
        <f>wt!F16</f>
        <v>0</v>
      </c>
      <c r="J21" s="108">
        <f>wt!D16</f>
        <v>1.740523474108644E-3</v>
      </c>
      <c r="K21" s="47">
        <f t="shared" si="7"/>
        <v>77.228622765042005</v>
      </c>
      <c r="L21" s="15">
        <f t="shared" si="3"/>
        <v>1.7939459408472592E-3</v>
      </c>
      <c r="M21" s="12">
        <f t="shared" si="4"/>
        <v>79.59902660751095</v>
      </c>
      <c r="N21" s="72">
        <f t="shared" si="5"/>
        <v>1.740523474108644E-3</v>
      </c>
      <c r="O21" s="73">
        <f t="shared" si="1"/>
        <v>77.228622765042005</v>
      </c>
      <c r="P21" s="18">
        <f t="shared" si="6"/>
        <v>77.228622765042005</v>
      </c>
      <c r="Q21" s="49">
        <f t="shared" si="8"/>
        <v>7700</v>
      </c>
    </row>
    <row r="22" spans="1:17" x14ac:dyDescent="0.15">
      <c r="A22" s="85" t="str">
        <f>wt!B17</f>
        <v>000401.SZ</v>
      </c>
      <c r="B22" s="85" t="str">
        <f>wt!C17</f>
        <v>冀东水泥</v>
      </c>
      <c r="C22" s="2">
        <f>[1]!thsiFinD("THS_SPJ_STOCK",$A22,C$2,100,"")</f>
        <v>11.62</v>
      </c>
      <c r="D22" s="3">
        <f>[1]!thsiFinD("THS_QSPJ_STOCK",$A22,D$2,100,"")</f>
        <v>11.62</v>
      </c>
      <c r="E22" s="3" t="str">
        <f>[1]!thsiFinD("THS_JYZT_STOCK",$A22,E$2)</f>
        <v>交易</v>
      </c>
      <c r="F22" s="9">
        <f>[1]!thsiFinD("THS_TPYY_STOCK",$A22,F$2)</f>
        <v>0</v>
      </c>
      <c r="G22" s="9">
        <f t="shared" si="2"/>
        <v>1</v>
      </c>
      <c r="H22" s="99">
        <f>wt!E17</f>
        <v>0</v>
      </c>
      <c r="I22" s="97">
        <f>wt!F17</f>
        <v>0</v>
      </c>
      <c r="J22" s="108">
        <f>wt!D17</f>
        <v>8.3459221092183804E-4</v>
      </c>
      <c r="K22" s="47">
        <f t="shared" si="7"/>
        <v>68.804880772081958</v>
      </c>
      <c r="L22" s="15">
        <f t="shared" si="3"/>
        <v>8.6020862764446364E-4</v>
      </c>
      <c r="M22" s="12">
        <f t="shared" si="4"/>
        <v>70.916731895712076</v>
      </c>
      <c r="N22" s="72">
        <f t="shared" si="5"/>
        <v>8.3459221092183804E-4</v>
      </c>
      <c r="O22" s="73">
        <f t="shared" si="1"/>
        <v>68.804880772081958</v>
      </c>
      <c r="P22" s="18">
        <f t="shared" si="6"/>
        <v>68.804880772081958</v>
      </c>
      <c r="Q22" s="49">
        <f t="shared" si="8"/>
        <v>6900</v>
      </c>
    </row>
    <row r="23" spans="1:17" x14ac:dyDescent="0.15">
      <c r="A23" s="85" t="str">
        <f>wt!B18</f>
        <v>000402.SZ</v>
      </c>
      <c r="B23" s="85" t="str">
        <f>wt!C18</f>
        <v>金 融 街</v>
      </c>
      <c r="C23" s="2">
        <f>[1]!thsiFinD("THS_SPJ_STOCK",$A23,C$2,100,"")</f>
        <v>10.55</v>
      </c>
      <c r="D23" s="3">
        <f>[1]!thsiFinD("THS_QSPJ_STOCK",$A23,D$2,100,"")</f>
        <v>10.55</v>
      </c>
      <c r="E23" s="3" t="str">
        <f>[1]!thsiFinD("THS_JYZT_STOCK",$A23,E$2)</f>
        <v>交易</v>
      </c>
      <c r="F23" s="9">
        <f>[1]!thsiFinD("THS_TPYY_STOCK",$A23,F$2)</f>
        <v>0</v>
      </c>
      <c r="G23" s="9">
        <f t="shared" si="2"/>
        <v>1</v>
      </c>
      <c r="H23" s="99">
        <f>wt!E18</f>
        <v>0</v>
      </c>
      <c r="I23" s="97">
        <f>wt!F18</f>
        <v>0</v>
      </c>
      <c r="J23" s="108">
        <f>wt!D18</f>
        <v>3.4043903942610346E-3</v>
      </c>
      <c r="K23" s="47">
        <f t="shared" si="7"/>
        <v>309.12771541691887</v>
      </c>
      <c r="L23" s="15">
        <f t="shared" si="3"/>
        <v>3.5088824825942936E-3</v>
      </c>
      <c r="M23" s="12">
        <f t="shared" si="4"/>
        <v>318.6158753529989</v>
      </c>
      <c r="N23" s="72">
        <f t="shared" si="5"/>
        <v>3.4043903942610346E-3</v>
      </c>
      <c r="O23" s="73">
        <f t="shared" si="1"/>
        <v>309.12771541691887</v>
      </c>
      <c r="P23" s="18">
        <f t="shared" si="6"/>
        <v>309.12771541691887</v>
      </c>
      <c r="Q23" s="49">
        <f t="shared" si="8"/>
        <v>30900</v>
      </c>
    </row>
    <row r="24" spans="1:17" x14ac:dyDescent="0.15">
      <c r="A24" s="85" t="str">
        <f>wt!B19</f>
        <v>000413.SZ</v>
      </c>
      <c r="B24" s="85" t="str">
        <f>wt!C19</f>
        <v>东旭光电</v>
      </c>
      <c r="C24" s="2">
        <f>[1]!thsiFinD("THS_SPJ_STOCK",$A24,C$2,100,"")</f>
        <v>7.67</v>
      </c>
      <c r="D24" s="3">
        <f>[1]!thsiFinD("THS_QSPJ_STOCK",$A24,D$2,100,"")</f>
        <v>7.67</v>
      </c>
      <c r="E24" s="3" t="str">
        <f>[1]!thsiFinD("THS_JYZT_STOCK",$A24,E$2)</f>
        <v>重大事项，停牌自2014-11-25起连续停牌</v>
      </c>
      <c r="F24" s="9" t="str">
        <f>[1]!thsiFinD("THS_TPYY_STOCK",$A24,F$2)</f>
        <v>重大事项</v>
      </c>
      <c r="G24" s="9">
        <f t="shared" si="2"/>
        <v>0</v>
      </c>
      <c r="H24" s="99">
        <f>wt!E19</f>
        <v>0</v>
      </c>
      <c r="I24" s="97">
        <f>wt!F19</f>
        <v>0</v>
      </c>
      <c r="J24" s="108">
        <f>wt!D19</f>
        <v>7.3863145489223175E-4</v>
      </c>
      <c r="K24" s="47">
        <f t="shared" si="7"/>
        <v>92.253633825729722</v>
      </c>
      <c r="L24" s="15">
        <f t="shared" si="3"/>
        <v>0</v>
      </c>
      <c r="M24" s="12">
        <f t="shared" si="4"/>
        <v>0</v>
      </c>
      <c r="N24" s="72">
        <f t="shared" si="5"/>
        <v>0</v>
      </c>
      <c r="O24" s="73">
        <f t="shared" si="1"/>
        <v>0</v>
      </c>
      <c r="P24" s="18">
        <f t="shared" si="6"/>
        <v>0</v>
      </c>
      <c r="Q24" s="49">
        <f t="shared" si="8"/>
        <v>0</v>
      </c>
    </row>
    <row r="25" spans="1:17" x14ac:dyDescent="0.15">
      <c r="A25" s="85" t="str">
        <f>wt!B20</f>
        <v>000423.SZ</v>
      </c>
      <c r="B25" s="85" t="str">
        <f>wt!C20</f>
        <v>东阿阿胶</v>
      </c>
      <c r="C25" s="2">
        <f>[1]!thsiFinD("THS_SPJ_STOCK",$A25,C$2,100,"")</f>
        <v>37.590000000000003</v>
      </c>
      <c r="D25" s="3">
        <f>[1]!thsiFinD("THS_QSPJ_STOCK",$A25,D$2,100,"")</f>
        <v>37.590000000000003</v>
      </c>
      <c r="E25" s="3" t="str">
        <f>[1]!thsiFinD("THS_JYZT_STOCK",$A25,E$2)</f>
        <v>交易</v>
      </c>
      <c r="F25" s="9">
        <f>[1]!thsiFinD("THS_TPYY_STOCK",$A25,F$2)</f>
        <v>0</v>
      </c>
      <c r="G25" s="9">
        <f t="shared" si="2"/>
        <v>1</v>
      </c>
      <c r="H25" s="99">
        <f>wt!E20</f>
        <v>0</v>
      </c>
      <c r="I25" s="97">
        <f>wt!F20</f>
        <v>0</v>
      </c>
      <c r="J25" s="108">
        <f>wt!D20</f>
        <v>2.6207616699737875E-3</v>
      </c>
      <c r="K25" s="47">
        <f t="shared" si="7"/>
        <v>66.789201317840281</v>
      </c>
      <c r="L25" s="15">
        <f t="shared" si="3"/>
        <v>2.701201580855031E-3</v>
      </c>
      <c r="M25" s="12">
        <f t="shared" si="4"/>
        <v>68.839184520582336</v>
      </c>
      <c r="N25" s="72">
        <f t="shared" si="5"/>
        <v>2.6207616699737875E-3</v>
      </c>
      <c r="O25" s="73">
        <f t="shared" si="1"/>
        <v>66.789201317840281</v>
      </c>
      <c r="P25" s="18">
        <f t="shared" si="6"/>
        <v>66.789201317840281</v>
      </c>
      <c r="Q25" s="49">
        <f t="shared" si="8"/>
        <v>6700</v>
      </c>
    </row>
    <row r="26" spans="1:17" x14ac:dyDescent="0.15">
      <c r="A26" s="85" t="str">
        <f>wt!B21</f>
        <v>000425.SZ</v>
      </c>
      <c r="B26" s="85" t="str">
        <f>wt!C21</f>
        <v>徐工机械</v>
      </c>
      <c r="C26" s="2">
        <f>[1]!thsiFinD("THS_SPJ_STOCK",$A26,C$2,100,"")</f>
        <v>12.75</v>
      </c>
      <c r="D26" s="3">
        <f>[1]!thsiFinD("THS_QSPJ_STOCK",$A26,D$2,100,"")</f>
        <v>12.75</v>
      </c>
      <c r="E26" s="3" t="str">
        <f>[1]!thsiFinD("THS_JYZT_STOCK",$A26,E$2)</f>
        <v>交易</v>
      </c>
      <c r="F26" s="9">
        <f>[1]!thsiFinD("THS_TPYY_STOCK",$A26,F$2)</f>
        <v>0</v>
      </c>
      <c r="G26" s="9">
        <f t="shared" si="2"/>
        <v>1</v>
      </c>
      <c r="H26" s="99">
        <f>wt!E21</f>
        <v>0</v>
      </c>
      <c r="I26" s="97">
        <f>wt!F21</f>
        <v>0</v>
      </c>
      <c r="J26" s="108">
        <f>wt!D21</f>
        <v>2.1027328175939482E-3</v>
      </c>
      <c r="K26" s="47">
        <f t="shared" si="7"/>
        <v>157.98831075122519</v>
      </c>
      <c r="L26" s="15">
        <f t="shared" si="3"/>
        <v>2.1672726963598093E-3</v>
      </c>
      <c r="M26" s="12">
        <f t="shared" si="4"/>
        <v>162.83749859715164</v>
      </c>
      <c r="N26" s="72">
        <f t="shared" si="5"/>
        <v>2.1027328175939482E-3</v>
      </c>
      <c r="O26" s="73">
        <f t="shared" si="1"/>
        <v>157.98831075122519</v>
      </c>
      <c r="P26" s="18">
        <f t="shared" si="6"/>
        <v>157.98831075122519</v>
      </c>
      <c r="Q26" s="49">
        <f t="shared" si="8"/>
        <v>15800</v>
      </c>
    </row>
    <row r="27" spans="1:17" x14ac:dyDescent="0.15">
      <c r="A27" s="85" t="str">
        <f>wt!B22</f>
        <v>000503.SZ</v>
      </c>
      <c r="B27" s="85" t="str">
        <f>wt!C22</f>
        <v>海虹控股</v>
      </c>
      <c r="C27" s="2">
        <f>[1]!thsiFinD("THS_SPJ_STOCK",$A27,C$2,100,"")</f>
        <v>31.7</v>
      </c>
      <c r="D27" s="3">
        <f>[1]!thsiFinD("THS_QSPJ_STOCK",$A27,D$2,100,"")</f>
        <v>31.7</v>
      </c>
      <c r="E27" s="3" t="str">
        <f>[1]!thsiFinD("THS_JYZT_STOCK",$A27,E$2)</f>
        <v>交易</v>
      </c>
      <c r="F27" s="9">
        <f>[1]!thsiFinD("THS_TPYY_STOCK",$A27,F$2)</f>
        <v>0</v>
      </c>
      <c r="G27" s="9">
        <f t="shared" si="2"/>
        <v>1</v>
      </c>
      <c r="H27" s="99">
        <f>wt!E22</f>
        <v>0</v>
      </c>
      <c r="I27" s="97">
        <f>wt!F22</f>
        <v>0</v>
      </c>
      <c r="J27" s="108">
        <f>wt!D22</f>
        <v>3.0373648292808513E-3</v>
      </c>
      <c r="K27" s="47">
        <f t="shared" si="7"/>
        <v>91.788599826908566</v>
      </c>
      <c r="L27" s="15">
        <f t="shared" si="3"/>
        <v>3.1305916796962956E-3</v>
      </c>
      <c r="M27" s="12">
        <f t="shared" si="4"/>
        <v>94.605897895093662</v>
      </c>
      <c r="N27" s="72">
        <f t="shared" si="5"/>
        <v>3.0373648292808513E-3</v>
      </c>
      <c r="O27" s="73">
        <f t="shared" si="1"/>
        <v>91.788599826908566</v>
      </c>
      <c r="P27" s="18">
        <f t="shared" si="6"/>
        <v>91.788599826908566</v>
      </c>
      <c r="Q27" s="49">
        <f t="shared" si="8"/>
        <v>9200</v>
      </c>
    </row>
    <row r="28" spans="1:17" x14ac:dyDescent="0.15">
      <c r="A28" s="85" t="str">
        <f>wt!B23</f>
        <v>000536.SZ</v>
      </c>
      <c r="B28" s="85" t="str">
        <f>wt!C23</f>
        <v>华映科技</v>
      </c>
      <c r="C28" s="2">
        <f>[1]!thsiFinD("THS_SPJ_STOCK",$A28,C$2,100,"")</f>
        <v>18.3</v>
      </c>
      <c r="D28" s="3">
        <f>[1]!thsiFinD("THS_QSPJ_STOCK",$A28,D$2,100,"")</f>
        <v>18.3</v>
      </c>
      <c r="E28" s="3" t="str">
        <f>[1]!thsiFinD("THS_JYZT_STOCK",$A28,E$2)</f>
        <v>交易</v>
      </c>
      <c r="F28" s="9">
        <f>[1]!thsiFinD("THS_TPYY_STOCK",$A28,F$2)</f>
        <v>0</v>
      </c>
      <c r="G28" s="9">
        <f t="shared" si="2"/>
        <v>1</v>
      </c>
      <c r="H28" s="99">
        <f>wt!E23</f>
        <v>0</v>
      </c>
      <c r="I28" s="97">
        <f>wt!F23</f>
        <v>0</v>
      </c>
      <c r="J28" s="108">
        <f>wt!D23</f>
        <v>7.5994077775120802E-4</v>
      </c>
      <c r="K28" s="47">
        <f t="shared" si="7"/>
        <v>39.781367375674698</v>
      </c>
      <c r="L28" s="15">
        <f t="shared" si="3"/>
        <v>7.8326589317001744E-4</v>
      </c>
      <c r="M28" s="12">
        <f t="shared" si="4"/>
        <v>41.002390135239594</v>
      </c>
      <c r="N28" s="72">
        <f t="shared" si="5"/>
        <v>7.5994077775120802E-4</v>
      </c>
      <c r="O28" s="73">
        <f t="shared" si="1"/>
        <v>39.781367375674698</v>
      </c>
      <c r="P28" s="18">
        <f t="shared" si="6"/>
        <v>39.781367375674698</v>
      </c>
      <c r="Q28" s="49">
        <f t="shared" si="8"/>
        <v>4000</v>
      </c>
    </row>
    <row r="29" spans="1:17" x14ac:dyDescent="0.15">
      <c r="A29" s="85" t="str">
        <f>wt!B24</f>
        <v>000538.SZ</v>
      </c>
      <c r="B29" s="85" t="str">
        <f>wt!C24</f>
        <v>云南白药</v>
      </c>
      <c r="C29" s="2">
        <f>[1]!thsiFinD("THS_SPJ_STOCK",$A29,C$2,100,"")</f>
        <v>60.31</v>
      </c>
      <c r="D29" s="3">
        <f>[1]!thsiFinD("THS_QSPJ_STOCK",$A29,D$2,100,"")</f>
        <v>60.31</v>
      </c>
      <c r="E29" s="3" t="str">
        <f>[1]!thsiFinD("THS_JYZT_STOCK",$A29,E$2)</f>
        <v>交易</v>
      </c>
      <c r="F29" s="9">
        <f>[1]!thsiFinD("THS_TPYY_STOCK",$A29,F$2)</f>
        <v>0</v>
      </c>
      <c r="G29" s="9">
        <f t="shared" si="2"/>
        <v>1</v>
      </c>
      <c r="H29" s="99">
        <f>wt!E24</f>
        <v>0</v>
      </c>
      <c r="I29" s="97">
        <f>wt!F24</f>
        <v>0</v>
      </c>
      <c r="J29" s="108">
        <f>wt!D24</f>
        <v>4.1845691313141947E-3</v>
      </c>
      <c r="K29" s="47">
        <f t="shared" si="7"/>
        <v>66.467977782187191</v>
      </c>
      <c r="L29" s="15">
        <f t="shared" si="3"/>
        <v>4.3130075054921427E-3</v>
      </c>
      <c r="M29" s="12">
        <f t="shared" si="4"/>
        <v>68.508101563953701</v>
      </c>
      <c r="N29" s="72">
        <f t="shared" si="5"/>
        <v>4.1845691313141947E-3</v>
      </c>
      <c r="O29" s="73">
        <f t="shared" si="1"/>
        <v>66.467977782187191</v>
      </c>
      <c r="P29" s="18">
        <f t="shared" si="6"/>
        <v>66.467977782187191</v>
      </c>
      <c r="Q29" s="49">
        <f t="shared" si="8"/>
        <v>6600</v>
      </c>
    </row>
    <row r="30" spans="1:17" x14ac:dyDescent="0.15">
      <c r="A30" s="85" t="str">
        <f>wt!B25</f>
        <v>000559.SZ</v>
      </c>
      <c r="B30" s="85" t="str">
        <f>wt!C25</f>
        <v>万向钱潮</v>
      </c>
      <c r="C30" s="2">
        <f>[1]!thsiFinD("THS_SPJ_STOCK",$A30,C$2,100,"")</f>
        <v>16.329999999999998</v>
      </c>
      <c r="D30" s="3">
        <f>[1]!thsiFinD("THS_QSPJ_STOCK",$A30,D$2,100,"")</f>
        <v>16.329999999999998</v>
      </c>
      <c r="E30" s="3" t="str">
        <f>[1]!thsiFinD("THS_JYZT_STOCK",$A30,E$2)</f>
        <v>交易</v>
      </c>
      <c r="F30" s="9">
        <f>[1]!thsiFinD("THS_TPYY_STOCK",$A30,F$2)</f>
        <v>0</v>
      </c>
      <c r="G30" s="9">
        <f t="shared" si="2"/>
        <v>1</v>
      </c>
      <c r="H30" s="99">
        <f>wt!E25</f>
        <v>0</v>
      </c>
      <c r="I30" s="97">
        <f>wt!F25</f>
        <v>0</v>
      </c>
      <c r="J30" s="108">
        <f>wt!D25</f>
        <v>9.0947954065548244E-4</v>
      </c>
      <c r="K30" s="47">
        <f t="shared" si="7"/>
        <v>53.352871252333458</v>
      </c>
      <c r="L30" s="15">
        <f t="shared" si="3"/>
        <v>9.3739449913370727E-4</v>
      </c>
      <c r="M30" s="12">
        <f t="shared" si="4"/>
        <v>54.990448700892173</v>
      </c>
      <c r="N30" s="72">
        <f t="shared" si="5"/>
        <v>9.0947954065548244E-4</v>
      </c>
      <c r="O30" s="73">
        <f t="shared" si="1"/>
        <v>53.352871252333458</v>
      </c>
      <c r="P30" s="18">
        <f t="shared" si="6"/>
        <v>53.352871252333458</v>
      </c>
      <c r="Q30" s="49">
        <f t="shared" si="8"/>
        <v>5300</v>
      </c>
    </row>
    <row r="31" spans="1:17" x14ac:dyDescent="0.15">
      <c r="A31" s="85" t="str">
        <f>wt!B26</f>
        <v>000562.SZ</v>
      </c>
      <c r="B31" s="85" t="str">
        <f>wt!C26</f>
        <v>宏源证券</v>
      </c>
      <c r="C31" s="2">
        <f>[1]!thsiFinD("THS_SPJ_STOCK",$A31,C$2,100,"")</f>
        <v>30.5</v>
      </c>
      <c r="D31" s="3">
        <f>[1]!thsiFinD("THS_QSPJ_STOCK",$A31,D$2,100,"")</f>
        <v>30.5</v>
      </c>
      <c r="E31" s="3" t="str">
        <f>[1]!thsiFinD("THS_JYZT_STOCK",$A31,E$2)</f>
        <v>重大事项，停牌自2014-12-10起连续停牌</v>
      </c>
      <c r="F31" s="9" t="str">
        <f>[1]!thsiFinD("THS_TPYY_STOCK",$A31,F$2)</f>
        <v>重大事项</v>
      </c>
      <c r="G31" s="9">
        <f t="shared" si="2"/>
        <v>0</v>
      </c>
      <c r="H31" s="99">
        <f>wt!E26</f>
        <v>0</v>
      </c>
      <c r="I31" s="97">
        <f>wt!F26</f>
        <v>0</v>
      </c>
      <c r="J31" s="108">
        <f>wt!D26</f>
        <v>6.4578355059207067E-3</v>
      </c>
      <c r="K31" s="47">
        <f t="shared" si="7"/>
        <v>202.8328003186688</v>
      </c>
      <c r="L31" s="15">
        <f t="shared" si="3"/>
        <v>0</v>
      </c>
      <c r="M31" s="12">
        <f t="shared" si="4"/>
        <v>0</v>
      </c>
      <c r="N31" s="72">
        <f t="shared" si="5"/>
        <v>0</v>
      </c>
      <c r="O31" s="73">
        <f t="shared" si="1"/>
        <v>0</v>
      </c>
      <c r="P31" s="18">
        <f t="shared" si="6"/>
        <v>0</v>
      </c>
      <c r="Q31" s="49">
        <f t="shared" si="8"/>
        <v>0</v>
      </c>
    </row>
    <row r="32" spans="1:17" x14ac:dyDescent="0.15">
      <c r="A32" s="85" t="str">
        <f>wt!B27</f>
        <v>000568.SZ</v>
      </c>
      <c r="B32" s="85" t="str">
        <f>wt!C27</f>
        <v>泸州老窖</v>
      </c>
      <c r="C32" s="2">
        <f>[1]!thsiFinD("THS_SPJ_STOCK",$A32,C$2,100,"")</f>
        <v>20.27</v>
      </c>
      <c r="D32" s="3">
        <f>[1]!thsiFinD("THS_QSPJ_STOCK",$A32,D$2,100,"")</f>
        <v>20.27</v>
      </c>
      <c r="E32" s="3" t="str">
        <f>[1]!thsiFinD("THS_JYZT_STOCK",$A32,E$2)</f>
        <v>交易</v>
      </c>
      <c r="F32" s="9">
        <f>[1]!thsiFinD("THS_TPYY_STOCK",$A32,F$2)</f>
        <v>0</v>
      </c>
      <c r="G32" s="9">
        <f t="shared" si="2"/>
        <v>1</v>
      </c>
      <c r="H32" s="99">
        <f>wt!E27</f>
        <v>0</v>
      </c>
      <c r="I32" s="97">
        <f>wt!F27</f>
        <v>0</v>
      </c>
      <c r="J32" s="108">
        <f>wt!D27</f>
        <v>1.888371644977981E-3</v>
      </c>
      <c r="K32" s="47">
        <f t="shared" si="7"/>
        <v>89.245179912848101</v>
      </c>
      <c r="L32" s="15">
        <f t="shared" si="3"/>
        <v>1.9463320648715669E-3</v>
      </c>
      <c r="M32" s="12">
        <f t="shared" si="4"/>
        <v>91.984411946427812</v>
      </c>
      <c r="N32" s="72">
        <f t="shared" si="5"/>
        <v>1.888371644977981E-3</v>
      </c>
      <c r="O32" s="73">
        <f t="shared" si="1"/>
        <v>89.245179912848101</v>
      </c>
      <c r="P32" s="18">
        <f t="shared" si="6"/>
        <v>89.245179912848101</v>
      </c>
      <c r="Q32" s="49">
        <f t="shared" si="8"/>
        <v>8900</v>
      </c>
    </row>
    <row r="33" spans="1:17" x14ac:dyDescent="0.15">
      <c r="A33" s="85" t="str">
        <f>wt!B28</f>
        <v>000581.SZ</v>
      </c>
      <c r="B33" s="85" t="str">
        <f>wt!C28</f>
        <v>威孚高科</v>
      </c>
      <c r="C33" s="2">
        <f>[1]!thsiFinD("THS_SPJ_STOCK",$A33,C$2,100,"")</f>
        <v>29.22</v>
      </c>
      <c r="D33" s="3">
        <f>[1]!thsiFinD("THS_QSPJ_STOCK",$A33,D$2,100,"")</f>
        <v>29.22</v>
      </c>
      <c r="E33" s="3" t="str">
        <f>[1]!thsiFinD("THS_JYZT_STOCK",$A33,E$2)</f>
        <v>交易</v>
      </c>
      <c r="F33" s="9">
        <f>[1]!thsiFinD("THS_TPYY_STOCK",$A33,F$2)</f>
        <v>0</v>
      </c>
      <c r="G33" s="9">
        <f t="shared" si="2"/>
        <v>1</v>
      </c>
      <c r="H33" s="99">
        <f>wt!E28</f>
        <v>0</v>
      </c>
      <c r="I33" s="97">
        <f>wt!F28</f>
        <v>0</v>
      </c>
      <c r="J33" s="108">
        <f>wt!D28</f>
        <v>2.310764099102359E-3</v>
      </c>
      <c r="K33" s="47">
        <f t="shared" si="7"/>
        <v>75.757641805793938</v>
      </c>
      <c r="L33" s="15">
        <f t="shared" si="3"/>
        <v>2.381689151284319E-3</v>
      </c>
      <c r="M33" s="12">
        <f t="shared" si="4"/>
        <v>78.082896339714281</v>
      </c>
      <c r="N33" s="72">
        <f t="shared" si="5"/>
        <v>2.310764099102359E-3</v>
      </c>
      <c r="O33" s="73">
        <f t="shared" si="1"/>
        <v>75.757641805793938</v>
      </c>
      <c r="P33" s="18">
        <f t="shared" si="6"/>
        <v>75.757641805793938</v>
      </c>
      <c r="Q33" s="49">
        <f t="shared" si="8"/>
        <v>7600</v>
      </c>
    </row>
    <row r="34" spans="1:17" x14ac:dyDescent="0.15">
      <c r="A34" s="85" t="str">
        <f>wt!B29</f>
        <v>000598.SZ</v>
      </c>
      <c r="B34" s="85" t="str">
        <f>wt!C29</f>
        <v>兴蓉投资</v>
      </c>
      <c r="C34" s="2">
        <f>[1]!thsiFinD("THS_SPJ_STOCK",$A34,C$2,100,"")</f>
        <v>7.19</v>
      </c>
      <c r="D34" s="3">
        <f>[1]!thsiFinD("THS_QSPJ_STOCK",$A34,D$2,100,"")</f>
        <v>7.19</v>
      </c>
      <c r="E34" s="3" t="str">
        <f>[1]!thsiFinD("THS_JYZT_STOCK",$A34,E$2)</f>
        <v>交易</v>
      </c>
      <c r="F34" s="9">
        <f>[1]!thsiFinD("THS_TPYY_STOCK",$A34,F$2)</f>
        <v>0</v>
      </c>
      <c r="G34" s="9">
        <f t="shared" si="2"/>
        <v>1</v>
      </c>
      <c r="H34" s="99">
        <f>wt!E29</f>
        <v>0</v>
      </c>
      <c r="I34" s="97">
        <f>wt!F29</f>
        <v>0</v>
      </c>
      <c r="J34" s="108">
        <f>wt!D29</f>
        <v>1.7166291180799671E-3</v>
      </c>
      <c r="K34" s="47">
        <f t="shared" si="7"/>
        <v>228.71709800441468</v>
      </c>
      <c r="L34" s="15">
        <f t="shared" si="3"/>
        <v>1.7693181873900665E-3</v>
      </c>
      <c r="M34" s="12">
        <f t="shared" si="4"/>
        <v>235.73718807642641</v>
      </c>
      <c r="N34" s="72">
        <f t="shared" si="5"/>
        <v>1.7166291180799671E-3</v>
      </c>
      <c r="O34" s="73">
        <f t="shared" si="1"/>
        <v>228.71709800441468</v>
      </c>
      <c r="P34" s="18">
        <f t="shared" si="6"/>
        <v>228.71709800441468</v>
      </c>
      <c r="Q34" s="49">
        <f t="shared" si="8"/>
        <v>22900</v>
      </c>
    </row>
    <row r="35" spans="1:17" x14ac:dyDescent="0.15">
      <c r="A35" s="85" t="str">
        <f>wt!B30</f>
        <v>000623.SZ</v>
      </c>
      <c r="B35" s="85" t="str">
        <f>wt!C30</f>
        <v>吉林敖东</v>
      </c>
      <c r="C35" s="2">
        <f>[1]!thsiFinD("THS_SPJ_STOCK",$A35,C$2,100,"")</f>
        <v>32.75</v>
      </c>
      <c r="D35" s="3">
        <f>[1]!thsiFinD("THS_QSPJ_STOCK",$A35,D$2,100,"")</f>
        <v>32.75</v>
      </c>
      <c r="E35" s="3" t="str">
        <f>[1]!thsiFinD("THS_JYZT_STOCK",$A35,E$2)</f>
        <v>交易</v>
      </c>
      <c r="F35" s="9">
        <f>[1]!thsiFinD("THS_TPYY_STOCK",$A35,F$2)</f>
        <v>0</v>
      </c>
      <c r="G35" s="9">
        <f t="shared" si="2"/>
        <v>1</v>
      </c>
      <c r="H35" s="99">
        <f>wt!E30</f>
        <v>0</v>
      </c>
      <c r="I35" s="97">
        <f>wt!F30</f>
        <v>0</v>
      </c>
      <c r="J35" s="108">
        <f>wt!D30</f>
        <v>3.1226610948575104E-3</v>
      </c>
      <c r="K35" s="47">
        <f t="shared" si="7"/>
        <v>91.340754686551719</v>
      </c>
      <c r="L35" s="15">
        <f t="shared" si="3"/>
        <v>3.2185059719634767E-3</v>
      </c>
      <c r="M35" s="12">
        <f t="shared" si="4"/>
        <v>94.144306894671914</v>
      </c>
      <c r="N35" s="72">
        <f t="shared" si="5"/>
        <v>3.1226610948575104E-3</v>
      </c>
      <c r="O35" s="73">
        <f t="shared" si="1"/>
        <v>91.340754686551719</v>
      </c>
      <c r="P35" s="18">
        <f t="shared" si="6"/>
        <v>91.340754686551719</v>
      </c>
      <c r="Q35" s="49">
        <f t="shared" si="8"/>
        <v>9100</v>
      </c>
    </row>
    <row r="36" spans="1:17" x14ac:dyDescent="0.15">
      <c r="A36" s="85" t="str">
        <f>wt!B31</f>
        <v>000625.SZ</v>
      </c>
      <c r="B36" s="85" t="str">
        <f>wt!C31</f>
        <v>长安汽车</v>
      </c>
      <c r="C36" s="2">
        <f>[1]!thsiFinD("THS_SPJ_STOCK",$A36,C$2,100,"")</f>
        <v>17.440000000000001</v>
      </c>
      <c r="D36" s="3">
        <f>[1]!thsiFinD("THS_QSPJ_STOCK",$A36,D$2,100,"")</f>
        <v>17.440000000000001</v>
      </c>
      <c r="E36" s="3" t="str">
        <f>[1]!thsiFinD("THS_JYZT_STOCK",$A36,E$2)</f>
        <v>交易</v>
      </c>
      <c r="F36" s="9">
        <f>[1]!thsiFinD("THS_TPYY_STOCK",$A36,F$2)</f>
        <v>0</v>
      </c>
      <c r="G36" s="9">
        <f t="shared" si="2"/>
        <v>1</v>
      </c>
      <c r="H36" s="99">
        <f>wt!E31</f>
        <v>0</v>
      </c>
      <c r="I36" s="97">
        <f>wt!F31</f>
        <v>0</v>
      </c>
      <c r="J36" s="108">
        <f>wt!D31</f>
        <v>4.3700034878905092E-3</v>
      </c>
      <c r="K36" s="47">
        <f t="shared" si="7"/>
        <v>240.0415102229268</v>
      </c>
      <c r="L36" s="15">
        <f t="shared" si="3"/>
        <v>4.5041334605408464E-3</v>
      </c>
      <c r="M36" s="12">
        <f t="shared" si="4"/>
        <v>247.40918425118917</v>
      </c>
      <c r="N36" s="72">
        <f t="shared" si="5"/>
        <v>4.3700034878905092E-3</v>
      </c>
      <c r="O36" s="73">
        <f t="shared" si="1"/>
        <v>240.0415102229268</v>
      </c>
      <c r="P36" s="18">
        <f t="shared" si="6"/>
        <v>240.0415102229268</v>
      </c>
      <c r="Q36" s="49">
        <f t="shared" si="8"/>
        <v>24000</v>
      </c>
    </row>
    <row r="37" spans="1:17" x14ac:dyDescent="0.15">
      <c r="A37" s="85" t="str">
        <f>wt!B32</f>
        <v>000629.SZ</v>
      </c>
      <c r="B37" s="85" t="str">
        <f>wt!C32</f>
        <v>攀钢钒钛</v>
      </c>
      <c r="C37" s="2">
        <f>[1]!thsiFinD("THS_SPJ_STOCK",$A37,C$2,100,"")</f>
        <v>3.46</v>
      </c>
      <c r="D37" s="3">
        <f>[1]!thsiFinD("THS_QSPJ_STOCK",$A37,D$2,100,"")</f>
        <v>3.46</v>
      </c>
      <c r="E37" s="3" t="str">
        <f>[1]!thsiFinD("THS_JYZT_STOCK",$A37,E$2)</f>
        <v>交易</v>
      </c>
      <c r="F37" s="9">
        <f>[1]!thsiFinD("THS_TPYY_STOCK",$A37,F$2)</f>
        <v>0</v>
      </c>
      <c r="G37" s="9">
        <f t="shared" si="2"/>
        <v>1</v>
      </c>
      <c r="H37" s="99">
        <f>wt!E32</f>
        <v>0</v>
      </c>
      <c r="I37" s="97">
        <f>wt!F32</f>
        <v>0</v>
      </c>
      <c r="J37" s="108">
        <f>wt!D32</f>
        <v>1.9801550660375391E-3</v>
      </c>
      <c r="K37" s="47">
        <f t="shared" si="7"/>
        <v>548.24433130559419</v>
      </c>
      <c r="L37" s="15">
        <f t="shared" si="3"/>
        <v>2.0409326250456789E-3</v>
      </c>
      <c r="M37" s="12">
        <f t="shared" si="4"/>
        <v>565.07177718006403</v>
      </c>
      <c r="N37" s="72">
        <f t="shared" si="5"/>
        <v>1.9801550660375391E-3</v>
      </c>
      <c r="O37" s="73">
        <f t="shared" si="1"/>
        <v>548.24433130559419</v>
      </c>
      <c r="P37" s="18">
        <f t="shared" si="6"/>
        <v>548.24433130559419</v>
      </c>
      <c r="Q37" s="49">
        <f t="shared" si="8"/>
        <v>54800</v>
      </c>
    </row>
    <row r="38" spans="1:17" x14ac:dyDescent="0.15">
      <c r="A38" s="85" t="str">
        <f>wt!B33</f>
        <v>000630.SZ</v>
      </c>
      <c r="B38" s="85" t="str">
        <f>wt!C33</f>
        <v>铜陵有色</v>
      </c>
      <c r="C38" s="2">
        <f>[1]!thsiFinD("THS_SPJ_STOCK",$A38,C$2,100,"")</f>
        <v>14.97</v>
      </c>
      <c r="D38" s="3">
        <f>[1]!thsiFinD("THS_QSPJ_STOCK",$A38,D$2,100,"")</f>
        <v>14.97</v>
      </c>
      <c r="E38" s="3" t="str">
        <f>[1]!thsiFinD("THS_JYZT_STOCK",$A38,E$2)</f>
        <v>交易</v>
      </c>
      <c r="F38" s="9">
        <f>[1]!thsiFinD("THS_TPYY_STOCK",$A38,F$2)</f>
        <v>0</v>
      </c>
      <c r="G38" s="9">
        <f t="shared" si="2"/>
        <v>1</v>
      </c>
      <c r="H38" s="99">
        <f>wt!E33</f>
        <v>0</v>
      </c>
      <c r="I38" s="97">
        <f>wt!F33</f>
        <v>0</v>
      </c>
      <c r="J38" s="108">
        <f>wt!D33</f>
        <v>1.5257101664135661E-3</v>
      </c>
      <c r="K38" s="47">
        <f t="shared" si="7"/>
        <v>97.634046043412667</v>
      </c>
      <c r="L38" s="15">
        <f t="shared" si="3"/>
        <v>1.5725392967473222E-3</v>
      </c>
      <c r="M38" s="12">
        <f t="shared" si="4"/>
        <v>100.63076033936997</v>
      </c>
      <c r="N38" s="72">
        <f t="shared" si="5"/>
        <v>1.5257101664135661E-3</v>
      </c>
      <c r="O38" s="73">
        <f t="shared" si="1"/>
        <v>97.634046043412667</v>
      </c>
      <c r="P38" s="18">
        <f t="shared" si="6"/>
        <v>97.634046043412667</v>
      </c>
      <c r="Q38" s="49">
        <f t="shared" si="8"/>
        <v>9800</v>
      </c>
    </row>
    <row r="39" spans="1:17" x14ac:dyDescent="0.15">
      <c r="A39" s="85" t="str">
        <f>wt!B34</f>
        <v>000651.SZ</v>
      </c>
      <c r="B39" s="85" t="str">
        <f>wt!C34</f>
        <v>格力电器</v>
      </c>
      <c r="C39" s="2">
        <f>[1]!thsiFinD("THS_SPJ_STOCK",$A39,C$2,100,"")</f>
        <v>36.96</v>
      </c>
      <c r="D39" s="3">
        <f>[1]!thsiFinD("THS_QSPJ_STOCK",$A39,D$2,100,"")</f>
        <v>36.96</v>
      </c>
      <c r="E39" s="3" t="str">
        <f>[1]!thsiFinD("THS_JYZT_STOCK",$A39,E$2)</f>
        <v>交易</v>
      </c>
      <c r="F39" s="9">
        <f>[1]!thsiFinD("THS_TPYY_STOCK",$A39,F$2)</f>
        <v>0</v>
      </c>
      <c r="G39" s="9">
        <f t="shared" si="2"/>
        <v>1</v>
      </c>
      <c r="H39" s="99">
        <f>wt!E34</f>
        <v>0</v>
      </c>
      <c r="I39" s="97">
        <f>wt!F34</f>
        <v>0</v>
      </c>
      <c r="J39" s="108">
        <f>wt!D34</f>
        <v>1.1850971532722392E-2</v>
      </c>
      <c r="K39" s="47">
        <f t="shared" si="7"/>
        <v>307.16592755292629</v>
      </c>
      <c r="L39" s="15">
        <f t="shared" si="3"/>
        <v>1.2214717349394796E-2</v>
      </c>
      <c r="M39" s="12">
        <f t="shared" si="4"/>
        <v>316.59387368064847</v>
      </c>
      <c r="N39" s="72">
        <f t="shared" si="5"/>
        <v>1.1850971532722392E-2</v>
      </c>
      <c r="O39" s="73">
        <f t="shared" si="1"/>
        <v>307.16592755292629</v>
      </c>
      <c r="P39" s="18">
        <f t="shared" si="6"/>
        <v>307.16592755292629</v>
      </c>
      <c r="Q39" s="49">
        <f t="shared" si="8"/>
        <v>30700</v>
      </c>
    </row>
    <row r="40" spans="1:17" x14ac:dyDescent="0.15">
      <c r="A40" s="85" t="str">
        <f>wt!B35</f>
        <v>000686.SZ</v>
      </c>
      <c r="B40" s="85" t="str">
        <f>wt!C35</f>
        <v>东北证券</v>
      </c>
      <c r="C40" s="2">
        <f>[1]!thsiFinD("THS_SPJ_STOCK",$A40,C$2,100,"")</f>
        <v>17.93</v>
      </c>
      <c r="D40" s="3">
        <f>[1]!thsiFinD("THS_QSPJ_STOCK",$A40,D$2,100,"")</f>
        <v>17.93</v>
      </c>
      <c r="E40" s="3" t="str">
        <f>[1]!thsiFinD("THS_JYZT_STOCK",$A40,E$2)</f>
        <v>交易</v>
      </c>
      <c r="F40" s="9">
        <f>[1]!thsiFinD("THS_TPYY_STOCK",$A40,F$2)</f>
        <v>0</v>
      </c>
      <c r="G40" s="9">
        <f t="shared" si="2"/>
        <v>1</v>
      </c>
      <c r="H40" s="99">
        <f>wt!E35</f>
        <v>0</v>
      </c>
      <c r="I40" s="97">
        <f>wt!F35</f>
        <v>0</v>
      </c>
      <c r="J40" s="108">
        <f>wt!D35</f>
        <v>2.3380396392009106E-3</v>
      </c>
      <c r="K40" s="47">
        <f t="shared" si="7"/>
        <v>124.9173112598986</v>
      </c>
      <c r="L40" s="15">
        <f t="shared" si="3"/>
        <v>2.4098018686202756E-3</v>
      </c>
      <c r="M40" s="12">
        <f t="shared" si="4"/>
        <v>128.7514399028787</v>
      </c>
      <c r="N40" s="72">
        <f t="shared" si="5"/>
        <v>2.3380396392009106E-3</v>
      </c>
      <c r="O40" s="73">
        <f t="shared" si="1"/>
        <v>124.9173112598986</v>
      </c>
      <c r="P40" s="18">
        <f t="shared" si="6"/>
        <v>124.9173112598986</v>
      </c>
      <c r="Q40" s="49">
        <f t="shared" si="8"/>
        <v>12500</v>
      </c>
    </row>
    <row r="41" spans="1:17" x14ac:dyDescent="0.15">
      <c r="A41" s="85" t="str">
        <f>wt!B36</f>
        <v>000709.SZ</v>
      </c>
      <c r="B41" s="85" t="str">
        <f>wt!C36</f>
        <v>河北钢铁</v>
      </c>
      <c r="C41" s="2">
        <f>[1]!thsiFinD("THS_SPJ_STOCK",$A41,C$2,100,"")</f>
        <v>3.71</v>
      </c>
      <c r="D41" s="3">
        <f>[1]!thsiFinD("THS_QSPJ_STOCK",$A41,D$2,100,"")</f>
        <v>3.71</v>
      </c>
      <c r="E41" s="3" t="str">
        <f>[1]!thsiFinD("THS_JYZT_STOCK",$A41,E$2)</f>
        <v>交易</v>
      </c>
      <c r="F41" s="9">
        <f>[1]!thsiFinD("THS_TPYY_STOCK",$A41,F$2)</f>
        <v>0</v>
      </c>
      <c r="G41" s="9">
        <f t="shared" si="2"/>
        <v>1</v>
      </c>
      <c r="H41" s="99">
        <f>wt!E36</f>
        <v>0</v>
      </c>
      <c r="I41" s="97">
        <f>wt!F36</f>
        <v>0</v>
      </c>
      <c r="J41" s="108">
        <f>wt!D36</f>
        <v>2.0997841105562663E-3</v>
      </c>
      <c r="K41" s="47">
        <f t="shared" si="7"/>
        <v>542.19034900263512</v>
      </c>
      <c r="L41" s="15">
        <f t="shared" si="3"/>
        <v>2.1642334836748404E-3</v>
      </c>
      <c r="M41" s="12">
        <f t="shared" si="4"/>
        <v>558.83197798177036</v>
      </c>
      <c r="N41" s="72">
        <f t="shared" si="5"/>
        <v>2.0997841105562663E-3</v>
      </c>
      <c r="O41" s="73">
        <f t="shared" si="1"/>
        <v>542.19034900263512</v>
      </c>
      <c r="P41" s="18">
        <f t="shared" si="6"/>
        <v>542.19034900263512</v>
      </c>
      <c r="Q41" s="49">
        <f t="shared" si="8"/>
        <v>54200</v>
      </c>
    </row>
    <row r="42" spans="1:17" x14ac:dyDescent="0.15">
      <c r="A42" s="85" t="str">
        <f>wt!B37</f>
        <v>000725.SZ</v>
      </c>
      <c r="B42" s="85" t="str">
        <f>wt!C37</f>
        <v>京东方Ａ</v>
      </c>
      <c r="C42" s="2">
        <f>[1]!thsiFinD("THS_SPJ_STOCK",$A42,C$2,100,"")</f>
        <v>3.1</v>
      </c>
      <c r="D42" s="3">
        <f>[1]!thsiFinD("THS_QSPJ_STOCK",$A42,D$2,100,"")</f>
        <v>3.1</v>
      </c>
      <c r="E42" s="3" t="str">
        <f>[1]!thsiFinD("THS_JYZT_STOCK",$A42,E$2)</f>
        <v>交易</v>
      </c>
      <c r="F42" s="9">
        <f>[1]!thsiFinD("THS_TPYY_STOCK",$A42,F$2)</f>
        <v>0</v>
      </c>
      <c r="G42" s="9">
        <f t="shared" si="2"/>
        <v>1</v>
      </c>
      <c r="H42" s="99">
        <f>wt!E37</f>
        <v>0</v>
      </c>
      <c r="I42" s="97">
        <f>wt!F37</f>
        <v>0</v>
      </c>
      <c r="J42" s="108">
        <f>wt!D37</f>
        <v>4.2073528076920124E-3</v>
      </c>
      <c r="K42" s="47">
        <f t="shared" si="7"/>
        <v>1300.1644436175427</v>
      </c>
      <c r="L42" s="15">
        <f t="shared" si="3"/>
        <v>4.336490488837998E-3</v>
      </c>
      <c r="M42" s="12">
        <f t="shared" si="4"/>
        <v>1340.070823954906</v>
      </c>
      <c r="N42" s="72">
        <f t="shared" si="5"/>
        <v>4.2073528076920124E-3</v>
      </c>
      <c r="O42" s="73">
        <f t="shared" si="1"/>
        <v>1300.1644436175427</v>
      </c>
      <c r="P42" s="18">
        <f t="shared" si="6"/>
        <v>1300.1644436175427</v>
      </c>
      <c r="Q42" s="49">
        <f t="shared" si="8"/>
        <v>130000</v>
      </c>
    </row>
    <row r="43" spans="1:17" x14ac:dyDescent="0.15">
      <c r="A43" s="85" t="str">
        <f>wt!B38</f>
        <v>000728.SZ</v>
      </c>
      <c r="B43" s="85" t="str">
        <f>wt!C38</f>
        <v>国元证券</v>
      </c>
      <c r="C43" s="2">
        <f>[1]!thsiFinD("THS_SPJ_STOCK",$A43,C$2,100,"")</f>
        <v>25.9</v>
      </c>
      <c r="D43" s="3">
        <f>[1]!thsiFinD("THS_QSPJ_STOCK",$A43,D$2,100,"")</f>
        <v>25.9</v>
      </c>
      <c r="E43" s="3" t="str">
        <f>[1]!thsiFinD("THS_JYZT_STOCK",$A43,E$2)</f>
        <v>交易</v>
      </c>
      <c r="F43" s="9">
        <f>[1]!thsiFinD("THS_TPYY_STOCK",$A43,F$2)</f>
        <v>0</v>
      </c>
      <c r="G43" s="9">
        <f t="shared" si="2"/>
        <v>1</v>
      </c>
      <c r="H43" s="99">
        <f>wt!E38</f>
        <v>0</v>
      </c>
      <c r="I43" s="97">
        <f>wt!F38</f>
        <v>0</v>
      </c>
      <c r="J43" s="108">
        <f>wt!D38</f>
        <v>3.3892733561811891E-3</v>
      </c>
      <c r="K43" s="47">
        <f t="shared" si="7"/>
        <v>125.35968175295432</v>
      </c>
      <c r="L43" s="15">
        <f t="shared" si="3"/>
        <v>3.4933014522293567E-3</v>
      </c>
      <c r="M43" s="12">
        <f t="shared" si="4"/>
        <v>129.20738822082618</v>
      </c>
      <c r="N43" s="72">
        <f t="shared" si="5"/>
        <v>3.3892733561811891E-3</v>
      </c>
      <c r="O43" s="73">
        <f t="shared" si="1"/>
        <v>125.35968175295432</v>
      </c>
      <c r="P43" s="18">
        <f t="shared" si="6"/>
        <v>125.35968175295432</v>
      </c>
      <c r="Q43" s="49">
        <f t="shared" si="8"/>
        <v>12500</v>
      </c>
    </row>
    <row r="44" spans="1:17" x14ac:dyDescent="0.15">
      <c r="A44" s="85" t="str">
        <f>wt!B39</f>
        <v>000729.SZ</v>
      </c>
      <c r="B44" s="85" t="str">
        <f>wt!C39</f>
        <v>燕京啤酒</v>
      </c>
      <c r="C44" s="2">
        <f>[1]!thsiFinD("THS_SPJ_STOCK",$A44,C$2,100,"")</f>
        <v>7.94</v>
      </c>
      <c r="D44" s="3">
        <f>[1]!thsiFinD("THS_QSPJ_STOCK",$A44,D$2,100,"")</f>
        <v>7.94</v>
      </c>
      <c r="E44" s="3" t="str">
        <f>[1]!thsiFinD("THS_JYZT_STOCK",$A44,E$2)</f>
        <v>交易</v>
      </c>
      <c r="F44" s="9">
        <f>[1]!thsiFinD("THS_TPYY_STOCK",$A44,F$2)</f>
        <v>0</v>
      </c>
      <c r="G44" s="9">
        <f t="shared" si="2"/>
        <v>1</v>
      </c>
      <c r="H44" s="99">
        <f>wt!E39</f>
        <v>0</v>
      </c>
      <c r="I44" s="97">
        <f>wt!F39</f>
        <v>0</v>
      </c>
      <c r="J44" s="108">
        <f>wt!D39</f>
        <v>1.4857846731233619E-3</v>
      </c>
      <c r="K44" s="47">
        <f t="shared" si="7"/>
        <v>179.26124941071888</v>
      </c>
      <c r="L44" s="15">
        <f t="shared" si="3"/>
        <v>1.5313883569928518E-3</v>
      </c>
      <c r="M44" s="12">
        <f t="shared" si="4"/>
        <v>184.76337464868561</v>
      </c>
      <c r="N44" s="72">
        <f t="shared" si="5"/>
        <v>1.4857846731233619E-3</v>
      </c>
      <c r="O44" s="73">
        <f t="shared" si="1"/>
        <v>179.26124941071888</v>
      </c>
      <c r="P44" s="18">
        <f t="shared" si="6"/>
        <v>179.26124941071888</v>
      </c>
      <c r="Q44" s="49">
        <f t="shared" si="8"/>
        <v>17900</v>
      </c>
    </row>
    <row r="45" spans="1:17" x14ac:dyDescent="0.15">
      <c r="A45" s="85" t="str">
        <f>wt!B40</f>
        <v>000750.SZ</v>
      </c>
      <c r="B45" s="85" t="str">
        <f>wt!C40</f>
        <v>国海证券</v>
      </c>
      <c r="C45" s="2">
        <f>[1]!thsiFinD("THS_SPJ_STOCK",$A45,C$2,100,"")</f>
        <v>16.91</v>
      </c>
      <c r="D45" s="3">
        <f>[1]!thsiFinD("THS_QSPJ_STOCK",$A45,D$2,100,"")</f>
        <v>16.91</v>
      </c>
      <c r="E45" s="3" t="str">
        <f>[1]!thsiFinD("THS_JYZT_STOCK",$A45,E$2)</f>
        <v>交易</v>
      </c>
      <c r="F45" s="9">
        <f>[1]!thsiFinD("THS_TPYY_STOCK",$A45,F$2)</f>
        <v>0</v>
      </c>
      <c r="G45" s="9">
        <f t="shared" si="2"/>
        <v>1</v>
      </c>
      <c r="H45" s="99">
        <f>wt!E40</f>
        <v>0</v>
      </c>
      <c r="I45" s="97">
        <f>wt!F40</f>
        <v>0</v>
      </c>
      <c r="J45" s="108">
        <f>wt!D40</f>
        <v>1.5617728534844076E-3</v>
      </c>
      <c r="K45" s="47">
        <f t="shared" si="7"/>
        <v>88.47596529178216</v>
      </c>
      <c r="L45" s="15">
        <f t="shared" si="3"/>
        <v>1.609708867884484E-3</v>
      </c>
      <c r="M45" s="12">
        <f t="shared" si="4"/>
        <v>91.191587564781202</v>
      </c>
      <c r="N45" s="72">
        <f t="shared" si="5"/>
        <v>1.5617728534844076E-3</v>
      </c>
      <c r="O45" s="73">
        <f t="shared" si="1"/>
        <v>88.47596529178216</v>
      </c>
      <c r="P45" s="18">
        <f t="shared" si="6"/>
        <v>88.47596529178216</v>
      </c>
      <c r="Q45" s="49">
        <f t="shared" si="8"/>
        <v>8800</v>
      </c>
    </row>
    <row r="46" spans="1:17" x14ac:dyDescent="0.15">
      <c r="A46" s="85" t="str">
        <f>wt!B41</f>
        <v>000768.SZ</v>
      </c>
      <c r="B46" s="85" t="str">
        <f>wt!C41</f>
        <v>中航飞机</v>
      </c>
      <c r="C46" s="2">
        <f>[1]!thsiFinD("THS_SPJ_STOCK",$A46,C$2,100,"")</f>
        <v>19</v>
      </c>
      <c r="D46" s="3">
        <f>[1]!thsiFinD("THS_QSPJ_STOCK",$A46,D$2,100,"")</f>
        <v>19</v>
      </c>
      <c r="E46" s="3" t="str">
        <f>[1]!thsiFinD("THS_JYZT_STOCK",$A46,E$2)</f>
        <v>交易</v>
      </c>
      <c r="F46" s="9">
        <f>[1]!thsiFinD("THS_TPYY_STOCK",$A46,F$2)</f>
        <v>0</v>
      </c>
      <c r="G46" s="9">
        <f t="shared" si="2"/>
        <v>1</v>
      </c>
      <c r="H46" s="99">
        <f>wt!E41</f>
        <v>0</v>
      </c>
      <c r="I46" s="97">
        <f>wt!F41</f>
        <v>0</v>
      </c>
      <c r="J46" s="108">
        <f>wt!D41</f>
        <v>3.3594717570536907E-3</v>
      </c>
      <c r="K46" s="47">
        <f t="shared" si="7"/>
        <v>169.38246190044137</v>
      </c>
      <c r="L46" s="15">
        <f t="shared" si="3"/>
        <v>3.4625851426932776E-3</v>
      </c>
      <c r="M46" s="12">
        <f t="shared" si="4"/>
        <v>174.58137422284778</v>
      </c>
      <c r="N46" s="72">
        <f t="shared" si="5"/>
        <v>3.3594717570536907E-3</v>
      </c>
      <c r="O46" s="73">
        <f t="shared" si="1"/>
        <v>169.38246190044137</v>
      </c>
      <c r="P46" s="18">
        <f t="shared" si="6"/>
        <v>169.38246190044137</v>
      </c>
      <c r="Q46" s="49">
        <f t="shared" si="8"/>
        <v>16900</v>
      </c>
    </row>
    <row r="47" spans="1:17" x14ac:dyDescent="0.15">
      <c r="A47" s="85" t="str">
        <f>wt!B42</f>
        <v>000776.SZ</v>
      </c>
      <c r="B47" s="85" t="str">
        <f>wt!C42</f>
        <v>广发证券</v>
      </c>
      <c r="C47" s="2">
        <f>[1]!thsiFinD("THS_SPJ_STOCK",$A47,C$2,100,"")</f>
        <v>23.91</v>
      </c>
      <c r="D47" s="3">
        <f>[1]!thsiFinD("THS_QSPJ_STOCK",$A47,D$2,100,"")</f>
        <v>23.91</v>
      </c>
      <c r="E47" s="3" t="str">
        <f>[1]!thsiFinD("THS_JYZT_STOCK",$A47,E$2)</f>
        <v>交易</v>
      </c>
      <c r="F47" s="9">
        <f>[1]!thsiFinD("THS_TPYY_STOCK",$A47,F$2)</f>
        <v>0</v>
      </c>
      <c r="G47" s="9">
        <f t="shared" si="2"/>
        <v>1</v>
      </c>
      <c r="H47" s="99">
        <f>wt!E42</f>
        <v>0</v>
      </c>
      <c r="I47" s="97">
        <f>wt!F42</f>
        <v>0</v>
      </c>
      <c r="J47" s="108">
        <f>wt!D42</f>
        <v>9.4295916036131518E-3</v>
      </c>
      <c r="K47" s="47">
        <f t="shared" si="7"/>
        <v>377.80208917980946</v>
      </c>
      <c r="L47" s="15">
        <f t="shared" si="3"/>
        <v>9.7190171995883683E-3</v>
      </c>
      <c r="M47" s="12">
        <f t="shared" si="4"/>
        <v>389.39809454441615</v>
      </c>
      <c r="N47" s="72">
        <f t="shared" si="5"/>
        <v>9.4295916036131518E-3</v>
      </c>
      <c r="O47" s="73">
        <f t="shared" si="1"/>
        <v>377.80208917980946</v>
      </c>
      <c r="P47" s="18">
        <f t="shared" si="6"/>
        <v>377.80208917980946</v>
      </c>
      <c r="Q47" s="49">
        <f t="shared" si="8"/>
        <v>37800</v>
      </c>
    </row>
    <row r="48" spans="1:17" x14ac:dyDescent="0.15">
      <c r="A48" s="85" t="str">
        <f>wt!B43</f>
        <v>000778.SZ</v>
      </c>
      <c r="B48" s="85" t="str">
        <f>wt!C43</f>
        <v>新兴铸管</v>
      </c>
      <c r="C48" s="2">
        <f>[1]!thsiFinD("THS_SPJ_STOCK",$A48,C$2,100,"")</f>
        <v>5.8</v>
      </c>
      <c r="D48" s="3">
        <f>[1]!thsiFinD("THS_QSPJ_STOCK",$A48,D$2,100,"")</f>
        <v>5.8</v>
      </c>
      <c r="E48" s="3" t="str">
        <f>[1]!thsiFinD("THS_JYZT_STOCK",$A48,E$2)</f>
        <v>交易</v>
      </c>
      <c r="F48" s="9">
        <f>[1]!thsiFinD("THS_TPYY_STOCK",$A48,F$2)</f>
        <v>0</v>
      </c>
      <c r="G48" s="9">
        <f t="shared" si="2"/>
        <v>1</v>
      </c>
      <c r="H48" s="99">
        <f>wt!E43</f>
        <v>0</v>
      </c>
      <c r="I48" s="97">
        <f>wt!F43</f>
        <v>0</v>
      </c>
      <c r="J48" s="108">
        <f>wt!D43</f>
        <v>1.689461697239464E-3</v>
      </c>
      <c r="K48" s="47">
        <f t="shared" si="7"/>
        <v>279.0431745047008</v>
      </c>
      <c r="L48" s="15">
        <f t="shared" si="3"/>
        <v>1.7413169078525591E-3</v>
      </c>
      <c r="M48" s="12">
        <f t="shared" si="4"/>
        <v>287.60793960575705</v>
      </c>
      <c r="N48" s="72">
        <f t="shared" si="5"/>
        <v>1.689461697239464E-3</v>
      </c>
      <c r="O48" s="73">
        <f t="shared" si="1"/>
        <v>279.0431745047008</v>
      </c>
      <c r="P48" s="18">
        <f t="shared" si="6"/>
        <v>279.0431745047008</v>
      </c>
      <c r="Q48" s="49">
        <f t="shared" si="8"/>
        <v>27900</v>
      </c>
    </row>
    <row r="49" spans="1:17" x14ac:dyDescent="0.15">
      <c r="A49" s="85" t="str">
        <f>wt!B44</f>
        <v>000783.SZ</v>
      </c>
      <c r="B49" s="85" t="str">
        <f>wt!C44</f>
        <v>长江证券</v>
      </c>
      <c r="C49" s="2">
        <f>[1]!thsiFinD("THS_SPJ_STOCK",$A49,C$2,100,"")</f>
        <v>14.68</v>
      </c>
      <c r="D49" s="3">
        <f>[1]!thsiFinD("THS_QSPJ_STOCK",$A49,D$2,100,"")</f>
        <v>14.68</v>
      </c>
      <c r="E49" s="3" t="str">
        <f>[1]!thsiFinD("THS_JYZT_STOCK",$A49,E$2)</f>
        <v>交易</v>
      </c>
      <c r="F49" s="9">
        <f>[1]!thsiFinD("THS_TPYY_STOCK",$A49,F$2)</f>
        <v>0</v>
      </c>
      <c r="G49" s="9">
        <f t="shared" si="2"/>
        <v>1</v>
      </c>
      <c r="H49" s="99">
        <f>wt!E44</f>
        <v>0</v>
      </c>
      <c r="I49" s="97">
        <f>wt!F44</f>
        <v>0</v>
      </c>
      <c r="J49" s="108">
        <f>wt!D44</f>
        <v>6.4938490478742544E-3</v>
      </c>
      <c r="K49" s="47">
        <f t="shared" si="7"/>
        <v>423.76704591818179</v>
      </c>
      <c r="L49" s="15">
        <f t="shared" si="3"/>
        <v>6.6931669197250283E-3</v>
      </c>
      <c r="M49" s="12">
        <f t="shared" si="4"/>
        <v>436.77386901034316</v>
      </c>
      <c r="N49" s="72">
        <f t="shared" si="5"/>
        <v>6.4938490478742544E-3</v>
      </c>
      <c r="O49" s="73">
        <f t="shared" si="1"/>
        <v>423.76704591818179</v>
      </c>
      <c r="P49" s="18">
        <f t="shared" si="6"/>
        <v>423.76704591818179</v>
      </c>
      <c r="Q49" s="49">
        <f t="shared" si="8"/>
        <v>42400</v>
      </c>
    </row>
    <row r="50" spans="1:17" x14ac:dyDescent="0.15">
      <c r="A50" s="85" t="str">
        <f>wt!B45</f>
        <v>000792.SZ</v>
      </c>
      <c r="B50" s="85" t="str">
        <f>wt!C45</f>
        <v>盐湖股份</v>
      </c>
      <c r="C50" s="2">
        <f>[1]!thsiFinD("THS_SPJ_STOCK",$A50,C$2,100,"")</f>
        <v>23.87</v>
      </c>
      <c r="D50" s="3">
        <f>[1]!thsiFinD("THS_QSPJ_STOCK",$A50,D$2,100,"")</f>
        <v>23.87</v>
      </c>
      <c r="E50" s="3" t="str">
        <f>[1]!thsiFinD("THS_JYZT_STOCK",$A50,E$2)</f>
        <v>交易</v>
      </c>
      <c r="F50" s="9">
        <f>[1]!thsiFinD("THS_TPYY_STOCK",$A50,F$2)</f>
        <v>0</v>
      </c>
      <c r="G50" s="9">
        <f t="shared" si="2"/>
        <v>1</v>
      </c>
      <c r="H50" s="99">
        <f>wt!E45</f>
        <v>0</v>
      </c>
      <c r="I50" s="97">
        <f>wt!F45</f>
        <v>0</v>
      </c>
      <c r="J50" s="108">
        <f>wt!D45</f>
        <v>2.0235895207025836E-3</v>
      </c>
      <c r="K50" s="47">
        <f t="shared" si="7"/>
        <v>81.21215786876266</v>
      </c>
      <c r="L50" s="15">
        <f t="shared" si="3"/>
        <v>2.085700227895261E-3</v>
      </c>
      <c r="M50" s="12">
        <f t="shared" si="4"/>
        <v>83.704829681038547</v>
      </c>
      <c r="N50" s="72">
        <f t="shared" si="5"/>
        <v>2.0235895207025836E-3</v>
      </c>
      <c r="O50" s="73">
        <f t="shared" si="1"/>
        <v>81.21215786876266</v>
      </c>
      <c r="P50" s="18">
        <f t="shared" si="6"/>
        <v>81.21215786876266</v>
      </c>
      <c r="Q50" s="49">
        <f t="shared" si="8"/>
        <v>8100</v>
      </c>
    </row>
    <row r="51" spans="1:17" x14ac:dyDescent="0.15">
      <c r="A51" s="85" t="str">
        <f>wt!B46</f>
        <v>000793.SZ</v>
      </c>
      <c r="B51" s="85" t="str">
        <f>wt!C46</f>
        <v>华闻传媒</v>
      </c>
      <c r="C51" s="2">
        <f>[1]!thsiFinD("THS_SPJ_STOCK",$A51,C$2,100,"")</f>
        <v>12.74</v>
      </c>
      <c r="D51" s="3">
        <f>[1]!thsiFinD("THS_QSPJ_STOCK",$A51,D$2,100,"")</f>
        <v>12.74</v>
      </c>
      <c r="E51" s="3" t="str">
        <f>[1]!thsiFinD("THS_JYZT_STOCK",$A51,E$2)</f>
        <v>交易</v>
      </c>
      <c r="F51" s="9">
        <f>[1]!thsiFinD("THS_TPYY_STOCK",$A51,F$2)</f>
        <v>0</v>
      </c>
      <c r="G51" s="9">
        <f t="shared" si="2"/>
        <v>1</v>
      </c>
      <c r="H51" s="99">
        <f>wt!E46</f>
        <v>0</v>
      </c>
      <c r="I51" s="97">
        <f>wt!F46</f>
        <v>0</v>
      </c>
      <c r="J51" s="108">
        <f>wt!D46</f>
        <v>2.0132100719299456E-3</v>
      </c>
      <c r="K51" s="47">
        <f t="shared" si="7"/>
        <v>151.38077138992097</v>
      </c>
      <c r="L51" s="15">
        <f t="shared" si="3"/>
        <v>2.0750021992441731E-3</v>
      </c>
      <c r="M51" s="12">
        <f t="shared" si="4"/>
        <v>156.02715182933767</v>
      </c>
      <c r="N51" s="72">
        <f t="shared" si="5"/>
        <v>2.0132100719299456E-3</v>
      </c>
      <c r="O51" s="73">
        <f t="shared" si="1"/>
        <v>151.38077138992097</v>
      </c>
      <c r="P51" s="18">
        <f t="shared" si="6"/>
        <v>151.38077138992097</v>
      </c>
      <c r="Q51" s="49">
        <f t="shared" si="8"/>
        <v>15100</v>
      </c>
    </row>
    <row r="52" spans="1:17" x14ac:dyDescent="0.15">
      <c r="A52" s="85" t="str">
        <f>wt!B47</f>
        <v>000800.SZ</v>
      </c>
      <c r="B52" s="85" t="str">
        <f>wt!C47</f>
        <v>一汽轿车</v>
      </c>
      <c r="C52" s="2">
        <f>[1]!thsiFinD("THS_SPJ_STOCK",$A52,C$2,100,"")</f>
        <v>13.88</v>
      </c>
      <c r="D52" s="3">
        <f>[1]!thsiFinD("THS_QSPJ_STOCK",$A52,D$2,100,"")</f>
        <v>13.88</v>
      </c>
      <c r="E52" s="3" t="str">
        <f>[1]!thsiFinD("THS_JYZT_STOCK",$A52,E$2)</f>
        <v>交易</v>
      </c>
      <c r="F52" s="9">
        <f>[1]!thsiFinD("THS_TPYY_STOCK",$A52,F$2)</f>
        <v>0</v>
      </c>
      <c r="G52" s="9">
        <f t="shared" si="2"/>
        <v>1</v>
      </c>
      <c r="H52" s="99">
        <f>wt!E47</f>
        <v>0</v>
      </c>
      <c r="I52" s="97">
        <f>wt!F47</f>
        <v>0</v>
      </c>
      <c r="J52" s="108">
        <f>wt!D47</f>
        <v>1.5050593881263386E-3</v>
      </c>
      <c r="K52" s="47">
        <f t="shared" si="7"/>
        <v>103.87600017511176</v>
      </c>
      <c r="L52" s="15">
        <f t="shared" si="3"/>
        <v>1.5512546772435947E-3</v>
      </c>
      <c r="M52" s="12">
        <f t="shared" si="4"/>
        <v>107.06430084835445</v>
      </c>
      <c r="N52" s="72">
        <f t="shared" si="5"/>
        <v>1.5050593881263386E-3</v>
      </c>
      <c r="O52" s="73">
        <f t="shared" si="1"/>
        <v>103.87600017511176</v>
      </c>
      <c r="P52" s="18">
        <f t="shared" si="6"/>
        <v>103.87600017511176</v>
      </c>
      <c r="Q52" s="49">
        <f t="shared" si="8"/>
        <v>10400</v>
      </c>
    </row>
    <row r="53" spans="1:17" x14ac:dyDescent="0.15">
      <c r="A53" s="85" t="str">
        <f>wt!B48</f>
        <v>000825.SZ</v>
      </c>
      <c r="B53" s="85" t="str">
        <f>wt!C48</f>
        <v>太钢不锈</v>
      </c>
      <c r="C53" s="2">
        <f>[1]!thsiFinD("THS_SPJ_STOCK",$A53,C$2,100,"")</f>
        <v>5.38</v>
      </c>
      <c r="D53" s="3">
        <f>[1]!thsiFinD("THS_QSPJ_STOCK",$A53,D$2,100,"")</f>
        <v>5.38</v>
      </c>
      <c r="E53" s="3" t="str">
        <f>[1]!thsiFinD("THS_JYZT_STOCK",$A53,E$2)</f>
        <v>交易</v>
      </c>
      <c r="F53" s="9">
        <f>[1]!thsiFinD("THS_TPYY_STOCK",$A53,F$2)</f>
        <v>0</v>
      </c>
      <c r="G53" s="9">
        <f t="shared" si="2"/>
        <v>1</v>
      </c>
      <c r="H53" s="99">
        <f>wt!E48</f>
        <v>0</v>
      </c>
      <c r="I53" s="97">
        <f>wt!F48</f>
        <v>0</v>
      </c>
      <c r="J53" s="108">
        <f>wt!D48</f>
        <v>1.2733794761757237E-3</v>
      </c>
      <c r="K53" s="47">
        <f t="shared" si="7"/>
        <v>226.73920397231473</v>
      </c>
      <c r="L53" s="15">
        <f t="shared" si="3"/>
        <v>1.3124637365856391E-3</v>
      </c>
      <c r="M53" s="12">
        <f t="shared" si="4"/>
        <v>233.69858588398608</v>
      </c>
      <c r="N53" s="72">
        <f t="shared" si="5"/>
        <v>1.2733794761757237E-3</v>
      </c>
      <c r="O53" s="73">
        <f t="shared" si="1"/>
        <v>226.73920397231473</v>
      </c>
      <c r="P53" s="18">
        <f t="shared" si="6"/>
        <v>226.73920397231473</v>
      </c>
      <c r="Q53" s="49">
        <f t="shared" si="8"/>
        <v>22700</v>
      </c>
    </row>
    <row r="54" spans="1:17" x14ac:dyDescent="0.15">
      <c r="A54" s="85" t="str">
        <f>wt!B49</f>
        <v>000826.SZ</v>
      </c>
      <c r="B54" s="85" t="str">
        <f>wt!C49</f>
        <v>桑德环境</v>
      </c>
      <c r="C54" s="2">
        <f>[1]!thsiFinD("THS_SPJ_STOCK",$A54,C$2,100,"")</f>
        <v>29.95</v>
      </c>
      <c r="D54" s="3">
        <f>[1]!thsiFinD("THS_QSPJ_STOCK",$A54,D$2,100,"")</f>
        <v>29.95</v>
      </c>
      <c r="E54" s="3" t="str">
        <f>[1]!thsiFinD("THS_JYZT_STOCK",$A54,E$2)</f>
        <v>交易</v>
      </c>
      <c r="F54" s="9">
        <f>[1]!thsiFinD("THS_TPYY_STOCK",$A54,F$2)</f>
        <v>0</v>
      </c>
      <c r="G54" s="9">
        <f t="shared" si="2"/>
        <v>1</v>
      </c>
      <c r="H54" s="99">
        <f>wt!E49</f>
        <v>0</v>
      </c>
      <c r="I54" s="97">
        <f>wt!F49</f>
        <v>0</v>
      </c>
      <c r="J54" s="108">
        <f>wt!D49</f>
        <v>2.0200707303042842E-3</v>
      </c>
      <c r="K54" s="47">
        <f t="shared" si="7"/>
        <v>64.613132533395913</v>
      </c>
      <c r="L54" s="15">
        <f t="shared" si="3"/>
        <v>2.0820734340911994E-3</v>
      </c>
      <c r="M54" s="12">
        <f t="shared" si="4"/>
        <v>66.596324932114243</v>
      </c>
      <c r="N54" s="72">
        <f t="shared" si="5"/>
        <v>2.0200707303042842E-3</v>
      </c>
      <c r="O54" s="73">
        <f t="shared" si="1"/>
        <v>64.613132533395913</v>
      </c>
      <c r="P54" s="18">
        <f t="shared" si="6"/>
        <v>64.613132533395913</v>
      </c>
      <c r="Q54" s="49">
        <f t="shared" si="8"/>
        <v>6500</v>
      </c>
    </row>
    <row r="55" spans="1:17" x14ac:dyDescent="0.15">
      <c r="A55" s="85" t="str">
        <f>wt!B50</f>
        <v>000831.SZ</v>
      </c>
      <c r="B55" s="85" t="str">
        <f>wt!C50</f>
        <v>五矿稀土</v>
      </c>
      <c r="C55" s="2">
        <f>[1]!thsiFinD("THS_SPJ_STOCK",$A55,C$2,100,"")</f>
        <v>26.32</v>
      </c>
      <c r="D55" s="3">
        <f>[1]!thsiFinD("THS_QSPJ_STOCK",$A55,D$2,100,"")</f>
        <v>26.32</v>
      </c>
      <c r="E55" s="3" t="str">
        <f>[1]!thsiFinD("THS_JYZT_STOCK",$A55,E$2)</f>
        <v>交易</v>
      </c>
      <c r="F55" s="9">
        <f>[1]!thsiFinD("THS_TPYY_STOCK",$A55,F$2)</f>
        <v>0</v>
      </c>
      <c r="G55" s="9">
        <f t="shared" si="2"/>
        <v>1</v>
      </c>
      <c r="H55" s="99">
        <f>wt!E50</f>
        <v>0</v>
      </c>
      <c r="I55" s="97">
        <f>wt!F50</f>
        <v>0</v>
      </c>
      <c r="J55" s="108">
        <f>wt!D50</f>
        <v>2.0640949263768648E-3</v>
      </c>
      <c r="K55" s="47">
        <f t="shared" si="7"/>
        <v>75.126789317662798</v>
      </c>
      <c r="L55" s="15">
        <f t="shared" si="3"/>
        <v>2.127448879477775E-3</v>
      </c>
      <c r="M55" s="12">
        <f t="shared" si="4"/>
        <v>77.432680886035456</v>
      </c>
      <c r="N55" s="72">
        <f t="shared" si="5"/>
        <v>2.0640949263768648E-3</v>
      </c>
      <c r="O55" s="73">
        <f t="shared" si="1"/>
        <v>75.126789317662798</v>
      </c>
      <c r="P55" s="18">
        <f t="shared" si="6"/>
        <v>75.126789317662798</v>
      </c>
      <c r="Q55" s="49">
        <f t="shared" si="8"/>
        <v>7500</v>
      </c>
    </row>
    <row r="56" spans="1:17" x14ac:dyDescent="0.15">
      <c r="A56" s="85" t="str">
        <f>wt!B51</f>
        <v>000839.SZ</v>
      </c>
      <c r="B56" s="85" t="str">
        <f>wt!C51</f>
        <v>中信国安</v>
      </c>
      <c r="C56" s="2">
        <f>[1]!thsiFinD("THS_SPJ_STOCK",$A56,C$2,100,"")</f>
        <v>11.29</v>
      </c>
      <c r="D56" s="3">
        <f>[1]!thsiFinD("THS_QSPJ_STOCK",$A56,D$2,100,"")</f>
        <v>11.29</v>
      </c>
      <c r="E56" s="3" t="str">
        <f>[1]!thsiFinD("THS_JYZT_STOCK",$A56,E$2)</f>
        <v>交易</v>
      </c>
      <c r="F56" s="9">
        <f>[1]!thsiFinD("THS_TPYY_STOCK",$A56,F$2)</f>
        <v>0</v>
      </c>
      <c r="G56" s="9">
        <f t="shared" si="2"/>
        <v>1</v>
      </c>
      <c r="H56" s="99">
        <f>wt!E51</f>
        <v>0</v>
      </c>
      <c r="I56" s="97">
        <f>wt!F51</f>
        <v>0</v>
      </c>
      <c r="J56" s="108">
        <f>wt!D51</f>
        <v>1.4152909168758626E-3</v>
      </c>
      <c r="K56" s="47">
        <f t="shared" si="7"/>
        <v>120.08888844878902</v>
      </c>
      <c r="L56" s="15">
        <f t="shared" si="3"/>
        <v>1.4587309124042109E-3</v>
      </c>
      <c r="M56" s="12">
        <f t="shared" si="4"/>
        <v>123.77481670213716</v>
      </c>
      <c r="N56" s="72">
        <f t="shared" si="5"/>
        <v>1.4152909168758626E-3</v>
      </c>
      <c r="O56" s="73">
        <f t="shared" si="1"/>
        <v>120.08888844878902</v>
      </c>
      <c r="P56" s="18">
        <f t="shared" si="6"/>
        <v>120.08888844878902</v>
      </c>
      <c r="Q56" s="49">
        <f t="shared" si="8"/>
        <v>12000</v>
      </c>
    </row>
    <row r="57" spans="1:17" x14ac:dyDescent="0.15">
      <c r="A57" s="85" t="str">
        <f>wt!B52</f>
        <v>000858.SZ</v>
      </c>
      <c r="B57" s="85" t="str">
        <f>wt!C52</f>
        <v>五 粮 液</v>
      </c>
      <c r="C57" s="2">
        <f>[1]!thsiFinD("THS_SPJ_STOCK",$A57,C$2,100,"")</f>
        <v>20.37</v>
      </c>
      <c r="D57" s="3">
        <f>[1]!thsiFinD("THS_QSPJ_STOCK",$A57,D$2,100,"")</f>
        <v>20.37</v>
      </c>
      <c r="E57" s="3" t="str">
        <f>[1]!thsiFinD("THS_JYZT_STOCK",$A57,E$2)</f>
        <v>交易</v>
      </c>
      <c r="F57" s="9">
        <f>[1]!thsiFinD("THS_TPYY_STOCK",$A57,F$2)</f>
        <v>0</v>
      </c>
      <c r="G57" s="9">
        <f t="shared" si="2"/>
        <v>1</v>
      </c>
      <c r="H57" s="99">
        <f>wt!E52</f>
        <v>0</v>
      </c>
      <c r="I57" s="97">
        <f>wt!F52</f>
        <v>0</v>
      </c>
      <c r="J57" s="108">
        <f>wt!D52</f>
        <v>5.1517745267440169E-3</v>
      </c>
      <c r="K57" s="47">
        <f t="shared" si="7"/>
        <v>242.27960996629182</v>
      </c>
      <c r="L57" s="15">
        <f t="shared" si="3"/>
        <v>5.3098996582885789E-3</v>
      </c>
      <c r="M57" s="12">
        <f t="shared" si="4"/>
        <v>249.71597873546187</v>
      </c>
      <c r="N57" s="72">
        <f t="shared" si="5"/>
        <v>5.1517745267440169E-3</v>
      </c>
      <c r="O57" s="73">
        <f t="shared" si="1"/>
        <v>242.27960996629182</v>
      </c>
      <c r="P57" s="18">
        <f t="shared" si="6"/>
        <v>242.27960996629182</v>
      </c>
      <c r="Q57" s="49">
        <f t="shared" si="8"/>
        <v>24200</v>
      </c>
    </row>
    <row r="58" spans="1:17" x14ac:dyDescent="0.15">
      <c r="A58" s="85" t="str">
        <f>wt!B53</f>
        <v>000869.SZ</v>
      </c>
      <c r="B58" s="85" t="str">
        <f>wt!C53</f>
        <v>张  裕Ａ</v>
      </c>
      <c r="C58" s="2">
        <f>[1]!thsiFinD("THS_SPJ_STOCK",$A58,C$2,100,"")</f>
        <v>34.19</v>
      </c>
      <c r="D58" s="3">
        <f>[1]!thsiFinD("THS_QSPJ_STOCK",$A58,D$2,100,"")</f>
        <v>34.19</v>
      </c>
      <c r="E58" s="3" t="str">
        <f>[1]!thsiFinD("THS_JYZT_STOCK",$A58,E$2)</f>
        <v>交易</v>
      </c>
      <c r="F58" s="9">
        <f>[1]!thsiFinD("THS_TPYY_STOCK",$A58,F$2)</f>
        <v>0</v>
      </c>
      <c r="G58" s="9">
        <f t="shared" si="2"/>
        <v>1</v>
      </c>
      <c r="H58" s="99">
        <f>wt!E53</f>
        <v>0</v>
      </c>
      <c r="I58" s="97">
        <f>wt!F53</f>
        <v>0</v>
      </c>
      <c r="J58" s="108">
        <f>wt!D53</f>
        <v>6.1977890322676007E-4</v>
      </c>
      <c r="K58" s="47">
        <f t="shared" si="7"/>
        <v>17.365557716999803</v>
      </c>
      <c r="L58" s="15">
        <f t="shared" si="3"/>
        <v>6.3880198354452668E-4</v>
      </c>
      <c r="M58" s="12">
        <f t="shared" si="4"/>
        <v>17.898564564269716</v>
      </c>
      <c r="N58" s="72">
        <f t="shared" si="5"/>
        <v>6.1977890322676007E-4</v>
      </c>
      <c r="O58" s="73">
        <f t="shared" si="1"/>
        <v>17.365557716999803</v>
      </c>
      <c r="P58" s="18">
        <f t="shared" si="6"/>
        <v>17.365557716999803</v>
      </c>
      <c r="Q58" s="49">
        <f t="shared" si="8"/>
        <v>1700</v>
      </c>
    </row>
    <row r="59" spans="1:17" x14ac:dyDescent="0.15">
      <c r="A59" s="85" t="str">
        <f>wt!B54</f>
        <v>000876.SZ</v>
      </c>
      <c r="B59" s="85" t="str">
        <f>wt!C54</f>
        <v>新 希 望</v>
      </c>
      <c r="C59" s="2">
        <f>[1]!thsiFinD("THS_SPJ_STOCK",$A59,C$2,100,"")</f>
        <v>14.85</v>
      </c>
      <c r="D59" s="3">
        <f>[1]!thsiFinD("THS_QSPJ_STOCK",$A59,D$2,100,"")</f>
        <v>14.85</v>
      </c>
      <c r="E59" s="3" t="str">
        <f>[1]!thsiFinD("THS_JYZT_STOCK",$A59,E$2)</f>
        <v>交易</v>
      </c>
      <c r="F59" s="9">
        <f>[1]!thsiFinD("THS_TPYY_STOCK",$A59,F$2)</f>
        <v>0</v>
      </c>
      <c r="G59" s="9">
        <f t="shared" si="2"/>
        <v>1</v>
      </c>
      <c r="H59" s="99">
        <f>wt!E54</f>
        <v>0</v>
      </c>
      <c r="I59" s="97">
        <f>wt!F54</f>
        <v>0</v>
      </c>
      <c r="J59" s="108">
        <f>wt!D54</f>
        <v>1.2372086698468341E-3</v>
      </c>
      <c r="K59" s="47">
        <f t="shared" si="7"/>
        <v>79.811881397757503</v>
      </c>
      <c r="L59" s="15">
        <f t="shared" si="3"/>
        <v>1.2751827276500287E-3</v>
      </c>
      <c r="M59" s="12">
        <f t="shared" si="4"/>
        <v>82.261574057893299</v>
      </c>
      <c r="N59" s="72">
        <f t="shared" si="5"/>
        <v>1.2372086698468341E-3</v>
      </c>
      <c r="O59" s="73">
        <f t="shared" si="1"/>
        <v>79.811881397757503</v>
      </c>
      <c r="P59" s="18">
        <f t="shared" si="6"/>
        <v>79.811881397757503</v>
      </c>
      <c r="Q59" s="49">
        <f t="shared" si="8"/>
        <v>8000</v>
      </c>
    </row>
    <row r="60" spans="1:17" x14ac:dyDescent="0.15">
      <c r="A60" s="85" t="str">
        <f>wt!B55</f>
        <v>000878.SZ</v>
      </c>
      <c r="B60" s="85" t="str">
        <f>wt!C55</f>
        <v>云南铜业</v>
      </c>
      <c r="C60" s="2">
        <f>[1]!thsiFinD("THS_SPJ_STOCK",$A60,C$2,100,"")</f>
        <v>14.89</v>
      </c>
      <c r="D60" s="3">
        <f>[1]!thsiFinD("THS_QSPJ_STOCK",$A60,D$2,100,"")</f>
        <v>14.89</v>
      </c>
      <c r="E60" s="3" t="str">
        <f>[1]!thsiFinD("THS_JYZT_STOCK",$A60,E$2)</f>
        <v>交易</v>
      </c>
      <c r="F60" s="9">
        <f>[1]!thsiFinD("THS_TPYY_STOCK",$A60,F$2)</f>
        <v>0</v>
      </c>
      <c r="G60" s="9">
        <f t="shared" si="2"/>
        <v>1</v>
      </c>
      <c r="H60" s="99">
        <f>wt!E55</f>
        <v>0</v>
      </c>
      <c r="I60" s="97">
        <f>wt!F55</f>
        <v>0</v>
      </c>
      <c r="J60" s="108">
        <f>wt!D55</f>
        <v>1.4051571936896982E-3</v>
      </c>
      <c r="K60" s="47">
        <f t="shared" si="7"/>
        <v>90.402670721306379</v>
      </c>
      <c r="L60" s="15">
        <f t="shared" si="3"/>
        <v>1.4482861514768701E-3</v>
      </c>
      <c r="M60" s="12">
        <f t="shared" si="4"/>
        <v>93.177430005816618</v>
      </c>
      <c r="N60" s="72">
        <f t="shared" si="5"/>
        <v>1.4051571936896982E-3</v>
      </c>
      <c r="O60" s="73">
        <f t="shared" si="1"/>
        <v>90.402670721306379</v>
      </c>
      <c r="P60" s="18">
        <f t="shared" si="6"/>
        <v>90.402670721306379</v>
      </c>
      <c r="Q60" s="49">
        <f t="shared" si="8"/>
        <v>9000</v>
      </c>
    </row>
    <row r="61" spans="1:17" x14ac:dyDescent="0.15">
      <c r="A61" s="85" t="str">
        <f>wt!B56</f>
        <v>000883.SZ</v>
      </c>
      <c r="B61" s="85" t="str">
        <f>wt!C56</f>
        <v>湖北能源</v>
      </c>
      <c r="C61" s="2">
        <f>[1]!thsiFinD("THS_SPJ_STOCK",$A61,C$2,100,"")</f>
        <v>6.43</v>
      </c>
      <c r="D61" s="3">
        <f>[1]!thsiFinD("THS_QSPJ_STOCK",$A61,D$2,100,"")</f>
        <v>6.43</v>
      </c>
      <c r="E61" s="3" t="str">
        <f>[1]!thsiFinD("THS_JYZT_STOCK",$A61,E$2)</f>
        <v>重大事项，停牌自2014-11-18起连续停牌</v>
      </c>
      <c r="F61" s="9" t="str">
        <f>[1]!thsiFinD("THS_TPYY_STOCK",$A61,F$2)</f>
        <v>重大事项</v>
      </c>
      <c r="G61" s="9">
        <f t="shared" si="2"/>
        <v>0</v>
      </c>
      <c r="H61" s="99">
        <f>wt!E56</f>
        <v>0</v>
      </c>
      <c r="I61" s="97">
        <f>wt!F56</f>
        <v>0</v>
      </c>
      <c r="J61" s="108">
        <f>wt!D56</f>
        <v>1.8331423621622115E-3</v>
      </c>
      <c r="K61" s="47">
        <f t="shared" si="7"/>
        <v>273.10916107465721</v>
      </c>
      <c r="L61" s="15">
        <f t="shared" si="3"/>
        <v>0</v>
      </c>
      <c r="M61" s="12">
        <f t="shared" si="4"/>
        <v>0</v>
      </c>
      <c r="N61" s="72">
        <f t="shared" si="5"/>
        <v>0</v>
      </c>
      <c r="O61" s="73">
        <f t="shared" si="1"/>
        <v>0</v>
      </c>
      <c r="P61" s="18">
        <f t="shared" si="6"/>
        <v>0</v>
      </c>
      <c r="Q61" s="49">
        <f t="shared" si="8"/>
        <v>0</v>
      </c>
    </row>
    <row r="62" spans="1:17" x14ac:dyDescent="0.15">
      <c r="A62" s="85" t="str">
        <f>wt!B57</f>
        <v>000895.SZ</v>
      </c>
      <c r="B62" s="85" t="str">
        <f>wt!C57</f>
        <v>双汇发展</v>
      </c>
      <c r="C62" s="2">
        <f>[1]!thsiFinD("THS_SPJ_STOCK",$A62,C$2,100,"")</f>
        <v>31.34</v>
      </c>
      <c r="D62" s="3">
        <f>[1]!thsiFinD("THS_QSPJ_STOCK",$A62,D$2,100,"")</f>
        <v>31.34</v>
      </c>
      <c r="E62" s="3" t="str">
        <f>[1]!thsiFinD("THS_JYZT_STOCK",$A62,E$2)</f>
        <v>交易</v>
      </c>
      <c r="F62" s="9">
        <f>[1]!thsiFinD("THS_TPYY_STOCK",$A62,F$2)</f>
        <v>0</v>
      </c>
      <c r="G62" s="9">
        <f t="shared" si="2"/>
        <v>1</v>
      </c>
      <c r="H62" s="99">
        <f>wt!E57</f>
        <v>0</v>
      </c>
      <c r="I62" s="97">
        <f>wt!F57</f>
        <v>0</v>
      </c>
      <c r="J62" s="108">
        <f>wt!D57</f>
        <v>2.7569624480442839E-3</v>
      </c>
      <c r="K62" s="47">
        <f t="shared" si="7"/>
        <v>84.271923360699788</v>
      </c>
      <c r="L62" s="15">
        <f t="shared" si="3"/>
        <v>2.8415828147737147E-3</v>
      </c>
      <c r="M62" s="12">
        <f t="shared" si="4"/>
        <v>86.85850957439142</v>
      </c>
      <c r="N62" s="72">
        <f t="shared" si="5"/>
        <v>2.7569624480442839E-3</v>
      </c>
      <c r="O62" s="73">
        <f t="shared" si="1"/>
        <v>84.271923360699788</v>
      </c>
      <c r="P62" s="18">
        <f t="shared" si="6"/>
        <v>84.271923360699788</v>
      </c>
      <c r="Q62" s="49">
        <f t="shared" si="8"/>
        <v>8400</v>
      </c>
    </row>
    <row r="63" spans="1:17" x14ac:dyDescent="0.15">
      <c r="A63" s="85" t="str">
        <f>wt!B58</f>
        <v>000898.SZ</v>
      </c>
      <c r="B63" s="85" t="str">
        <f>wt!C58</f>
        <v>鞍钢股份</v>
      </c>
      <c r="C63" s="2">
        <f>[1]!thsiFinD("THS_SPJ_STOCK",$A63,C$2,100,"")</f>
        <v>5.91</v>
      </c>
      <c r="D63" s="3">
        <f>[1]!thsiFinD("THS_QSPJ_STOCK",$A63,D$2,100,"")</f>
        <v>5.91</v>
      </c>
      <c r="E63" s="3" t="str">
        <f>[1]!thsiFinD("THS_JYZT_STOCK",$A63,E$2)</f>
        <v>交易</v>
      </c>
      <c r="F63" s="9">
        <f>[1]!thsiFinD("THS_TPYY_STOCK",$A63,F$2)</f>
        <v>0</v>
      </c>
      <c r="G63" s="9">
        <f t="shared" si="2"/>
        <v>1</v>
      </c>
      <c r="H63" s="99">
        <f>wt!E58</f>
        <v>0</v>
      </c>
      <c r="I63" s="97">
        <f>wt!F58</f>
        <v>0</v>
      </c>
      <c r="J63" s="108">
        <f>wt!D58</f>
        <v>1.0509978204172638E-3</v>
      </c>
      <c r="K63" s="47">
        <f t="shared" si="7"/>
        <v>170.35911761916537</v>
      </c>
      <c r="L63" s="15">
        <f t="shared" si="3"/>
        <v>1.0832564465942834E-3</v>
      </c>
      <c r="M63" s="12">
        <f t="shared" si="4"/>
        <v>175.58800676085909</v>
      </c>
      <c r="N63" s="72">
        <f t="shared" si="5"/>
        <v>1.0509978204172638E-3</v>
      </c>
      <c r="O63" s="73">
        <f t="shared" si="1"/>
        <v>170.35911761916537</v>
      </c>
      <c r="P63" s="18">
        <f t="shared" si="6"/>
        <v>170.35911761916537</v>
      </c>
      <c r="Q63" s="49">
        <f t="shared" si="8"/>
        <v>17000</v>
      </c>
    </row>
    <row r="64" spans="1:17" x14ac:dyDescent="0.15">
      <c r="A64" s="85" t="str">
        <f>wt!B59</f>
        <v>000917.SZ</v>
      </c>
      <c r="B64" s="85" t="str">
        <f>wt!C59</f>
        <v>电广传媒</v>
      </c>
      <c r="C64" s="2">
        <f>[1]!thsiFinD("THS_SPJ_STOCK",$A64,C$2,100,"")</f>
        <v>18.47</v>
      </c>
      <c r="D64" s="3">
        <f>[1]!thsiFinD("THS_QSPJ_STOCK",$A64,D$2,100,"")</f>
        <v>18.47</v>
      </c>
      <c r="E64" s="3" t="str">
        <f>[1]!thsiFinD("THS_JYZT_STOCK",$A64,E$2)</f>
        <v>交易</v>
      </c>
      <c r="F64" s="9">
        <f>[1]!thsiFinD("THS_TPYY_STOCK",$A64,F$2)</f>
        <v>0</v>
      </c>
      <c r="G64" s="9">
        <f t="shared" si="2"/>
        <v>1</v>
      </c>
      <c r="H64" s="99">
        <f>wt!E59</f>
        <v>0</v>
      </c>
      <c r="I64" s="97">
        <f>wt!F59</f>
        <v>0</v>
      </c>
      <c r="J64" s="108">
        <f>wt!D59</f>
        <v>1.7444157673983831E-3</v>
      </c>
      <c r="K64" s="47">
        <f t="shared" si="7"/>
        <v>90.476159085255603</v>
      </c>
      <c r="L64" s="15">
        <f t="shared" si="3"/>
        <v>1.7979577015914171E-3</v>
      </c>
      <c r="M64" s="12">
        <f t="shared" si="4"/>
        <v>93.253173972598645</v>
      </c>
      <c r="N64" s="72">
        <f t="shared" si="5"/>
        <v>1.7444157673983831E-3</v>
      </c>
      <c r="O64" s="73">
        <f t="shared" si="1"/>
        <v>90.476159085255603</v>
      </c>
      <c r="P64" s="18">
        <f t="shared" si="6"/>
        <v>90.476159085255603</v>
      </c>
      <c r="Q64" s="49">
        <f t="shared" si="8"/>
        <v>9000</v>
      </c>
    </row>
    <row r="65" spans="1:17" x14ac:dyDescent="0.15">
      <c r="A65" s="85" t="str">
        <f>wt!B60</f>
        <v>000937.SZ</v>
      </c>
      <c r="B65" s="85" t="str">
        <f>wt!C60</f>
        <v>冀中能源</v>
      </c>
      <c r="C65" s="2">
        <f>[1]!thsiFinD("THS_SPJ_STOCK",$A65,C$2,100,"")</f>
        <v>8.44</v>
      </c>
      <c r="D65" s="3">
        <f>[1]!thsiFinD("THS_QSPJ_STOCK",$A65,D$2,100,"")</f>
        <v>8.44</v>
      </c>
      <c r="E65" s="3" t="str">
        <f>[1]!thsiFinD("THS_JYZT_STOCK",$A65,E$2)</f>
        <v>交易</v>
      </c>
      <c r="F65" s="9">
        <f>[1]!thsiFinD("THS_TPYY_STOCK",$A65,F$2)</f>
        <v>0</v>
      </c>
      <c r="G65" s="9">
        <f t="shared" si="2"/>
        <v>1</v>
      </c>
      <c r="H65" s="99">
        <f>wt!E60</f>
        <v>0</v>
      </c>
      <c r="I65" s="97">
        <f>wt!F60</f>
        <v>0</v>
      </c>
      <c r="J65" s="108">
        <f>wt!D60</f>
        <v>9.1707737578924106E-4</v>
      </c>
      <c r="K65" s="47">
        <f t="shared" si="7"/>
        <v>104.09133545471627</v>
      </c>
      <c r="L65" s="15">
        <f t="shared" si="3"/>
        <v>9.4522553715197541E-4</v>
      </c>
      <c r="M65" s="12">
        <f t="shared" si="4"/>
        <v>107.28624548542149</v>
      </c>
      <c r="N65" s="72">
        <f t="shared" si="5"/>
        <v>9.1707737578924106E-4</v>
      </c>
      <c r="O65" s="73">
        <f t="shared" si="1"/>
        <v>104.09133545471627</v>
      </c>
      <c r="P65" s="18">
        <f t="shared" si="6"/>
        <v>104.09133545471627</v>
      </c>
      <c r="Q65" s="49">
        <f t="shared" si="8"/>
        <v>10400</v>
      </c>
    </row>
    <row r="66" spans="1:17" x14ac:dyDescent="0.15">
      <c r="A66" s="85" t="str">
        <f>wt!B61</f>
        <v>000960.SZ</v>
      </c>
      <c r="B66" s="85" t="str">
        <f>wt!C61</f>
        <v>锡业股份</v>
      </c>
      <c r="C66" s="2">
        <f>[1]!thsiFinD("THS_SPJ_STOCK",$A66,C$2,100,"")</f>
        <v>18.41</v>
      </c>
      <c r="D66" s="3">
        <f>[1]!thsiFinD("THS_QSPJ_STOCK",$A66,D$2,100,"")</f>
        <v>18.41</v>
      </c>
      <c r="E66" s="3" t="str">
        <f>[1]!thsiFinD("THS_JYZT_STOCK",$A66,E$2)</f>
        <v>交易</v>
      </c>
      <c r="F66" s="9">
        <f>[1]!thsiFinD("THS_TPYY_STOCK",$A66,F$2)</f>
        <v>0</v>
      </c>
      <c r="G66" s="9">
        <f t="shared" si="2"/>
        <v>1</v>
      </c>
      <c r="H66" s="99">
        <f>wt!E61</f>
        <v>0</v>
      </c>
      <c r="I66" s="97">
        <f>wt!F61</f>
        <v>0</v>
      </c>
      <c r="J66" s="108">
        <f>wt!D61</f>
        <v>1.1296594951591403E-3</v>
      </c>
      <c r="K66" s="47">
        <f t="shared" si="7"/>
        <v>58.782061935065769</v>
      </c>
      <c r="L66" s="15">
        <f t="shared" si="3"/>
        <v>1.1643325103202866E-3</v>
      </c>
      <c r="M66" s="12">
        <f t="shared" si="4"/>
        <v>60.586279341648854</v>
      </c>
      <c r="N66" s="72">
        <f t="shared" si="5"/>
        <v>1.1296594951591403E-3</v>
      </c>
      <c r="O66" s="73">
        <f t="shared" si="1"/>
        <v>58.782061935065769</v>
      </c>
      <c r="P66" s="18">
        <f t="shared" si="6"/>
        <v>58.782061935065769</v>
      </c>
      <c r="Q66" s="49">
        <f t="shared" si="8"/>
        <v>5900</v>
      </c>
    </row>
    <row r="67" spans="1:17" x14ac:dyDescent="0.15">
      <c r="A67" s="85" t="str">
        <f>wt!B62</f>
        <v>000963.SZ</v>
      </c>
      <c r="B67" s="85" t="str">
        <f>wt!C62</f>
        <v>华东医药</v>
      </c>
      <c r="C67" s="2">
        <f>[1]!thsiFinD("THS_SPJ_STOCK",$A67,C$2,100,"")</f>
        <v>54.01</v>
      </c>
      <c r="D67" s="3">
        <f>[1]!thsiFinD("THS_QSPJ_STOCK",$A67,D$2,100,"")</f>
        <v>54.01</v>
      </c>
      <c r="E67" s="3" t="str">
        <f>[1]!thsiFinD("THS_JYZT_STOCK",$A67,E$2)</f>
        <v>交易</v>
      </c>
      <c r="F67" s="9">
        <f>[1]!thsiFinD("THS_TPYY_STOCK",$A67,F$2)</f>
        <v>0</v>
      </c>
      <c r="G67" s="9">
        <f t="shared" si="2"/>
        <v>1</v>
      </c>
      <c r="H67" s="99">
        <f>wt!E62</f>
        <v>0</v>
      </c>
      <c r="I67" s="97">
        <f>wt!F62</f>
        <v>0</v>
      </c>
      <c r="J67" s="108">
        <f>wt!D62</f>
        <v>1.5619497759066683E-3</v>
      </c>
      <c r="K67" s="47">
        <f t="shared" si="7"/>
        <v>27.704092929471148</v>
      </c>
      <c r="L67" s="15">
        <f t="shared" si="3"/>
        <v>1.6098912206455819E-3</v>
      </c>
      <c r="M67" s="12">
        <f t="shared" si="4"/>
        <v>28.554423881661339</v>
      </c>
      <c r="N67" s="72">
        <f t="shared" si="5"/>
        <v>1.5619497759066683E-3</v>
      </c>
      <c r="O67" s="73">
        <f t="shared" si="1"/>
        <v>27.704092929471148</v>
      </c>
      <c r="P67" s="18">
        <f t="shared" si="6"/>
        <v>27.704092929471148</v>
      </c>
      <c r="Q67" s="49">
        <f t="shared" si="8"/>
        <v>2800</v>
      </c>
    </row>
    <row r="68" spans="1:17" x14ac:dyDescent="0.15">
      <c r="A68" s="85" t="str">
        <f>wt!B63</f>
        <v>000970.SZ</v>
      </c>
      <c r="B68" s="85" t="str">
        <f>wt!C63</f>
        <v>中科三环</v>
      </c>
      <c r="C68" s="2">
        <f>[1]!thsiFinD("THS_SPJ_STOCK",$A68,C$2,100,"")</f>
        <v>17.190000000000001</v>
      </c>
      <c r="D68" s="3">
        <f>[1]!thsiFinD("THS_QSPJ_STOCK",$A68,D$2,100,"")</f>
        <v>17.190000000000001</v>
      </c>
      <c r="E68" s="3" t="str">
        <f>[1]!thsiFinD("THS_JYZT_STOCK",$A68,E$2)</f>
        <v>交易</v>
      </c>
      <c r="F68" s="9">
        <f>[1]!thsiFinD("THS_TPYY_STOCK",$A68,F$2)</f>
        <v>0</v>
      </c>
      <c r="G68" s="9">
        <f t="shared" si="2"/>
        <v>1</v>
      </c>
      <c r="H68" s="99">
        <f>wt!E63</f>
        <v>0</v>
      </c>
      <c r="I68" s="97">
        <f>wt!F63</f>
        <v>0</v>
      </c>
      <c r="J68" s="108">
        <f>wt!D63</f>
        <v>1.9519555977338475E-3</v>
      </c>
      <c r="K68" s="47">
        <f t="shared" si="7"/>
        <v>108.77901077635009</v>
      </c>
      <c r="L68" s="15">
        <f t="shared" si="3"/>
        <v>2.0118676210684324E-3</v>
      </c>
      <c r="M68" s="12">
        <f t="shared" si="4"/>
        <v>112.11780118711147</v>
      </c>
      <c r="N68" s="72">
        <f t="shared" si="5"/>
        <v>1.9519555977338475E-3</v>
      </c>
      <c r="O68" s="73">
        <f t="shared" si="1"/>
        <v>108.77901077635009</v>
      </c>
      <c r="P68" s="18">
        <f t="shared" si="6"/>
        <v>108.77901077635009</v>
      </c>
      <c r="Q68" s="49">
        <f t="shared" si="8"/>
        <v>10900</v>
      </c>
    </row>
    <row r="69" spans="1:17" x14ac:dyDescent="0.15">
      <c r="A69" s="85" t="str">
        <f>wt!B64</f>
        <v>000983.SZ</v>
      </c>
      <c r="B69" s="85" t="str">
        <f>wt!C64</f>
        <v>西山煤电</v>
      </c>
      <c r="C69" s="2">
        <f>[1]!thsiFinD("THS_SPJ_STOCK",$A69,C$2,100,"")</f>
        <v>7.63</v>
      </c>
      <c r="D69" s="3">
        <f>[1]!thsiFinD("THS_QSPJ_STOCK",$A69,D$2,100,"")</f>
        <v>7.63</v>
      </c>
      <c r="E69" s="3" t="str">
        <f>[1]!thsiFinD("THS_JYZT_STOCK",$A69,E$2)</f>
        <v>交易</v>
      </c>
      <c r="F69" s="9">
        <f>[1]!thsiFinD("THS_TPYY_STOCK",$A69,F$2)</f>
        <v>0</v>
      </c>
      <c r="G69" s="9">
        <f t="shared" si="2"/>
        <v>1</v>
      </c>
      <c r="H69" s="99">
        <f>wt!E64</f>
        <v>0</v>
      </c>
      <c r="I69" s="97">
        <f>wt!F64</f>
        <v>0</v>
      </c>
      <c r="J69" s="108">
        <f>wt!D64</f>
        <v>1.601934243337626E-3</v>
      </c>
      <c r="K69" s="47">
        <f t="shared" si="7"/>
        <v>201.12737921560722</v>
      </c>
      <c r="L69" s="15">
        <f t="shared" si="3"/>
        <v>1.6511029446537515E-3</v>
      </c>
      <c r="M69" s="12">
        <f t="shared" si="4"/>
        <v>207.30064885902482</v>
      </c>
      <c r="N69" s="72">
        <f t="shared" si="5"/>
        <v>1.601934243337626E-3</v>
      </c>
      <c r="O69" s="73">
        <f t="shared" ref="O69:O132" si="9">$K$2*N69/$D69</f>
        <v>201.12737921560722</v>
      </c>
      <c r="P69" s="18">
        <f t="shared" si="6"/>
        <v>201.12737921560722</v>
      </c>
      <c r="Q69" s="49">
        <f t="shared" si="8"/>
        <v>20100</v>
      </c>
    </row>
    <row r="70" spans="1:17" x14ac:dyDescent="0.15">
      <c r="A70" s="85" t="str">
        <f>wt!B65</f>
        <v>000999.SZ</v>
      </c>
      <c r="B70" s="85" t="str">
        <f>wt!C65</f>
        <v>华润三九</v>
      </c>
      <c r="C70" s="2">
        <f>[1]!thsiFinD("THS_SPJ_STOCK",$A70,C$2,100,"")</f>
        <v>23.05</v>
      </c>
      <c r="D70" s="3">
        <f>[1]!thsiFinD("THS_QSPJ_STOCK",$A70,D$2,100,"")</f>
        <v>23.05</v>
      </c>
      <c r="E70" s="3" t="str">
        <f>[1]!thsiFinD("THS_JYZT_STOCK",$A70,E$2)</f>
        <v>交易</v>
      </c>
      <c r="F70" s="9">
        <f>[1]!thsiFinD("THS_TPYY_STOCK",$A70,F$2)</f>
        <v>0</v>
      </c>
      <c r="G70" s="9">
        <f t="shared" ref="G70:G133" si="10">IF(E70="交易",1,0)</f>
        <v>1</v>
      </c>
      <c r="H70" s="99">
        <f>wt!E65</f>
        <v>0</v>
      </c>
      <c r="I70" s="97">
        <f>wt!F65</f>
        <v>0</v>
      </c>
      <c r="J70" s="108">
        <f>wt!D65</f>
        <v>1.2026596523886687E-3</v>
      </c>
      <c r="K70" s="47">
        <f t="shared" si="7"/>
        <v>49.983062132122924</v>
      </c>
      <c r="L70" s="15">
        <f t="shared" ref="L70:L133" si="11">J70/$L$2*G70</f>
        <v>1.2395732856911505E-3</v>
      </c>
      <c r="M70" s="12">
        <f t="shared" ref="M70:M133" si="12">$K$2*$L70/$D70</f>
        <v>51.517208906911435</v>
      </c>
      <c r="N70" s="72">
        <f t="shared" ref="N70:N133" si="13">G70*J70</f>
        <v>1.2026596523886687E-3</v>
      </c>
      <c r="O70" s="73">
        <f t="shared" si="9"/>
        <v>49.983062132122924</v>
      </c>
      <c r="P70" s="18">
        <f t="shared" ref="P70:P133" si="14">O70</f>
        <v>49.983062132122924</v>
      </c>
      <c r="Q70" s="49">
        <f t="shared" si="8"/>
        <v>5000</v>
      </c>
    </row>
    <row r="71" spans="1:17" x14ac:dyDescent="0.15">
      <c r="A71" s="85" t="str">
        <f>wt!B66</f>
        <v>002001.SZ</v>
      </c>
      <c r="B71" s="85" t="str">
        <f>wt!C66</f>
        <v>新 和 成</v>
      </c>
      <c r="C71" s="2">
        <f>[1]!thsiFinD("THS_SPJ_STOCK",$A71,C$2,100,"")</f>
        <v>15.78</v>
      </c>
      <c r="D71" s="3">
        <f>[1]!thsiFinD("THS_QSPJ_STOCK",$A71,D$2,100,"")</f>
        <v>15.78</v>
      </c>
      <c r="E71" s="3" t="str">
        <f>[1]!thsiFinD("THS_JYZT_STOCK",$A71,E$2)</f>
        <v>交易</v>
      </c>
      <c r="F71" s="9">
        <f>[1]!thsiFinD("THS_TPYY_STOCK",$A71,F$2)</f>
        <v>0</v>
      </c>
      <c r="G71" s="9">
        <f t="shared" si="10"/>
        <v>1</v>
      </c>
      <c r="H71" s="99">
        <f>wt!E66</f>
        <v>0</v>
      </c>
      <c r="I71" s="97">
        <f>wt!F66</f>
        <v>0</v>
      </c>
      <c r="J71" s="108">
        <f>wt!D66</f>
        <v>1.1448453364031985E-3</v>
      </c>
      <c r="K71" s="47">
        <f t="shared" ref="K71:K134" si="15">$K$2*$J71/$D71</f>
        <v>69.500970323702973</v>
      </c>
      <c r="L71" s="15">
        <f t="shared" si="11"/>
        <v>1.1799844556478728E-3</v>
      </c>
      <c r="M71" s="12">
        <f t="shared" si="12"/>
        <v>71.634186755800187</v>
      </c>
      <c r="N71" s="72">
        <f t="shared" si="13"/>
        <v>1.1448453364031985E-3</v>
      </c>
      <c r="O71" s="73">
        <f t="shared" si="9"/>
        <v>69.500970323702973</v>
      </c>
      <c r="P71" s="18">
        <f t="shared" si="14"/>
        <v>69.500970323702973</v>
      </c>
      <c r="Q71" s="49">
        <f t="shared" ref="Q71:Q134" si="16">ROUND(P71*$Q$1,-2)</f>
        <v>7000</v>
      </c>
    </row>
    <row r="72" spans="1:17" x14ac:dyDescent="0.15">
      <c r="A72" s="85" t="str">
        <f>wt!B67</f>
        <v>002007.SZ</v>
      </c>
      <c r="B72" s="85" t="str">
        <f>wt!C67</f>
        <v>华兰生物</v>
      </c>
      <c r="C72" s="2">
        <f>[1]!thsiFinD("THS_SPJ_STOCK",$A72,C$2,100,"")</f>
        <v>34.700000000000003</v>
      </c>
      <c r="D72" s="3">
        <f>[1]!thsiFinD("THS_QSPJ_STOCK",$A72,D$2,100,"")</f>
        <v>34.700000000000003</v>
      </c>
      <c r="E72" s="3" t="str">
        <f>[1]!thsiFinD("THS_JYZT_STOCK",$A72,E$2)</f>
        <v>交易</v>
      </c>
      <c r="F72" s="9">
        <f>[1]!thsiFinD("THS_TPYY_STOCK",$A72,F$2)</f>
        <v>0</v>
      </c>
      <c r="G72" s="9">
        <f t="shared" si="10"/>
        <v>1</v>
      </c>
      <c r="H72" s="99">
        <f>wt!E67</f>
        <v>0</v>
      </c>
      <c r="I72" s="97">
        <f>wt!F67</f>
        <v>0</v>
      </c>
      <c r="J72" s="108">
        <f>wt!D67</f>
        <v>1.3430279364057545E-3</v>
      </c>
      <c r="K72" s="47">
        <f t="shared" si="15"/>
        <v>37.077173501024248</v>
      </c>
      <c r="L72" s="15">
        <f t="shared" si="11"/>
        <v>1.384249940204589E-3</v>
      </c>
      <c r="M72" s="12">
        <f t="shared" si="12"/>
        <v>38.215195537259468</v>
      </c>
      <c r="N72" s="72">
        <f t="shared" si="13"/>
        <v>1.3430279364057545E-3</v>
      </c>
      <c r="O72" s="73">
        <f t="shared" si="9"/>
        <v>37.077173501024248</v>
      </c>
      <c r="P72" s="18">
        <f t="shared" si="14"/>
        <v>37.077173501024248</v>
      </c>
      <c r="Q72" s="49">
        <f t="shared" si="16"/>
        <v>3700</v>
      </c>
    </row>
    <row r="73" spans="1:17" x14ac:dyDescent="0.15">
      <c r="A73" s="85" t="str">
        <f>wt!B68</f>
        <v>002008.SZ</v>
      </c>
      <c r="B73" s="85" t="str">
        <f>wt!C68</f>
        <v>大族激光</v>
      </c>
      <c r="C73" s="2">
        <f>[1]!thsiFinD("THS_SPJ_STOCK",$A73,C$2,100,"")</f>
        <v>17.489999999999998</v>
      </c>
      <c r="D73" s="3">
        <f>[1]!thsiFinD("THS_QSPJ_STOCK",$A73,D$2,100,"")</f>
        <v>17.489999999999998</v>
      </c>
      <c r="E73" s="3" t="str">
        <f>[1]!thsiFinD("THS_JYZT_STOCK",$A73,E$2)</f>
        <v>交易</v>
      </c>
      <c r="F73" s="9">
        <f>[1]!thsiFinD("THS_TPYY_STOCK",$A73,F$2)</f>
        <v>0</v>
      </c>
      <c r="G73" s="9">
        <f t="shared" si="10"/>
        <v>1</v>
      </c>
      <c r="H73" s="99">
        <f>wt!E68</f>
        <v>0</v>
      </c>
      <c r="I73" s="97">
        <f>wt!F68</f>
        <v>0</v>
      </c>
      <c r="J73" s="108">
        <f>wt!D68</f>
        <v>1.9679375898780799E-3</v>
      </c>
      <c r="K73" s="47">
        <f t="shared" si="15"/>
        <v>107.78853252682011</v>
      </c>
      <c r="L73" s="15">
        <f t="shared" si="11"/>
        <v>2.0283401538209603E-3</v>
      </c>
      <c r="M73" s="12">
        <f t="shared" si="12"/>
        <v>111.09692185875204</v>
      </c>
      <c r="N73" s="72">
        <f t="shared" si="13"/>
        <v>1.9679375898780799E-3</v>
      </c>
      <c r="O73" s="73">
        <f t="shared" si="9"/>
        <v>107.78853252682011</v>
      </c>
      <c r="P73" s="18">
        <f t="shared" si="14"/>
        <v>107.78853252682011</v>
      </c>
      <c r="Q73" s="49">
        <f t="shared" si="16"/>
        <v>10800</v>
      </c>
    </row>
    <row r="74" spans="1:17" x14ac:dyDescent="0.15">
      <c r="A74" s="85" t="str">
        <f>wt!B69</f>
        <v>002024.SZ</v>
      </c>
      <c r="B74" s="85" t="str">
        <f>wt!C69</f>
        <v>苏宁云商</v>
      </c>
      <c r="C74" s="2">
        <f>[1]!thsiFinD("THS_SPJ_STOCK",$A74,C$2,100,"")</f>
        <v>8.9499999999999993</v>
      </c>
      <c r="D74" s="3">
        <f>[1]!thsiFinD("THS_QSPJ_STOCK",$A74,D$2,100,"")</f>
        <v>8.9499999999999993</v>
      </c>
      <c r="E74" s="3" t="str">
        <f>[1]!thsiFinD("THS_JYZT_STOCK",$A74,E$2)</f>
        <v>交易</v>
      </c>
      <c r="F74" s="9">
        <f>[1]!thsiFinD("THS_TPYY_STOCK",$A74,F$2)</f>
        <v>0</v>
      </c>
      <c r="G74" s="9">
        <f t="shared" si="10"/>
        <v>1</v>
      </c>
      <c r="H74" s="99">
        <f>wt!E69</f>
        <v>0</v>
      </c>
      <c r="I74" s="97">
        <f>wt!F69</f>
        <v>0</v>
      </c>
      <c r="J74" s="108">
        <f>wt!D69</f>
        <v>5.2830313060146681E-3</v>
      </c>
      <c r="K74" s="47">
        <f t="shared" si="15"/>
        <v>565.4721187109933</v>
      </c>
      <c r="L74" s="15">
        <f t="shared" si="11"/>
        <v>5.445185145605466E-3</v>
      </c>
      <c r="M74" s="12">
        <f t="shared" si="12"/>
        <v>582.82834280266945</v>
      </c>
      <c r="N74" s="72">
        <f t="shared" si="13"/>
        <v>5.2830313060146681E-3</v>
      </c>
      <c r="O74" s="73">
        <f t="shared" si="9"/>
        <v>565.4721187109933</v>
      </c>
      <c r="P74" s="18">
        <f t="shared" si="14"/>
        <v>565.4721187109933</v>
      </c>
      <c r="Q74" s="49">
        <f t="shared" si="16"/>
        <v>56500</v>
      </c>
    </row>
    <row r="75" spans="1:17" x14ac:dyDescent="0.15">
      <c r="A75" s="85" t="str">
        <f>wt!B70</f>
        <v>002038.SZ</v>
      </c>
      <c r="B75" s="85" t="str">
        <f>wt!C70</f>
        <v>双鹭药业</v>
      </c>
      <c r="C75" s="2">
        <f>[1]!thsiFinD("THS_SPJ_STOCK",$A75,C$2,100,"")</f>
        <v>42.7</v>
      </c>
      <c r="D75" s="3">
        <f>[1]!thsiFinD("THS_QSPJ_STOCK",$A75,D$2,100,"")</f>
        <v>42.7</v>
      </c>
      <c r="E75" s="3" t="str">
        <f>[1]!thsiFinD("THS_JYZT_STOCK",$A75,E$2)</f>
        <v>交易</v>
      </c>
      <c r="F75" s="9">
        <f>[1]!thsiFinD("THS_TPYY_STOCK",$A75,F$2)</f>
        <v>0</v>
      </c>
      <c r="G75" s="9">
        <f t="shared" si="10"/>
        <v>1</v>
      </c>
      <c r="H75" s="99">
        <f>wt!E70</f>
        <v>0</v>
      </c>
      <c r="I75" s="97">
        <f>wt!F70</f>
        <v>0</v>
      </c>
      <c r="J75" s="108">
        <f>wt!D70</f>
        <v>1.5596104683234413E-3</v>
      </c>
      <c r="K75" s="47">
        <f t="shared" si="15"/>
        <v>34.989627097890335</v>
      </c>
      <c r="L75" s="15">
        <f t="shared" si="11"/>
        <v>1.6074801119155071E-3</v>
      </c>
      <c r="M75" s="12">
        <f t="shared" si="12"/>
        <v>36.063575377037132</v>
      </c>
      <c r="N75" s="72">
        <f t="shared" si="13"/>
        <v>1.5596104683234413E-3</v>
      </c>
      <c r="O75" s="73">
        <f t="shared" si="9"/>
        <v>34.989627097890335</v>
      </c>
      <c r="P75" s="18">
        <f t="shared" si="14"/>
        <v>34.989627097890335</v>
      </c>
      <c r="Q75" s="49">
        <f t="shared" si="16"/>
        <v>3500</v>
      </c>
    </row>
    <row r="76" spans="1:17" x14ac:dyDescent="0.15">
      <c r="A76" s="85" t="str">
        <f>wt!B71</f>
        <v>002051.SZ</v>
      </c>
      <c r="B76" s="85" t="str">
        <f>wt!C71</f>
        <v>中工国际</v>
      </c>
      <c r="C76" s="2">
        <f>[1]!thsiFinD("THS_SPJ_STOCK",$A76,C$2,100,"")</f>
        <v>28.38</v>
      </c>
      <c r="D76" s="3">
        <f>[1]!thsiFinD("THS_QSPJ_STOCK",$A76,D$2,100,"")</f>
        <v>28.38</v>
      </c>
      <c r="E76" s="3" t="str">
        <f>[1]!thsiFinD("THS_JYZT_STOCK",$A76,E$2)</f>
        <v>交易</v>
      </c>
      <c r="F76" s="9">
        <f>[1]!thsiFinD("THS_TPYY_STOCK",$A76,F$2)</f>
        <v>0</v>
      </c>
      <c r="G76" s="9">
        <f t="shared" si="10"/>
        <v>1</v>
      </c>
      <c r="H76" s="99">
        <f>wt!E71</f>
        <v>0</v>
      </c>
      <c r="I76" s="97">
        <f>wt!F71</f>
        <v>0</v>
      </c>
      <c r="J76" s="108">
        <f>wt!D71</f>
        <v>1.170420455443354E-3</v>
      </c>
      <c r="K76" s="47">
        <f t="shared" si="15"/>
        <v>39.507591962727432</v>
      </c>
      <c r="L76" s="15">
        <f t="shared" si="11"/>
        <v>1.2063445603354977E-3</v>
      </c>
      <c r="M76" s="12">
        <f t="shared" si="12"/>
        <v>40.720211642351373</v>
      </c>
      <c r="N76" s="72">
        <f t="shared" si="13"/>
        <v>1.170420455443354E-3</v>
      </c>
      <c r="O76" s="73">
        <f t="shared" si="9"/>
        <v>39.507591962727432</v>
      </c>
      <c r="P76" s="18">
        <f t="shared" si="14"/>
        <v>39.507591962727432</v>
      </c>
      <c r="Q76" s="49">
        <f t="shared" si="16"/>
        <v>4000</v>
      </c>
    </row>
    <row r="77" spans="1:17" x14ac:dyDescent="0.15">
      <c r="A77" s="85" t="str">
        <f>wt!B72</f>
        <v>002065.SZ</v>
      </c>
      <c r="B77" s="85" t="str">
        <f>wt!C72</f>
        <v>东华软件</v>
      </c>
      <c r="C77" s="2">
        <f>[1]!thsiFinD("THS_SPJ_STOCK",$A77,C$2,100,"")</f>
        <v>19.989999999999998</v>
      </c>
      <c r="D77" s="3">
        <f>[1]!thsiFinD("THS_QSPJ_STOCK",$A77,D$2,100,"")</f>
        <v>19.989999999999998</v>
      </c>
      <c r="E77" s="3" t="str">
        <f>[1]!thsiFinD("THS_JYZT_STOCK",$A77,E$2)</f>
        <v>交易</v>
      </c>
      <c r="F77" s="9">
        <f>[1]!thsiFinD("THS_TPYY_STOCK",$A77,F$2)</f>
        <v>0</v>
      </c>
      <c r="G77" s="9">
        <f t="shared" si="10"/>
        <v>1</v>
      </c>
      <c r="H77" s="99">
        <f>wt!E72</f>
        <v>0</v>
      </c>
      <c r="I77" s="97">
        <f>wt!F72</f>
        <v>0</v>
      </c>
      <c r="J77" s="108">
        <f>wt!D72</f>
        <v>1.9579316439968814E-3</v>
      </c>
      <c r="K77" s="47">
        <f t="shared" si="15"/>
        <v>93.828717205080991</v>
      </c>
      <c r="L77" s="15">
        <f t="shared" si="11"/>
        <v>2.018027092109968E-3</v>
      </c>
      <c r="M77" s="12">
        <f t="shared" si="12"/>
        <v>96.708633275493312</v>
      </c>
      <c r="N77" s="72">
        <f t="shared" si="13"/>
        <v>1.9579316439968814E-3</v>
      </c>
      <c r="O77" s="73">
        <f t="shared" si="9"/>
        <v>93.828717205080991</v>
      </c>
      <c r="P77" s="18">
        <f t="shared" si="14"/>
        <v>93.828717205080991</v>
      </c>
      <c r="Q77" s="49">
        <f t="shared" si="16"/>
        <v>9400</v>
      </c>
    </row>
    <row r="78" spans="1:17" x14ac:dyDescent="0.15">
      <c r="A78" s="85" t="str">
        <f>wt!B73</f>
        <v>002081.SZ</v>
      </c>
      <c r="B78" s="85" t="str">
        <f>wt!C73</f>
        <v>金 螳 螂</v>
      </c>
      <c r="C78" s="2">
        <f>[1]!thsiFinD("THS_SPJ_STOCK",$A78,C$2,100,"")</f>
        <v>17.41</v>
      </c>
      <c r="D78" s="3">
        <f>[1]!thsiFinD("THS_QSPJ_STOCK",$A78,D$2,100,"")</f>
        <v>17.41</v>
      </c>
      <c r="E78" s="3" t="str">
        <f>[1]!thsiFinD("THS_JYZT_STOCK",$A78,E$2)</f>
        <v>交易</v>
      </c>
      <c r="F78" s="9">
        <f>[1]!thsiFinD("THS_TPYY_STOCK",$A78,F$2)</f>
        <v>0</v>
      </c>
      <c r="G78" s="9">
        <f t="shared" si="10"/>
        <v>1</v>
      </c>
      <c r="H78" s="99">
        <f>wt!E73</f>
        <v>0</v>
      </c>
      <c r="I78" s="97">
        <f>wt!F73</f>
        <v>0</v>
      </c>
      <c r="J78" s="108">
        <f>wt!D73</f>
        <v>2.0440830346144683E-3</v>
      </c>
      <c r="K78" s="47">
        <f t="shared" si="15"/>
        <v>112.47365542285218</v>
      </c>
      <c r="L78" s="15">
        <f t="shared" si="11"/>
        <v>2.1068227560557908E-3</v>
      </c>
      <c r="M78" s="12">
        <f t="shared" si="12"/>
        <v>115.92584679239113</v>
      </c>
      <c r="N78" s="72">
        <f t="shared" si="13"/>
        <v>2.0440830346144683E-3</v>
      </c>
      <c r="O78" s="73">
        <f t="shared" si="9"/>
        <v>112.47365542285218</v>
      </c>
      <c r="P78" s="18">
        <f t="shared" si="14"/>
        <v>112.47365542285218</v>
      </c>
      <c r="Q78" s="49">
        <f t="shared" si="16"/>
        <v>11200</v>
      </c>
    </row>
    <row r="79" spans="1:17" x14ac:dyDescent="0.15">
      <c r="A79" s="85" t="str">
        <f>wt!B74</f>
        <v>002129.SZ</v>
      </c>
      <c r="B79" s="85" t="str">
        <f>wt!C74</f>
        <v>中环股份</v>
      </c>
      <c r="C79" s="2">
        <f>[1]!thsiFinD("THS_SPJ_STOCK",$A79,C$2,100,"")</f>
        <v>21.91</v>
      </c>
      <c r="D79" s="3">
        <f>[1]!thsiFinD("THS_QSPJ_STOCK",$A79,D$2,100,"")</f>
        <v>21.91</v>
      </c>
      <c r="E79" s="3" t="str">
        <f>[1]!thsiFinD("THS_JYZT_STOCK",$A79,E$2)</f>
        <v>交易</v>
      </c>
      <c r="F79" s="9">
        <f>[1]!thsiFinD("THS_TPYY_STOCK",$A79,F$2)</f>
        <v>0</v>
      </c>
      <c r="G79" s="9">
        <f t="shared" si="10"/>
        <v>1</v>
      </c>
      <c r="H79" s="99">
        <f>wt!E74</f>
        <v>0</v>
      </c>
      <c r="I79" s="97">
        <f>wt!F74</f>
        <v>0</v>
      </c>
      <c r="J79" s="108">
        <f>wt!D74</f>
        <v>1.2189168571897513E-3</v>
      </c>
      <c r="K79" s="47">
        <f t="shared" si="15"/>
        <v>53.294544305798141</v>
      </c>
      <c r="L79" s="15">
        <f t="shared" si="11"/>
        <v>1.2563294782942755E-3</v>
      </c>
      <c r="M79" s="12">
        <f t="shared" si="12"/>
        <v>54.93033150595884</v>
      </c>
      <c r="N79" s="72">
        <f t="shared" si="13"/>
        <v>1.2189168571897513E-3</v>
      </c>
      <c r="O79" s="73">
        <f t="shared" si="9"/>
        <v>53.294544305798141</v>
      </c>
      <c r="P79" s="18">
        <f t="shared" si="14"/>
        <v>53.294544305798141</v>
      </c>
      <c r="Q79" s="49">
        <f t="shared" si="16"/>
        <v>5300</v>
      </c>
    </row>
    <row r="80" spans="1:17" x14ac:dyDescent="0.15">
      <c r="A80" s="85" t="str">
        <f>wt!B75</f>
        <v>002142.SZ</v>
      </c>
      <c r="B80" s="85" t="str">
        <f>wt!C75</f>
        <v>宁波银行</v>
      </c>
      <c r="C80" s="2">
        <f>[1]!thsiFinD("THS_SPJ_STOCK",$A80,C$2,100,"")</f>
        <v>13.62</v>
      </c>
      <c r="D80" s="3">
        <f>[1]!thsiFinD("THS_QSPJ_STOCK",$A80,D$2,100,"")</f>
        <v>13.62</v>
      </c>
      <c r="E80" s="3" t="str">
        <f>[1]!thsiFinD("THS_JYZT_STOCK",$A80,E$2)</f>
        <v>交易</v>
      </c>
      <c r="F80" s="9">
        <f>[1]!thsiFinD("THS_TPYY_STOCK",$A80,F$2)</f>
        <v>0</v>
      </c>
      <c r="G80" s="9">
        <f t="shared" si="10"/>
        <v>1</v>
      </c>
      <c r="H80" s="99">
        <f>wt!E75</f>
        <v>0</v>
      </c>
      <c r="I80" s="97">
        <f>wt!F75</f>
        <v>0</v>
      </c>
      <c r="J80" s="108">
        <f>wt!D75</f>
        <v>2.3592310137783797E-3</v>
      </c>
      <c r="K80" s="47">
        <f t="shared" si="15"/>
        <v>165.93744873203732</v>
      </c>
      <c r="L80" s="15">
        <f t="shared" si="11"/>
        <v>2.431643677116247E-3</v>
      </c>
      <c r="M80" s="12">
        <f t="shared" si="12"/>
        <v>171.03062211777277</v>
      </c>
      <c r="N80" s="72">
        <f t="shared" si="13"/>
        <v>2.3592310137783797E-3</v>
      </c>
      <c r="O80" s="73">
        <f t="shared" si="9"/>
        <v>165.93744873203732</v>
      </c>
      <c r="P80" s="18">
        <f t="shared" si="14"/>
        <v>165.93744873203732</v>
      </c>
      <c r="Q80" s="49">
        <f t="shared" si="16"/>
        <v>16600</v>
      </c>
    </row>
    <row r="81" spans="1:17" x14ac:dyDescent="0.15">
      <c r="A81" s="85" t="str">
        <f>wt!B76</f>
        <v>002146.SZ</v>
      </c>
      <c r="B81" s="85" t="str">
        <f>wt!C76</f>
        <v>荣盛发展</v>
      </c>
      <c r="C81" s="2">
        <f>[1]!thsiFinD("THS_SPJ_STOCK",$A81,C$2,100,"")</f>
        <v>15.06</v>
      </c>
      <c r="D81" s="3">
        <f>[1]!thsiFinD("THS_QSPJ_STOCK",$A81,D$2,100,"")</f>
        <v>15.06</v>
      </c>
      <c r="E81" s="3" t="str">
        <f>[1]!thsiFinD("THS_JYZT_STOCK",$A81,E$2)</f>
        <v>交易</v>
      </c>
      <c r="F81" s="9">
        <f>[1]!thsiFinD("THS_TPYY_STOCK",$A81,F$2)</f>
        <v>0</v>
      </c>
      <c r="G81" s="9">
        <f t="shared" si="10"/>
        <v>1</v>
      </c>
      <c r="H81" s="99">
        <f>wt!E76</f>
        <v>0</v>
      </c>
      <c r="I81" s="97">
        <f>wt!F76</f>
        <v>0</v>
      </c>
      <c r="J81" s="108">
        <f>wt!D76</f>
        <v>1.1394885186180777E-3</v>
      </c>
      <c r="K81" s="47">
        <f t="shared" si="15"/>
        <v>72.482978164168287</v>
      </c>
      <c r="L81" s="15">
        <f t="shared" si="11"/>
        <v>1.1744632192701805E-3</v>
      </c>
      <c r="M81" s="12">
        <f t="shared" si="12"/>
        <v>74.707722356184476</v>
      </c>
      <c r="N81" s="72">
        <f t="shared" si="13"/>
        <v>1.1394885186180777E-3</v>
      </c>
      <c r="O81" s="73">
        <f t="shared" si="9"/>
        <v>72.482978164168287</v>
      </c>
      <c r="P81" s="18">
        <f t="shared" si="14"/>
        <v>72.482978164168287</v>
      </c>
      <c r="Q81" s="49">
        <f t="shared" si="16"/>
        <v>7200</v>
      </c>
    </row>
    <row r="82" spans="1:17" x14ac:dyDescent="0.15">
      <c r="A82" s="85" t="str">
        <f>wt!B77</f>
        <v>002153.SZ</v>
      </c>
      <c r="B82" s="85" t="str">
        <f>wt!C77</f>
        <v>石基信息</v>
      </c>
      <c r="C82" s="2">
        <f>[1]!thsiFinD("THS_SPJ_STOCK",$A82,C$2,100,"")</f>
        <v>80.97</v>
      </c>
      <c r="D82" s="3">
        <f>[1]!thsiFinD("THS_QSPJ_STOCK",$A82,D$2,100,"")</f>
        <v>80.97</v>
      </c>
      <c r="E82" s="3" t="str">
        <f>[1]!thsiFinD("THS_JYZT_STOCK",$A82,E$2)</f>
        <v>交易</v>
      </c>
      <c r="F82" s="9">
        <f>[1]!thsiFinD("THS_TPYY_STOCK",$A82,F$2)</f>
        <v>0</v>
      </c>
      <c r="G82" s="9">
        <f t="shared" si="10"/>
        <v>1</v>
      </c>
      <c r="H82" s="99">
        <f>wt!E77</f>
        <v>0</v>
      </c>
      <c r="I82" s="97">
        <f>wt!F77</f>
        <v>0</v>
      </c>
      <c r="J82" s="108">
        <f>wt!D77</f>
        <v>1.2597476750739937E-3</v>
      </c>
      <c r="K82" s="47">
        <f t="shared" si="15"/>
        <v>14.904261908979267</v>
      </c>
      <c r="L82" s="15">
        <f t="shared" si="11"/>
        <v>1.2984135300721019E-3</v>
      </c>
      <c r="M82" s="12">
        <f t="shared" si="12"/>
        <v>15.36172338418506</v>
      </c>
      <c r="N82" s="72">
        <f t="shared" si="13"/>
        <v>1.2597476750739937E-3</v>
      </c>
      <c r="O82" s="73">
        <f t="shared" si="9"/>
        <v>14.904261908979267</v>
      </c>
      <c r="P82" s="18">
        <f t="shared" si="14"/>
        <v>14.904261908979267</v>
      </c>
      <c r="Q82" s="49">
        <f t="shared" si="16"/>
        <v>1500</v>
      </c>
    </row>
    <row r="83" spans="1:17" x14ac:dyDescent="0.15">
      <c r="A83" s="85" t="str">
        <f>wt!B78</f>
        <v>002202.SZ</v>
      </c>
      <c r="B83" s="85" t="str">
        <f>wt!C78</f>
        <v>金风科技</v>
      </c>
      <c r="C83" s="2">
        <f>[1]!thsiFinD("THS_SPJ_STOCK",$A83,C$2,100,"")</f>
        <v>12.86</v>
      </c>
      <c r="D83" s="3">
        <f>[1]!thsiFinD("THS_QSPJ_STOCK",$A83,D$2,100,"")</f>
        <v>12.86</v>
      </c>
      <c r="E83" s="3" t="str">
        <f>[1]!thsiFinD("THS_JYZT_STOCK",$A83,E$2)</f>
        <v>交易</v>
      </c>
      <c r="F83" s="9">
        <f>[1]!thsiFinD("THS_TPYY_STOCK",$A83,F$2)</f>
        <v>0</v>
      </c>
      <c r="G83" s="9">
        <f t="shared" si="10"/>
        <v>1</v>
      </c>
      <c r="H83" s="99">
        <f>wt!E78</f>
        <v>0</v>
      </c>
      <c r="I83" s="97">
        <f>wt!F78</f>
        <v>0</v>
      </c>
      <c r="J83" s="108">
        <f>wt!D78</f>
        <v>2.6324287208195464E-3</v>
      </c>
      <c r="K83" s="47">
        <f t="shared" si="15"/>
        <v>196.09508087627771</v>
      </c>
      <c r="L83" s="15">
        <f t="shared" si="11"/>
        <v>2.7132267323785558E-3</v>
      </c>
      <c r="M83" s="12">
        <f t="shared" si="12"/>
        <v>202.11389251056715</v>
      </c>
      <c r="N83" s="72">
        <f t="shared" si="13"/>
        <v>2.6324287208195464E-3</v>
      </c>
      <c r="O83" s="73">
        <f t="shared" si="9"/>
        <v>196.09508087627771</v>
      </c>
      <c r="P83" s="18">
        <f t="shared" si="14"/>
        <v>196.09508087627771</v>
      </c>
      <c r="Q83" s="49">
        <f t="shared" si="16"/>
        <v>19600</v>
      </c>
    </row>
    <row r="84" spans="1:17" x14ac:dyDescent="0.15">
      <c r="A84" s="85" t="str">
        <f>wt!B79</f>
        <v>002230.SZ</v>
      </c>
      <c r="B84" s="85" t="str">
        <f>wt!C79</f>
        <v>科大讯飞</v>
      </c>
      <c r="C84" s="2">
        <f>[1]!thsiFinD("THS_SPJ_STOCK",$A84,C$2,100,"")</f>
        <v>30.04</v>
      </c>
      <c r="D84" s="3">
        <f>[1]!thsiFinD("THS_QSPJ_STOCK",$A84,D$2,100,"")</f>
        <v>30.04</v>
      </c>
      <c r="E84" s="3" t="str">
        <f>[1]!thsiFinD("THS_JYZT_STOCK",$A84,E$2)</f>
        <v>交易</v>
      </c>
      <c r="F84" s="9">
        <f>[1]!thsiFinD("THS_TPYY_STOCK",$A84,F$2)</f>
        <v>0</v>
      </c>
      <c r="G84" s="9">
        <f t="shared" si="10"/>
        <v>1</v>
      </c>
      <c r="H84" s="99">
        <f>wt!E79</f>
        <v>0</v>
      </c>
      <c r="I84" s="97">
        <f>wt!F79</f>
        <v>0</v>
      </c>
      <c r="J84" s="108">
        <f>wt!D79</f>
        <v>2.244054516886551E-3</v>
      </c>
      <c r="K84" s="47">
        <f t="shared" si="15"/>
        <v>71.562338276905038</v>
      </c>
      <c r="L84" s="15">
        <f t="shared" si="11"/>
        <v>2.3129320296413876E-3</v>
      </c>
      <c r="M84" s="12">
        <f t="shared" si="12"/>
        <v>73.758824962207186</v>
      </c>
      <c r="N84" s="72">
        <f t="shared" si="13"/>
        <v>2.244054516886551E-3</v>
      </c>
      <c r="O84" s="73">
        <f t="shared" si="9"/>
        <v>71.562338276905038</v>
      </c>
      <c r="P84" s="18">
        <f t="shared" si="14"/>
        <v>71.562338276905038</v>
      </c>
      <c r="Q84" s="49">
        <f t="shared" si="16"/>
        <v>7200</v>
      </c>
    </row>
    <row r="85" spans="1:17" x14ac:dyDescent="0.15">
      <c r="A85" s="85" t="str">
        <f>wt!B80</f>
        <v>002236.SZ</v>
      </c>
      <c r="B85" s="85" t="str">
        <f>wt!C80</f>
        <v>大华股份</v>
      </c>
      <c r="C85" s="2">
        <f>[1]!thsiFinD("THS_SPJ_STOCK",$A85,C$2,100,"")</f>
        <v>24.65</v>
      </c>
      <c r="D85" s="3">
        <f>[1]!thsiFinD("THS_QSPJ_STOCK",$A85,D$2,100,"")</f>
        <v>24.65</v>
      </c>
      <c r="E85" s="3" t="str">
        <f>[1]!thsiFinD("THS_JYZT_STOCK",$A85,E$2)</f>
        <v>交易</v>
      </c>
      <c r="F85" s="9">
        <f>[1]!thsiFinD("THS_TPYY_STOCK",$A85,F$2)</f>
        <v>0</v>
      </c>
      <c r="G85" s="9">
        <f t="shared" si="10"/>
        <v>1</v>
      </c>
      <c r="H85" s="99">
        <f>wt!E80</f>
        <v>0</v>
      </c>
      <c r="I85" s="97">
        <f>wt!F80</f>
        <v>0</v>
      </c>
      <c r="J85" s="108">
        <f>wt!D80</f>
        <v>1.9225078434508705E-3</v>
      </c>
      <c r="K85" s="47">
        <f t="shared" si="15"/>
        <v>74.714044057838862</v>
      </c>
      <c r="L85" s="15">
        <f t="shared" si="11"/>
        <v>1.9815160170545492E-3</v>
      </c>
      <c r="M85" s="12">
        <f t="shared" si="12"/>
        <v>77.007267098471161</v>
      </c>
      <c r="N85" s="72">
        <f t="shared" si="13"/>
        <v>1.9225078434508705E-3</v>
      </c>
      <c r="O85" s="73">
        <f t="shared" si="9"/>
        <v>74.714044057838862</v>
      </c>
      <c r="P85" s="18">
        <f t="shared" si="14"/>
        <v>74.714044057838862</v>
      </c>
      <c r="Q85" s="49">
        <f t="shared" si="16"/>
        <v>7500</v>
      </c>
    </row>
    <row r="86" spans="1:17" x14ac:dyDescent="0.15">
      <c r="A86" s="85" t="str">
        <f>wt!B81</f>
        <v>002241.SZ</v>
      </c>
      <c r="B86" s="85" t="str">
        <f>wt!C81</f>
        <v>歌尔声学</v>
      </c>
      <c r="C86" s="2">
        <f>[1]!thsiFinD("THS_SPJ_STOCK",$A86,C$2,100,"")</f>
        <v>26.38</v>
      </c>
      <c r="D86" s="3">
        <f>[1]!thsiFinD("THS_QSPJ_STOCK",$A86,D$2,100,"")</f>
        <v>26.38</v>
      </c>
      <c r="E86" s="3" t="str">
        <f>[1]!thsiFinD("THS_JYZT_STOCK",$A86,E$2)</f>
        <v>交易</v>
      </c>
      <c r="F86" s="9">
        <f>[1]!thsiFinD("THS_TPYY_STOCK",$A86,F$2)</f>
        <v>0</v>
      </c>
      <c r="G86" s="9">
        <f t="shared" si="10"/>
        <v>1</v>
      </c>
      <c r="H86" s="99">
        <f>wt!E81</f>
        <v>0</v>
      </c>
      <c r="I86" s="97">
        <f>wt!F81</f>
        <v>0</v>
      </c>
      <c r="J86" s="108">
        <f>wt!D81</f>
        <v>2.6828417821404367E-3</v>
      </c>
      <c r="K86" s="47">
        <f t="shared" si="15"/>
        <v>97.425202601883541</v>
      </c>
      <c r="L86" s="15">
        <f t="shared" si="11"/>
        <v>2.7651871385825631E-3</v>
      </c>
      <c r="M86" s="12">
        <f t="shared" si="12"/>
        <v>100.41550679652671</v>
      </c>
      <c r="N86" s="72">
        <f t="shared" si="13"/>
        <v>2.6828417821404367E-3</v>
      </c>
      <c r="O86" s="73">
        <f t="shared" si="9"/>
        <v>97.425202601883541</v>
      </c>
      <c r="P86" s="18">
        <f t="shared" si="14"/>
        <v>97.425202601883541</v>
      </c>
      <c r="Q86" s="49">
        <f t="shared" si="16"/>
        <v>9700</v>
      </c>
    </row>
    <row r="87" spans="1:17" x14ac:dyDescent="0.15">
      <c r="A87" s="85" t="str">
        <f>wt!B82</f>
        <v>002252.SZ</v>
      </c>
      <c r="B87" s="85" t="str">
        <f>wt!C82</f>
        <v>上海莱士</v>
      </c>
      <c r="C87" s="2">
        <f>[1]!thsiFinD("THS_SPJ_STOCK",$A87,C$2,100,"")</f>
        <v>47.18</v>
      </c>
      <c r="D87" s="3">
        <f>[1]!thsiFinD("THS_QSPJ_STOCK",$A87,D$2,100,"")</f>
        <v>47.18</v>
      </c>
      <c r="E87" s="3" t="str">
        <f>[1]!thsiFinD("THS_JYZT_STOCK",$A87,E$2)</f>
        <v>交易</v>
      </c>
      <c r="F87" s="9">
        <f>[1]!thsiFinD("THS_TPYY_STOCK",$A87,F$2)</f>
        <v>0</v>
      </c>
      <c r="G87" s="9">
        <f t="shared" si="10"/>
        <v>1</v>
      </c>
      <c r="H87" s="99">
        <f>wt!E82</f>
        <v>0</v>
      </c>
      <c r="I87" s="97">
        <f>wt!F82</f>
        <v>0</v>
      </c>
      <c r="J87" s="108">
        <f>wt!D82</f>
        <v>1.5321088606853341E-3</v>
      </c>
      <c r="K87" s="47">
        <f t="shared" si="15"/>
        <v>31.10876248969678</v>
      </c>
      <c r="L87" s="15">
        <f t="shared" si="11"/>
        <v>1.579134388273703E-3</v>
      </c>
      <c r="M87" s="12">
        <f t="shared" si="12"/>
        <v>32.063594098754166</v>
      </c>
      <c r="N87" s="72">
        <f t="shared" si="13"/>
        <v>1.5321088606853341E-3</v>
      </c>
      <c r="O87" s="73">
        <f t="shared" si="9"/>
        <v>31.10876248969678</v>
      </c>
      <c r="P87" s="18">
        <f t="shared" si="14"/>
        <v>31.10876248969678</v>
      </c>
      <c r="Q87" s="49">
        <f t="shared" si="16"/>
        <v>3100</v>
      </c>
    </row>
    <row r="88" spans="1:17" x14ac:dyDescent="0.15">
      <c r="A88" s="85" t="str">
        <f>wt!B83</f>
        <v>002292.SZ</v>
      </c>
      <c r="B88" s="85" t="str">
        <f>wt!C83</f>
        <v>奥飞动漫</v>
      </c>
      <c r="C88" s="2">
        <f>[1]!thsiFinD("THS_SPJ_STOCK",$A88,C$2,100,"")</f>
        <v>32.75</v>
      </c>
      <c r="D88" s="3">
        <f>[1]!thsiFinD("THS_QSPJ_STOCK",$A88,D$2,100,"")</f>
        <v>32.75</v>
      </c>
      <c r="E88" s="3" t="str">
        <f>[1]!thsiFinD("THS_JYZT_STOCK",$A88,E$2)</f>
        <v>交易</v>
      </c>
      <c r="F88" s="9">
        <f>[1]!thsiFinD("THS_TPYY_STOCK",$A88,F$2)</f>
        <v>0</v>
      </c>
      <c r="G88" s="9">
        <f t="shared" si="10"/>
        <v>1</v>
      </c>
      <c r="H88" s="99">
        <f>wt!E83</f>
        <v>0</v>
      </c>
      <c r="I88" s="97">
        <f>wt!F83</f>
        <v>0</v>
      </c>
      <c r="J88" s="108">
        <f>wt!D83</f>
        <v>8.166444140858182E-4</v>
      </c>
      <c r="K88" s="47">
        <f t="shared" si="15"/>
        <v>23.88761214465357</v>
      </c>
      <c r="L88" s="15">
        <f t="shared" si="11"/>
        <v>8.417099531019569E-4</v>
      </c>
      <c r="M88" s="12">
        <f t="shared" si="12"/>
        <v>24.620802580890711</v>
      </c>
      <c r="N88" s="72">
        <f t="shared" si="13"/>
        <v>8.166444140858182E-4</v>
      </c>
      <c r="O88" s="73">
        <f t="shared" si="9"/>
        <v>23.88761214465357</v>
      </c>
      <c r="P88" s="18">
        <f t="shared" si="14"/>
        <v>23.88761214465357</v>
      </c>
      <c r="Q88" s="49">
        <f t="shared" si="16"/>
        <v>2400</v>
      </c>
    </row>
    <row r="89" spans="1:17" x14ac:dyDescent="0.15">
      <c r="A89" s="85" t="str">
        <f>wt!B84</f>
        <v>002294.SZ</v>
      </c>
      <c r="B89" s="85" t="str">
        <f>wt!C84</f>
        <v>信 立 泰</v>
      </c>
      <c r="C89" s="2">
        <f>[1]!thsiFinD("THS_SPJ_STOCK",$A89,C$2,100,"")</f>
        <v>36.520000000000003</v>
      </c>
      <c r="D89" s="3">
        <f>[1]!thsiFinD("THS_QSPJ_STOCK",$A89,D$2,100,"")</f>
        <v>36.520000000000003</v>
      </c>
      <c r="E89" s="3" t="str">
        <f>[1]!thsiFinD("THS_JYZT_STOCK",$A89,E$2)</f>
        <v>交易</v>
      </c>
      <c r="F89" s="9">
        <f>[1]!thsiFinD("THS_TPYY_STOCK",$A89,F$2)</f>
        <v>0</v>
      </c>
      <c r="G89" s="9">
        <f t="shared" si="10"/>
        <v>1</v>
      </c>
      <c r="H89" s="99">
        <f>wt!E84</f>
        <v>0</v>
      </c>
      <c r="I89" s="97">
        <f>wt!F84</f>
        <v>0</v>
      </c>
      <c r="J89" s="108">
        <f>wt!D84</f>
        <v>9.5442766493320332E-4</v>
      </c>
      <c r="K89" s="47">
        <f t="shared" si="15"/>
        <v>25.035905168770462</v>
      </c>
      <c r="L89" s="15">
        <f t="shared" si="11"/>
        <v>9.837222311615732E-4</v>
      </c>
      <c r="M89" s="12">
        <f t="shared" si="12"/>
        <v>25.804340545279654</v>
      </c>
      <c r="N89" s="72">
        <f t="shared" si="13"/>
        <v>9.5442766493320332E-4</v>
      </c>
      <c r="O89" s="73">
        <f t="shared" si="9"/>
        <v>25.035905168770462</v>
      </c>
      <c r="P89" s="18">
        <f t="shared" si="14"/>
        <v>25.035905168770462</v>
      </c>
      <c r="Q89" s="49">
        <f t="shared" si="16"/>
        <v>2500</v>
      </c>
    </row>
    <row r="90" spans="1:17" x14ac:dyDescent="0.15">
      <c r="A90" s="85" t="str">
        <f>wt!B85</f>
        <v>002304.SZ</v>
      </c>
      <c r="B90" s="85" t="str">
        <f>wt!C85</f>
        <v>洋河股份</v>
      </c>
      <c r="C90" s="2">
        <f>[1]!thsiFinD("THS_SPJ_STOCK",$A90,C$2,100,"")</f>
        <v>69.89</v>
      </c>
      <c r="D90" s="3">
        <f>[1]!thsiFinD("THS_QSPJ_STOCK",$A90,D$2,100,"")</f>
        <v>69.89</v>
      </c>
      <c r="E90" s="3" t="str">
        <f>[1]!thsiFinD("THS_JYZT_STOCK",$A90,E$2)</f>
        <v>交易</v>
      </c>
      <c r="F90" s="9">
        <f>[1]!thsiFinD("THS_TPYY_STOCK",$A90,F$2)</f>
        <v>0</v>
      </c>
      <c r="G90" s="9">
        <f t="shared" si="10"/>
        <v>1</v>
      </c>
      <c r="H90" s="99">
        <f>wt!E85</f>
        <v>0</v>
      </c>
      <c r="I90" s="97">
        <f>wt!F85</f>
        <v>0</v>
      </c>
      <c r="J90" s="108">
        <f>wt!D85</f>
        <v>3.00740596577801E-3</v>
      </c>
      <c r="K90" s="47">
        <f t="shared" si="15"/>
        <v>41.221905551080631</v>
      </c>
      <c r="L90" s="15">
        <f t="shared" si="11"/>
        <v>3.0997132788170181E-3</v>
      </c>
      <c r="M90" s="12">
        <f t="shared" si="12"/>
        <v>42.487143228689497</v>
      </c>
      <c r="N90" s="72">
        <f t="shared" si="13"/>
        <v>3.00740596577801E-3</v>
      </c>
      <c r="O90" s="73">
        <f t="shared" si="9"/>
        <v>41.221905551080631</v>
      </c>
      <c r="P90" s="18">
        <f t="shared" si="14"/>
        <v>41.221905551080631</v>
      </c>
      <c r="Q90" s="49">
        <f t="shared" si="16"/>
        <v>4100</v>
      </c>
    </row>
    <row r="91" spans="1:17" x14ac:dyDescent="0.15">
      <c r="A91" s="85" t="str">
        <f>wt!B86</f>
        <v>002310.SZ</v>
      </c>
      <c r="B91" s="85" t="str">
        <f>wt!C86</f>
        <v>东方园林</v>
      </c>
      <c r="C91" s="2">
        <f>[1]!thsiFinD("THS_SPJ_STOCK",$A91,C$2,100,"")</f>
        <v>18.489999999999998</v>
      </c>
      <c r="D91" s="3">
        <f>[1]!thsiFinD("THS_QSPJ_STOCK",$A91,D$2,100,"")</f>
        <v>18.489999999999998</v>
      </c>
      <c r="E91" s="3" t="str">
        <f>[1]!thsiFinD("THS_JYZT_STOCK",$A91,E$2)</f>
        <v>交易</v>
      </c>
      <c r="F91" s="9">
        <f>[1]!thsiFinD("THS_TPYY_STOCK",$A91,F$2)</f>
        <v>0</v>
      </c>
      <c r="G91" s="9">
        <f t="shared" si="10"/>
        <v>1</v>
      </c>
      <c r="H91" s="99">
        <f>wt!E86</f>
        <v>0</v>
      </c>
      <c r="I91" s="97">
        <f>wt!F86</f>
        <v>0</v>
      </c>
      <c r="J91" s="108">
        <f>wt!D86</f>
        <v>9.8936001430626722E-4</v>
      </c>
      <c r="K91" s="47">
        <f t="shared" si="15"/>
        <v>51.258806550619127</v>
      </c>
      <c r="L91" s="15">
        <f t="shared" si="11"/>
        <v>1.0197267707694974E-3</v>
      </c>
      <c r="M91" s="12">
        <f t="shared" si="12"/>
        <v>52.832110173779938</v>
      </c>
      <c r="N91" s="72">
        <f t="shared" si="13"/>
        <v>9.8936001430626722E-4</v>
      </c>
      <c r="O91" s="73">
        <f t="shared" si="9"/>
        <v>51.258806550619127</v>
      </c>
      <c r="P91" s="18">
        <f t="shared" si="14"/>
        <v>51.258806550619127</v>
      </c>
      <c r="Q91" s="49">
        <f t="shared" si="16"/>
        <v>5100</v>
      </c>
    </row>
    <row r="92" spans="1:17" x14ac:dyDescent="0.15">
      <c r="A92" s="85" t="str">
        <f>wt!B87</f>
        <v>002344.SZ</v>
      </c>
      <c r="B92" s="85" t="str">
        <f>wt!C87</f>
        <v>海宁皮城</v>
      </c>
      <c r="C92" s="2">
        <f>[1]!thsiFinD("THS_SPJ_STOCK",$A92,C$2,100,"")</f>
        <v>16.2</v>
      </c>
      <c r="D92" s="3">
        <f>[1]!thsiFinD("THS_QSPJ_STOCK",$A92,D$2,100,"")</f>
        <v>16.2</v>
      </c>
      <c r="E92" s="3" t="str">
        <f>[1]!thsiFinD("THS_JYZT_STOCK",$A92,E$2)</f>
        <v>重大事项，停牌自2014-12-09起连续停牌</v>
      </c>
      <c r="F92" s="9" t="str">
        <f>[1]!thsiFinD("THS_TPYY_STOCK",$A92,F$2)</f>
        <v>重大事项</v>
      </c>
      <c r="G92" s="9">
        <f t="shared" si="10"/>
        <v>0</v>
      </c>
      <c r="H92" s="99">
        <f>wt!E87</f>
        <v>0</v>
      </c>
      <c r="I92" s="97">
        <f>wt!F87</f>
        <v>0</v>
      </c>
      <c r="J92" s="108">
        <f>wt!D87</f>
        <v>1.2088617661912583E-3</v>
      </c>
      <c r="K92" s="47">
        <f t="shared" si="15"/>
        <v>71.48463020499284</v>
      </c>
      <c r="L92" s="15">
        <f t="shared" si="11"/>
        <v>0</v>
      </c>
      <c r="M92" s="12">
        <f t="shared" si="12"/>
        <v>0</v>
      </c>
      <c r="N92" s="72">
        <f t="shared" si="13"/>
        <v>0</v>
      </c>
      <c r="O92" s="73">
        <f t="shared" si="9"/>
        <v>0</v>
      </c>
      <c r="P92" s="18">
        <f t="shared" si="14"/>
        <v>0</v>
      </c>
      <c r="Q92" s="49">
        <f t="shared" si="16"/>
        <v>0</v>
      </c>
    </row>
    <row r="93" spans="1:17" x14ac:dyDescent="0.15">
      <c r="A93" s="85" t="str">
        <f>wt!B88</f>
        <v>002353.SZ</v>
      </c>
      <c r="B93" s="85" t="str">
        <f>wt!C88</f>
        <v>杰瑞股份</v>
      </c>
      <c r="C93" s="2">
        <f>[1]!thsiFinD("THS_SPJ_STOCK",$A93,C$2,100,"")</f>
        <v>33.020000000000003</v>
      </c>
      <c r="D93" s="3">
        <f>[1]!thsiFinD("THS_QSPJ_STOCK",$A93,D$2,100,"")</f>
        <v>33.020000000000003</v>
      </c>
      <c r="E93" s="3" t="str">
        <f>[1]!thsiFinD("THS_JYZT_STOCK",$A93,E$2)</f>
        <v>交易</v>
      </c>
      <c r="F93" s="9">
        <f>[1]!thsiFinD("THS_TPYY_STOCK",$A93,F$2)</f>
        <v>0</v>
      </c>
      <c r="G93" s="9">
        <f t="shared" si="10"/>
        <v>1</v>
      </c>
      <c r="H93" s="99">
        <f>wt!E88</f>
        <v>0</v>
      </c>
      <c r="I93" s="97">
        <f>wt!F88</f>
        <v>0</v>
      </c>
      <c r="J93" s="108">
        <f>wt!D88</f>
        <v>1.6893928940752514E-3</v>
      </c>
      <c r="K93" s="47">
        <f t="shared" si="15"/>
        <v>49.012250178400045</v>
      </c>
      <c r="L93" s="15">
        <f t="shared" si="11"/>
        <v>1.7412459928899096E-3</v>
      </c>
      <c r="M93" s="12">
        <f t="shared" si="12"/>
        <v>50.516599498526951</v>
      </c>
      <c r="N93" s="72">
        <f t="shared" si="13"/>
        <v>1.6893928940752514E-3</v>
      </c>
      <c r="O93" s="73">
        <f t="shared" si="9"/>
        <v>49.012250178400045</v>
      </c>
      <c r="P93" s="18">
        <f t="shared" si="14"/>
        <v>49.012250178400045</v>
      </c>
      <c r="Q93" s="49">
        <f t="shared" si="16"/>
        <v>4900</v>
      </c>
    </row>
    <row r="94" spans="1:17" x14ac:dyDescent="0.15">
      <c r="A94" s="85" t="str">
        <f>wt!B89</f>
        <v>002375.SZ</v>
      </c>
      <c r="B94" s="85" t="str">
        <f>wt!C89</f>
        <v>亚厦股份</v>
      </c>
      <c r="C94" s="2">
        <f>[1]!thsiFinD("THS_SPJ_STOCK",$A94,C$2,100,"")</f>
        <v>19.22</v>
      </c>
      <c r="D94" s="3">
        <f>[1]!thsiFinD("THS_QSPJ_STOCK",$A94,D$2,100,"")</f>
        <v>19.22</v>
      </c>
      <c r="E94" s="3" t="str">
        <f>[1]!thsiFinD("THS_JYZT_STOCK",$A94,E$2)</f>
        <v>交易</v>
      </c>
      <c r="F94" s="9">
        <f>[1]!thsiFinD("THS_TPYY_STOCK",$A94,F$2)</f>
        <v>0</v>
      </c>
      <c r="G94" s="9">
        <f t="shared" si="10"/>
        <v>1</v>
      </c>
      <c r="H94" s="99">
        <f>wt!E89</f>
        <v>0</v>
      </c>
      <c r="I94" s="97">
        <f>wt!F89</f>
        <v>0</v>
      </c>
      <c r="J94" s="108">
        <f>wt!D89</f>
        <v>9.1134705511268055E-4</v>
      </c>
      <c r="K94" s="47">
        <f t="shared" si="15"/>
        <v>45.423590365603012</v>
      </c>
      <c r="L94" s="15">
        <f t="shared" si="11"/>
        <v>9.3931933383418716E-4</v>
      </c>
      <c r="M94" s="12">
        <f t="shared" si="12"/>
        <v>46.817791754755568</v>
      </c>
      <c r="N94" s="72">
        <f t="shared" si="13"/>
        <v>9.1134705511268055E-4</v>
      </c>
      <c r="O94" s="73">
        <f t="shared" si="9"/>
        <v>45.423590365603012</v>
      </c>
      <c r="P94" s="18">
        <f t="shared" si="14"/>
        <v>45.423590365603012</v>
      </c>
      <c r="Q94" s="49">
        <f t="shared" si="16"/>
        <v>4500</v>
      </c>
    </row>
    <row r="95" spans="1:17" x14ac:dyDescent="0.15">
      <c r="A95" s="85" t="str">
        <f>wt!B90</f>
        <v>002385.SZ</v>
      </c>
      <c r="B95" s="85" t="str">
        <f>wt!C90</f>
        <v>大 北 农</v>
      </c>
      <c r="C95" s="2">
        <f>[1]!thsiFinD("THS_SPJ_STOCK",$A95,C$2,100,"")</f>
        <v>15.23</v>
      </c>
      <c r="D95" s="3">
        <f>[1]!thsiFinD("THS_QSPJ_STOCK",$A95,D$2,100,"")</f>
        <v>15.23</v>
      </c>
      <c r="E95" s="3" t="str">
        <f>[1]!thsiFinD("THS_JYZT_STOCK",$A95,E$2)</f>
        <v>交易</v>
      </c>
      <c r="F95" s="9">
        <f>[1]!thsiFinD("THS_TPYY_STOCK",$A95,F$2)</f>
        <v>0</v>
      </c>
      <c r="G95" s="9">
        <f t="shared" si="10"/>
        <v>1</v>
      </c>
      <c r="H95" s="99">
        <f>wt!E90</f>
        <v>0</v>
      </c>
      <c r="I95" s="97">
        <f>wt!F90</f>
        <v>0</v>
      </c>
      <c r="J95" s="108">
        <f>wt!D90</f>
        <v>1.6276273106592882E-3</v>
      </c>
      <c r="K95" s="47">
        <f t="shared" si="15"/>
        <v>102.37787539726776</v>
      </c>
      <c r="L95" s="15">
        <f t="shared" si="11"/>
        <v>1.6775846178487745E-3</v>
      </c>
      <c r="M95" s="12">
        <f t="shared" si="12"/>
        <v>105.52019362769643</v>
      </c>
      <c r="N95" s="72">
        <f t="shared" si="13"/>
        <v>1.6276273106592882E-3</v>
      </c>
      <c r="O95" s="73">
        <f t="shared" si="9"/>
        <v>102.37787539726776</v>
      </c>
      <c r="P95" s="18">
        <f t="shared" si="14"/>
        <v>102.37787539726776</v>
      </c>
      <c r="Q95" s="49">
        <f t="shared" si="16"/>
        <v>10200</v>
      </c>
    </row>
    <row r="96" spans="1:17" x14ac:dyDescent="0.15">
      <c r="A96" s="85" t="str">
        <f>wt!B91</f>
        <v>002399.SZ</v>
      </c>
      <c r="B96" s="85" t="str">
        <f>wt!C91</f>
        <v>海 普 瑞</v>
      </c>
      <c r="C96" s="2">
        <f>[1]!thsiFinD("THS_SPJ_STOCK",$A96,C$2,100,"")</f>
        <v>29.42</v>
      </c>
      <c r="D96" s="3">
        <f>[1]!thsiFinD("THS_QSPJ_STOCK",$A96,D$2,100,"")</f>
        <v>29.42</v>
      </c>
      <c r="E96" s="3" t="str">
        <f>[1]!thsiFinD("THS_JYZT_STOCK",$A96,E$2)</f>
        <v>交易</v>
      </c>
      <c r="F96" s="9">
        <f>[1]!thsiFinD("THS_TPYY_STOCK",$A96,F$2)</f>
        <v>0</v>
      </c>
      <c r="G96" s="9">
        <f t="shared" si="10"/>
        <v>1</v>
      </c>
      <c r="H96" s="99">
        <f>wt!E91</f>
        <v>0</v>
      </c>
      <c r="I96" s="97">
        <f>wt!F91</f>
        <v>0</v>
      </c>
      <c r="J96" s="108">
        <f>wt!D91</f>
        <v>9.4109950912288419E-4</v>
      </c>
      <c r="K96" s="47">
        <f t="shared" si="15"/>
        <v>30.643892204805642</v>
      </c>
      <c r="L96" s="15">
        <f t="shared" si="11"/>
        <v>9.6998498982551681E-4</v>
      </c>
      <c r="M96" s="12">
        <f t="shared" si="12"/>
        <v>31.584455395366064</v>
      </c>
      <c r="N96" s="72">
        <f t="shared" si="13"/>
        <v>9.4109950912288419E-4</v>
      </c>
      <c r="O96" s="73">
        <f t="shared" si="9"/>
        <v>30.643892204805642</v>
      </c>
      <c r="P96" s="18">
        <f t="shared" si="14"/>
        <v>30.643892204805642</v>
      </c>
      <c r="Q96" s="49">
        <f t="shared" si="16"/>
        <v>3100</v>
      </c>
    </row>
    <row r="97" spans="1:17" x14ac:dyDescent="0.15">
      <c r="A97" s="85" t="str">
        <f>wt!B92</f>
        <v>002400.SZ</v>
      </c>
      <c r="B97" s="85" t="str">
        <f>wt!C92</f>
        <v>省广股份</v>
      </c>
      <c r="C97" s="2">
        <f>[1]!thsiFinD("THS_SPJ_STOCK",$A97,C$2,100,"")</f>
        <v>25.18</v>
      </c>
      <c r="D97" s="3">
        <f>[1]!thsiFinD("THS_QSPJ_STOCK",$A97,D$2,100,"")</f>
        <v>25.18</v>
      </c>
      <c r="E97" s="3" t="str">
        <f>[1]!thsiFinD("THS_JYZT_STOCK",$A97,E$2)</f>
        <v>交易</v>
      </c>
      <c r="F97" s="9">
        <f>[1]!thsiFinD("THS_TPYY_STOCK",$A97,F$2)</f>
        <v>0</v>
      </c>
      <c r="G97" s="9">
        <f t="shared" si="10"/>
        <v>1</v>
      </c>
      <c r="H97" s="99">
        <f>wt!E92</f>
        <v>0</v>
      </c>
      <c r="I97" s="97">
        <f>wt!F92</f>
        <v>0</v>
      </c>
      <c r="J97" s="108">
        <f>wt!D92</f>
        <v>1.5521502395181078E-3</v>
      </c>
      <c r="K97" s="47">
        <f t="shared" si="15"/>
        <v>59.051247651537203</v>
      </c>
      <c r="L97" s="15">
        <f t="shared" si="11"/>
        <v>1.5997909038225375E-3</v>
      </c>
      <c r="M97" s="12">
        <f t="shared" si="12"/>
        <v>60.863727264978515</v>
      </c>
      <c r="N97" s="72">
        <f t="shared" si="13"/>
        <v>1.5521502395181078E-3</v>
      </c>
      <c r="O97" s="73">
        <f t="shared" si="9"/>
        <v>59.051247651537203</v>
      </c>
      <c r="P97" s="18">
        <f t="shared" si="14"/>
        <v>59.051247651537203</v>
      </c>
      <c r="Q97" s="49">
        <f t="shared" si="16"/>
        <v>5900</v>
      </c>
    </row>
    <row r="98" spans="1:17" x14ac:dyDescent="0.15">
      <c r="A98" s="85" t="str">
        <f>wt!B93</f>
        <v>002410.SZ</v>
      </c>
      <c r="B98" s="85" t="str">
        <f>wt!C93</f>
        <v>广 联 达</v>
      </c>
      <c r="C98" s="2">
        <f>[1]!thsiFinD("THS_SPJ_STOCK",$A98,C$2,100,"")</f>
        <v>25.55</v>
      </c>
      <c r="D98" s="3">
        <f>[1]!thsiFinD("THS_QSPJ_STOCK",$A98,D$2,100,"")</f>
        <v>25.55</v>
      </c>
      <c r="E98" s="3" t="str">
        <f>[1]!thsiFinD("THS_JYZT_STOCK",$A98,E$2)</f>
        <v>交易</v>
      </c>
      <c r="F98" s="9">
        <f>[1]!thsiFinD("THS_TPYY_STOCK",$A98,F$2)</f>
        <v>0</v>
      </c>
      <c r="G98" s="9">
        <f t="shared" si="10"/>
        <v>1</v>
      </c>
      <c r="H98" s="99">
        <f>wt!E93</f>
        <v>0</v>
      </c>
      <c r="I98" s="97">
        <f>wt!F93</f>
        <v>0</v>
      </c>
      <c r="J98" s="108">
        <f>wt!D93</f>
        <v>1.281026456426777E-3</v>
      </c>
      <c r="K98" s="47">
        <f t="shared" si="15"/>
        <v>48.030625460387178</v>
      </c>
      <c r="L98" s="15">
        <f t="shared" si="11"/>
        <v>1.3203454281486566E-3</v>
      </c>
      <c r="M98" s="12">
        <f t="shared" si="12"/>
        <v>49.504845446076516</v>
      </c>
      <c r="N98" s="72">
        <f t="shared" si="13"/>
        <v>1.281026456426777E-3</v>
      </c>
      <c r="O98" s="73">
        <f t="shared" si="9"/>
        <v>48.030625460387178</v>
      </c>
      <c r="P98" s="18">
        <f t="shared" si="14"/>
        <v>48.030625460387178</v>
      </c>
      <c r="Q98" s="49">
        <f t="shared" si="16"/>
        <v>4800</v>
      </c>
    </row>
    <row r="99" spans="1:17" x14ac:dyDescent="0.15">
      <c r="A99" s="85" t="str">
        <f>wt!B94</f>
        <v>002415.SZ</v>
      </c>
      <c r="B99" s="85" t="str">
        <f>wt!C94</f>
        <v>海康威视</v>
      </c>
      <c r="C99" s="2">
        <f>[1]!thsiFinD("THS_SPJ_STOCK",$A99,C$2,100,"")</f>
        <v>23.48</v>
      </c>
      <c r="D99" s="3">
        <f>[1]!thsiFinD("THS_QSPJ_STOCK",$A99,D$2,100,"")</f>
        <v>23.48</v>
      </c>
      <c r="E99" s="3" t="str">
        <f>[1]!thsiFinD("THS_JYZT_STOCK",$A99,E$2)</f>
        <v>交易</v>
      </c>
      <c r="F99" s="9">
        <f>[1]!thsiFinD("THS_TPYY_STOCK",$A99,F$2)</f>
        <v>0</v>
      </c>
      <c r="G99" s="9">
        <f t="shared" si="10"/>
        <v>1</v>
      </c>
      <c r="H99" s="99">
        <f>wt!E94</f>
        <v>0</v>
      </c>
      <c r="I99" s="97">
        <f>wt!F94</f>
        <v>0</v>
      </c>
      <c r="J99" s="108">
        <f>wt!D94</f>
        <v>3.7706689534583392E-3</v>
      </c>
      <c r="K99" s="47">
        <f t="shared" si="15"/>
        <v>153.84073990943244</v>
      </c>
      <c r="L99" s="15">
        <f t="shared" si="11"/>
        <v>3.8864033516121002E-3</v>
      </c>
      <c r="M99" s="12">
        <f t="shared" si="12"/>
        <v>158.56262498200491</v>
      </c>
      <c r="N99" s="72">
        <f t="shared" si="13"/>
        <v>3.7706689534583392E-3</v>
      </c>
      <c r="O99" s="73">
        <f t="shared" si="9"/>
        <v>153.84073990943244</v>
      </c>
      <c r="P99" s="18">
        <f t="shared" si="14"/>
        <v>153.84073990943244</v>
      </c>
      <c r="Q99" s="49">
        <f t="shared" si="16"/>
        <v>15400</v>
      </c>
    </row>
    <row r="100" spans="1:17" x14ac:dyDescent="0.15">
      <c r="A100" s="85" t="str">
        <f>wt!B95</f>
        <v>002416.SZ</v>
      </c>
      <c r="B100" s="85" t="str">
        <f>wt!C95</f>
        <v>爱 施 德</v>
      </c>
      <c r="C100" s="2">
        <f>[1]!thsiFinD("THS_SPJ_STOCK",$A100,C$2,100,"")</f>
        <v>13.52</v>
      </c>
      <c r="D100" s="3">
        <f>[1]!thsiFinD("THS_QSPJ_STOCK",$A100,D$2,100,"")</f>
        <v>13.52</v>
      </c>
      <c r="E100" s="3" t="str">
        <f>[1]!thsiFinD("THS_JYZT_STOCK",$A100,E$2)</f>
        <v>交易</v>
      </c>
      <c r="F100" s="9">
        <f>[1]!thsiFinD("THS_TPYY_STOCK",$A100,F$2)</f>
        <v>0</v>
      </c>
      <c r="G100" s="9">
        <f t="shared" si="10"/>
        <v>1</v>
      </c>
      <c r="H100" s="99">
        <f>wt!E95</f>
        <v>0</v>
      </c>
      <c r="I100" s="97">
        <f>wt!F95</f>
        <v>0</v>
      </c>
      <c r="J100" s="108">
        <f>wt!D95</f>
        <v>3.5998798418358417E-4</v>
      </c>
      <c r="K100" s="47">
        <f t="shared" si="15"/>
        <v>25.50717494313448</v>
      </c>
      <c r="L100" s="15">
        <f t="shared" si="11"/>
        <v>3.7103721528987388E-4</v>
      </c>
      <c r="M100" s="12">
        <f t="shared" si="12"/>
        <v>26.290075159802619</v>
      </c>
      <c r="N100" s="72">
        <f t="shared" si="13"/>
        <v>3.5998798418358417E-4</v>
      </c>
      <c r="O100" s="73">
        <f t="shared" si="9"/>
        <v>25.50717494313448</v>
      </c>
      <c r="P100" s="18">
        <f t="shared" si="14"/>
        <v>25.50717494313448</v>
      </c>
      <c r="Q100" s="49">
        <f t="shared" si="16"/>
        <v>2600</v>
      </c>
    </row>
    <row r="101" spans="1:17" x14ac:dyDescent="0.15">
      <c r="A101" s="85" t="str">
        <f>wt!B96</f>
        <v>002422.SZ</v>
      </c>
      <c r="B101" s="85" t="str">
        <f>wt!C96</f>
        <v>科伦药业</v>
      </c>
      <c r="C101" s="2">
        <f>[1]!thsiFinD("THS_SPJ_STOCK",$A101,C$2,100,"")</f>
        <v>31.29</v>
      </c>
      <c r="D101" s="3">
        <f>[1]!thsiFinD("THS_QSPJ_STOCK",$A101,D$2,100,"")</f>
        <v>31.29</v>
      </c>
      <c r="E101" s="3" t="str">
        <f>[1]!thsiFinD("THS_JYZT_STOCK",$A101,E$2)</f>
        <v>交易</v>
      </c>
      <c r="F101" s="9">
        <f>[1]!thsiFinD("THS_TPYY_STOCK",$A101,F$2)</f>
        <v>0</v>
      </c>
      <c r="G101" s="9">
        <f t="shared" si="10"/>
        <v>1</v>
      </c>
      <c r="H101" s="99">
        <f>wt!E96</f>
        <v>0</v>
      </c>
      <c r="I101" s="97">
        <f>wt!F96</f>
        <v>0</v>
      </c>
      <c r="J101" s="108">
        <f>wt!D96</f>
        <v>1.5010000014377973E-3</v>
      </c>
      <c r="K101" s="47">
        <f t="shared" si="15"/>
        <v>45.954302316310766</v>
      </c>
      <c r="L101" s="15">
        <f t="shared" si="11"/>
        <v>1.5470706944472883E-3</v>
      </c>
      <c r="M101" s="12">
        <f t="shared" si="12"/>
        <v>47.364793024140276</v>
      </c>
      <c r="N101" s="72">
        <f t="shared" si="13"/>
        <v>1.5010000014377973E-3</v>
      </c>
      <c r="O101" s="73">
        <f t="shared" si="9"/>
        <v>45.954302316310766</v>
      </c>
      <c r="P101" s="18">
        <f t="shared" si="14"/>
        <v>45.954302316310766</v>
      </c>
      <c r="Q101" s="49">
        <f t="shared" si="16"/>
        <v>4600</v>
      </c>
    </row>
    <row r="102" spans="1:17" x14ac:dyDescent="0.15">
      <c r="A102" s="85" t="str">
        <f>wt!B97</f>
        <v>002429.SZ</v>
      </c>
      <c r="B102" s="85" t="str">
        <f>wt!C97</f>
        <v>兆驰股份</v>
      </c>
      <c r="C102" s="2">
        <f>[1]!thsiFinD("THS_SPJ_STOCK",$A102,C$2,100,"")</f>
        <v>8.4499999999999993</v>
      </c>
      <c r="D102" s="3">
        <f>[1]!thsiFinD("THS_QSPJ_STOCK",$A102,D$2,100,"")</f>
        <v>8.4499999999999993</v>
      </c>
      <c r="E102" s="3" t="str">
        <f>[1]!thsiFinD("THS_JYZT_STOCK",$A102,E$2)</f>
        <v>交易</v>
      </c>
      <c r="F102" s="9">
        <f>[1]!thsiFinD("THS_TPYY_STOCK",$A102,F$2)</f>
        <v>0</v>
      </c>
      <c r="G102" s="9">
        <f t="shared" si="10"/>
        <v>1</v>
      </c>
      <c r="H102" s="99">
        <f>wt!E97</f>
        <v>0</v>
      </c>
      <c r="I102" s="97">
        <f>wt!F97</f>
        <v>0</v>
      </c>
      <c r="J102" s="108">
        <f>wt!D97</f>
        <v>7.2154861212059837E-4</v>
      </c>
      <c r="K102" s="47">
        <f t="shared" si="15"/>
        <v>81.801248877018537</v>
      </c>
      <c r="L102" s="15">
        <f t="shared" si="11"/>
        <v>7.4369534401173083E-4</v>
      </c>
      <c r="M102" s="12">
        <f t="shared" si="12"/>
        <v>84.31200185583009</v>
      </c>
      <c r="N102" s="72">
        <f t="shared" si="13"/>
        <v>7.2154861212059837E-4</v>
      </c>
      <c r="O102" s="73">
        <f t="shared" si="9"/>
        <v>81.801248877018537</v>
      </c>
      <c r="P102" s="18">
        <f t="shared" si="14"/>
        <v>81.801248877018537</v>
      </c>
      <c r="Q102" s="49">
        <f t="shared" si="16"/>
        <v>8200</v>
      </c>
    </row>
    <row r="103" spans="1:17" x14ac:dyDescent="0.15">
      <c r="A103" s="85" t="str">
        <f>wt!B98</f>
        <v>002450.SZ</v>
      </c>
      <c r="B103" s="85" t="str">
        <f>wt!C98</f>
        <v>康 得 新</v>
      </c>
      <c r="C103" s="2">
        <f>[1]!thsiFinD("THS_SPJ_STOCK",$A103,C$2,100,"")</f>
        <v>30.88</v>
      </c>
      <c r="D103" s="3">
        <f>[1]!thsiFinD("THS_QSPJ_STOCK",$A103,D$2,100,"")</f>
        <v>30.88</v>
      </c>
      <c r="E103" s="3" t="str">
        <f>[1]!thsiFinD("THS_JYZT_STOCK",$A103,E$2)</f>
        <v>交易</v>
      </c>
      <c r="F103" s="9">
        <f>[1]!thsiFinD("THS_TPYY_STOCK",$A103,F$2)</f>
        <v>0</v>
      </c>
      <c r="G103" s="9">
        <f t="shared" si="10"/>
        <v>1</v>
      </c>
      <c r="H103" s="99">
        <f>wt!E98</f>
        <v>0</v>
      </c>
      <c r="I103" s="97">
        <f>wt!F98</f>
        <v>0</v>
      </c>
      <c r="J103" s="108">
        <f>wt!D98</f>
        <v>3.11387394788522E-3</v>
      </c>
      <c r="K103" s="47">
        <f t="shared" si="15"/>
        <v>96.599478934426926</v>
      </c>
      <c r="L103" s="15">
        <f t="shared" si="11"/>
        <v>3.2094491181622713E-3</v>
      </c>
      <c r="M103" s="12">
        <f t="shared" si="12"/>
        <v>99.564438917506038</v>
      </c>
      <c r="N103" s="72">
        <f t="shared" si="13"/>
        <v>3.11387394788522E-3</v>
      </c>
      <c r="O103" s="73">
        <f t="shared" si="9"/>
        <v>96.599478934426926</v>
      </c>
      <c r="P103" s="18">
        <f t="shared" si="14"/>
        <v>96.599478934426926</v>
      </c>
      <c r="Q103" s="49">
        <f t="shared" si="16"/>
        <v>9700</v>
      </c>
    </row>
    <row r="104" spans="1:17" x14ac:dyDescent="0.15">
      <c r="A104" s="85" t="str">
        <f>wt!B99</f>
        <v>002456.SZ</v>
      </c>
      <c r="B104" s="85" t="str">
        <f>wt!C99</f>
        <v>欧 菲 光</v>
      </c>
      <c r="C104" s="2">
        <f>[1]!thsiFinD("THS_SPJ_STOCK",$A104,C$2,100,"")</f>
        <v>21.49</v>
      </c>
      <c r="D104" s="3">
        <f>[1]!thsiFinD("THS_QSPJ_STOCK",$A104,D$2,100,"")</f>
        <v>21.49</v>
      </c>
      <c r="E104" s="3" t="str">
        <f>[1]!thsiFinD("THS_JYZT_STOCK",$A104,E$2)</f>
        <v>交易</v>
      </c>
      <c r="F104" s="9">
        <f>[1]!thsiFinD("THS_TPYY_STOCK",$A104,F$2)</f>
        <v>0</v>
      </c>
      <c r="G104" s="9">
        <f t="shared" si="10"/>
        <v>1</v>
      </c>
      <c r="H104" s="99">
        <f>wt!E99</f>
        <v>0</v>
      </c>
      <c r="I104" s="97">
        <f>wt!F99</f>
        <v>0</v>
      </c>
      <c r="J104" s="108">
        <f>wt!D99</f>
        <v>1.7707477212448768E-3</v>
      </c>
      <c r="K104" s="47">
        <f t="shared" si="15"/>
        <v>78.935310846918767</v>
      </c>
      <c r="L104" s="15">
        <f t="shared" si="11"/>
        <v>1.8250978708681839E-3</v>
      </c>
      <c r="M104" s="12">
        <f t="shared" si="12"/>
        <v>81.358098635162378</v>
      </c>
      <c r="N104" s="72">
        <f t="shared" si="13"/>
        <v>1.7707477212448768E-3</v>
      </c>
      <c r="O104" s="73">
        <f t="shared" si="9"/>
        <v>78.935310846918767</v>
      </c>
      <c r="P104" s="18">
        <f t="shared" si="14"/>
        <v>78.935310846918767</v>
      </c>
      <c r="Q104" s="49">
        <f t="shared" si="16"/>
        <v>7900</v>
      </c>
    </row>
    <row r="105" spans="1:17" x14ac:dyDescent="0.15">
      <c r="A105" s="85" t="str">
        <f>wt!B100</f>
        <v>002465.SZ</v>
      </c>
      <c r="B105" s="85" t="str">
        <f>wt!C100</f>
        <v>海格通信</v>
      </c>
      <c r="C105" s="2">
        <f>[1]!thsiFinD("THS_SPJ_STOCK",$A105,C$2,100,"")</f>
        <v>21.38</v>
      </c>
      <c r="D105" s="3">
        <f>[1]!thsiFinD("THS_QSPJ_STOCK",$A105,D$2,100,"")</f>
        <v>21.38</v>
      </c>
      <c r="E105" s="3" t="str">
        <f>[1]!thsiFinD("THS_JYZT_STOCK",$A105,E$2)</f>
        <v>交易</v>
      </c>
      <c r="F105" s="9">
        <f>[1]!thsiFinD("THS_TPYY_STOCK",$A105,F$2)</f>
        <v>0</v>
      </c>
      <c r="G105" s="9">
        <f t="shared" si="10"/>
        <v>1</v>
      </c>
      <c r="H105" s="99">
        <f>wt!E100</f>
        <v>0</v>
      </c>
      <c r="I105" s="97">
        <f>wt!F100</f>
        <v>0</v>
      </c>
      <c r="J105" s="108">
        <f>wt!D100</f>
        <v>1.9893058868778097E-3</v>
      </c>
      <c r="K105" s="47">
        <f t="shared" si="15"/>
        <v>89.13431154214922</v>
      </c>
      <c r="L105" s="15">
        <f t="shared" si="11"/>
        <v>2.0503643150780303E-3</v>
      </c>
      <c r="M105" s="12">
        <f t="shared" si="12"/>
        <v>91.870140655898126</v>
      </c>
      <c r="N105" s="72">
        <f t="shared" si="13"/>
        <v>1.9893058868778097E-3</v>
      </c>
      <c r="O105" s="73">
        <f t="shared" si="9"/>
        <v>89.13431154214922</v>
      </c>
      <c r="P105" s="18">
        <f t="shared" si="14"/>
        <v>89.13431154214922</v>
      </c>
      <c r="Q105" s="49">
        <f t="shared" si="16"/>
        <v>8900</v>
      </c>
    </row>
    <row r="106" spans="1:17" x14ac:dyDescent="0.15">
      <c r="A106" s="85" t="str">
        <f>wt!B101</f>
        <v>002470.SZ</v>
      </c>
      <c r="B106" s="85" t="str">
        <f>wt!C101</f>
        <v>金 正 大</v>
      </c>
      <c r="C106" s="2">
        <f>[1]!thsiFinD("THS_SPJ_STOCK",$A106,C$2,100,"")</f>
        <v>29.54</v>
      </c>
      <c r="D106" s="3">
        <f>[1]!thsiFinD("THS_QSPJ_STOCK",$A106,D$2,100,"")</f>
        <v>29.54</v>
      </c>
      <c r="E106" s="3" t="str">
        <f>[1]!thsiFinD("THS_JYZT_STOCK",$A106,E$2)</f>
        <v>交易</v>
      </c>
      <c r="F106" s="9">
        <f>[1]!thsiFinD("THS_TPYY_STOCK",$A106,F$2)</f>
        <v>0</v>
      </c>
      <c r="G106" s="9">
        <f t="shared" si="10"/>
        <v>1</v>
      </c>
      <c r="H106" s="99">
        <f>wt!E101</f>
        <v>0</v>
      </c>
      <c r="I106" s="97">
        <f>wt!F101</f>
        <v>0</v>
      </c>
      <c r="J106" s="108">
        <f>wt!D101</f>
        <v>9.2276838037196583E-4</v>
      </c>
      <c r="K106" s="47">
        <f t="shared" si="15"/>
        <v>29.924938120684139</v>
      </c>
      <c r="L106" s="15">
        <f t="shared" si="11"/>
        <v>9.5109121763396417E-4</v>
      </c>
      <c r="M106" s="12">
        <f t="shared" si="12"/>
        <v>30.84343421406551</v>
      </c>
      <c r="N106" s="72">
        <f t="shared" si="13"/>
        <v>9.2276838037196583E-4</v>
      </c>
      <c r="O106" s="73">
        <f t="shared" si="9"/>
        <v>29.924938120684139</v>
      </c>
      <c r="P106" s="18">
        <f t="shared" si="14"/>
        <v>29.924938120684139</v>
      </c>
      <c r="Q106" s="49">
        <f t="shared" si="16"/>
        <v>3000</v>
      </c>
    </row>
    <row r="107" spans="1:17" x14ac:dyDescent="0.15">
      <c r="A107" s="85" t="str">
        <f>wt!B102</f>
        <v>002475.SZ</v>
      </c>
      <c r="B107" s="85" t="str">
        <f>wt!C102</f>
        <v>立讯精密</v>
      </c>
      <c r="C107" s="2">
        <f>[1]!thsiFinD("THS_SPJ_STOCK",$A107,C$2,100,"")</f>
        <v>30.49</v>
      </c>
      <c r="D107" s="3">
        <f>[1]!thsiFinD("THS_QSPJ_STOCK",$A107,D$2,100,"")</f>
        <v>30.49</v>
      </c>
      <c r="E107" s="3" t="str">
        <f>[1]!thsiFinD("THS_JYZT_STOCK",$A107,E$2)</f>
        <v>交易</v>
      </c>
      <c r="F107" s="9">
        <f>[1]!thsiFinD("THS_TPYY_STOCK",$A107,F$2)</f>
        <v>0</v>
      </c>
      <c r="G107" s="9">
        <f t="shared" si="10"/>
        <v>1</v>
      </c>
      <c r="H107" s="99">
        <f>wt!E102</f>
        <v>0</v>
      </c>
      <c r="I107" s="97">
        <f>wt!F102</f>
        <v>0</v>
      </c>
      <c r="J107" s="108">
        <f>wt!D102</f>
        <v>1.0140013761178234E-3</v>
      </c>
      <c r="K107" s="47">
        <f t="shared" si="15"/>
        <v>31.85900202285919</v>
      </c>
      <c r="L107" s="15">
        <f t="shared" si="11"/>
        <v>1.045124458106882E-3</v>
      </c>
      <c r="M107" s="12">
        <f t="shared" si="12"/>
        <v>32.836860983803845</v>
      </c>
      <c r="N107" s="72">
        <f t="shared" si="13"/>
        <v>1.0140013761178234E-3</v>
      </c>
      <c r="O107" s="73">
        <f t="shared" si="9"/>
        <v>31.85900202285919</v>
      </c>
      <c r="P107" s="18">
        <f t="shared" si="14"/>
        <v>31.85900202285919</v>
      </c>
      <c r="Q107" s="49">
        <f t="shared" si="16"/>
        <v>3200</v>
      </c>
    </row>
    <row r="108" spans="1:17" x14ac:dyDescent="0.15">
      <c r="A108" s="85" t="str">
        <f>wt!B103</f>
        <v>002500.SZ</v>
      </c>
      <c r="B108" s="85" t="str">
        <f>wt!C103</f>
        <v>山西证券</v>
      </c>
      <c r="C108" s="2">
        <f>[1]!thsiFinD("THS_SPJ_STOCK",$A108,C$2,100,"")</f>
        <v>14.92</v>
      </c>
      <c r="D108" s="3">
        <f>[1]!thsiFinD("THS_QSPJ_STOCK",$A108,D$2,100,"")</f>
        <v>14.92</v>
      </c>
      <c r="E108" s="3" t="str">
        <f>[1]!thsiFinD("THS_JYZT_STOCK",$A108,E$2)</f>
        <v>交易</v>
      </c>
      <c r="F108" s="9">
        <f>[1]!thsiFinD("THS_TPYY_STOCK",$A108,F$2)</f>
        <v>0</v>
      </c>
      <c r="G108" s="9">
        <f t="shared" si="10"/>
        <v>1</v>
      </c>
      <c r="H108" s="99">
        <f>wt!E103</f>
        <v>0</v>
      </c>
      <c r="I108" s="97">
        <f>wt!F103</f>
        <v>0</v>
      </c>
      <c r="J108" s="108">
        <f>wt!D103</f>
        <v>2.0030075455795687E-3</v>
      </c>
      <c r="K108" s="47">
        <f t="shared" si="15"/>
        <v>128.60705983408332</v>
      </c>
      <c r="L108" s="15">
        <f t="shared" si="11"/>
        <v>2.0644865233541828E-3</v>
      </c>
      <c r="M108" s="12">
        <f t="shared" si="12"/>
        <v>132.55443915906247</v>
      </c>
      <c r="N108" s="72">
        <f t="shared" si="13"/>
        <v>2.0030075455795687E-3</v>
      </c>
      <c r="O108" s="73">
        <f t="shared" si="9"/>
        <v>128.60705983408332</v>
      </c>
      <c r="P108" s="18">
        <f t="shared" si="14"/>
        <v>128.60705983408332</v>
      </c>
      <c r="Q108" s="49">
        <f t="shared" si="16"/>
        <v>12900</v>
      </c>
    </row>
    <row r="109" spans="1:17" x14ac:dyDescent="0.15">
      <c r="A109" s="85" t="str">
        <f>wt!B104</f>
        <v>002570.SZ</v>
      </c>
      <c r="B109" s="85" t="str">
        <f>wt!C104</f>
        <v>贝 因 美</v>
      </c>
      <c r="C109" s="2">
        <f>[1]!thsiFinD("THS_SPJ_STOCK",$A109,C$2,100,"")</f>
        <v>17.329999999999998</v>
      </c>
      <c r="D109" s="3">
        <f>[1]!thsiFinD("THS_QSPJ_STOCK",$A109,D$2,100,"")</f>
        <v>17.329999999999998</v>
      </c>
      <c r="E109" s="3" t="str">
        <f>[1]!thsiFinD("THS_JYZT_STOCK",$A109,E$2)</f>
        <v>交易</v>
      </c>
      <c r="F109" s="9">
        <f>[1]!thsiFinD("THS_TPYY_STOCK",$A109,F$2)</f>
        <v>0</v>
      </c>
      <c r="G109" s="9">
        <f t="shared" si="10"/>
        <v>1</v>
      </c>
      <c r="H109" s="99">
        <f>wt!E104</f>
        <v>0</v>
      </c>
      <c r="I109" s="97">
        <f>wt!F104</f>
        <v>0</v>
      </c>
      <c r="J109" s="108">
        <f>wt!D104</f>
        <v>1.416755441371244E-3</v>
      </c>
      <c r="K109" s="47">
        <f t="shared" si="15"/>
        <v>78.315436718700056</v>
      </c>
      <c r="L109" s="15">
        <f t="shared" si="11"/>
        <v>1.460240388037745E-3</v>
      </c>
      <c r="M109" s="12">
        <f t="shared" si="12"/>
        <v>80.719198503853519</v>
      </c>
      <c r="N109" s="72">
        <f t="shared" si="13"/>
        <v>1.416755441371244E-3</v>
      </c>
      <c r="O109" s="73">
        <f t="shared" si="9"/>
        <v>78.315436718700056</v>
      </c>
      <c r="P109" s="18">
        <f t="shared" si="14"/>
        <v>78.315436718700056</v>
      </c>
      <c r="Q109" s="49">
        <f t="shared" si="16"/>
        <v>7800</v>
      </c>
    </row>
    <row r="110" spans="1:17" x14ac:dyDescent="0.15">
      <c r="A110" s="85" t="str">
        <f>wt!B105</f>
        <v>002594.SZ</v>
      </c>
      <c r="B110" s="85" t="str">
        <f>wt!C105</f>
        <v>比 亚 迪</v>
      </c>
      <c r="C110" s="2">
        <f>[1]!thsiFinD("THS_SPJ_STOCK",$A110,C$2,100,"")</f>
        <v>42.28</v>
      </c>
      <c r="D110" s="3">
        <f>[1]!thsiFinD("THS_QSPJ_STOCK",$A110,D$2,100,"")</f>
        <v>42.28</v>
      </c>
      <c r="E110" s="3" t="str">
        <f>[1]!thsiFinD("THS_JYZT_STOCK",$A110,E$2)</f>
        <v>交易</v>
      </c>
      <c r="F110" s="9">
        <f>[1]!thsiFinD("THS_TPYY_STOCK",$A110,F$2)</f>
        <v>0</v>
      </c>
      <c r="G110" s="9">
        <f t="shared" si="10"/>
        <v>1</v>
      </c>
      <c r="H110" s="99">
        <f>wt!E105</f>
        <v>0</v>
      </c>
      <c r="I110" s="97">
        <f>wt!F105</f>
        <v>0</v>
      </c>
      <c r="J110" s="108">
        <f>wt!D105</f>
        <v>2.6383556219652859E-3</v>
      </c>
      <c r="K110" s="47">
        <f t="shared" si="15"/>
        <v>59.779104122478792</v>
      </c>
      <c r="L110" s="15">
        <f t="shared" si="11"/>
        <v>2.7193355498753421E-3</v>
      </c>
      <c r="M110" s="12">
        <f t="shared" si="12"/>
        <v>61.6139240770231</v>
      </c>
      <c r="N110" s="72">
        <f t="shared" si="13"/>
        <v>2.6383556219652859E-3</v>
      </c>
      <c r="O110" s="73">
        <f t="shared" si="9"/>
        <v>59.779104122478792</v>
      </c>
      <c r="P110" s="18">
        <f t="shared" si="14"/>
        <v>59.779104122478792</v>
      </c>
      <c r="Q110" s="49">
        <f t="shared" si="16"/>
        <v>6000</v>
      </c>
    </row>
    <row r="111" spans="1:17" x14ac:dyDescent="0.15">
      <c r="A111" s="85" t="str">
        <f>wt!B106</f>
        <v>002603.SZ</v>
      </c>
      <c r="B111" s="85" t="str">
        <f>wt!C106</f>
        <v>以岭药业</v>
      </c>
      <c r="C111" s="2">
        <f>[1]!thsiFinD("THS_SPJ_STOCK",$A111,C$2,100,"")</f>
        <v>32.19</v>
      </c>
      <c r="D111" s="3">
        <f>[1]!thsiFinD("THS_QSPJ_STOCK",$A111,D$2,100,"")</f>
        <v>32.19</v>
      </c>
      <c r="E111" s="3" t="str">
        <f>[1]!thsiFinD("THS_JYZT_STOCK",$A111,E$2)</f>
        <v>交易</v>
      </c>
      <c r="F111" s="9">
        <f>[1]!thsiFinD("THS_TPYY_STOCK",$A111,F$2)</f>
        <v>0</v>
      </c>
      <c r="G111" s="9">
        <f t="shared" si="10"/>
        <v>1</v>
      </c>
      <c r="H111" s="99">
        <f>wt!E106</f>
        <v>0</v>
      </c>
      <c r="I111" s="97">
        <f>wt!F106</f>
        <v>0</v>
      </c>
      <c r="J111" s="108">
        <f>wt!D106</f>
        <v>4.8383367976619605E-4</v>
      </c>
      <c r="K111" s="47">
        <f t="shared" si="15"/>
        <v>14.398795617323122</v>
      </c>
      <c r="L111" s="15">
        <f t="shared" si="11"/>
        <v>4.9868414805854036E-4</v>
      </c>
      <c r="M111" s="12">
        <f t="shared" si="12"/>
        <v>14.840742647274267</v>
      </c>
      <c r="N111" s="72">
        <f t="shared" si="13"/>
        <v>4.8383367976619605E-4</v>
      </c>
      <c r="O111" s="73">
        <f t="shared" si="9"/>
        <v>14.398795617323122</v>
      </c>
      <c r="P111" s="18">
        <f t="shared" si="14"/>
        <v>14.398795617323122</v>
      </c>
      <c r="Q111" s="49">
        <f t="shared" si="16"/>
        <v>1400</v>
      </c>
    </row>
    <row r="112" spans="1:17" x14ac:dyDescent="0.15">
      <c r="A112" s="85" t="str">
        <f>wt!B107</f>
        <v>002653.SZ</v>
      </c>
      <c r="B112" s="85" t="str">
        <f>wt!C107</f>
        <v>海 思 科</v>
      </c>
      <c r="C112" s="2">
        <f>[1]!thsiFinD("THS_SPJ_STOCK",$A112,C$2,100,"")</f>
        <v>19.07</v>
      </c>
      <c r="D112" s="3">
        <f>[1]!thsiFinD("THS_QSPJ_STOCK",$A112,D$2,100,"")</f>
        <v>19.07</v>
      </c>
      <c r="E112" s="3" t="str">
        <f>[1]!thsiFinD("THS_JYZT_STOCK",$A112,E$2)</f>
        <v>交易</v>
      </c>
      <c r="F112" s="9">
        <f>[1]!thsiFinD("THS_TPYY_STOCK",$A112,F$2)</f>
        <v>0</v>
      </c>
      <c r="G112" s="9">
        <f t="shared" si="10"/>
        <v>1</v>
      </c>
      <c r="H112" s="99">
        <f>wt!E107</f>
        <v>0</v>
      </c>
      <c r="I112" s="97">
        <f>wt!F107</f>
        <v>0</v>
      </c>
      <c r="J112" s="108">
        <f>wt!D107</f>
        <v>5.4901976334586924E-4</v>
      </c>
      <c r="K112" s="47">
        <f t="shared" si="15"/>
        <v>27.57962346905569</v>
      </c>
      <c r="L112" s="15">
        <f t="shared" si="11"/>
        <v>5.6587100981423852E-4</v>
      </c>
      <c r="M112" s="12">
        <f t="shared" si="12"/>
        <v>28.42613403863804</v>
      </c>
      <c r="N112" s="72">
        <f t="shared" si="13"/>
        <v>5.4901976334586924E-4</v>
      </c>
      <c r="O112" s="73">
        <f t="shared" si="9"/>
        <v>27.57962346905569</v>
      </c>
      <c r="P112" s="18">
        <f t="shared" si="14"/>
        <v>27.57962346905569</v>
      </c>
      <c r="Q112" s="49">
        <f t="shared" si="16"/>
        <v>2800</v>
      </c>
    </row>
    <row r="113" spans="1:17" x14ac:dyDescent="0.15">
      <c r="A113" s="85" t="str">
        <f>wt!B108</f>
        <v>002673.SZ</v>
      </c>
      <c r="B113" s="85" t="str">
        <f>wt!C108</f>
        <v>西部证券</v>
      </c>
      <c r="C113" s="2">
        <f>[1]!thsiFinD("THS_SPJ_STOCK",$A113,C$2,100,"")</f>
        <v>30.31</v>
      </c>
      <c r="D113" s="3">
        <f>[1]!thsiFinD("THS_QSPJ_STOCK",$A113,D$2,100,"")</f>
        <v>30.31</v>
      </c>
      <c r="E113" s="3" t="str">
        <f>[1]!thsiFinD("THS_JYZT_STOCK",$A113,E$2)</f>
        <v>交易</v>
      </c>
      <c r="F113" s="9">
        <f>[1]!thsiFinD("THS_TPYY_STOCK",$A113,F$2)</f>
        <v>0</v>
      </c>
      <c r="G113" s="9">
        <f t="shared" si="10"/>
        <v>1</v>
      </c>
      <c r="H113" s="99">
        <f>wt!E108</f>
        <v>0</v>
      </c>
      <c r="I113" s="97">
        <f>wt!F108</f>
        <v>0</v>
      </c>
      <c r="J113" s="108">
        <f>wt!D108</f>
        <v>1.4539877822336996E-3</v>
      </c>
      <c r="K113" s="47">
        <f t="shared" si="15"/>
        <v>45.954269652577729</v>
      </c>
      <c r="L113" s="15">
        <f t="shared" si="11"/>
        <v>1.4986155135399445E-3</v>
      </c>
      <c r="M113" s="12">
        <f t="shared" si="12"/>
        <v>47.364759357848399</v>
      </c>
      <c r="N113" s="72">
        <f t="shared" si="13"/>
        <v>1.4539877822336996E-3</v>
      </c>
      <c r="O113" s="73">
        <f t="shared" si="9"/>
        <v>45.954269652577729</v>
      </c>
      <c r="P113" s="18">
        <f t="shared" si="14"/>
        <v>45.954269652577729</v>
      </c>
      <c r="Q113" s="49">
        <f t="shared" si="16"/>
        <v>4600</v>
      </c>
    </row>
    <row r="114" spans="1:17" x14ac:dyDescent="0.15">
      <c r="A114" s="85" t="str">
        <f>wt!B109</f>
        <v>300015.SZ</v>
      </c>
      <c r="B114" s="85" t="str">
        <f>wt!C109</f>
        <v>爱尔眼科</v>
      </c>
      <c r="C114" s="2">
        <f>[1]!thsiFinD("THS_SPJ_STOCK",$A114,C$2,100,"")</f>
        <v>29.26</v>
      </c>
      <c r="D114" s="3">
        <f>[1]!thsiFinD("THS_QSPJ_STOCK",$A114,D$2,100,"")</f>
        <v>29.26</v>
      </c>
      <c r="E114" s="3" t="str">
        <f>[1]!thsiFinD("THS_JYZT_STOCK",$A114,E$2)</f>
        <v>交易</v>
      </c>
      <c r="F114" s="9">
        <f>[1]!thsiFinD("THS_TPYY_STOCK",$A114,F$2)</f>
        <v>0</v>
      </c>
      <c r="G114" s="9">
        <f t="shared" si="10"/>
        <v>1</v>
      </c>
      <c r="H114" s="99">
        <f>wt!E109</f>
        <v>0</v>
      </c>
      <c r="I114" s="97">
        <f>wt!F109</f>
        <v>0</v>
      </c>
      <c r="J114" s="108">
        <f>wt!D109</f>
        <v>8.7367091113247166E-4</v>
      </c>
      <c r="K114" s="47">
        <f t="shared" si="15"/>
        <v>28.603857237281023</v>
      </c>
      <c r="L114" s="15">
        <f t="shared" si="11"/>
        <v>9.0048678341731543E-4</v>
      </c>
      <c r="M114" s="12">
        <f t="shared" si="12"/>
        <v>29.48180495507167</v>
      </c>
      <c r="N114" s="72">
        <f t="shared" si="13"/>
        <v>8.7367091113247166E-4</v>
      </c>
      <c r="O114" s="73">
        <f t="shared" si="9"/>
        <v>28.603857237281023</v>
      </c>
      <c r="P114" s="18">
        <f t="shared" si="14"/>
        <v>28.603857237281023</v>
      </c>
      <c r="Q114" s="49">
        <f t="shared" si="16"/>
        <v>2900</v>
      </c>
    </row>
    <row r="115" spans="1:17" x14ac:dyDescent="0.15">
      <c r="A115" s="85" t="str">
        <f>wt!B110</f>
        <v>300017.SZ</v>
      </c>
      <c r="B115" s="85" t="str">
        <f>wt!C110</f>
        <v>网宿科技</v>
      </c>
      <c r="C115" s="2">
        <f>[1]!thsiFinD("THS_SPJ_STOCK",$A115,C$2,100,"")</f>
        <v>48.08</v>
      </c>
      <c r="D115" s="3">
        <f>[1]!thsiFinD("THS_QSPJ_STOCK",$A115,D$2,100,"")</f>
        <v>48.08</v>
      </c>
      <c r="E115" s="3" t="str">
        <f>[1]!thsiFinD("THS_JYZT_STOCK",$A115,E$2)</f>
        <v>交易</v>
      </c>
      <c r="F115" s="9">
        <f>[1]!thsiFinD("THS_TPYY_STOCK",$A115,F$2)</f>
        <v>0</v>
      </c>
      <c r="G115" s="9">
        <f t="shared" si="10"/>
        <v>1</v>
      </c>
      <c r="H115" s="99">
        <f>wt!E110</f>
        <v>0</v>
      </c>
      <c r="I115" s="97">
        <f>wt!F110</f>
        <v>0</v>
      </c>
      <c r="J115" s="108">
        <f>wt!D110</f>
        <v>1.4017511316528159E-3</v>
      </c>
      <c r="K115" s="47">
        <f t="shared" si="15"/>
        <v>27.929136195139311</v>
      </c>
      <c r="L115" s="15">
        <f t="shared" si="11"/>
        <v>1.4447755460433708E-3</v>
      </c>
      <c r="M115" s="12">
        <f t="shared" si="12"/>
        <v>28.786374475241896</v>
      </c>
      <c r="N115" s="72">
        <f t="shared" si="13"/>
        <v>1.4017511316528159E-3</v>
      </c>
      <c r="O115" s="73">
        <f t="shared" si="9"/>
        <v>27.929136195139311</v>
      </c>
      <c r="P115" s="18">
        <f t="shared" si="14"/>
        <v>27.929136195139311</v>
      </c>
      <c r="Q115" s="49">
        <f t="shared" si="16"/>
        <v>2800</v>
      </c>
    </row>
    <row r="116" spans="1:17" x14ac:dyDescent="0.15">
      <c r="A116" s="85" t="str">
        <f>wt!B111</f>
        <v>300024.SZ</v>
      </c>
      <c r="B116" s="85" t="str">
        <f>wt!C111</f>
        <v>机 器 人</v>
      </c>
      <c r="C116" s="2">
        <f>[1]!thsiFinD("THS_SPJ_STOCK",$A116,C$2,100,"")</f>
        <v>40.49</v>
      </c>
      <c r="D116" s="3">
        <f>[1]!thsiFinD("THS_QSPJ_STOCK",$A116,D$2,100,"")</f>
        <v>40.49</v>
      </c>
      <c r="E116" s="3" t="str">
        <f>[1]!thsiFinD("THS_JYZT_STOCK",$A116,E$2)</f>
        <v>交易</v>
      </c>
      <c r="F116" s="9">
        <f>[1]!thsiFinD("THS_TPYY_STOCK",$A116,F$2)</f>
        <v>0</v>
      </c>
      <c r="G116" s="9">
        <f t="shared" si="10"/>
        <v>1</v>
      </c>
      <c r="H116" s="99">
        <f>wt!E111</f>
        <v>0</v>
      </c>
      <c r="I116" s="97">
        <f>wt!F111</f>
        <v>0</v>
      </c>
      <c r="J116" s="108">
        <f>wt!D111</f>
        <v>2.8244383938765224E-3</v>
      </c>
      <c r="K116" s="47">
        <f t="shared" si="15"/>
        <v>66.824447561100115</v>
      </c>
      <c r="L116" s="15">
        <f t="shared" si="11"/>
        <v>2.9111298222868225E-3</v>
      </c>
      <c r="M116" s="12">
        <f t="shared" si="12"/>
        <v>68.875512588526661</v>
      </c>
      <c r="N116" s="72">
        <f t="shared" si="13"/>
        <v>2.8244383938765224E-3</v>
      </c>
      <c r="O116" s="73">
        <f t="shared" si="9"/>
        <v>66.824447561100115</v>
      </c>
      <c r="P116" s="18">
        <f t="shared" si="14"/>
        <v>66.824447561100115</v>
      </c>
      <c r="Q116" s="49">
        <f t="shared" si="16"/>
        <v>6700</v>
      </c>
    </row>
    <row r="117" spans="1:17" x14ac:dyDescent="0.15">
      <c r="A117" s="85" t="str">
        <f>wt!B112</f>
        <v>300027.SZ</v>
      </c>
      <c r="B117" s="85" t="str">
        <f>wt!C112</f>
        <v>华谊兄弟</v>
      </c>
      <c r="C117" s="2">
        <f>[1]!thsiFinD("THS_SPJ_STOCK",$A117,C$2,100,"")</f>
        <v>30.13</v>
      </c>
      <c r="D117" s="3">
        <f>[1]!thsiFinD("THS_QSPJ_STOCK",$A117,D$2,100,"")</f>
        <v>30.13</v>
      </c>
      <c r="E117" s="3" t="str">
        <f>[1]!thsiFinD("THS_JYZT_STOCK",$A117,E$2)</f>
        <v>交易</v>
      </c>
      <c r="F117" s="9">
        <f>[1]!thsiFinD("THS_TPYY_STOCK",$A117,F$2)</f>
        <v>0</v>
      </c>
      <c r="G117" s="9">
        <f t="shared" si="10"/>
        <v>1</v>
      </c>
      <c r="H117" s="99">
        <f>wt!E112</f>
        <v>0</v>
      </c>
      <c r="I117" s="97">
        <f>wt!F112</f>
        <v>0</v>
      </c>
      <c r="J117" s="108">
        <f>wt!D112</f>
        <v>3.5876884687191532E-3</v>
      </c>
      <c r="K117" s="47">
        <f t="shared" si="15"/>
        <v>114.06873899006959</v>
      </c>
      <c r="L117" s="15">
        <f t="shared" si="11"/>
        <v>3.6978065859061774E-3</v>
      </c>
      <c r="M117" s="12">
        <f t="shared" si="12"/>
        <v>117.56988879084061</v>
      </c>
      <c r="N117" s="72">
        <f t="shared" si="13"/>
        <v>3.5876884687191532E-3</v>
      </c>
      <c r="O117" s="73">
        <f t="shared" si="9"/>
        <v>114.06873899006959</v>
      </c>
      <c r="P117" s="18">
        <f t="shared" si="14"/>
        <v>114.06873899006959</v>
      </c>
      <c r="Q117" s="49">
        <f t="shared" si="16"/>
        <v>11400</v>
      </c>
    </row>
    <row r="118" spans="1:17" x14ac:dyDescent="0.15">
      <c r="A118" s="85" t="str">
        <f>wt!B113</f>
        <v>300058.SZ</v>
      </c>
      <c r="B118" s="85" t="str">
        <f>wt!C113</f>
        <v>蓝色光标</v>
      </c>
      <c r="C118" s="2">
        <f>[1]!thsiFinD("THS_SPJ_STOCK",$A118,C$2,100,"")</f>
        <v>24.96</v>
      </c>
      <c r="D118" s="3">
        <f>[1]!thsiFinD("THS_QSPJ_STOCK",$A118,D$2,100,"")</f>
        <v>24.96</v>
      </c>
      <c r="E118" s="3" t="str">
        <f>[1]!thsiFinD("THS_JYZT_STOCK",$A118,E$2)</f>
        <v>交易</v>
      </c>
      <c r="F118" s="9">
        <f>[1]!thsiFinD("THS_TPYY_STOCK",$A118,F$2)</f>
        <v>0</v>
      </c>
      <c r="G118" s="9">
        <f t="shared" si="10"/>
        <v>1</v>
      </c>
      <c r="H118" s="99">
        <f>wt!E113</f>
        <v>0</v>
      </c>
      <c r="I118" s="97">
        <f>wt!F113</f>
        <v>0</v>
      </c>
      <c r="J118" s="108">
        <f>wt!D113</f>
        <v>2.501120211027916E-3</v>
      </c>
      <c r="K118" s="47">
        <f t="shared" si="15"/>
        <v>95.993324376202395</v>
      </c>
      <c r="L118" s="15">
        <f t="shared" si="11"/>
        <v>2.5778879267585779E-3</v>
      </c>
      <c r="M118" s="12">
        <f t="shared" si="12"/>
        <v>98.939679455523006</v>
      </c>
      <c r="N118" s="72">
        <f t="shared" si="13"/>
        <v>2.501120211027916E-3</v>
      </c>
      <c r="O118" s="73">
        <f t="shared" si="9"/>
        <v>95.993324376202395</v>
      </c>
      <c r="P118" s="18">
        <f t="shared" si="14"/>
        <v>95.993324376202395</v>
      </c>
      <c r="Q118" s="49">
        <f t="shared" si="16"/>
        <v>9600</v>
      </c>
    </row>
    <row r="119" spans="1:17" x14ac:dyDescent="0.15">
      <c r="A119" s="85" t="str">
        <f>wt!B114</f>
        <v>300070.SZ</v>
      </c>
      <c r="B119" s="85" t="str">
        <f>wt!C114</f>
        <v>碧 水 源</v>
      </c>
      <c r="C119" s="2">
        <f>[1]!thsiFinD("THS_SPJ_STOCK",$A119,C$2,100,"")</f>
        <v>37.97</v>
      </c>
      <c r="D119" s="3">
        <f>[1]!thsiFinD("THS_QSPJ_STOCK",$A119,D$2,100,"")</f>
        <v>37.97</v>
      </c>
      <c r="E119" s="3" t="str">
        <f>[1]!thsiFinD("THS_JYZT_STOCK",$A119,E$2)</f>
        <v>交易</v>
      </c>
      <c r="F119" s="9">
        <f>[1]!thsiFinD("THS_TPYY_STOCK",$A119,F$2)</f>
        <v>0</v>
      </c>
      <c r="G119" s="9">
        <f t="shared" si="10"/>
        <v>1</v>
      </c>
      <c r="H119" s="99">
        <f>wt!E114</f>
        <v>0</v>
      </c>
      <c r="I119" s="97">
        <f>wt!F114</f>
        <v>0</v>
      </c>
      <c r="J119" s="108">
        <f>wt!D114</f>
        <v>3.0342613132056562E-3</v>
      </c>
      <c r="K119" s="47">
        <f t="shared" si="15"/>
        <v>76.553214251122654</v>
      </c>
      <c r="L119" s="15">
        <f t="shared" si="11"/>
        <v>3.12739290636846E-3</v>
      </c>
      <c r="M119" s="12">
        <f t="shared" si="12"/>
        <v>78.902887555103277</v>
      </c>
      <c r="N119" s="72">
        <f t="shared" si="13"/>
        <v>3.0342613132056562E-3</v>
      </c>
      <c r="O119" s="73">
        <f t="shared" si="9"/>
        <v>76.553214251122654</v>
      </c>
      <c r="P119" s="18">
        <f t="shared" si="14"/>
        <v>76.553214251122654</v>
      </c>
      <c r="Q119" s="49">
        <f t="shared" si="16"/>
        <v>7700</v>
      </c>
    </row>
    <row r="120" spans="1:17" x14ac:dyDescent="0.15">
      <c r="A120" s="85" t="str">
        <f>wt!B115</f>
        <v>300124.SZ</v>
      </c>
      <c r="B120" s="85" t="str">
        <f>wt!C115</f>
        <v>汇川技术</v>
      </c>
      <c r="C120" s="2">
        <f>[1]!thsiFinD("THS_SPJ_STOCK",$A120,C$2,100,"")</f>
        <v>30.59</v>
      </c>
      <c r="D120" s="3">
        <f>[1]!thsiFinD("THS_QSPJ_STOCK",$A120,D$2,100,"")</f>
        <v>30.59</v>
      </c>
      <c r="E120" s="3" t="str">
        <f>[1]!thsiFinD("THS_JYZT_STOCK",$A120,E$2)</f>
        <v>交易</v>
      </c>
      <c r="F120" s="9">
        <f>[1]!thsiFinD("THS_TPYY_STOCK",$A120,F$2)</f>
        <v>0</v>
      </c>
      <c r="G120" s="9">
        <f t="shared" si="10"/>
        <v>1</v>
      </c>
      <c r="H120" s="99">
        <f>wt!E115</f>
        <v>0</v>
      </c>
      <c r="I120" s="97">
        <f>wt!F115</f>
        <v>0</v>
      </c>
      <c r="J120" s="108">
        <f>wt!D115</f>
        <v>2.8584835439926575E-3</v>
      </c>
      <c r="K120" s="47">
        <f t="shared" si="15"/>
        <v>89.517360232752949</v>
      </c>
      <c r="L120" s="15">
        <f t="shared" si="11"/>
        <v>2.9462199315355092E-3</v>
      </c>
      <c r="M120" s="12">
        <f t="shared" si="12"/>
        <v>92.264946387551547</v>
      </c>
      <c r="N120" s="72">
        <f t="shared" si="13"/>
        <v>2.8584835439926575E-3</v>
      </c>
      <c r="O120" s="73">
        <f t="shared" si="9"/>
        <v>89.517360232752949</v>
      </c>
      <c r="P120" s="18">
        <f t="shared" si="14"/>
        <v>89.517360232752949</v>
      </c>
      <c r="Q120" s="49">
        <f t="shared" si="16"/>
        <v>9000</v>
      </c>
    </row>
    <row r="121" spans="1:17" x14ac:dyDescent="0.15">
      <c r="A121" s="85" t="str">
        <f>wt!B116</f>
        <v>300133.SZ</v>
      </c>
      <c r="B121" s="85" t="str">
        <f>wt!C116</f>
        <v>华策影视</v>
      </c>
      <c r="C121" s="2">
        <f>[1]!thsiFinD("THS_SPJ_STOCK",$A121,C$2,100,"")</f>
        <v>30.29</v>
      </c>
      <c r="D121" s="3">
        <f>[1]!thsiFinD("THS_QSPJ_STOCK",$A121,D$2,100,"")</f>
        <v>30.29</v>
      </c>
      <c r="E121" s="3" t="str">
        <f>[1]!thsiFinD("THS_JYZT_STOCK",$A121,E$2)</f>
        <v>交易</v>
      </c>
      <c r="F121" s="9">
        <f>[1]!thsiFinD("THS_TPYY_STOCK",$A121,F$2)</f>
        <v>0</v>
      </c>
      <c r="G121" s="9">
        <f t="shared" si="10"/>
        <v>1</v>
      </c>
      <c r="H121" s="99">
        <f>wt!E116</f>
        <v>0</v>
      </c>
      <c r="I121" s="97">
        <f>wt!F116</f>
        <v>0</v>
      </c>
      <c r="J121" s="108">
        <f>wt!D116</f>
        <v>1.119022864230093E-3</v>
      </c>
      <c r="K121" s="47">
        <f t="shared" si="15"/>
        <v>35.390828890824039</v>
      </c>
      <c r="L121" s="15">
        <f t="shared" si="11"/>
        <v>1.1533694057351978E-3</v>
      </c>
      <c r="M121" s="12">
        <f t="shared" si="12"/>
        <v>36.477091390236929</v>
      </c>
      <c r="N121" s="72">
        <f t="shared" si="13"/>
        <v>1.119022864230093E-3</v>
      </c>
      <c r="O121" s="73">
        <f t="shared" si="9"/>
        <v>35.390828890824039</v>
      </c>
      <c r="P121" s="18">
        <f t="shared" si="14"/>
        <v>35.390828890824039</v>
      </c>
      <c r="Q121" s="49">
        <f t="shared" si="16"/>
        <v>3500</v>
      </c>
    </row>
    <row r="122" spans="1:17" x14ac:dyDescent="0.15">
      <c r="A122" s="85" t="str">
        <f>wt!B117</f>
        <v>300146.SZ</v>
      </c>
      <c r="B122" s="85" t="str">
        <f>wt!C117</f>
        <v>汤臣倍健</v>
      </c>
      <c r="C122" s="2">
        <f>[1]!thsiFinD("THS_SPJ_STOCK",$A122,C$2,100,"")</f>
        <v>28.75</v>
      </c>
      <c r="D122" s="3">
        <f>[1]!thsiFinD("THS_QSPJ_STOCK",$A122,D$2,100,"")</f>
        <v>28.75</v>
      </c>
      <c r="E122" s="3" t="str">
        <f>[1]!thsiFinD("THS_JYZT_STOCK",$A122,E$2)</f>
        <v>交易</v>
      </c>
      <c r="F122" s="9">
        <f>[1]!thsiFinD("THS_TPYY_STOCK",$A122,F$2)</f>
        <v>0</v>
      </c>
      <c r="G122" s="9">
        <f t="shared" si="10"/>
        <v>1</v>
      </c>
      <c r="H122" s="99">
        <f>wt!E117</f>
        <v>0</v>
      </c>
      <c r="I122" s="97">
        <f>wt!F117</f>
        <v>0</v>
      </c>
      <c r="J122" s="108">
        <f>wt!D117</f>
        <v>1.0339573957448681E-3</v>
      </c>
      <c r="K122" s="47">
        <f t="shared" si="15"/>
        <v>34.452111369831627</v>
      </c>
      <c r="L122" s="15">
        <f t="shared" si="11"/>
        <v>1.0656929944914538E-3</v>
      </c>
      <c r="M122" s="12">
        <f t="shared" si="12"/>
        <v>35.509561499696993</v>
      </c>
      <c r="N122" s="72">
        <f t="shared" si="13"/>
        <v>1.0339573957448681E-3</v>
      </c>
      <c r="O122" s="73">
        <f t="shared" si="9"/>
        <v>34.452111369831627</v>
      </c>
      <c r="P122" s="18">
        <f t="shared" si="14"/>
        <v>34.452111369831627</v>
      </c>
      <c r="Q122" s="49">
        <f t="shared" si="16"/>
        <v>3400</v>
      </c>
    </row>
    <row r="123" spans="1:17" x14ac:dyDescent="0.15">
      <c r="A123" s="85" t="str">
        <f>wt!B118</f>
        <v>300251.SZ</v>
      </c>
      <c r="B123" s="85" t="str">
        <f>wt!C118</f>
        <v>光线传媒</v>
      </c>
      <c r="C123" s="2">
        <f>[1]!thsiFinD("THS_SPJ_STOCK",$A123,C$2,100,"")</f>
        <v>24.96</v>
      </c>
      <c r="D123" s="3">
        <f>[1]!thsiFinD("THS_QSPJ_STOCK",$A123,D$2,100,"")</f>
        <v>24.96</v>
      </c>
      <c r="E123" s="3" t="str">
        <f>[1]!thsiFinD("THS_JYZT_STOCK",$A123,E$2)</f>
        <v>交易</v>
      </c>
      <c r="F123" s="9">
        <f>[1]!thsiFinD("THS_TPYY_STOCK",$A123,F$2)</f>
        <v>0</v>
      </c>
      <c r="G123" s="9">
        <f t="shared" si="10"/>
        <v>1</v>
      </c>
      <c r="H123" s="99">
        <f>wt!E118</f>
        <v>0</v>
      </c>
      <c r="I123" s="97">
        <f>wt!F118</f>
        <v>0</v>
      </c>
      <c r="J123" s="108">
        <f>wt!D118</f>
        <v>1.0901589600284388E-3</v>
      </c>
      <c r="K123" s="47">
        <f t="shared" si="15"/>
        <v>41.840445017484754</v>
      </c>
      <c r="L123" s="15">
        <f t="shared" si="11"/>
        <v>1.123619572107657E-3</v>
      </c>
      <c r="M123" s="12">
        <f t="shared" si="12"/>
        <v>43.124667732964149</v>
      </c>
      <c r="N123" s="72">
        <f t="shared" si="13"/>
        <v>1.0901589600284388E-3</v>
      </c>
      <c r="O123" s="73">
        <f t="shared" si="9"/>
        <v>41.840445017484754</v>
      </c>
      <c r="P123" s="18">
        <f t="shared" si="14"/>
        <v>41.840445017484754</v>
      </c>
      <c r="Q123" s="49">
        <f t="shared" si="16"/>
        <v>4200</v>
      </c>
    </row>
    <row r="124" spans="1:17" x14ac:dyDescent="0.15">
      <c r="A124" s="85" t="str">
        <f>wt!B119</f>
        <v>600000.SH</v>
      </c>
      <c r="B124" s="85" t="str">
        <f>wt!C119</f>
        <v>浦发银行</v>
      </c>
      <c r="C124" s="2">
        <f>[1]!thsiFinD("THS_SPJ_STOCK",$A124,C$2,100,"")</f>
        <v>12.98</v>
      </c>
      <c r="D124" s="3">
        <f>[1]!thsiFinD("THS_QSPJ_STOCK",$A124,D$2,100,"")</f>
        <v>12.98</v>
      </c>
      <c r="E124" s="3" t="str">
        <f>[1]!thsiFinD("THS_JYZT_STOCK",$A124,E$2)</f>
        <v>交易</v>
      </c>
      <c r="F124" s="9">
        <f>[1]!thsiFinD("THS_TPYY_STOCK",$A124,F$2)</f>
        <v>0</v>
      </c>
      <c r="G124" s="9">
        <f t="shared" si="10"/>
        <v>1</v>
      </c>
      <c r="H124" s="99">
        <f>wt!E119</f>
        <v>0</v>
      </c>
      <c r="I124" s="97">
        <f>wt!F119</f>
        <v>0</v>
      </c>
      <c r="J124" s="108">
        <f>wt!D119</f>
        <v>1.9357937344603168E-2</v>
      </c>
      <c r="K124" s="47">
        <f t="shared" si="15"/>
        <v>1428.681545294957</v>
      </c>
      <c r="L124" s="15">
        <f t="shared" si="11"/>
        <v>1.9952096963421217E-2</v>
      </c>
      <c r="M124" s="12">
        <f t="shared" si="12"/>
        <v>1472.5325438416328</v>
      </c>
      <c r="N124" s="72">
        <f t="shared" si="13"/>
        <v>1.9357937344603168E-2</v>
      </c>
      <c r="O124" s="73">
        <f t="shared" si="9"/>
        <v>1428.681545294957</v>
      </c>
      <c r="P124" s="18">
        <f t="shared" si="14"/>
        <v>1428.681545294957</v>
      </c>
      <c r="Q124" s="49">
        <f t="shared" si="16"/>
        <v>142900</v>
      </c>
    </row>
    <row r="125" spans="1:17" x14ac:dyDescent="0.15">
      <c r="A125" s="85" t="str">
        <f>wt!B120</f>
        <v>600008.SH</v>
      </c>
      <c r="B125" s="85" t="str">
        <f>wt!C120</f>
        <v>首创股份</v>
      </c>
      <c r="C125" s="2">
        <f>[1]!thsiFinD("THS_SPJ_STOCK",$A125,C$2,100,"")</f>
        <v>11.37</v>
      </c>
      <c r="D125" s="3">
        <f>[1]!thsiFinD("THS_QSPJ_STOCK",$A125,D$2,100,"")</f>
        <v>11.37</v>
      </c>
      <c r="E125" s="3" t="str">
        <f>[1]!thsiFinD("THS_JYZT_STOCK",$A125,E$2)</f>
        <v>交易</v>
      </c>
      <c r="F125" s="9">
        <f>[1]!thsiFinD("THS_TPYY_STOCK",$A125,F$2)</f>
        <v>0</v>
      </c>
      <c r="G125" s="9">
        <f t="shared" si="10"/>
        <v>1</v>
      </c>
      <c r="H125" s="99">
        <f>wt!E120</f>
        <v>0</v>
      </c>
      <c r="I125" s="97">
        <f>wt!F120</f>
        <v>0</v>
      </c>
      <c r="J125" s="108">
        <f>wt!D120</f>
        <v>1.6665797306270576E-3</v>
      </c>
      <c r="K125" s="47">
        <f t="shared" si="15"/>
        <v>140.41602621348409</v>
      </c>
      <c r="L125" s="15">
        <f t="shared" si="11"/>
        <v>1.7177326174172053E-3</v>
      </c>
      <c r="M125" s="12">
        <f t="shared" si="12"/>
        <v>144.72586207697336</v>
      </c>
      <c r="N125" s="72">
        <f t="shared" si="13"/>
        <v>1.6665797306270576E-3</v>
      </c>
      <c r="O125" s="73">
        <f t="shared" si="9"/>
        <v>140.41602621348409</v>
      </c>
      <c r="P125" s="18">
        <f t="shared" si="14"/>
        <v>140.41602621348409</v>
      </c>
      <c r="Q125" s="49">
        <f t="shared" si="16"/>
        <v>14000</v>
      </c>
    </row>
    <row r="126" spans="1:17" x14ac:dyDescent="0.15">
      <c r="A126" s="85" t="str">
        <f>wt!B121</f>
        <v>600009.SH</v>
      </c>
      <c r="B126" s="85" t="str">
        <f>wt!C121</f>
        <v>上海机场</v>
      </c>
      <c r="C126" s="2">
        <f>[1]!thsiFinD("THS_SPJ_STOCK",$A126,C$2,100,"")</f>
        <v>19.829999999999998</v>
      </c>
      <c r="D126" s="3">
        <f>[1]!thsiFinD("THS_QSPJ_STOCK",$A126,D$2,100,"")</f>
        <v>19.829999999999998</v>
      </c>
      <c r="E126" s="3" t="str">
        <f>[1]!thsiFinD("THS_JYZT_STOCK",$A126,E$2)</f>
        <v>交易</v>
      </c>
      <c r="F126" s="9">
        <f>[1]!thsiFinD("THS_TPYY_STOCK",$A126,F$2)</f>
        <v>0</v>
      </c>
      <c r="G126" s="9">
        <f t="shared" si="10"/>
        <v>1</v>
      </c>
      <c r="H126" s="99">
        <f>wt!E121</f>
        <v>0</v>
      </c>
      <c r="I126" s="97">
        <f>wt!F121</f>
        <v>0</v>
      </c>
      <c r="J126" s="108">
        <f>wt!D121</f>
        <v>2.5458841692636023E-3</v>
      </c>
      <c r="K126" s="47">
        <f t="shared" si="15"/>
        <v>122.98919921581098</v>
      </c>
      <c r="L126" s="15">
        <f t="shared" si="11"/>
        <v>2.624025840074738E-3</v>
      </c>
      <c r="M126" s="12">
        <f t="shared" si="12"/>
        <v>126.76414767359056</v>
      </c>
      <c r="N126" s="72">
        <f t="shared" si="13"/>
        <v>2.5458841692636023E-3</v>
      </c>
      <c r="O126" s="73">
        <f t="shared" si="9"/>
        <v>122.98919921581098</v>
      </c>
      <c r="P126" s="18">
        <f t="shared" si="14"/>
        <v>122.98919921581098</v>
      </c>
      <c r="Q126" s="49">
        <f t="shared" si="16"/>
        <v>12300</v>
      </c>
    </row>
    <row r="127" spans="1:17" x14ac:dyDescent="0.15">
      <c r="A127" s="85" t="str">
        <f>wt!B122</f>
        <v>600010.SH</v>
      </c>
      <c r="B127" s="85" t="str">
        <f>wt!C122</f>
        <v>包钢股份</v>
      </c>
      <c r="C127" s="2">
        <f>[1]!thsiFinD("THS_SPJ_STOCK",$A127,C$2,100,"")</f>
        <v>4.3499999999999996</v>
      </c>
      <c r="D127" s="3">
        <f>[1]!thsiFinD("THS_QSPJ_STOCK",$A127,D$2,100,"")</f>
        <v>4.3499999999999996</v>
      </c>
      <c r="E127" s="3" t="str">
        <f>[1]!thsiFinD("THS_JYZT_STOCK",$A127,E$2)</f>
        <v>交易</v>
      </c>
      <c r="F127" s="9">
        <f>[1]!thsiFinD("THS_TPYY_STOCK",$A127,F$2)</f>
        <v>0</v>
      </c>
      <c r="G127" s="9">
        <f t="shared" si="10"/>
        <v>1</v>
      </c>
      <c r="H127" s="99">
        <f>wt!E122</f>
        <v>0</v>
      </c>
      <c r="I127" s="97">
        <f>wt!F122</f>
        <v>0</v>
      </c>
      <c r="J127" s="108">
        <f>wt!D122</f>
        <v>4.6386700151171056E-3</v>
      </c>
      <c r="K127" s="47">
        <f t="shared" si="15"/>
        <v>1021.5397473353345</v>
      </c>
      <c r="L127" s="15">
        <f t="shared" si="11"/>
        <v>4.7810462589772543E-3</v>
      </c>
      <c r="M127" s="12">
        <f t="shared" si="12"/>
        <v>1052.8942070631144</v>
      </c>
      <c r="N127" s="72">
        <f t="shared" si="13"/>
        <v>4.6386700151171056E-3</v>
      </c>
      <c r="O127" s="73">
        <f t="shared" si="9"/>
        <v>1021.5397473353345</v>
      </c>
      <c r="P127" s="18">
        <f t="shared" si="14"/>
        <v>1021.5397473353345</v>
      </c>
      <c r="Q127" s="49">
        <f t="shared" si="16"/>
        <v>102200</v>
      </c>
    </row>
    <row r="128" spans="1:17" x14ac:dyDescent="0.15">
      <c r="A128" s="85" t="str">
        <f>wt!B123</f>
        <v>600011.SH</v>
      </c>
      <c r="B128" s="85" t="str">
        <f>wt!C123</f>
        <v>华能国际</v>
      </c>
      <c r="C128" s="2">
        <f>[1]!thsiFinD("THS_SPJ_STOCK",$A128,C$2,100,"")</f>
        <v>7.53</v>
      </c>
      <c r="D128" s="3">
        <f>[1]!thsiFinD("THS_QSPJ_STOCK",$A128,D$2,100,"")</f>
        <v>7.53</v>
      </c>
      <c r="E128" s="3" t="str">
        <f>[1]!thsiFinD("THS_JYZT_STOCK",$A128,E$2)</f>
        <v>交易</v>
      </c>
      <c r="F128" s="9">
        <f>[1]!thsiFinD("THS_TPYY_STOCK",$A128,F$2)</f>
        <v>0</v>
      </c>
      <c r="G128" s="9">
        <f t="shared" si="10"/>
        <v>1</v>
      </c>
      <c r="H128" s="99">
        <f>wt!E123</f>
        <v>0</v>
      </c>
      <c r="I128" s="97">
        <f>wt!F123</f>
        <v>0</v>
      </c>
      <c r="J128" s="108">
        <f>wt!D123</f>
        <v>4.2142232950898098E-3</v>
      </c>
      <c r="K128" s="47">
        <f t="shared" si="15"/>
        <v>536.13432708803771</v>
      </c>
      <c r="L128" s="15">
        <f t="shared" si="11"/>
        <v>4.343571854393974E-3</v>
      </c>
      <c r="M128" s="12">
        <f t="shared" si="12"/>
        <v>552.59007656935887</v>
      </c>
      <c r="N128" s="72">
        <f t="shared" si="13"/>
        <v>4.2142232950898098E-3</v>
      </c>
      <c r="O128" s="73">
        <f t="shared" si="9"/>
        <v>536.13432708803771</v>
      </c>
      <c r="P128" s="18">
        <f t="shared" si="14"/>
        <v>536.13432708803771</v>
      </c>
      <c r="Q128" s="49">
        <f t="shared" si="16"/>
        <v>53600</v>
      </c>
    </row>
    <row r="129" spans="1:17" x14ac:dyDescent="0.15">
      <c r="A129" s="85" t="str">
        <f>wt!B124</f>
        <v>600015.SH</v>
      </c>
      <c r="B129" s="85" t="str">
        <f>wt!C124</f>
        <v>华夏银行</v>
      </c>
      <c r="C129" s="2">
        <f>[1]!thsiFinD("THS_SPJ_STOCK",$A129,C$2,100,"")</f>
        <v>10.9</v>
      </c>
      <c r="D129" s="3">
        <f>[1]!thsiFinD("THS_QSPJ_STOCK",$A129,D$2,100,"")</f>
        <v>10.9</v>
      </c>
      <c r="E129" s="3" t="str">
        <f>[1]!thsiFinD("THS_JYZT_STOCK",$A129,E$2)</f>
        <v>交易</v>
      </c>
      <c r="F129" s="9">
        <f>[1]!thsiFinD("THS_TPYY_STOCK",$A129,F$2)</f>
        <v>0</v>
      </c>
      <c r="G129" s="9">
        <f t="shared" si="10"/>
        <v>1</v>
      </c>
      <c r="H129" s="99">
        <f>wt!E124</f>
        <v>0</v>
      </c>
      <c r="I129" s="97">
        <f>wt!F124</f>
        <v>0</v>
      </c>
      <c r="J129" s="108">
        <f>wt!D124</f>
        <v>6.4667602592214232E-3</v>
      </c>
      <c r="K129" s="47">
        <f t="shared" si="15"/>
        <v>568.34404024604169</v>
      </c>
      <c r="L129" s="15">
        <f t="shared" si="11"/>
        <v>6.66524668585912E-3</v>
      </c>
      <c r="M129" s="12">
        <f t="shared" si="12"/>
        <v>585.78841318199613</v>
      </c>
      <c r="N129" s="72">
        <f t="shared" si="13"/>
        <v>6.4667602592214232E-3</v>
      </c>
      <c r="O129" s="73">
        <f t="shared" si="9"/>
        <v>568.34404024604169</v>
      </c>
      <c r="P129" s="18">
        <f t="shared" si="14"/>
        <v>568.34404024604169</v>
      </c>
      <c r="Q129" s="49">
        <f t="shared" si="16"/>
        <v>56800</v>
      </c>
    </row>
    <row r="130" spans="1:17" x14ac:dyDescent="0.15">
      <c r="A130" s="85" t="str">
        <f>wt!B125</f>
        <v>600016.SH</v>
      </c>
      <c r="B130" s="85" t="str">
        <f>wt!C125</f>
        <v>民生银行</v>
      </c>
      <c r="C130" s="2">
        <f>[1]!thsiFinD("THS_SPJ_STOCK",$A130,C$2,100,"")</f>
        <v>8.42</v>
      </c>
      <c r="D130" s="3">
        <f>[1]!thsiFinD("THS_QSPJ_STOCK",$A130,D$2,100,"")</f>
        <v>8.42</v>
      </c>
      <c r="E130" s="3" t="str">
        <f>[1]!thsiFinD("THS_JYZT_STOCK",$A130,E$2)</f>
        <v>交易</v>
      </c>
      <c r="F130" s="9">
        <f>[1]!thsiFinD("THS_TPYY_STOCK",$A130,F$2)</f>
        <v>0</v>
      </c>
      <c r="G130" s="9">
        <f t="shared" si="10"/>
        <v>1</v>
      </c>
      <c r="H130" s="99">
        <f>wt!E125</f>
        <v>0</v>
      </c>
      <c r="I130" s="97">
        <f>wt!F125</f>
        <v>0</v>
      </c>
      <c r="J130" s="108">
        <f>wt!D125</f>
        <v>3.0412374645236724E-2</v>
      </c>
      <c r="K130" s="47">
        <f t="shared" si="15"/>
        <v>3460.1050778367694</v>
      </c>
      <c r="L130" s="15">
        <f t="shared" si="11"/>
        <v>3.1345831790225535E-2</v>
      </c>
      <c r="M130" s="12">
        <f t="shared" si="12"/>
        <v>3566.3072355109207</v>
      </c>
      <c r="N130" s="72">
        <f t="shared" si="13"/>
        <v>3.0412374645236724E-2</v>
      </c>
      <c r="O130" s="73">
        <f t="shared" si="9"/>
        <v>3460.1050778367694</v>
      </c>
      <c r="P130" s="18">
        <f t="shared" si="14"/>
        <v>3460.1050778367694</v>
      </c>
      <c r="Q130" s="49">
        <f t="shared" si="16"/>
        <v>346000</v>
      </c>
    </row>
    <row r="131" spans="1:17" x14ac:dyDescent="0.15">
      <c r="A131" s="85" t="str">
        <f>wt!B126</f>
        <v>600018.SH</v>
      </c>
      <c r="B131" s="85" t="str">
        <f>wt!C126</f>
        <v>上港集团</v>
      </c>
      <c r="C131" s="2">
        <f>[1]!thsiFinD("THS_SPJ_STOCK",$A131,C$2,100,"")</f>
        <v>6.35</v>
      </c>
      <c r="D131" s="3">
        <f>[1]!thsiFinD("THS_QSPJ_STOCK",$A131,D$2,100,"")</f>
        <v>6.35</v>
      </c>
      <c r="E131" s="3" t="str">
        <f>[1]!thsiFinD("THS_JYZT_STOCK",$A131,E$2)</f>
        <v>交易</v>
      </c>
      <c r="F131" s="9">
        <f>[1]!thsiFinD("THS_TPYY_STOCK",$A131,F$2)</f>
        <v>0</v>
      </c>
      <c r="G131" s="9">
        <f t="shared" si="10"/>
        <v>1</v>
      </c>
      <c r="H131" s="99">
        <f>wt!E126</f>
        <v>0</v>
      </c>
      <c r="I131" s="97">
        <f>wt!F126</f>
        <v>0</v>
      </c>
      <c r="J131" s="108">
        <f>wt!D126</f>
        <v>3.8508541268363512E-3</v>
      </c>
      <c r="K131" s="47">
        <f t="shared" si="15"/>
        <v>580.94415925394935</v>
      </c>
      <c r="L131" s="15">
        <f t="shared" si="11"/>
        <v>3.9690496752253371E-3</v>
      </c>
      <c r="M131" s="12">
        <f t="shared" si="12"/>
        <v>598.77527183956431</v>
      </c>
      <c r="N131" s="72">
        <f t="shared" si="13"/>
        <v>3.8508541268363512E-3</v>
      </c>
      <c r="O131" s="73">
        <f t="shared" si="9"/>
        <v>580.94415925394935</v>
      </c>
      <c r="P131" s="18">
        <f t="shared" si="14"/>
        <v>580.94415925394935</v>
      </c>
      <c r="Q131" s="49">
        <f t="shared" si="16"/>
        <v>58100</v>
      </c>
    </row>
    <row r="132" spans="1:17" x14ac:dyDescent="0.15">
      <c r="A132" s="85" t="str">
        <f>wt!B127</f>
        <v>600019.SH</v>
      </c>
      <c r="B132" s="85" t="str">
        <f>wt!C127</f>
        <v>宝钢股份</v>
      </c>
      <c r="C132" s="2">
        <f>[1]!thsiFinD("THS_SPJ_STOCK",$A132,C$2,100,"")</f>
        <v>6.33</v>
      </c>
      <c r="D132" s="3">
        <f>[1]!thsiFinD("THS_QSPJ_STOCK",$A132,D$2,100,"")</f>
        <v>6.33</v>
      </c>
      <c r="E132" s="3" t="str">
        <f>[1]!thsiFinD("THS_JYZT_STOCK",$A132,E$2)</f>
        <v>交易</v>
      </c>
      <c r="F132" s="9">
        <f>[1]!thsiFinD("THS_TPYY_STOCK",$A132,F$2)</f>
        <v>0</v>
      </c>
      <c r="G132" s="9">
        <f t="shared" si="10"/>
        <v>1</v>
      </c>
      <c r="H132" s="99">
        <f>wt!E127</f>
        <v>0</v>
      </c>
      <c r="I132" s="97">
        <f>wt!F127</f>
        <v>0</v>
      </c>
      <c r="J132" s="108">
        <f>wt!D127</f>
        <v>4.1680956879970154E-3</v>
      </c>
      <c r="K132" s="47">
        <f t="shared" si="15"/>
        <v>630.79031703770829</v>
      </c>
      <c r="L132" s="15">
        <f t="shared" si="11"/>
        <v>4.2960284372921204E-3</v>
      </c>
      <c r="M132" s="12">
        <f t="shared" si="12"/>
        <v>650.15137434734618</v>
      </c>
      <c r="N132" s="72">
        <f t="shared" si="13"/>
        <v>4.1680956879970154E-3</v>
      </c>
      <c r="O132" s="73">
        <f t="shared" si="9"/>
        <v>630.79031703770829</v>
      </c>
      <c r="P132" s="18">
        <f t="shared" si="14"/>
        <v>630.79031703770829</v>
      </c>
      <c r="Q132" s="49">
        <f t="shared" si="16"/>
        <v>63100</v>
      </c>
    </row>
    <row r="133" spans="1:17" x14ac:dyDescent="0.15">
      <c r="A133" s="85" t="str">
        <f>wt!B128</f>
        <v>600023.SH</v>
      </c>
      <c r="B133" s="85" t="str">
        <f>wt!C128</f>
        <v>浙能电力</v>
      </c>
      <c r="C133" s="2">
        <f>[1]!thsiFinD("THS_SPJ_STOCK",$A133,C$2,100,"")</f>
        <v>6.72</v>
      </c>
      <c r="D133" s="3">
        <f>[1]!thsiFinD("THS_QSPJ_STOCK",$A133,D$2,100,"")</f>
        <v>6.72</v>
      </c>
      <c r="E133" s="3" t="str">
        <f>[1]!thsiFinD("THS_JYZT_STOCK",$A133,E$2)</f>
        <v>交易</v>
      </c>
      <c r="F133" s="9">
        <f>[1]!thsiFinD("THS_TPYY_STOCK",$A133,F$2)</f>
        <v>0</v>
      </c>
      <c r="G133" s="9">
        <f t="shared" si="10"/>
        <v>1</v>
      </c>
      <c r="H133" s="99">
        <f>wt!E128</f>
        <v>0</v>
      </c>
      <c r="I133" s="97">
        <f>wt!F128</f>
        <v>0</v>
      </c>
      <c r="J133" s="108">
        <f>wt!D128</f>
        <v>7.0797473072380568E-4</v>
      </c>
      <c r="K133" s="47">
        <f t="shared" si="15"/>
        <v>100.9251797082583</v>
      </c>
      <c r="L133" s="15">
        <f t="shared" si="11"/>
        <v>7.297048349519269E-4</v>
      </c>
      <c r="M133" s="12">
        <f t="shared" si="12"/>
        <v>104.02290986602843</v>
      </c>
      <c r="N133" s="72">
        <f t="shared" si="13"/>
        <v>7.0797473072380568E-4</v>
      </c>
      <c r="O133" s="73">
        <f t="shared" ref="O133:O196" si="17">$K$2*N133/$D133</f>
        <v>100.9251797082583</v>
      </c>
      <c r="P133" s="18">
        <f t="shared" si="14"/>
        <v>100.9251797082583</v>
      </c>
      <c r="Q133" s="49">
        <f t="shared" si="16"/>
        <v>10100</v>
      </c>
    </row>
    <row r="134" spans="1:17" x14ac:dyDescent="0.15">
      <c r="A134" s="85" t="str">
        <f>wt!B129</f>
        <v>600027.SH</v>
      </c>
      <c r="B134" s="85" t="str">
        <f>wt!C129</f>
        <v>华电国际</v>
      </c>
      <c r="C134" s="2">
        <f>[1]!thsiFinD("THS_SPJ_STOCK",$A134,C$2,100,"")</f>
        <v>5.86</v>
      </c>
      <c r="D134" s="3">
        <f>[1]!thsiFinD("THS_QSPJ_STOCK",$A134,D$2,100,"")</f>
        <v>5.86</v>
      </c>
      <c r="E134" s="3" t="str">
        <f>[1]!thsiFinD("THS_JYZT_STOCK",$A134,E$2)</f>
        <v>交易</v>
      </c>
      <c r="F134" s="9">
        <f>[1]!thsiFinD("THS_TPYY_STOCK",$A134,F$2)</f>
        <v>0</v>
      </c>
      <c r="G134" s="9">
        <f t="shared" ref="G134:G197" si="18">IF(E134="交易",1,0)</f>
        <v>1</v>
      </c>
      <c r="H134" s="99">
        <f>wt!E129</f>
        <v>0</v>
      </c>
      <c r="I134" s="97">
        <f>wt!F129</f>
        <v>0</v>
      </c>
      <c r="J134" s="108">
        <f>wt!D129</f>
        <v>1.6608985550677915E-3</v>
      </c>
      <c r="K134" s="47">
        <f t="shared" si="15"/>
        <v>271.51669506672994</v>
      </c>
      <c r="L134" s="15">
        <f t="shared" ref="L134:L197" si="19">J134/$L$2*G134</f>
        <v>1.7118770676441662E-3</v>
      </c>
      <c r="M134" s="12">
        <f t="shared" ref="M134:M197" si="20">$K$2*$L134/$D134</f>
        <v>279.85044742741525</v>
      </c>
      <c r="N134" s="72">
        <f t="shared" ref="N134:N197" si="21">G134*J134</f>
        <v>1.6608985550677915E-3</v>
      </c>
      <c r="O134" s="73">
        <f t="shared" si="17"/>
        <v>271.51669506672994</v>
      </c>
      <c r="P134" s="18">
        <f t="shared" ref="P134:P197" si="22">O134</f>
        <v>271.51669506672994</v>
      </c>
      <c r="Q134" s="49">
        <f t="shared" si="16"/>
        <v>27200</v>
      </c>
    </row>
    <row r="135" spans="1:17" x14ac:dyDescent="0.15">
      <c r="A135" s="85" t="str">
        <f>wt!B130</f>
        <v>600028.SH</v>
      </c>
      <c r="B135" s="85" t="str">
        <f>wt!C130</f>
        <v>中国石化</v>
      </c>
      <c r="C135" s="2">
        <f>[1]!thsiFinD("THS_SPJ_STOCK",$A135,C$2,100,"")</f>
        <v>5.76</v>
      </c>
      <c r="D135" s="3">
        <f>[1]!thsiFinD("THS_QSPJ_STOCK",$A135,D$2,100,"")</f>
        <v>5.76</v>
      </c>
      <c r="E135" s="3" t="str">
        <f>[1]!thsiFinD("THS_JYZT_STOCK",$A135,E$2)</f>
        <v>交易</v>
      </c>
      <c r="F135" s="9">
        <f>[1]!thsiFinD("THS_TPYY_STOCK",$A135,F$2)</f>
        <v>0</v>
      </c>
      <c r="G135" s="9">
        <f t="shared" si="18"/>
        <v>1</v>
      </c>
      <c r="H135" s="99">
        <f>wt!E130</f>
        <v>0</v>
      </c>
      <c r="I135" s="97">
        <f>wt!F130</f>
        <v>0</v>
      </c>
      <c r="J135" s="108">
        <f>wt!D130</f>
        <v>4.3127985713594923E-3</v>
      </c>
      <c r="K135" s="47">
        <f t="shared" ref="K135:K198" si="23">$K$2*$J135/$D135</f>
        <v>717.27837727221652</v>
      </c>
      <c r="L135" s="15">
        <f t="shared" si="19"/>
        <v>4.4451727344524614E-3</v>
      </c>
      <c r="M135" s="12">
        <f t="shared" si="20"/>
        <v>739.29404142278281</v>
      </c>
      <c r="N135" s="72">
        <f t="shared" si="21"/>
        <v>4.3127985713594923E-3</v>
      </c>
      <c r="O135" s="73">
        <f t="shared" si="17"/>
        <v>717.27837727221652</v>
      </c>
      <c r="P135" s="18">
        <f t="shared" si="22"/>
        <v>717.27837727221652</v>
      </c>
      <c r="Q135" s="49">
        <f t="shared" ref="Q135:Q198" si="24">ROUND(P135*$Q$1,-2)</f>
        <v>71700</v>
      </c>
    </row>
    <row r="136" spans="1:17" x14ac:dyDescent="0.15">
      <c r="A136" s="85" t="str">
        <f>wt!B131</f>
        <v>600029.SH</v>
      </c>
      <c r="B136" s="85" t="str">
        <f>wt!C131</f>
        <v>南方航空</v>
      </c>
      <c r="C136" s="2">
        <f>[1]!thsiFinD("THS_SPJ_STOCK",$A136,C$2,100,"")</f>
        <v>5.47</v>
      </c>
      <c r="D136" s="3">
        <f>[1]!thsiFinD("THS_QSPJ_STOCK",$A136,D$2,100,"")</f>
        <v>5.47</v>
      </c>
      <c r="E136" s="3" t="str">
        <f>[1]!thsiFinD("THS_JYZT_STOCK",$A136,E$2)</f>
        <v>交易</v>
      </c>
      <c r="F136" s="9">
        <f>[1]!thsiFinD("THS_TPYY_STOCK",$A136,F$2)</f>
        <v>0</v>
      </c>
      <c r="G136" s="9">
        <f t="shared" si="18"/>
        <v>1</v>
      </c>
      <c r="H136" s="99">
        <f>wt!E131</f>
        <v>0</v>
      </c>
      <c r="I136" s="97">
        <f>wt!F131</f>
        <v>0</v>
      </c>
      <c r="J136" s="108">
        <f>wt!D131</f>
        <v>2.5593597604258054E-3</v>
      </c>
      <c r="K136" s="47">
        <f t="shared" si="23"/>
        <v>448.22395007524023</v>
      </c>
      <c r="L136" s="15">
        <f t="shared" si="19"/>
        <v>2.6379150420450426E-3</v>
      </c>
      <c r="M136" s="12">
        <f t="shared" si="20"/>
        <v>461.98143707299988</v>
      </c>
      <c r="N136" s="72">
        <f t="shared" si="21"/>
        <v>2.5593597604258054E-3</v>
      </c>
      <c r="O136" s="73">
        <f t="shared" si="17"/>
        <v>448.22395007524023</v>
      </c>
      <c r="P136" s="18">
        <f t="shared" si="22"/>
        <v>448.22395007524023</v>
      </c>
      <c r="Q136" s="49">
        <f t="shared" si="24"/>
        <v>44800</v>
      </c>
    </row>
    <row r="137" spans="1:17" x14ac:dyDescent="0.15">
      <c r="A137" s="85" t="str">
        <f>wt!B132</f>
        <v>600030.SH</v>
      </c>
      <c r="B137" s="85" t="str">
        <f>wt!C132</f>
        <v>中信证券</v>
      </c>
      <c r="C137" s="2">
        <f>[1]!thsiFinD("THS_SPJ_STOCK",$A137,C$2,100,"")</f>
        <v>25.47</v>
      </c>
      <c r="D137" s="3">
        <f>[1]!thsiFinD("THS_QSPJ_STOCK",$A137,D$2,100,"")</f>
        <v>25.47</v>
      </c>
      <c r="E137" s="3" t="str">
        <f>[1]!thsiFinD("THS_JYZT_STOCK",$A137,E$2)</f>
        <v>交易</v>
      </c>
      <c r="F137" s="9">
        <f>[1]!thsiFinD("THS_TPYY_STOCK",$A137,F$2)</f>
        <v>0</v>
      </c>
      <c r="G137" s="9">
        <f t="shared" si="18"/>
        <v>1</v>
      </c>
      <c r="H137" s="99">
        <f>wt!E132</f>
        <v>0</v>
      </c>
      <c r="I137" s="97">
        <f>wt!F132</f>
        <v>0</v>
      </c>
      <c r="J137" s="108">
        <f>wt!D132</f>
        <v>2.6713133205254487E-2</v>
      </c>
      <c r="K137" s="47">
        <f t="shared" si="23"/>
        <v>1004.7243604901669</v>
      </c>
      <c r="L137" s="15">
        <f t="shared" si="19"/>
        <v>2.753304830055232E-2</v>
      </c>
      <c r="M137" s="12">
        <f t="shared" si="20"/>
        <v>1035.5626999485016</v>
      </c>
      <c r="N137" s="72">
        <f t="shared" si="21"/>
        <v>2.6713133205254487E-2</v>
      </c>
      <c r="O137" s="73">
        <f t="shared" si="17"/>
        <v>1004.7243604901669</v>
      </c>
      <c r="P137" s="18">
        <f t="shared" si="22"/>
        <v>1004.7243604901669</v>
      </c>
      <c r="Q137" s="49">
        <f t="shared" si="24"/>
        <v>100500</v>
      </c>
    </row>
    <row r="138" spans="1:17" x14ac:dyDescent="0.15">
      <c r="A138" s="85" t="str">
        <f>wt!B133</f>
        <v>600031.SH</v>
      </c>
      <c r="B138" s="85" t="str">
        <f>wt!C133</f>
        <v>三一重工</v>
      </c>
      <c r="C138" s="2">
        <f>[1]!thsiFinD("THS_SPJ_STOCK",$A138,C$2,100,"")</f>
        <v>8.33</v>
      </c>
      <c r="D138" s="3">
        <f>[1]!thsiFinD("THS_QSPJ_STOCK",$A138,D$2,100,"")</f>
        <v>8.33</v>
      </c>
      <c r="E138" s="3" t="str">
        <f>[1]!thsiFinD("THS_JYZT_STOCK",$A138,E$2)</f>
        <v>交易</v>
      </c>
      <c r="F138" s="9">
        <f>[1]!thsiFinD("THS_TPYY_STOCK",$A138,F$2)</f>
        <v>0</v>
      </c>
      <c r="G138" s="9">
        <f t="shared" si="18"/>
        <v>1</v>
      </c>
      <c r="H138" s="99">
        <f>wt!E133</f>
        <v>0</v>
      </c>
      <c r="I138" s="97">
        <f>wt!F133</f>
        <v>0</v>
      </c>
      <c r="J138" s="108">
        <f>wt!D133</f>
        <v>3.3816951790943484E-3</v>
      </c>
      <c r="K138" s="47">
        <f t="shared" si="23"/>
        <v>388.90229357697149</v>
      </c>
      <c r="L138" s="15">
        <f t="shared" si="19"/>
        <v>3.485490675628988E-3</v>
      </c>
      <c r="M138" s="12">
        <f t="shared" si="20"/>
        <v>400.83900121248712</v>
      </c>
      <c r="N138" s="72">
        <f t="shared" si="21"/>
        <v>3.3816951790943484E-3</v>
      </c>
      <c r="O138" s="73">
        <f t="shared" si="17"/>
        <v>388.90229357697149</v>
      </c>
      <c r="P138" s="18">
        <f t="shared" si="22"/>
        <v>388.90229357697149</v>
      </c>
      <c r="Q138" s="49">
        <f t="shared" si="24"/>
        <v>38900</v>
      </c>
    </row>
    <row r="139" spans="1:17" x14ac:dyDescent="0.15">
      <c r="A139" s="85" t="str">
        <f>wt!B134</f>
        <v>600036.SH</v>
      </c>
      <c r="B139" s="85" t="str">
        <f>wt!C134</f>
        <v>招商银行</v>
      </c>
      <c r="C139" s="2">
        <f>[1]!thsiFinD("THS_SPJ_STOCK",$A139,C$2,100,"")</f>
        <v>13.91</v>
      </c>
      <c r="D139" s="3">
        <f>[1]!thsiFinD("THS_QSPJ_STOCK",$A139,D$2,100,"")</f>
        <v>13.91</v>
      </c>
      <c r="E139" s="3" t="str">
        <f>[1]!thsiFinD("THS_JYZT_STOCK",$A139,E$2)</f>
        <v>交易</v>
      </c>
      <c r="F139" s="9">
        <f>[1]!thsiFinD("THS_TPYY_STOCK",$A139,F$2)</f>
        <v>0</v>
      </c>
      <c r="G139" s="9">
        <f t="shared" si="18"/>
        <v>1</v>
      </c>
      <c r="H139" s="99">
        <f>wt!E134</f>
        <v>0</v>
      </c>
      <c r="I139" s="97">
        <f>wt!F134</f>
        <v>0</v>
      </c>
      <c r="J139" s="108">
        <f>wt!D134</f>
        <v>3.0589169290192633E-2</v>
      </c>
      <c r="K139" s="47">
        <f t="shared" si="23"/>
        <v>2106.6461815603293</v>
      </c>
      <c r="L139" s="15">
        <f t="shared" si="19"/>
        <v>3.1528052852107281E-2</v>
      </c>
      <c r="M139" s="12">
        <f t="shared" si="20"/>
        <v>2171.3061745099062</v>
      </c>
      <c r="N139" s="72">
        <f t="shared" si="21"/>
        <v>3.0589169290192633E-2</v>
      </c>
      <c r="O139" s="73">
        <f t="shared" si="17"/>
        <v>2106.6461815603293</v>
      </c>
      <c r="P139" s="18">
        <f t="shared" si="22"/>
        <v>2106.6461815603293</v>
      </c>
      <c r="Q139" s="49">
        <f t="shared" si="24"/>
        <v>210700</v>
      </c>
    </row>
    <row r="140" spans="1:17" x14ac:dyDescent="0.15">
      <c r="A140" s="85" t="str">
        <f>wt!B135</f>
        <v>600038.SH</v>
      </c>
      <c r="B140" s="85" t="str">
        <f>wt!C135</f>
        <v>哈飞股份</v>
      </c>
      <c r="C140" s="2">
        <f>[1]!thsiFinD("THS_SPJ_STOCK",$A140,C$2,100,"")</f>
        <v>40.36</v>
      </c>
      <c r="D140" s="3">
        <f>[1]!thsiFinD("THS_QSPJ_STOCK",$A140,D$2,100,"")</f>
        <v>40.36</v>
      </c>
      <c r="E140" s="3" t="str">
        <f>[1]!thsiFinD("THS_JYZT_STOCK",$A140,E$2)</f>
        <v>交易</v>
      </c>
      <c r="F140" s="9">
        <f>[1]!thsiFinD("THS_TPYY_STOCK",$A140,F$2)</f>
        <v>0</v>
      </c>
      <c r="G140" s="9">
        <f t="shared" si="18"/>
        <v>1</v>
      </c>
      <c r="H140" s="99">
        <f>wt!E135</f>
        <v>0</v>
      </c>
      <c r="I140" s="97">
        <f>wt!F135</f>
        <v>0</v>
      </c>
      <c r="J140" s="108">
        <f>wt!D135</f>
        <v>2.4299186219581457E-3</v>
      </c>
      <c r="K140" s="47">
        <f t="shared" si="23"/>
        <v>57.67553333577461</v>
      </c>
      <c r="L140" s="15">
        <f t="shared" si="19"/>
        <v>2.5045009235990815E-3</v>
      </c>
      <c r="M140" s="12">
        <f t="shared" si="20"/>
        <v>59.445787691488043</v>
      </c>
      <c r="N140" s="72">
        <f t="shared" si="21"/>
        <v>2.4299186219581457E-3</v>
      </c>
      <c r="O140" s="73">
        <f t="shared" si="17"/>
        <v>57.67553333577461</v>
      </c>
      <c r="P140" s="18">
        <f t="shared" si="22"/>
        <v>57.67553333577461</v>
      </c>
      <c r="Q140" s="49">
        <f t="shared" si="24"/>
        <v>5800</v>
      </c>
    </row>
    <row r="141" spans="1:17" x14ac:dyDescent="0.15">
      <c r="A141" s="85" t="str">
        <f>wt!B136</f>
        <v>600048.SH</v>
      </c>
      <c r="B141" s="85" t="str">
        <f>wt!C136</f>
        <v>保利地产</v>
      </c>
      <c r="C141" s="2">
        <f>[1]!thsiFinD("THS_SPJ_STOCK",$A141,C$2,100,"")</f>
        <v>8.34</v>
      </c>
      <c r="D141" s="3">
        <f>[1]!thsiFinD("THS_QSPJ_STOCK",$A141,D$2,100,"")</f>
        <v>8.34</v>
      </c>
      <c r="E141" s="3" t="str">
        <f>[1]!thsiFinD("THS_JYZT_STOCK",$A141,E$2)</f>
        <v>交易</v>
      </c>
      <c r="F141" s="9">
        <f>[1]!thsiFinD("THS_TPYY_STOCK",$A141,F$2)</f>
        <v>0</v>
      </c>
      <c r="G141" s="9">
        <f t="shared" si="18"/>
        <v>1</v>
      </c>
      <c r="H141" s="99">
        <f>wt!E136</f>
        <v>0</v>
      </c>
      <c r="I141" s="97">
        <f>wt!F136</f>
        <v>0</v>
      </c>
      <c r="J141" s="108">
        <f>wt!D136</f>
        <v>7.1393406764695957E-3</v>
      </c>
      <c r="K141" s="47">
        <f t="shared" si="23"/>
        <v>820.05523058636606</v>
      </c>
      <c r="L141" s="15">
        <f t="shared" si="19"/>
        <v>7.3584708378824784E-3</v>
      </c>
      <c r="M141" s="12">
        <f t="shared" si="20"/>
        <v>845.2254589294588</v>
      </c>
      <c r="N141" s="72">
        <f t="shared" si="21"/>
        <v>7.1393406764695957E-3</v>
      </c>
      <c r="O141" s="73">
        <f t="shared" si="17"/>
        <v>820.05523058636606</v>
      </c>
      <c r="P141" s="18">
        <f t="shared" si="22"/>
        <v>820.05523058636606</v>
      </c>
      <c r="Q141" s="49">
        <f t="shared" si="24"/>
        <v>82000</v>
      </c>
    </row>
    <row r="142" spans="1:17" x14ac:dyDescent="0.15">
      <c r="A142" s="85" t="str">
        <f>wt!B137</f>
        <v>600050.SH</v>
      </c>
      <c r="B142" s="85" t="str">
        <f>wt!C137</f>
        <v>中国联通</v>
      </c>
      <c r="C142" s="2">
        <f>[1]!thsiFinD("THS_SPJ_STOCK",$A142,C$2,100,"")</f>
        <v>4.47</v>
      </c>
      <c r="D142" s="3">
        <f>[1]!thsiFinD("THS_QSPJ_STOCK",$A142,D$2,100,"")</f>
        <v>4.47</v>
      </c>
      <c r="E142" s="3" t="str">
        <f>[1]!thsiFinD("THS_JYZT_STOCK",$A142,E$2)</f>
        <v>交易</v>
      </c>
      <c r="F142" s="9">
        <f>[1]!thsiFinD("THS_TPYY_STOCK",$A142,F$2)</f>
        <v>0</v>
      </c>
      <c r="G142" s="9">
        <f t="shared" si="18"/>
        <v>1</v>
      </c>
      <c r="H142" s="99">
        <f>wt!E137</f>
        <v>0</v>
      </c>
      <c r="I142" s="97">
        <f>wt!F137</f>
        <v>0</v>
      </c>
      <c r="J142" s="108">
        <f>wt!D137</f>
        <v>5.0501817402724396E-3</v>
      </c>
      <c r="K142" s="47">
        <f t="shared" si="23"/>
        <v>1082.3071602647613</v>
      </c>
      <c r="L142" s="15">
        <f t="shared" si="19"/>
        <v>5.2051886505824728E-3</v>
      </c>
      <c r="M142" s="12">
        <f t="shared" si="20"/>
        <v>1115.5267744384912</v>
      </c>
      <c r="N142" s="72">
        <f t="shared" si="21"/>
        <v>5.0501817402724396E-3</v>
      </c>
      <c r="O142" s="73">
        <f t="shared" si="17"/>
        <v>1082.3071602647613</v>
      </c>
      <c r="P142" s="18">
        <f t="shared" si="22"/>
        <v>1082.3071602647613</v>
      </c>
      <c r="Q142" s="49">
        <f t="shared" si="24"/>
        <v>108200</v>
      </c>
    </row>
    <row r="143" spans="1:17" x14ac:dyDescent="0.15">
      <c r="A143" s="85" t="str">
        <f>wt!B138</f>
        <v>600058.SH</v>
      </c>
      <c r="B143" s="85" t="str">
        <f>wt!C138</f>
        <v>五矿发展</v>
      </c>
      <c r="C143" s="2">
        <f>[1]!thsiFinD("THS_SPJ_STOCK",$A143,C$2,100,"")</f>
        <v>15.37</v>
      </c>
      <c r="D143" s="3">
        <f>[1]!thsiFinD("THS_QSPJ_STOCK",$A143,D$2,100,"")</f>
        <v>15.37</v>
      </c>
      <c r="E143" s="3" t="str">
        <f>[1]!thsiFinD("THS_JYZT_STOCK",$A143,E$2)</f>
        <v>交易</v>
      </c>
      <c r="F143" s="9">
        <f>[1]!thsiFinD("THS_TPYY_STOCK",$A143,F$2)</f>
        <v>0</v>
      </c>
      <c r="G143" s="9">
        <f t="shared" si="18"/>
        <v>1</v>
      </c>
      <c r="H143" s="99">
        <f>wt!E138</f>
        <v>0</v>
      </c>
      <c r="I143" s="97">
        <f>wt!F138</f>
        <v>0</v>
      </c>
      <c r="J143" s="108">
        <f>wt!D138</f>
        <v>8.781446138683898E-4</v>
      </c>
      <c r="K143" s="47">
        <f t="shared" si="23"/>
        <v>54.732239900633381</v>
      </c>
      <c r="L143" s="15">
        <f t="shared" si="19"/>
        <v>9.0509779900144465E-4</v>
      </c>
      <c r="M143" s="12">
        <f t="shared" si="20"/>
        <v>56.41215477056577</v>
      </c>
      <c r="N143" s="72">
        <f t="shared" si="21"/>
        <v>8.781446138683898E-4</v>
      </c>
      <c r="O143" s="73">
        <f t="shared" si="17"/>
        <v>54.732239900633381</v>
      </c>
      <c r="P143" s="18">
        <f t="shared" si="22"/>
        <v>54.732239900633381</v>
      </c>
      <c r="Q143" s="49">
        <f t="shared" si="24"/>
        <v>5500</v>
      </c>
    </row>
    <row r="144" spans="1:17" x14ac:dyDescent="0.15">
      <c r="A144" s="85" t="str">
        <f>wt!B139</f>
        <v>600060.SH</v>
      </c>
      <c r="B144" s="85" t="str">
        <f>wt!C139</f>
        <v>海信电器</v>
      </c>
      <c r="C144" s="2">
        <f>[1]!thsiFinD("THS_SPJ_STOCK",$A144,C$2,100,"")</f>
        <v>12.17</v>
      </c>
      <c r="D144" s="3">
        <f>[1]!thsiFinD("THS_QSPJ_STOCK",$A144,D$2,100,"")</f>
        <v>12.17</v>
      </c>
      <c r="E144" s="3" t="str">
        <f>[1]!thsiFinD("THS_JYZT_STOCK",$A144,E$2)</f>
        <v>交易</v>
      </c>
      <c r="F144" s="9">
        <f>[1]!thsiFinD("THS_TPYY_STOCK",$A144,F$2)</f>
        <v>0</v>
      </c>
      <c r="G144" s="9">
        <f t="shared" si="18"/>
        <v>1</v>
      </c>
      <c r="H144" s="99">
        <f>wt!E139</f>
        <v>0</v>
      </c>
      <c r="I144" s="97">
        <f>wt!F139</f>
        <v>0</v>
      </c>
      <c r="J144" s="108">
        <f>wt!D139</f>
        <v>1.2731632376596271E-3</v>
      </c>
      <c r="K144" s="47">
        <f t="shared" si="23"/>
        <v>100.21772947992123</v>
      </c>
      <c r="L144" s="15">
        <f t="shared" si="19"/>
        <v>1.3122408609887413E-3</v>
      </c>
      <c r="M144" s="12">
        <f t="shared" si="20"/>
        <v>103.2937456321897</v>
      </c>
      <c r="N144" s="72">
        <f t="shared" si="21"/>
        <v>1.2731632376596271E-3</v>
      </c>
      <c r="O144" s="73">
        <f t="shared" si="17"/>
        <v>100.21772947992123</v>
      </c>
      <c r="P144" s="18">
        <f t="shared" si="22"/>
        <v>100.21772947992123</v>
      </c>
      <c r="Q144" s="49">
        <f t="shared" si="24"/>
        <v>10000</v>
      </c>
    </row>
    <row r="145" spans="1:17" x14ac:dyDescent="0.15">
      <c r="A145" s="85" t="str">
        <f>wt!B140</f>
        <v>600066.SH</v>
      </c>
      <c r="B145" s="85" t="str">
        <f>wt!C140</f>
        <v>宇通客车</v>
      </c>
      <c r="C145" s="2">
        <f>[1]!thsiFinD("THS_SPJ_STOCK",$A145,C$2,100,"")</f>
        <v>21.37</v>
      </c>
      <c r="D145" s="3">
        <f>[1]!thsiFinD("THS_QSPJ_STOCK",$A145,D$2,100,"")</f>
        <v>21.37</v>
      </c>
      <c r="E145" s="3" t="str">
        <f>[1]!thsiFinD("THS_JYZT_STOCK",$A145,E$2)</f>
        <v>交易</v>
      </c>
      <c r="F145" s="9">
        <f>[1]!thsiFinD("THS_TPYY_STOCK",$A145,F$2)</f>
        <v>0</v>
      </c>
      <c r="G145" s="9">
        <f t="shared" si="18"/>
        <v>1</v>
      </c>
      <c r="H145" s="99">
        <f>wt!E140</f>
        <v>0</v>
      </c>
      <c r="I145" s="97">
        <f>wt!F140</f>
        <v>0</v>
      </c>
      <c r="J145" s="108">
        <f>wt!D140</f>
        <v>2.5389055626077565E-3</v>
      </c>
      <c r="K145" s="47">
        <f t="shared" si="23"/>
        <v>113.81331482876853</v>
      </c>
      <c r="L145" s="15">
        <f t="shared" si="19"/>
        <v>2.6168330367203128E-3</v>
      </c>
      <c r="M145" s="12">
        <f t="shared" si="20"/>
        <v>117.30662481067797</v>
      </c>
      <c r="N145" s="72">
        <f t="shared" si="21"/>
        <v>2.5389055626077565E-3</v>
      </c>
      <c r="O145" s="73">
        <f t="shared" si="17"/>
        <v>113.81331482876853</v>
      </c>
      <c r="P145" s="18">
        <f t="shared" si="22"/>
        <v>113.81331482876853</v>
      </c>
      <c r="Q145" s="49">
        <f t="shared" si="24"/>
        <v>11400</v>
      </c>
    </row>
    <row r="146" spans="1:17" x14ac:dyDescent="0.15">
      <c r="A146" s="85" t="str">
        <f>wt!B141</f>
        <v>600068.SH</v>
      </c>
      <c r="B146" s="85" t="str">
        <f>wt!C141</f>
        <v>葛 洲 坝</v>
      </c>
      <c r="C146" s="2">
        <f>[1]!thsiFinD("THS_SPJ_STOCK",$A146,C$2,100,"")</f>
        <v>7.08</v>
      </c>
      <c r="D146" s="3">
        <f>[1]!thsiFinD("THS_QSPJ_STOCK",$A146,D$2,100,"")</f>
        <v>7.08</v>
      </c>
      <c r="E146" s="3" t="str">
        <f>[1]!thsiFinD("THS_JYZT_STOCK",$A146,E$2)</f>
        <v>交易</v>
      </c>
      <c r="F146" s="9">
        <f>[1]!thsiFinD("THS_TPYY_STOCK",$A146,F$2)</f>
        <v>0</v>
      </c>
      <c r="G146" s="9">
        <f t="shared" si="18"/>
        <v>1</v>
      </c>
      <c r="H146" s="99">
        <f>wt!E141</f>
        <v>0</v>
      </c>
      <c r="I146" s="97">
        <f>wt!F141</f>
        <v>0</v>
      </c>
      <c r="J146" s="108">
        <f>wt!D141</f>
        <v>2.1721257232140464E-3</v>
      </c>
      <c r="K146" s="47">
        <f t="shared" si="23"/>
        <v>293.90214011701772</v>
      </c>
      <c r="L146" s="15">
        <f t="shared" si="19"/>
        <v>2.2387955015460616E-3</v>
      </c>
      <c r="M146" s="12">
        <f t="shared" si="20"/>
        <v>302.92297639895872</v>
      </c>
      <c r="N146" s="72">
        <f t="shared" si="21"/>
        <v>2.1721257232140464E-3</v>
      </c>
      <c r="O146" s="73">
        <f t="shared" si="17"/>
        <v>293.90214011701772</v>
      </c>
      <c r="P146" s="18">
        <f t="shared" si="22"/>
        <v>293.90214011701772</v>
      </c>
      <c r="Q146" s="49">
        <f t="shared" si="24"/>
        <v>29400</v>
      </c>
    </row>
    <row r="147" spans="1:17" x14ac:dyDescent="0.15">
      <c r="A147" s="85" t="str">
        <f>wt!B142</f>
        <v>600079.SH</v>
      </c>
      <c r="B147" s="85" t="str">
        <f>wt!C142</f>
        <v>人福医药</v>
      </c>
      <c r="C147" s="2">
        <f>[1]!thsiFinD("THS_SPJ_STOCK",$A147,C$2,100,"")</f>
        <v>27.09</v>
      </c>
      <c r="D147" s="3">
        <f>[1]!thsiFinD("THS_QSPJ_STOCK",$A147,D$2,100,"")</f>
        <v>27.09</v>
      </c>
      <c r="E147" s="3" t="str">
        <f>[1]!thsiFinD("THS_JYZT_STOCK",$A147,E$2)</f>
        <v>交易</v>
      </c>
      <c r="F147" s="9">
        <f>[1]!thsiFinD("THS_TPYY_STOCK",$A147,F$2)</f>
        <v>0</v>
      </c>
      <c r="G147" s="9">
        <f t="shared" si="18"/>
        <v>1</v>
      </c>
      <c r="H147" s="99">
        <f>wt!E142</f>
        <v>0</v>
      </c>
      <c r="I147" s="97">
        <f>wt!F142</f>
        <v>0</v>
      </c>
      <c r="J147" s="108">
        <f>wt!D142</f>
        <v>1.5270174265336045E-3</v>
      </c>
      <c r="K147" s="47">
        <f t="shared" si="23"/>
        <v>53.999039599973671</v>
      </c>
      <c r="L147" s="15">
        <f t="shared" si="19"/>
        <v>1.5738866810376579E-3</v>
      </c>
      <c r="M147" s="12">
        <f t="shared" si="20"/>
        <v>55.656450108857548</v>
      </c>
      <c r="N147" s="72">
        <f t="shared" si="21"/>
        <v>1.5270174265336045E-3</v>
      </c>
      <c r="O147" s="73">
        <f t="shared" si="17"/>
        <v>53.999039599973671</v>
      </c>
      <c r="P147" s="18">
        <f t="shared" si="22"/>
        <v>53.999039599973671</v>
      </c>
      <c r="Q147" s="49">
        <f t="shared" si="24"/>
        <v>5400</v>
      </c>
    </row>
    <row r="148" spans="1:17" x14ac:dyDescent="0.15">
      <c r="A148" s="85" t="str">
        <f>wt!B143</f>
        <v>600085.SH</v>
      </c>
      <c r="B148" s="85" t="str">
        <f>wt!C143</f>
        <v>同 仁 堂</v>
      </c>
      <c r="C148" s="2">
        <f>[1]!thsiFinD("THS_SPJ_STOCK",$A148,C$2,100,"")</f>
        <v>22.11</v>
      </c>
      <c r="D148" s="3">
        <f>[1]!thsiFinD("THS_QSPJ_STOCK",$A148,D$2,100,"")</f>
        <v>22.11</v>
      </c>
      <c r="E148" s="3" t="str">
        <f>[1]!thsiFinD("THS_JYZT_STOCK",$A148,E$2)</f>
        <v>交易</v>
      </c>
      <c r="F148" s="9">
        <f>[1]!thsiFinD("THS_TPYY_STOCK",$A148,F$2)</f>
        <v>0</v>
      </c>
      <c r="G148" s="9">
        <f t="shared" si="18"/>
        <v>1</v>
      </c>
      <c r="H148" s="99">
        <f>wt!E143</f>
        <v>0</v>
      </c>
      <c r="I148" s="97">
        <f>wt!F143</f>
        <v>0</v>
      </c>
      <c r="J148" s="108">
        <f>wt!D143</f>
        <v>1.9314325967515862E-3</v>
      </c>
      <c r="K148" s="47">
        <f t="shared" si="23"/>
        <v>83.68389032058721</v>
      </c>
      <c r="L148" s="15">
        <f t="shared" si="19"/>
        <v>1.9907147007810536E-3</v>
      </c>
      <c r="M148" s="12">
        <f t="shared" si="20"/>
        <v>86.252427840311825</v>
      </c>
      <c r="N148" s="72">
        <f t="shared" si="21"/>
        <v>1.9314325967515862E-3</v>
      </c>
      <c r="O148" s="73">
        <f t="shared" si="17"/>
        <v>83.68389032058721</v>
      </c>
      <c r="P148" s="18">
        <f t="shared" si="22"/>
        <v>83.68389032058721</v>
      </c>
      <c r="Q148" s="49">
        <f t="shared" si="24"/>
        <v>8400</v>
      </c>
    </row>
    <row r="149" spans="1:17" x14ac:dyDescent="0.15">
      <c r="A149" s="85" t="str">
        <f>wt!B144</f>
        <v>600089.SH</v>
      </c>
      <c r="B149" s="85" t="str">
        <f>wt!C144</f>
        <v>特变电工</v>
      </c>
      <c r="C149" s="2">
        <f>[1]!thsiFinD("THS_SPJ_STOCK",$A149,C$2,100,"")</f>
        <v>11.74</v>
      </c>
      <c r="D149" s="3">
        <f>[1]!thsiFinD("THS_QSPJ_STOCK",$A149,D$2,100,"")</f>
        <v>11.74</v>
      </c>
      <c r="E149" s="3" t="str">
        <f>[1]!thsiFinD("THS_JYZT_STOCK",$A149,E$2)</f>
        <v>交易</v>
      </c>
      <c r="F149" s="9">
        <f>[1]!thsiFinD("THS_TPYY_STOCK",$A149,F$2)</f>
        <v>0</v>
      </c>
      <c r="G149" s="9">
        <f t="shared" si="18"/>
        <v>1</v>
      </c>
      <c r="H149" s="99">
        <f>wt!E144</f>
        <v>0</v>
      </c>
      <c r="I149" s="97">
        <f>wt!F144</f>
        <v>0</v>
      </c>
      <c r="J149" s="108">
        <f>wt!D144</f>
        <v>4.9526876565832391E-3</v>
      </c>
      <c r="K149" s="47">
        <f t="shared" si="23"/>
        <v>404.13260513377321</v>
      </c>
      <c r="L149" s="15">
        <f t="shared" si="19"/>
        <v>5.1047021485084729E-3</v>
      </c>
      <c r="M149" s="12">
        <f t="shared" si="20"/>
        <v>416.53678179493858</v>
      </c>
      <c r="N149" s="72">
        <f t="shared" si="21"/>
        <v>4.9526876565832391E-3</v>
      </c>
      <c r="O149" s="73">
        <f t="shared" si="17"/>
        <v>404.13260513377321</v>
      </c>
      <c r="P149" s="18">
        <f t="shared" si="22"/>
        <v>404.13260513377321</v>
      </c>
      <c r="Q149" s="49">
        <f t="shared" si="24"/>
        <v>40400</v>
      </c>
    </row>
    <row r="150" spans="1:17" x14ac:dyDescent="0.15">
      <c r="A150" s="85" t="str">
        <f>wt!B145</f>
        <v>600100.SH</v>
      </c>
      <c r="B150" s="85" t="str">
        <f>wt!C145</f>
        <v>同方股份</v>
      </c>
      <c r="C150" s="2">
        <f>[1]!thsiFinD("THS_SPJ_STOCK",$A150,C$2,100,"")</f>
        <v>13.77</v>
      </c>
      <c r="D150" s="3">
        <f>[1]!thsiFinD("THS_QSPJ_STOCK",$A150,D$2,100,"")</f>
        <v>13.77</v>
      </c>
      <c r="E150" s="3" t="str">
        <f>[1]!thsiFinD("THS_JYZT_STOCK",$A150,E$2)</f>
        <v>交易</v>
      </c>
      <c r="F150" s="9">
        <f>[1]!thsiFinD("THS_TPYY_STOCK",$A150,F$2)</f>
        <v>0</v>
      </c>
      <c r="G150" s="9">
        <f t="shared" si="18"/>
        <v>1</v>
      </c>
      <c r="H150" s="99">
        <f>wt!E145</f>
        <v>0</v>
      </c>
      <c r="I150" s="97">
        <f>wt!F145</f>
        <v>0</v>
      </c>
      <c r="J150" s="108">
        <f>wt!D145</f>
        <v>2.8229938276414256E-3</v>
      </c>
      <c r="K150" s="47">
        <f t="shared" si="23"/>
        <v>196.39346647620798</v>
      </c>
      <c r="L150" s="15">
        <f t="shared" si="19"/>
        <v>2.9096409174991038E-3</v>
      </c>
      <c r="M150" s="12">
        <f t="shared" si="20"/>
        <v>202.42143655910479</v>
      </c>
      <c r="N150" s="72">
        <f t="shared" si="21"/>
        <v>2.8229938276414256E-3</v>
      </c>
      <c r="O150" s="73">
        <f t="shared" si="17"/>
        <v>196.39346647620798</v>
      </c>
      <c r="P150" s="18">
        <f t="shared" si="22"/>
        <v>196.39346647620798</v>
      </c>
      <c r="Q150" s="49">
        <f t="shared" si="24"/>
        <v>19600</v>
      </c>
    </row>
    <row r="151" spans="1:17" x14ac:dyDescent="0.15">
      <c r="A151" s="85" t="str">
        <f>wt!B146</f>
        <v>600104.SH</v>
      </c>
      <c r="B151" s="85" t="str">
        <f>wt!C146</f>
        <v>上汽集团</v>
      </c>
      <c r="C151" s="2">
        <f>[1]!thsiFinD("THS_SPJ_STOCK",$A151,C$2,100,"")</f>
        <v>21.88</v>
      </c>
      <c r="D151" s="3">
        <f>[1]!thsiFinD("THS_QSPJ_STOCK",$A151,D$2,100,"")</f>
        <v>21.88</v>
      </c>
      <c r="E151" s="3" t="str">
        <f>[1]!thsiFinD("THS_JYZT_STOCK",$A151,E$2)</f>
        <v>交易</v>
      </c>
      <c r="F151" s="9">
        <f>[1]!thsiFinD("THS_TPYY_STOCK",$A151,F$2)</f>
        <v>0</v>
      </c>
      <c r="G151" s="9">
        <f t="shared" si="18"/>
        <v>1</v>
      </c>
      <c r="H151" s="99">
        <f>wt!E146</f>
        <v>0</v>
      </c>
      <c r="I151" s="97">
        <f>wt!F146</f>
        <v>0</v>
      </c>
      <c r="J151" s="108">
        <f>wt!D146</f>
        <v>9.6436873925957265E-3</v>
      </c>
      <c r="K151" s="47">
        <f t="shared" si="23"/>
        <v>422.22782854108237</v>
      </c>
      <c r="L151" s="15">
        <f t="shared" si="19"/>
        <v>9.9396843019349621E-3</v>
      </c>
      <c r="M151" s="12">
        <f t="shared" si="20"/>
        <v>435.18740792159338</v>
      </c>
      <c r="N151" s="72">
        <f t="shared" si="21"/>
        <v>9.6436873925957265E-3</v>
      </c>
      <c r="O151" s="73">
        <f t="shared" si="17"/>
        <v>422.22782854108237</v>
      </c>
      <c r="P151" s="18">
        <f t="shared" si="22"/>
        <v>422.22782854108237</v>
      </c>
      <c r="Q151" s="49">
        <f t="shared" si="24"/>
        <v>42200</v>
      </c>
    </row>
    <row r="152" spans="1:17" x14ac:dyDescent="0.15">
      <c r="A152" s="85" t="str">
        <f>wt!B147</f>
        <v>600108.SH</v>
      </c>
      <c r="B152" s="85" t="str">
        <f>wt!C147</f>
        <v>亚盛集团</v>
      </c>
      <c r="C152" s="2">
        <f>[1]!thsiFinD("THS_SPJ_STOCK",$A152,C$2,100,"")</f>
        <v>10.17</v>
      </c>
      <c r="D152" s="3">
        <f>[1]!thsiFinD("THS_QSPJ_STOCK",$A152,D$2,100,"")</f>
        <v>10.17</v>
      </c>
      <c r="E152" s="3" t="str">
        <f>[1]!thsiFinD("THS_JYZT_STOCK",$A152,E$2)</f>
        <v>交易</v>
      </c>
      <c r="F152" s="9">
        <f>[1]!thsiFinD("THS_TPYY_STOCK",$A152,F$2)</f>
        <v>0</v>
      </c>
      <c r="G152" s="9">
        <f t="shared" si="18"/>
        <v>1</v>
      </c>
      <c r="H152" s="99">
        <f>wt!E147</f>
        <v>0</v>
      </c>
      <c r="I152" s="97">
        <f>wt!F147</f>
        <v>0</v>
      </c>
      <c r="J152" s="108">
        <f>wt!D147</f>
        <v>2.1107238136660643E-3</v>
      </c>
      <c r="K152" s="47">
        <f t="shared" si="23"/>
        <v>198.82065697172405</v>
      </c>
      <c r="L152" s="15">
        <f t="shared" si="19"/>
        <v>2.1755089627360732E-3</v>
      </c>
      <c r="M152" s="12">
        <f t="shared" si="20"/>
        <v>204.92312562096822</v>
      </c>
      <c r="N152" s="72">
        <f t="shared" si="21"/>
        <v>2.1107238136660643E-3</v>
      </c>
      <c r="O152" s="73">
        <f t="shared" si="17"/>
        <v>198.82065697172405</v>
      </c>
      <c r="P152" s="18">
        <f t="shared" si="22"/>
        <v>198.82065697172405</v>
      </c>
      <c r="Q152" s="49">
        <f t="shared" si="24"/>
        <v>19900</v>
      </c>
    </row>
    <row r="153" spans="1:17" x14ac:dyDescent="0.15">
      <c r="A153" s="85" t="str">
        <f>wt!B148</f>
        <v>600109.SH</v>
      </c>
      <c r="B153" s="85" t="str">
        <f>wt!C148</f>
        <v>国金证券</v>
      </c>
      <c r="C153" s="2">
        <f>[1]!thsiFinD("THS_SPJ_STOCK",$A153,C$2,100,"")</f>
        <v>19.18</v>
      </c>
      <c r="D153" s="3">
        <f>[1]!thsiFinD("THS_QSPJ_STOCK",$A153,D$2,100,"")</f>
        <v>19.18</v>
      </c>
      <c r="E153" s="3" t="str">
        <f>[1]!thsiFinD("THS_JYZT_STOCK",$A153,E$2)</f>
        <v>交易</v>
      </c>
      <c r="F153" s="9">
        <f>[1]!thsiFinD("THS_TPYY_STOCK",$A153,F$2)</f>
        <v>0</v>
      </c>
      <c r="G153" s="9">
        <f t="shared" si="18"/>
        <v>1</v>
      </c>
      <c r="H153" s="99">
        <f>wt!E148</f>
        <v>0</v>
      </c>
      <c r="I153" s="97">
        <f>wt!F148</f>
        <v>0</v>
      </c>
      <c r="J153" s="108">
        <f>wt!D148</f>
        <v>3.9688220663905175E-3</v>
      </c>
      <c r="K153" s="47">
        <f t="shared" si="23"/>
        <v>198.2275773815536</v>
      </c>
      <c r="L153" s="15">
        <f t="shared" si="19"/>
        <v>4.0906384440419661E-3</v>
      </c>
      <c r="M153" s="12">
        <f t="shared" si="20"/>
        <v>204.31184244138888</v>
      </c>
      <c r="N153" s="72">
        <f t="shared" si="21"/>
        <v>3.9688220663905175E-3</v>
      </c>
      <c r="O153" s="73">
        <f t="shared" si="17"/>
        <v>198.2275773815536</v>
      </c>
      <c r="P153" s="18">
        <f t="shared" si="22"/>
        <v>198.2275773815536</v>
      </c>
      <c r="Q153" s="49">
        <f t="shared" si="24"/>
        <v>19800</v>
      </c>
    </row>
    <row r="154" spans="1:17" x14ac:dyDescent="0.15">
      <c r="A154" s="85" t="str">
        <f>wt!B149</f>
        <v>600111.SH</v>
      </c>
      <c r="B154" s="85" t="str">
        <f>wt!C149</f>
        <v>包钢稀土</v>
      </c>
      <c r="C154" s="2">
        <f>[1]!thsiFinD("THS_SPJ_STOCK",$A154,C$2,100,"")</f>
        <v>25.85</v>
      </c>
      <c r="D154" s="3">
        <f>[1]!thsiFinD("THS_QSPJ_STOCK",$A154,D$2,100,"")</f>
        <v>25.85</v>
      </c>
      <c r="E154" s="3" t="str">
        <f>[1]!thsiFinD("THS_JYZT_STOCK",$A154,E$2)</f>
        <v>交易</v>
      </c>
      <c r="F154" s="9">
        <f>[1]!thsiFinD("THS_TPYY_STOCK",$A154,F$2)</f>
        <v>0</v>
      </c>
      <c r="G154" s="9">
        <f t="shared" si="18"/>
        <v>1</v>
      </c>
      <c r="H154" s="99">
        <f>wt!E149</f>
        <v>0</v>
      </c>
      <c r="I154" s="97">
        <f>wt!F149</f>
        <v>0</v>
      </c>
      <c r="J154" s="108">
        <f>wt!D149</f>
        <v>5.0057250671676655E-3</v>
      </c>
      <c r="K154" s="47">
        <f t="shared" si="23"/>
        <v>185.50580006642093</v>
      </c>
      <c r="L154" s="15">
        <f t="shared" si="19"/>
        <v>5.1593674540021013E-3</v>
      </c>
      <c r="M154" s="12">
        <f t="shared" si="20"/>
        <v>191.19959137764914</v>
      </c>
      <c r="N154" s="72">
        <f t="shared" si="21"/>
        <v>5.0057250671676655E-3</v>
      </c>
      <c r="O154" s="73">
        <f t="shared" si="17"/>
        <v>185.50580006642093</v>
      </c>
      <c r="P154" s="18">
        <f t="shared" si="22"/>
        <v>185.50580006642093</v>
      </c>
      <c r="Q154" s="49">
        <f t="shared" si="24"/>
        <v>18600</v>
      </c>
    </row>
    <row r="155" spans="1:17" x14ac:dyDescent="0.15">
      <c r="A155" s="85" t="str">
        <f>wt!B150</f>
        <v>600115.SH</v>
      </c>
      <c r="B155" s="85" t="str">
        <f>wt!C150</f>
        <v>东方航空</v>
      </c>
      <c r="C155" s="2">
        <f>[1]!thsiFinD("THS_SPJ_STOCK",$A155,C$2,100,"")</f>
        <v>5.71</v>
      </c>
      <c r="D155" s="3">
        <f>[1]!thsiFinD("THS_QSPJ_STOCK",$A155,D$2,100,"")</f>
        <v>5.71</v>
      </c>
      <c r="E155" s="3" t="str">
        <f>[1]!thsiFinD("THS_JYZT_STOCK",$A155,E$2)</f>
        <v>交易</v>
      </c>
      <c r="F155" s="9">
        <f>[1]!thsiFinD("THS_TPYY_STOCK",$A155,F$2)</f>
        <v>0</v>
      </c>
      <c r="G155" s="9">
        <f t="shared" si="18"/>
        <v>1</v>
      </c>
      <c r="H155" s="99">
        <f>wt!E150</f>
        <v>0</v>
      </c>
      <c r="I155" s="97">
        <f>wt!F150</f>
        <v>0</v>
      </c>
      <c r="J155" s="108">
        <f>wt!D150</f>
        <v>1.9358949734019435E-3</v>
      </c>
      <c r="K155" s="47">
        <f t="shared" si="23"/>
        <v>324.78557433790024</v>
      </c>
      <c r="L155" s="15">
        <f t="shared" si="19"/>
        <v>1.9953140426443054E-3</v>
      </c>
      <c r="M155" s="12">
        <f t="shared" si="20"/>
        <v>334.7543261532897</v>
      </c>
      <c r="N155" s="72">
        <f t="shared" si="21"/>
        <v>1.9358949734019435E-3</v>
      </c>
      <c r="O155" s="73">
        <f t="shared" si="17"/>
        <v>324.78557433790024</v>
      </c>
      <c r="P155" s="18">
        <f t="shared" si="22"/>
        <v>324.78557433790024</v>
      </c>
      <c r="Q155" s="49">
        <f t="shared" si="24"/>
        <v>32500</v>
      </c>
    </row>
    <row r="156" spans="1:17" x14ac:dyDescent="0.15">
      <c r="A156" s="85" t="str">
        <f>wt!B151</f>
        <v>600118.SH</v>
      </c>
      <c r="B156" s="85" t="str">
        <f>wt!C151</f>
        <v>中国卫星</v>
      </c>
      <c r="C156" s="2">
        <f>[1]!thsiFinD("THS_SPJ_STOCK",$A156,C$2,100,"")</f>
        <v>25.8</v>
      </c>
      <c r="D156" s="3">
        <f>[1]!thsiFinD("THS_QSPJ_STOCK",$A156,D$2,100,"")</f>
        <v>25.8</v>
      </c>
      <c r="E156" s="3" t="str">
        <f>[1]!thsiFinD("THS_JYZT_STOCK",$A156,E$2)</f>
        <v>交易</v>
      </c>
      <c r="F156" s="9">
        <f>[1]!thsiFinD("THS_TPYY_STOCK",$A156,F$2)</f>
        <v>0</v>
      </c>
      <c r="G156" s="9">
        <f t="shared" si="18"/>
        <v>1</v>
      </c>
      <c r="H156" s="99">
        <f>wt!E151</f>
        <v>0</v>
      </c>
      <c r="I156" s="97">
        <f>wt!F151</f>
        <v>0</v>
      </c>
      <c r="J156" s="108">
        <f>wt!D151</f>
        <v>2.0326420513082648E-3</v>
      </c>
      <c r="K156" s="47">
        <f t="shared" si="23"/>
        <v>75.473110227592272</v>
      </c>
      <c r="L156" s="15">
        <f t="shared" si="19"/>
        <v>2.0950306108381135E-3</v>
      </c>
      <c r="M156" s="12">
        <f t="shared" si="20"/>
        <v>77.789631539008795</v>
      </c>
      <c r="N156" s="72">
        <f t="shared" si="21"/>
        <v>2.0326420513082648E-3</v>
      </c>
      <c r="O156" s="73">
        <f t="shared" si="17"/>
        <v>75.473110227592272</v>
      </c>
      <c r="P156" s="18">
        <f t="shared" si="22"/>
        <v>75.473110227592272</v>
      </c>
      <c r="Q156" s="49">
        <f t="shared" si="24"/>
        <v>7500</v>
      </c>
    </row>
    <row r="157" spans="1:17" x14ac:dyDescent="0.15">
      <c r="A157" s="85" t="str">
        <f>wt!B152</f>
        <v>600143.SH</v>
      </c>
      <c r="B157" s="85" t="str">
        <f>wt!C152</f>
        <v>金发科技</v>
      </c>
      <c r="C157" s="2">
        <f>[1]!thsiFinD("THS_SPJ_STOCK",$A157,C$2,100,"")</f>
        <v>6.77</v>
      </c>
      <c r="D157" s="3">
        <f>[1]!thsiFinD("THS_QSPJ_STOCK",$A157,D$2,100,"")</f>
        <v>6.77</v>
      </c>
      <c r="E157" s="3" t="str">
        <f>[1]!thsiFinD("THS_JYZT_STOCK",$A157,E$2)</f>
        <v>交易</v>
      </c>
      <c r="F157" s="9">
        <f>[1]!thsiFinD("THS_TPYY_STOCK",$A157,F$2)</f>
        <v>0</v>
      </c>
      <c r="G157" s="9">
        <f t="shared" si="18"/>
        <v>1</v>
      </c>
      <c r="H157" s="99">
        <f>wt!E152</f>
        <v>0</v>
      </c>
      <c r="I157" s="97">
        <f>wt!F152</f>
        <v>0</v>
      </c>
      <c r="J157" s="108">
        <f>wt!D152</f>
        <v>1.3856465821237072E-3</v>
      </c>
      <c r="K157" s="47">
        <f t="shared" si="23"/>
        <v>196.0716726068747</v>
      </c>
      <c r="L157" s="15">
        <f t="shared" si="19"/>
        <v>1.4281766942113301E-3</v>
      </c>
      <c r="M157" s="12">
        <f t="shared" si="20"/>
        <v>202.08976576335436</v>
      </c>
      <c r="N157" s="72">
        <f t="shared" si="21"/>
        <v>1.3856465821237072E-3</v>
      </c>
      <c r="O157" s="73">
        <f t="shared" si="17"/>
        <v>196.0716726068747</v>
      </c>
      <c r="P157" s="18">
        <f t="shared" si="22"/>
        <v>196.0716726068747</v>
      </c>
      <c r="Q157" s="49">
        <f t="shared" si="24"/>
        <v>19600</v>
      </c>
    </row>
    <row r="158" spans="1:17" x14ac:dyDescent="0.15">
      <c r="A158" s="85" t="str">
        <f>wt!B153</f>
        <v>600150.SH</v>
      </c>
      <c r="B158" s="85" t="str">
        <f>wt!C153</f>
        <v>中国船舶</v>
      </c>
      <c r="C158" s="2">
        <f>[1]!thsiFinD("THS_SPJ_STOCK",$A158,C$2,100,"")</f>
        <v>38.619999999999997</v>
      </c>
      <c r="D158" s="3">
        <f>[1]!thsiFinD("THS_QSPJ_STOCK",$A158,D$2,100,"")</f>
        <v>38.619999999999997</v>
      </c>
      <c r="E158" s="3" t="str">
        <f>[1]!thsiFinD("THS_JYZT_STOCK",$A158,E$2)</f>
        <v>交易</v>
      </c>
      <c r="F158" s="9">
        <f>[1]!thsiFinD("THS_TPYY_STOCK",$A158,F$2)</f>
        <v>0</v>
      </c>
      <c r="G158" s="9">
        <f t="shared" si="18"/>
        <v>1</v>
      </c>
      <c r="H158" s="99">
        <f>wt!E153</f>
        <v>0</v>
      </c>
      <c r="I158" s="97">
        <f>wt!F153</f>
        <v>0</v>
      </c>
      <c r="J158" s="108">
        <f>wt!D153</f>
        <v>3.5460266223043234E-3</v>
      </c>
      <c r="K158" s="47">
        <f t="shared" si="23"/>
        <v>87.959098547858375</v>
      </c>
      <c r="L158" s="15">
        <f t="shared" si="19"/>
        <v>3.6548659985622687E-3</v>
      </c>
      <c r="M158" s="12">
        <f t="shared" si="20"/>
        <v>90.658856457723971</v>
      </c>
      <c r="N158" s="72">
        <f t="shared" si="21"/>
        <v>3.5460266223043234E-3</v>
      </c>
      <c r="O158" s="73">
        <f t="shared" si="17"/>
        <v>87.959098547858375</v>
      </c>
      <c r="P158" s="18">
        <f t="shared" si="22"/>
        <v>87.959098547858375</v>
      </c>
      <c r="Q158" s="49">
        <f t="shared" si="24"/>
        <v>8800</v>
      </c>
    </row>
    <row r="159" spans="1:17" x14ac:dyDescent="0.15">
      <c r="A159" s="85" t="str">
        <f>wt!B154</f>
        <v>600153.SH</v>
      </c>
      <c r="B159" s="85" t="str">
        <f>wt!C154</f>
        <v>建发股份</v>
      </c>
      <c r="C159" s="2">
        <f>[1]!thsiFinD("THS_SPJ_STOCK",$A159,C$2,100,"")</f>
        <v>11.09</v>
      </c>
      <c r="D159" s="3">
        <f>[1]!thsiFinD("THS_QSPJ_STOCK",$A159,D$2,100,"")</f>
        <v>11.09</v>
      </c>
      <c r="E159" s="3" t="str">
        <f>[1]!thsiFinD("THS_JYZT_STOCK",$A159,E$2)</f>
        <v>交易</v>
      </c>
      <c r="F159" s="9">
        <f>[1]!thsiFinD("THS_TPYY_STOCK",$A159,F$2)</f>
        <v>0</v>
      </c>
      <c r="G159" s="9">
        <f t="shared" si="18"/>
        <v>1</v>
      </c>
      <c r="H159" s="99">
        <f>wt!E154</f>
        <v>0</v>
      </c>
      <c r="I159" s="97">
        <f>wt!F154</f>
        <v>0</v>
      </c>
      <c r="J159" s="108">
        <f>wt!D154</f>
        <v>2.5138513818109246E-3</v>
      </c>
      <c r="K159" s="47">
        <f t="shared" si="23"/>
        <v>217.14963317545408</v>
      </c>
      <c r="L159" s="15">
        <f t="shared" si="19"/>
        <v>2.5910098596070323E-3</v>
      </c>
      <c r="M159" s="12">
        <f t="shared" si="20"/>
        <v>223.81467919648469</v>
      </c>
      <c r="N159" s="72">
        <f t="shared" si="21"/>
        <v>2.5138513818109246E-3</v>
      </c>
      <c r="O159" s="73">
        <f t="shared" si="17"/>
        <v>217.14963317545408</v>
      </c>
      <c r="P159" s="18">
        <f t="shared" si="22"/>
        <v>217.14963317545408</v>
      </c>
      <c r="Q159" s="49">
        <f t="shared" si="24"/>
        <v>21700</v>
      </c>
    </row>
    <row r="160" spans="1:17" x14ac:dyDescent="0.15">
      <c r="A160" s="85" t="str">
        <f>wt!B155</f>
        <v>600157.SH</v>
      </c>
      <c r="B160" s="85" t="str">
        <f>wt!C155</f>
        <v>永泰能源</v>
      </c>
      <c r="C160" s="2">
        <f>[1]!thsiFinD("THS_SPJ_STOCK",$A160,C$2,100,"")</f>
        <v>4.8600000000000003</v>
      </c>
      <c r="D160" s="3">
        <f>[1]!thsiFinD("THS_QSPJ_STOCK",$A160,D$2,100,"")</f>
        <v>4.8600000000000003</v>
      </c>
      <c r="E160" s="3" t="str">
        <f>[1]!thsiFinD("THS_JYZT_STOCK",$A160,E$2)</f>
        <v>交易</v>
      </c>
      <c r="F160" s="9">
        <f>[1]!thsiFinD("THS_TPYY_STOCK",$A160,F$2)</f>
        <v>0</v>
      </c>
      <c r="G160" s="9">
        <f t="shared" si="18"/>
        <v>1</v>
      </c>
      <c r="H160" s="99">
        <f>wt!E155</f>
        <v>0</v>
      </c>
      <c r="I160" s="97">
        <f>wt!F155</f>
        <v>0</v>
      </c>
      <c r="J160" s="108">
        <f>wt!D155</f>
        <v>1.3736158574099676E-3</v>
      </c>
      <c r="K160" s="47">
        <f t="shared" si="23"/>
        <v>270.7572372536826</v>
      </c>
      <c r="L160" s="15">
        <f t="shared" si="19"/>
        <v>1.4157767064566595E-3</v>
      </c>
      <c r="M160" s="12">
        <f t="shared" si="20"/>
        <v>279.06767932274562</v>
      </c>
      <c r="N160" s="72">
        <f t="shared" si="21"/>
        <v>1.3736158574099676E-3</v>
      </c>
      <c r="O160" s="73">
        <f t="shared" si="17"/>
        <v>270.7572372536826</v>
      </c>
      <c r="P160" s="18">
        <f t="shared" si="22"/>
        <v>270.7572372536826</v>
      </c>
      <c r="Q160" s="49">
        <f t="shared" si="24"/>
        <v>27100</v>
      </c>
    </row>
    <row r="161" spans="1:17" x14ac:dyDescent="0.15">
      <c r="A161" s="85" t="str">
        <f>wt!B156</f>
        <v>600166.SH</v>
      </c>
      <c r="B161" s="85" t="str">
        <f>wt!C156</f>
        <v>福田汽车</v>
      </c>
      <c r="C161" s="2">
        <f>[1]!thsiFinD("THS_SPJ_STOCK",$A161,C$2,100,"")</f>
        <v>6.48</v>
      </c>
      <c r="D161" s="3">
        <f>[1]!thsiFinD("THS_QSPJ_STOCK",$A161,D$2,100,"")</f>
        <v>6.48</v>
      </c>
      <c r="E161" s="3" t="str">
        <f>[1]!thsiFinD("THS_JYZT_STOCK",$A161,E$2)</f>
        <v>交易</v>
      </c>
      <c r="F161" s="9">
        <f>[1]!thsiFinD("THS_TPYY_STOCK",$A161,F$2)</f>
        <v>0</v>
      </c>
      <c r="G161" s="9">
        <f t="shared" si="18"/>
        <v>1</v>
      </c>
      <c r="H161" s="99">
        <f>wt!E156</f>
        <v>0</v>
      </c>
      <c r="I161" s="97">
        <f>wt!F156</f>
        <v>0</v>
      </c>
      <c r="J161" s="108">
        <f>wt!D156</f>
        <v>1.4556488871982599E-3</v>
      </c>
      <c r="K161" s="47">
        <f t="shared" si="23"/>
        <v>215.19524671858508</v>
      </c>
      <c r="L161" s="15">
        <f t="shared" si="19"/>
        <v>1.5003276033524766E-3</v>
      </c>
      <c r="M161" s="12">
        <f t="shared" si="20"/>
        <v>221.80030610511196</v>
      </c>
      <c r="N161" s="72">
        <f t="shared" si="21"/>
        <v>1.4556488871982599E-3</v>
      </c>
      <c r="O161" s="73">
        <f t="shared" si="17"/>
        <v>215.19524671858508</v>
      </c>
      <c r="P161" s="18">
        <f t="shared" si="22"/>
        <v>215.19524671858508</v>
      </c>
      <c r="Q161" s="49">
        <f t="shared" si="24"/>
        <v>21500</v>
      </c>
    </row>
    <row r="162" spans="1:17" x14ac:dyDescent="0.15">
      <c r="A162" s="85" t="str">
        <f>wt!B157</f>
        <v>600170.SH</v>
      </c>
      <c r="B162" s="85" t="str">
        <f>wt!C157</f>
        <v>上海建工</v>
      </c>
      <c r="C162" s="2">
        <f>[1]!thsiFinD("THS_SPJ_STOCK",$A162,C$2,100,"")</f>
        <v>7.29</v>
      </c>
      <c r="D162" s="3">
        <f>[1]!thsiFinD("THS_QSPJ_STOCK",$A162,D$2,100,"")</f>
        <v>7.29</v>
      </c>
      <c r="E162" s="3" t="str">
        <f>[1]!thsiFinD("THS_JYZT_STOCK",$A162,E$2)</f>
        <v>交易</v>
      </c>
      <c r="F162" s="9">
        <f>[1]!thsiFinD("THS_TPYY_STOCK",$A162,F$2)</f>
        <v>0</v>
      </c>
      <c r="G162" s="9">
        <f t="shared" si="18"/>
        <v>1</v>
      </c>
      <c r="H162" s="99">
        <f>wt!E157</f>
        <v>0</v>
      </c>
      <c r="I162" s="97">
        <f>wt!F157</f>
        <v>0</v>
      </c>
      <c r="J162" s="108">
        <f>wt!D157</f>
        <v>1.3322946427885948E-3</v>
      </c>
      <c r="K162" s="47">
        <f t="shared" si="23"/>
        <v>175.07486523900809</v>
      </c>
      <c r="L162" s="15">
        <f t="shared" si="19"/>
        <v>1.3731872060313048E-3</v>
      </c>
      <c r="M162" s="12">
        <f t="shared" si="20"/>
        <v>180.4484963931574</v>
      </c>
      <c r="N162" s="72">
        <f t="shared" si="21"/>
        <v>1.3322946427885948E-3</v>
      </c>
      <c r="O162" s="73">
        <f t="shared" si="17"/>
        <v>175.07486523900809</v>
      </c>
      <c r="P162" s="18">
        <f t="shared" si="22"/>
        <v>175.07486523900809</v>
      </c>
      <c r="Q162" s="49">
        <f t="shared" si="24"/>
        <v>17500</v>
      </c>
    </row>
    <row r="163" spans="1:17" x14ac:dyDescent="0.15">
      <c r="A163" s="85" t="str">
        <f>wt!B158</f>
        <v>600177.SH</v>
      </c>
      <c r="B163" s="85" t="str">
        <f>wt!C158</f>
        <v>雅 戈 尔</v>
      </c>
      <c r="C163" s="2">
        <f>[1]!thsiFinD("THS_SPJ_STOCK",$A163,C$2,100,"")</f>
        <v>10.88</v>
      </c>
      <c r="D163" s="3">
        <f>[1]!thsiFinD("THS_QSPJ_STOCK",$A163,D$2,100,"")</f>
        <v>10.88</v>
      </c>
      <c r="E163" s="3" t="str">
        <f>[1]!thsiFinD("THS_JYZT_STOCK",$A163,E$2)</f>
        <v>交易</v>
      </c>
      <c r="F163" s="9">
        <f>[1]!thsiFinD("THS_TPYY_STOCK",$A163,F$2)</f>
        <v>0</v>
      </c>
      <c r="G163" s="9">
        <f t="shared" si="18"/>
        <v>1</v>
      </c>
      <c r="H163" s="99">
        <f>wt!E158</f>
        <v>0</v>
      </c>
      <c r="I163" s="97">
        <f>wt!F158</f>
        <v>0</v>
      </c>
      <c r="J163" s="108">
        <f>wt!D158</f>
        <v>2.2596728351628021E-3</v>
      </c>
      <c r="K163" s="47">
        <f t="shared" si="23"/>
        <v>198.96089085684949</v>
      </c>
      <c r="L163" s="15">
        <f t="shared" si="19"/>
        <v>2.3290297261627691E-3</v>
      </c>
      <c r="M163" s="12">
        <f t="shared" si="20"/>
        <v>205.06766375144008</v>
      </c>
      <c r="N163" s="72">
        <f t="shared" si="21"/>
        <v>2.2596728351628021E-3</v>
      </c>
      <c r="O163" s="73">
        <f t="shared" si="17"/>
        <v>198.96089085684949</v>
      </c>
      <c r="P163" s="18">
        <f t="shared" si="22"/>
        <v>198.96089085684949</v>
      </c>
      <c r="Q163" s="49">
        <f t="shared" si="24"/>
        <v>19900</v>
      </c>
    </row>
    <row r="164" spans="1:17" x14ac:dyDescent="0.15">
      <c r="A164" s="85" t="str">
        <f>wt!B159</f>
        <v>600188.SH</v>
      </c>
      <c r="B164" s="85" t="str">
        <f>wt!C159</f>
        <v>兖州煤业</v>
      </c>
      <c r="C164" s="2">
        <f>[1]!thsiFinD("THS_SPJ_STOCK",$A164,C$2,100,"")</f>
        <v>12.11</v>
      </c>
      <c r="D164" s="3">
        <f>[1]!thsiFinD("THS_QSPJ_STOCK",$A164,D$2,100,"")</f>
        <v>12.11</v>
      </c>
      <c r="E164" s="3" t="str">
        <f>[1]!thsiFinD("THS_JYZT_STOCK",$A164,E$2)</f>
        <v>交易</v>
      </c>
      <c r="F164" s="9">
        <f>[1]!thsiFinD("THS_TPYY_STOCK",$A164,F$2)</f>
        <v>0</v>
      </c>
      <c r="G164" s="9">
        <f t="shared" si="18"/>
        <v>1</v>
      </c>
      <c r="H164" s="99">
        <f>wt!E159</f>
        <v>0</v>
      </c>
      <c r="I164" s="97">
        <f>wt!F159</f>
        <v>0</v>
      </c>
      <c r="J164" s="108">
        <f>wt!D159</f>
        <v>9.5530244802104886E-4</v>
      </c>
      <c r="K164" s="47">
        <f t="shared" si="23"/>
        <v>75.569716850212473</v>
      </c>
      <c r="L164" s="15">
        <f t="shared" si="19"/>
        <v>9.8462386425811387E-4</v>
      </c>
      <c r="M164" s="12">
        <f t="shared" si="20"/>
        <v>77.889203340875582</v>
      </c>
      <c r="N164" s="72">
        <f t="shared" si="21"/>
        <v>9.5530244802104886E-4</v>
      </c>
      <c r="O164" s="73">
        <f t="shared" si="17"/>
        <v>75.569716850212473</v>
      </c>
      <c r="P164" s="18">
        <f t="shared" si="22"/>
        <v>75.569716850212473</v>
      </c>
      <c r="Q164" s="49">
        <f t="shared" si="24"/>
        <v>7600</v>
      </c>
    </row>
    <row r="165" spans="1:17" x14ac:dyDescent="0.15">
      <c r="A165" s="85" t="str">
        <f>wt!B160</f>
        <v>600196.SH</v>
      </c>
      <c r="B165" s="85" t="str">
        <f>wt!C160</f>
        <v>复星医药</v>
      </c>
      <c r="C165" s="2">
        <f>[1]!thsiFinD("THS_SPJ_STOCK",$A165,C$2,100,"")</f>
        <v>22.12</v>
      </c>
      <c r="D165" s="3">
        <f>[1]!thsiFinD("THS_QSPJ_STOCK",$A165,D$2,100,"")</f>
        <v>22.12</v>
      </c>
      <c r="E165" s="3" t="str">
        <f>[1]!thsiFinD("THS_JYZT_STOCK",$A165,E$2)</f>
        <v>交易</v>
      </c>
      <c r="F165" s="9">
        <f>[1]!thsiFinD("THS_TPYY_STOCK",$A165,F$2)</f>
        <v>0</v>
      </c>
      <c r="G165" s="9">
        <f t="shared" si="18"/>
        <v>1</v>
      </c>
      <c r="H165" s="99">
        <f>wt!E160</f>
        <v>0</v>
      </c>
      <c r="I165" s="97">
        <f>wt!F160</f>
        <v>0</v>
      </c>
      <c r="J165" s="108">
        <f>wt!D160</f>
        <v>3.3749131529076815E-3</v>
      </c>
      <c r="K165" s="47">
        <f t="shared" si="23"/>
        <v>146.15999732169894</v>
      </c>
      <c r="L165" s="15">
        <f t="shared" si="19"/>
        <v>3.4785004864535613E-3</v>
      </c>
      <c r="M165" s="12">
        <f t="shared" si="20"/>
        <v>150.64613480366154</v>
      </c>
      <c r="N165" s="72">
        <f t="shared" si="21"/>
        <v>3.3749131529076815E-3</v>
      </c>
      <c r="O165" s="73">
        <f t="shared" si="17"/>
        <v>146.15999732169894</v>
      </c>
      <c r="P165" s="18">
        <f t="shared" si="22"/>
        <v>146.15999732169894</v>
      </c>
      <c r="Q165" s="49">
        <f t="shared" si="24"/>
        <v>14600</v>
      </c>
    </row>
    <row r="166" spans="1:17" x14ac:dyDescent="0.15">
      <c r="A166" s="85" t="str">
        <f>wt!B161</f>
        <v>600208.SH</v>
      </c>
      <c r="B166" s="85" t="str">
        <f>wt!C161</f>
        <v>新湖中宝</v>
      </c>
      <c r="C166" s="2">
        <f>[1]!thsiFinD("THS_SPJ_STOCK",$A166,C$2,100,"")</f>
        <v>7.15</v>
      </c>
      <c r="D166" s="3">
        <f>[1]!thsiFinD("THS_QSPJ_STOCK",$A166,D$2,100,"")</f>
        <v>7.15</v>
      </c>
      <c r="E166" s="3" t="str">
        <f>[1]!thsiFinD("THS_JYZT_STOCK",$A166,E$2)</f>
        <v>重要事项未公告，停牌自2014-12-09起连续停牌</v>
      </c>
      <c r="F166" s="9" t="str">
        <f>[1]!thsiFinD("THS_TPYY_STOCK",$A166,F$2)</f>
        <v>重要事项未公告</v>
      </c>
      <c r="G166" s="9">
        <f t="shared" si="18"/>
        <v>0</v>
      </c>
      <c r="H166" s="99">
        <f>wt!E161</f>
        <v>0</v>
      </c>
      <c r="I166" s="97">
        <f>wt!F161</f>
        <v>0</v>
      </c>
      <c r="J166" s="108">
        <f>wt!D161</f>
        <v>2.2959812478201172E-3</v>
      </c>
      <c r="K166" s="47">
        <f t="shared" si="23"/>
        <v>307.61913197340795</v>
      </c>
      <c r="L166" s="15">
        <f t="shared" si="19"/>
        <v>0</v>
      </c>
      <c r="M166" s="12">
        <f t="shared" si="20"/>
        <v>0</v>
      </c>
      <c r="N166" s="72">
        <f t="shared" si="21"/>
        <v>0</v>
      </c>
      <c r="O166" s="73">
        <f t="shared" si="17"/>
        <v>0</v>
      </c>
      <c r="P166" s="18">
        <f t="shared" si="22"/>
        <v>0</v>
      </c>
      <c r="Q166" s="49">
        <f t="shared" si="24"/>
        <v>0</v>
      </c>
    </row>
    <row r="167" spans="1:17" x14ac:dyDescent="0.15">
      <c r="A167" s="85" t="str">
        <f>wt!B162</f>
        <v>600221.SH</v>
      </c>
      <c r="B167" s="85" t="str">
        <f>wt!C162</f>
        <v>海南航空</v>
      </c>
      <c r="C167" s="2">
        <f>[1]!thsiFinD("THS_SPJ_STOCK",$A167,C$2,100,"")</f>
        <v>3.43</v>
      </c>
      <c r="D167" s="3">
        <f>[1]!thsiFinD("THS_QSPJ_STOCK",$A167,D$2,100,"")</f>
        <v>3.43</v>
      </c>
      <c r="E167" s="3" t="str">
        <f>[1]!thsiFinD("THS_JYZT_STOCK",$A167,E$2)</f>
        <v>交易</v>
      </c>
      <c r="F167" s="9">
        <f>[1]!thsiFinD("THS_TPYY_STOCK",$A167,F$2)</f>
        <v>0</v>
      </c>
      <c r="G167" s="9">
        <f t="shared" si="18"/>
        <v>1</v>
      </c>
      <c r="H167" s="99">
        <f>wt!E162</f>
        <v>0</v>
      </c>
      <c r="I167" s="97">
        <f>wt!F162</f>
        <v>0</v>
      </c>
      <c r="J167" s="108">
        <f>wt!D162</f>
        <v>2.6995314639737121E-3</v>
      </c>
      <c r="K167" s="47">
        <f t="shared" si="23"/>
        <v>753.95481849361965</v>
      </c>
      <c r="L167" s="15">
        <f t="shared" si="19"/>
        <v>2.7823890823794831E-3</v>
      </c>
      <c r="M167" s="12">
        <f t="shared" si="20"/>
        <v>777.09620487108361</v>
      </c>
      <c r="N167" s="72">
        <f t="shared" si="21"/>
        <v>2.6995314639737121E-3</v>
      </c>
      <c r="O167" s="73">
        <f t="shared" si="17"/>
        <v>753.95481849361965</v>
      </c>
      <c r="P167" s="18">
        <f t="shared" si="22"/>
        <v>753.95481849361965</v>
      </c>
      <c r="Q167" s="49">
        <f t="shared" si="24"/>
        <v>75400</v>
      </c>
    </row>
    <row r="168" spans="1:17" x14ac:dyDescent="0.15">
      <c r="A168" s="85" t="str">
        <f>wt!B163</f>
        <v>600252.SH</v>
      </c>
      <c r="B168" s="85" t="str">
        <f>wt!C163</f>
        <v>中恒集团</v>
      </c>
      <c r="C168" s="2">
        <f>[1]!thsiFinD("THS_SPJ_STOCK",$A168,C$2,100,"")</f>
        <v>17.22</v>
      </c>
      <c r="D168" s="3">
        <f>[1]!thsiFinD("THS_QSPJ_STOCK",$A168,D$2,100,"")</f>
        <v>17.22</v>
      </c>
      <c r="E168" s="3" t="str">
        <f>[1]!thsiFinD("THS_JYZT_STOCK",$A168,E$2)</f>
        <v>交易</v>
      </c>
      <c r="F168" s="9">
        <f>[1]!thsiFinD("THS_TPYY_STOCK",$A168,F$2)</f>
        <v>0</v>
      </c>
      <c r="G168" s="9">
        <f t="shared" si="18"/>
        <v>1</v>
      </c>
      <c r="H168" s="99">
        <f>wt!E163</f>
        <v>0</v>
      </c>
      <c r="I168" s="97">
        <f>wt!F163</f>
        <v>0</v>
      </c>
      <c r="J168" s="108">
        <f>wt!D163</f>
        <v>2.1263912770596105E-3</v>
      </c>
      <c r="K168" s="47">
        <f t="shared" si="23"/>
        <v>118.29355467719913</v>
      </c>
      <c r="L168" s="15">
        <f t="shared" si="19"/>
        <v>2.1916573128022043E-3</v>
      </c>
      <c r="M168" s="12">
        <f t="shared" si="20"/>
        <v>121.92437815309137</v>
      </c>
      <c r="N168" s="72">
        <f t="shared" si="21"/>
        <v>2.1263912770596105E-3</v>
      </c>
      <c r="O168" s="73">
        <f t="shared" si="17"/>
        <v>118.29355467719913</v>
      </c>
      <c r="P168" s="18">
        <f t="shared" si="22"/>
        <v>118.29355467719913</v>
      </c>
      <c r="Q168" s="49">
        <f t="shared" si="24"/>
        <v>11800</v>
      </c>
    </row>
    <row r="169" spans="1:17" x14ac:dyDescent="0.15">
      <c r="A169" s="85" t="str">
        <f>wt!B164</f>
        <v>600256.SH</v>
      </c>
      <c r="B169" s="85" t="str">
        <f>wt!C164</f>
        <v>广汇能源</v>
      </c>
      <c r="C169" s="2">
        <f>[1]!thsiFinD("THS_SPJ_STOCK",$A169,C$2,100,"")</f>
        <v>8.68</v>
      </c>
      <c r="D169" s="3">
        <f>[1]!thsiFinD("THS_QSPJ_STOCK",$A169,D$2,100,"")</f>
        <v>8.68</v>
      </c>
      <c r="E169" s="3" t="str">
        <f>[1]!thsiFinD("THS_JYZT_STOCK",$A169,E$2)</f>
        <v>交易</v>
      </c>
      <c r="F169" s="9">
        <f>[1]!thsiFinD("THS_TPYY_STOCK",$A169,F$2)</f>
        <v>0</v>
      </c>
      <c r="G169" s="9">
        <f t="shared" si="18"/>
        <v>1</v>
      </c>
      <c r="H169" s="99">
        <f>wt!E164</f>
        <v>0</v>
      </c>
      <c r="I169" s="97">
        <f>wt!F164</f>
        <v>0</v>
      </c>
      <c r="J169" s="108">
        <f>wt!D164</f>
        <v>3.6235481303249634E-3</v>
      </c>
      <c r="K169" s="47">
        <f t="shared" si="23"/>
        <v>399.91284765736839</v>
      </c>
      <c r="L169" s="15">
        <f t="shared" si="19"/>
        <v>3.734766900050084E-3</v>
      </c>
      <c r="M169" s="12">
        <f t="shared" si="20"/>
        <v>412.18750589675909</v>
      </c>
      <c r="N169" s="72">
        <f t="shared" si="21"/>
        <v>3.6235481303249634E-3</v>
      </c>
      <c r="O169" s="73">
        <f t="shared" si="17"/>
        <v>399.91284765736839</v>
      </c>
      <c r="P169" s="18">
        <f t="shared" si="22"/>
        <v>399.91284765736839</v>
      </c>
      <c r="Q169" s="49">
        <f t="shared" si="24"/>
        <v>40000</v>
      </c>
    </row>
    <row r="170" spans="1:17" x14ac:dyDescent="0.15">
      <c r="A170" s="85" t="str">
        <f>wt!B165</f>
        <v>600267.SH</v>
      </c>
      <c r="B170" s="85" t="str">
        <f>wt!C165</f>
        <v>海正药业</v>
      </c>
      <c r="C170" s="2">
        <f>[1]!thsiFinD("THS_SPJ_STOCK",$A170,C$2,100,"")</f>
        <v>18.59</v>
      </c>
      <c r="D170" s="3">
        <f>[1]!thsiFinD("THS_QSPJ_STOCK",$A170,D$2,100,"")</f>
        <v>18.59</v>
      </c>
      <c r="E170" s="3" t="str">
        <f>[1]!thsiFinD("THS_JYZT_STOCK",$A170,E$2)</f>
        <v>交易</v>
      </c>
      <c r="F170" s="9">
        <f>[1]!thsiFinD("THS_TPYY_STOCK",$A170,F$2)</f>
        <v>0</v>
      </c>
      <c r="G170" s="9">
        <f t="shared" si="18"/>
        <v>1</v>
      </c>
      <c r="H170" s="99">
        <f>wt!E165</f>
        <v>0</v>
      </c>
      <c r="I170" s="97">
        <f>wt!F165</f>
        <v>0</v>
      </c>
      <c r="J170" s="108">
        <f>wt!D165</f>
        <v>1.1958874552254609E-3</v>
      </c>
      <c r="K170" s="47">
        <f t="shared" si="23"/>
        <v>61.625714539869271</v>
      </c>
      <c r="L170" s="15">
        <f t="shared" si="19"/>
        <v>1.2325932272246735E-3</v>
      </c>
      <c r="M170" s="12">
        <f t="shared" si="20"/>
        <v>63.517213123038658</v>
      </c>
      <c r="N170" s="72">
        <f t="shared" si="21"/>
        <v>1.1958874552254609E-3</v>
      </c>
      <c r="O170" s="73">
        <f t="shared" si="17"/>
        <v>61.625714539869271</v>
      </c>
      <c r="P170" s="18">
        <f t="shared" si="22"/>
        <v>61.625714539869271</v>
      </c>
      <c r="Q170" s="49">
        <f t="shared" si="24"/>
        <v>6200</v>
      </c>
    </row>
    <row r="171" spans="1:17" x14ac:dyDescent="0.15">
      <c r="A171" s="85" t="str">
        <f>wt!B166</f>
        <v>600271.SH</v>
      </c>
      <c r="B171" s="85" t="str">
        <f>wt!C166</f>
        <v>航天信息</v>
      </c>
      <c r="C171" s="2">
        <f>[1]!thsiFinD("THS_SPJ_STOCK",$A171,C$2,100,"")</f>
        <v>28.77</v>
      </c>
      <c r="D171" s="3">
        <f>[1]!thsiFinD("THS_QSPJ_STOCK",$A171,D$2,100,"")</f>
        <v>28.77</v>
      </c>
      <c r="E171" s="3" t="str">
        <f>[1]!thsiFinD("THS_JYZT_STOCK",$A171,E$2)</f>
        <v>交易</v>
      </c>
      <c r="F171" s="9">
        <f>[1]!thsiFinD("THS_TPYY_STOCK",$A171,F$2)</f>
        <v>0</v>
      </c>
      <c r="G171" s="9">
        <f t="shared" si="18"/>
        <v>1</v>
      </c>
      <c r="H171" s="99">
        <f>wt!E166</f>
        <v>0</v>
      </c>
      <c r="I171" s="97">
        <f>wt!F166</f>
        <v>0</v>
      </c>
      <c r="J171" s="108">
        <f>wt!D166</f>
        <v>2.1240028243590886E-3</v>
      </c>
      <c r="K171" s="47">
        <f t="shared" si="23"/>
        <v>70.723912062770594</v>
      </c>
      <c r="L171" s="15">
        <f t="shared" si="19"/>
        <v>2.1891955505273799E-3</v>
      </c>
      <c r="M171" s="12">
        <f t="shared" si="20"/>
        <v>72.894664653012441</v>
      </c>
      <c r="N171" s="72">
        <f t="shared" si="21"/>
        <v>2.1240028243590886E-3</v>
      </c>
      <c r="O171" s="73">
        <f t="shared" si="17"/>
        <v>70.723912062770594</v>
      </c>
      <c r="P171" s="18">
        <f t="shared" si="22"/>
        <v>70.723912062770594</v>
      </c>
      <c r="Q171" s="49">
        <f t="shared" si="24"/>
        <v>7100</v>
      </c>
    </row>
    <row r="172" spans="1:17" x14ac:dyDescent="0.15">
      <c r="A172" s="85" t="str">
        <f>wt!B167</f>
        <v>600276.SH</v>
      </c>
      <c r="B172" s="85" t="str">
        <f>wt!C167</f>
        <v>恒瑞医药</v>
      </c>
      <c r="C172" s="2">
        <f>[1]!thsiFinD("THS_SPJ_STOCK",$A172,C$2,100,"")</f>
        <v>37.65</v>
      </c>
      <c r="D172" s="3">
        <f>[1]!thsiFinD("THS_QSPJ_STOCK",$A172,D$2,100,"")</f>
        <v>37.65</v>
      </c>
      <c r="E172" s="3" t="str">
        <f>[1]!thsiFinD("THS_JYZT_STOCK",$A172,E$2)</f>
        <v>交易</v>
      </c>
      <c r="F172" s="9">
        <f>[1]!thsiFinD("THS_TPYY_STOCK",$A172,F$2)</f>
        <v>0</v>
      </c>
      <c r="G172" s="9">
        <f t="shared" si="18"/>
        <v>1</v>
      </c>
      <c r="H172" s="99">
        <f>wt!E167</f>
        <v>0</v>
      </c>
      <c r="I172" s="97">
        <f>wt!F167</f>
        <v>0</v>
      </c>
      <c r="J172" s="108">
        <f>wt!D167</f>
        <v>3.7532814109594785E-3</v>
      </c>
      <c r="K172" s="47">
        <f t="shared" si="23"/>
        <v>95.498641753576919</v>
      </c>
      <c r="L172" s="15">
        <f t="shared" si="19"/>
        <v>3.8684821274797367E-3</v>
      </c>
      <c r="M172" s="12">
        <f t="shared" si="20"/>
        <v>98.429813374388345</v>
      </c>
      <c r="N172" s="72">
        <f t="shared" si="21"/>
        <v>3.7532814109594785E-3</v>
      </c>
      <c r="O172" s="73">
        <f t="shared" si="17"/>
        <v>95.498641753576919</v>
      </c>
      <c r="P172" s="18">
        <f t="shared" si="22"/>
        <v>95.498641753576919</v>
      </c>
      <c r="Q172" s="49">
        <f t="shared" si="24"/>
        <v>9500</v>
      </c>
    </row>
    <row r="173" spans="1:17" x14ac:dyDescent="0.15">
      <c r="A173" s="85" t="str">
        <f>wt!B168</f>
        <v>600277.SH</v>
      </c>
      <c r="B173" s="85" t="str">
        <f>wt!C168</f>
        <v>亿利能源</v>
      </c>
      <c r="C173" s="2">
        <f>[1]!thsiFinD("THS_SPJ_STOCK",$A173,C$2,100,"")</f>
        <v>9.19</v>
      </c>
      <c r="D173" s="3">
        <f>[1]!thsiFinD("THS_QSPJ_STOCK",$A173,D$2,100,"")</f>
        <v>9.19</v>
      </c>
      <c r="E173" s="3" t="str">
        <f>[1]!thsiFinD("THS_JYZT_STOCK",$A173,E$2)</f>
        <v>交易</v>
      </c>
      <c r="F173" s="9">
        <f>[1]!thsiFinD("THS_TPYY_STOCK",$A173,F$2)</f>
        <v>0</v>
      </c>
      <c r="G173" s="9">
        <f t="shared" si="18"/>
        <v>1</v>
      </c>
      <c r="H173" s="99">
        <f>wt!E168</f>
        <v>0</v>
      </c>
      <c r="I173" s="97">
        <f>wt!F168</f>
        <v>0</v>
      </c>
      <c r="J173" s="108">
        <f>wt!D168</f>
        <v>5.1177759345995527E-4</v>
      </c>
      <c r="K173" s="47">
        <f t="shared" si="23"/>
        <v>53.347835563591488</v>
      </c>
      <c r="L173" s="15">
        <f t="shared" si="19"/>
        <v>5.274857536030895E-4</v>
      </c>
      <c r="M173" s="12">
        <f t="shared" si="20"/>
        <v>54.985258450078327</v>
      </c>
      <c r="N173" s="72">
        <f t="shared" si="21"/>
        <v>5.1177759345995527E-4</v>
      </c>
      <c r="O173" s="73">
        <f t="shared" si="17"/>
        <v>53.347835563591488</v>
      </c>
      <c r="P173" s="18">
        <f t="shared" si="22"/>
        <v>53.347835563591488</v>
      </c>
      <c r="Q173" s="49">
        <f t="shared" si="24"/>
        <v>5300</v>
      </c>
    </row>
    <row r="174" spans="1:17" x14ac:dyDescent="0.15">
      <c r="A174" s="85" t="str">
        <f>wt!B169</f>
        <v>600309.SH</v>
      </c>
      <c r="B174" s="85" t="str">
        <f>wt!C169</f>
        <v>万华化学</v>
      </c>
      <c r="C174" s="2">
        <f>[1]!thsiFinD("THS_SPJ_STOCK",$A174,C$2,100,"")</f>
        <v>20.170000000000002</v>
      </c>
      <c r="D174" s="3">
        <f>[1]!thsiFinD("THS_QSPJ_STOCK",$A174,D$2,100,"")</f>
        <v>20.170000000000002</v>
      </c>
      <c r="E174" s="3" t="str">
        <f>[1]!thsiFinD("THS_JYZT_STOCK",$A174,E$2)</f>
        <v>交易</v>
      </c>
      <c r="F174" s="9">
        <f>[1]!thsiFinD("THS_TPYY_STOCK",$A174,F$2)</f>
        <v>0</v>
      </c>
      <c r="G174" s="9">
        <f t="shared" si="18"/>
        <v>1</v>
      </c>
      <c r="H174" s="99">
        <f>wt!E169</f>
        <v>0</v>
      </c>
      <c r="I174" s="97">
        <f>wt!F169</f>
        <v>0</v>
      </c>
      <c r="J174" s="108">
        <f>wt!D169</f>
        <v>2.9058426663768088E-3</v>
      </c>
      <c r="K174" s="47">
        <f t="shared" si="23"/>
        <v>138.01212583083415</v>
      </c>
      <c r="L174" s="15">
        <f t="shared" si="19"/>
        <v>2.9950326632377611E-3</v>
      </c>
      <c r="M174" s="12">
        <f t="shared" si="20"/>
        <v>142.24817797916793</v>
      </c>
      <c r="N174" s="72">
        <f t="shared" si="21"/>
        <v>2.9058426663768088E-3</v>
      </c>
      <c r="O174" s="73">
        <f t="shared" si="17"/>
        <v>138.01212583083415</v>
      </c>
      <c r="P174" s="18">
        <f t="shared" si="22"/>
        <v>138.01212583083415</v>
      </c>
      <c r="Q174" s="49">
        <f t="shared" si="24"/>
        <v>13800</v>
      </c>
    </row>
    <row r="175" spans="1:17" x14ac:dyDescent="0.15">
      <c r="A175" s="85" t="str">
        <f>wt!B170</f>
        <v>600315.SH</v>
      </c>
      <c r="B175" s="85" t="str">
        <f>wt!C170</f>
        <v>上海家化</v>
      </c>
      <c r="C175" s="2">
        <f>[1]!thsiFinD("THS_SPJ_STOCK",$A175,C$2,100,"")</f>
        <v>36.81</v>
      </c>
      <c r="D175" s="3">
        <f>[1]!thsiFinD("THS_QSPJ_STOCK",$A175,D$2,100,"")</f>
        <v>36.81</v>
      </c>
      <c r="E175" s="3" t="str">
        <f>[1]!thsiFinD("THS_JYZT_STOCK",$A175,E$2)</f>
        <v>交易</v>
      </c>
      <c r="F175" s="9">
        <f>[1]!thsiFinD("THS_TPYY_STOCK",$A175,F$2)</f>
        <v>0</v>
      </c>
      <c r="G175" s="9">
        <f t="shared" si="18"/>
        <v>1</v>
      </c>
      <c r="H175" s="99">
        <f>wt!E170</f>
        <v>0</v>
      </c>
      <c r="I175" s="97">
        <f>wt!F170</f>
        <v>0</v>
      </c>
      <c r="J175" s="108">
        <f>wt!D170</f>
        <v>2.3088376105044072E-3</v>
      </c>
      <c r="K175" s="47">
        <f t="shared" si="23"/>
        <v>60.086736727613335</v>
      </c>
      <c r="L175" s="15">
        <f t="shared" si="19"/>
        <v>2.3797035323301395E-3</v>
      </c>
      <c r="M175" s="12">
        <f t="shared" si="20"/>
        <v>61.930998952175827</v>
      </c>
      <c r="N175" s="72">
        <f t="shared" si="21"/>
        <v>2.3088376105044072E-3</v>
      </c>
      <c r="O175" s="73">
        <f t="shared" si="17"/>
        <v>60.086736727613335</v>
      </c>
      <c r="P175" s="18">
        <f t="shared" si="22"/>
        <v>60.086736727613335</v>
      </c>
      <c r="Q175" s="49">
        <f t="shared" si="24"/>
        <v>6000</v>
      </c>
    </row>
    <row r="176" spans="1:17" x14ac:dyDescent="0.15">
      <c r="A176" s="85" t="str">
        <f>wt!B171</f>
        <v>600316.SH</v>
      </c>
      <c r="B176" s="85" t="str">
        <f>wt!C171</f>
        <v>洪都航空</v>
      </c>
      <c r="C176" s="2">
        <f>[1]!thsiFinD("THS_SPJ_STOCK",$A176,C$2,100,"")</f>
        <v>31.33</v>
      </c>
      <c r="D176" s="3">
        <f>[1]!thsiFinD("THS_QSPJ_STOCK",$A176,D$2,100,"")</f>
        <v>31.33</v>
      </c>
      <c r="E176" s="3" t="str">
        <f>[1]!thsiFinD("THS_JYZT_STOCK",$A176,E$2)</f>
        <v>交易</v>
      </c>
      <c r="F176" s="9">
        <f>[1]!thsiFinD("THS_TPYY_STOCK",$A176,F$2)</f>
        <v>0</v>
      </c>
      <c r="G176" s="9">
        <f t="shared" si="18"/>
        <v>1</v>
      </c>
      <c r="H176" s="99">
        <f>wt!E171</f>
        <v>0</v>
      </c>
      <c r="I176" s="97">
        <f>wt!F171</f>
        <v>0</v>
      </c>
      <c r="J176" s="108">
        <f>wt!D171</f>
        <v>1.7962736951677371E-3</v>
      </c>
      <c r="K176" s="47">
        <f t="shared" si="23"/>
        <v>54.924126997759856</v>
      </c>
      <c r="L176" s="15">
        <f t="shared" si="19"/>
        <v>1.8514073220110587E-3</v>
      </c>
      <c r="M176" s="12">
        <f t="shared" si="20"/>
        <v>56.609931522279666</v>
      </c>
      <c r="N176" s="72">
        <f t="shared" si="21"/>
        <v>1.7962736951677371E-3</v>
      </c>
      <c r="O176" s="73">
        <f t="shared" si="17"/>
        <v>54.924126997759856</v>
      </c>
      <c r="P176" s="18">
        <f t="shared" si="22"/>
        <v>54.924126997759856</v>
      </c>
      <c r="Q176" s="49">
        <f t="shared" si="24"/>
        <v>5500</v>
      </c>
    </row>
    <row r="177" spans="1:17" x14ac:dyDescent="0.15">
      <c r="A177" s="85" t="str">
        <f>wt!B172</f>
        <v>600332.SH</v>
      </c>
      <c r="B177" s="85" t="str">
        <f>wt!C172</f>
        <v>白 云 山</v>
      </c>
      <c r="C177" s="2">
        <f>[1]!thsiFinD("THS_SPJ_STOCK",$A177,C$2,100,"")</f>
        <v>27.11</v>
      </c>
      <c r="D177" s="3">
        <f>[1]!thsiFinD("THS_QSPJ_STOCK",$A177,D$2,100,"")</f>
        <v>27.11</v>
      </c>
      <c r="E177" s="3" t="str">
        <f>[1]!thsiFinD("THS_JYZT_STOCK",$A177,E$2)</f>
        <v>重要事项未公告，停牌自2014-12-04起连续停牌</v>
      </c>
      <c r="F177" s="9" t="str">
        <f>[1]!thsiFinD("THS_TPYY_STOCK",$A177,F$2)</f>
        <v>重要事项未公告</v>
      </c>
      <c r="G177" s="9">
        <f t="shared" si="18"/>
        <v>0</v>
      </c>
      <c r="H177" s="99">
        <f>wt!E172</f>
        <v>0</v>
      </c>
      <c r="I177" s="97">
        <f>wt!F172</f>
        <v>0</v>
      </c>
      <c r="J177" s="108">
        <f>wt!D172</f>
        <v>1.935265915900572E-3</v>
      </c>
      <c r="K177" s="47">
        <f t="shared" si="23"/>
        <v>68.385208869422016</v>
      </c>
      <c r="L177" s="15">
        <f t="shared" si="19"/>
        <v>0</v>
      </c>
      <c r="M177" s="12">
        <f t="shared" si="20"/>
        <v>0</v>
      </c>
      <c r="N177" s="72">
        <f t="shared" si="21"/>
        <v>0</v>
      </c>
      <c r="O177" s="73">
        <f t="shared" si="17"/>
        <v>0</v>
      </c>
      <c r="P177" s="18">
        <f t="shared" si="22"/>
        <v>0</v>
      </c>
      <c r="Q177" s="49">
        <f t="shared" si="24"/>
        <v>0</v>
      </c>
    </row>
    <row r="178" spans="1:17" x14ac:dyDescent="0.15">
      <c r="A178" s="85" t="str">
        <f>wt!B173</f>
        <v>600340.SH</v>
      </c>
      <c r="B178" s="85" t="str">
        <f>wt!C173</f>
        <v>华夏幸福</v>
      </c>
      <c r="C178" s="2">
        <f>[1]!thsiFinD("THS_SPJ_STOCK",$A178,C$2,100,"")</f>
        <v>37.76</v>
      </c>
      <c r="D178" s="3">
        <f>[1]!thsiFinD("THS_QSPJ_STOCK",$A178,D$2,100,"")</f>
        <v>37.76</v>
      </c>
      <c r="E178" s="3" t="str">
        <f>[1]!thsiFinD("THS_JYZT_STOCK",$A178,E$2)</f>
        <v>交易</v>
      </c>
      <c r="F178" s="9">
        <f>[1]!thsiFinD("THS_TPYY_STOCK",$A178,F$2)</f>
        <v>0</v>
      </c>
      <c r="G178" s="9">
        <f t="shared" si="18"/>
        <v>1</v>
      </c>
      <c r="H178" s="99">
        <f>wt!E173</f>
        <v>0</v>
      </c>
      <c r="I178" s="97">
        <f>wt!F173</f>
        <v>0</v>
      </c>
      <c r="J178" s="108">
        <f>wt!D173</f>
        <v>2.6624760455335179E-3</v>
      </c>
      <c r="K178" s="47">
        <f t="shared" si="23"/>
        <v>67.546798692671018</v>
      </c>
      <c r="L178" s="15">
        <f t="shared" si="19"/>
        <v>2.7441963096383822E-3</v>
      </c>
      <c r="M178" s="12">
        <f t="shared" si="20"/>
        <v>69.620035083985513</v>
      </c>
      <c r="N178" s="72">
        <f t="shared" si="21"/>
        <v>2.6624760455335179E-3</v>
      </c>
      <c r="O178" s="73">
        <f t="shared" si="17"/>
        <v>67.546798692671018</v>
      </c>
      <c r="P178" s="18">
        <f t="shared" si="22"/>
        <v>67.546798692671018</v>
      </c>
      <c r="Q178" s="49">
        <f t="shared" si="24"/>
        <v>6800</v>
      </c>
    </row>
    <row r="179" spans="1:17" x14ac:dyDescent="0.15">
      <c r="A179" s="85" t="str">
        <f>wt!B174</f>
        <v>600348.SH</v>
      </c>
      <c r="B179" s="85" t="str">
        <f>wt!C174</f>
        <v>阳泉煤业</v>
      </c>
      <c r="C179" s="2">
        <f>[1]!thsiFinD("THS_SPJ_STOCK",$A179,C$2,100,"")</f>
        <v>8.24</v>
      </c>
      <c r="D179" s="3">
        <f>[1]!thsiFinD("THS_QSPJ_STOCK",$A179,D$2,100,"")</f>
        <v>8.24</v>
      </c>
      <c r="E179" s="3" t="str">
        <f>[1]!thsiFinD("THS_JYZT_STOCK",$A179,E$2)</f>
        <v>交易</v>
      </c>
      <c r="F179" s="9">
        <f>[1]!thsiFinD("THS_TPYY_STOCK",$A179,F$2)</f>
        <v>0</v>
      </c>
      <c r="G179" s="9">
        <f t="shared" si="18"/>
        <v>1</v>
      </c>
      <c r="H179" s="99">
        <f>wt!E174</f>
        <v>0</v>
      </c>
      <c r="I179" s="97">
        <f>wt!F174</f>
        <v>0</v>
      </c>
      <c r="J179" s="108">
        <f>wt!D174</f>
        <v>1.3203425502625269E-3</v>
      </c>
      <c r="K179" s="47">
        <f t="shared" si="23"/>
        <v>153.50073352234799</v>
      </c>
      <c r="L179" s="15">
        <f t="shared" si="19"/>
        <v>1.3608682639482334E-3</v>
      </c>
      <c r="M179" s="12">
        <f t="shared" si="20"/>
        <v>158.21218266562957</v>
      </c>
      <c r="N179" s="72">
        <f t="shared" si="21"/>
        <v>1.3203425502625269E-3</v>
      </c>
      <c r="O179" s="73">
        <f t="shared" si="17"/>
        <v>153.50073352234799</v>
      </c>
      <c r="P179" s="18">
        <f t="shared" si="22"/>
        <v>153.50073352234799</v>
      </c>
      <c r="Q179" s="49">
        <f t="shared" si="24"/>
        <v>15400</v>
      </c>
    </row>
    <row r="180" spans="1:17" x14ac:dyDescent="0.15">
      <c r="A180" s="85" t="str">
        <f>wt!B175</f>
        <v>600352.SH</v>
      </c>
      <c r="B180" s="85" t="str">
        <f>wt!C175</f>
        <v>浙江龙盛</v>
      </c>
      <c r="C180" s="2">
        <f>[1]!thsiFinD("THS_SPJ_STOCK",$A180,C$2,100,"")</f>
        <v>17.190000000000001</v>
      </c>
      <c r="D180" s="3">
        <f>[1]!thsiFinD("THS_QSPJ_STOCK",$A180,D$2,100,"")</f>
        <v>17.190000000000001</v>
      </c>
      <c r="E180" s="3" t="str">
        <f>[1]!thsiFinD("THS_JYZT_STOCK",$A180,E$2)</f>
        <v>交易</v>
      </c>
      <c r="F180" s="9">
        <f>[1]!thsiFinD("THS_TPYY_STOCK",$A180,F$2)</f>
        <v>0</v>
      </c>
      <c r="G180" s="9">
        <f t="shared" si="18"/>
        <v>1</v>
      </c>
      <c r="H180" s="99">
        <f>wt!E175</f>
        <v>0</v>
      </c>
      <c r="I180" s="97">
        <f>wt!F175</f>
        <v>0</v>
      </c>
      <c r="J180" s="108">
        <f>wt!D175</f>
        <v>2.449815293975947E-3</v>
      </c>
      <c r="K180" s="47">
        <f t="shared" si="23"/>
        <v>136.52384540553106</v>
      </c>
      <c r="L180" s="15">
        <f t="shared" si="19"/>
        <v>2.5250082907984717E-3</v>
      </c>
      <c r="M180" s="12">
        <f t="shared" si="20"/>
        <v>140.71421726704241</v>
      </c>
      <c r="N180" s="72">
        <f t="shared" si="21"/>
        <v>2.449815293975947E-3</v>
      </c>
      <c r="O180" s="73">
        <f t="shared" si="17"/>
        <v>136.52384540553106</v>
      </c>
      <c r="P180" s="18">
        <f t="shared" si="22"/>
        <v>136.52384540553106</v>
      </c>
      <c r="Q180" s="49">
        <f t="shared" si="24"/>
        <v>13700</v>
      </c>
    </row>
    <row r="181" spans="1:17" x14ac:dyDescent="0.15">
      <c r="A181" s="85" t="str">
        <f>wt!B176</f>
        <v>600362.SH</v>
      </c>
      <c r="B181" s="85" t="str">
        <f>wt!C176</f>
        <v>江西铜业</v>
      </c>
      <c r="C181" s="2">
        <f>[1]!thsiFinD("THS_SPJ_STOCK",$A181,C$2,100,"")</f>
        <v>17.75</v>
      </c>
      <c r="D181" s="3">
        <f>[1]!thsiFinD("THS_QSPJ_STOCK",$A181,D$2,100,"")</f>
        <v>17.75</v>
      </c>
      <c r="E181" s="3" t="str">
        <f>[1]!thsiFinD("THS_JYZT_STOCK",$A181,E$2)</f>
        <v>交易</v>
      </c>
      <c r="F181" s="9">
        <f>[1]!thsiFinD("THS_TPYY_STOCK",$A181,F$2)</f>
        <v>0</v>
      </c>
      <c r="G181" s="9">
        <f t="shared" si="18"/>
        <v>1</v>
      </c>
      <c r="H181" s="99">
        <f>wt!E176</f>
        <v>0</v>
      </c>
      <c r="I181" s="97">
        <f>wt!F176</f>
        <v>0</v>
      </c>
      <c r="J181" s="108">
        <f>wt!D176</f>
        <v>1.9633670939696738E-3</v>
      </c>
      <c r="K181" s="47">
        <f t="shared" si="23"/>
        <v>105.96298842888167</v>
      </c>
      <c r="L181" s="15">
        <f t="shared" si="19"/>
        <v>2.0236293741592594E-3</v>
      </c>
      <c r="M181" s="12">
        <f t="shared" si="20"/>
        <v>109.21534572774844</v>
      </c>
      <c r="N181" s="72">
        <f t="shared" si="21"/>
        <v>1.9633670939696738E-3</v>
      </c>
      <c r="O181" s="73">
        <f t="shared" si="17"/>
        <v>105.96298842888167</v>
      </c>
      <c r="P181" s="18">
        <f t="shared" si="22"/>
        <v>105.96298842888167</v>
      </c>
      <c r="Q181" s="49">
        <f t="shared" si="24"/>
        <v>10600</v>
      </c>
    </row>
    <row r="182" spans="1:17" x14ac:dyDescent="0.15">
      <c r="A182" s="85" t="str">
        <f>wt!B177</f>
        <v>600369.SH</v>
      </c>
      <c r="B182" s="85" t="str">
        <f>wt!C177</f>
        <v>西南证券</v>
      </c>
      <c r="C182" s="2">
        <f>[1]!thsiFinD("THS_SPJ_STOCK",$A182,C$2,100,"")</f>
        <v>18.670000000000002</v>
      </c>
      <c r="D182" s="3">
        <f>[1]!thsiFinD("THS_QSPJ_STOCK",$A182,D$2,100,"")</f>
        <v>18.670000000000002</v>
      </c>
      <c r="E182" s="3" t="str">
        <f>[1]!thsiFinD("THS_JYZT_STOCK",$A182,E$2)</f>
        <v>交易</v>
      </c>
      <c r="F182" s="9">
        <f>[1]!thsiFinD("THS_TPYY_STOCK",$A182,F$2)</f>
        <v>0</v>
      </c>
      <c r="G182" s="9">
        <f t="shared" si="18"/>
        <v>1</v>
      </c>
      <c r="H182" s="99">
        <f>wt!E177</f>
        <v>0</v>
      </c>
      <c r="I182" s="97">
        <f>wt!F177</f>
        <v>0</v>
      </c>
      <c r="J182" s="108">
        <f>wt!D177</f>
        <v>2.8088007177667199E-3</v>
      </c>
      <c r="K182" s="47">
        <f t="shared" si="23"/>
        <v>144.12112945247031</v>
      </c>
      <c r="L182" s="15">
        <f t="shared" si="19"/>
        <v>2.8950121737754565E-3</v>
      </c>
      <c r="M182" s="12">
        <f t="shared" si="20"/>
        <v>148.54468728379987</v>
      </c>
      <c r="N182" s="72">
        <f t="shared" si="21"/>
        <v>2.8088007177667199E-3</v>
      </c>
      <c r="O182" s="73">
        <f t="shared" si="17"/>
        <v>144.12112945247031</v>
      </c>
      <c r="P182" s="18">
        <f t="shared" si="22"/>
        <v>144.12112945247031</v>
      </c>
      <c r="Q182" s="49">
        <f t="shared" si="24"/>
        <v>14400</v>
      </c>
    </row>
    <row r="183" spans="1:17" x14ac:dyDescent="0.15">
      <c r="A183" s="85" t="str">
        <f>wt!B178</f>
        <v>600372.SH</v>
      </c>
      <c r="B183" s="85" t="str">
        <f>wt!C178</f>
        <v>中航电子</v>
      </c>
      <c r="C183" s="2">
        <f>[1]!thsiFinD("THS_SPJ_STOCK",$A183,C$2,100,"")</f>
        <v>30.25</v>
      </c>
      <c r="D183" s="3">
        <f>[1]!thsiFinD("THS_QSPJ_STOCK",$A183,D$2,100,"")</f>
        <v>30.25</v>
      </c>
      <c r="E183" s="3" t="str">
        <f>[1]!thsiFinD("THS_JYZT_STOCK",$A183,E$2)</f>
        <v>交易</v>
      </c>
      <c r="F183" s="9">
        <f>[1]!thsiFinD("THS_TPYY_STOCK",$A183,F$2)</f>
        <v>0</v>
      </c>
      <c r="G183" s="9">
        <f t="shared" si="18"/>
        <v>1</v>
      </c>
      <c r="H183" s="99">
        <f>wt!E178</f>
        <v>0</v>
      </c>
      <c r="I183" s="97">
        <f>wt!F178</f>
        <v>0</v>
      </c>
      <c r="J183" s="108">
        <f>wt!D178</f>
        <v>2.1272857181943738E-3</v>
      </c>
      <c r="K183" s="47">
        <f t="shared" si="23"/>
        <v>67.367664714571887</v>
      </c>
      <c r="L183" s="15">
        <f t="shared" si="19"/>
        <v>2.1925792073166448E-3</v>
      </c>
      <c r="M183" s="12">
        <f t="shared" si="20"/>
        <v>69.435402887029156</v>
      </c>
      <c r="N183" s="72">
        <f t="shared" si="21"/>
        <v>2.1272857181943738E-3</v>
      </c>
      <c r="O183" s="73">
        <f t="shared" si="17"/>
        <v>67.367664714571887</v>
      </c>
      <c r="P183" s="18">
        <f t="shared" si="22"/>
        <v>67.367664714571887</v>
      </c>
      <c r="Q183" s="49">
        <f t="shared" si="24"/>
        <v>6700</v>
      </c>
    </row>
    <row r="184" spans="1:17" x14ac:dyDescent="0.15">
      <c r="A184" s="85" t="str">
        <f>wt!B179</f>
        <v>600373.SH</v>
      </c>
      <c r="B184" s="85" t="str">
        <f>wt!C179</f>
        <v>中文传媒</v>
      </c>
      <c r="C184" s="2">
        <f>[1]!thsiFinD("THS_SPJ_STOCK",$A184,C$2,100,"")</f>
        <v>14.81</v>
      </c>
      <c r="D184" s="3">
        <f>[1]!thsiFinD("THS_QSPJ_STOCK",$A184,D$2,100,"")</f>
        <v>14.81</v>
      </c>
      <c r="E184" s="3" t="str">
        <f>[1]!thsiFinD("THS_JYZT_STOCK",$A184,E$2)</f>
        <v>交易</v>
      </c>
      <c r="F184" s="9">
        <f>[1]!thsiFinD("THS_TPYY_STOCK",$A184,F$2)</f>
        <v>0</v>
      </c>
      <c r="G184" s="9">
        <f t="shared" si="18"/>
        <v>1</v>
      </c>
      <c r="H184" s="99">
        <f>wt!E179</f>
        <v>0</v>
      </c>
      <c r="I184" s="97">
        <f>wt!F179</f>
        <v>0</v>
      </c>
      <c r="J184" s="108">
        <f>wt!D179</f>
        <v>9.7678807044088308E-4</v>
      </c>
      <c r="K184" s="47">
        <f t="shared" si="23"/>
        <v>63.182431596415853</v>
      </c>
      <c r="L184" s="15">
        <f t="shared" si="19"/>
        <v>1.0067689520434869E-3</v>
      </c>
      <c r="M184" s="12">
        <f t="shared" si="20"/>
        <v>65.121711014725875</v>
      </c>
      <c r="N184" s="72">
        <f t="shared" si="21"/>
        <v>9.7678807044088308E-4</v>
      </c>
      <c r="O184" s="73">
        <f t="shared" si="17"/>
        <v>63.182431596415853</v>
      </c>
      <c r="P184" s="18">
        <f t="shared" si="22"/>
        <v>63.182431596415853</v>
      </c>
      <c r="Q184" s="49">
        <f t="shared" si="24"/>
        <v>6300</v>
      </c>
    </row>
    <row r="185" spans="1:17" x14ac:dyDescent="0.15">
      <c r="A185" s="85" t="str">
        <f>wt!B180</f>
        <v>600383.SH</v>
      </c>
      <c r="B185" s="85" t="str">
        <f>wt!C180</f>
        <v>金地集团</v>
      </c>
      <c r="C185" s="2">
        <f>[1]!thsiFinD("THS_SPJ_STOCK",$A185,C$2,100,"")</f>
        <v>9</v>
      </c>
      <c r="D185" s="3">
        <f>[1]!thsiFinD("THS_QSPJ_STOCK",$A185,D$2,100,"")</f>
        <v>9</v>
      </c>
      <c r="E185" s="3" t="str">
        <f>[1]!thsiFinD("THS_JYZT_STOCK",$A185,E$2)</f>
        <v>交易</v>
      </c>
      <c r="F185" s="9">
        <f>[1]!thsiFinD("THS_TPYY_STOCK",$A185,F$2)</f>
        <v>0</v>
      </c>
      <c r="G185" s="9">
        <f t="shared" si="18"/>
        <v>1</v>
      </c>
      <c r="H185" s="99">
        <f>wt!E180</f>
        <v>0</v>
      </c>
      <c r="I185" s="97">
        <f>wt!F180</f>
        <v>0</v>
      </c>
      <c r="J185" s="108">
        <f>wt!D180</f>
        <v>5.3625382767740126E-3</v>
      </c>
      <c r="K185" s="47">
        <f t="shared" si="23"/>
        <v>570.79340046427501</v>
      </c>
      <c r="L185" s="15">
        <f t="shared" si="19"/>
        <v>5.5271324503011589E-3</v>
      </c>
      <c r="M185" s="12">
        <f t="shared" si="20"/>
        <v>588.31295242926058</v>
      </c>
      <c r="N185" s="72">
        <f t="shared" si="21"/>
        <v>5.3625382767740126E-3</v>
      </c>
      <c r="O185" s="73">
        <f t="shared" si="17"/>
        <v>570.79340046427501</v>
      </c>
      <c r="P185" s="18">
        <f t="shared" si="22"/>
        <v>570.79340046427501</v>
      </c>
      <c r="Q185" s="49">
        <f t="shared" si="24"/>
        <v>57100</v>
      </c>
    </row>
    <row r="186" spans="1:17" x14ac:dyDescent="0.15">
      <c r="A186" s="85" t="str">
        <f>wt!B181</f>
        <v>600395.SH</v>
      </c>
      <c r="B186" s="85" t="str">
        <f>wt!C181</f>
        <v>盘江股份</v>
      </c>
      <c r="C186" s="2">
        <f>[1]!thsiFinD("THS_SPJ_STOCK",$A186,C$2,100,"")</f>
        <v>10.6</v>
      </c>
      <c r="D186" s="3">
        <f>[1]!thsiFinD("THS_QSPJ_STOCK",$A186,D$2,100,"")</f>
        <v>10.6</v>
      </c>
      <c r="E186" s="3" t="str">
        <f>[1]!thsiFinD("THS_JYZT_STOCK",$A186,E$2)</f>
        <v>交易</v>
      </c>
      <c r="F186" s="9">
        <f>[1]!thsiFinD("THS_TPYY_STOCK",$A186,F$2)</f>
        <v>0</v>
      </c>
      <c r="G186" s="9">
        <f t="shared" si="18"/>
        <v>1</v>
      </c>
      <c r="H186" s="99">
        <f>wt!E181</f>
        <v>0</v>
      </c>
      <c r="I186" s="97">
        <f>wt!F181</f>
        <v>0</v>
      </c>
      <c r="J186" s="108">
        <f>wt!D181</f>
        <v>7.0131065281864617E-4</v>
      </c>
      <c r="K186" s="47">
        <f t="shared" si="23"/>
        <v>63.380493734946995</v>
      </c>
      <c r="L186" s="15">
        <f t="shared" si="19"/>
        <v>7.2283621428389871E-4</v>
      </c>
      <c r="M186" s="12">
        <f t="shared" si="20"/>
        <v>65.325852340447099</v>
      </c>
      <c r="N186" s="72">
        <f t="shared" si="21"/>
        <v>7.0131065281864617E-4</v>
      </c>
      <c r="O186" s="73">
        <f t="shared" si="17"/>
        <v>63.380493734946995</v>
      </c>
      <c r="P186" s="18">
        <f t="shared" si="22"/>
        <v>63.380493734946995</v>
      </c>
      <c r="Q186" s="49">
        <f t="shared" si="24"/>
        <v>6300</v>
      </c>
    </row>
    <row r="187" spans="1:17" x14ac:dyDescent="0.15">
      <c r="A187" s="85" t="str">
        <f>wt!B182</f>
        <v>600398.SH</v>
      </c>
      <c r="B187" s="85" t="str">
        <f>wt!C182</f>
        <v>海澜之家</v>
      </c>
      <c r="C187" s="2">
        <f>[1]!thsiFinD("THS_SPJ_STOCK",$A187,C$2,100,"")</f>
        <v>10.51</v>
      </c>
      <c r="D187" s="3">
        <f>[1]!thsiFinD("THS_QSPJ_STOCK",$A187,D$2,100,"")</f>
        <v>10.51</v>
      </c>
      <c r="E187" s="3" t="str">
        <f>[1]!thsiFinD("THS_JYZT_STOCK",$A187,E$2)</f>
        <v>交易</v>
      </c>
      <c r="F187" s="9">
        <f>[1]!thsiFinD("THS_TPYY_STOCK",$A187,F$2)</f>
        <v>0</v>
      </c>
      <c r="G187" s="9">
        <f t="shared" si="18"/>
        <v>1</v>
      </c>
      <c r="H187" s="99">
        <f>wt!E182</f>
        <v>0</v>
      </c>
      <c r="I187" s="97">
        <f>wt!F182</f>
        <v>0</v>
      </c>
      <c r="J187" s="108">
        <f>wt!D182</f>
        <v>7.9934495548586036E-4</v>
      </c>
      <c r="K187" s="47">
        <f t="shared" si="23"/>
        <v>72.85889326844665</v>
      </c>
      <c r="L187" s="15">
        <f t="shared" si="19"/>
        <v>8.2387951645694537E-4</v>
      </c>
      <c r="M187" s="12">
        <f t="shared" si="20"/>
        <v>75.095175547971337</v>
      </c>
      <c r="N187" s="72">
        <f t="shared" si="21"/>
        <v>7.9934495548586036E-4</v>
      </c>
      <c r="O187" s="73">
        <f t="shared" si="17"/>
        <v>72.85889326844665</v>
      </c>
      <c r="P187" s="18">
        <f t="shared" si="22"/>
        <v>72.85889326844665</v>
      </c>
      <c r="Q187" s="49">
        <f t="shared" si="24"/>
        <v>7300</v>
      </c>
    </row>
    <row r="188" spans="1:17" x14ac:dyDescent="0.15">
      <c r="A188" s="85" t="str">
        <f>wt!B183</f>
        <v>600406.SH</v>
      </c>
      <c r="B188" s="85" t="str">
        <f>wt!C183</f>
        <v>国电南瑞</v>
      </c>
      <c r="C188" s="2">
        <f>[1]!thsiFinD("THS_SPJ_STOCK",$A188,C$2,100,"")</f>
        <v>17.04</v>
      </c>
      <c r="D188" s="3">
        <f>[1]!thsiFinD("THS_QSPJ_STOCK",$A188,D$2,100,"")</f>
        <v>17.04</v>
      </c>
      <c r="E188" s="3" t="str">
        <f>[1]!thsiFinD("THS_JYZT_STOCK",$A188,E$2)</f>
        <v>交易</v>
      </c>
      <c r="F188" s="9">
        <f>[1]!thsiFinD("THS_TPYY_STOCK",$A188,F$2)</f>
        <v>0</v>
      </c>
      <c r="G188" s="9">
        <f t="shared" si="18"/>
        <v>1</v>
      </c>
      <c r="H188" s="99">
        <f>wt!E183</f>
        <v>0</v>
      </c>
      <c r="I188" s="97">
        <f>wt!F183</f>
        <v>0</v>
      </c>
      <c r="J188" s="108">
        <f>wt!D183</f>
        <v>3.3091274988970129E-3</v>
      </c>
      <c r="K188" s="47">
        <f t="shared" si="23"/>
        <v>186.03512809719035</v>
      </c>
      <c r="L188" s="15">
        <f t="shared" si="19"/>
        <v>3.4106956514519194E-3</v>
      </c>
      <c r="M188" s="12">
        <f t="shared" si="20"/>
        <v>191.74516624997989</v>
      </c>
      <c r="N188" s="72">
        <f t="shared" si="21"/>
        <v>3.3091274988970129E-3</v>
      </c>
      <c r="O188" s="73">
        <f t="shared" si="17"/>
        <v>186.03512809719035</v>
      </c>
      <c r="P188" s="18">
        <f t="shared" si="22"/>
        <v>186.03512809719035</v>
      </c>
      <c r="Q188" s="49">
        <f t="shared" si="24"/>
        <v>18600</v>
      </c>
    </row>
    <row r="189" spans="1:17" x14ac:dyDescent="0.15">
      <c r="A189" s="85" t="str">
        <f>wt!B184</f>
        <v>600415.SH</v>
      </c>
      <c r="B189" s="85" t="str">
        <f>wt!C184</f>
        <v>小商品城</v>
      </c>
      <c r="C189" s="2">
        <f>[1]!thsiFinD("THS_SPJ_STOCK",$A189,C$2,100,"")</f>
        <v>11.4</v>
      </c>
      <c r="D189" s="3">
        <f>[1]!thsiFinD("THS_QSPJ_STOCK",$A189,D$2,100,"")</f>
        <v>11.4</v>
      </c>
      <c r="E189" s="3" t="str">
        <f>[1]!thsiFinD("THS_JYZT_STOCK",$A189,E$2)</f>
        <v>交易</v>
      </c>
      <c r="F189" s="9">
        <f>[1]!thsiFinD("THS_TPYY_STOCK",$A189,F$2)</f>
        <v>0</v>
      </c>
      <c r="G189" s="9">
        <f t="shared" si="18"/>
        <v>1</v>
      </c>
      <c r="H189" s="99">
        <f>wt!E184</f>
        <v>0</v>
      </c>
      <c r="I189" s="97">
        <f>wt!F184</f>
        <v>0</v>
      </c>
      <c r="J189" s="108">
        <f>wt!D184</f>
        <v>2.0671615816960534E-3</v>
      </c>
      <c r="K189" s="47">
        <f t="shared" si="23"/>
        <v>173.70832042196164</v>
      </c>
      <c r="L189" s="15">
        <f t="shared" si="19"/>
        <v>2.1306096606701422E-3</v>
      </c>
      <c r="M189" s="12">
        <f t="shared" si="20"/>
        <v>179.04000776086147</v>
      </c>
      <c r="N189" s="72">
        <f t="shared" si="21"/>
        <v>2.0671615816960534E-3</v>
      </c>
      <c r="O189" s="73">
        <f t="shared" si="17"/>
        <v>173.70832042196164</v>
      </c>
      <c r="P189" s="18">
        <f t="shared" si="22"/>
        <v>173.70832042196164</v>
      </c>
      <c r="Q189" s="49">
        <f t="shared" si="24"/>
        <v>17400</v>
      </c>
    </row>
    <row r="190" spans="1:17" x14ac:dyDescent="0.15">
      <c r="A190" s="85" t="str">
        <f>wt!B185</f>
        <v>600436.SH</v>
      </c>
      <c r="B190" s="85" t="str">
        <f>wt!C185</f>
        <v>片 仔 癀</v>
      </c>
      <c r="C190" s="2">
        <f>[1]!thsiFinD("THS_SPJ_STOCK",$A190,C$2,100,"")</f>
        <v>90.12</v>
      </c>
      <c r="D190" s="3">
        <f>[1]!thsiFinD("THS_QSPJ_STOCK",$A190,D$2,100,"")</f>
        <v>90.12</v>
      </c>
      <c r="E190" s="3" t="str">
        <f>[1]!thsiFinD("THS_JYZT_STOCK",$A190,E$2)</f>
        <v>交易</v>
      </c>
      <c r="F190" s="9">
        <f>[1]!thsiFinD("THS_TPYY_STOCK",$A190,F$2)</f>
        <v>0</v>
      </c>
      <c r="G190" s="9">
        <f t="shared" si="18"/>
        <v>1</v>
      </c>
      <c r="H190" s="99">
        <f>wt!E185</f>
        <v>0</v>
      </c>
      <c r="I190" s="97">
        <f>wt!F185</f>
        <v>0</v>
      </c>
      <c r="J190" s="108">
        <f>wt!D185</f>
        <v>9.6600625456783171E-4</v>
      </c>
      <c r="K190" s="47">
        <f t="shared" si="23"/>
        <v>10.268566092725944</v>
      </c>
      <c r="L190" s="15">
        <f t="shared" si="19"/>
        <v>9.9565620630454868E-4</v>
      </c>
      <c r="M190" s="12">
        <f t="shared" si="20"/>
        <v>10.583742612147987</v>
      </c>
      <c r="N190" s="72">
        <f t="shared" si="21"/>
        <v>9.6600625456783171E-4</v>
      </c>
      <c r="O190" s="73">
        <f t="shared" si="17"/>
        <v>10.268566092725944</v>
      </c>
      <c r="P190" s="18">
        <f t="shared" si="22"/>
        <v>10.268566092725944</v>
      </c>
      <c r="Q190" s="49">
        <f t="shared" si="24"/>
        <v>1000</v>
      </c>
    </row>
    <row r="191" spans="1:17" x14ac:dyDescent="0.15">
      <c r="A191" s="85" t="str">
        <f>wt!B186</f>
        <v>600485.SH</v>
      </c>
      <c r="B191" s="85" t="str">
        <f>wt!C186</f>
        <v>信威集团</v>
      </c>
      <c r="C191" s="2">
        <f>[1]!thsiFinD("THS_SPJ_STOCK",$A191,C$2,100,"")</f>
        <v>44.89</v>
      </c>
      <c r="D191" s="3">
        <f>[1]!thsiFinD("THS_QSPJ_STOCK",$A191,D$2,100,"")</f>
        <v>44.89</v>
      </c>
      <c r="E191" s="3" t="str">
        <f>[1]!thsiFinD("THS_JYZT_STOCK",$A191,E$2)</f>
        <v>交易</v>
      </c>
      <c r="F191" s="9">
        <f>[1]!thsiFinD("THS_TPYY_STOCK",$A191,F$2)</f>
        <v>0</v>
      </c>
      <c r="G191" s="9">
        <f t="shared" si="18"/>
        <v>1</v>
      </c>
      <c r="H191" s="99">
        <f>wt!E186</f>
        <v>0</v>
      </c>
      <c r="I191" s="97">
        <f>wt!F186</f>
        <v>0</v>
      </c>
      <c r="J191" s="108">
        <f>wt!D186</f>
        <v>7.6021127685322969E-4</v>
      </c>
      <c r="K191" s="47">
        <f t="shared" si="23"/>
        <v>16.223171140246436</v>
      </c>
      <c r="L191" s="15">
        <f t="shared" si="19"/>
        <v>7.8354469479107749E-4</v>
      </c>
      <c r="M191" s="12">
        <f t="shared" si="20"/>
        <v>16.721114335800586</v>
      </c>
      <c r="N191" s="72">
        <f t="shared" si="21"/>
        <v>7.6021127685322969E-4</v>
      </c>
      <c r="O191" s="73">
        <f t="shared" si="17"/>
        <v>16.223171140246436</v>
      </c>
      <c r="P191" s="18">
        <f t="shared" si="22"/>
        <v>16.223171140246436</v>
      </c>
      <c r="Q191" s="49">
        <f t="shared" si="24"/>
        <v>1600</v>
      </c>
    </row>
    <row r="192" spans="1:17" x14ac:dyDescent="0.15">
      <c r="A192" s="85" t="str">
        <f>wt!B187</f>
        <v>600489.SH</v>
      </c>
      <c r="B192" s="85" t="str">
        <f>wt!C187</f>
        <v>中金黄金</v>
      </c>
      <c r="C192" s="2">
        <f>[1]!thsiFinD("THS_SPJ_STOCK",$A192,C$2,100,"")</f>
        <v>10.44</v>
      </c>
      <c r="D192" s="3">
        <f>[1]!thsiFinD("THS_QSPJ_STOCK",$A192,D$2,100,"")</f>
        <v>10.44</v>
      </c>
      <c r="E192" s="3" t="str">
        <f>[1]!thsiFinD("THS_JYZT_STOCK",$A192,E$2)</f>
        <v>交易</v>
      </c>
      <c r="F192" s="9">
        <f>[1]!thsiFinD("THS_TPYY_STOCK",$A192,F$2)</f>
        <v>0</v>
      </c>
      <c r="G192" s="9">
        <f t="shared" si="18"/>
        <v>1</v>
      </c>
      <c r="H192" s="99">
        <f>wt!E187</f>
        <v>0</v>
      </c>
      <c r="I192" s="97">
        <f>wt!F187</f>
        <v>0</v>
      </c>
      <c r="J192" s="108">
        <f>wt!D187</f>
        <v>2.0472381511447871E-3</v>
      </c>
      <c r="K192" s="47">
        <f t="shared" si="23"/>
        <v>187.85333734671306</v>
      </c>
      <c r="L192" s="15">
        <f t="shared" si="19"/>
        <v>2.1100747136287065E-3</v>
      </c>
      <c r="M192" s="12">
        <f t="shared" si="20"/>
        <v>193.61918240162223</v>
      </c>
      <c r="N192" s="72">
        <f t="shared" si="21"/>
        <v>2.0472381511447871E-3</v>
      </c>
      <c r="O192" s="73">
        <f t="shared" si="17"/>
        <v>187.85333734671306</v>
      </c>
      <c r="P192" s="18">
        <f t="shared" si="22"/>
        <v>187.85333734671306</v>
      </c>
      <c r="Q192" s="49">
        <f t="shared" si="24"/>
        <v>18800</v>
      </c>
    </row>
    <row r="193" spans="1:17" x14ac:dyDescent="0.15">
      <c r="A193" s="85" t="str">
        <f>wt!B188</f>
        <v>600497.SH</v>
      </c>
      <c r="B193" s="85" t="str">
        <f>wt!C188</f>
        <v>驰宏锌锗</v>
      </c>
      <c r="C193" s="2">
        <f>[1]!thsiFinD("THS_SPJ_STOCK",$A193,C$2,100,"")</f>
        <v>12.35</v>
      </c>
      <c r="D193" s="3">
        <f>[1]!thsiFinD("THS_QSPJ_STOCK",$A193,D$2,100,"")</f>
        <v>12.35</v>
      </c>
      <c r="E193" s="3" t="str">
        <f>[1]!thsiFinD("THS_JYZT_STOCK",$A193,E$2)</f>
        <v>交易</v>
      </c>
      <c r="F193" s="9">
        <f>[1]!thsiFinD("THS_TPYY_STOCK",$A193,F$2)</f>
        <v>0</v>
      </c>
      <c r="G193" s="9">
        <f t="shared" si="18"/>
        <v>1</v>
      </c>
      <c r="H193" s="99">
        <f>wt!E188</f>
        <v>0</v>
      </c>
      <c r="I193" s="97">
        <f>wt!F188</f>
        <v>0</v>
      </c>
      <c r="J193" s="108">
        <f>wt!D188</f>
        <v>1.646548180817743E-3</v>
      </c>
      <c r="K193" s="47">
        <f t="shared" si="23"/>
        <v>127.71988925801051</v>
      </c>
      <c r="L193" s="15">
        <f t="shared" si="19"/>
        <v>1.6970862325773209E-3</v>
      </c>
      <c r="M193" s="12">
        <f t="shared" si="20"/>
        <v>131.64003836099224</v>
      </c>
      <c r="N193" s="72">
        <f t="shared" si="21"/>
        <v>1.646548180817743E-3</v>
      </c>
      <c r="O193" s="73">
        <f t="shared" si="17"/>
        <v>127.71988925801051</v>
      </c>
      <c r="P193" s="18">
        <f t="shared" si="22"/>
        <v>127.71988925801051</v>
      </c>
      <c r="Q193" s="49">
        <f t="shared" si="24"/>
        <v>12800</v>
      </c>
    </row>
    <row r="194" spans="1:17" x14ac:dyDescent="0.15">
      <c r="A194" s="85" t="str">
        <f>wt!B189</f>
        <v>600498.SH</v>
      </c>
      <c r="B194" s="85" t="str">
        <f>wt!C189</f>
        <v>烽火通信</v>
      </c>
      <c r="C194" s="2">
        <f>[1]!thsiFinD("THS_SPJ_STOCK",$A194,C$2,100,"")</f>
        <v>16.23</v>
      </c>
      <c r="D194" s="3">
        <f>[1]!thsiFinD("THS_QSPJ_STOCK",$A194,D$2,100,"")</f>
        <v>16.23</v>
      </c>
      <c r="E194" s="3" t="str">
        <f>[1]!thsiFinD("THS_JYZT_STOCK",$A194,E$2)</f>
        <v>交易</v>
      </c>
      <c r="F194" s="9">
        <f>[1]!thsiFinD("THS_TPYY_STOCK",$A194,F$2)</f>
        <v>0</v>
      </c>
      <c r="G194" s="9">
        <f t="shared" si="18"/>
        <v>1</v>
      </c>
      <c r="H194" s="99">
        <f>wt!E189</f>
        <v>0</v>
      </c>
      <c r="I194" s="97">
        <f>wt!F189</f>
        <v>0</v>
      </c>
      <c r="J194" s="108">
        <f>wt!D189</f>
        <v>1.0442747683713507E-3</v>
      </c>
      <c r="K194" s="47">
        <f t="shared" si="23"/>
        <v>61.637825984882497</v>
      </c>
      <c r="L194" s="15">
        <f t="shared" si="19"/>
        <v>1.076327041672556E-3</v>
      </c>
      <c r="M194" s="12">
        <f t="shared" si="20"/>
        <v>63.529696308667852</v>
      </c>
      <c r="N194" s="72">
        <f t="shared" si="21"/>
        <v>1.0442747683713507E-3</v>
      </c>
      <c r="O194" s="73">
        <f t="shared" si="17"/>
        <v>61.637825984882497</v>
      </c>
      <c r="P194" s="18">
        <f t="shared" si="22"/>
        <v>61.637825984882497</v>
      </c>
      <c r="Q194" s="49">
        <f t="shared" si="24"/>
        <v>6200</v>
      </c>
    </row>
    <row r="195" spans="1:17" x14ac:dyDescent="0.15">
      <c r="A195" s="85" t="str">
        <f>wt!B190</f>
        <v>600516.SH</v>
      </c>
      <c r="B195" s="85" t="str">
        <f>wt!C190</f>
        <v>方大炭素</v>
      </c>
      <c r="C195" s="2">
        <f>[1]!thsiFinD("THS_SPJ_STOCK",$A195,C$2,100,"")</f>
        <v>11.1</v>
      </c>
      <c r="D195" s="3">
        <f>[1]!thsiFinD("THS_QSPJ_STOCK",$A195,D$2,100,"")</f>
        <v>11.1</v>
      </c>
      <c r="E195" s="3" t="str">
        <f>[1]!thsiFinD("THS_JYZT_STOCK",$A195,E$2)</f>
        <v>交易</v>
      </c>
      <c r="F195" s="9">
        <f>[1]!thsiFinD("THS_TPYY_STOCK",$A195,F$2)</f>
        <v>0</v>
      </c>
      <c r="G195" s="9">
        <f t="shared" si="18"/>
        <v>1</v>
      </c>
      <c r="H195" s="99">
        <f>wt!E190</f>
        <v>0</v>
      </c>
      <c r="I195" s="97">
        <f>wt!F190</f>
        <v>0</v>
      </c>
      <c r="J195" s="108">
        <f>wt!D190</f>
        <v>1.2714038424604774E-3</v>
      </c>
      <c r="K195" s="47">
        <f t="shared" si="23"/>
        <v>109.72651561212277</v>
      </c>
      <c r="L195" s="15">
        <f t="shared" si="19"/>
        <v>1.3104274640867105E-3</v>
      </c>
      <c r="M195" s="12">
        <f t="shared" si="20"/>
        <v>113.09438810441119</v>
      </c>
      <c r="N195" s="72">
        <f t="shared" si="21"/>
        <v>1.2714038424604774E-3</v>
      </c>
      <c r="O195" s="73">
        <f t="shared" si="17"/>
        <v>109.72651561212277</v>
      </c>
      <c r="P195" s="18">
        <f t="shared" si="22"/>
        <v>109.72651561212277</v>
      </c>
      <c r="Q195" s="49">
        <f t="shared" si="24"/>
        <v>11000</v>
      </c>
    </row>
    <row r="196" spans="1:17" x14ac:dyDescent="0.15">
      <c r="A196" s="85" t="str">
        <f>wt!B191</f>
        <v>600518.SH</v>
      </c>
      <c r="B196" s="85" t="str">
        <f>wt!C191</f>
        <v>康美药业</v>
      </c>
      <c r="C196" s="2">
        <f>[1]!thsiFinD("THS_SPJ_STOCK",$A196,C$2,100,"")</f>
        <v>17.18</v>
      </c>
      <c r="D196" s="3">
        <f>[1]!thsiFinD("THS_QSPJ_STOCK",$A196,D$2,100,"")</f>
        <v>17.18</v>
      </c>
      <c r="E196" s="3" t="str">
        <f>[1]!thsiFinD("THS_JYZT_STOCK",$A196,E$2)</f>
        <v>交易</v>
      </c>
      <c r="F196" s="9">
        <f>[1]!thsiFinD("THS_TPYY_STOCK",$A196,F$2)</f>
        <v>0</v>
      </c>
      <c r="G196" s="9">
        <f t="shared" si="18"/>
        <v>1</v>
      </c>
      <c r="H196" s="99">
        <f>wt!E191</f>
        <v>0</v>
      </c>
      <c r="I196" s="97">
        <f>wt!F191</f>
        <v>0</v>
      </c>
      <c r="J196" s="108">
        <f>wt!D191</f>
        <v>3.5234100393253085E-3</v>
      </c>
      <c r="K196" s="47">
        <f t="shared" si="23"/>
        <v>196.46766128599481</v>
      </c>
      <c r="L196" s="15">
        <f t="shared" si="19"/>
        <v>3.6315552372685623E-3</v>
      </c>
      <c r="M196" s="12">
        <f t="shared" si="20"/>
        <v>202.49790865490183</v>
      </c>
      <c r="N196" s="72">
        <f t="shared" si="21"/>
        <v>3.5234100393253085E-3</v>
      </c>
      <c r="O196" s="73">
        <f t="shared" si="17"/>
        <v>196.46766128599481</v>
      </c>
      <c r="P196" s="18">
        <f t="shared" si="22"/>
        <v>196.46766128599481</v>
      </c>
      <c r="Q196" s="49">
        <f t="shared" si="24"/>
        <v>19600</v>
      </c>
    </row>
    <row r="197" spans="1:17" x14ac:dyDescent="0.15">
      <c r="A197" s="85" t="str">
        <f>wt!B192</f>
        <v>600519.SH</v>
      </c>
      <c r="B197" s="85" t="str">
        <f>wt!C192</f>
        <v>贵州茅台</v>
      </c>
      <c r="C197" s="2">
        <f>[1]!thsiFinD("THS_SPJ_STOCK",$A197,C$2,100,"")</f>
        <v>176.59</v>
      </c>
      <c r="D197" s="3">
        <f>[1]!thsiFinD("THS_QSPJ_STOCK",$A197,D$2,100,"")</f>
        <v>176.59</v>
      </c>
      <c r="E197" s="3" t="str">
        <f>[1]!thsiFinD("THS_JYZT_STOCK",$A197,E$2)</f>
        <v>交易</v>
      </c>
      <c r="F197" s="9">
        <f>[1]!thsiFinD("THS_TPYY_STOCK",$A197,F$2)</f>
        <v>0</v>
      </c>
      <c r="G197" s="9">
        <f t="shared" si="18"/>
        <v>1</v>
      </c>
      <c r="H197" s="99">
        <f>wt!E192</f>
        <v>0</v>
      </c>
      <c r="I197" s="97">
        <f>wt!F192</f>
        <v>0</v>
      </c>
      <c r="J197" s="108">
        <f>wt!D192</f>
        <v>1.0748921764459409E-2</v>
      </c>
      <c r="K197" s="47">
        <f t="shared" si="23"/>
        <v>58.31091318731427</v>
      </c>
      <c r="L197" s="15">
        <f t="shared" si="19"/>
        <v>1.1078842000514764E-2</v>
      </c>
      <c r="M197" s="12">
        <f t="shared" si="20"/>
        <v>60.100669468448537</v>
      </c>
      <c r="N197" s="72">
        <f t="shared" si="21"/>
        <v>1.0748921764459409E-2</v>
      </c>
      <c r="O197" s="73">
        <f t="shared" ref="O197:O260" si="25">$K$2*N197/$D197</f>
        <v>58.31091318731427</v>
      </c>
      <c r="P197" s="18">
        <f t="shared" si="22"/>
        <v>58.31091318731427</v>
      </c>
      <c r="Q197" s="49">
        <f t="shared" si="24"/>
        <v>5800</v>
      </c>
    </row>
    <row r="198" spans="1:17" x14ac:dyDescent="0.15">
      <c r="A198" s="85" t="str">
        <f>wt!B193</f>
        <v>600535.SH</v>
      </c>
      <c r="B198" s="85" t="str">
        <f>wt!C193</f>
        <v>天 士 力</v>
      </c>
      <c r="C198" s="2">
        <f>[1]!thsiFinD("THS_SPJ_STOCK",$A198,C$2,100,"")</f>
        <v>41.87</v>
      </c>
      <c r="D198" s="3">
        <f>[1]!thsiFinD("THS_QSPJ_STOCK",$A198,D$2,100,"")</f>
        <v>41.87</v>
      </c>
      <c r="E198" s="3" t="str">
        <f>[1]!thsiFinD("THS_JYZT_STOCK",$A198,E$2)</f>
        <v>交易</v>
      </c>
      <c r="F198" s="9">
        <f>[1]!thsiFinD("THS_TPYY_STOCK",$A198,F$2)</f>
        <v>0</v>
      </c>
      <c r="G198" s="9">
        <f t="shared" ref="G198:G261" si="26">IF(E198="交易",1,0)</f>
        <v>1</v>
      </c>
      <c r="H198" s="99">
        <f>wt!E193</f>
        <v>0</v>
      </c>
      <c r="I198" s="97">
        <f>wt!F193</f>
        <v>0</v>
      </c>
      <c r="J198" s="108">
        <f>wt!D193</f>
        <v>3.4574966080096739E-3</v>
      </c>
      <c r="K198" s="47">
        <f t="shared" si="23"/>
        <v>79.106077294756929</v>
      </c>
      <c r="L198" s="15">
        <f t="shared" ref="L198:L261" si="27">J198/$L$2*G198</f>
        <v>3.5636187030505719E-3</v>
      </c>
      <c r="M198" s="12">
        <f t="shared" ref="M198:M261" si="28">$K$2*$L198/$D198</f>
        <v>81.534106474464309</v>
      </c>
      <c r="N198" s="72">
        <f t="shared" ref="N198:N261" si="29">G198*J198</f>
        <v>3.4574966080096739E-3</v>
      </c>
      <c r="O198" s="73">
        <f t="shared" si="25"/>
        <v>79.106077294756929</v>
      </c>
      <c r="P198" s="18">
        <f t="shared" ref="P198:P261" si="30">O198</f>
        <v>79.106077294756929</v>
      </c>
      <c r="Q198" s="49">
        <f t="shared" si="24"/>
        <v>7900</v>
      </c>
    </row>
    <row r="199" spans="1:17" x14ac:dyDescent="0.15">
      <c r="A199" s="85" t="str">
        <f>wt!B194</f>
        <v>600547.SH</v>
      </c>
      <c r="B199" s="85" t="str">
        <f>wt!C194</f>
        <v>山东黄金</v>
      </c>
      <c r="C199" s="2">
        <f>[1]!thsiFinD("THS_SPJ_STOCK",$A199,C$2,100,"")</f>
        <v>20.45</v>
      </c>
      <c r="D199" s="3">
        <f>[1]!thsiFinD("THS_QSPJ_STOCK",$A199,D$2,100,"")</f>
        <v>20.45</v>
      </c>
      <c r="E199" s="3" t="str">
        <f>[1]!thsiFinD("THS_JYZT_STOCK",$A199,E$2)</f>
        <v>交易</v>
      </c>
      <c r="F199" s="9">
        <f>[1]!thsiFinD("THS_TPYY_STOCK",$A199,F$2)</f>
        <v>0</v>
      </c>
      <c r="G199" s="9">
        <f t="shared" si="26"/>
        <v>1</v>
      </c>
      <c r="H199" s="99">
        <f>wt!E194</f>
        <v>0</v>
      </c>
      <c r="I199" s="97">
        <f>wt!F194</f>
        <v>0</v>
      </c>
      <c r="J199" s="108">
        <f>wt!D194</f>
        <v>1.9389419706742144E-3</v>
      </c>
      <c r="K199" s="47">
        <f t="shared" ref="K199:K262" si="31">$K$2*$J199/$D199</f>
        <v>90.828584628705769</v>
      </c>
      <c r="L199" s="15">
        <f t="shared" si="27"/>
        <v>1.9984545624187728E-3</v>
      </c>
      <c r="M199" s="12">
        <f t="shared" si="28"/>
        <v>93.616416630642689</v>
      </c>
      <c r="N199" s="72">
        <f t="shared" si="29"/>
        <v>1.9389419706742144E-3</v>
      </c>
      <c r="O199" s="73">
        <f t="shared" si="25"/>
        <v>90.828584628705769</v>
      </c>
      <c r="P199" s="18">
        <f t="shared" si="30"/>
        <v>90.828584628705769</v>
      </c>
      <c r="Q199" s="49">
        <f t="shared" ref="Q199:Q262" si="32">ROUND(P199*$Q$1,-2)</f>
        <v>9100</v>
      </c>
    </row>
    <row r="200" spans="1:17" x14ac:dyDescent="0.15">
      <c r="A200" s="85" t="str">
        <f>wt!B195</f>
        <v>600549.SH</v>
      </c>
      <c r="B200" s="85" t="str">
        <f>wt!C195</f>
        <v>厦门钨业</v>
      </c>
      <c r="C200" s="2">
        <f>[1]!thsiFinD("THS_SPJ_STOCK",$A200,C$2,100,"")</f>
        <v>33.69</v>
      </c>
      <c r="D200" s="3">
        <f>[1]!thsiFinD("THS_QSPJ_STOCK",$A200,D$2,100,"")</f>
        <v>33.69</v>
      </c>
      <c r="E200" s="3" t="str">
        <f>[1]!thsiFinD("THS_JYZT_STOCK",$A200,E$2)</f>
        <v>交易</v>
      </c>
      <c r="F200" s="9">
        <f>[1]!thsiFinD("THS_TPYY_STOCK",$A200,F$2)</f>
        <v>0</v>
      </c>
      <c r="G200" s="9">
        <f t="shared" si="26"/>
        <v>1</v>
      </c>
      <c r="H200" s="99">
        <f>wt!E195</f>
        <v>0</v>
      </c>
      <c r="I200" s="97">
        <f>wt!F195</f>
        <v>0</v>
      </c>
      <c r="J200" s="108">
        <f>wt!D195</f>
        <v>1.5307917715418366E-3</v>
      </c>
      <c r="K200" s="47">
        <f t="shared" si="31"/>
        <v>43.527743688915621</v>
      </c>
      <c r="L200" s="15">
        <f t="shared" si="27"/>
        <v>1.5777768732744173E-3</v>
      </c>
      <c r="M200" s="12">
        <f t="shared" si="28"/>
        <v>44.86375522453649</v>
      </c>
      <c r="N200" s="72">
        <f t="shared" si="29"/>
        <v>1.5307917715418366E-3</v>
      </c>
      <c r="O200" s="73">
        <f t="shared" si="25"/>
        <v>43.527743688915621</v>
      </c>
      <c r="P200" s="18">
        <f t="shared" si="30"/>
        <v>43.527743688915621</v>
      </c>
      <c r="Q200" s="49">
        <f t="shared" si="32"/>
        <v>4400</v>
      </c>
    </row>
    <row r="201" spans="1:17" x14ac:dyDescent="0.15">
      <c r="A201" s="85" t="str">
        <f>wt!B196</f>
        <v>600570.SH</v>
      </c>
      <c r="B201" s="85" t="str">
        <f>wt!C196</f>
        <v>恒生电子</v>
      </c>
      <c r="C201" s="2">
        <f>[1]!thsiFinD("THS_SPJ_STOCK",$A201,C$2,100,"")</f>
        <v>60.97</v>
      </c>
      <c r="D201" s="3">
        <f>[1]!thsiFinD("THS_QSPJ_STOCK",$A201,D$2,100,"")</f>
        <v>60.97</v>
      </c>
      <c r="E201" s="3" t="str">
        <f>[1]!thsiFinD("THS_JYZT_STOCK",$A201,E$2)</f>
        <v>交易</v>
      </c>
      <c r="F201" s="9">
        <f>[1]!thsiFinD("THS_TPYY_STOCK",$A201,F$2)</f>
        <v>0</v>
      </c>
      <c r="G201" s="9">
        <f t="shared" si="26"/>
        <v>1</v>
      </c>
      <c r="H201" s="99">
        <f>wt!E196</f>
        <v>0</v>
      </c>
      <c r="I201" s="97">
        <f>wt!F196</f>
        <v>0</v>
      </c>
      <c r="J201" s="108">
        <f>wt!D196</f>
        <v>4.5846603104283314E-3</v>
      </c>
      <c r="K201" s="47">
        <f t="shared" si="31"/>
        <v>72.03474375473904</v>
      </c>
      <c r="L201" s="15">
        <f t="shared" si="27"/>
        <v>4.7253788164324725E-3</v>
      </c>
      <c r="M201" s="12">
        <f t="shared" si="28"/>
        <v>74.245730138725023</v>
      </c>
      <c r="N201" s="72">
        <f t="shared" si="29"/>
        <v>4.5846603104283314E-3</v>
      </c>
      <c r="O201" s="73">
        <f t="shared" si="25"/>
        <v>72.03474375473904</v>
      </c>
      <c r="P201" s="18">
        <f t="shared" si="30"/>
        <v>72.03474375473904</v>
      </c>
      <c r="Q201" s="49">
        <f t="shared" si="32"/>
        <v>7200</v>
      </c>
    </row>
    <row r="202" spans="1:17" x14ac:dyDescent="0.15">
      <c r="A202" s="85" t="str">
        <f>wt!B197</f>
        <v>600578.SH</v>
      </c>
      <c r="B202" s="85" t="str">
        <f>wt!C197</f>
        <v>京能电力</v>
      </c>
      <c r="C202" s="2">
        <f>[1]!thsiFinD("THS_SPJ_STOCK",$A202,C$2,100,"")</f>
        <v>5.37</v>
      </c>
      <c r="D202" s="3">
        <f>[1]!thsiFinD("THS_QSPJ_STOCK",$A202,D$2,100,"")</f>
        <v>5.37</v>
      </c>
      <c r="E202" s="3" t="str">
        <f>[1]!thsiFinD("THS_JYZT_STOCK",$A202,E$2)</f>
        <v>交易</v>
      </c>
      <c r="F202" s="9">
        <f>[1]!thsiFinD("THS_TPYY_STOCK",$A202,F$2)</f>
        <v>0</v>
      </c>
      <c r="G202" s="9">
        <f t="shared" si="26"/>
        <v>1</v>
      </c>
      <c r="H202" s="99">
        <f>wt!E197</f>
        <v>0</v>
      </c>
      <c r="I202" s="97">
        <f>wt!F197</f>
        <v>0</v>
      </c>
      <c r="J202" s="108">
        <f>wt!D197</f>
        <v>4.717931260289977E-4</v>
      </c>
      <c r="K202" s="47">
        <f t="shared" si="31"/>
        <v>84.164388181575319</v>
      </c>
      <c r="L202" s="15">
        <f t="shared" si="27"/>
        <v>4.8627402959492002E-4</v>
      </c>
      <c r="M202" s="12">
        <f t="shared" si="28"/>
        <v>86.747673782195392</v>
      </c>
      <c r="N202" s="72">
        <f t="shared" si="29"/>
        <v>4.717931260289977E-4</v>
      </c>
      <c r="O202" s="73">
        <f t="shared" si="25"/>
        <v>84.164388181575319</v>
      </c>
      <c r="P202" s="18">
        <f t="shared" si="30"/>
        <v>84.164388181575319</v>
      </c>
      <c r="Q202" s="49">
        <f t="shared" si="32"/>
        <v>8400</v>
      </c>
    </row>
    <row r="203" spans="1:17" x14ac:dyDescent="0.15">
      <c r="A203" s="85" t="str">
        <f>wt!B198</f>
        <v>600583.SH</v>
      </c>
      <c r="B203" s="85" t="str">
        <f>wt!C198</f>
        <v>海油工程</v>
      </c>
      <c r="C203" s="2">
        <f>[1]!thsiFinD("THS_SPJ_STOCK",$A203,C$2,100,"")</f>
        <v>8.89</v>
      </c>
      <c r="D203" s="3">
        <f>[1]!thsiFinD("THS_QSPJ_STOCK",$A203,D$2,100,"")</f>
        <v>8.89</v>
      </c>
      <c r="E203" s="3" t="str">
        <f>[1]!thsiFinD("THS_JYZT_STOCK",$A203,E$2)</f>
        <v>交易</v>
      </c>
      <c r="F203" s="9">
        <f>[1]!thsiFinD("THS_TPYY_STOCK",$A203,F$2)</f>
        <v>0</v>
      </c>
      <c r="G203" s="9">
        <f t="shared" si="26"/>
        <v>1</v>
      </c>
      <c r="H203" s="99">
        <f>wt!E198</f>
        <v>0</v>
      </c>
      <c r="I203" s="97">
        <f>wt!F198</f>
        <v>0</v>
      </c>
      <c r="J203" s="108">
        <f>wt!D198</f>
        <v>2.0950366922256E-3</v>
      </c>
      <c r="K203" s="47">
        <f t="shared" si="31"/>
        <v>225.75684133651774</v>
      </c>
      <c r="L203" s="15">
        <f t="shared" si="27"/>
        <v>2.1593403512520418E-3</v>
      </c>
      <c r="M203" s="12">
        <f t="shared" si="28"/>
        <v>232.68607126459517</v>
      </c>
      <c r="N203" s="72">
        <f t="shared" si="29"/>
        <v>2.0950366922256E-3</v>
      </c>
      <c r="O203" s="73">
        <f t="shared" si="25"/>
        <v>225.75684133651774</v>
      </c>
      <c r="P203" s="18">
        <f t="shared" si="30"/>
        <v>225.75684133651774</v>
      </c>
      <c r="Q203" s="49">
        <f t="shared" si="32"/>
        <v>22600</v>
      </c>
    </row>
    <row r="204" spans="1:17" x14ac:dyDescent="0.15">
      <c r="A204" s="85" t="str">
        <f>wt!B199</f>
        <v>600585.SH</v>
      </c>
      <c r="B204" s="85" t="str">
        <f>wt!C199</f>
        <v>海螺水泥</v>
      </c>
      <c r="C204" s="2">
        <f>[1]!thsiFinD("THS_SPJ_STOCK",$A204,C$2,100,"")</f>
        <v>20.12</v>
      </c>
      <c r="D204" s="3">
        <f>[1]!thsiFinD("THS_QSPJ_STOCK",$A204,D$2,100,"")</f>
        <v>20.12</v>
      </c>
      <c r="E204" s="3" t="str">
        <f>[1]!thsiFinD("THS_JYZT_STOCK",$A204,E$2)</f>
        <v>交易</v>
      </c>
      <c r="F204" s="9">
        <f>[1]!thsiFinD("THS_TPYY_STOCK",$A204,F$2)</f>
        <v>0</v>
      </c>
      <c r="G204" s="9">
        <f t="shared" si="26"/>
        <v>1</v>
      </c>
      <c r="H204" s="99">
        <f>wt!E199</f>
        <v>0</v>
      </c>
      <c r="I204" s="97">
        <f>wt!F199</f>
        <v>0</v>
      </c>
      <c r="J204" s="108">
        <f>wt!D199</f>
        <v>5.3616634936861675E-3</v>
      </c>
      <c r="K204" s="47">
        <f t="shared" si="31"/>
        <v>255.28342892077035</v>
      </c>
      <c r="L204" s="15">
        <f t="shared" si="27"/>
        <v>5.5262308172046191E-3</v>
      </c>
      <c r="M204" s="12">
        <f t="shared" si="28"/>
        <v>263.11892823652863</v>
      </c>
      <c r="N204" s="72">
        <f t="shared" si="29"/>
        <v>5.3616634936861675E-3</v>
      </c>
      <c r="O204" s="73">
        <f t="shared" si="25"/>
        <v>255.28342892077035</v>
      </c>
      <c r="P204" s="18">
        <f t="shared" si="30"/>
        <v>255.28342892077035</v>
      </c>
      <c r="Q204" s="49">
        <f t="shared" si="32"/>
        <v>25500</v>
      </c>
    </row>
    <row r="205" spans="1:17" x14ac:dyDescent="0.15">
      <c r="A205" s="85" t="str">
        <f>wt!B200</f>
        <v>600588.SH</v>
      </c>
      <c r="B205" s="85" t="str">
        <f>wt!C200</f>
        <v>用友软件</v>
      </c>
      <c r="C205" s="2">
        <f>[1]!thsiFinD("THS_SPJ_STOCK",$A205,C$2,100,"")</f>
        <v>27.28</v>
      </c>
      <c r="D205" s="3">
        <f>[1]!thsiFinD("THS_QSPJ_STOCK",$A205,D$2,100,"")</f>
        <v>27.28</v>
      </c>
      <c r="E205" s="3" t="str">
        <f>[1]!thsiFinD("THS_JYZT_STOCK",$A205,E$2)</f>
        <v>交易</v>
      </c>
      <c r="F205" s="9">
        <f>[1]!thsiFinD("THS_TPYY_STOCK",$A205,F$2)</f>
        <v>0</v>
      </c>
      <c r="G205" s="9">
        <f t="shared" si="26"/>
        <v>1</v>
      </c>
      <c r="H205" s="99">
        <f>wt!E200</f>
        <v>0</v>
      </c>
      <c r="I205" s="97">
        <f>wt!F200</f>
        <v>0</v>
      </c>
      <c r="J205" s="108">
        <f>wt!D200</f>
        <v>2.1181938714948567E-3</v>
      </c>
      <c r="K205" s="47">
        <f t="shared" si="31"/>
        <v>74.382777071391928</v>
      </c>
      <c r="L205" s="15">
        <f t="shared" si="27"/>
        <v>2.1832083015379928E-3</v>
      </c>
      <c r="M205" s="12">
        <f t="shared" si="28"/>
        <v>76.665832424068114</v>
      </c>
      <c r="N205" s="72">
        <f t="shared" si="29"/>
        <v>2.1181938714948567E-3</v>
      </c>
      <c r="O205" s="73">
        <f t="shared" si="25"/>
        <v>74.382777071391928</v>
      </c>
      <c r="P205" s="18">
        <f t="shared" si="30"/>
        <v>74.382777071391928</v>
      </c>
      <c r="Q205" s="49">
        <f t="shared" si="32"/>
        <v>7400</v>
      </c>
    </row>
    <row r="206" spans="1:17" x14ac:dyDescent="0.15">
      <c r="A206" s="85" t="str">
        <f>wt!B201</f>
        <v>600597.SH</v>
      </c>
      <c r="B206" s="85" t="str">
        <f>wt!C201</f>
        <v>光明乳业</v>
      </c>
      <c r="C206" s="2">
        <f>[1]!thsiFinD("THS_SPJ_STOCK",$A206,C$2,100,"")</f>
        <v>17.010000000000002</v>
      </c>
      <c r="D206" s="3">
        <f>[1]!thsiFinD("THS_QSPJ_STOCK",$A206,D$2,100,"")</f>
        <v>17.010000000000002</v>
      </c>
      <c r="E206" s="3" t="str">
        <f>[1]!thsiFinD("THS_JYZT_STOCK",$A206,E$2)</f>
        <v>交易</v>
      </c>
      <c r="F206" s="9">
        <f>[1]!thsiFinD("THS_TPYY_STOCK",$A206,F$2)</f>
        <v>0</v>
      </c>
      <c r="G206" s="9">
        <f t="shared" si="26"/>
        <v>1</v>
      </c>
      <c r="H206" s="99">
        <f>wt!E201</f>
        <v>0</v>
      </c>
      <c r="I206" s="97">
        <f>wt!F201</f>
        <v>0</v>
      </c>
      <c r="J206" s="108">
        <f>wt!D201</f>
        <v>1.387730335097002E-3</v>
      </c>
      <c r="K206" s="47">
        <f t="shared" si="31"/>
        <v>78.154108902130403</v>
      </c>
      <c r="L206" s="15">
        <f t="shared" si="27"/>
        <v>1.4303244045087077E-3</v>
      </c>
      <c r="M206" s="12">
        <f t="shared" si="28"/>
        <v>80.55291899887348</v>
      </c>
      <c r="N206" s="72">
        <f t="shared" si="29"/>
        <v>1.387730335097002E-3</v>
      </c>
      <c r="O206" s="73">
        <f t="shared" si="25"/>
        <v>78.154108902130403</v>
      </c>
      <c r="P206" s="18">
        <f t="shared" si="30"/>
        <v>78.154108902130403</v>
      </c>
      <c r="Q206" s="49">
        <f t="shared" si="32"/>
        <v>7800</v>
      </c>
    </row>
    <row r="207" spans="1:17" x14ac:dyDescent="0.15">
      <c r="A207" s="85" t="str">
        <f>wt!B202</f>
        <v>600600.SH</v>
      </c>
      <c r="B207" s="85" t="str">
        <f>wt!C202</f>
        <v>青岛啤酒</v>
      </c>
      <c r="C207" s="2">
        <f>[1]!thsiFinD("THS_SPJ_STOCK",$A207,C$2,100,"")</f>
        <v>42.72</v>
      </c>
      <c r="D207" s="3">
        <f>[1]!thsiFinD("THS_QSPJ_STOCK",$A207,D$2,100,"")</f>
        <v>42.72</v>
      </c>
      <c r="E207" s="3" t="str">
        <f>[1]!thsiFinD("THS_JYZT_STOCK",$A207,E$2)</f>
        <v>交易</v>
      </c>
      <c r="F207" s="9">
        <f>[1]!thsiFinD("THS_TPYY_STOCK",$A207,F$2)</f>
        <v>0</v>
      </c>
      <c r="G207" s="9">
        <f t="shared" si="26"/>
        <v>1</v>
      </c>
      <c r="H207" s="99">
        <f>wt!E202</f>
        <v>0</v>
      </c>
      <c r="I207" s="97">
        <f>wt!F202</f>
        <v>0</v>
      </c>
      <c r="J207" s="108">
        <f>wt!D202</f>
        <v>1.9807546364685341E-3</v>
      </c>
      <c r="K207" s="47">
        <f t="shared" si="31"/>
        <v>44.417129111983904</v>
      </c>
      <c r="L207" s="15">
        <f t="shared" si="27"/>
        <v>2.0415505982916225E-3</v>
      </c>
      <c r="M207" s="12">
        <f t="shared" si="28"/>
        <v>45.780438850638781</v>
      </c>
      <c r="N207" s="72">
        <f t="shared" si="29"/>
        <v>1.9807546364685341E-3</v>
      </c>
      <c r="O207" s="73">
        <f t="shared" si="25"/>
        <v>44.417129111983904</v>
      </c>
      <c r="P207" s="18">
        <f t="shared" si="30"/>
        <v>44.417129111983904</v>
      </c>
      <c r="Q207" s="49">
        <f t="shared" si="32"/>
        <v>4400</v>
      </c>
    </row>
    <row r="208" spans="1:17" x14ac:dyDescent="0.15">
      <c r="A208" s="85" t="str">
        <f>wt!B203</f>
        <v>600633.SH</v>
      </c>
      <c r="B208" s="85" t="str">
        <f>wt!C203</f>
        <v>浙报传媒</v>
      </c>
      <c r="C208" s="2">
        <f>[1]!thsiFinD("THS_SPJ_STOCK",$A208,C$2,100,"")</f>
        <v>20.27</v>
      </c>
      <c r="D208" s="3">
        <f>[1]!thsiFinD("THS_QSPJ_STOCK",$A208,D$2,100,"")</f>
        <v>20.27</v>
      </c>
      <c r="E208" s="3" t="str">
        <f>[1]!thsiFinD("THS_JYZT_STOCK",$A208,E$2)</f>
        <v>交易</v>
      </c>
      <c r="F208" s="9">
        <f>[1]!thsiFinD("THS_TPYY_STOCK",$A208,F$2)</f>
        <v>0</v>
      </c>
      <c r="G208" s="9">
        <f t="shared" si="26"/>
        <v>1</v>
      </c>
      <c r="H208" s="99">
        <f>wt!E203</f>
        <v>0</v>
      </c>
      <c r="I208" s="97">
        <f>wt!F203</f>
        <v>0</v>
      </c>
      <c r="J208" s="108">
        <f>wt!D203</f>
        <v>6.4191386405628706E-4</v>
      </c>
      <c r="K208" s="47">
        <f t="shared" si="31"/>
        <v>30.337099393865792</v>
      </c>
      <c r="L208" s="15">
        <f t="shared" si="27"/>
        <v>6.6161634009968817E-4</v>
      </c>
      <c r="M208" s="12">
        <f t="shared" si="28"/>
        <v>31.268246090490972</v>
      </c>
      <c r="N208" s="72">
        <f t="shared" si="29"/>
        <v>6.4191386405628706E-4</v>
      </c>
      <c r="O208" s="73">
        <f t="shared" si="25"/>
        <v>30.337099393865792</v>
      </c>
      <c r="P208" s="18">
        <f t="shared" si="30"/>
        <v>30.337099393865792</v>
      </c>
      <c r="Q208" s="49">
        <f t="shared" si="32"/>
        <v>3000</v>
      </c>
    </row>
    <row r="209" spans="1:17" x14ac:dyDescent="0.15">
      <c r="A209" s="85" t="str">
        <f>wt!B204</f>
        <v>600637.SH</v>
      </c>
      <c r="B209" s="85" t="str">
        <f>wt!C204</f>
        <v>百 视 通</v>
      </c>
      <c r="C209" s="2">
        <f>[1]!thsiFinD("THS_SPJ_STOCK",$A209,C$2,100,"")</f>
        <v>39.92</v>
      </c>
      <c r="D209" s="3">
        <f>[1]!thsiFinD("THS_QSPJ_STOCK",$A209,D$2,100,"")</f>
        <v>39.92</v>
      </c>
      <c r="E209" s="3" t="str">
        <f>[1]!thsiFinD("THS_JYZT_STOCK",$A209,E$2)</f>
        <v>交易</v>
      </c>
      <c r="F209" s="9">
        <f>[1]!thsiFinD("THS_TPYY_STOCK",$A209,F$2)</f>
        <v>0</v>
      </c>
      <c r="G209" s="9">
        <f t="shared" si="26"/>
        <v>1</v>
      </c>
      <c r="H209" s="99">
        <f>wt!E204</f>
        <v>0</v>
      </c>
      <c r="I209" s="97">
        <f>wt!F204</f>
        <v>0</v>
      </c>
      <c r="J209" s="108">
        <f>wt!D204</f>
        <v>3.5546565049012703E-3</v>
      </c>
      <c r="K209" s="47">
        <f t="shared" si="31"/>
        <v>85.301792037898565</v>
      </c>
      <c r="L209" s="15">
        <f t="shared" si="27"/>
        <v>3.6637607610202753E-3</v>
      </c>
      <c r="M209" s="12">
        <f t="shared" si="28"/>
        <v>87.919988353936546</v>
      </c>
      <c r="N209" s="72">
        <f t="shared" si="29"/>
        <v>3.5546565049012703E-3</v>
      </c>
      <c r="O209" s="73">
        <f t="shared" si="25"/>
        <v>85.301792037898565</v>
      </c>
      <c r="P209" s="18">
        <f t="shared" si="30"/>
        <v>85.301792037898565</v>
      </c>
      <c r="Q209" s="49">
        <f t="shared" si="32"/>
        <v>8500</v>
      </c>
    </row>
    <row r="210" spans="1:17" x14ac:dyDescent="0.15">
      <c r="A210" s="85" t="str">
        <f>wt!B205</f>
        <v>600642.SH</v>
      </c>
      <c r="B210" s="85" t="str">
        <f>wt!C205</f>
        <v>申能股份</v>
      </c>
      <c r="C210" s="2">
        <f>[1]!thsiFinD("THS_SPJ_STOCK",$A210,C$2,100,"")</f>
        <v>6</v>
      </c>
      <c r="D210" s="3">
        <f>[1]!thsiFinD("THS_QSPJ_STOCK",$A210,D$2,100,"")</f>
        <v>6</v>
      </c>
      <c r="E210" s="3" t="str">
        <f>[1]!thsiFinD("THS_JYZT_STOCK",$A210,E$2)</f>
        <v>交易</v>
      </c>
      <c r="F210" s="9">
        <f>[1]!thsiFinD("THS_TPYY_STOCK",$A210,F$2)</f>
        <v>0</v>
      </c>
      <c r="G210" s="9">
        <f t="shared" si="26"/>
        <v>1</v>
      </c>
      <c r="H210" s="99">
        <f>wt!E205</f>
        <v>0</v>
      </c>
      <c r="I210" s="97">
        <f>wt!F205</f>
        <v>0</v>
      </c>
      <c r="J210" s="108">
        <f>wt!D205</f>
        <v>1.819706087093844E-3</v>
      </c>
      <c r="K210" s="47">
        <f t="shared" si="31"/>
        <v>290.5367304686207</v>
      </c>
      <c r="L210" s="15">
        <f t="shared" si="27"/>
        <v>1.8755589321476063E-3</v>
      </c>
      <c r="M210" s="12">
        <f t="shared" si="28"/>
        <v>299.45427111124519</v>
      </c>
      <c r="N210" s="72">
        <f t="shared" si="29"/>
        <v>1.819706087093844E-3</v>
      </c>
      <c r="O210" s="73">
        <f t="shared" si="25"/>
        <v>290.5367304686207</v>
      </c>
      <c r="P210" s="18">
        <f t="shared" si="30"/>
        <v>290.5367304686207</v>
      </c>
      <c r="Q210" s="49">
        <f t="shared" si="32"/>
        <v>29100</v>
      </c>
    </row>
    <row r="211" spans="1:17" x14ac:dyDescent="0.15">
      <c r="A211" s="85" t="str">
        <f>wt!B206</f>
        <v>600648.SH</v>
      </c>
      <c r="B211" s="85" t="str">
        <f>wt!C206</f>
        <v>外 高 桥</v>
      </c>
      <c r="C211" s="2">
        <f>[1]!thsiFinD("THS_SPJ_STOCK",$A211,C$2,100,"")</f>
        <v>33.11</v>
      </c>
      <c r="D211" s="3">
        <f>[1]!thsiFinD("THS_QSPJ_STOCK",$A211,D$2,100,"")</f>
        <v>33.11</v>
      </c>
      <c r="E211" s="3" t="str">
        <f>[1]!thsiFinD("THS_JYZT_STOCK",$A211,E$2)</f>
        <v>交易</v>
      </c>
      <c r="F211" s="9">
        <f>[1]!thsiFinD("THS_TPYY_STOCK",$A211,F$2)</f>
        <v>0</v>
      </c>
      <c r="G211" s="9">
        <f t="shared" si="26"/>
        <v>1</v>
      </c>
      <c r="H211" s="99">
        <f>wt!E206</f>
        <v>0</v>
      </c>
      <c r="I211" s="97">
        <f>wt!F206</f>
        <v>0</v>
      </c>
      <c r="J211" s="108">
        <f>wt!D206</f>
        <v>1.2372774730110465E-3</v>
      </c>
      <c r="K211" s="47">
        <f t="shared" si="31"/>
        <v>35.798017215137229</v>
      </c>
      <c r="L211" s="15">
        <f t="shared" si="27"/>
        <v>1.2752536426126778E-3</v>
      </c>
      <c r="M211" s="12">
        <f t="shared" si="28"/>
        <v>36.896777681417881</v>
      </c>
      <c r="N211" s="72">
        <f t="shared" si="29"/>
        <v>1.2372774730110465E-3</v>
      </c>
      <c r="O211" s="73">
        <f t="shared" si="25"/>
        <v>35.798017215137229</v>
      </c>
      <c r="P211" s="18">
        <f t="shared" si="30"/>
        <v>35.798017215137229</v>
      </c>
      <c r="Q211" s="49">
        <f t="shared" si="32"/>
        <v>3600</v>
      </c>
    </row>
    <row r="212" spans="1:17" x14ac:dyDescent="0.15">
      <c r="A212" s="85" t="str">
        <f>wt!B207</f>
        <v>600649.SH</v>
      </c>
      <c r="B212" s="85" t="str">
        <f>wt!C207</f>
        <v>城投控股</v>
      </c>
      <c r="C212" s="2">
        <f>[1]!thsiFinD("THS_SPJ_STOCK",$A212,C$2,100,"")</f>
        <v>7.23</v>
      </c>
      <c r="D212" s="3">
        <f>[1]!thsiFinD("THS_QSPJ_STOCK",$A212,D$2,100,"")</f>
        <v>7.23</v>
      </c>
      <c r="E212" s="3" t="str">
        <f>[1]!thsiFinD("THS_JYZT_STOCK",$A212,E$2)</f>
        <v>重要事项未公告，停牌自2014-11-03起连续停牌</v>
      </c>
      <c r="F212" s="9" t="str">
        <f>[1]!thsiFinD("THS_TPYY_STOCK",$A212,F$2)</f>
        <v>重要事项未公告</v>
      </c>
      <c r="G212" s="9">
        <f t="shared" si="26"/>
        <v>0</v>
      </c>
      <c r="H212" s="99">
        <f>wt!E207</f>
        <v>0</v>
      </c>
      <c r="I212" s="97">
        <f>wt!F207</f>
        <v>0</v>
      </c>
      <c r="J212" s="108">
        <f>wt!D207</f>
        <v>1.4391066407168679E-3</v>
      </c>
      <c r="K212" s="47">
        <f t="shared" si="31"/>
        <v>190.68025647370962</v>
      </c>
      <c r="L212" s="15">
        <f t="shared" si="27"/>
        <v>0</v>
      </c>
      <c r="M212" s="12">
        <f t="shared" si="28"/>
        <v>0</v>
      </c>
      <c r="N212" s="72">
        <f t="shared" si="29"/>
        <v>0</v>
      </c>
      <c r="O212" s="73">
        <f t="shared" si="25"/>
        <v>0</v>
      </c>
      <c r="P212" s="18">
        <f t="shared" si="30"/>
        <v>0</v>
      </c>
      <c r="Q212" s="49">
        <f t="shared" si="32"/>
        <v>0</v>
      </c>
    </row>
    <row r="213" spans="1:17" x14ac:dyDescent="0.15">
      <c r="A213" s="85" t="str">
        <f>wt!B208</f>
        <v>600655.SH</v>
      </c>
      <c r="B213" s="85" t="str">
        <f>wt!C208</f>
        <v>豫园商城</v>
      </c>
      <c r="C213" s="2">
        <f>[1]!thsiFinD("THS_SPJ_STOCK",$A213,C$2,100,"")</f>
        <v>12.44</v>
      </c>
      <c r="D213" s="3">
        <f>[1]!thsiFinD("THS_QSPJ_STOCK",$A213,D$2,100,"")</f>
        <v>12.44</v>
      </c>
      <c r="E213" s="3" t="str">
        <f>[1]!thsiFinD("THS_JYZT_STOCK",$A213,E$2)</f>
        <v>交易</v>
      </c>
      <c r="F213" s="9">
        <f>[1]!thsiFinD("THS_TPYY_STOCK",$A213,F$2)</f>
        <v>0</v>
      </c>
      <c r="G213" s="9">
        <f t="shared" si="26"/>
        <v>1</v>
      </c>
      <c r="H213" s="99">
        <f>wt!E208</f>
        <v>0</v>
      </c>
      <c r="I213" s="97">
        <f>wt!F208</f>
        <v>0</v>
      </c>
      <c r="J213" s="108">
        <f>wt!D208</f>
        <v>1.6678083585594246E-3</v>
      </c>
      <c r="K213" s="47">
        <f t="shared" si="31"/>
        <v>128.43305501714556</v>
      </c>
      <c r="L213" s="15">
        <f t="shared" si="27"/>
        <v>1.7189989560359418E-3</v>
      </c>
      <c r="M213" s="12">
        <f t="shared" si="28"/>
        <v>132.37509355431951</v>
      </c>
      <c r="N213" s="72">
        <f t="shared" si="29"/>
        <v>1.6678083585594246E-3</v>
      </c>
      <c r="O213" s="73">
        <f t="shared" si="25"/>
        <v>128.43305501714556</v>
      </c>
      <c r="P213" s="18">
        <f t="shared" si="30"/>
        <v>128.43305501714556</v>
      </c>
      <c r="Q213" s="49">
        <f t="shared" si="32"/>
        <v>12800</v>
      </c>
    </row>
    <row r="214" spans="1:17" x14ac:dyDescent="0.15">
      <c r="A214" s="85" t="str">
        <f>wt!B209</f>
        <v>600660.SH</v>
      </c>
      <c r="B214" s="85" t="str">
        <f>wt!C209</f>
        <v>福耀玻璃</v>
      </c>
      <c r="C214" s="2">
        <f>[1]!thsiFinD("THS_SPJ_STOCK",$A214,C$2,100,"")</f>
        <v>12.92</v>
      </c>
      <c r="D214" s="3">
        <f>[1]!thsiFinD("THS_QSPJ_STOCK",$A214,D$2,100,"")</f>
        <v>12.92</v>
      </c>
      <c r="E214" s="3" t="str">
        <f>[1]!thsiFinD("THS_JYZT_STOCK",$A214,E$2)</f>
        <v>交易</v>
      </c>
      <c r="F214" s="9">
        <f>[1]!thsiFinD("THS_TPYY_STOCK",$A214,F$2)</f>
        <v>0</v>
      </c>
      <c r="G214" s="9">
        <f t="shared" si="26"/>
        <v>1</v>
      </c>
      <c r="H214" s="99">
        <f>wt!E209</f>
        <v>0</v>
      </c>
      <c r="I214" s="97">
        <f>wt!F209</f>
        <v>0</v>
      </c>
      <c r="J214" s="108">
        <f>wt!D209</f>
        <v>2.4138607261631538E-3</v>
      </c>
      <c r="K214" s="47">
        <f t="shared" si="31"/>
        <v>178.97844996185268</v>
      </c>
      <c r="L214" s="15">
        <f t="shared" si="27"/>
        <v>2.4879501574597588E-3</v>
      </c>
      <c r="M214" s="12">
        <f t="shared" si="28"/>
        <v>184.47189514213824</v>
      </c>
      <c r="N214" s="72">
        <f t="shared" si="29"/>
        <v>2.4138607261631538E-3</v>
      </c>
      <c r="O214" s="73">
        <f t="shared" si="25"/>
        <v>178.97844996185268</v>
      </c>
      <c r="P214" s="18">
        <f t="shared" si="30"/>
        <v>178.97844996185268</v>
      </c>
      <c r="Q214" s="49">
        <f t="shared" si="32"/>
        <v>17900</v>
      </c>
    </row>
    <row r="215" spans="1:17" x14ac:dyDescent="0.15">
      <c r="A215" s="85" t="str">
        <f>wt!B210</f>
        <v>600663.SH</v>
      </c>
      <c r="B215" s="85" t="str">
        <f>wt!C210</f>
        <v>陆 家 嘴</v>
      </c>
      <c r="C215" s="2">
        <f>[1]!thsiFinD("THS_SPJ_STOCK",$A215,C$2,100,"")</f>
        <v>35.67</v>
      </c>
      <c r="D215" s="3">
        <f>[1]!thsiFinD("THS_QSPJ_STOCK",$A215,D$2,100,"")</f>
        <v>35.67</v>
      </c>
      <c r="E215" s="3" t="str">
        <f>[1]!thsiFinD("THS_JYZT_STOCK",$A215,E$2)</f>
        <v>交易</v>
      </c>
      <c r="F215" s="9">
        <f>[1]!thsiFinD("THS_TPYY_STOCK",$A215,F$2)</f>
        <v>0</v>
      </c>
      <c r="G215" s="9">
        <f t="shared" si="26"/>
        <v>1</v>
      </c>
      <c r="H215" s="99">
        <f>wt!E210</f>
        <v>0</v>
      </c>
      <c r="I215" s="97">
        <f>wt!F210</f>
        <v>0</v>
      </c>
      <c r="J215" s="108">
        <f>wt!D210</f>
        <v>1.9365338599267746E-3</v>
      </c>
      <c r="K215" s="47">
        <f t="shared" si="31"/>
        <v>52.008344894301047</v>
      </c>
      <c r="L215" s="15">
        <f t="shared" si="27"/>
        <v>1.9959725387260485E-3</v>
      </c>
      <c r="M215" s="12">
        <f t="shared" si="28"/>
        <v>53.604654347506838</v>
      </c>
      <c r="N215" s="72">
        <f t="shared" si="29"/>
        <v>1.9365338599267746E-3</v>
      </c>
      <c r="O215" s="73">
        <f t="shared" si="25"/>
        <v>52.008344894301047</v>
      </c>
      <c r="P215" s="18">
        <f t="shared" si="30"/>
        <v>52.008344894301047</v>
      </c>
      <c r="Q215" s="49">
        <f t="shared" si="32"/>
        <v>5200</v>
      </c>
    </row>
    <row r="216" spans="1:17" x14ac:dyDescent="0.15">
      <c r="A216" s="85" t="str">
        <f>wt!B211</f>
        <v>600664.SH</v>
      </c>
      <c r="B216" s="85" t="str">
        <f>wt!C211</f>
        <v>哈药股份</v>
      </c>
      <c r="C216" s="2">
        <f>[1]!thsiFinD("THS_SPJ_STOCK",$A216,C$2,100,"")</f>
        <v>8.67</v>
      </c>
      <c r="D216" s="3">
        <f>[1]!thsiFinD("THS_QSPJ_STOCK",$A216,D$2,100,"")</f>
        <v>8.67</v>
      </c>
      <c r="E216" s="3" t="str">
        <f>[1]!thsiFinD("THS_JYZT_STOCK",$A216,E$2)</f>
        <v>交易</v>
      </c>
      <c r="F216" s="9">
        <f>[1]!thsiFinD("THS_TPYY_STOCK",$A216,F$2)</f>
        <v>0</v>
      </c>
      <c r="G216" s="9">
        <f t="shared" si="26"/>
        <v>1</v>
      </c>
      <c r="H216" s="99">
        <f>wt!E211</f>
        <v>0</v>
      </c>
      <c r="I216" s="97">
        <f>wt!F211</f>
        <v>0</v>
      </c>
      <c r="J216" s="108">
        <f>wt!D211</f>
        <v>1.1076326535876613E-3</v>
      </c>
      <c r="K216" s="47">
        <f t="shared" si="31"/>
        <v>122.38486143660093</v>
      </c>
      <c r="L216" s="15">
        <f t="shared" si="27"/>
        <v>1.1416295915635736E-3</v>
      </c>
      <c r="M216" s="12">
        <f t="shared" si="28"/>
        <v>126.14126075362545</v>
      </c>
      <c r="N216" s="72">
        <f t="shared" si="29"/>
        <v>1.1076326535876613E-3</v>
      </c>
      <c r="O216" s="73">
        <f t="shared" si="25"/>
        <v>122.38486143660093</v>
      </c>
      <c r="P216" s="18">
        <f t="shared" si="30"/>
        <v>122.38486143660093</v>
      </c>
      <c r="Q216" s="49">
        <f t="shared" si="32"/>
        <v>12200</v>
      </c>
    </row>
    <row r="217" spans="1:17" x14ac:dyDescent="0.15">
      <c r="A217" s="85" t="str">
        <f>wt!B212</f>
        <v>600674.SH</v>
      </c>
      <c r="B217" s="85" t="str">
        <f>wt!C212</f>
        <v>川投能源</v>
      </c>
      <c r="C217" s="2">
        <f>[1]!thsiFinD("THS_SPJ_STOCK",$A217,C$2,100,"")</f>
        <v>19.72</v>
      </c>
      <c r="D217" s="3">
        <f>[1]!thsiFinD("THS_QSPJ_STOCK",$A217,D$2,100,"")</f>
        <v>19.72</v>
      </c>
      <c r="E217" s="3" t="str">
        <f>[1]!thsiFinD("THS_JYZT_STOCK",$A217,E$2)</f>
        <v>交易</v>
      </c>
      <c r="F217" s="9">
        <f>[1]!thsiFinD("THS_TPYY_STOCK",$A217,F$2)</f>
        <v>0</v>
      </c>
      <c r="G217" s="9">
        <f t="shared" si="26"/>
        <v>1</v>
      </c>
      <c r="H217" s="99">
        <f>wt!E212</f>
        <v>0</v>
      </c>
      <c r="I217" s="97">
        <f>wt!F212</f>
        <v>0</v>
      </c>
      <c r="J217" s="108">
        <f>wt!D212</f>
        <v>2.8919051111120364E-3</v>
      </c>
      <c r="K217" s="47">
        <f t="shared" si="31"/>
        <v>140.48442417202264</v>
      </c>
      <c r="L217" s="15">
        <f t="shared" si="27"/>
        <v>2.9806673179468123E-3</v>
      </c>
      <c r="M217" s="12">
        <f t="shared" si="28"/>
        <v>144.7963593968359</v>
      </c>
      <c r="N217" s="72">
        <f t="shared" si="29"/>
        <v>2.8919051111120364E-3</v>
      </c>
      <c r="O217" s="73">
        <f t="shared" si="25"/>
        <v>140.48442417202264</v>
      </c>
      <c r="P217" s="18">
        <f t="shared" si="30"/>
        <v>140.48442417202264</v>
      </c>
      <c r="Q217" s="49">
        <f t="shared" si="32"/>
        <v>14000</v>
      </c>
    </row>
    <row r="218" spans="1:17" x14ac:dyDescent="0.15">
      <c r="A218" s="85" t="str">
        <f>wt!B213</f>
        <v>600688.SH</v>
      </c>
      <c r="B218" s="85" t="str">
        <f>wt!C213</f>
        <v>上海石化</v>
      </c>
      <c r="C218" s="2">
        <f>[1]!thsiFinD("THS_SPJ_STOCK",$A218,C$2,100,"")</f>
        <v>4.08</v>
      </c>
      <c r="D218" s="3">
        <f>[1]!thsiFinD("THS_QSPJ_STOCK",$A218,D$2,100,"")</f>
        <v>4.08</v>
      </c>
      <c r="E218" s="3" t="str">
        <f>[1]!thsiFinD("THS_JYZT_STOCK",$A218,E$2)</f>
        <v>交易</v>
      </c>
      <c r="F218" s="9">
        <f>[1]!thsiFinD("THS_TPYY_STOCK",$A218,F$2)</f>
        <v>0</v>
      </c>
      <c r="G218" s="9">
        <f t="shared" si="26"/>
        <v>1</v>
      </c>
      <c r="H218" s="99">
        <f>wt!E213</f>
        <v>0</v>
      </c>
      <c r="I218" s="97">
        <f>wt!F213</f>
        <v>0</v>
      </c>
      <c r="J218" s="108">
        <f>wt!D213</f>
        <v>1.1914447366220212E-3</v>
      </c>
      <c r="K218" s="47">
        <f t="shared" si="31"/>
        <v>279.74658102862696</v>
      </c>
      <c r="L218" s="15">
        <f t="shared" si="27"/>
        <v>1.2280141467793215E-3</v>
      </c>
      <c r="M218" s="12">
        <f t="shared" si="28"/>
        <v>288.33293602041857</v>
      </c>
      <c r="N218" s="72">
        <f t="shared" si="29"/>
        <v>1.1914447366220212E-3</v>
      </c>
      <c r="O218" s="73">
        <f t="shared" si="25"/>
        <v>279.74658102862696</v>
      </c>
      <c r="P218" s="18">
        <f t="shared" si="30"/>
        <v>279.74658102862696</v>
      </c>
      <c r="Q218" s="49">
        <f t="shared" si="32"/>
        <v>28000</v>
      </c>
    </row>
    <row r="219" spans="1:17" x14ac:dyDescent="0.15">
      <c r="A219" s="85" t="str">
        <f>wt!B214</f>
        <v>600690.SH</v>
      </c>
      <c r="B219" s="85" t="str">
        <f>wt!C214</f>
        <v>青岛海尔</v>
      </c>
      <c r="C219" s="2">
        <f>[1]!thsiFinD("THS_SPJ_STOCK",$A219,C$2,100,"")</f>
        <v>18.84</v>
      </c>
      <c r="D219" s="3">
        <f>[1]!thsiFinD("THS_QSPJ_STOCK",$A219,D$2,100,"")</f>
        <v>18.84</v>
      </c>
      <c r="E219" s="3" t="str">
        <f>[1]!thsiFinD("THS_JYZT_STOCK",$A219,E$2)</f>
        <v>交易</v>
      </c>
      <c r="F219" s="9">
        <f>[1]!thsiFinD("THS_TPYY_STOCK",$A219,F$2)</f>
        <v>0</v>
      </c>
      <c r="G219" s="9">
        <f t="shared" si="26"/>
        <v>1</v>
      </c>
      <c r="H219" s="99">
        <f>wt!E214</f>
        <v>0</v>
      </c>
      <c r="I219" s="97">
        <f>wt!F214</f>
        <v>0</v>
      </c>
      <c r="J219" s="108">
        <f>wt!D214</f>
        <v>3.803271824271634E-3</v>
      </c>
      <c r="K219" s="47">
        <f t="shared" si="31"/>
        <v>193.38710633126493</v>
      </c>
      <c r="L219" s="15">
        <f t="shared" si="27"/>
        <v>3.9200069131988986E-3</v>
      </c>
      <c r="M219" s="12">
        <f t="shared" si="28"/>
        <v>199.32280120084997</v>
      </c>
      <c r="N219" s="72">
        <f t="shared" si="29"/>
        <v>3.803271824271634E-3</v>
      </c>
      <c r="O219" s="73">
        <f t="shared" si="25"/>
        <v>193.38710633126493</v>
      </c>
      <c r="P219" s="18">
        <f t="shared" si="30"/>
        <v>193.38710633126493</v>
      </c>
      <c r="Q219" s="49">
        <f t="shared" si="32"/>
        <v>19300</v>
      </c>
    </row>
    <row r="220" spans="1:17" x14ac:dyDescent="0.15">
      <c r="A220" s="85" t="str">
        <f>wt!B215</f>
        <v>600703.SH</v>
      </c>
      <c r="B220" s="85" t="str">
        <f>wt!C215</f>
        <v>三安光电</v>
      </c>
      <c r="C220" s="2">
        <f>[1]!thsiFinD("THS_SPJ_STOCK",$A220,C$2,100,"")</f>
        <v>14.89</v>
      </c>
      <c r="D220" s="3">
        <f>[1]!thsiFinD("THS_QSPJ_STOCK",$A220,D$2,100,"")</f>
        <v>14.89</v>
      </c>
      <c r="E220" s="3" t="str">
        <f>[1]!thsiFinD("THS_JYZT_STOCK",$A220,E$2)</f>
        <v>交易</v>
      </c>
      <c r="F220" s="9">
        <f>[1]!thsiFinD("THS_TPYY_STOCK",$A220,F$2)</f>
        <v>0</v>
      </c>
      <c r="G220" s="9">
        <f t="shared" si="26"/>
        <v>1</v>
      </c>
      <c r="H220" s="99">
        <f>wt!E215</f>
        <v>0</v>
      </c>
      <c r="I220" s="97">
        <f>wt!F215</f>
        <v>0</v>
      </c>
      <c r="J220" s="108">
        <f>wt!D215</f>
        <v>2.374082668224834E-3</v>
      </c>
      <c r="K220" s="47">
        <f t="shared" si="31"/>
        <v>152.73978931647244</v>
      </c>
      <c r="L220" s="15">
        <f t="shared" si="27"/>
        <v>2.4469511783395369E-3</v>
      </c>
      <c r="M220" s="12">
        <f t="shared" si="28"/>
        <v>157.42788254578153</v>
      </c>
      <c r="N220" s="72">
        <f t="shared" si="29"/>
        <v>2.374082668224834E-3</v>
      </c>
      <c r="O220" s="73">
        <f t="shared" si="25"/>
        <v>152.73978931647244</v>
      </c>
      <c r="P220" s="18">
        <f t="shared" si="30"/>
        <v>152.73978931647244</v>
      </c>
      <c r="Q220" s="49">
        <f t="shared" si="32"/>
        <v>15300</v>
      </c>
    </row>
    <row r="221" spans="1:17" x14ac:dyDescent="0.15">
      <c r="A221" s="85" t="str">
        <f>wt!B216</f>
        <v>600705.SH</v>
      </c>
      <c r="B221" s="85" t="str">
        <f>wt!C216</f>
        <v>中航资本</v>
      </c>
      <c r="C221" s="2">
        <f>[1]!thsiFinD("THS_SPJ_STOCK",$A221,C$2,100,"")</f>
        <v>18.829999999999998</v>
      </c>
      <c r="D221" s="3">
        <f>[1]!thsiFinD("THS_QSPJ_STOCK",$A221,D$2,100,"")</f>
        <v>18.829999999999998</v>
      </c>
      <c r="E221" s="3" t="str">
        <f>[1]!thsiFinD("THS_JYZT_STOCK",$A221,E$2)</f>
        <v>媒体报道需澄清，停牌自2014-08-12起连续停牌</v>
      </c>
      <c r="F221" s="9" t="str">
        <f>[1]!thsiFinD("THS_TPYY_STOCK",$A221,F$2)</f>
        <v>媒体报道需澄清</v>
      </c>
      <c r="G221" s="9">
        <f t="shared" si="26"/>
        <v>0</v>
      </c>
      <c r="H221" s="99">
        <f>wt!E216</f>
        <v>0</v>
      </c>
      <c r="I221" s="97">
        <f>wt!F216</f>
        <v>0</v>
      </c>
      <c r="J221" s="108">
        <f>wt!D216</f>
        <v>1.8731661456870047E-3</v>
      </c>
      <c r="K221" s="47">
        <f t="shared" si="31"/>
        <v>95.296516918114889</v>
      </c>
      <c r="L221" s="15">
        <f t="shared" si="27"/>
        <v>0</v>
      </c>
      <c r="M221" s="12">
        <f t="shared" si="28"/>
        <v>0</v>
      </c>
      <c r="N221" s="72">
        <f t="shared" si="29"/>
        <v>0</v>
      </c>
      <c r="O221" s="73">
        <f t="shared" si="25"/>
        <v>0</v>
      </c>
      <c r="P221" s="18">
        <f t="shared" si="30"/>
        <v>0</v>
      </c>
      <c r="Q221" s="49">
        <f t="shared" si="32"/>
        <v>0</v>
      </c>
    </row>
    <row r="222" spans="1:17" x14ac:dyDescent="0.15">
      <c r="A222" s="85" t="str">
        <f>wt!B217</f>
        <v>600718.SH</v>
      </c>
      <c r="B222" s="85" t="str">
        <f>wt!C217</f>
        <v>东软集团</v>
      </c>
      <c r="C222" s="2">
        <f>[1]!thsiFinD("THS_SPJ_STOCK",$A222,C$2,100,"")</f>
        <v>18.11</v>
      </c>
      <c r="D222" s="3">
        <f>[1]!thsiFinD("THS_QSPJ_STOCK",$A222,D$2,100,"")</f>
        <v>18.11</v>
      </c>
      <c r="E222" s="3" t="str">
        <f>[1]!thsiFinD("THS_JYZT_STOCK",$A222,E$2)</f>
        <v>交易</v>
      </c>
      <c r="F222" s="9">
        <f>[1]!thsiFinD("THS_TPYY_STOCK",$A222,F$2)</f>
        <v>0</v>
      </c>
      <c r="G222" s="9">
        <f t="shared" si="26"/>
        <v>1</v>
      </c>
      <c r="H222" s="99">
        <f>wt!E217</f>
        <v>0</v>
      </c>
      <c r="I222" s="97">
        <f>wt!F217</f>
        <v>0</v>
      </c>
      <c r="J222" s="108">
        <f>wt!D217</f>
        <v>2.0736978822962467E-3</v>
      </c>
      <c r="K222" s="47">
        <f t="shared" si="31"/>
        <v>109.69278963431027</v>
      </c>
      <c r="L222" s="15">
        <f t="shared" si="27"/>
        <v>2.1373465821218217E-3</v>
      </c>
      <c r="M222" s="12">
        <f t="shared" si="28"/>
        <v>113.05962696392797</v>
      </c>
      <c r="N222" s="72">
        <f t="shared" si="29"/>
        <v>2.0736978822962467E-3</v>
      </c>
      <c r="O222" s="73">
        <f t="shared" si="25"/>
        <v>109.69278963431027</v>
      </c>
      <c r="P222" s="18">
        <f t="shared" si="30"/>
        <v>109.69278963431027</v>
      </c>
      <c r="Q222" s="49">
        <f t="shared" si="32"/>
        <v>11000</v>
      </c>
    </row>
    <row r="223" spans="1:17" x14ac:dyDescent="0.15">
      <c r="A223" s="85" t="str">
        <f>wt!B218</f>
        <v>600739.SH</v>
      </c>
      <c r="B223" s="85" t="str">
        <f>wt!C218</f>
        <v>辽宁成大</v>
      </c>
      <c r="C223" s="2">
        <f>[1]!thsiFinD("THS_SPJ_STOCK",$A223,C$2,100,"")</f>
        <v>21.09</v>
      </c>
      <c r="D223" s="3">
        <f>[1]!thsiFinD("THS_QSPJ_STOCK",$A223,D$2,100,"")</f>
        <v>21.09</v>
      </c>
      <c r="E223" s="3" t="str">
        <f>[1]!thsiFinD("THS_JYZT_STOCK",$A223,E$2)</f>
        <v>交易</v>
      </c>
      <c r="F223" s="9">
        <f>[1]!thsiFinD("THS_TPYY_STOCK",$A223,F$2)</f>
        <v>0</v>
      </c>
      <c r="G223" s="9">
        <f t="shared" si="26"/>
        <v>1</v>
      </c>
      <c r="H223" s="99">
        <f>wt!E218</f>
        <v>0</v>
      </c>
      <c r="I223" s="97">
        <f>wt!F218</f>
        <v>0</v>
      </c>
      <c r="J223" s="108">
        <f>wt!D218</f>
        <v>3.83522597953664E-3</v>
      </c>
      <c r="K223" s="47">
        <f t="shared" si="31"/>
        <v>174.20692957265783</v>
      </c>
      <c r="L223" s="15">
        <f t="shared" si="27"/>
        <v>3.9529418479950047E-3</v>
      </c>
      <c r="M223" s="12">
        <f t="shared" si="28"/>
        <v>179.55392088830078</v>
      </c>
      <c r="N223" s="72">
        <f t="shared" si="29"/>
        <v>3.83522597953664E-3</v>
      </c>
      <c r="O223" s="73">
        <f t="shared" si="25"/>
        <v>174.20692957265783</v>
      </c>
      <c r="P223" s="18">
        <f t="shared" si="30"/>
        <v>174.20692957265783</v>
      </c>
      <c r="Q223" s="49">
        <f t="shared" si="32"/>
        <v>17400</v>
      </c>
    </row>
    <row r="224" spans="1:17" x14ac:dyDescent="0.15">
      <c r="A224" s="85" t="str">
        <f>wt!B219</f>
        <v>600741.SH</v>
      </c>
      <c r="B224" s="85" t="str">
        <f>wt!C219</f>
        <v>华域汽车</v>
      </c>
      <c r="C224" s="2">
        <f>[1]!thsiFinD("THS_SPJ_STOCK",$A224,C$2,100,"")</f>
        <v>16.010000000000002</v>
      </c>
      <c r="D224" s="3">
        <f>[1]!thsiFinD("THS_QSPJ_STOCK",$A224,D$2,100,"")</f>
        <v>16.010000000000002</v>
      </c>
      <c r="E224" s="3" t="str">
        <f>[1]!thsiFinD("THS_JYZT_STOCK",$A224,E$2)</f>
        <v>交易</v>
      </c>
      <c r="F224" s="9">
        <f>[1]!thsiFinD("THS_TPYY_STOCK",$A224,F$2)</f>
        <v>0</v>
      </c>
      <c r="G224" s="9">
        <f t="shared" si="26"/>
        <v>1</v>
      </c>
      <c r="H224" s="99">
        <f>wt!E219</f>
        <v>0</v>
      </c>
      <c r="I224" s="97">
        <f>wt!F219</f>
        <v>0</v>
      </c>
      <c r="J224" s="108">
        <f>wt!D219</f>
        <v>2.2043649201593614E-3</v>
      </c>
      <c r="K224" s="47">
        <f t="shared" si="31"/>
        <v>131.89951744357992</v>
      </c>
      <c r="L224" s="15">
        <f t="shared" si="27"/>
        <v>2.272024226901715E-3</v>
      </c>
      <c r="M224" s="12">
        <f t="shared" si="28"/>
        <v>135.94795326664612</v>
      </c>
      <c r="N224" s="72">
        <f t="shared" si="29"/>
        <v>2.2043649201593614E-3</v>
      </c>
      <c r="O224" s="73">
        <f t="shared" si="25"/>
        <v>131.89951744357992</v>
      </c>
      <c r="P224" s="18">
        <f t="shared" si="30"/>
        <v>131.89951744357992</v>
      </c>
      <c r="Q224" s="49">
        <f t="shared" si="32"/>
        <v>13200</v>
      </c>
    </row>
    <row r="225" spans="1:17" x14ac:dyDescent="0.15">
      <c r="A225" s="85" t="str">
        <f>wt!B220</f>
        <v>600783.SH</v>
      </c>
      <c r="B225" s="85" t="str">
        <f>wt!C220</f>
        <v>鲁信创投</v>
      </c>
      <c r="C225" s="2">
        <f>[1]!thsiFinD("THS_SPJ_STOCK",$A225,C$2,100,"")</f>
        <v>25.82</v>
      </c>
      <c r="D225" s="3">
        <f>[1]!thsiFinD("THS_QSPJ_STOCK",$A225,D$2,100,"")</f>
        <v>25.82</v>
      </c>
      <c r="E225" s="3" t="str">
        <f>[1]!thsiFinD("THS_JYZT_STOCK",$A225,E$2)</f>
        <v>交易</v>
      </c>
      <c r="F225" s="9">
        <f>[1]!thsiFinD("THS_TPYY_STOCK",$A225,F$2)</f>
        <v>0</v>
      </c>
      <c r="G225" s="9">
        <f t="shared" si="26"/>
        <v>1</v>
      </c>
      <c r="H225" s="99">
        <f>wt!E220</f>
        <v>0</v>
      </c>
      <c r="I225" s="97">
        <f>wt!F220</f>
        <v>0</v>
      </c>
      <c r="J225" s="108">
        <f>wt!D220</f>
        <v>7.6830527671476378E-4</v>
      </c>
      <c r="K225" s="47">
        <f t="shared" si="31"/>
        <v>28.505497527281815</v>
      </c>
      <c r="L225" s="15">
        <f t="shared" si="27"/>
        <v>7.9188712648637738E-4</v>
      </c>
      <c r="M225" s="12">
        <f t="shared" si="28"/>
        <v>29.380426257731006</v>
      </c>
      <c r="N225" s="72">
        <f t="shared" si="29"/>
        <v>7.6830527671476378E-4</v>
      </c>
      <c r="O225" s="73">
        <f t="shared" si="25"/>
        <v>28.505497527281815</v>
      </c>
      <c r="P225" s="18">
        <f t="shared" si="30"/>
        <v>28.505497527281815</v>
      </c>
      <c r="Q225" s="49">
        <f t="shared" si="32"/>
        <v>2900</v>
      </c>
    </row>
    <row r="226" spans="1:17" x14ac:dyDescent="0.15">
      <c r="A226" s="85" t="str">
        <f>wt!B221</f>
        <v>600795.SH</v>
      </c>
      <c r="B226" s="85" t="str">
        <f>wt!C221</f>
        <v>国电电力</v>
      </c>
      <c r="C226" s="2">
        <f>[1]!thsiFinD("THS_SPJ_STOCK",$A226,C$2,100,"")</f>
        <v>3.51</v>
      </c>
      <c r="D226" s="3">
        <f>[1]!thsiFinD("THS_QSPJ_STOCK",$A226,D$2,100,"")</f>
        <v>3.51</v>
      </c>
      <c r="E226" s="3" t="str">
        <f>[1]!thsiFinD("THS_JYZT_STOCK",$A226,E$2)</f>
        <v>交易</v>
      </c>
      <c r="F226" s="9">
        <f>[1]!thsiFinD("THS_TPYY_STOCK",$A226,F$2)</f>
        <v>0</v>
      </c>
      <c r="G226" s="9">
        <f t="shared" si="26"/>
        <v>1</v>
      </c>
      <c r="H226" s="99">
        <f>wt!E221</f>
        <v>0</v>
      </c>
      <c r="I226" s="97">
        <f>wt!F221</f>
        <v>0</v>
      </c>
      <c r="J226" s="108">
        <f>wt!D221</f>
        <v>4.0293393638271956E-3</v>
      </c>
      <c r="K226" s="47">
        <f t="shared" si="31"/>
        <v>1099.7089956184466</v>
      </c>
      <c r="L226" s="15">
        <f t="shared" si="27"/>
        <v>4.1530132190464647E-3</v>
      </c>
      <c r="M226" s="12">
        <f t="shared" si="28"/>
        <v>1133.462730121033</v>
      </c>
      <c r="N226" s="72">
        <f t="shared" si="29"/>
        <v>4.0293393638271956E-3</v>
      </c>
      <c r="O226" s="73">
        <f t="shared" si="25"/>
        <v>1099.7089956184466</v>
      </c>
      <c r="P226" s="18">
        <f t="shared" si="30"/>
        <v>1099.7089956184466</v>
      </c>
      <c r="Q226" s="49">
        <f t="shared" si="32"/>
        <v>110000</v>
      </c>
    </row>
    <row r="227" spans="1:17" x14ac:dyDescent="0.15">
      <c r="A227" s="85" t="str">
        <f>wt!B222</f>
        <v>600804.SH</v>
      </c>
      <c r="B227" s="85" t="str">
        <f>wt!C222</f>
        <v>鹏 博 士</v>
      </c>
      <c r="C227" s="2">
        <f>[1]!thsiFinD("THS_SPJ_STOCK",$A227,C$2,100,"")</f>
        <v>19.38</v>
      </c>
      <c r="D227" s="3">
        <f>[1]!thsiFinD("THS_QSPJ_STOCK",$A227,D$2,100,"")</f>
        <v>19.38</v>
      </c>
      <c r="E227" s="3" t="str">
        <f>[1]!thsiFinD("THS_JYZT_STOCK",$A227,E$2)</f>
        <v>交易</v>
      </c>
      <c r="F227" s="9">
        <f>[1]!thsiFinD("THS_TPYY_STOCK",$A227,F$2)</f>
        <v>0</v>
      </c>
      <c r="G227" s="9">
        <f t="shared" si="26"/>
        <v>1</v>
      </c>
      <c r="H227" s="99">
        <f>wt!E222</f>
        <v>0</v>
      </c>
      <c r="I227" s="97">
        <f>wt!F222</f>
        <v>0</v>
      </c>
      <c r="J227" s="108">
        <f>wt!D222</f>
        <v>2.8657205926174269E-3</v>
      </c>
      <c r="K227" s="47">
        <f t="shared" si="31"/>
        <v>141.65474258207382</v>
      </c>
      <c r="L227" s="15">
        <f t="shared" si="27"/>
        <v>2.9536791093042938E-3</v>
      </c>
      <c r="M227" s="12">
        <f t="shared" si="28"/>
        <v>146.00259877966599</v>
      </c>
      <c r="N227" s="72">
        <f t="shared" si="29"/>
        <v>2.8657205926174269E-3</v>
      </c>
      <c r="O227" s="73">
        <f t="shared" si="25"/>
        <v>141.65474258207382</v>
      </c>
      <c r="P227" s="18">
        <f t="shared" si="30"/>
        <v>141.65474258207382</v>
      </c>
      <c r="Q227" s="49">
        <f t="shared" si="32"/>
        <v>14200</v>
      </c>
    </row>
    <row r="228" spans="1:17" x14ac:dyDescent="0.15">
      <c r="A228" s="85" t="str">
        <f>wt!B223</f>
        <v>600809.SH</v>
      </c>
      <c r="B228" s="85" t="str">
        <f>wt!C223</f>
        <v>山西汾酒</v>
      </c>
      <c r="C228" s="2">
        <f>[1]!thsiFinD("THS_SPJ_STOCK",$A228,C$2,100,"")</f>
        <v>22.55</v>
      </c>
      <c r="D228" s="3">
        <f>[1]!thsiFinD("THS_QSPJ_STOCK",$A228,D$2,100,"")</f>
        <v>22.55</v>
      </c>
      <c r="E228" s="3" t="str">
        <f>[1]!thsiFinD("THS_JYZT_STOCK",$A228,E$2)</f>
        <v>交易</v>
      </c>
      <c r="F228" s="9">
        <f>[1]!thsiFinD("THS_TPYY_STOCK",$A228,F$2)</f>
        <v>0</v>
      </c>
      <c r="G228" s="9">
        <f t="shared" si="26"/>
        <v>1</v>
      </c>
      <c r="H228" s="99">
        <f>wt!E223</f>
        <v>0</v>
      </c>
      <c r="I228" s="97">
        <f>wt!F223</f>
        <v>0</v>
      </c>
      <c r="J228" s="108">
        <f>wt!D223</f>
        <v>7.80522752874223E-4</v>
      </c>
      <c r="K228" s="47">
        <f t="shared" si="31"/>
        <v>33.158132974620351</v>
      </c>
      <c r="L228" s="15">
        <f t="shared" si="27"/>
        <v>8.0447959771109577E-4</v>
      </c>
      <c r="M228" s="12">
        <f t="shared" si="28"/>
        <v>34.175866594592584</v>
      </c>
      <c r="N228" s="72">
        <f t="shared" si="29"/>
        <v>7.80522752874223E-4</v>
      </c>
      <c r="O228" s="73">
        <f t="shared" si="25"/>
        <v>33.158132974620351</v>
      </c>
      <c r="P228" s="18">
        <f t="shared" si="30"/>
        <v>33.158132974620351</v>
      </c>
      <c r="Q228" s="49">
        <f t="shared" si="32"/>
        <v>3300</v>
      </c>
    </row>
    <row r="229" spans="1:17" x14ac:dyDescent="0.15">
      <c r="A229" s="85" t="str">
        <f>wt!B224</f>
        <v>600827.SH</v>
      </c>
      <c r="B229" s="85" t="str">
        <f>wt!C224</f>
        <v>百联股份</v>
      </c>
      <c r="C229" s="2">
        <f>[1]!thsiFinD("THS_SPJ_STOCK",$A229,C$2,100,"")</f>
        <v>17.84</v>
      </c>
      <c r="D229" s="3">
        <f>[1]!thsiFinD("THS_QSPJ_STOCK",$A229,D$2,100,"")</f>
        <v>17.84</v>
      </c>
      <c r="E229" s="3" t="str">
        <f>[1]!thsiFinD("THS_JYZT_STOCK",$A229,E$2)</f>
        <v>交易</v>
      </c>
      <c r="F229" s="9">
        <f>[1]!thsiFinD("THS_TPYY_STOCK",$A229,F$2)</f>
        <v>0</v>
      </c>
      <c r="G229" s="9">
        <f t="shared" si="26"/>
        <v>1</v>
      </c>
      <c r="H229" s="99">
        <f>wt!E224</f>
        <v>0</v>
      </c>
      <c r="I229" s="97">
        <f>wt!F224</f>
        <v>0</v>
      </c>
      <c r="J229" s="108">
        <f>wt!D224</f>
        <v>1.8337517616166658E-3</v>
      </c>
      <c r="K229" s="47">
        <f t="shared" si="31"/>
        <v>98.468368326657526</v>
      </c>
      <c r="L229" s="15">
        <f t="shared" si="27"/>
        <v>1.8900357152370055E-3</v>
      </c>
      <c r="M229" s="12">
        <f t="shared" si="28"/>
        <v>101.49069075435735</v>
      </c>
      <c r="N229" s="72">
        <f t="shared" si="29"/>
        <v>1.8337517616166658E-3</v>
      </c>
      <c r="O229" s="73">
        <f t="shared" si="25"/>
        <v>98.468368326657526</v>
      </c>
      <c r="P229" s="18">
        <f t="shared" si="30"/>
        <v>98.468368326657526</v>
      </c>
      <c r="Q229" s="49">
        <f t="shared" si="32"/>
        <v>9800</v>
      </c>
    </row>
    <row r="230" spans="1:17" x14ac:dyDescent="0.15">
      <c r="A230" s="85" t="str">
        <f>wt!B225</f>
        <v>600832.SH</v>
      </c>
      <c r="B230" s="85" t="str">
        <f>wt!C225</f>
        <v>东方明珠</v>
      </c>
      <c r="C230" s="2">
        <f>[1]!thsiFinD("THS_SPJ_STOCK",$A230,C$2,100,"")</f>
        <v>15.58</v>
      </c>
      <c r="D230" s="3">
        <f>[1]!thsiFinD("THS_QSPJ_STOCK",$A230,D$2,100,"")</f>
        <v>15.58</v>
      </c>
      <c r="E230" s="3" t="str">
        <f>[1]!thsiFinD("THS_JYZT_STOCK",$A230,E$2)</f>
        <v>交易</v>
      </c>
      <c r="F230" s="9">
        <f>[1]!thsiFinD("THS_TPYY_STOCK",$A230,F$2)</f>
        <v>0</v>
      </c>
      <c r="G230" s="9">
        <f t="shared" si="26"/>
        <v>1</v>
      </c>
      <c r="H230" s="99">
        <f>wt!E225</f>
        <v>0</v>
      </c>
      <c r="I230" s="97">
        <f>wt!F225</f>
        <v>0</v>
      </c>
      <c r="J230" s="108">
        <f>wt!D225</f>
        <v>3.3075155390497471E-3</v>
      </c>
      <c r="K230" s="47">
        <f t="shared" si="31"/>
        <v>203.36934381668564</v>
      </c>
      <c r="L230" s="15">
        <f t="shared" si="27"/>
        <v>3.4090342151841366E-3</v>
      </c>
      <c r="M230" s="12">
        <f t="shared" si="28"/>
        <v>209.61142682637603</v>
      </c>
      <c r="N230" s="72">
        <f t="shared" si="29"/>
        <v>3.3075155390497471E-3</v>
      </c>
      <c r="O230" s="73">
        <f t="shared" si="25"/>
        <v>203.36934381668564</v>
      </c>
      <c r="P230" s="18">
        <f t="shared" si="30"/>
        <v>203.36934381668564</v>
      </c>
      <c r="Q230" s="49">
        <f t="shared" si="32"/>
        <v>20300</v>
      </c>
    </row>
    <row r="231" spans="1:17" x14ac:dyDescent="0.15">
      <c r="A231" s="85" t="str">
        <f>wt!B226</f>
        <v>600837.SH</v>
      </c>
      <c r="B231" s="85" t="str">
        <f>wt!C226</f>
        <v>海通证券</v>
      </c>
      <c r="C231" s="2">
        <f>[1]!thsiFinD("THS_SPJ_STOCK",$A231,C$2,100,"")</f>
        <v>19.86</v>
      </c>
      <c r="D231" s="3">
        <f>[1]!thsiFinD("THS_QSPJ_STOCK",$A231,D$2,100,"")</f>
        <v>19.86</v>
      </c>
      <c r="E231" s="3" t="str">
        <f>[1]!thsiFinD("THS_JYZT_STOCK",$A231,E$2)</f>
        <v>交易</v>
      </c>
      <c r="F231" s="9">
        <f>[1]!thsiFinD("THS_TPYY_STOCK",$A231,F$2)</f>
        <v>0</v>
      </c>
      <c r="G231" s="9">
        <f t="shared" si="26"/>
        <v>1</v>
      </c>
      <c r="H231" s="99">
        <f>wt!E226</f>
        <v>0</v>
      </c>
      <c r="I231" s="97">
        <f>wt!F226</f>
        <v>0</v>
      </c>
      <c r="J231" s="108">
        <f>wt!D226</f>
        <v>2.1414886570925381E-2</v>
      </c>
      <c r="K231" s="47">
        <f t="shared" si="31"/>
        <v>1032.9696978884645</v>
      </c>
      <c r="L231" s="15">
        <f t="shared" si="27"/>
        <v>2.2072180817492414E-2</v>
      </c>
      <c r="M231" s="12">
        <f t="shared" si="28"/>
        <v>1064.6749808957532</v>
      </c>
      <c r="N231" s="72">
        <f t="shared" si="29"/>
        <v>2.1414886570925381E-2</v>
      </c>
      <c r="O231" s="73">
        <f t="shared" si="25"/>
        <v>1032.9696978884645</v>
      </c>
      <c r="P231" s="18">
        <f t="shared" si="30"/>
        <v>1032.9696978884645</v>
      </c>
      <c r="Q231" s="49">
        <f t="shared" si="32"/>
        <v>103300</v>
      </c>
    </row>
    <row r="232" spans="1:17" x14ac:dyDescent="0.15">
      <c r="A232" s="85" t="str">
        <f>wt!B227</f>
        <v>600839.SH</v>
      </c>
      <c r="B232" s="85" t="str">
        <f>wt!C227</f>
        <v>四川长虹</v>
      </c>
      <c r="C232" s="2">
        <f>[1]!thsiFinD("THS_SPJ_STOCK",$A232,C$2,100,"")</f>
        <v>5.31</v>
      </c>
      <c r="D232" s="3">
        <f>[1]!thsiFinD("THS_QSPJ_STOCK",$A232,D$2,100,"")</f>
        <v>5.31</v>
      </c>
      <c r="E232" s="3" t="str">
        <f>[1]!thsiFinD("THS_JYZT_STOCK",$A232,E$2)</f>
        <v>交易</v>
      </c>
      <c r="F232" s="9">
        <f>[1]!thsiFinD("THS_TPYY_STOCK",$A232,F$2)</f>
        <v>0</v>
      </c>
      <c r="G232" s="9">
        <f t="shared" si="26"/>
        <v>1</v>
      </c>
      <c r="H232" s="99">
        <f>wt!E227</f>
        <v>0</v>
      </c>
      <c r="I232" s="97">
        <f>wt!F227</f>
        <v>0</v>
      </c>
      <c r="J232" s="108">
        <f>wt!D227</f>
        <v>2.6130458865585215E-3</v>
      </c>
      <c r="K232" s="47">
        <f t="shared" si="31"/>
        <v>471.41517950268974</v>
      </c>
      <c r="L232" s="15">
        <f t="shared" si="27"/>
        <v>2.6932489743293642E-3</v>
      </c>
      <c r="M232" s="12">
        <f t="shared" si="28"/>
        <v>485.88448262999054</v>
      </c>
      <c r="N232" s="72">
        <f t="shared" si="29"/>
        <v>2.6130458865585215E-3</v>
      </c>
      <c r="O232" s="73">
        <f t="shared" si="25"/>
        <v>471.41517950268974</v>
      </c>
      <c r="P232" s="18">
        <f t="shared" si="30"/>
        <v>471.41517950268974</v>
      </c>
      <c r="Q232" s="49">
        <f t="shared" si="32"/>
        <v>47100</v>
      </c>
    </row>
    <row r="233" spans="1:17" x14ac:dyDescent="0.15">
      <c r="A233" s="85" t="str">
        <f>wt!B228</f>
        <v>600863.SH</v>
      </c>
      <c r="B233" s="85" t="str">
        <f>wt!C228</f>
        <v>内蒙华电</v>
      </c>
      <c r="C233" s="2">
        <f>[1]!thsiFinD("THS_SPJ_STOCK",$A233,C$2,100,"")</f>
        <v>3.82</v>
      </c>
      <c r="D233" s="3">
        <f>[1]!thsiFinD("THS_QSPJ_STOCK",$A233,D$2,100,"")</f>
        <v>3.82</v>
      </c>
      <c r="E233" s="3" t="str">
        <f>[1]!thsiFinD("THS_JYZT_STOCK",$A233,E$2)</f>
        <v>交易</v>
      </c>
      <c r="F233" s="9">
        <f>[1]!thsiFinD("THS_TPYY_STOCK",$A233,F$2)</f>
        <v>0</v>
      </c>
      <c r="G233" s="9">
        <f t="shared" si="26"/>
        <v>1</v>
      </c>
      <c r="H233" s="99">
        <f>wt!E228</f>
        <v>0</v>
      </c>
      <c r="I233" s="97">
        <f>wt!F228</f>
        <v>0</v>
      </c>
      <c r="J233" s="108">
        <f>wt!D228</f>
        <v>1.4781376928723086E-3</v>
      </c>
      <c r="K233" s="47">
        <f t="shared" si="31"/>
        <v>370.68292072755736</v>
      </c>
      <c r="L233" s="15">
        <f t="shared" si="27"/>
        <v>1.5235066654298343E-3</v>
      </c>
      <c r="M233" s="12">
        <f t="shared" si="28"/>
        <v>382.06041508354815</v>
      </c>
      <c r="N233" s="72">
        <f t="shared" si="29"/>
        <v>1.4781376928723086E-3</v>
      </c>
      <c r="O233" s="73">
        <f t="shared" si="25"/>
        <v>370.68292072755736</v>
      </c>
      <c r="P233" s="18">
        <f t="shared" si="30"/>
        <v>370.68292072755736</v>
      </c>
      <c r="Q233" s="49">
        <f t="shared" si="32"/>
        <v>37100</v>
      </c>
    </row>
    <row r="234" spans="1:17" x14ac:dyDescent="0.15">
      <c r="A234" s="85" t="str">
        <f>wt!B229</f>
        <v>600867.SH</v>
      </c>
      <c r="B234" s="85" t="str">
        <f>wt!C229</f>
        <v>通化东宝</v>
      </c>
      <c r="C234" s="2">
        <f>[1]!thsiFinD("THS_SPJ_STOCK",$A234,C$2,100,"")</f>
        <v>16.8</v>
      </c>
      <c r="D234" s="3">
        <f>[1]!thsiFinD("THS_QSPJ_STOCK",$A234,D$2,100,"")</f>
        <v>16.8</v>
      </c>
      <c r="E234" s="3" t="str">
        <f>[1]!thsiFinD("THS_JYZT_STOCK",$A234,E$2)</f>
        <v>交易</v>
      </c>
      <c r="F234" s="9">
        <f>[1]!thsiFinD("THS_TPYY_STOCK",$A234,F$2)</f>
        <v>0</v>
      </c>
      <c r="G234" s="9">
        <f t="shared" si="26"/>
        <v>1</v>
      </c>
      <c r="H234" s="99">
        <f>wt!E229</f>
        <v>0</v>
      </c>
      <c r="I234" s="97">
        <f>wt!F229</f>
        <v>0</v>
      </c>
      <c r="J234" s="108">
        <f>wt!D229</f>
        <v>1.6055906400643508E-3</v>
      </c>
      <c r="K234" s="47">
        <f t="shared" si="31"/>
        <v>91.553846121442248</v>
      </c>
      <c r="L234" s="15">
        <f t="shared" si="27"/>
        <v>1.6548715683831121E-3</v>
      </c>
      <c r="M234" s="12">
        <f t="shared" si="28"/>
        <v>94.363938815951769</v>
      </c>
      <c r="N234" s="72">
        <f t="shared" si="29"/>
        <v>1.6055906400643508E-3</v>
      </c>
      <c r="O234" s="73">
        <f t="shared" si="25"/>
        <v>91.553846121442248</v>
      </c>
      <c r="P234" s="18">
        <f t="shared" si="30"/>
        <v>91.553846121442248</v>
      </c>
      <c r="Q234" s="49">
        <f t="shared" si="32"/>
        <v>9200</v>
      </c>
    </row>
    <row r="235" spans="1:17" x14ac:dyDescent="0.15">
      <c r="A235" s="85" t="str">
        <f>wt!B230</f>
        <v>600873.SH</v>
      </c>
      <c r="B235" s="85" t="str">
        <f>wt!C230</f>
        <v>梅花生物</v>
      </c>
      <c r="C235" s="2">
        <f>[1]!thsiFinD("THS_SPJ_STOCK",$A235,C$2,100,"")</f>
        <v>6.7</v>
      </c>
      <c r="D235" s="3">
        <f>[1]!thsiFinD("THS_QSPJ_STOCK",$A235,D$2,100,"")</f>
        <v>6.7</v>
      </c>
      <c r="E235" s="3" t="str">
        <f>[1]!thsiFinD("THS_JYZT_STOCK",$A235,E$2)</f>
        <v>交易</v>
      </c>
      <c r="F235" s="9">
        <f>[1]!thsiFinD("THS_TPYY_STOCK",$A235,F$2)</f>
        <v>0</v>
      </c>
      <c r="G235" s="9">
        <f t="shared" si="26"/>
        <v>1</v>
      </c>
      <c r="H235" s="99">
        <f>wt!E230</f>
        <v>0</v>
      </c>
      <c r="I235" s="97">
        <f>wt!F230</f>
        <v>0</v>
      </c>
      <c r="J235" s="108">
        <f>wt!D230</f>
        <v>1.3874944385339875E-3</v>
      </c>
      <c r="K235" s="47">
        <f t="shared" si="31"/>
        <v>198.38438970790608</v>
      </c>
      <c r="L235" s="15">
        <f t="shared" si="27"/>
        <v>1.4300812674939102E-3</v>
      </c>
      <c r="M235" s="12">
        <f t="shared" si="28"/>
        <v>204.47346786070639</v>
      </c>
      <c r="N235" s="72">
        <f t="shared" si="29"/>
        <v>1.3874944385339875E-3</v>
      </c>
      <c r="O235" s="73">
        <f t="shared" si="25"/>
        <v>198.38438970790608</v>
      </c>
      <c r="P235" s="18">
        <f t="shared" si="30"/>
        <v>198.38438970790608</v>
      </c>
      <c r="Q235" s="49">
        <f t="shared" si="32"/>
        <v>19800</v>
      </c>
    </row>
    <row r="236" spans="1:17" x14ac:dyDescent="0.15">
      <c r="A236" s="85" t="str">
        <f>wt!B231</f>
        <v>600875.SH</v>
      </c>
      <c r="B236" s="85" t="str">
        <f>wt!C231</f>
        <v>东方电气</v>
      </c>
      <c r="C236" s="2">
        <f>[1]!thsiFinD("THS_SPJ_STOCK",$A236,C$2,100,"")</f>
        <v>17.97</v>
      </c>
      <c r="D236" s="3">
        <f>[1]!thsiFinD("THS_QSPJ_STOCK",$A236,D$2,100,"")</f>
        <v>17.97</v>
      </c>
      <c r="E236" s="3" t="str">
        <f>[1]!thsiFinD("THS_JYZT_STOCK",$A236,E$2)</f>
        <v>交易</v>
      </c>
      <c r="F236" s="9">
        <f>[1]!thsiFinD("THS_TPYY_STOCK",$A236,F$2)</f>
        <v>0</v>
      </c>
      <c r="G236" s="9">
        <f t="shared" si="26"/>
        <v>1</v>
      </c>
      <c r="H236" s="99">
        <f>wt!E231</f>
        <v>0</v>
      </c>
      <c r="I236" s="97">
        <f>wt!F231</f>
        <v>0</v>
      </c>
      <c r="J236" s="108">
        <f>wt!D231</f>
        <v>1.5936680346086596E-3</v>
      </c>
      <c r="K236" s="47">
        <f t="shared" si="31"/>
        <v>84.957325494980068</v>
      </c>
      <c r="L236" s="15">
        <f t="shared" si="27"/>
        <v>1.6425830184268904E-3</v>
      </c>
      <c r="M236" s="12">
        <f t="shared" si="28"/>
        <v>87.564948984678537</v>
      </c>
      <c r="N236" s="72">
        <f t="shared" si="29"/>
        <v>1.5936680346086596E-3</v>
      </c>
      <c r="O236" s="73">
        <f t="shared" si="25"/>
        <v>84.957325494980068</v>
      </c>
      <c r="P236" s="18">
        <f t="shared" si="30"/>
        <v>84.957325494980068</v>
      </c>
      <c r="Q236" s="49">
        <f t="shared" si="32"/>
        <v>8500</v>
      </c>
    </row>
    <row r="237" spans="1:17" x14ac:dyDescent="0.15">
      <c r="A237" s="85" t="str">
        <f>wt!B232</f>
        <v>600880.SH</v>
      </c>
      <c r="B237" s="85" t="str">
        <f>wt!C232</f>
        <v>博瑞传播</v>
      </c>
      <c r="C237" s="2">
        <f>[1]!thsiFinD("THS_SPJ_STOCK",$A237,C$2,100,"")</f>
        <v>12.78</v>
      </c>
      <c r="D237" s="3">
        <f>[1]!thsiFinD("THS_QSPJ_STOCK",$A237,D$2,100,"")</f>
        <v>12.78</v>
      </c>
      <c r="E237" s="3" t="str">
        <f>[1]!thsiFinD("THS_JYZT_STOCK",$A237,E$2)</f>
        <v>交易</v>
      </c>
      <c r="F237" s="9">
        <f>[1]!thsiFinD("THS_TPYY_STOCK",$A237,F$2)</f>
        <v>0</v>
      </c>
      <c r="G237" s="9">
        <f t="shared" si="26"/>
        <v>1</v>
      </c>
      <c r="H237" s="99">
        <f>wt!E232</f>
        <v>0</v>
      </c>
      <c r="I237" s="97">
        <f>wt!F232</f>
        <v>0</v>
      </c>
      <c r="J237" s="108">
        <f>wt!D232</f>
        <v>1.117137319272454E-3</v>
      </c>
      <c r="K237" s="47">
        <f t="shared" si="31"/>
        <v>83.738804004892501</v>
      </c>
      <c r="L237" s="15">
        <f t="shared" si="27"/>
        <v>1.1514259871181214E-3</v>
      </c>
      <c r="M237" s="12">
        <f t="shared" si="28"/>
        <v>86.309027008620589</v>
      </c>
      <c r="N237" s="72">
        <f t="shared" si="29"/>
        <v>1.117137319272454E-3</v>
      </c>
      <c r="O237" s="73">
        <f t="shared" si="25"/>
        <v>83.738804004892501</v>
      </c>
      <c r="P237" s="18">
        <f t="shared" si="30"/>
        <v>83.738804004892501</v>
      </c>
      <c r="Q237" s="49">
        <f t="shared" si="32"/>
        <v>8400</v>
      </c>
    </row>
    <row r="238" spans="1:17" x14ac:dyDescent="0.15">
      <c r="A238" s="85" t="str">
        <f>wt!B233</f>
        <v>600886.SH</v>
      </c>
      <c r="B238" s="85" t="str">
        <f>wt!C233</f>
        <v>国投电力</v>
      </c>
      <c r="C238" s="2">
        <f>[1]!thsiFinD("THS_SPJ_STOCK",$A238,C$2,100,"")</f>
        <v>8.84</v>
      </c>
      <c r="D238" s="3">
        <f>[1]!thsiFinD("THS_QSPJ_STOCK",$A238,D$2,100,"")</f>
        <v>8.84</v>
      </c>
      <c r="E238" s="3" t="str">
        <f>[1]!thsiFinD("THS_JYZT_STOCK",$A238,E$2)</f>
        <v>交易</v>
      </c>
      <c r="F238" s="9">
        <f>[1]!thsiFinD("THS_TPYY_STOCK",$A238,F$2)</f>
        <v>0</v>
      </c>
      <c r="G238" s="9">
        <f t="shared" si="26"/>
        <v>1</v>
      </c>
      <c r="H238" s="99">
        <f>wt!E233</f>
        <v>0</v>
      </c>
      <c r="I238" s="97">
        <f>wt!F233</f>
        <v>0</v>
      </c>
      <c r="J238" s="108">
        <f>wt!D233</f>
        <v>3.9967856381311947E-3</v>
      </c>
      <c r="K238" s="47">
        <f t="shared" si="31"/>
        <v>433.12139636513893</v>
      </c>
      <c r="L238" s="15">
        <f t="shared" si="27"/>
        <v>4.1194603110044151E-3</v>
      </c>
      <c r="M238" s="12">
        <f t="shared" si="28"/>
        <v>446.41533565139241</v>
      </c>
      <c r="N238" s="72">
        <f t="shared" si="29"/>
        <v>3.9967856381311947E-3</v>
      </c>
      <c r="O238" s="73">
        <f t="shared" si="25"/>
        <v>433.12139636513893</v>
      </c>
      <c r="P238" s="18">
        <f t="shared" si="30"/>
        <v>433.12139636513893</v>
      </c>
      <c r="Q238" s="49">
        <f t="shared" si="32"/>
        <v>43300</v>
      </c>
    </row>
    <row r="239" spans="1:17" x14ac:dyDescent="0.15">
      <c r="A239" s="85" t="str">
        <f>wt!B234</f>
        <v>600887.SH</v>
      </c>
      <c r="B239" s="85" t="str">
        <f>wt!C234</f>
        <v>伊利股份</v>
      </c>
      <c r="C239" s="2">
        <f>[1]!thsiFinD("THS_SPJ_STOCK",$A239,C$2,100,"")</f>
        <v>27.52</v>
      </c>
      <c r="D239" s="3">
        <f>[1]!thsiFinD("THS_QSPJ_STOCK",$A239,D$2,100,"")</f>
        <v>27.52</v>
      </c>
      <c r="E239" s="3" t="str">
        <f>[1]!thsiFinD("THS_JYZT_STOCK",$A239,E$2)</f>
        <v>交易</v>
      </c>
      <c r="F239" s="9">
        <f>[1]!thsiFinD("THS_TPYY_STOCK",$A239,F$2)</f>
        <v>0</v>
      </c>
      <c r="G239" s="9">
        <f t="shared" si="26"/>
        <v>1</v>
      </c>
      <c r="H239" s="99">
        <f>wt!E234</f>
        <v>0</v>
      </c>
      <c r="I239" s="97">
        <f>wt!F234</f>
        <v>0</v>
      </c>
      <c r="J239" s="108">
        <f>wt!D234</f>
        <v>8.9898705811306667E-3</v>
      </c>
      <c r="K239" s="47">
        <f t="shared" si="31"/>
        <v>312.93638226205093</v>
      </c>
      <c r="L239" s="15">
        <f t="shared" si="27"/>
        <v>9.2657996732969528E-3</v>
      </c>
      <c r="M239" s="12">
        <f t="shared" si="28"/>
        <v>322.5414428782305</v>
      </c>
      <c r="N239" s="72">
        <f t="shared" si="29"/>
        <v>8.9898705811306667E-3</v>
      </c>
      <c r="O239" s="73">
        <f t="shared" si="25"/>
        <v>312.93638226205093</v>
      </c>
      <c r="P239" s="18">
        <f t="shared" si="30"/>
        <v>312.93638226205093</v>
      </c>
      <c r="Q239" s="49">
        <f t="shared" si="32"/>
        <v>31300</v>
      </c>
    </row>
    <row r="240" spans="1:17" x14ac:dyDescent="0.15">
      <c r="A240" s="85" t="str">
        <f>wt!B235</f>
        <v>600893.SH</v>
      </c>
      <c r="B240" s="85" t="str">
        <f>wt!C235</f>
        <v>航空动力</v>
      </c>
      <c r="C240" s="2">
        <f>[1]!thsiFinD("THS_SPJ_STOCK",$A240,C$2,100,"")</f>
        <v>31.22</v>
      </c>
      <c r="D240" s="3">
        <f>[1]!thsiFinD("THS_QSPJ_STOCK",$A240,D$2,100,"")</f>
        <v>31.22</v>
      </c>
      <c r="E240" s="3" t="str">
        <f>[1]!thsiFinD("THS_JYZT_STOCK",$A240,E$2)</f>
        <v>交易</v>
      </c>
      <c r="F240" s="9">
        <f>[1]!thsiFinD("THS_TPYY_STOCK",$A240,F$2)</f>
        <v>0</v>
      </c>
      <c r="G240" s="9">
        <f t="shared" si="26"/>
        <v>1</v>
      </c>
      <c r="H240" s="99">
        <f>wt!E235</f>
        <v>0</v>
      </c>
      <c r="I240" s="97">
        <f>wt!F235</f>
        <v>0</v>
      </c>
      <c r="J240" s="108">
        <f>wt!D235</f>
        <v>2.4320739066325653E-3</v>
      </c>
      <c r="K240" s="47">
        <f t="shared" si="31"/>
        <v>74.626816764778226</v>
      </c>
      <c r="L240" s="15">
        <f t="shared" si="27"/>
        <v>2.5067223611439132E-3</v>
      </c>
      <c r="M240" s="12">
        <f t="shared" si="28"/>
        <v>76.917362509050236</v>
      </c>
      <c r="N240" s="72">
        <f t="shared" si="29"/>
        <v>2.4320739066325653E-3</v>
      </c>
      <c r="O240" s="73">
        <f t="shared" si="25"/>
        <v>74.626816764778226</v>
      </c>
      <c r="P240" s="18">
        <f t="shared" si="30"/>
        <v>74.626816764778226</v>
      </c>
      <c r="Q240" s="49">
        <f t="shared" si="32"/>
        <v>7500</v>
      </c>
    </row>
    <row r="241" spans="1:17" x14ac:dyDescent="0.15">
      <c r="A241" s="85" t="str">
        <f>wt!B236</f>
        <v>600900.SH</v>
      </c>
      <c r="B241" s="85" t="str">
        <f>wt!C236</f>
        <v>长江电力</v>
      </c>
      <c r="C241" s="2">
        <f>[1]!thsiFinD("THS_SPJ_STOCK",$A241,C$2,100,"")</f>
        <v>9.77</v>
      </c>
      <c r="D241" s="3">
        <f>[1]!thsiFinD("THS_QSPJ_STOCK",$A241,D$2,100,"")</f>
        <v>9.77</v>
      </c>
      <c r="E241" s="3" t="str">
        <f>[1]!thsiFinD("THS_JYZT_STOCK",$A241,E$2)</f>
        <v>交易</v>
      </c>
      <c r="F241" s="9">
        <f>[1]!thsiFinD("THS_TPYY_STOCK",$A241,F$2)</f>
        <v>0</v>
      </c>
      <c r="G241" s="9">
        <f t="shared" si="26"/>
        <v>1</v>
      </c>
      <c r="H241" s="99">
        <f>wt!E236</f>
        <v>0</v>
      </c>
      <c r="I241" s="97">
        <f>wt!F236</f>
        <v>0</v>
      </c>
      <c r="J241" s="108">
        <f>wt!D236</f>
        <v>6.444261624523915E-3</v>
      </c>
      <c r="K241" s="47">
        <f t="shared" si="31"/>
        <v>631.8727803836324</v>
      </c>
      <c r="L241" s="15">
        <f t="shared" si="27"/>
        <v>6.6420574930728116E-3</v>
      </c>
      <c r="M241" s="12">
        <f t="shared" si="28"/>
        <v>651.26706210130249</v>
      </c>
      <c r="N241" s="72">
        <f t="shared" si="29"/>
        <v>6.444261624523915E-3</v>
      </c>
      <c r="O241" s="73">
        <f t="shared" si="25"/>
        <v>631.8727803836324</v>
      </c>
      <c r="P241" s="18">
        <f t="shared" si="30"/>
        <v>631.8727803836324</v>
      </c>
      <c r="Q241" s="49">
        <f t="shared" si="32"/>
        <v>63200</v>
      </c>
    </row>
    <row r="242" spans="1:17" x14ac:dyDescent="0.15">
      <c r="A242" s="85" t="str">
        <f>wt!B237</f>
        <v>600998.SH</v>
      </c>
      <c r="B242" s="85" t="str">
        <f>wt!C237</f>
        <v>九 州 通</v>
      </c>
      <c r="C242" s="2">
        <f>[1]!thsiFinD("THS_SPJ_STOCK",$A242,C$2,100,"")</f>
        <v>18.920000000000002</v>
      </c>
      <c r="D242" s="3">
        <f>[1]!thsiFinD("THS_QSPJ_STOCK",$A242,D$2,100,"")</f>
        <v>18.920000000000002</v>
      </c>
      <c r="E242" s="3" t="str">
        <f>[1]!thsiFinD("THS_JYZT_STOCK",$A242,E$2)</f>
        <v>交易</v>
      </c>
      <c r="F242" s="9">
        <f>[1]!thsiFinD("THS_TPYY_STOCK",$A242,F$2)</f>
        <v>0</v>
      </c>
      <c r="G242" s="9">
        <f t="shared" si="26"/>
        <v>1</v>
      </c>
      <c r="H242" s="99">
        <f>wt!E237</f>
        <v>0</v>
      </c>
      <c r="I242" s="97">
        <f>wt!F237</f>
        <v>0</v>
      </c>
      <c r="J242" s="108">
        <f>wt!D237</f>
        <v>8.1161195407484208E-4</v>
      </c>
      <c r="K242" s="47">
        <f t="shared" si="31"/>
        <v>41.093993741139727</v>
      </c>
      <c r="L242" s="15">
        <f t="shared" si="27"/>
        <v>8.3652303011961095E-4</v>
      </c>
      <c r="M242" s="12">
        <f t="shared" si="28"/>
        <v>42.355305378960168</v>
      </c>
      <c r="N242" s="72">
        <f t="shared" si="29"/>
        <v>8.1161195407484208E-4</v>
      </c>
      <c r="O242" s="73">
        <f t="shared" si="25"/>
        <v>41.093993741139727</v>
      </c>
      <c r="P242" s="18">
        <f t="shared" si="30"/>
        <v>41.093993741139727</v>
      </c>
      <c r="Q242" s="49">
        <f t="shared" si="32"/>
        <v>4100</v>
      </c>
    </row>
    <row r="243" spans="1:17" x14ac:dyDescent="0.15">
      <c r="A243" s="85" t="str">
        <f>wt!B238</f>
        <v>600999.SH</v>
      </c>
      <c r="B243" s="85" t="str">
        <f>wt!C238</f>
        <v>招商证券</v>
      </c>
      <c r="C243" s="2">
        <f>[1]!thsiFinD("THS_SPJ_STOCK",$A243,C$2,100,"")</f>
        <v>27.62</v>
      </c>
      <c r="D243" s="3">
        <f>[1]!thsiFinD("THS_QSPJ_STOCK",$A243,D$2,100,"")</f>
        <v>27.62</v>
      </c>
      <c r="E243" s="3" t="str">
        <f>[1]!thsiFinD("THS_JYZT_STOCK",$A243,E$2)</f>
        <v>交易</v>
      </c>
      <c r="F243" s="9">
        <f>[1]!thsiFinD("THS_TPYY_STOCK",$A243,F$2)</f>
        <v>0</v>
      </c>
      <c r="G243" s="9">
        <f t="shared" si="26"/>
        <v>1</v>
      </c>
      <c r="H243" s="99">
        <f>wt!E238</f>
        <v>0</v>
      </c>
      <c r="I243" s="97">
        <f>wt!F238</f>
        <v>0</v>
      </c>
      <c r="J243" s="108">
        <f>wt!D238</f>
        <v>8.5505427195865392E-3</v>
      </c>
      <c r="K243" s="47">
        <f t="shared" si="31"/>
        <v>296.56579156593591</v>
      </c>
      <c r="L243" s="15">
        <f t="shared" si="27"/>
        <v>8.8129873753635332E-3</v>
      </c>
      <c r="M243" s="12">
        <f t="shared" si="28"/>
        <v>305.66838418902933</v>
      </c>
      <c r="N243" s="72">
        <f t="shared" si="29"/>
        <v>8.5505427195865392E-3</v>
      </c>
      <c r="O243" s="73">
        <f t="shared" si="25"/>
        <v>296.56579156593591</v>
      </c>
      <c r="P243" s="18">
        <f t="shared" si="30"/>
        <v>296.56579156593591</v>
      </c>
      <c r="Q243" s="49">
        <f t="shared" si="32"/>
        <v>29700</v>
      </c>
    </row>
    <row r="244" spans="1:17" x14ac:dyDescent="0.15">
      <c r="A244" s="85" t="str">
        <f>wt!B239</f>
        <v>601006.SH</v>
      </c>
      <c r="B244" s="85" t="str">
        <f>wt!C239</f>
        <v>大秦铁路</v>
      </c>
      <c r="C244" s="2">
        <f>[1]!thsiFinD("THS_SPJ_STOCK",$A244,C$2,100,"")</f>
        <v>10.220000000000001</v>
      </c>
      <c r="D244" s="3">
        <f>[1]!thsiFinD("THS_QSPJ_STOCK",$A244,D$2,100,"")</f>
        <v>10.220000000000001</v>
      </c>
      <c r="E244" s="3" t="str">
        <f>[1]!thsiFinD("THS_JYZT_STOCK",$A244,E$2)</f>
        <v>交易</v>
      </c>
      <c r="F244" s="9">
        <f>[1]!thsiFinD("THS_TPYY_STOCK",$A244,F$2)</f>
        <v>0</v>
      </c>
      <c r="G244" s="9">
        <f t="shared" si="26"/>
        <v>1</v>
      </c>
      <c r="H244" s="99">
        <f>wt!E239</f>
        <v>0</v>
      </c>
      <c r="I244" s="97">
        <f>wt!F239</f>
        <v>0</v>
      </c>
      <c r="J244" s="108">
        <f>wt!D239</f>
        <v>8.0984469565692514E-3</v>
      </c>
      <c r="K244" s="47">
        <f t="shared" si="31"/>
        <v>759.10507279211618</v>
      </c>
      <c r="L244" s="15">
        <f t="shared" si="27"/>
        <v>8.3470152865041999E-3</v>
      </c>
      <c r="M244" s="12">
        <f t="shared" si="28"/>
        <v>782.40453764025278</v>
      </c>
      <c r="N244" s="72">
        <f t="shared" si="29"/>
        <v>8.0984469565692514E-3</v>
      </c>
      <c r="O244" s="73">
        <f t="shared" si="25"/>
        <v>759.10507279211618</v>
      </c>
      <c r="P244" s="18">
        <f t="shared" si="30"/>
        <v>759.10507279211618</v>
      </c>
      <c r="Q244" s="49">
        <f t="shared" si="32"/>
        <v>75900</v>
      </c>
    </row>
    <row r="245" spans="1:17" x14ac:dyDescent="0.15">
      <c r="A245" s="85" t="str">
        <f>wt!B240</f>
        <v>601009.SH</v>
      </c>
      <c r="B245" s="85" t="str">
        <f>wt!C240</f>
        <v>南京银行</v>
      </c>
      <c r="C245" s="2">
        <f>[1]!thsiFinD("THS_SPJ_STOCK",$A245,C$2,100,"")</f>
        <v>12.71</v>
      </c>
      <c r="D245" s="3">
        <f>[1]!thsiFinD("THS_QSPJ_STOCK",$A245,D$2,100,"")</f>
        <v>12.71</v>
      </c>
      <c r="E245" s="3" t="str">
        <f>[1]!thsiFinD("THS_JYZT_STOCK",$A245,E$2)</f>
        <v>交易</v>
      </c>
      <c r="F245" s="9">
        <f>[1]!thsiFinD("THS_TPYY_STOCK",$A245,F$2)</f>
        <v>0</v>
      </c>
      <c r="G245" s="9">
        <f t="shared" si="26"/>
        <v>1</v>
      </c>
      <c r="H245" s="99">
        <f>wt!E240</f>
        <v>0</v>
      </c>
      <c r="I245" s="97">
        <f>wt!F240</f>
        <v>0</v>
      </c>
      <c r="J245" s="108">
        <f>wt!D240</f>
        <v>3.5197929586924192E-3</v>
      </c>
      <c r="K245" s="47">
        <f t="shared" si="31"/>
        <v>265.29106003398545</v>
      </c>
      <c r="L245" s="15">
        <f t="shared" si="27"/>
        <v>3.6278271363750008E-3</v>
      </c>
      <c r="M245" s="12">
        <f t="shared" si="28"/>
        <v>273.43372690492527</v>
      </c>
      <c r="N245" s="72">
        <f t="shared" si="29"/>
        <v>3.5197929586924192E-3</v>
      </c>
      <c r="O245" s="73">
        <f t="shared" si="25"/>
        <v>265.29106003398545</v>
      </c>
      <c r="P245" s="18">
        <f t="shared" si="30"/>
        <v>265.29106003398545</v>
      </c>
      <c r="Q245" s="49">
        <f t="shared" si="32"/>
        <v>26500</v>
      </c>
    </row>
    <row r="246" spans="1:17" x14ac:dyDescent="0.15">
      <c r="A246" s="85" t="str">
        <f>wt!B241</f>
        <v>601018.SH</v>
      </c>
      <c r="B246" s="85" t="str">
        <f>wt!C241</f>
        <v>宁 波 港</v>
      </c>
      <c r="C246" s="2">
        <f>[1]!thsiFinD("THS_SPJ_STOCK",$A246,C$2,100,"")</f>
        <v>4.8600000000000003</v>
      </c>
      <c r="D246" s="3">
        <f>[1]!thsiFinD("THS_QSPJ_STOCK",$A246,D$2,100,"")</f>
        <v>4.8600000000000003</v>
      </c>
      <c r="E246" s="3" t="str">
        <f>[1]!thsiFinD("THS_JYZT_STOCK",$A246,E$2)</f>
        <v>交易</v>
      </c>
      <c r="F246" s="9">
        <f>[1]!thsiFinD("THS_TPYY_STOCK",$A246,F$2)</f>
        <v>0</v>
      </c>
      <c r="G246" s="9">
        <f t="shared" si="26"/>
        <v>1</v>
      </c>
      <c r="H246" s="99">
        <f>wt!E241</f>
        <v>0</v>
      </c>
      <c r="I246" s="97">
        <f>wt!F241</f>
        <v>0</v>
      </c>
      <c r="J246" s="108">
        <f>wt!D241</f>
        <v>2.4868019092519292E-3</v>
      </c>
      <c r="K246" s="47">
        <f t="shared" si="31"/>
        <v>490.18043211572893</v>
      </c>
      <c r="L246" s="15">
        <f t="shared" si="27"/>
        <v>2.563130148576924E-3</v>
      </c>
      <c r="M246" s="12">
        <f t="shared" si="28"/>
        <v>505.22570339196568</v>
      </c>
      <c r="N246" s="72">
        <f t="shared" si="29"/>
        <v>2.4868019092519292E-3</v>
      </c>
      <c r="O246" s="73">
        <f t="shared" si="25"/>
        <v>490.18043211572893</v>
      </c>
      <c r="P246" s="18">
        <f t="shared" si="30"/>
        <v>490.18043211572893</v>
      </c>
      <c r="Q246" s="49">
        <f t="shared" si="32"/>
        <v>49000</v>
      </c>
    </row>
    <row r="247" spans="1:17" x14ac:dyDescent="0.15">
      <c r="A247" s="85" t="str">
        <f>wt!B242</f>
        <v>601088.SH</v>
      </c>
      <c r="B247" s="85" t="str">
        <f>wt!C242</f>
        <v>中国神华</v>
      </c>
      <c r="C247" s="2">
        <f>[1]!thsiFinD("THS_SPJ_STOCK",$A247,C$2,100,"")</f>
        <v>17.61</v>
      </c>
      <c r="D247" s="3">
        <f>[1]!thsiFinD("THS_QSPJ_STOCK",$A247,D$2,100,"")</f>
        <v>17.61</v>
      </c>
      <c r="E247" s="3" t="str">
        <f>[1]!thsiFinD("THS_JYZT_STOCK",$A247,E$2)</f>
        <v>交易</v>
      </c>
      <c r="F247" s="9">
        <f>[1]!thsiFinD("THS_TPYY_STOCK",$A247,F$2)</f>
        <v>0</v>
      </c>
      <c r="G247" s="9">
        <f t="shared" si="26"/>
        <v>1</v>
      </c>
      <c r="H247" s="99">
        <f>wt!E242</f>
        <v>0</v>
      </c>
      <c r="I247" s="97">
        <f>wt!F242</f>
        <v>0</v>
      </c>
      <c r="J247" s="108">
        <f>wt!D242</f>
        <v>7.7394615327784806E-3</v>
      </c>
      <c r="K247" s="47">
        <f t="shared" si="31"/>
        <v>421.01971945365636</v>
      </c>
      <c r="L247" s="15">
        <f t="shared" si="27"/>
        <v>7.977011403527216E-3</v>
      </c>
      <c r="M247" s="12">
        <f t="shared" si="28"/>
        <v>433.94221793954006</v>
      </c>
      <c r="N247" s="72">
        <f t="shared" si="29"/>
        <v>7.7394615327784806E-3</v>
      </c>
      <c r="O247" s="73">
        <f t="shared" si="25"/>
        <v>421.01971945365636</v>
      </c>
      <c r="P247" s="18">
        <f t="shared" si="30"/>
        <v>421.01971945365636</v>
      </c>
      <c r="Q247" s="49">
        <f t="shared" si="32"/>
        <v>42100</v>
      </c>
    </row>
    <row r="248" spans="1:17" x14ac:dyDescent="0.15">
      <c r="A248" s="85" t="str">
        <f>wt!B243</f>
        <v>601098.SH</v>
      </c>
      <c r="B248" s="85" t="str">
        <f>wt!C243</f>
        <v>中南传媒</v>
      </c>
      <c r="C248" s="2">
        <f>[1]!thsiFinD("THS_SPJ_STOCK",$A248,C$2,100,"")</f>
        <v>17.899999999999999</v>
      </c>
      <c r="D248" s="3">
        <f>[1]!thsiFinD("THS_QSPJ_STOCK",$A248,D$2,100,"")</f>
        <v>17.899999999999999</v>
      </c>
      <c r="E248" s="3" t="str">
        <f>[1]!thsiFinD("THS_JYZT_STOCK",$A248,E$2)</f>
        <v>交易</v>
      </c>
      <c r="F248" s="9">
        <f>[1]!thsiFinD("THS_TPYY_STOCK",$A248,F$2)</f>
        <v>0</v>
      </c>
      <c r="G248" s="9">
        <f t="shared" si="26"/>
        <v>1</v>
      </c>
      <c r="H248" s="99">
        <f>wt!E243</f>
        <v>0</v>
      </c>
      <c r="I248" s="97">
        <f>wt!F243</f>
        <v>0</v>
      </c>
      <c r="J248" s="108">
        <f>wt!D243</f>
        <v>1.7135329756904016E-3</v>
      </c>
      <c r="K248" s="47">
        <f t="shared" si="31"/>
        <v>91.704465307792191</v>
      </c>
      <c r="L248" s="15">
        <f t="shared" si="27"/>
        <v>1.7661270140708495E-3</v>
      </c>
      <c r="M248" s="12">
        <f t="shared" si="28"/>
        <v>94.519181007157826</v>
      </c>
      <c r="N248" s="72">
        <f t="shared" si="29"/>
        <v>1.7135329756904016E-3</v>
      </c>
      <c r="O248" s="73">
        <f t="shared" si="25"/>
        <v>91.704465307792191</v>
      </c>
      <c r="P248" s="18">
        <f t="shared" si="30"/>
        <v>91.704465307792191</v>
      </c>
      <c r="Q248" s="49">
        <f t="shared" si="32"/>
        <v>9200</v>
      </c>
    </row>
    <row r="249" spans="1:17" x14ac:dyDescent="0.15">
      <c r="A249" s="85" t="str">
        <f>wt!B244</f>
        <v>601111.SH</v>
      </c>
      <c r="B249" s="85" t="str">
        <f>wt!C244</f>
        <v>中国国航</v>
      </c>
      <c r="C249" s="2">
        <f>[1]!thsiFinD("THS_SPJ_STOCK",$A249,C$2,100,"")</f>
        <v>7.09</v>
      </c>
      <c r="D249" s="3">
        <f>[1]!thsiFinD("THS_QSPJ_STOCK",$A249,D$2,100,"")</f>
        <v>7.09</v>
      </c>
      <c r="E249" s="3" t="str">
        <f>[1]!thsiFinD("THS_JYZT_STOCK",$A249,E$2)</f>
        <v>交易</v>
      </c>
      <c r="F249" s="9">
        <f>[1]!thsiFinD("THS_TPYY_STOCK",$A249,F$2)</f>
        <v>0</v>
      </c>
      <c r="G249" s="9">
        <f t="shared" si="26"/>
        <v>1</v>
      </c>
      <c r="H249" s="99">
        <f>wt!E244</f>
        <v>0</v>
      </c>
      <c r="I249" s="97">
        <f>wt!F244</f>
        <v>0</v>
      </c>
      <c r="J249" s="108">
        <f>wt!D244</f>
        <v>1.6102594262073461E-3</v>
      </c>
      <c r="K249" s="47">
        <f t="shared" si="31"/>
        <v>217.5708269437153</v>
      </c>
      <c r="L249" s="15">
        <f t="shared" si="27"/>
        <v>1.6596836551343119E-3</v>
      </c>
      <c r="M249" s="12">
        <f t="shared" si="28"/>
        <v>224.24880080536983</v>
      </c>
      <c r="N249" s="72">
        <f t="shared" si="29"/>
        <v>1.6102594262073461E-3</v>
      </c>
      <c r="O249" s="73">
        <f t="shared" si="25"/>
        <v>217.5708269437153</v>
      </c>
      <c r="P249" s="18">
        <f t="shared" si="30"/>
        <v>217.5708269437153</v>
      </c>
      <c r="Q249" s="49">
        <f t="shared" si="32"/>
        <v>21800</v>
      </c>
    </row>
    <row r="250" spans="1:17" x14ac:dyDescent="0.15">
      <c r="A250" s="85" t="str">
        <f>wt!B245</f>
        <v>601117.SH</v>
      </c>
      <c r="B250" s="85" t="str">
        <f>wt!C245</f>
        <v>中国化学</v>
      </c>
      <c r="C250" s="2">
        <f>[1]!thsiFinD("THS_SPJ_STOCK",$A250,C$2,100,"")</f>
        <v>8.1</v>
      </c>
      <c r="D250" s="3">
        <f>[1]!thsiFinD("THS_QSPJ_STOCK",$A250,D$2,100,"")</f>
        <v>8.1</v>
      </c>
      <c r="E250" s="3" t="str">
        <f>[1]!thsiFinD("THS_JYZT_STOCK",$A250,E$2)</f>
        <v>交易</v>
      </c>
      <c r="F250" s="9">
        <f>[1]!thsiFinD("THS_TPYY_STOCK",$A250,F$2)</f>
        <v>0</v>
      </c>
      <c r="G250" s="9">
        <f t="shared" si="26"/>
        <v>1</v>
      </c>
      <c r="H250" s="99">
        <f>wt!E245</f>
        <v>0</v>
      </c>
      <c r="I250" s="97">
        <f>wt!F245</f>
        <v>0</v>
      </c>
      <c r="J250" s="108">
        <f>wt!D245</f>
        <v>2.129752803082567E-3</v>
      </c>
      <c r="K250" s="47">
        <f t="shared" si="31"/>
        <v>251.88089459736801</v>
      </c>
      <c r="L250" s="15">
        <f t="shared" si="27"/>
        <v>2.195122015263068E-3</v>
      </c>
      <c r="M250" s="12">
        <f t="shared" si="28"/>
        <v>259.61195879379409</v>
      </c>
      <c r="N250" s="72">
        <f t="shared" si="29"/>
        <v>2.129752803082567E-3</v>
      </c>
      <c r="O250" s="73">
        <f t="shared" si="25"/>
        <v>251.88089459736801</v>
      </c>
      <c r="P250" s="18">
        <f t="shared" si="30"/>
        <v>251.88089459736801</v>
      </c>
      <c r="Q250" s="49">
        <f t="shared" si="32"/>
        <v>25200</v>
      </c>
    </row>
    <row r="251" spans="1:17" x14ac:dyDescent="0.15">
      <c r="A251" s="85" t="str">
        <f>wt!B246</f>
        <v>601118.SH</v>
      </c>
      <c r="B251" s="85" t="str">
        <f>wt!C246</f>
        <v>海南橡胶</v>
      </c>
      <c r="C251" s="2">
        <f>[1]!thsiFinD("THS_SPJ_STOCK",$A251,C$2,100,"")</f>
        <v>9.84</v>
      </c>
      <c r="D251" s="3">
        <f>[1]!thsiFinD("THS_QSPJ_STOCK",$A251,D$2,100,"")</f>
        <v>9.84</v>
      </c>
      <c r="E251" s="3" t="str">
        <f>[1]!thsiFinD("THS_JYZT_STOCK",$A251,E$2)</f>
        <v>交易</v>
      </c>
      <c r="F251" s="9">
        <f>[1]!thsiFinD("THS_TPYY_STOCK",$A251,F$2)</f>
        <v>0</v>
      </c>
      <c r="G251" s="9">
        <f t="shared" si="26"/>
        <v>1</v>
      </c>
      <c r="H251" s="99">
        <f>wt!E246</f>
        <v>0</v>
      </c>
      <c r="I251" s="97">
        <f>wt!F246</f>
        <v>0</v>
      </c>
      <c r="J251" s="108">
        <f>wt!D246</f>
        <v>1.5463609447007934E-3</v>
      </c>
      <c r="K251" s="47">
        <f t="shared" si="31"/>
        <v>150.54516830378293</v>
      </c>
      <c r="L251" s="15">
        <f t="shared" si="27"/>
        <v>1.5938239162510495E-3</v>
      </c>
      <c r="M251" s="12">
        <f t="shared" si="28"/>
        <v>155.16590129934727</v>
      </c>
      <c r="N251" s="72">
        <f t="shared" si="29"/>
        <v>1.5463609447007934E-3</v>
      </c>
      <c r="O251" s="73">
        <f t="shared" si="25"/>
        <v>150.54516830378293</v>
      </c>
      <c r="P251" s="18">
        <f t="shared" si="30"/>
        <v>150.54516830378293</v>
      </c>
      <c r="Q251" s="49">
        <f t="shared" si="32"/>
        <v>15100</v>
      </c>
    </row>
    <row r="252" spans="1:17" x14ac:dyDescent="0.15">
      <c r="A252" s="85" t="str">
        <f>wt!B247</f>
        <v>601158.SH</v>
      </c>
      <c r="B252" s="85" t="str">
        <f>wt!C247</f>
        <v>重庆水务</v>
      </c>
      <c r="C252" s="2">
        <f>[1]!thsiFinD("THS_SPJ_STOCK",$A252,C$2,100,"")</f>
        <v>8.85</v>
      </c>
      <c r="D252" s="3">
        <f>[1]!thsiFinD("THS_QSPJ_STOCK",$A252,D$2,100,"")</f>
        <v>8.85</v>
      </c>
      <c r="E252" s="3" t="str">
        <f>[1]!thsiFinD("THS_JYZT_STOCK",$A252,E$2)</f>
        <v>交易</v>
      </c>
      <c r="F252" s="9">
        <f>[1]!thsiFinD("THS_TPYY_STOCK",$A252,F$2)</f>
        <v>0</v>
      </c>
      <c r="G252" s="9">
        <f t="shared" si="26"/>
        <v>1</v>
      </c>
      <c r="H252" s="99">
        <f>wt!E247</f>
        <v>0</v>
      </c>
      <c r="I252" s="97">
        <f>wt!F247</f>
        <v>0</v>
      </c>
      <c r="J252" s="108">
        <f>wt!D247</f>
        <v>1.1321069220004158E-3</v>
      </c>
      <c r="K252" s="47">
        <f t="shared" si="31"/>
        <v>122.54489458368209</v>
      </c>
      <c r="L252" s="15">
        <f t="shared" si="27"/>
        <v>1.1668550568488102E-3</v>
      </c>
      <c r="M252" s="12">
        <f t="shared" si="28"/>
        <v>126.30620585139511</v>
      </c>
      <c r="N252" s="72">
        <f t="shared" si="29"/>
        <v>1.1321069220004158E-3</v>
      </c>
      <c r="O252" s="73">
        <f t="shared" si="25"/>
        <v>122.54489458368209</v>
      </c>
      <c r="P252" s="18">
        <f t="shared" si="30"/>
        <v>122.54489458368209</v>
      </c>
      <c r="Q252" s="49">
        <f t="shared" si="32"/>
        <v>12300</v>
      </c>
    </row>
    <row r="253" spans="1:17" x14ac:dyDescent="0.15">
      <c r="A253" s="85" t="str">
        <f>wt!B248</f>
        <v>601166.SH</v>
      </c>
      <c r="B253" s="85" t="str">
        <f>wt!C248</f>
        <v>兴业银行</v>
      </c>
      <c r="C253" s="2">
        <f>[1]!thsiFinD("THS_SPJ_STOCK",$A253,C$2,100,"")</f>
        <v>13.11</v>
      </c>
      <c r="D253" s="3">
        <f>[1]!thsiFinD("THS_QSPJ_STOCK",$A253,D$2,100,"")</f>
        <v>13.11</v>
      </c>
      <c r="E253" s="3" t="str">
        <f>[1]!thsiFinD("THS_JYZT_STOCK",$A253,E$2)</f>
        <v>交易</v>
      </c>
      <c r="F253" s="9">
        <f>[1]!thsiFinD("THS_TPYY_STOCK",$A253,F$2)</f>
        <v>0</v>
      </c>
      <c r="G253" s="9">
        <f t="shared" si="26"/>
        <v>1</v>
      </c>
      <c r="H253" s="99">
        <f>wt!E248</f>
        <v>0</v>
      </c>
      <c r="I253" s="97">
        <f>wt!F248</f>
        <v>0</v>
      </c>
      <c r="J253" s="108">
        <f>wt!D248</f>
        <v>1.9969892345156615E-2</v>
      </c>
      <c r="K253" s="47">
        <f t="shared" si="31"/>
        <v>1459.2311080926186</v>
      </c>
      <c r="L253" s="15">
        <f t="shared" si="27"/>
        <v>2.0582834902641629E-2</v>
      </c>
      <c r="M253" s="12">
        <f t="shared" si="28"/>
        <v>1504.0197745459411</v>
      </c>
      <c r="N253" s="72">
        <f t="shared" si="29"/>
        <v>1.9969892345156615E-2</v>
      </c>
      <c r="O253" s="73">
        <f t="shared" si="25"/>
        <v>1459.2311080926186</v>
      </c>
      <c r="P253" s="18">
        <f t="shared" si="30"/>
        <v>1459.2311080926186</v>
      </c>
      <c r="Q253" s="49">
        <f t="shared" si="32"/>
        <v>145900</v>
      </c>
    </row>
    <row r="254" spans="1:17" x14ac:dyDescent="0.15">
      <c r="A254" s="85" t="str">
        <f>wt!B249</f>
        <v>601168.SH</v>
      </c>
      <c r="B254" s="85" t="str">
        <f>wt!C249</f>
        <v>西部矿业</v>
      </c>
      <c r="C254" s="2">
        <f>[1]!thsiFinD("THS_SPJ_STOCK",$A254,C$2,100,"")</f>
        <v>9.0500000000000007</v>
      </c>
      <c r="D254" s="3">
        <f>[1]!thsiFinD("THS_QSPJ_STOCK",$A254,D$2,100,"")</f>
        <v>9.0500000000000007</v>
      </c>
      <c r="E254" s="3" t="str">
        <f>[1]!thsiFinD("THS_JYZT_STOCK",$A254,E$2)</f>
        <v>交易</v>
      </c>
      <c r="F254" s="9">
        <f>[1]!thsiFinD("THS_TPYY_STOCK",$A254,F$2)</f>
        <v>0</v>
      </c>
      <c r="G254" s="9">
        <f t="shared" si="26"/>
        <v>1</v>
      </c>
      <c r="H254" s="99">
        <f>wt!E249</f>
        <v>0</v>
      </c>
      <c r="I254" s="97">
        <f>wt!F249</f>
        <v>0</v>
      </c>
      <c r="J254" s="108">
        <f>wt!D249</f>
        <v>2.2989889289985522E-3</v>
      </c>
      <c r="K254" s="47">
        <f t="shared" si="31"/>
        <v>243.35448135179865</v>
      </c>
      <c r="L254" s="15">
        <f t="shared" si="27"/>
        <v>2.369552561962346E-3</v>
      </c>
      <c r="M254" s="12">
        <f t="shared" si="28"/>
        <v>250.82384150643102</v>
      </c>
      <c r="N254" s="72">
        <f t="shared" si="29"/>
        <v>2.2989889289985522E-3</v>
      </c>
      <c r="O254" s="73">
        <f t="shared" si="25"/>
        <v>243.35448135179865</v>
      </c>
      <c r="P254" s="18">
        <f t="shared" si="30"/>
        <v>243.35448135179865</v>
      </c>
      <c r="Q254" s="49">
        <f t="shared" si="32"/>
        <v>24300</v>
      </c>
    </row>
    <row r="255" spans="1:17" x14ac:dyDescent="0.15">
      <c r="A255" s="85" t="str">
        <f>wt!B250</f>
        <v>601169.SH</v>
      </c>
      <c r="B255" s="85" t="str">
        <f>wt!C250</f>
        <v>北京银行</v>
      </c>
      <c r="C255" s="2">
        <f>[1]!thsiFinD("THS_SPJ_STOCK",$A255,C$2,100,"")</f>
        <v>9.44</v>
      </c>
      <c r="D255" s="3">
        <f>[1]!thsiFinD("THS_QSPJ_STOCK",$A255,D$2,100,"")</f>
        <v>9.44</v>
      </c>
      <c r="E255" s="3" t="str">
        <f>[1]!thsiFinD("THS_JYZT_STOCK",$A255,E$2)</f>
        <v>交易</v>
      </c>
      <c r="F255" s="9">
        <f>[1]!thsiFinD("THS_TPYY_STOCK",$A255,F$2)</f>
        <v>0</v>
      </c>
      <c r="G255" s="9">
        <f t="shared" si="26"/>
        <v>1</v>
      </c>
      <c r="H255" s="99">
        <f>wt!E250</f>
        <v>0</v>
      </c>
      <c r="I255" s="97">
        <f>wt!F250</f>
        <v>0</v>
      </c>
      <c r="J255" s="108">
        <f>wt!D250</f>
        <v>7.970188029453578E-3</v>
      </c>
      <c r="K255" s="47">
        <f t="shared" si="31"/>
        <v>808.81206390025295</v>
      </c>
      <c r="L255" s="15">
        <f t="shared" si="27"/>
        <v>8.2148196654170322E-3</v>
      </c>
      <c r="M255" s="12">
        <f t="shared" si="28"/>
        <v>833.63720198328281</v>
      </c>
      <c r="N255" s="72">
        <f t="shared" si="29"/>
        <v>7.970188029453578E-3</v>
      </c>
      <c r="O255" s="73">
        <f t="shared" si="25"/>
        <v>808.81206390025295</v>
      </c>
      <c r="P255" s="18">
        <f t="shared" si="30"/>
        <v>808.81206390025295</v>
      </c>
      <c r="Q255" s="49">
        <f t="shared" si="32"/>
        <v>80900</v>
      </c>
    </row>
    <row r="256" spans="1:17" x14ac:dyDescent="0.15">
      <c r="A256" s="85" t="str">
        <f>wt!B251</f>
        <v>601179.SH</v>
      </c>
      <c r="B256" s="85" t="str">
        <f>wt!C251</f>
        <v>中国西电</v>
      </c>
      <c r="C256" s="2">
        <f>[1]!thsiFinD("THS_SPJ_STOCK",$A256,C$2,100,"")</f>
        <v>6.77</v>
      </c>
      <c r="D256" s="3">
        <f>[1]!thsiFinD("THS_QSPJ_STOCK",$A256,D$2,100,"")</f>
        <v>6.77</v>
      </c>
      <c r="E256" s="3" t="str">
        <f>[1]!thsiFinD("THS_JYZT_STOCK",$A256,E$2)</f>
        <v>交易</v>
      </c>
      <c r="F256" s="9">
        <f>[1]!thsiFinD("THS_TPYY_STOCK",$A256,F$2)</f>
        <v>0</v>
      </c>
      <c r="G256" s="9">
        <f t="shared" si="26"/>
        <v>1</v>
      </c>
      <c r="H256" s="99">
        <f>wt!E251</f>
        <v>0</v>
      </c>
      <c r="I256" s="97">
        <f>wt!F251</f>
        <v>0</v>
      </c>
      <c r="J256" s="108">
        <f>wt!D251</f>
        <v>1.8496551215732265E-3</v>
      </c>
      <c r="K256" s="47">
        <f t="shared" si="31"/>
        <v>261.7297787989325</v>
      </c>
      <c r="L256" s="15">
        <f t="shared" si="27"/>
        <v>1.9064272023179339E-3</v>
      </c>
      <c r="M256" s="12">
        <f t="shared" si="28"/>
        <v>269.76313807870412</v>
      </c>
      <c r="N256" s="72">
        <f t="shared" si="29"/>
        <v>1.8496551215732265E-3</v>
      </c>
      <c r="O256" s="73">
        <f t="shared" si="25"/>
        <v>261.7297787989325</v>
      </c>
      <c r="P256" s="18">
        <f t="shared" si="30"/>
        <v>261.7297787989325</v>
      </c>
      <c r="Q256" s="49">
        <f t="shared" si="32"/>
        <v>26200</v>
      </c>
    </row>
    <row r="257" spans="1:17" x14ac:dyDescent="0.15">
      <c r="A257" s="85" t="str">
        <f>wt!B252</f>
        <v>601186.SH</v>
      </c>
      <c r="B257" s="85" t="str">
        <f>wt!C252</f>
        <v>中国铁建</v>
      </c>
      <c r="C257" s="2">
        <f>[1]!thsiFinD("THS_SPJ_STOCK",$A257,C$2,100,"")</f>
        <v>9.7899999999999991</v>
      </c>
      <c r="D257" s="3">
        <f>[1]!thsiFinD("THS_QSPJ_STOCK",$A257,D$2,100,"")</f>
        <v>9.7899999999999991</v>
      </c>
      <c r="E257" s="3" t="str">
        <f>[1]!thsiFinD("THS_JYZT_STOCK",$A257,E$2)</f>
        <v>重要事项未公告，停牌自2014-12-09起连续停牌</v>
      </c>
      <c r="F257" s="9" t="str">
        <f>[1]!thsiFinD("THS_TPYY_STOCK",$A257,F$2)</f>
        <v>重要事项未公告</v>
      </c>
      <c r="G257" s="9">
        <f t="shared" si="26"/>
        <v>0</v>
      </c>
      <c r="H257" s="99">
        <f>wt!E252</f>
        <v>0</v>
      </c>
      <c r="I257" s="97">
        <f>wt!F252</f>
        <v>0</v>
      </c>
      <c r="J257" s="108">
        <f>wt!D252</f>
        <v>4.0158539436415336E-3</v>
      </c>
      <c r="K257" s="47">
        <f t="shared" si="31"/>
        <v>392.95811769844613</v>
      </c>
      <c r="L257" s="15">
        <f t="shared" si="27"/>
        <v>0</v>
      </c>
      <c r="M257" s="12">
        <f t="shared" si="28"/>
        <v>0</v>
      </c>
      <c r="N257" s="72">
        <f t="shared" si="29"/>
        <v>0</v>
      </c>
      <c r="O257" s="73">
        <f t="shared" si="25"/>
        <v>0</v>
      </c>
      <c r="P257" s="18">
        <f t="shared" si="30"/>
        <v>0</v>
      </c>
      <c r="Q257" s="49">
        <f t="shared" si="32"/>
        <v>0</v>
      </c>
    </row>
    <row r="258" spans="1:17" x14ac:dyDescent="0.15">
      <c r="A258" s="85" t="str">
        <f>wt!B253</f>
        <v>601216.SH</v>
      </c>
      <c r="B258" s="85" t="str">
        <f>wt!C253</f>
        <v>内蒙君正</v>
      </c>
      <c r="C258" s="2">
        <f>[1]!thsiFinD("THS_SPJ_STOCK",$A258,C$2,100,"")</f>
        <v>10.44</v>
      </c>
      <c r="D258" s="3">
        <f>[1]!thsiFinD("THS_QSPJ_STOCK",$A258,D$2,100,"")</f>
        <v>10.44</v>
      </c>
      <c r="E258" s="3" t="str">
        <f>[1]!thsiFinD("THS_JYZT_STOCK",$A258,E$2)</f>
        <v>拟筹划重大资产重组，停牌自2014-12-02起连续停牌</v>
      </c>
      <c r="F258" s="9" t="str">
        <f>[1]!thsiFinD("THS_TPYY_STOCK",$A258,F$2)</f>
        <v>拟筹划重大资产重组</v>
      </c>
      <c r="G258" s="9">
        <f t="shared" si="26"/>
        <v>0</v>
      </c>
      <c r="H258" s="99">
        <f>wt!E253</f>
        <v>0</v>
      </c>
      <c r="I258" s="97">
        <f>wt!F253</f>
        <v>0</v>
      </c>
      <c r="J258" s="108">
        <f>wt!D253</f>
        <v>8.5472205096574186E-4</v>
      </c>
      <c r="K258" s="47">
        <f t="shared" si="31"/>
        <v>78.428779616068468</v>
      </c>
      <c r="L258" s="15">
        <f t="shared" si="27"/>
        <v>0</v>
      </c>
      <c r="M258" s="12">
        <f t="shared" si="28"/>
        <v>0</v>
      </c>
      <c r="N258" s="72">
        <f t="shared" si="29"/>
        <v>0</v>
      </c>
      <c r="O258" s="73">
        <f t="shared" si="25"/>
        <v>0</v>
      </c>
      <c r="P258" s="18">
        <f t="shared" si="30"/>
        <v>0</v>
      </c>
      <c r="Q258" s="49">
        <f t="shared" si="32"/>
        <v>0</v>
      </c>
    </row>
    <row r="259" spans="1:17" x14ac:dyDescent="0.15">
      <c r="A259" s="85" t="str">
        <f>wt!B254</f>
        <v>601225.SH</v>
      </c>
      <c r="B259" s="85" t="str">
        <f>wt!C254</f>
        <v>陕西煤业</v>
      </c>
      <c r="C259" s="2">
        <f>[1]!thsiFinD("THS_SPJ_STOCK",$A259,C$2,100,"")</f>
        <v>7.12</v>
      </c>
      <c r="D259" s="3">
        <f>[1]!thsiFinD("THS_QSPJ_STOCK",$A259,D$2,100,"")</f>
        <v>7.12</v>
      </c>
      <c r="E259" s="3" t="str">
        <f>[1]!thsiFinD("THS_JYZT_STOCK",$A259,E$2)</f>
        <v>交易</v>
      </c>
      <c r="F259" s="9">
        <f>[1]!thsiFinD("THS_TPYY_STOCK",$A259,F$2)</f>
        <v>0</v>
      </c>
      <c r="G259" s="9">
        <f t="shared" si="26"/>
        <v>1</v>
      </c>
      <c r="H259" s="99">
        <f>wt!E254</f>
        <v>0</v>
      </c>
      <c r="I259" s="97">
        <f>wt!F254</f>
        <v>0</v>
      </c>
      <c r="J259" s="108">
        <f>wt!D254</f>
        <v>4.7437815919869824E-4</v>
      </c>
      <c r="K259" s="47">
        <f t="shared" si="31"/>
        <v>63.825722450712703</v>
      </c>
      <c r="L259" s="15">
        <f t="shared" si="27"/>
        <v>4.8893840604874222E-4</v>
      </c>
      <c r="M259" s="12">
        <f t="shared" si="28"/>
        <v>65.784746609486248</v>
      </c>
      <c r="N259" s="72">
        <f t="shared" si="29"/>
        <v>4.7437815919869824E-4</v>
      </c>
      <c r="O259" s="73">
        <f t="shared" si="25"/>
        <v>63.825722450712703</v>
      </c>
      <c r="P259" s="18">
        <f t="shared" si="30"/>
        <v>63.825722450712703</v>
      </c>
      <c r="Q259" s="49">
        <f t="shared" si="32"/>
        <v>6400</v>
      </c>
    </row>
    <row r="260" spans="1:17" x14ac:dyDescent="0.15">
      <c r="A260" s="85" t="str">
        <f>wt!B255</f>
        <v>601231.SH</v>
      </c>
      <c r="B260" s="85" t="str">
        <f>wt!C255</f>
        <v>环旭电子</v>
      </c>
      <c r="C260" s="2">
        <f>[1]!thsiFinD("THS_SPJ_STOCK",$A260,C$2,100,"")</f>
        <v>31.72</v>
      </c>
      <c r="D260" s="3">
        <f>[1]!thsiFinD("THS_QSPJ_STOCK",$A260,D$2,100,"")</f>
        <v>31.72</v>
      </c>
      <c r="E260" s="3" t="str">
        <f>[1]!thsiFinD("THS_JYZT_STOCK",$A260,E$2)</f>
        <v>交易</v>
      </c>
      <c r="F260" s="9">
        <f>[1]!thsiFinD("THS_TPYY_STOCK",$A260,F$2)</f>
        <v>0</v>
      </c>
      <c r="G260" s="9">
        <f t="shared" si="26"/>
        <v>1</v>
      </c>
      <c r="H260" s="99">
        <f>wt!E255</f>
        <v>0</v>
      </c>
      <c r="I260" s="97">
        <f>wt!F255</f>
        <v>0</v>
      </c>
      <c r="J260" s="108">
        <f>wt!D255</f>
        <v>4.5141756039862038E-4</v>
      </c>
      <c r="K260" s="47">
        <f t="shared" si="31"/>
        <v>13.633153298918714</v>
      </c>
      <c r="L260" s="15">
        <f t="shared" si="27"/>
        <v>4.6527306994178944E-4</v>
      </c>
      <c r="M260" s="12">
        <f t="shared" si="28"/>
        <v>14.051600214164665</v>
      </c>
      <c r="N260" s="72">
        <f t="shared" si="29"/>
        <v>4.5141756039862038E-4</v>
      </c>
      <c r="O260" s="73">
        <f t="shared" si="25"/>
        <v>13.633153298918714</v>
      </c>
      <c r="P260" s="18">
        <f t="shared" si="30"/>
        <v>13.633153298918714</v>
      </c>
      <c r="Q260" s="49">
        <f t="shared" si="32"/>
        <v>1400</v>
      </c>
    </row>
    <row r="261" spans="1:17" x14ac:dyDescent="0.15">
      <c r="A261" s="85" t="str">
        <f>wt!B256</f>
        <v>601258.SH</v>
      </c>
      <c r="B261" s="85" t="str">
        <f>wt!C256</f>
        <v>庞大集团</v>
      </c>
      <c r="C261" s="2">
        <f>[1]!thsiFinD("THS_SPJ_STOCK",$A261,C$2,100,"")</f>
        <v>6.59</v>
      </c>
      <c r="D261" s="3">
        <f>[1]!thsiFinD("THS_QSPJ_STOCK",$A261,D$2,100,"")</f>
        <v>6.59</v>
      </c>
      <c r="E261" s="3" t="str">
        <f>[1]!thsiFinD("THS_JYZT_STOCK",$A261,E$2)</f>
        <v>交易</v>
      </c>
      <c r="F261" s="9">
        <f>[1]!thsiFinD("THS_TPYY_STOCK",$A261,F$2)</f>
        <v>0</v>
      </c>
      <c r="G261" s="9">
        <f t="shared" si="26"/>
        <v>1</v>
      </c>
      <c r="H261" s="99">
        <f>wt!E256</f>
        <v>0</v>
      </c>
      <c r="I261" s="97">
        <f>wt!F256</f>
        <v>0</v>
      </c>
      <c r="J261" s="108">
        <f>wt!D256</f>
        <v>8.5356222619758723E-4</v>
      </c>
      <c r="K261" s="47">
        <f t="shared" si="31"/>
        <v>124.0797244404056</v>
      </c>
      <c r="L261" s="15">
        <f t="shared" si="27"/>
        <v>8.797608959177593E-4</v>
      </c>
      <c r="M261" s="12">
        <f t="shared" si="28"/>
        <v>127.88814475214471</v>
      </c>
      <c r="N261" s="72">
        <f t="shared" si="29"/>
        <v>8.5356222619758723E-4</v>
      </c>
      <c r="O261" s="73">
        <f t="shared" ref="O261:O305" si="33">$K$2*N261/$D261</f>
        <v>124.0797244404056</v>
      </c>
      <c r="P261" s="18">
        <f t="shared" si="30"/>
        <v>124.0797244404056</v>
      </c>
      <c r="Q261" s="49">
        <f t="shared" si="32"/>
        <v>12400</v>
      </c>
    </row>
    <row r="262" spans="1:17" x14ac:dyDescent="0.15">
      <c r="A262" s="85" t="str">
        <f>wt!B257</f>
        <v>601288.SH</v>
      </c>
      <c r="B262" s="85" t="str">
        <f>wt!C257</f>
        <v>农业银行</v>
      </c>
      <c r="C262" s="2">
        <f>[1]!thsiFinD("THS_SPJ_STOCK",$A262,C$2,100,"")</f>
        <v>3.04</v>
      </c>
      <c r="D262" s="3">
        <f>[1]!thsiFinD("THS_QSPJ_STOCK",$A262,D$2,100,"")</f>
        <v>3.04</v>
      </c>
      <c r="E262" s="3" t="str">
        <f>[1]!thsiFinD("THS_JYZT_STOCK",$A262,E$2)</f>
        <v>交易</v>
      </c>
      <c r="F262" s="9">
        <f>[1]!thsiFinD("THS_TPYY_STOCK",$A262,F$2)</f>
        <v>0</v>
      </c>
      <c r="G262" s="9">
        <f t="shared" ref="G262:G305" si="34">IF(E262="交易",1,0)</f>
        <v>1</v>
      </c>
      <c r="H262" s="99">
        <f>wt!E257</f>
        <v>0</v>
      </c>
      <c r="I262" s="97">
        <f>wt!F257</f>
        <v>0</v>
      </c>
      <c r="J262" s="108">
        <f>wt!D257</f>
        <v>1.0519993979077295E-2</v>
      </c>
      <c r="K262" s="47">
        <f t="shared" si="31"/>
        <v>3315.0719224171435</v>
      </c>
      <c r="L262" s="15">
        <f t="shared" ref="L262:L305" si="35">J262/$L$2*G262</f>
        <v>1.0842887658362776E-2</v>
      </c>
      <c r="M262" s="12">
        <f t="shared" ref="M262:M305" si="36">$K$2*$L262/$D262</f>
        <v>3416.8225291431704</v>
      </c>
      <c r="N262" s="72">
        <f t="shared" ref="N262:N305" si="37">G262*J262</f>
        <v>1.0519993979077295E-2</v>
      </c>
      <c r="O262" s="73">
        <f t="shared" si="33"/>
        <v>3315.0719224171435</v>
      </c>
      <c r="P262" s="18">
        <f t="shared" ref="P262:P305" si="38">O262</f>
        <v>3315.0719224171435</v>
      </c>
      <c r="Q262" s="49">
        <f t="shared" si="32"/>
        <v>331500</v>
      </c>
    </row>
    <row r="263" spans="1:17" x14ac:dyDescent="0.15">
      <c r="A263" s="85" t="str">
        <f>wt!B258</f>
        <v>601299.SH</v>
      </c>
      <c r="B263" s="85" t="str">
        <f>wt!C258</f>
        <v>中国北车</v>
      </c>
      <c r="C263" s="2">
        <f>[1]!thsiFinD("THS_SPJ_STOCK",$A263,C$2,100,"")</f>
        <v>6.45</v>
      </c>
      <c r="D263" s="3">
        <f>[1]!thsiFinD("THS_QSPJ_STOCK",$A263,D$2,100,"")</f>
        <v>6.45</v>
      </c>
      <c r="E263" s="3" t="str">
        <f>[1]!thsiFinD("THS_JYZT_STOCK",$A263,E$2)</f>
        <v>重要事项未公告，停牌自2014-10-28起连续停牌</v>
      </c>
      <c r="F263" s="9" t="str">
        <f>[1]!thsiFinD("THS_TPYY_STOCK",$A263,F$2)</f>
        <v>重要事项未公告</v>
      </c>
      <c r="G263" s="9">
        <f t="shared" si="34"/>
        <v>0</v>
      </c>
      <c r="H263" s="99">
        <f>wt!E258</f>
        <v>0</v>
      </c>
      <c r="I263" s="97">
        <f>wt!F258</f>
        <v>0</v>
      </c>
      <c r="J263" s="108">
        <f>wt!D258</f>
        <v>3.4853225734219257E-3</v>
      </c>
      <c r="K263" s="47">
        <f t="shared" ref="K263:K305" si="39">$K$2*$J263/$D263</f>
        <v>517.64772768187788</v>
      </c>
      <c r="L263" s="15">
        <f t="shared" si="35"/>
        <v>0</v>
      </c>
      <c r="M263" s="12">
        <f t="shared" si="36"/>
        <v>0</v>
      </c>
      <c r="N263" s="72">
        <f t="shared" si="37"/>
        <v>0</v>
      </c>
      <c r="O263" s="73">
        <f t="shared" si="33"/>
        <v>0</v>
      </c>
      <c r="P263" s="18">
        <f t="shared" si="38"/>
        <v>0</v>
      </c>
      <c r="Q263" s="49">
        <f t="shared" ref="Q263:Q305" si="40">ROUND(P263*$Q$1,-2)</f>
        <v>0</v>
      </c>
    </row>
    <row r="264" spans="1:17" x14ac:dyDescent="0.15">
      <c r="A264" s="85" t="str">
        <f>wt!B259</f>
        <v>601318.SH</v>
      </c>
      <c r="B264" s="85" t="str">
        <f>wt!C259</f>
        <v>中国平安</v>
      </c>
      <c r="C264" s="2">
        <f>[1]!thsiFinD("THS_SPJ_STOCK",$A264,C$2,100,"")</f>
        <v>57.07</v>
      </c>
      <c r="D264" s="3">
        <f>[1]!thsiFinD("THS_QSPJ_STOCK",$A264,D$2,100,"")</f>
        <v>57.07</v>
      </c>
      <c r="E264" s="3" t="str">
        <f>[1]!thsiFinD("THS_JYZT_STOCK",$A264,E$2)</f>
        <v>交易</v>
      </c>
      <c r="F264" s="9">
        <f>[1]!thsiFinD("THS_TPYY_STOCK",$A264,F$2)</f>
        <v>0</v>
      </c>
      <c r="G264" s="9">
        <f t="shared" si="34"/>
        <v>1</v>
      </c>
      <c r="H264" s="99">
        <f>wt!E259</f>
        <v>0</v>
      </c>
      <c r="I264" s="97">
        <f>wt!F259</f>
        <v>0</v>
      </c>
      <c r="J264" s="108">
        <f>wt!D259</f>
        <v>3.6399154201887857E-2</v>
      </c>
      <c r="K264" s="47">
        <f t="shared" si="39"/>
        <v>610.99051327123755</v>
      </c>
      <c r="L264" s="15">
        <f t="shared" si="35"/>
        <v>3.7516365565934476E-2</v>
      </c>
      <c r="M264" s="12">
        <f t="shared" si="36"/>
        <v>629.74384860879047</v>
      </c>
      <c r="N264" s="72">
        <f t="shared" si="37"/>
        <v>3.6399154201887857E-2</v>
      </c>
      <c r="O264" s="73">
        <f t="shared" si="33"/>
        <v>610.99051327123755</v>
      </c>
      <c r="P264" s="18">
        <f t="shared" si="38"/>
        <v>610.99051327123755</v>
      </c>
      <c r="Q264" s="49">
        <f t="shared" si="40"/>
        <v>61100</v>
      </c>
    </row>
    <row r="265" spans="1:17" x14ac:dyDescent="0.15">
      <c r="A265" s="85" t="str">
        <f>wt!B260</f>
        <v>601328.SH</v>
      </c>
      <c r="B265" s="85" t="str">
        <f>wt!C260</f>
        <v>交通银行</v>
      </c>
      <c r="C265" s="2">
        <f>[1]!thsiFinD("THS_SPJ_STOCK",$A265,C$2,100,"")</f>
        <v>5.69</v>
      </c>
      <c r="D265" s="3">
        <f>[1]!thsiFinD("THS_QSPJ_STOCK",$A265,D$2,100,"")</f>
        <v>5.69</v>
      </c>
      <c r="E265" s="3" t="str">
        <f>[1]!thsiFinD("THS_JYZT_STOCK",$A265,E$2)</f>
        <v>交易</v>
      </c>
      <c r="F265" s="9">
        <f>[1]!thsiFinD("THS_TPYY_STOCK",$A265,F$2)</f>
        <v>0</v>
      </c>
      <c r="G265" s="9">
        <f t="shared" si="34"/>
        <v>1</v>
      </c>
      <c r="H265" s="99">
        <f>wt!E260</f>
        <v>0</v>
      </c>
      <c r="I265" s="97">
        <f>wt!F260</f>
        <v>0</v>
      </c>
      <c r="J265" s="108">
        <f>wt!D260</f>
        <v>1.1904058088424116E-2</v>
      </c>
      <c r="K265" s="47">
        <f t="shared" si="39"/>
        <v>2004.1665921366048</v>
      </c>
      <c r="L265" s="15">
        <f t="shared" si="35"/>
        <v>1.2269433308433176E-2</v>
      </c>
      <c r="M265" s="12">
        <f t="shared" si="36"/>
        <v>2065.6811449132588</v>
      </c>
      <c r="N265" s="72">
        <f t="shared" si="37"/>
        <v>1.1904058088424116E-2</v>
      </c>
      <c r="O265" s="73">
        <f t="shared" si="33"/>
        <v>2004.1665921366048</v>
      </c>
      <c r="P265" s="18">
        <f t="shared" si="38"/>
        <v>2004.1665921366048</v>
      </c>
      <c r="Q265" s="49">
        <f t="shared" si="40"/>
        <v>200400</v>
      </c>
    </row>
    <row r="266" spans="1:17" x14ac:dyDescent="0.15">
      <c r="A266" s="85" t="str">
        <f>wt!B261</f>
        <v>601333.SH</v>
      </c>
      <c r="B266" s="85" t="str">
        <f>wt!C261</f>
        <v>广深铁路</v>
      </c>
      <c r="C266" s="2">
        <f>[1]!thsiFinD("THS_SPJ_STOCK",$A266,C$2,100,"")</f>
        <v>4.01</v>
      </c>
      <c r="D266" s="3">
        <f>[1]!thsiFinD("THS_QSPJ_STOCK",$A266,D$2,100,"")</f>
        <v>4.01</v>
      </c>
      <c r="E266" s="3" t="str">
        <f>[1]!thsiFinD("THS_JYZT_STOCK",$A266,E$2)</f>
        <v>交易</v>
      </c>
      <c r="F266" s="9">
        <f>[1]!thsiFinD("THS_TPYY_STOCK",$A266,F$2)</f>
        <v>0</v>
      </c>
      <c r="G266" s="9">
        <f t="shared" si="34"/>
        <v>1</v>
      </c>
      <c r="H266" s="99">
        <f>wt!E261</f>
        <v>0</v>
      </c>
      <c r="I266" s="97">
        <f>wt!F261</f>
        <v>0</v>
      </c>
      <c r="J266" s="108">
        <f>wt!D261</f>
        <v>1.8121279100070033E-3</v>
      </c>
      <c r="K266" s="47">
        <f t="shared" si="39"/>
        <v>432.9079129442344</v>
      </c>
      <c r="L266" s="15">
        <f t="shared" si="35"/>
        <v>1.8677481555472381E-3</v>
      </c>
      <c r="M266" s="12">
        <f t="shared" si="36"/>
        <v>446.19529971274119</v>
      </c>
      <c r="N266" s="72">
        <f t="shared" si="37"/>
        <v>1.8121279100070033E-3</v>
      </c>
      <c r="O266" s="73">
        <f t="shared" si="33"/>
        <v>432.9079129442344</v>
      </c>
      <c r="P266" s="18">
        <f t="shared" si="38"/>
        <v>432.9079129442344</v>
      </c>
      <c r="Q266" s="49">
        <f t="shared" si="40"/>
        <v>43300</v>
      </c>
    </row>
    <row r="267" spans="1:17" x14ac:dyDescent="0.15">
      <c r="A267" s="85" t="str">
        <f>wt!B262</f>
        <v>601336.SH</v>
      </c>
      <c r="B267" s="85" t="str">
        <f>wt!C262</f>
        <v>新华保险</v>
      </c>
      <c r="C267" s="2">
        <f>[1]!thsiFinD("THS_SPJ_STOCK",$A267,C$2,100,"")</f>
        <v>38.06</v>
      </c>
      <c r="D267" s="3">
        <f>[1]!thsiFinD("THS_QSPJ_STOCK",$A267,D$2,100,"")</f>
        <v>38.06</v>
      </c>
      <c r="E267" s="3" t="str">
        <f>[1]!thsiFinD("THS_JYZT_STOCK",$A267,E$2)</f>
        <v>交易</v>
      </c>
      <c r="F267" s="9">
        <f>[1]!thsiFinD("THS_TPYY_STOCK",$A267,F$2)</f>
        <v>0</v>
      </c>
      <c r="G267" s="9">
        <f t="shared" si="34"/>
        <v>1</v>
      </c>
      <c r="H267" s="99">
        <f>wt!E262</f>
        <v>0</v>
      </c>
      <c r="I267" s="97">
        <f>wt!F262</f>
        <v>0</v>
      </c>
      <c r="J267" s="108">
        <f>wt!D262</f>
        <v>4.2305787901254811E-3</v>
      </c>
      <c r="K267" s="47">
        <f t="shared" si="39"/>
        <v>106.48343472088295</v>
      </c>
      <c r="L267" s="15">
        <f t="shared" si="35"/>
        <v>4.3604293540865976E-3</v>
      </c>
      <c r="M267" s="12">
        <f t="shared" si="36"/>
        <v>109.75176625114463</v>
      </c>
      <c r="N267" s="72">
        <f t="shared" si="37"/>
        <v>4.2305787901254811E-3</v>
      </c>
      <c r="O267" s="73">
        <f t="shared" si="33"/>
        <v>106.48343472088295</v>
      </c>
      <c r="P267" s="18">
        <f t="shared" si="38"/>
        <v>106.48343472088295</v>
      </c>
      <c r="Q267" s="49">
        <f t="shared" si="40"/>
        <v>10600</v>
      </c>
    </row>
    <row r="268" spans="1:17" x14ac:dyDescent="0.15">
      <c r="A268" s="85" t="str">
        <f>wt!B263</f>
        <v>601377.SH</v>
      </c>
      <c r="B268" s="85" t="str">
        <f>wt!C263</f>
        <v>兴业证券</v>
      </c>
      <c r="C268" s="2">
        <f>[1]!thsiFinD("THS_SPJ_STOCK",$A268,C$2,100,"")</f>
        <v>13.94</v>
      </c>
      <c r="D268" s="3">
        <f>[1]!thsiFinD("THS_QSPJ_STOCK",$A268,D$2,100,"")</f>
        <v>13.94</v>
      </c>
      <c r="E268" s="3" t="str">
        <f>[1]!thsiFinD("THS_JYZT_STOCK",$A268,E$2)</f>
        <v>交易</v>
      </c>
      <c r="F268" s="9">
        <f>[1]!thsiFinD("THS_TPYY_STOCK",$A268,F$2)</f>
        <v>0</v>
      </c>
      <c r="G268" s="9">
        <f t="shared" si="34"/>
        <v>1</v>
      </c>
      <c r="H268" s="99">
        <f>wt!E263</f>
        <v>0</v>
      </c>
      <c r="I268" s="97">
        <f>wt!F263</f>
        <v>0</v>
      </c>
      <c r="J268" s="108">
        <f>wt!D263</f>
        <v>5.7954969311167486E-3</v>
      </c>
      <c r="K268" s="47">
        <f t="shared" si="39"/>
        <v>398.27124703427131</v>
      </c>
      <c r="L268" s="15">
        <f t="shared" si="35"/>
        <v>5.9733800488350475E-3</v>
      </c>
      <c r="M268" s="12">
        <f t="shared" si="36"/>
        <v>410.49551907893954</v>
      </c>
      <c r="N268" s="72">
        <f t="shared" si="37"/>
        <v>5.7954969311167486E-3</v>
      </c>
      <c r="O268" s="73">
        <f t="shared" si="33"/>
        <v>398.27124703427131</v>
      </c>
      <c r="P268" s="18">
        <f t="shared" si="38"/>
        <v>398.27124703427131</v>
      </c>
      <c r="Q268" s="49">
        <f t="shared" si="40"/>
        <v>39800</v>
      </c>
    </row>
    <row r="269" spans="1:17" x14ac:dyDescent="0.15">
      <c r="A269" s="85" t="str">
        <f>wt!B264</f>
        <v>601390.SH</v>
      </c>
      <c r="B269" s="85" t="str">
        <f>wt!C264</f>
        <v>中国中铁</v>
      </c>
      <c r="C269" s="2">
        <f>[1]!thsiFinD("THS_SPJ_STOCK",$A269,C$2,100,"")</f>
        <v>6.7</v>
      </c>
      <c r="D269" s="3">
        <f>[1]!thsiFinD("THS_QSPJ_STOCK",$A269,D$2,100,"")</f>
        <v>6.7</v>
      </c>
      <c r="E269" s="3" t="str">
        <f>[1]!thsiFinD("THS_JYZT_STOCK",$A269,E$2)</f>
        <v>交易</v>
      </c>
      <c r="F269" s="9">
        <f>[1]!thsiFinD("THS_TPYY_STOCK",$A269,F$2)</f>
        <v>0</v>
      </c>
      <c r="G269" s="9">
        <f t="shared" si="34"/>
        <v>1</v>
      </c>
      <c r="H269" s="99">
        <f>wt!E264</f>
        <v>0</v>
      </c>
      <c r="I269" s="97">
        <f>wt!F264</f>
        <v>0</v>
      </c>
      <c r="J269" s="108">
        <f>wt!D264</f>
        <v>6.10399066139896E-3</v>
      </c>
      <c r="K269" s="47">
        <f t="shared" si="39"/>
        <v>872.75049795792609</v>
      </c>
      <c r="L269" s="15">
        <f t="shared" si="35"/>
        <v>6.2913424799364267E-3</v>
      </c>
      <c r="M269" s="12">
        <f t="shared" si="36"/>
        <v>899.53811969462481</v>
      </c>
      <c r="N269" s="72">
        <f t="shared" si="37"/>
        <v>6.10399066139896E-3</v>
      </c>
      <c r="O269" s="73">
        <f t="shared" si="33"/>
        <v>872.75049795792609</v>
      </c>
      <c r="P269" s="18">
        <f t="shared" si="38"/>
        <v>872.75049795792609</v>
      </c>
      <c r="Q269" s="49">
        <f t="shared" si="40"/>
        <v>87300</v>
      </c>
    </row>
    <row r="270" spans="1:17" x14ac:dyDescent="0.15">
      <c r="A270" s="85" t="str">
        <f>wt!B265</f>
        <v>601398.SH</v>
      </c>
      <c r="B270" s="85" t="str">
        <f>wt!C265</f>
        <v>工商银行</v>
      </c>
      <c r="C270" s="2">
        <f>[1]!thsiFinD("THS_SPJ_STOCK",$A270,C$2,100,"")</f>
        <v>4.21</v>
      </c>
      <c r="D270" s="3">
        <f>[1]!thsiFinD("THS_QSPJ_STOCK",$A270,D$2,100,"")</f>
        <v>4.21</v>
      </c>
      <c r="E270" s="3" t="str">
        <f>[1]!thsiFinD("THS_JYZT_STOCK",$A270,E$2)</f>
        <v>交易</v>
      </c>
      <c r="F270" s="9">
        <f>[1]!thsiFinD("THS_TPYY_STOCK",$A270,F$2)</f>
        <v>0</v>
      </c>
      <c r="G270" s="9">
        <f t="shared" si="34"/>
        <v>1</v>
      </c>
      <c r="H270" s="99">
        <f>wt!E265</f>
        <v>0</v>
      </c>
      <c r="I270" s="97">
        <f>wt!F265</f>
        <v>0</v>
      </c>
      <c r="J270" s="108">
        <f>wt!D265</f>
        <v>9.6060127456776192E-3</v>
      </c>
      <c r="K270" s="47">
        <f t="shared" si="39"/>
        <v>2185.8084984685443</v>
      </c>
      <c r="L270" s="15">
        <f t="shared" si="35"/>
        <v>9.9008532945300178E-3</v>
      </c>
      <c r="M270" s="12">
        <f t="shared" si="36"/>
        <v>2252.898246779017</v>
      </c>
      <c r="N270" s="72">
        <f t="shared" si="37"/>
        <v>9.6060127456776192E-3</v>
      </c>
      <c r="O270" s="73">
        <f t="shared" si="33"/>
        <v>2185.8084984685443</v>
      </c>
      <c r="P270" s="18">
        <f t="shared" si="38"/>
        <v>2185.8084984685443</v>
      </c>
      <c r="Q270" s="49">
        <f t="shared" si="40"/>
        <v>218600</v>
      </c>
    </row>
    <row r="271" spans="1:17" x14ac:dyDescent="0.15">
      <c r="A271" s="85" t="str">
        <f>wt!B266</f>
        <v>601555.SH</v>
      </c>
      <c r="B271" s="85" t="str">
        <f>wt!C266</f>
        <v>东吴证券</v>
      </c>
      <c r="C271" s="2">
        <f>[1]!thsiFinD("THS_SPJ_STOCK",$A271,C$2,100,"")</f>
        <v>18.89</v>
      </c>
      <c r="D271" s="3">
        <f>[1]!thsiFinD("THS_QSPJ_STOCK",$A271,D$2,100,"")</f>
        <v>18.89</v>
      </c>
      <c r="E271" s="3" t="str">
        <f>[1]!thsiFinD("THS_JYZT_STOCK",$A271,E$2)</f>
        <v>交易</v>
      </c>
      <c r="F271" s="9">
        <f>[1]!thsiFinD("THS_TPYY_STOCK",$A271,F$2)</f>
        <v>0</v>
      </c>
      <c r="G271" s="9">
        <f t="shared" si="34"/>
        <v>1</v>
      </c>
      <c r="H271" s="99">
        <f>wt!E266</f>
        <v>0</v>
      </c>
      <c r="I271" s="97">
        <f>wt!F266</f>
        <v>0</v>
      </c>
      <c r="J271" s="108">
        <f>wt!D266</f>
        <v>2.7185014792494616E-3</v>
      </c>
      <c r="K271" s="47">
        <f t="shared" si="39"/>
        <v>137.8632978784434</v>
      </c>
      <c r="L271" s="15">
        <f t="shared" si="35"/>
        <v>2.801941350652779E-3</v>
      </c>
      <c r="M271" s="12">
        <f t="shared" si="36"/>
        <v>142.09478200086164</v>
      </c>
      <c r="N271" s="72">
        <f t="shared" si="37"/>
        <v>2.7185014792494616E-3</v>
      </c>
      <c r="O271" s="73">
        <f t="shared" si="33"/>
        <v>137.8632978784434</v>
      </c>
      <c r="P271" s="18">
        <f t="shared" si="38"/>
        <v>137.8632978784434</v>
      </c>
      <c r="Q271" s="49">
        <f t="shared" si="40"/>
        <v>13800</v>
      </c>
    </row>
    <row r="272" spans="1:17" x14ac:dyDescent="0.15">
      <c r="A272" s="85" t="str">
        <f>wt!B267</f>
        <v>601600.SH</v>
      </c>
      <c r="B272" s="85" t="str">
        <f>wt!C267</f>
        <v>中国铝业</v>
      </c>
      <c r="C272" s="2">
        <f>[1]!thsiFinD("THS_SPJ_STOCK",$A272,C$2,100,"")</f>
        <v>5.16</v>
      </c>
      <c r="D272" s="3">
        <f>[1]!thsiFinD("THS_QSPJ_STOCK",$A272,D$2,100,"")</f>
        <v>5.16</v>
      </c>
      <c r="E272" s="3" t="str">
        <f>[1]!thsiFinD("THS_JYZT_STOCK",$A272,E$2)</f>
        <v>交易</v>
      </c>
      <c r="F272" s="9">
        <f>[1]!thsiFinD("THS_TPYY_STOCK",$A272,F$2)</f>
        <v>0</v>
      </c>
      <c r="G272" s="9">
        <f t="shared" si="34"/>
        <v>1</v>
      </c>
      <c r="H272" s="99">
        <f>wt!E267</f>
        <v>0</v>
      </c>
      <c r="I272" s="97">
        <f>wt!F267</f>
        <v>0</v>
      </c>
      <c r="J272" s="108">
        <f>wt!D267</f>
        <v>1.976213627630505E-3</v>
      </c>
      <c r="K272" s="47">
        <f t="shared" si="39"/>
        <v>366.88946008823683</v>
      </c>
      <c r="L272" s="15">
        <f t="shared" si="35"/>
        <v>2.0368702107567711E-3</v>
      </c>
      <c r="M272" s="12">
        <f t="shared" si="36"/>
        <v>378.15052049326812</v>
      </c>
      <c r="N272" s="72">
        <f t="shared" si="37"/>
        <v>1.976213627630505E-3</v>
      </c>
      <c r="O272" s="73">
        <f t="shared" si="33"/>
        <v>366.88946008823683</v>
      </c>
      <c r="P272" s="18">
        <f t="shared" si="38"/>
        <v>366.88946008823683</v>
      </c>
      <c r="Q272" s="49">
        <f t="shared" si="40"/>
        <v>36700</v>
      </c>
    </row>
    <row r="273" spans="1:17" x14ac:dyDescent="0.15">
      <c r="A273" s="85" t="str">
        <f>wt!B268</f>
        <v>601601.SH</v>
      </c>
      <c r="B273" s="85" t="str">
        <f>wt!C268</f>
        <v>中国太保</v>
      </c>
      <c r="C273" s="2">
        <f>[1]!thsiFinD("THS_SPJ_STOCK",$A273,C$2,100,"")</f>
        <v>24.54</v>
      </c>
      <c r="D273" s="3">
        <f>[1]!thsiFinD("THS_QSPJ_STOCK",$A273,D$2,100,"")</f>
        <v>24.54</v>
      </c>
      <c r="E273" s="3" t="str">
        <f>[1]!thsiFinD("THS_JYZT_STOCK",$A273,E$2)</f>
        <v>交易</v>
      </c>
      <c r="F273" s="9">
        <f>[1]!thsiFinD("THS_TPYY_STOCK",$A273,F$2)</f>
        <v>0</v>
      </c>
      <c r="G273" s="9">
        <f t="shared" si="34"/>
        <v>1</v>
      </c>
      <c r="H273" s="99">
        <f>wt!E268</f>
        <v>0</v>
      </c>
      <c r="I273" s="97">
        <f>wt!F268</f>
        <v>0</v>
      </c>
      <c r="J273" s="108">
        <f>wt!D268</f>
        <v>1.0278760256324593E-2</v>
      </c>
      <c r="K273" s="47">
        <f t="shared" si="39"/>
        <v>401.25201438902951</v>
      </c>
      <c r="L273" s="15">
        <f t="shared" si="35"/>
        <v>1.0594249668605523E-2</v>
      </c>
      <c r="M273" s="12">
        <f t="shared" si="36"/>
        <v>413.5677761189757</v>
      </c>
      <c r="N273" s="72">
        <f t="shared" si="37"/>
        <v>1.0278760256324593E-2</v>
      </c>
      <c r="O273" s="73">
        <f t="shared" si="33"/>
        <v>401.25201438902951</v>
      </c>
      <c r="P273" s="18">
        <f t="shared" si="38"/>
        <v>401.25201438902951</v>
      </c>
      <c r="Q273" s="49">
        <f t="shared" si="40"/>
        <v>40100</v>
      </c>
    </row>
    <row r="274" spans="1:17" x14ac:dyDescent="0.15">
      <c r="A274" s="85" t="str">
        <f>wt!B269</f>
        <v>601607.SH</v>
      </c>
      <c r="B274" s="85" t="str">
        <f>wt!C269</f>
        <v>上海医药</v>
      </c>
      <c r="C274" s="2">
        <f>[1]!thsiFinD("THS_SPJ_STOCK",$A274,C$2,100,"")</f>
        <v>16.350000000000001</v>
      </c>
      <c r="D274" s="3">
        <f>[1]!thsiFinD("THS_QSPJ_STOCK",$A274,D$2,100,"")</f>
        <v>16.350000000000001</v>
      </c>
      <c r="E274" s="3" t="str">
        <f>[1]!thsiFinD("THS_JYZT_STOCK",$A274,E$2)</f>
        <v>交易</v>
      </c>
      <c r="F274" s="9">
        <f>[1]!thsiFinD("THS_TPYY_STOCK",$A274,F$2)</f>
        <v>0</v>
      </c>
      <c r="G274" s="9">
        <f t="shared" si="34"/>
        <v>1</v>
      </c>
      <c r="H274" s="99">
        <f>wt!E269</f>
        <v>0</v>
      </c>
      <c r="I274" s="97">
        <f>wt!F269</f>
        <v>0</v>
      </c>
      <c r="J274" s="108">
        <f>wt!D269</f>
        <v>2.0948106246860441E-3</v>
      </c>
      <c r="K274" s="47">
        <f t="shared" si="39"/>
        <v>122.73772195659342</v>
      </c>
      <c r="L274" s="15">
        <f t="shared" si="35"/>
        <v>2.159107344946194E-3</v>
      </c>
      <c r="M274" s="12">
        <f t="shared" si="36"/>
        <v>126.50495173909174</v>
      </c>
      <c r="N274" s="72">
        <f t="shared" si="37"/>
        <v>2.0948106246860441E-3</v>
      </c>
      <c r="O274" s="73">
        <f t="shared" si="33"/>
        <v>122.73772195659342</v>
      </c>
      <c r="P274" s="18">
        <f t="shared" si="38"/>
        <v>122.73772195659342</v>
      </c>
      <c r="Q274" s="49">
        <f t="shared" si="40"/>
        <v>12300</v>
      </c>
    </row>
    <row r="275" spans="1:17" x14ac:dyDescent="0.15">
      <c r="A275" s="85" t="str">
        <f>wt!B270</f>
        <v>601618.SH</v>
      </c>
      <c r="B275" s="85" t="str">
        <f>wt!C270</f>
        <v>中国中冶</v>
      </c>
      <c r="C275" s="2">
        <f>[1]!thsiFinD("THS_SPJ_STOCK",$A275,C$2,100,"")</f>
        <v>3.58</v>
      </c>
      <c r="D275" s="3">
        <f>[1]!thsiFinD("THS_QSPJ_STOCK",$A275,D$2,100,"")</f>
        <v>3.58</v>
      </c>
      <c r="E275" s="3" t="str">
        <f>[1]!thsiFinD("THS_JYZT_STOCK",$A275,E$2)</f>
        <v>交易</v>
      </c>
      <c r="F275" s="9">
        <f>[1]!thsiFinD("THS_TPYY_STOCK",$A275,F$2)</f>
        <v>0</v>
      </c>
      <c r="G275" s="9">
        <f t="shared" si="34"/>
        <v>1</v>
      </c>
      <c r="H275" s="99">
        <f>wt!E270</f>
        <v>0</v>
      </c>
      <c r="I275" s="97">
        <f>wt!F270</f>
        <v>0</v>
      </c>
      <c r="J275" s="108">
        <f>wt!D270</f>
        <v>2.3240037937015479E-3</v>
      </c>
      <c r="K275" s="47">
        <f t="shared" si="39"/>
        <v>621.87751358800665</v>
      </c>
      <c r="L275" s="15">
        <f t="shared" si="35"/>
        <v>2.3953352162398266E-3</v>
      </c>
      <c r="M275" s="12">
        <f t="shared" si="36"/>
        <v>640.9650072526133</v>
      </c>
      <c r="N275" s="72">
        <f t="shared" si="37"/>
        <v>2.3240037937015479E-3</v>
      </c>
      <c r="O275" s="73">
        <f t="shared" si="33"/>
        <v>621.87751358800665</v>
      </c>
      <c r="P275" s="18">
        <f t="shared" si="38"/>
        <v>621.87751358800665</v>
      </c>
      <c r="Q275" s="49">
        <f t="shared" si="40"/>
        <v>62200</v>
      </c>
    </row>
    <row r="276" spans="1:17" x14ac:dyDescent="0.15">
      <c r="A276" s="85" t="str">
        <f>wt!B271</f>
        <v>601628.SH</v>
      </c>
      <c r="B276" s="85" t="str">
        <f>wt!C271</f>
        <v>中国人寿</v>
      </c>
      <c r="C276" s="2">
        <f>[1]!thsiFinD("THS_SPJ_STOCK",$A276,C$2,100,"")</f>
        <v>23.17</v>
      </c>
      <c r="D276" s="3">
        <f>[1]!thsiFinD("THS_QSPJ_STOCK",$A276,D$2,100,"")</f>
        <v>23.17</v>
      </c>
      <c r="E276" s="3" t="str">
        <f>[1]!thsiFinD("THS_JYZT_STOCK",$A276,E$2)</f>
        <v>交易</v>
      </c>
      <c r="F276" s="9">
        <f>[1]!thsiFinD("THS_TPYY_STOCK",$A276,F$2)</f>
        <v>0</v>
      </c>
      <c r="G276" s="9">
        <f t="shared" si="34"/>
        <v>1</v>
      </c>
      <c r="H276" s="99">
        <f>wt!E271</f>
        <v>0</v>
      </c>
      <c r="I276" s="97">
        <f>wt!F271</f>
        <v>0</v>
      </c>
      <c r="J276" s="108">
        <f>wt!D271</f>
        <v>4.631180299241395E-3</v>
      </c>
      <c r="K276" s="47">
        <f t="shared" si="39"/>
        <v>191.47703893058741</v>
      </c>
      <c r="L276" s="15">
        <f t="shared" si="35"/>
        <v>4.7733266587574345E-3</v>
      </c>
      <c r="M276" s="12">
        <f t="shared" si="36"/>
        <v>197.3541074652226</v>
      </c>
      <c r="N276" s="72">
        <f t="shared" si="37"/>
        <v>4.631180299241395E-3</v>
      </c>
      <c r="O276" s="73">
        <f t="shared" si="33"/>
        <v>191.47703893058741</v>
      </c>
      <c r="P276" s="18">
        <f t="shared" si="38"/>
        <v>191.47703893058741</v>
      </c>
      <c r="Q276" s="49">
        <f t="shared" si="40"/>
        <v>19100</v>
      </c>
    </row>
    <row r="277" spans="1:17" x14ac:dyDescent="0.15">
      <c r="A277" s="85" t="str">
        <f>wt!B272</f>
        <v>601633.SH</v>
      </c>
      <c r="B277" s="85" t="str">
        <f>wt!C272</f>
        <v>长城汽车</v>
      </c>
      <c r="C277" s="2">
        <f>[1]!thsiFinD("THS_SPJ_STOCK",$A277,C$2,100,"")</f>
        <v>40.28</v>
      </c>
      <c r="D277" s="3">
        <f>[1]!thsiFinD("THS_QSPJ_STOCK",$A277,D$2,100,"")</f>
        <v>40.28</v>
      </c>
      <c r="E277" s="3" t="str">
        <f>[1]!thsiFinD("THS_JYZT_STOCK",$A277,E$2)</f>
        <v>交易</v>
      </c>
      <c r="F277" s="9">
        <f>[1]!thsiFinD("THS_TPYY_STOCK",$A277,F$2)</f>
        <v>0</v>
      </c>
      <c r="G277" s="9">
        <f t="shared" si="34"/>
        <v>1</v>
      </c>
      <c r="H277" s="99">
        <f>wt!E272</f>
        <v>0</v>
      </c>
      <c r="I277" s="97">
        <f>wt!F272</f>
        <v>0</v>
      </c>
      <c r="J277" s="108">
        <f>wt!D272</f>
        <v>2.1568809078292344E-3</v>
      </c>
      <c r="K277" s="47">
        <f t="shared" si="39"/>
        <v>51.296502115179905</v>
      </c>
      <c r="L277" s="15">
        <f t="shared" si="35"/>
        <v>2.2230827719647759E-3</v>
      </c>
      <c r="M277" s="12">
        <f t="shared" si="36"/>
        <v>52.870962740859717</v>
      </c>
      <c r="N277" s="72">
        <f t="shared" si="37"/>
        <v>2.1568809078292344E-3</v>
      </c>
      <c r="O277" s="73">
        <f t="shared" si="33"/>
        <v>51.296502115179905</v>
      </c>
      <c r="P277" s="18">
        <f t="shared" si="38"/>
        <v>51.296502115179905</v>
      </c>
      <c r="Q277" s="49">
        <f t="shared" si="40"/>
        <v>5100</v>
      </c>
    </row>
    <row r="278" spans="1:17" x14ac:dyDescent="0.15">
      <c r="A278" s="85" t="str">
        <f>wt!B273</f>
        <v>601668.SH</v>
      </c>
      <c r="B278" s="85" t="str">
        <f>wt!C273</f>
        <v>中国建筑</v>
      </c>
      <c r="C278" s="2">
        <f>[1]!thsiFinD("THS_SPJ_STOCK",$A278,C$2,100,"")</f>
        <v>5.42</v>
      </c>
      <c r="D278" s="3">
        <f>[1]!thsiFinD("THS_QSPJ_STOCK",$A278,D$2,100,"")</f>
        <v>5.42</v>
      </c>
      <c r="E278" s="3" t="str">
        <f>[1]!thsiFinD("THS_JYZT_STOCK",$A278,E$2)</f>
        <v>交易</v>
      </c>
      <c r="F278" s="9">
        <f>[1]!thsiFinD("THS_TPYY_STOCK",$A278,F$2)</f>
        <v>0</v>
      </c>
      <c r="G278" s="9">
        <f t="shared" si="34"/>
        <v>1</v>
      </c>
      <c r="H278" s="99">
        <f>wt!E273</f>
        <v>0</v>
      </c>
      <c r="I278" s="97">
        <f>wt!F273</f>
        <v>0</v>
      </c>
      <c r="J278" s="108">
        <f>wt!D273</f>
        <v>1.0833382563042056E-2</v>
      </c>
      <c r="K278" s="47">
        <f t="shared" si="39"/>
        <v>1914.7665886513892</v>
      </c>
      <c r="L278" s="15">
        <f t="shared" si="35"/>
        <v>1.1165895182521202E-2</v>
      </c>
      <c r="M278" s="12">
        <f t="shared" si="36"/>
        <v>1973.537157342987</v>
      </c>
      <c r="N278" s="72">
        <f t="shared" si="37"/>
        <v>1.0833382563042056E-2</v>
      </c>
      <c r="O278" s="73">
        <f t="shared" si="33"/>
        <v>1914.7665886513892</v>
      </c>
      <c r="P278" s="18">
        <f t="shared" si="38"/>
        <v>1914.7665886513892</v>
      </c>
      <c r="Q278" s="49">
        <f t="shared" si="40"/>
        <v>191500</v>
      </c>
    </row>
    <row r="279" spans="1:17" x14ac:dyDescent="0.15">
      <c r="A279" s="85" t="str">
        <f>wt!B274</f>
        <v>601669.SH</v>
      </c>
      <c r="B279" s="85" t="str">
        <f>wt!C274</f>
        <v>中国电建</v>
      </c>
      <c r="C279" s="2">
        <f>[1]!thsiFinD("THS_SPJ_STOCK",$A279,C$2,100,"")</f>
        <v>5.39</v>
      </c>
      <c r="D279" s="3">
        <f>[1]!thsiFinD("THS_QSPJ_STOCK",$A279,D$2,100,"")</f>
        <v>5.39</v>
      </c>
      <c r="E279" s="3" t="str">
        <f>[1]!thsiFinD("THS_JYZT_STOCK",$A279,E$2)</f>
        <v>交易</v>
      </c>
      <c r="F279" s="9">
        <f>[1]!thsiFinD("THS_TPYY_STOCK",$A279,F$2)</f>
        <v>0</v>
      </c>
      <c r="G279" s="9">
        <f t="shared" si="34"/>
        <v>1</v>
      </c>
      <c r="H279" s="99">
        <f>wt!E274</f>
        <v>0</v>
      </c>
      <c r="I279" s="97">
        <f>wt!F274</f>
        <v>0</v>
      </c>
      <c r="J279" s="108">
        <f>wt!D274</f>
        <v>2.757994495507472E-3</v>
      </c>
      <c r="K279" s="47">
        <f t="shared" si="39"/>
        <v>490.18010142333048</v>
      </c>
      <c r="L279" s="15">
        <f t="shared" si="35"/>
        <v>2.8426465392134533E-3</v>
      </c>
      <c r="M279" s="12">
        <f t="shared" si="36"/>
        <v>505.2253625495153</v>
      </c>
      <c r="N279" s="72">
        <f t="shared" si="37"/>
        <v>2.757994495507472E-3</v>
      </c>
      <c r="O279" s="73">
        <f t="shared" si="33"/>
        <v>490.18010142333048</v>
      </c>
      <c r="P279" s="18">
        <f t="shared" si="38"/>
        <v>490.18010142333048</v>
      </c>
      <c r="Q279" s="49">
        <f t="shared" si="40"/>
        <v>49000</v>
      </c>
    </row>
    <row r="280" spans="1:17" x14ac:dyDescent="0.15">
      <c r="A280" s="85" t="str">
        <f>wt!B275</f>
        <v>601688.SH</v>
      </c>
      <c r="B280" s="85" t="str">
        <f>wt!C275</f>
        <v>华泰证券</v>
      </c>
      <c r="C280" s="2">
        <f>[1]!thsiFinD("THS_SPJ_STOCK",$A280,C$2,100,"")</f>
        <v>21.39</v>
      </c>
      <c r="D280" s="3">
        <f>[1]!thsiFinD("THS_QSPJ_STOCK",$A280,D$2,100,"")</f>
        <v>21.39</v>
      </c>
      <c r="E280" s="3" t="str">
        <f>[1]!thsiFinD("THS_JYZT_STOCK",$A280,E$2)</f>
        <v>交易</v>
      </c>
      <c r="F280" s="9">
        <f>[1]!thsiFinD("THS_TPYY_STOCK",$A280,F$2)</f>
        <v>0</v>
      </c>
      <c r="G280" s="9">
        <f t="shared" si="34"/>
        <v>1</v>
      </c>
      <c r="H280" s="99">
        <f>wt!E275</f>
        <v>0</v>
      </c>
      <c r="I280" s="97">
        <f>wt!F275</f>
        <v>0</v>
      </c>
      <c r="J280" s="108">
        <f>wt!D275</f>
        <v>7.9807247426015582E-3</v>
      </c>
      <c r="K280" s="47">
        <f t="shared" si="39"/>
        <v>357.42308173412823</v>
      </c>
      <c r="L280" s="15">
        <f t="shared" si="35"/>
        <v>8.2256797854113172E-3</v>
      </c>
      <c r="M280" s="12">
        <f t="shared" si="36"/>
        <v>368.39358743519807</v>
      </c>
      <c r="N280" s="72">
        <f t="shared" si="37"/>
        <v>7.9807247426015582E-3</v>
      </c>
      <c r="O280" s="73">
        <f t="shared" si="33"/>
        <v>357.42308173412823</v>
      </c>
      <c r="P280" s="18">
        <f t="shared" si="38"/>
        <v>357.42308173412823</v>
      </c>
      <c r="Q280" s="49">
        <f t="shared" si="40"/>
        <v>35700</v>
      </c>
    </row>
    <row r="281" spans="1:17" x14ac:dyDescent="0.15">
      <c r="A281" s="85" t="str">
        <f>wt!B276</f>
        <v>601699.SH</v>
      </c>
      <c r="B281" s="85" t="str">
        <f>wt!C276</f>
        <v>潞安环能</v>
      </c>
      <c r="C281" s="2">
        <f>[1]!thsiFinD("THS_SPJ_STOCK",$A281,C$2,100,"")</f>
        <v>11.14</v>
      </c>
      <c r="D281" s="3">
        <f>[1]!thsiFinD("THS_QSPJ_STOCK",$A281,D$2,100,"")</f>
        <v>11.14</v>
      </c>
      <c r="E281" s="3" t="str">
        <f>[1]!thsiFinD("THS_JYZT_STOCK",$A281,E$2)</f>
        <v>交易</v>
      </c>
      <c r="F281" s="9">
        <f>[1]!thsiFinD("THS_TPYY_STOCK",$A281,F$2)</f>
        <v>0</v>
      </c>
      <c r="G281" s="9">
        <f t="shared" si="34"/>
        <v>1</v>
      </c>
      <c r="H281" s="99">
        <f>wt!E276</f>
        <v>0</v>
      </c>
      <c r="I281" s="97">
        <f>wt!F276</f>
        <v>0</v>
      </c>
      <c r="J281" s="108">
        <f>wt!D276</f>
        <v>1.3663128929799772E-3</v>
      </c>
      <c r="K281" s="47">
        <f t="shared" si="39"/>
        <v>117.49409031360251</v>
      </c>
      <c r="L281" s="15">
        <f t="shared" si="35"/>
        <v>1.4082495897068882E-3</v>
      </c>
      <c r="M281" s="12">
        <f t="shared" si="36"/>
        <v>121.10037556349077</v>
      </c>
      <c r="N281" s="72">
        <f t="shared" si="37"/>
        <v>1.3663128929799772E-3</v>
      </c>
      <c r="O281" s="73">
        <f t="shared" si="33"/>
        <v>117.49409031360251</v>
      </c>
      <c r="P281" s="18">
        <f t="shared" si="38"/>
        <v>117.49409031360251</v>
      </c>
      <c r="Q281" s="49">
        <f t="shared" si="40"/>
        <v>11700</v>
      </c>
    </row>
    <row r="282" spans="1:17" x14ac:dyDescent="0.15">
      <c r="A282" s="85" t="str">
        <f>wt!B277</f>
        <v>601727.SH</v>
      </c>
      <c r="B282" s="85" t="str">
        <f>wt!C277</f>
        <v>上海电气</v>
      </c>
      <c r="C282" s="2">
        <f>[1]!thsiFinD("THS_SPJ_STOCK",$A282,C$2,100,"")</f>
        <v>7.22</v>
      </c>
      <c r="D282" s="3">
        <f>[1]!thsiFinD("THS_QSPJ_STOCK",$A282,D$2,100,"")</f>
        <v>7.22</v>
      </c>
      <c r="E282" s="3" t="str">
        <f>[1]!thsiFinD("THS_JYZT_STOCK",$A282,E$2)</f>
        <v>交易</v>
      </c>
      <c r="F282" s="9">
        <f>[1]!thsiFinD("THS_TPYY_STOCK",$A282,F$2)</f>
        <v>0</v>
      </c>
      <c r="G282" s="9">
        <f t="shared" si="34"/>
        <v>1</v>
      </c>
      <c r="H282" s="99">
        <f>wt!E277</f>
        <v>0</v>
      </c>
      <c r="I282" s="97">
        <f>wt!F277</f>
        <v>0</v>
      </c>
      <c r="J282" s="108">
        <f>wt!D277</f>
        <v>1.8569384279562993E-3</v>
      </c>
      <c r="K282" s="47">
        <f t="shared" si="39"/>
        <v>246.38334870447133</v>
      </c>
      <c r="L282" s="15">
        <f t="shared" si="35"/>
        <v>1.9139340576498059E-3</v>
      </c>
      <c r="M282" s="12">
        <f t="shared" si="36"/>
        <v>253.94567489363919</v>
      </c>
      <c r="N282" s="72">
        <f t="shared" si="37"/>
        <v>1.8569384279562993E-3</v>
      </c>
      <c r="O282" s="73">
        <f t="shared" si="33"/>
        <v>246.38334870447133</v>
      </c>
      <c r="P282" s="18">
        <f t="shared" si="38"/>
        <v>246.38334870447133</v>
      </c>
      <c r="Q282" s="49">
        <f t="shared" si="40"/>
        <v>24600</v>
      </c>
    </row>
    <row r="283" spans="1:17" x14ac:dyDescent="0.15">
      <c r="A283" s="85" t="str">
        <f>wt!B278</f>
        <v>601766.SH</v>
      </c>
      <c r="B283" s="85" t="str">
        <f>wt!C278</f>
        <v>中国南车</v>
      </c>
      <c r="C283" s="2">
        <f>[1]!thsiFinD("THS_SPJ_STOCK",$A283,C$2,100,"")</f>
        <v>5.8</v>
      </c>
      <c r="D283" s="3">
        <f>[1]!thsiFinD("THS_QSPJ_STOCK",$A283,D$2,100,"")</f>
        <v>5.8</v>
      </c>
      <c r="E283" s="3" t="str">
        <f>[1]!thsiFinD("THS_JYZT_STOCK",$A283,E$2)</f>
        <v>重要事项未公告，停牌自2014-10-28起连续停牌</v>
      </c>
      <c r="F283" s="9" t="str">
        <f>[1]!thsiFinD("THS_TPYY_STOCK",$A283,F$2)</f>
        <v>重要事项未公告</v>
      </c>
      <c r="G283" s="9">
        <f t="shared" si="34"/>
        <v>0</v>
      </c>
      <c r="H283" s="99">
        <f>wt!E278</f>
        <v>0</v>
      </c>
      <c r="I283" s="97">
        <f>wt!F278</f>
        <v>0</v>
      </c>
      <c r="J283" s="108">
        <f>wt!D278</f>
        <v>3.6414172949733115E-3</v>
      </c>
      <c r="K283" s="47">
        <f t="shared" si="39"/>
        <v>601.44165644357292</v>
      </c>
      <c r="L283" s="15">
        <f t="shared" si="35"/>
        <v>0</v>
      </c>
      <c r="M283" s="12">
        <f t="shared" si="36"/>
        <v>0</v>
      </c>
      <c r="N283" s="72">
        <f t="shared" si="37"/>
        <v>0</v>
      </c>
      <c r="O283" s="73">
        <f t="shared" si="33"/>
        <v>0</v>
      </c>
      <c r="P283" s="18">
        <f t="shared" si="38"/>
        <v>0</v>
      </c>
      <c r="Q283" s="49">
        <f t="shared" si="40"/>
        <v>0</v>
      </c>
    </row>
    <row r="284" spans="1:17" x14ac:dyDescent="0.15">
      <c r="A284" s="85" t="str">
        <f>wt!B279</f>
        <v>601800.SH</v>
      </c>
      <c r="B284" s="85" t="str">
        <f>wt!C279</f>
        <v>中国交建</v>
      </c>
      <c r="C284" s="2">
        <f>[1]!thsiFinD("THS_SPJ_STOCK",$A284,C$2,100,"")</f>
        <v>10.24</v>
      </c>
      <c r="D284" s="3">
        <f>[1]!thsiFinD("THS_QSPJ_STOCK",$A284,D$2,100,"")</f>
        <v>10.24</v>
      </c>
      <c r="E284" s="3" t="str">
        <f>[1]!thsiFinD("THS_JYZT_STOCK",$A284,E$2)</f>
        <v>交易</v>
      </c>
      <c r="F284" s="9">
        <f>[1]!thsiFinD("THS_TPYY_STOCK",$A284,F$2)</f>
        <v>0</v>
      </c>
      <c r="G284" s="9">
        <f t="shared" si="34"/>
        <v>1</v>
      </c>
      <c r="H284" s="99">
        <f>wt!E279</f>
        <v>0</v>
      </c>
      <c r="I284" s="97">
        <f>wt!F279</f>
        <v>0</v>
      </c>
      <c r="J284" s="108">
        <f>wt!D279</f>
        <v>3.2058244623435804E-3</v>
      </c>
      <c r="K284" s="47">
        <f t="shared" si="39"/>
        <v>299.90991885984386</v>
      </c>
      <c r="L284" s="15">
        <f t="shared" si="35"/>
        <v>3.3042219003885315E-3</v>
      </c>
      <c r="M284" s="12">
        <f t="shared" si="36"/>
        <v>309.1151538958585</v>
      </c>
      <c r="N284" s="72">
        <f t="shared" si="37"/>
        <v>3.2058244623435804E-3</v>
      </c>
      <c r="O284" s="73">
        <f t="shared" si="33"/>
        <v>299.90991885984386</v>
      </c>
      <c r="P284" s="18">
        <f t="shared" si="38"/>
        <v>299.90991885984386</v>
      </c>
      <c r="Q284" s="49">
        <f t="shared" si="40"/>
        <v>30000</v>
      </c>
    </row>
    <row r="285" spans="1:17" x14ac:dyDescent="0.15">
      <c r="A285" s="85" t="str">
        <f>wt!B280</f>
        <v>601808.SH</v>
      </c>
      <c r="B285" s="85" t="str">
        <f>wt!C280</f>
        <v>中海油服</v>
      </c>
      <c r="C285" s="2">
        <f>[1]!thsiFinD("THS_SPJ_STOCK",$A285,C$2,100,"")</f>
        <v>18.54</v>
      </c>
      <c r="D285" s="3">
        <f>[1]!thsiFinD("THS_QSPJ_STOCK",$A285,D$2,100,"")</f>
        <v>18.54</v>
      </c>
      <c r="E285" s="3" t="str">
        <f>[1]!thsiFinD("THS_JYZT_STOCK",$A285,E$2)</f>
        <v>交易</v>
      </c>
      <c r="F285" s="9">
        <f>[1]!thsiFinD("THS_TPYY_STOCK",$A285,F$2)</f>
        <v>0</v>
      </c>
      <c r="G285" s="9">
        <f t="shared" si="34"/>
        <v>1</v>
      </c>
      <c r="H285" s="99">
        <f>wt!E280</f>
        <v>0</v>
      </c>
      <c r="I285" s="97">
        <f>wt!F280</f>
        <v>0</v>
      </c>
      <c r="J285" s="108">
        <f>wt!D280</f>
        <v>1.4627651001825304E-3</v>
      </c>
      <c r="K285" s="47">
        <f t="shared" si="39"/>
        <v>75.58156978253335</v>
      </c>
      <c r="L285" s="15">
        <f t="shared" si="35"/>
        <v>1.5076622366321998E-3</v>
      </c>
      <c r="M285" s="12">
        <f t="shared" si="36"/>
        <v>77.901420079196271</v>
      </c>
      <c r="N285" s="72">
        <f t="shared" si="37"/>
        <v>1.4627651001825304E-3</v>
      </c>
      <c r="O285" s="73">
        <f t="shared" si="33"/>
        <v>75.58156978253335</v>
      </c>
      <c r="P285" s="18">
        <f t="shared" si="38"/>
        <v>75.58156978253335</v>
      </c>
      <c r="Q285" s="49">
        <f t="shared" si="40"/>
        <v>7600</v>
      </c>
    </row>
    <row r="286" spans="1:17" x14ac:dyDescent="0.15">
      <c r="A286" s="85" t="str">
        <f>wt!B281</f>
        <v>601818.SH</v>
      </c>
      <c r="B286" s="85" t="str">
        <f>wt!C281</f>
        <v>光大银行</v>
      </c>
      <c r="C286" s="2">
        <f>[1]!thsiFinD("THS_SPJ_STOCK",$A286,C$2,100,"")</f>
        <v>3.91</v>
      </c>
      <c r="D286" s="3">
        <f>[1]!thsiFinD("THS_QSPJ_STOCK",$A286,D$2,100,"")</f>
        <v>3.91</v>
      </c>
      <c r="E286" s="3" t="str">
        <f>[1]!thsiFinD("THS_JYZT_STOCK",$A286,E$2)</f>
        <v>交易</v>
      </c>
      <c r="F286" s="9">
        <f>[1]!thsiFinD("THS_TPYY_STOCK",$A286,F$2)</f>
        <v>0</v>
      </c>
      <c r="G286" s="9">
        <f t="shared" si="34"/>
        <v>1</v>
      </c>
      <c r="H286" s="99">
        <f>wt!E281</f>
        <v>0</v>
      </c>
      <c r="I286" s="97">
        <f>wt!F281</f>
        <v>0</v>
      </c>
      <c r="J286" s="108">
        <f>wt!D281</f>
        <v>1.0370897522228674E-2</v>
      </c>
      <c r="K286" s="47">
        <f t="shared" si="39"/>
        <v>2540.9179014486217</v>
      </c>
      <c r="L286" s="15">
        <f t="shared" si="35"/>
        <v>1.0689214934301833E-2</v>
      </c>
      <c r="M286" s="12">
        <f t="shared" si="36"/>
        <v>2618.9071409475068</v>
      </c>
      <c r="N286" s="72">
        <f t="shared" si="37"/>
        <v>1.0370897522228674E-2</v>
      </c>
      <c r="O286" s="73">
        <f t="shared" si="33"/>
        <v>2540.9179014486217</v>
      </c>
      <c r="P286" s="18">
        <f t="shared" si="38"/>
        <v>2540.9179014486217</v>
      </c>
      <c r="Q286" s="49">
        <f t="shared" si="40"/>
        <v>254100</v>
      </c>
    </row>
    <row r="287" spans="1:17" x14ac:dyDescent="0.15">
      <c r="A287" s="85" t="str">
        <f>wt!B282</f>
        <v>601857.SH</v>
      </c>
      <c r="B287" s="85" t="str">
        <f>wt!C282</f>
        <v>中国石油</v>
      </c>
      <c r="C287" s="2">
        <f>[1]!thsiFinD("THS_SPJ_STOCK",$A287,C$2,100,"")</f>
        <v>9.35</v>
      </c>
      <c r="D287" s="3">
        <f>[1]!thsiFinD("THS_QSPJ_STOCK",$A287,D$2,100,"")</f>
        <v>9.35</v>
      </c>
      <c r="E287" s="3" t="str">
        <f>[1]!thsiFinD("THS_JYZT_STOCK",$A287,E$2)</f>
        <v>交易</v>
      </c>
      <c r="F287" s="9">
        <f>[1]!thsiFinD("THS_TPYY_STOCK",$A287,F$2)</f>
        <v>0</v>
      </c>
      <c r="G287" s="9">
        <f t="shared" si="34"/>
        <v>1</v>
      </c>
      <c r="H287" s="99">
        <f>wt!E282</f>
        <v>0</v>
      </c>
      <c r="I287" s="97">
        <f>wt!F282</f>
        <v>0</v>
      </c>
      <c r="J287" s="108">
        <f>wt!D282</f>
        <v>4.8445782275583858E-3</v>
      </c>
      <c r="K287" s="47">
        <f t="shared" si="39"/>
        <v>496.35843849791178</v>
      </c>
      <c r="L287" s="15">
        <f t="shared" si="35"/>
        <v>4.9932744807685862E-3</v>
      </c>
      <c r="M287" s="12">
        <f t="shared" si="36"/>
        <v>511.59333338185769</v>
      </c>
      <c r="N287" s="72">
        <f t="shared" si="37"/>
        <v>4.8445782275583858E-3</v>
      </c>
      <c r="O287" s="73">
        <f t="shared" si="33"/>
        <v>496.35843849791178</v>
      </c>
      <c r="P287" s="18">
        <f t="shared" si="38"/>
        <v>496.35843849791178</v>
      </c>
      <c r="Q287" s="49">
        <f t="shared" si="40"/>
        <v>49600</v>
      </c>
    </row>
    <row r="288" spans="1:17" x14ac:dyDescent="0.15">
      <c r="A288" s="85" t="str">
        <f>wt!B283</f>
        <v>601866.SH</v>
      </c>
      <c r="B288" s="85" t="str">
        <f>wt!C283</f>
        <v>中海集运</v>
      </c>
      <c r="C288" s="2">
        <f>[1]!thsiFinD("THS_SPJ_STOCK",$A288,C$2,100,"")</f>
        <v>3.96</v>
      </c>
      <c r="D288" s="3">
        <f>[1]!thsiFinD("THS_QSPJ_STOCK",$A288,D$2,100,"")</f>
        <v>3.96</v>
      </c>
      <c r="E288" s="3" t="str">
        <f>[1]!thsiFinD("THS_JYZT_STOCK",$A288,E$2)</f>
        <v>交易</v>
      </c>
      <c r="F288" s="9">
        <f>[1]!thsiFinD("THS_TPYY_STOCK",$A288,F$2)</f>
        <v>0</v>
      </c>
      <c r="G288" s="9">
        <f t="shared" si="34"/>
        <v>1</v>
      </c>
      <c r="H288" s="99">
        <f>wt!E283</f>
        <v>0</v>
      </c>
      <c r="I288" s="97">
        <f>wt!F283</f>
        <v>0</v>
      </c>
      <c r="J288" s="108">
        <f>wt!D283</f>
        <v>1.6742463689250287E-3</v>
      </c>
      <c r="K288" s="47">
        <f t="shared" si="39"/>
        <v>405.01884165934564</v>
      </c>
      <c r="L288" s="15">
        <f t="shared" si="35"/>
        <v>1.7256345703981226E-3</v>
      </c>
      <c r="M288" s="12">
        <f t="shared" si="36"/>
        <v>417.45021987338532</v>
      </c>
      <c r="N288" s="72">
        <f t="shared" si="37"/>
        <v>1.6742463689250287E-3</v>
      </c>
      <c r="O288" s="73">
        <f t="shared" si="33"/>
        <v>405.01884165934564</v>
      </c>
      <c r="P288" s="18">
        <f t="shared" si="38"/>
        <v>405.01884165934564</v>
      </c>
      <c r="Q288" s="49">
        <f t="shared" si="40"/>
        <v>40500</v>
      </c>
    </row>
    <row r="289" spans="1:17" x14ac:dyDescent="0.15">
      <c r="A289" s="85" t="str">
        <f>wt!B284</f>
        <v>601888.SH</v>
      </c>
      <c r="B289" s="85" t="str">
        <f>wt!C284</f>
        <v>中国国旅</v>
      </c>
      <c r="C289" s="2">
        <f>[1]!thsiFinD("THS_SPJ_STOCK",$A289,C$2,100,"")</f>
        <v>41.68</v>
      </c>
      <c r="D289" s="3">
        <f>[1]!thsiFinD("THS_QSPJ_STOCK",$A289,D$2,100,"")</f>
        <v>41.68</v>
      </c>
      <c r="E289" s="3" t="str">
        <f>[1]!thsiFinD("THS_JYZT_STOCK",$A289,E$2)</f>
        <v>交易</v>
      </c>
      <c r="F289" s="9">
        <f>[1]!thsiFinD("THS_TPYY_STOCK",$A289,F$2)</f>
        <v>0</v>
      </c>
      <c r="G289" s="9">
        <f t="shared" si="34"/>
        <v>1</v>
      </c>
      <c r="H289" s="99">
        <f>wt!E284</f>
        <v>0</v>
      </c>
      <c r="I289" s="97">
        <f>wt!F284</f>
        <v>0</v>
      </c>
      <c r="J289" s="108">
        <f>wt!D284</f>
        <v>1.626585434172641E-3</v>
      </c>
      <c r="K289" s="47">
        <f t="shared" si="39"/>
        <v>37.385243710701531</v>
      </c>
      <c r="L289" s="15">
        <f t="shared" si="35"/>
        <v>1.676510762700086E-3</v>
      </c>
      <c r="M289" s="12">
        <f t="shared" si="36"/>
        <v>38.532721448496936</v>
      </c>
      <c r="N289" s="72">
        <f t="shared" si="37"/>
        <v>1.626585434172641E-3</v>
      </c>
      <c r="O289" s="73">
        <f t="shared" si="33"/>
        <v>37.385243710701531</v>
      </c>
      <c r="P289" s="18">
        <f t="shared" si="38"/>
        <v>37.385243710701531</v>
      </c>
      <c r="Q289" s="49">
        <f t="shared" si="40"/>
        <v>3700</v>
      </c>
    </row>
    <row r="290" spans="1:17" x14ac:dyDescent="0.15">
      <c r="A290" s="85" t="str">
        <f>wt!B285</f>
        <v>601898.SH</v>
      </c>
      <c r="B290" s="85" t="str">
        <f>wt!C285</f>
        <v>中煤能源</v>
      </c>
      <c r="C290" s="2">
        <f>[1]!thsiFinD("THS_SPJ_STOCK",$A290,C$2,100,"")</f>
        <v>6.05</v>
      </c>
      <c r="D290" s="3">
        <f>[1]!thsiFinD("THS_QSPJ_STOCK",$A290,D$2,100,"")</f>
        <v>6.05</v>
      </c>
      <c r="E290" s="3" t="str">
        <f>[1]!thsiFinD("THS_JYZT_STOCK",$A290,E$2)</f>
        <v>交易</v>
      </c>
      <c r="F290" s="9">
        <f>[1]!thsiFinD("THS_TPYY_STOCK",$A290,F$2)</f>
        <v>0</v>
      </c>
      <c r="G290" s="9">
        <f t="shared" si="34"/>
        <v>1</v>
      </c>
      <c r="H290" s="99">
        <f>wt!E285</f>
        <v>0</v>
      </c>
      <c r="I290" s="97">
        <f>wt!F285</f>
        <v>0</v>
      </c>
      <c r="J290" s="108">
        <f>wt!D285</f>
        <v>1.4756214628668209E-3</v>
      </c>
      <c r="K290" s="47">
        <f t="shared" si="39"/>
        <v>233.65260976888416</v>
      </c>
      <c r="L290" s="15">
        <f t="shared" si="35"/>
        <v>1.5209132039386616E-3</v>
      </c>
      <c r="M290" s="12">
        <f t="shared" si="36"/>
        <v>240.82418714744335</v>
      </c>
      <c r="N290" s="72">
        <f t="shared" si="37"/>
        <v>1.4756214628668209E-3</v>
      </c>
      <c r="O290" s="73">
        <f t="shared" si="33"/>
        <v>233.65260976888416</v>
      </c>
      <c r="P290" s="18">
        <f t="shared" si="38"/>
        <v>233.65260976888416</v>
      </c>
      <c r="Q290" s="49">
        <f t="shared" si="40"/>
        <v>23400</v>
      </c>
    </row>
    <row r="291" spans="1:17" x14ac:dyDescent="0.15">
      <c r="A291" s="85" t="str">
        <f>wt!B286</f>
        <v>601899.SH</v>
      </c>
      <c r="B291" s="85" t="str">
        <f>wt!C286</f>
        <v>紫金矿业</v>
      </c>
      <c r="C291" s="2">
        <f>[1]!thsiFinD("THS_SPJ_STOCK",$A291,C$2,100,"")</f>
        <v>3.27</v>
      </c>
      <c r="D291" s="3">
        <f>[1]!thsiFinD("THS_QSPJ_STOCK",$A291,D$2,100,"")</f>
        <v>3.27</v>
      </c>
      <c r="E291" s="3" t="str">
        <f>[1]!thsiFinD("THS_JYZT_STOCK",$A291,E$2)</f>
        <v>交易</v>
      </c>
      <c r="F291" s="9">
        <f>[1]!thsiFinD("THS_TPYY_STOCK",$A291,F$2)</f>
        <v>0</v>
      </c>
      <c r="G291" s="9">
        <f t="shared" si="34"/>
        <v>1</v>
      </c>
      <c r="H291" s="99">
        <f>wt!E286</f>
        <v>0</v>
      </c>
      <c r="I291" s="97">
        <f>wt!F286</f>
        <v>0</v>
      </c>
      <c r="J291" s="108">
        <f>wt!D286</f>
        <v>3.443126575712707E-3</v>
      </c>
      <c r="K291" s="47">
        <f t="shared" si="39"/>
        <v>1008.6866739434275</v>
      </c>
      <c r="L291" s="15">
        <f t="shared" si="35"/>
        <v>3.5488076065658264E-3</v>
      </c>
      <c r="M291" s="12">
        <f t="shared" si="36"/>
        <v>1039.6466300083828</v>
      </c>
      <c r="N291" s="72">
        <f t="shared" si="37"/>
        <v>3.443126575712707E-3</v>
      </c>
      <c r="O291" s="73">
        <f t="shared" si="33"/>
        <v>1008.6866739434275</v>
      </c>
      <c r="P291" s="18">
        <f t="shared" si="38"/>
        <v>1008.6866739434275</v>
      </c>
      <c r="Q291" s="49">
        <f t="shared" si="40"/>
        <v>100900</v>
      </c>
    </row>
    <row r="292" spans="1:17" x14ac:dyDescent="0.15">
      <c r="A292" s="85" t="str">
        <f>wt!B287</f>
        <v>601901.SH</v>
      </c>
      <c r="B292" s="85" t="str">
        <f>wt!C287</f>
        <v>方正证券</v>
      </c>
      <c r="C292" s="2">
        <f>[1]!thsiFinD("THS_SPJ_STOCK",$A292,C$2,100,"")</f>
        <v>13.79</v>
      </c>
      <c r="D292" s="3">
        <f>[1]!thsiFinD("THS_QSPJ_STOCK",$A292,D$2,100,"")</f>
        <v>13.79</v>
      </c>
      <c r="E292" s="3" t="str">
        <f>[1]!thsiFinD("THS_JYZT_STOCK",$A292,E$2)</f>
        <v>交易</v>
      </c>
      <c r="F292" s="9">
        <f>[1]!thsiFinD("THS_TPYY_STOCK",$A292,F$2)</f>
        <v>0</v>
      </c>
      <c r="G292" s="9">
        <f t="shared" si="34"/>
        <v>1</v>
      </c>
      <c r="H292" s="99">
        <f>wt!E287</f>
        <v>0</v>
      </c>
      <c r="I292" s="97">
        <f>wt!F287</f>
        <v>0</v>
      </c>
      <c r="J292" s="108">
        <f>wt!D287</f>
        <v>7.5634237226289104E-3</v>
      </c>
      <c r="K292" s="47">
        <f t="shared" si="39"/>
        <v>525.4183214693071</v>
      </c>
      <c r="L292" s="15">
        <f t="shared" si="35"/>
        <v>7.7955704062346119E-3</v>
      </c>
      <c r="M292" s="12">
        <f t="shared" si="36"/>
        <v>541.54516102079765</v>
      </c>
      <c r="N292" s="72">
        <f t="shared" si="37"/>
        <v>7.5634237226289104E-3</v>
      </c>
      <c r="O292" s="73">
        <f t="shared" si="33"/>
        <v>525.4183214693071</v>
      </c>
      <c r="P292" s="18">
        <f t="shared" si="38"/>
        <v>525.4183214693071</v>
      </c>
      <c r="Q292" s="49">
        <f t="shared" si="40"/>
        <v>52500</v>
      </c>
    </row>
    <row r="293" spans="1:17" x14ac:dyDescent="0.15">
      <c r="A293" s="85" t="str">
        <f>wt!B288</f>
        <v>601928.SH</v>
      </c>
      <c r="B293" s="85" t="str">
        <f>wt!C288</f>
        <v>凤凰传媒</v>
      </c>
      <c r="C293" s="2">
        <f>[1]!thsiFinD("THS_SPJ_STOCK",$A293,C$2,100,"")</f>
        <v>12.4</v>
      </c>
      <c r="D293" s="3">
        <f>[1]!thsiFinD("THS_QSPJ_STOCK",$A293,D$2,100,"")</f>
        <v>12.4</v>
      </c>
      <c r="E293" s="3" t="str">
        <f>[1]!thsiFinD("THS_JYZT_STOCK",$A293,E$2)</f>
        <v>交易</v>
      </c>
      <c r="F293" s="9">
        <f>[1]!thsiFinD("THS_TPYY_STOCK",$A293,F$2)</f>
        <v>0</v>
      </c>
      <c r="G293" s="9">
        <f t="shared" si="34"/>
        <v>1</v>
      </c>
      <c r="H293" s="99">
        <f>wt!E288</f>
        <v>0</v>
      </c>
      <c r="I293" s="97">
        <f>wt!F288</f>
        <v>0</v>
      </c>
      <c r="J293" s="108">
        <f>wt!D288</f>
        <v>1.2614961868138684E-3</v>
      </c>
      <c r="K293" s="47">
        <f t="shared" si="39"/>
        <v>97.45750848704246</v>
      </c>
      <c r="L293" s="15">
        <f t="shared" si="35"/>
        <v>1.300215709465217E-3</v>
      </c>
      <c r="M293" s="12">
        <f t="shared" si="36"/>
        <v>100.4488042569795</v>
      </c>
      <c r="N293" s="72">
        <f t="shared" si="37"/>
        <v>1.2614961868138684E-3</v>
      </c>
      <c r="O293" s="73">
        <f t="shared" si="33"/>
        <v>97.45750848704246</v>
      </c>
      <c r="P293" s="18">
        <f t="shared" si="38"/>
        <v>97.45750848704246</v>
      </c>
      <c r="Q293" s="49">
        <f t="shared" si="40"/>
        <v>9700</v>
      </c>
    </row>
    <row r="294" spans="1:17" x14ac:dyDescent="0.15">
      <c r="A294" s="85" t="str">
        <f>wt!B289</f>
        <v>601929.SH</v>
      </c>
      <c r="B294" s="85" t="str">
        <f>wt!C289</f>
        <v>吉视传媒</v>
      </c>
      <c r="C294" s="2">
        <f>[1]!thsiFinD("THS_SPJ_STOCK",$A294,C$2,100,"")</f>
        <v>12.84</v>
      </c>
      <c r="D294" s="3">
        <f>[1]!thsiFinD("THS_QSPJ_STOCK",$A294,D$2,100,"")</f>
        <v>12.84</v>
      </c>
      <c r="E294" s="3" t="str">
        <f>[1]!thsiFinD("THS_JYZT_STOCK",$A294,E$2)</f>
        <v>交易</v>
      </c>
      <c r="F294" s="9">
        <f>[1]!thsiFinD("THS_TPYY_STOCK",$A294,F$2)</f>
        <v>0</v>
      </c>
      <c r="G294" s="9">
        <f t="shared" si="34"/>
        <v>1</v>
      </c>
      <c r="H294" s="99">
        <f>wt!E289</f>
        <v>0</v>
      </c>
      <c r="I294" s="97">
        <f>wt!F289</f>
        <v>0</v>
      </c>
      <c r="J294" s="108">
        <f>wt!D289</f>
        <v>1.5068974155131598E-3</v>
      </c>
      <c r="K294" s="47">
        <f t="shared" si="39"/>
        <v>112.42676433287011</v>
      </c>
      <c r="L294" s="15">
        <f t="shared" si="35"/>
        <v>1.5531491198172247E-3</v>
      </c>
      <c r="M294" s="12">
        <f t="shared" si="36"/>
        <v>115.87751645856534</v>
      </c>
      <c r="N294" s="72">
        <f t="shared" si="37"/>
        <v>1.5068974155131598E-3</v>
      </c>
      <c r="O294" s="73">
        <f t="shared" si="33"/>
        <v>112.42676433287011</v>
      </c>
      <c r="P294" s="18">
        <f t="shared" si="38"/>
        <v>112.42676433287011</v>
      </c>
      <c r="Q294" s="49">
        <f t="shared" si="40"/>
        <v>11200</v>
      </c>
    </row>
    <row r="295" spans="1:17" x14ac:dyDescent="0.15">
      <c r="A295" s="85" t="str">
        <f>wt!B290</f>
        <v>601933.SH</v>
      </c>
      <c r="B295" s="85" t="str">
        <f>wt!C290</f>
        <v>永辉超市</v>
      </c>
      <c r="C295" s="2">
        <f>[1]!thsiFinD("THS_SPJ_STOCK",$A295,C$2,100,"")</f>
        <v>9.41</v>
      </c>
      <c r="D295" s="3">
        <f>[1]!thsiFinD("THS_QSPJ_STOCK",$A295,D$2,100,"")</f>
        <v>9.41</v>
      </c>
      <c r="E295" s="3" t="str">
        <f>[1]!thsiFinD("THS_JYZT_STOCK",$A295,E$2)</f>
        <v>交易</v>
      </c>
      <c r="F295" s="9">
        <f>[1]!thsiFinD("THS_TPYY_STOCK",$A295,F$2)</f>
        <v>0</v>
      </c>
      <c r="G295" s="9">
        <f t="shared" si="34"/>
        <v>1</v>
      </c>
      <c r="H295" s="99">
        <f>wt!E290</f>
        <v>0</v>
      </c>
      <c r="I295" s="97">
        <f>wt!F290</f>
        <v>0</v>
      </c>
      <c r="J295" s="108">
        <f>wt!D290</f>
        <v>2.0403676637469901E-3</v>
      </c>
      <c r="K295" s="47">
        <f t="shared" si="39"/>
        <v>207.71595474401093</v>
      </c>
      <c r="L295" s="15">
        <f t="shared" si="35"/>
        <v>2.1029933480727308E-3</v>
      </c>
      <c r="M295" s="12">
        <f t="shared" si="36"/>
        <v>214.09144973069846</v>
      </c>
      <c r="N295" s="72">
        <f t="shared" si="37"/>
        <v>2.0403676637469901E-3</v>
      </c>
      <c r="O295" s="73">
        <f t="shared" si="33"/>
        <v>207.71595474401093</v>
      </c>
      <c r="P295" s="18">
        <f t="shared" si="38"/>
        <v>207.71595474401093</v>
      </c>
      <c r="Q295" s="49">
        <f t="shared" si="40"/>
        <v>20800</v>
      </c>
    </row>
    <row r="296" spans="1:17" x14ac:dyDescent="0.15">
      <c r="A296" s="85" t="str">
        <f>wt!B291</f>
        <v>601939.SH</v>
      </c>
      <c r="B296" s="85" t="str">
        <f>wt!C291</f>
        <v>建设银行</v>
      </c>
      <c r="C296" s="2">
        <f>[1]!thsiFinD("THS_SPJ_STOCK",$A296,C$2,100,"")</f>
        <v>5.44</v>
      </c>
      <c r="D296" s="3">
        <f>[1]!thsiFinD("THS_QSPJ_STOCK",$A296,D$2,100,"")</f>
        <v>5.44</v>
      </c>
      <c r="E296" s="3" t="str">
        <f>[1]!thsiFinD("THS_JYZT_STOCK",$A296,E$2)</f>
        <v>交易</v>
      </c>
      <c r="F296" s="9">
        <f>[1]!thsiFinD("THS_TPYY_STOCK",$A296,F$2)</f>
        <v>0</v>
      </c>
      <c r="G296" s="9">
        <f t="shared" si="34"/>
        <v>1</v>
      </c>
      <c r="H296" s="99">
        <f>wt!E291</f>
        <v>0</v>
      </c>
      <c r="I296" s="97">
        <f>wt!F291</f>
        <v>0</v>
      </c>
      <c r="J296" s="108">
        <f>wt!D291</f>
        <v>6.9543486259489333E-3</v>
      </c>
      <c r="K296" s="47">
        <f t="shared" si="39"/>
        <v>1224.6404669003512</v>
      </c>
      <c r="L296" s="15">
        <f t="shared" si="35"/>
        <v>7.16780076473652E-3</v>
      </c>
      <c r="M296" s="12">
        <f t="shared" si="36"/>
        <v>1262.2287646641894</v>
      </c>
      <c r="N296" s="72">
        <f t="shared" si="37"/>
        <v>6.9543486259489333E-3</v>
      </c>
      <c r="O296" s="73">
        <f t="shared" si="33"/>
        <v>1224.6404669003512</v>
      </c>
      <c r="P296" s="18">
        <f t="shared" si="38"/>
        <v>1224.6404669003512</v>
      </c>
      <c r="Q296" s="49">
        <f t="shared" si="40"/>
        <v>122500</v>
      </c>
    </row>
    <row r="297" spans="1:17" x14ac:dyDescent="0.15">
      <c r="A297" s="85" t="str">
        <f>wt!B292</f>
        <v>601958.SH</v>
      </c>
      <c r="B297" s="85" t="str">
        <f>wt!C292</f>
        <v>金钼股份</v>
      </c>
      <c r="C297" s="2">
        <f>[1]!thsiFinD("THS_SPJ_STOCK",$A297,C$2,100,"")</f>
        <v>9.9</v>
      </c>
      <c r="D297" s="3">
        <f>[1]!thsiFinD("THS_QSPJ_STOCK",$A297,D$2,100,"")</f>
        <v>9.9</v>
      </c>
      <c r="E297" s="3" t="str">
        <f>[1]!thsiFinD("THS_JYZT_STOCK",$A297,E$2)</f>
        <v>交易</v>
      </c>
      <c r="F297" s="9">
        <f>[1]!thsiFinD("THS_TPYY_STOCK",$A297,F$2)</f>
        <v>0</v>
      </c>
      <c r="G297" s="9">
        <f t="shared" si="34"/>
        <v>1</v>
      </c>
      <c r="H297" s="99">
        <f>wt!E292</f>
        <v>0</v>
      </c>
      <c r="I297" s="97">
        <f>wt!F292</f>
        <v>0</v>
      </c>
      <c r="J297" s="108">
        <f>wt!D292</f>
        <v>1.2769572407147771E-3</v>
      </c>
      <c r="K297" s="47">
        <f t="shared" si="39"/>
        <v>123.56407087563412</v>
      </c>
      <c r="L297" s="15">
        <f t="shared" si="35"/>
        <v>1.3161513146434007E-3</v>
      </c>
      <c r="M297" s="12">
        <f t="shared" si="36"/>
        <v>127.35666406075158</v>
      </c>
      <c r="N297" s="72">
        <f t="shared" si="37"/>
        <v>1.2769572407147771E-3</v>
      </c>
      <c r="O297" s="73">
        <f t="shared" si="33"/>
        <v>123.56407087563412</v>
      </c>
      <c r="P297" s="18">
        <f t="shared" si="38"/>
        <v>123.56407087563412</v>
      </c>
      <c r="Q297" s="49">
        <f t="shared" si="40"/>
        <v>12400</v>
      </c>
    </row>
    <row r="298" spans="1:17" x14ac:dyDescent="0.15">
      <c r="A298" s="85" t="str">
        <f>wt!B293</f>
        <v>601988.SH</v>
      </c>
      <c r="B298" s="85" t="str">
        <f>wt!C293</f>
        <v>中国银行</v>
      </c>
      <c r="C298" s="2">
        <f>[1]!thsiFinD("THS_SPJ_STOCK",$A298,C$2,100,"")</f>
        <v>3.34</v>
      </c>
      <c r="D298" s="3">
        <f>[1]!thsiFinD("THS_QSPJ_STOCK",$A298,D$2,100,"")</f>
        <v>3.34</v>
      </c>
      <c r="E298" s="3" t="str">
        <f>[1]!thsiFinD("THS_JYZT_STOCK",$A298,E$2)</f>
        <v>交易</v>
      </c>
      <c r="F298" s="9">
        <f>[1]!thsiFinD("THS_TPYY_STOCK",$A298,F$2)</f>
        <v>0</v>
      </c>
      <c r="G298" s="9">
        <f t="shared" si="34"/>
        <v>1</v>
      </c>
      <c r="H298" s="99">
        <f>wt!E293</f>
        <v>0</v>
      </c>
      <c r="I298" s="97">
        <f>wt!F293</f>
        <v>0</v>
      </c>
      <c r="J298" s="108">
        <f>wt!D293</f>
        <v>2.9210481656677858E-3</v>
      </c>
      <c r="K298" s="47">
        <f t="shared" si="39"/>
        <v>837.8056770279203</v>
      </c>
      <c r="L298" s="15">
        <f t="shared" si="35"/>
        <v>3.0107048699832481E-3</v>
      </c>
      <c r="M298" s="12">
        <f t="shared" si="36"/>
        <v>863.52072573610758</v>
      </c>
      <c r="N298" s="72">
        <f t="shared" si="37"/>
        <v>2.9210481656677858E-3</v>
      </c>
      <c r="O298" s="73">
        <f t="shared" si="33"/>
        <v>837.8056770279203</v>
      </c>
      <c r="P298" s="18">
        <f t="shared" si="38"/>
        <v>837.8056770279203</v>
      </c>
      <c r="Q298" s="49">
        <f t="shared" si="40"/>
        <v>83800</v>
      </c>
    </row>
    <row r="299" spans="1:17" x14ac:dyDescent="0.15">
      <c r="A299" s="85" t="str">
        <f>wt!B294</f>
        <v>601989.SH</v>
      </c>
      <c r="B299" s="85" t="str">
        <f>wt!C294</f>
        <v>中国重工</v>
      </c>
      <c r="C299" s="2">
        <f>[1]!thsiFinD("THS_SPJ_STOCK",$A299,C$2,100,"")</f>
        <v>8.25</v>
      </c>
      <c r="D299" s="3">
        <f>[1]!thsiFinD("THS_QSPJ_STOCK",$A299,D$2,100,"")</f>
        <v>8.25</v>
      </c>
      <c r="E299" s="3" t="str">
        <f>[1]!thsiFinD("THS_JYZT_STOCK",$A299,E$2)</f>
        <v>交易</v>
      </c>
      <c r="F299" s="9">
        <f>[1]!thsiFinD("THS_TPYY_STOCK",$A299,F$2)</f>
        <v>0</v>
      </c>
      <c r="G299" s="9">
        <f t="shared" si="34"/>
        <v>1</v>
      </c>
      <c r="H299" s="99">
        <f>wt!E294</f>
        <v>0</v>
      </c>
      <c r="I299" s="97">
        <f>wt!F294</f>
        <v>0</v>
      </c>
      <c r="J299" s="108">
        <f>wt!D294</f>
        <v>7.7090112181026921E-3</v>
      </c>
      <c r="K299" s="47">
        <f t="shared" si="39"/>
        <v>895.14991872539645</v>
      </c>
      <c r="L299" s="15">
        <f t="shared" si="35"/>
        <v>7.945626467200444E-3</v>
      </c>
      <c r="M299" s="12">
        <f t="shared" si="36"/>
        <v>922.62505334469347</v>
      </c>
      <c r="N299" s="72">
        <f t="shared" si="37"/>
        <v>7.7090112181026921E-3</v>
      </c>
      <c r="O299" s="73">
        <f t="shared" si="33"/>
        <v>895.14991872539645</v>
      </c>
      <c r="P299" s="18">
        <f t="shared" si="38"/>
        <v>895.14991872539645</v>
      </c>
      <c r="Q299" s="49">
        <f t="shared" si="40"/>
        <v>89500</v>
      </c>
    </row>
    <row r="300" spans="1:17" x14ac:dyDescent="0.15">
      <c r="A300" s="85" t="str">
        <f>wt!B295</f>
        <v>601992.SH</v>
      </c>
      <c r="B300" s="85" t="str">
        <f>wt!C295</f>
        <v>金隅股份</v>
      </c>
      <c r="C300" s="2">
        <f>[1]!thsiFinD("THS_SPJ_STOCK",$A300,C$2,100,"")</f>
        <v>9.25</v>
      </c>
      <c r="D300" s="3">
        <f>[1]!thsiFinD("THS_QSPJ_STOCK",$A300,D$2,100,"")</f>
        <v>9.25</v>
      </c>
      <c r="E300" s="3" t="str">
        <f>[1]!thsiFinD("THS_JYZT_STOCK",$A300,E$2)</f>
        <v>交易</v>
      </c>
      <c r="F300" s="9">
        <f>[1]!thsiFinD("THS_TPYY_STOCK",$A300,F$2)</f>
        <v>0</v>
      </c>
      <c r="G300" s="9">
        <f t="shared" si="34"/>
        <v>1</v>
      </c>
      <c r="H300" s="99">
        <f>wt!E295</f>
        <v>0</v>
      </c>
      <c r="I300" s="97">
        <f>wt!F295</f>
        <v>0</v>
      </c>
      <c r="J300" s="108">
        <f>wt!D295</f>
        <v>1.3368258226031649E-3</v>
      </c>
      <c r="K300" s="47">
        <f t="shared" si="39"/>
        <v>138.44718846595578</v>
      </c>
      <c r="L300" s="15">
        <f t="shared" si="35"/>
        <v>1.3778574628572058E-3</v>
      </c>
      <c r="M300" s="12">
        <f t="shared" si="36"/>
        <v>142.69659413666358</v>
      </c>
      <c r="N300" s="72">
        <f t="shared" si="37"/>
        <v>1.3368258226031649E-3</v>
      </c>
      <c r="O300" s="73">
        <f t="shared" si="33"/>
        <v>138.44718846595578</v>
      </c>
      <c r="P300" s="18">
        <f t="shared" si="38"/>
        <v>138.44718846595578</v>
      </c>
      <c r="Q300" s="49">
        <f t="shared" si="40"/>
        <v>13800</v>
      </c>
    </row>
    <row r="301" spans="1:17" x14ac:dyDescent="0.15">
      <c r="A301" s="85" t="str">
        <f>wt!B296</f>
        <v>601998.SH</v>
      </c>
      <c r="B301" s="85" t="str">
        <f>wt!C296</f>
        <v>中信银行</v>
      </c>
      <c r="C301" s="2">
        <f>[1]!thsiFinD("THS_SPJ_STOCK",$A301,C$2,100,"")</f>
        <v>6.27</v>
      </c>
      <c r="D301" s="3">
        <f>[1]!thsiFinD("THS_QSPJ_STOCK",$A301,D$2,100,"")</f>
        <v>6.27</v>
      </c>
      <c r="E301" s="3" t="str">
        <f>[1]!thsiFinD("THS_JYZT_STOCK",$A301,E$2)</f>
        <v>交易</v>
      </c>
      <c r="F301" s="9">
        <f>[1]!thsiFinD("THS_TPYY_STOCK",$A301,F$2)</f>
        <v>0</v>
      </c>
      <c r="G301" s="9">
        <f t="shared" si="34"/>
        <v>1</v>
      </c>
      <c r="H301" s="99">
        <f>wt!E296</f>
        <v>0</v>
      </c>
      <c r="I301" s="97">
        <f>wt!F296</f>
        <v>0</v>
      </c>
      <c r="J301" s="108">
        <f>wt!D296</f>
        <v>2.4782506588426536E-3</v>
      </c>
      <c r="K301" s="47">
        <f t="shared" si="39"/>
        <v>378.64195773129904</v>
      </c>
      <c r="L301" s="15">
        <f t="shared" si="35"/>
        <v>2.5543164317905162E-3</v>
      </c>
      <c r="M301" s="12">
        <f t="shared" si="36"/>
        <v>390.26374146110692</v>
      </c>
      <c r="N301" s="72">
        <f t="shared" si="37"/>
        <v>2.4782506588426536E-3</v>
      </c>
      <c r="O301" s="73">
        <f t="shared" si="33"/>
        <v>378.64195773129904</v>
      </c>
      <c r="P301" s="18">
        <f t="shared" si="38"/>
        <v>378.64195773129904</v>
      </c>
      <c r="Q301" s="49">
        <f t="shared" si="40"/>
        <v>37900</v>
      </c>
    </row>
    <row r="302" spans="1:17" x14ac:dyDescent="0.15">
      <c r="A302" s="85" t="str">
        <f>wt!B297</f>
        <v>603000.SH</v>
      </c>
      <c r="B302" s="85" t="str">
        <f>wt!C297</f>
        <v>人 民 网</v>
      </c>
      <c r="C302" s="2">
        <f>[1]!thsiFinD("THS_SPJ_STOCK",$A302,C$2,100,"")</f>
        <v>48.9</v>
      </c>
      <c r="D302" s="3">
        <f>[1]!thsiFinD("THS_QSPJ_STOCK",$A302,D$2,100,"")</f>
        <v>48.9</v>
      </c>
      <c r="E302" s="3" t="str">
        <f>[1]!thsiFinD("THS_JYZT_STOCK",$A302,E$2)</f>
        <v>交易</v>
      </c>
      <c r="F302" s="9">
        <f>[1]!thsiFinD("THS_TPYY_STOCK",$A302,F$2)</f>
        <v>0</v>
      </c>
      <c r="G302" s="9">
        <f t="shared" si="34"/>
        <v>1</v>
      </c>
      <c r="H302" s="99">
        <f>wt!E297</f>
        <v>0</v>
      </c>
      <c r="I302" s="97">
        <f>wt!F297</f>
        <v>0</v>
      </c>
      <c r="J302" s="108">
        <f>wt!D297</f>
        <v>1.8011783778737469E-3</v>
      </c>
      <c r="K302" s="47">
        <f t="shared" si="39"/>
        <v>35.285714282470252</v>
      </c>
      <c r="L302" s="15">
        <f t="shared" si="35"/>
        <v>1.8564625457770558E-3</v>
      </c>
      <c r="M302" s="12">
        <f t="shared" si="36"/>
        <v>36.368750464196509</v>
      </c>
      <c r="N302" s="72">
        <f t="shared" si="37"/>
        <v>1.8011783778737469E-3</v>
      </c>
      <c r="O302" s="73">
        <f t="shared" si="33"/>
        <v>35.285714282470252</v>
      </c>
      <c r="P302" s="18">
        <f t="shared" si="38"/>
        <v>35.285714282470252</v>
      </c>
      <c r="Q302" s="49">
        <f t="shared" si="40"/>
        <v>3500</v>
      </c>
    </row>
    <row r="303" spans="1:17" x14ac:dyDescent="0.15">
      <c r="A303" s="85" t="str">
        <f>wt!B298</f>
        <v>603288.SH</v>
      </c>
      <c r="B303" s="85" t="str">
        <f>wt!C298</f>
        <v>海天味业</v>
      </c>
      <c r="C303" s="2">
        <f>[1]!thsiFinD("THS_SPJ_STOCK",$A303,C$2,100,"")</f>
        <v>41.72</v>
      </c>
      <c r="D303" s="3">
        <f>[1]!thsiFinD("THS_QSPJ_STOCK",$A303,D$2,100,"")</f>
        <v>41.72</v>
      </c>
      <c r="E303" s="3" t="str">
        <f>[1]!thsiFinD("THS_JYZT_STOCK",$A303,E$2)</f>
        <v>交易</v>
      </c>
      <c r="F303" s="9">
        <f>[1]!thsiFinD("THS_TPYY_STOCK",$A303,F$2)</f>
        <v>0</v>
      </c>
      <c r="G303" s="9">
        <f t="shared" si="34"/>
        <v>1</v>
      </c>
      <c r="H303" s="99">
        <f>wt!E298</f>
        <v>0</v>
      </c>
      <c r="I303" s="97">
        <f>wt!F298</f>
        <v>0</v>
      </c>
      <c r="J303" s="108">
        <f>wt!D298</f>
        <v>9.5763733647532873E-4</v>
      </c>
      <c r="K303" s="47">
        <f t="shared" si="39"/>
        <v>21.989118401541976</v>
      </c>
      <c r="L303" s="15">
        <f t="shared" si="35"/>
        <v>9.8703041822144474E-4</v>
      </c>
      <c r="M303" s="12">
        <f t="shared" si="36"/>
        <v>22.664037736955965</v>
      </c>
      <c r="N303" s="72">
        <f t="shared" si="37"/>
        <v>9.5763733647532873E-4</v>
      </c>
      <c r="O303" s="73">
        <f t="shared" si="33"/>
        <v>21.989118401541976</v>
      </c>
      <c r="P303" s="18">
        <f t="shared" si="38"/>
        <v>21.989118401541976</v>
      </c>
      <c r="Q303" s="49">
        <f t="shared" si="40"/>
        <v>2200</v>
      </c>
    </row>
    <row r="304" spans="1:17" x14ac:dyDescent="0.15">
      <c r="A304" s="85" t="str">
        <f>wt!B299</f>
        <v>603699.SH</v>
      </c>
      <c r="B304" s="85" t="str">
        <f>wt!C299</f>
        <v>纽威股份</v>
      </c>
      <c r="C304" s="2">
        <f>[1]!thsiFinD("THS_SPJ_STOCK",$A304,C$2,100,"")</f>
        <v>21.77</v>
      </c>
      <c r="D304" s="3">
        <f>[1]!thsiFinD("THS_QSPJ_STOCK",$A304,D$2,100,"")</f>
        <v>21.77</v>
      </c>
      <c r="E304" s="3" t="str">
        <f>[1]!thsiFinD("THS_JYZT_STOCK",$A304,E$2)</f>
        <v>交易</v>
      </c>
      <c r="F304" s="9">
        <f>[1]!thsiFinD("THS_TPYY_STOCK",$A304,F$2)</f>
        <v>0</v>
      </c>
      <c r="G304" s="9">
        <f t="shared" si="34"/>
        <v>1</v>
      </c>
      <c r="H304" s="99">
        <f>wt!E299</f>
        <v>0</v>
      </c>
      <c r="I304" s="97">
        <f>wt!F299</f>
        <v>0</v>
      </c>
      <c r="J304" s="108">
        <f>wt!D299</f>
        <v>4.3513086852716099E-4</v>
      </c>
      <c r="K304" s="47">
        <f t="shared" si="39"/>
        <v>19.14751912605945</v>
      </c>
      <c r="L304" s="15">
        <f t="shared" si="35"/>
        <v>4.4848648521181479E-4</v>
      </c>
      <c r="M304" s="12">
        <f t="shared" si="36"/>
        <v>19.735220308407918</v>
      </c>
      <c r="N304" s="72">
        <f t="shared" si="37"/>
        <v>4.3513086852716099E-4</v>
      </c>
      <c r="O304" s="73">
        <f t="shared" si="33"/>
        <v>19.14751912605945</v>
      </c>
      <c r="P304" s="18">
        <f t="shared" si="38"/>
        <v>19.14751912605945</v>
      </c>
      <c r="Q304" s="49">
        <f t="shared" si="40"/>
        <v>1900</v>
      </c>
    </row>
    <row r="305" spans="1:17" x14ac:dyDescent="0.15">
      <c r="A305" s="85" t="str">
        <f>wt!B300</f>
        <v>603993.SH</v>
      </c>
      <c r="B305" s="85" t="str">
        <f>wt!C300</f>
        <v>洛阳钼业</v>
      </c>
      <c r="C305" s="2">
        <f>[1]!thsiFinD("THS_SPJ_STOCK",$A305,C$2,100,"")</f>
        <v>9.24</v>
      </c>
      <c r="D305" s="3">
        <f>[1]!thsiFinD("THS_QSPJ_STOCK",$A305,D$2,100,"")</f>
        <v>9.24</v>
      </c>
      <c r="E305" s="3" t="str">
        <f>[1]!thsiFinD("THS_JYZT_STOCK",$A305,E$2)</f>
        <v>交易</v>
      </c>
      <c r="F305" s="9">
        <f>[1]!thsiFinD("THS_TPYY_STOCK",$A305,F$2)</f>
        <v>0</v>
      </c>
      <c r="G305" s="9">
        <f t="shared" si="34"/>
        <v>1</v>
      </c>
      <c r="H305" s="99">
        <f>wt!E300</f>
        <v>0</v>
      </c>
      <c r="I305" s="97">
        <f>wt!F300</f>
        <v>0</v>
      </c>
      <c r="J305" s="108">
        <f>wt!D300</f>
        <v>2.9761300131316709E-4</v>
      </c>
      <c r="K305" s="47">
        <f t="shared" si="39"/>
        <v>30.855385433254565</v>
      </c>
      <c r="L305" s="15">
        <f t="shared" si="35"/>
        <v>3.0674773629384546E-4</v>
      </c>
      <c r="M305" s="12">
        <f t="shared" si="36"/>
        <v>31.802440055921661</v>
      </c>
      <c r="N305" s="72">
        <f t="shared" si="37"/>
        <v>2.9761300131316709E-4</v>
      </c>
      <c r="O305" s="73">
        <f t="shared" si="33"/>
        <v>30.855385433254565</v>
      </c>
      <c r="P305" s="18">
        <f t="shared" si="38"/>
        <v>30.855385433254565</v>
      </c>
      <c r="Q305" s="49">
        <f t="shared" si="40"/>
        <v>3100</v>
      </c>
    </row>
  </sheetData>
  <phoneticPr fontId="1" type="noConversion"/>
  <conditionalFormatting sqref="F4 F6:F305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00"/>
  <sheetViews>
    <sheetView tabSelected="1" topLeftCell="A249" workbookViewId="0">
      <selection activeCell="L260" sqref="L260"/>
    </sheetView>
  </sheetViews>
  <sheetFormatPr defaultRowHeight="13.5" x14ac:dyDescent="0.15"/>
  <cols>
    <col min="1" max="1" width="11.625" bestFit="1" customWidth="1"/>
    <col min="2" max="2" width="10.5" bestFit="1" customWidth="1"/>
    <col min="7" max="8" width="10.5" bestFit="1" customWidth="1"/>
    <col min="9" max="9" width="9.25" bestFit="1" customWidth="1"/>
    <col min="10" max="10" width="11.625" bestFit="1" customWidth="1"/>
  </cols>
  <sheetData>
    <row r="1" spans="1:10" x14ac:dyDescent="0.15">
      <c r="A1" s="4">
        <f>[2]wt!A1</f>
        <v>41988</v>
      </c>
      <c r="B1" t="str">
        <f>[2]wt!B1</f>
        <v>000001.SZ</v>
      </c>
      <c r="C1" t="str">
        <f>[2]wt!C1</f>
        <v>平安银行</v>
      </c>
      <c r="D1">
        <f>[2]wt!D1</f>
        <v>1.0611050052400893E-2</v>
      </c>
      <c r="G1" s="4">
        <v>41904</v>
      </c>
      <c r="H1" t="s">
        <v>61</v>
      </c>
      <c r="I1" t="s">
        <v>62</v>
      </c>
      <c r="J1">
        <v>1.058797E-2</v>
      </c>
    </row>
    <row r="2" spans="1:10" x14ac:dyDescent="0.15">
      <c r="B2" t="str">
        <f>[2]wt!B2</f>
        <v>000002.SZ</v>
      </c>
      <c r="C2" t="str">
        <f>[2]wt!C2</f>
        <v>万  科Ａ</v>
      </c>
      <c r="D2">
        <f>[2]wt!D2</f>
        <v>1.5079078391247384E-2</v>
      </c>
      <c r="H2" t="s">
        <v>63</v>
      </c>
      <c r="I2" t="s">
        <v>64</v>
      </c>
      <c r="J2">
        <v>1.6040869999999999E-2</v>
      </c>
    </row>
    <row r="3" spans="1:10" x14ac:dyDescent="0.15">
      <c r="B3" t="str">
        <f>[2]wt!B3</f>
        <v>000009.SZ</v>
      </c>
      <c r="C3" t="str">
        <f>[2]wt!C3</f>
        <v>中国宝安</v>
      </c>
      <c r="D3">
        <f>[2]wt!D3</f>
        <v>2.8381403527916482E-3</v>
      </c>
      <c r="H3" t="s">
        <v>65</v>
      </c>
      <c r="I3" t="s">
        <v>66</v>
      </c>
      <c r="J3">
        <v>3.60166E-3</v>
      </c>
    </row>
    <row r="4" spans="1:10" x14ac:dyDescent="0.15">
      <c r="B4" t="str">
        <f>[2]wt!B4</f>
        <v>000024.SZ</v>
      </c>
      <c r="C4" t="str">
        <f>[2]wt!C4</f>
        <v>招商地产</v>
      </c>
      <c r="D4">
        <f>[2]wt!D4</f>
        <v>2.7239369292222535E-3</v>
      </c>
      <c r="H4" t="s">
        <v>67</v>
      </c>
      <c r="I4" t="s">
        <v>68</v>
      </c>
      <c r="J4">
        <v>1.8026100000000001E-3</v>
      </c>
    </row>
    <row r="5" spans="1:10" x14ac:dyDescent="0.15">
      <c r="B5" t="str">
        <f>[2]wt!B5</f>
        <v>000027.SZ</v>
      </c>
      <c r="C5" t="str">
        <f>[2]wt!C5</f>
        <v>深圳能源</v>
      </c>
      <c r="D5">
        <f>[2]wt!D5</f>
        <v>1.1495337805931117E-3</v>
      </c>
      <c r="H5" t="s">
        <v>69</v>
      </c>
      <c r="I5" t="s">
        <v>70</v>
      </c>
      <c r="J5">
        <v>2.2274E-3</v>
      </c>
    </row>
    <row r="6" spans="1:10" x14ac:dyDescent="0.15">
      <c r="B6" t="str">
        <f>[2]wt!B6</f>
        <v>000039.SZ</v>
      </c>
      <c r="C6" t="str">
        <f>[2]wt!C6</f>
        <v>中集集团</v>
      </c>
      <c r="D6">
        <f>[2]wt!D6</f>
        <v>2.6118762327669081E-3</v>
      </c>
      <c r="H6" t="s">
        <v>71</v>
      </c>
      <c r="I6" t="s">
        <v>72</v>
      </c>
      <c r="J6">
        <v>9.6560000000000005E-4</v>
      </c>
    </row>
    <row r="7" spans="1:10" x14ac:dyDescent="0.15">
      <c r="B7" t="str">
        <f>[2]wt!B7</f>
        <v>000060.SZ</v>
      </c>
      <c r="C7" t="str">
        <f>[2]wt!C7</f>
        <v>中金岭南</v>
      </c>
      <c r="D7">
        <f>[2]wt!D7</f>
        <v>1.9511791048805913E-3</v>
      </c>
      <c r="H7" t="s">
        <v>73</v>
      </c>
      <c r="I7" t="s">
        <v>74</v>
      </c>
      <c r="J7">
        <v>2.3805699999999998E-3</v>
      </c>
    </row>
    <row r="8" spans="1:10" x14ac:dyDescent="0.15">
      <c r="B8" t="str">
        <f>[2]wt!B8</f>
        <v>000061.SZ</v>
      </c>
      <c r="C8" t="str">
        <f>[2]wt!C8</f>
        <v>农 产 品</v>
      </c>
      <c r="D8">
        <f>[2]wt!D8</f>
        <v>2.1219485584561704E-3</v>
      </c>
      <c r="H8" t="s">
        <v>75</v>
      </c>
      <c r="I8" t="s">
        <v>76</v>
      </c>
      <c r="J8">
        <v>1.9545499999999998E-3</v>
      </c>
    </row>
    <row r="9" spans="1:10" x14ac:dyDescent="0.15">
      <c r="B9" t="str">
        <f>[2]wt!B9</f>
        <v>000063.SZ</v>
      </c>
      <c r="C9" t="str">
        <f>[2]wt!C9</f>
        <v>中兴通讯</v>
      </c>
      <c r="D9">
        <f>[2]wt!D9</f>
        <v>4.5390037172434797E-3</v>
      </c>
      <c r="H9" t="s">
        <v>77</v>
      </c>
      <c r="I9" t="s">
        <v>78</v>
      </c>
      <c r="J9">
        <v>2.73442E-3</v>
      </c>
    </row>
    <row r="10" spans="1:10" x14ac:dyDescent="0.15">
      <c r="B10" t="str">
        <f>[2]wt!B10</f>
        <v>000069.SZ</v>
      </c>
      <c r="C10" t="str">
        <f>[2]wt!C10</f>
        <v>华侨城Ａ</v>
      </c>
      <c r="D10">
        <f>[2]wt!D10</f>
        <v>3.3718464975884934E-3</v>
      </c>
      <c r="H10" t="s">
        <v>79</v>
      </c>
      <c r="I10" t="s">
        <v>80</v>
      </c>
      <c r="J10">
        <v>5.1453599999999999E-3</v>
      </c>
    </row>
    <row r="11" spans="1:10" x14ac:dyDescent="0.15">
      <c r="B11" t="str">
        <f>[2]wt!B11</f>
        <v>000100.SZ</v>
      </c>
      <c r="C11" t="str">
        <f>[2]wt!C11</f>
        <v>TCL 集团</v>
      </c>
      <c r="D11">
        <f>[2]wt!D11</f>
        <v>3.8592677709172012E-3</v>
      </c>
      <c r="H11" t="s">
        <v>81</v>
      </c>
      <c r="I11" t="s">
        <v>82</v>
      </c>
      <c r="J11">
        <v>3.4926900000000001E-3</v>
      </c>
    </row>
    <row r="12" spans="1:10" x14ac:dyDescent="0.15">
      <c r="B12" t="str">
        <f>[2]wt!B12</f>
        <v>000156.SZ</v>
      </c>
      <c r="C12" t="str">
        <f>[2]wt!C12</f>
        <v>华数传媒</v>
      </c>
      <c r="D12">
        <f>[2]wt!D12</f>
        <v>2.8135579651208454E-4</v>
      </c>
      <c r="H12" t="s">
        <v>83</v>
      </c>
      <c r="I12" t="s">
        <v>84</v>
      </c>
      <c r="J12">
        <v>3.6997799999999997E-3</v>
      </c>
    </row>
    <row r="13" spans="1:10" x14ac:dyDescent="0.15">
      <c r="B13" t="str">
        <f>[2]wt!B13</f>
        <v>000157.SZ</v>
      </c>
      <c r="C13" t="str">
        <f>[2]wt!C13</f>
        <v>中联重科</v>
      </c>
      <c r="D13">
        <f>[2]wt!D13</f>
        <v>3.5884781746234745E-3</v>
      </c>
      <c r="H13" t="s">
        <v>85</v>
      </c>
      <c r="I13" t="s">
        <v>86</v>
      </c>
      <c r="J13">
        <v>4.1230999999999999E-4</v>
      </c>
    </row>
    <row r="14" spans="1:10" x14ac:dyDescent="0.15">
      <c r="B14" t="str">
        <f>[2]wt!B14</f>
        <v>000333.SZ</v>
      </c>
      <c r="C14" t="str">
        <f>[2]wt!C14</f>
        <v>美的集团</v>
      </c>
      <c r="D14">
        <f>[2]wt!D14</f>
        <v>5.5502333087458829E-3</v>
      </c>
      <c r="H14" t="s">
        <v>87</v>
      </c>
      <c r="I14" t="s">
        <v>88</v>
      </c>
      <c r="J14">
        <v>3.8203E-3</v>
      </c>
    </row>
    <row r="15" spans="1:10" x14ac:dyDescent="0.15">
      <c r="B15" t="str">
        <f>[2]wt!B15</f>
        <v>000338.SZ</v>
      </c>
      <c r="C15" t="str">
        <f>[2]wt!C15</f>
        <v>潍柴动力</v>
      </c>
      <c r="D15">
        <f>[2]wt!D15</f>
        <v>3.622634031143282E-3</v>
      </c>
      <c r="H15" t="s">
        <v>89</v>
      </c>
      <c r="I15" t="s">
        <v>90</v>
      </c>
      <c r="J15">
        <v>6.2662300000000002E-3</v>
      </c>
    </row>
    <row r="16" spans="1:10" x14ac:dyDescent="0.15">
      <c r="B16" t="str">
        <f>[2]wt!B16</f>
        <v>000400.SZ</v>
      </c>
      <c r="C16" t="str">
        <f>[2]wt!C16</f>
        <v>许继电气</v>
      </c>
      <c r="D16">
        <f>[2]wt!D16</f>
        <v>1.740523474108644E-3</v>
      </c>
      <c r="H16" t="s">
        <v>91</v>
      </c>
      <c r="I16" t="s">
        <v>92</v>
      </c>
      <c r="J16">
        <v>3.8347900000000002E-3</v>
      </c>
    </row>
    <row r="17" spans="2:10" x14ac:dyDescent="0.15">
      <c r="B17" t="str">
        <f>[2]wt!B17</f>
        <v>000401.SZ</v>
      </c>
      <c r="C17" t="str">
        <f>[2]wt!C17</f>
        <v>冀东水泥</v>
      </c>
      <c r="D17">
        <f>[2]wt!D17</f>
        <v>8.3459221092183804E-4</v>
      </c>
      <c r="H17" t="s">
        <v>93</v>
      </c>
      <c r="I17" t="s">
        <v>94</v>
      </c>
      <c r="J17">
        <v>2.22543E-3</v>
      </c>
    </row>
    <row r="18" spans="2:10" x14ac:dyDescent="0.15">
      <c r="B18" t="str">
        <f>[2]wt!B18</f>
        <v>000402.SZ</v>
      </c>
      <c r="C18" t="str">
        <f>[2]wt!C18</f>
        <v>金 融 街</v>
      </c>
      <c r="D18">
        <f>[2]wt!D18</f>
        <v>3.4043903942610346E-3</v>
      </c>
      <c r="H18" t="s">
        <v>95</v>
      </c>
      <c r="I18" t="s">
        <v>96</v>
      </c>
      <c r="J18">
        <v>8.4312999999999999E-4</v>
      </c>
    </row>
    <row r="19" spans="2:10" x14ac:dyDescent="0.15">
      <c r="B19" t="str">
        <f>[2]wt!B19</f>
        <v>000413.SZ</v>
      </c>
      <c r="C19" t="str">
        <f>[2]wt!C19</f>
        <v>东旭光电</v>
      </c>
      <c r="D19">
        <f>[2]wt!D19</f>
        <v>7.3863145489223175E-4</v>
      </c>
      <c r="H19" t="s">
        <v>97</v>
      </c>
      <c r="I19" t="s">
        <v>98</v>
      </c>
      <c r="J19">
        <v>2.8020899999999997E-3</v>
      </c>
    </row>
    <row r="20" spans="2:10" x14ac:dyDescent="0.15">
      <c r="B20" t="str">
        <f>[2]wt!B20</f>
        <v>000423.SZ</v>
      </c>
      <c r="C20" t="str">
        <f>[2]wt!C20</f>
        <v>东阿阿胶</v>
      </c>
      <c r="D20">
        <f>[2]wt!D20</f>
        <v>2.6207616699737875E-3</v>
      </c>
      <c r="H20" t="s">
        <v>99</v>
      </c>
      <c r="I20" t="s">
        <v>100</v>
      </c>
      <c r="J20">
        <v>1.0272199999999999E-3</v>
      </c>
    </row>
    <row r="21" spans="2:10" x14ac:dyDescent="0.15">
      <c r="B21" t="str">
        <f>[2]wt!B21</f>
        <v>000425.SZ</v>
      </c>
      <c r="C21" t="str">
        <f>[2]wt!C21</f>
        <v>徐工机械</v>
      </c>
      <c r="D21">
        <f>[2]wt!D21</f>
        <v>2.1027328175939482E-3</v>
      </c>
      <c r="H21" t="s">
        <v>101</v>
      </c>
      <c r="I21" t="s">
        <v>102</v>
      </c>
      <c r="J21">
        <v>3.2428700000000001E-3</v>
      </c>
    </row>
    <row r="22" spans="2:10" x14ac:dyDescent="0.15">
      <c r="B22" t="str">
        <f>[2]wt!B22</f>
        <v>000503.SZ</v>
      </c>
      <c r="C22" t="str">
        <f>[2]wt!C22</f>
        <v>海虹控股</v>
      </c>
      <c r="D22">
        <f>[2]wt!D22</f>
        <v>3.0373648292808513E-3</v>
      </c>
      <c r="H22" t="s">
        <v>103</v>
      </c>
      <c r="I22" t="s">
        <v>104</v>
      </c>
      <c r="J22">
        <v>1.9315399999999998E-3</v>
      </c>
    </row>
    <row r="23" spans="2:10" x14ac:dyDescent="0.15">
      <c r="B23" t="str">
        <f>[2]wt!B23</f>
        <v>000536.SZ</v>
      </c>
      <c r="C23" t="str">
        <f>[2]wt!C23</f>
        <v>华映科技</v>
      </c>
      <c r="D23">
        <f>[2]wt!D23</f>
        <v>7.5994077775120802E-4</v>
      </c>
      <c r="H23" t="s">
        <v>105</v>
      </c>
      <c r="I23" t="s">
        <v>106</v>
      </c>
      <c r="J23">
        <v>2.7682499999999999E-3</v>
      </c>
    </row>
    <row r="24" spans="2:10" x14ac:dyDescent="0.15">
      <c r="B24" t="str">
        <f>[2]wt!B24</f>
        <v>000538.SZ</v>
      </c>
      <c r="C24" t="str">
        <f>[2]wt!C24</f>
        <v>云南白药</v>
      </c>
      <c r="D24">
        <f>[2]wt!D24</f>
        <v>4.1845691313141947E-3</v>
      </c>
      <c r="H24" t="s">
        <v>107</v>
      </c>
      <c r="I24" t="s">
        <v>108</v>
      </c>
      <c r="J24">
        <v>1.1347500000000001E-3</v>
      </c>
    </row>
    <row r="25" spans="2:10" x14ac:dyDescent="0.15">
      <c r="B25" t="str">
        <f>[2]wt!B25</f>
        <v>000559.SZ</v>
      </c>
      <c r="C25" t="str">
        <f>[2]wt!C25</f>
        <v>万向钱潮</v>
      </c>
      <c r="D25">
        <f>[2]wt!D25</f>
        <v>9.0947954065548244E-4</v>
      </c>
      <c r="H25" t="s">
        <v>109</v>
      </c>
      <c r="I25" t="s">
        <v>110</v>
      </c>
      <c r="J25">
        <v>4.8190500000000001E-3</v>
      </c>
    </row>
    <row r="26" spans="2:10" x14ac:dyDescent="0.15">
      <c r="B26" t="str">
        <f>[2]wt!B26</f>
        <v>000562.SZ</v>
      </c>
      <c r="C26" t="str">
        <f>[2]wt!C26</f>
        <v>宏源证券</v>
      </c>
      <c r="D26">
        <f>[2]wt!D26</f>
        <v>6.4578355059207067E-3</v>
      </c>
      <c r="H26" t="s">
        <v>111</v>
      </c>
      <c r="I26" t="s">
        <v>112</v>
      </c>
      <c r="J26">
        <v>3.3565399999999999E-3</v>
      </c>
    </row>
    <row r="27" spans="2:10" x14ac:dyDescent="0.15">
      <c r="B27" t="str">
        <f>[2]wt!B27</f>
        <v>000568.SZ</v>
      </c>
      <c r="C27" t="str">
        <f>[2]wt!C27</f>
        <v>泸州老窖</v>
      </c>
      <c r="D27">
        <f>[2]wt!D27</f>
        <v>1.888371644977981E-3</v>
      </c>
      <c r="H27" t="s">
        <v>113</v>
      </c>
      <c r="I27" t="s">
        <v>114</v>
      </c>
      <c r="J27">
        <v>2.22215E-3</v>
      </c>
    </row>
    <row r="28" spans="2:10" x14ac:dyDescent="0.15">
      <c r="B28" t="str">
        <f>[2]wt!B28</f>
        <v>000581.SZ</v>
      </c>
      <c r="C28" t="str">
        <f>[2]wt!C28</f>
        <v>威孚高科</v>
      </c>
      <c r="D28">
        <f>[2]wt!D28</f>
        <v>2.310764099102359E-3</v>
      </c>
      <c r="H28" t="s">
        <v>115</v>
      </c>
      <c r="I28" t="s">
        <v>116</v>
      </c>
      <c r="J28">
        <v>2.7521200000000003E-3</v>
      </c>
    </row>
    <row r="29" spans="2:10" x14ac:dyDescent="0.15">
      <c r="B29" t="str">
        <f>[2]wt!B29</f>
        <v>000598.SZ</v>
      </c>
      <c r="C29" t="str">
        <f>[2]wt!C29</f>
        <v>兴蓉投资</v>
      </c>
      <c r="D29">
        <f>[2]wt!D29</f>
        <v>1.7166291180799671E-3</v>
      </c>
      <c r="H29" t="s">
        <v>117</v>
      </c>
      <c r="I29" t="s">
        <v>118</v>
      </c>
      <c r="J29">
        <v>1.8172500000000001E-3</v>
      </c>
    </row>
    <row r="30" spans="2:10" x14ac:dyDescent="0.15">
      <c r="B30" t="str">
        <f>[2]wt!B30</f>
        <v>000623.SZ</v>
      </c>
      <c r="C30" t="str">
        <f>[2]wt!C30</f>
        <v>吉林敖东</v>
      </c>
      <c r="D30">
        <f>[2]wt!D30</f>
        <v>3.1226610948575104E-3</v>
      </c>
      <c r="H30" t="s">
        <v>119</v>
      </c>
      <c r="I30" t="s">
        <v>120</v>
      </c>
      <c r="J30">
        <v>2.2360000000000001E-3</v>
      </c>
    </row>
    <row r="31" spans="2:10" x14ac:dyDescent="0.15">
      <c r="B31" t="str">
        <f>[2]wt!B31</f>
        <v>000625.SZ</v>
      </c>
      <c r="C31" t="str">
        <f>[2]wt!C31</f>
        <v>长安汽车</v>
      </c>
      <c r="D31">
        <f>[2]wt!D31</f>
        <v>4.3700034878905092E-3</v>
      </c>
      <c r="H31" t="s">
        <v>121</v>
      </c>
      <c r="I31" t="s">
        <v>122</v>
      </c>
      <c r="J31">
        <v>4.4188700000000001E-3</v>
      </c>
    </row>
    <row r="32" spans="2:10" x14ac:dyDescent="0.15">
      <c r="B32" t="str">
        <f>[2]wt!B32</f>
        <v>000629.SZ</v>
      </c>
      <c r="C32" t="str">
        <f>[2]wt!C32</f>
        <v>攀钢钒钛</v>
      </c>
      <c r="D32">
        <f>[2]wt!D32</f>
        <v>1.9801550660375391E-3</v>
      </c>
      <c r="H32" t="s">
        <v>123</v>
      </c>
      <c r="I32" t="s">
        <v>124</v>
      </c>
      <c r="J32">
        <v>2.0859900000000002E-3</v>
      </c>
    </row>
    <row r="33" spans="2:10" x14ac:dyDescent="0.15">
      <c r="B33" t="str">
        <f>[2]wt!B33</f>
        <v>000630.SZ</v>
      </c>
      <c r="C33" t="str">
        <f>[2]wt!C33</f>
        <v>铜陵有色</v>
      </c>
      <c r="D33">
        <f>[2]wt!D33</f>
        <v>1.5257101664135661E-3</v>
      </c>
      <c r="H33" t="s">
        <v>125</v>
      </c>
      <c r="I33" t="s">
        <v>126</v>
      </c>
      <c r="J33">
        <v>1.40631E-3</v>
      </c>
    </row>
    <row r="34" spans="2:10" x14ac:dyDescent="0.15">
      <c r="B34" t="str">
        <f>[2]wt!B34</f>
        <v>000651.SZ</v>
      </c>
      <c r="C34" t="str">
        <f>[2]wt!C34</f>
        <v>格力电器</v>
      </c>
      <c r="D34">
        <f>[2]wt!D34</f>
        <v>1.1850971532722392E-2</v>
      </c>
      <c r="H34" t="s">
        <v>127</v>
      </c>
      <c r="I34" t="s">
        <v>128</v>
      </c>
      <c r="J34">
        <v>1.232742E-2</v>
      </c>
    </row>
    <row r="35" spans="2:10" x14ac:dyDescent="0.15">
      <c r="B35" t="str">
        <f>[2]wt!B35</f>
        <v>000686.SZ</v>
      </c>
      <c r="C35" t="str">
        <f>[2]wt!C35</f>
        <v>东北证券</v>
      </c>
      <c r="D35">
        <f>[2]wt!D35</f>
        <v>2.3380396392009106E-3</v>
      </c>
      <c r="H35" t="s">
        <v>129</v>
      </c>
      <c r="I35" t="s">
        <v>130</v>
      </c>
      <c r="J35">
        <v>8.1176999999999996E-4</v>
      </c>
    </row>
    <row r="36" spans="2:10" x14ac:dyDescent="0.15">
      <c r="B36" t="str">
        <f>[2]wt!B36</f>
        <v>000709.SZ</v>
      </c>
      <c r="C36" t="str">
        <f>[2]wt!C36</f>
        <v>河北钢铁</v>
      </c>
      <c r="D36">
        <f>[2]wt!D36</f>
        <v>2.0997841105562663E-3</v>
      </c>
      <c r="H36" t="s">
        <v>131</v>
      </c>
      <c r="I36" t="s">
        <v>132</v>
      </c>
      <c r="J36">
        <v>1.50975E-3</v>
      </c>
    </row>
    <row r="37" spans="2:10" x14ac:dyDescent="0.15">
      <c r="B37" t="str">
        <f>[2]wt!B37</f>
        <v>000725.SZ</v>
      </c>
      <c r="C37" t="str">
        <f>[2]wt!C37</f>
        <v>京东方Ａ</v>
      </c>
      <c r="D37">
        <f>[2]wt!D37</f>
        <v>4.2073528076920124E-3</v>
      </c>
      <c r="H37" t="s">
        <v>133</v>
      </c>
      <c r="I37" t="s">
        <v>134</v>
      </c>
      <c r="J37">
        <v>1.7292399999999999E-3</v>
      </c>
    </row>
    <row r="38" spans="2:10" x14ac:dyDescent="0.15">
      <c r="B38" t="str">
        <f>[2]wt!B38</f>
        <v>000728.SZ</v>
      </c>
      <c r="C38" t="str">
        <f>[2]wt!C38</f>
        <v>国元证券</v>
      </c>
      <c r="D38">
        <f>[2]wt!D38</f>
        <v>3.3892733561811891E-3</v>
      </c>
      <c r="H38" t="s">
        <v>135</v>
      </c>
      <c r="I38" t="s">
        <v>136</v>
      </c>
      <c r="J38">
        <v>7.8076000000000003E-4</v>
      </c>
    </row>
    <row r="39" spans="2:10" x14ac:dyDescent="0.15">
      <c r="B39" t="str">
        <f>[2]wt!B39</f>
        <v>000729.SZ</v>
      </c>
      <c r="C39" t="str">
        <f>[2]wt!C39</f>
        <v>燕京啤酒</v>
      </c>
      <c r="D39">
        <f>[2]wt!D39</f>
        <v>1.4857846731233619E-3</v>
      </c>
      <c r="H39" t="s">
        <v>137</v>
      </c>
      <c r="I39" t="s">
        <v>138</v>
      </c>
      <c r="J39">
        <v>4.4013100000000003E-3</v>
      </c>
    </row>
    <row r="40" spans="2:10" x14ac:dyDescent="0.15">
      <c r="B40" t="str">
        <f>[2]wt!B40</f>
        <v>000750.SZ</v>
      </c>
      <c r="C40" t="str">
        <f>[2]wt!C40</f>
        <v>国海证券</v>
      </c>
      <c r="D40">
        <f>[2]wt!D40</f>
        <v>1.5617728534844076E-3</v>
      </c>
      <c r="H40" t="s">
        <v>139</v>
      </c>
      <c r="I40" t="s">
        <v>140</v>
      </c>
      <c r="J40">
        <v>2.1867200000000001E-3</v>
      </c>
    </row>
    <row r="41" spans="2:10" x14ac:dyDescent="0.15">
      <c r="B41" t="str">
        <f>[2]wt!B41</f>
        <v>000768.SZ</v>
      </c>
      <c r="C41" t="str">
        <f>[2]wt!C41</f>
        <v>中航飞机</v>
      </c>
      <c r="D41">
        <f>[2]wt!D41</f>
        <v>3.3594717570536907E-3</v>
      </c>
      <c r="H41" t="s">
        <v>141</v>
      </c>
      <c r="I41" t="s">
        <v>142</v>
      </c>
      <c r="J41">
        <v>1.7177E-3</v>
      </c>
    </row>
    <row r="42" spans="2:10" x14ac:dyDescent="0.15">
      <c r="B42" t="str">
        <f>[2]wt!B42</f>
        <v>000776.SZ</v>
      </c>
      <c r="C42" t="str">
        <f>[2]wt!C42</f>
        <v>广发证券</v>
      </c>
      <c r="D42">
        <f>[2]wt!D42</f>
        <v>9.4295916036131518E-3</v>
      </c>
      <c r="H42" t="s">
        <v>143</v>
      </c>
      <c r="I42" t="s">
        <v>144</v>
      </c>
      <c r="J42">
        <v>1.2067E-3</v>
      </c>
    </row>
    <row r="43" spans="2:10" x14ac:dyDescent="0.15">
      <c r="B43" t="str">
        <f>[2]wt!B43</f>
        <v>000778.SZ</v>
      </c>
      <c r="C43" t="str">
        <f>[2]wt!C43</f>
        <v>新兴铸管</v>
      </c>
      <c r="D43">
        <f>[2]wt!D43</f>
        <v>1.689461697239464E-3</v>
      </c>
      <c r="H43" t="s">
        <v>145</v>
      </c>
      <c r="I43" t="s">
        <v>146</v>
      </c>
      <c r="J43">
        <v>1.2090099999999999E-3</v>
      </c>
    </row>
    <row r="44" spans="2:10" x14ac:dyDescent="0.15">
      <c r="B44" t="str">
        <f>[2]wt!B44</f>
        <v>000783.SZ</v>
      </c>
      <c r="C44" t="str">
        <f>[2]wt!C44</f>
        <v>长江证券</v>
      </c>
      <c r="D44">
        <f>[2]wt!D44</f>
        <v>6.4938490478742544E-3</v>
      </c>
      <c r="H44" t="s">
        <v>147</v>
      </c>
      <c r="I44" t="s">
        <v>148</v>
      </c>
      <c r="J44">
        <v>3.7673299999999997E-3</v>
      </c>
    </row>
    <row r="45" spans="2:10" x14ac:dyDescent="0.15">
      <c r="B45" t="str">
        <f>[2]wt!B45</f>
        <v>000792.SZ</v>
      </c>
      <c r="C45" t="str">
        <f>[2]wt!C45</f>
        <v>盐湖股份</v>
      </c>
      <c r="D45">
        <f>[2]wt!D45</f>
        <v>2.0235895207025836E-3</v>
      </c>
      <c r="H45" t="s">
        <v>149</v>
      </c>
      <c r="I45" t="s">
        <v>150</v>
      </c>
      <c r="J45">
        <v>5.5596700000000001E-3</v>
      </c>
    </row>
    <row r="46" spans="2:10" x14ac:dyDescent="0.15">
      <c r="B46" t="str">
        <f>[2]wt!B46</f>
        <v>000793.SZ</v>
      </c>
      <c r="C46" t="str">
        <f>[2]wt!C46</f>
        <v>华闻传媒</v>
      </c>
      <c r="D46">
        <f>[2]wt!D46</f>
        <v>2.0132100719299456E-3</v>
      </c>
      <c r="H46" t="s">
        <v>151</v>
      </c>
      <c r="I46" t="s">
        <v>152</v>
      </c>
      <c r="J46">
        <v>1.7760400000000002E-3</v>
      </c>
    </row>
    <row r="47" spans="2:10" x14ac:dyDescent="0.15">
      <c r="B47" t="str">
        <f>[2]wt!B47</f>
        <v>000800.SZ</v>
      </c>
      <c r="C47" t="str">
        <f>[2]wt!C47</f>
        <v>一汽轿车</v>
      </c>
      <c r="D47">
        <f>[2]wt!D47</f>
        <v>1.5050593881263386E-3</v>
      </c>
      <c r="H47" t="s">
        <v>153</v>
      </c>
      <c r="I47" t="s">
        <v>154</v>
      </c>
      <c r="J47">
        <v>3.5922599999999999E-3</v>
      </c>
    </row>
    <row r="48" spans="2:10" x14ac:dyDescent="0.15">
      <c r="B48" t="str">
        <f>[2]wt!B48</f>
        <v>000825.SZ</v>
      </c>
      <c r="C48" t="str">
        <f>[2]wt!C48</f>
        <v>太钢不锈</v>
      </c>
      <c r="D48">
        <f>[2]wt!D48</f>
        <v>1.2733794761757237E-3</v>
      </c>
      <c r="H48" t="s">
        <v>155</v>
      </c>
      <c r="I48" t="s">
        <v>156</v>
      </c>
      <c r="J48">
        <v>2.00395E-3</v>
      </c>
    </row>
    <row r="49" spans="2:10" x14ac:dyDescent="0.15">
      <c r="B49" t="str">
        <f>[2]wt!B49</f>
        <v>000826.SZ</v>
      </c>
      <c r="C49" t="str">
        <f>[2]wt!C49</f>
        <v>桑德环境</v>
      </c>
      <c r="D49">
        <f>[2]wt!D49</f>
        <v>2.0200707303042842E-3</v>
      </c>
      <c r="H49" t="s">
        <v>157</v>
      </c>
      <c r="I49" t="s">
        <v>158</v>
      </c>
      <c r="J49">
        <v>2.5101500000000001E-3</v>
      </c>
    </row>
    <row r="50" spans="2:10" x14ac:dyDescent="0.15">
      <c r="B50" t="str">
        <f>[2]wt!B50</f>
        <v>000831.SZ</v>
      </c>
      <c r="C50" t="str">
        <f>[2]wt!C50</f>
        <v>五矿稀土</v>
      </c>
      <c r="D50">
        <f>[2]wt!D50</f>
        <v>2.0640949263768648E-3</v>
      </c>
      <c r="H50" t="s">
        <v>159</v>
      </c>
      <c r="I50" t="s">
        <v>160</v>
      </c>
      <c r="J50">
        <v>1.6027299999999999E-3</v>
      </c>
    </row>
    <row r="51" spans="2:10" x14ac:dyDescent="0.15">
      <c r="B51" t="str">
        <f>[2]wt!B51</f>
        <v>000839.SZ</v>
      </c>
      <c r="C51" t="str">
        <f>[2]wt!C51</f>
        <v>中信国安</v>
      </c>
      <c r="D51">
        <f>[2]wt!D51</f>
        <v>1.4152909168758626E-3</v>
      </c>
      <c r="H51" t="s">
        <v>161</v>
      </c>
      <c r="I51" t="s">
        <v>162</v>
      </c>
      <c r="J51">
        <v>2.2397100000000002E-3</v>
      </c>
    </row>
    <row r="52" spans="2:10" x14ac:dyDescent="0.15">
      <c r="B52" t="str">
        <f>[2]wt!B52</f>
        <v>000858.SZ</v>
      </c>
      <c r="C52" t="str">
        <f>[2]wt!C52</f>
        <v>五 粮 液</v>
      </c>
      <c r="D52">
        <f>[2]wt!D52</f>
        <v>5.1517745267440169E-3</v>
      </c>
      <c r="H52" t="s">
        <v>163</v>
      </c>
      <c r="I52" t="s">
        <v>164</v>
      </c>
      <c r="J52">
        <v>2.42654E-3</v>
      </c>
    </row>
    <row r="53" spans="2:10" x14ac:dyDescent="0.15">
      <c r="B53" t="str">
        <f>[2]wt!B53</f>
        <v>000869.SZ</v>
      </c>
      <c r="C53" t="str">
        <f>[2]wt!C53</f>
        <v>张  裕Ａ</v>
      </c>
      <c r="D53">
        <f>[2]wt!D53</f>
        <v>6.1977890322676007E-4</v>
      </c>
      <c r="H53" t="s">
        <v>165</v>
      </c>
      <c r="I53" t="s">
        <v>166</v>
      </c>
      <c r="J53">
        <v>1.3892399999999999E-3</v>
      </c>
    </row>
    <row r="54" spans="2:10" x14ac:dyDescent="0.15">
      <c r="B54" t="str">
        <f>[2]wt!B54</f>
        <v>000876.SZ</v>
      </c>
      <c r="C54" t="str">
        <f>[2]wt!C54</f>
        <v>新 希 望</v>
      </c>
      <c r="D54">
        <f>[2]wt!D54</f>
        <v>1.2372086698468341E-3</v>
      </c>
      <c r="H54" t="s">
        <v>167</v>
      </c>
      <c r="I54" t="s">
        <v>168</v>
      </c>
      <c r="J54">
        <v>6.3308600000000007E-3</v>
      </c>
    </row>
    <row r="55" spans="2:10" x14ac:dyDescent="0.15">
      <c r="B55" t="str">
        <f>[2]wt!B55</f>
        <v>000878.SZ</v>
      </c>
      <c r="C55" t="str">
        <f>[2]wt!C55</f>
        <v>云南铜业</v>
      </c>
      <c r="D55">
        <f>[2]wt!D55</f>
        <v>1.4051571936896982E-3</v>
      </c>
      <c r="H55" t="s">
        <v>169</v>
      </c>
      <c r="I55" t="s">
        <v>170</v>
      </c>
      <c r="J55">
        <v>7.5886999999999992E-4</v>
      </c>
    </row>
    <row r="56" spans="2:10" x14ac:dyDescent="0.15">
      <c r="B56" t="str">
        <f>[2]wt!B56</f>
        <v>000883.SZ</v>
      </c>
      <c r="C56" t="str">
        <f>[2]wt!C56</f>
        <v>湖北能源</v>
      </c>
      <c r="D56">
        <f>[2]wt!D56</f>
        <v>1.8331423621622115E-3</v>
      </c>
      <c r="H56" t="s">
        <v>171</v>
      </c>
      <c r="I56" t="s">
        <v>172</v>
      </c>
      <c r="J56">
        <v>1.5462699999999998E-3</v>
      </c>
    </row>
    <row r="57" spans="2:10" x14ac:dyDescent="0.15">
      <c r="B57" t="str">
        <f>[2]wt!B57</f>
        <v>000895.SZ</v>
      </c>
      <c r="C57" t="str">
        <f>[2]wt!C57</f>
        <v>双汇发展</v>
      </c>
      <c r="D57">
        <f>[2]wt!D57</f>
        <v>2.7569624480442839E-3</v>
      </c>
      <c r="H57" t="s">
        <v>173</v>
      </c>
      <c r="I57" t="s">
        <v>174</v>
      </c>
      <c r="J57">
        <v>1.3328699999999999E-3</v>
      </c>
    </row>
    <row r="58" spans="2:10" x14ac:dyDescent="0.15">
      <c r="B58" t="str">
        <f>[2]wt!B58</f>
        <v>000898.SZ</v>
      </c>
      <c r="C58" t="str">
        <f>[2]wt!C58</f>
        <v>鞍钢股份</v>
      </c>
      <c r="D58">
        <f>[2]wt!D58</f>
        <v>1.0509978204172638E-3</v>
      </c>
      <c r="H58" t="s">
        <v>175</v>
      </c>
      <c r="I58" t="s">
        <v>176</v>
      </c>
      <c r="J58">
        <v>1.52815E-3</v>
      </c>
    </row>
    <row r="59" spans="2:10" x14ac:dyDescent="0.15">
      <c r="B59" t="str">
        <f>[2]wt!B59</f>
        <v>000917.SZ</v>
      </c>
      <c r="C59" t="str">
        <f>[2]wt!C59</f>
        <v>电广传媒</v>
      </c>
      <c r="D59">
        <f>[2]wt!D59</f>
        <v>1.7444157673983831E-3</v>
      </c>
      <c r="H59" t="s">
        <v>177</v>
      </c>
      <c r="I59" t="s">
        <v>178</v>
      </c>
      <c r="J59">
        <v>4.0245300000000001E-3</v>
      </c>
    </row>
    <row r="60" spans="2:10" x14ac:dyDescent="0.15">
      <c r="B60" t="str">
        <f>[2]wt!B60</f>
        <v>000937.SZ</v>
      </c>
      <c r="C60" t="str">
        <f>[2]wt!C60</f>
        <v>冀中能源</v>
      </c>
      <c r="D60">
        <f>[2]wt!D60</f>
        <v>9.1707737578924106E-4</v>
      </c>
      <c r="H60" t="s">
        <v>179</v>
      </c>
      <c r="I60" t="s">
        <v>180</v>
      </c>
      <c r="J60">
        <v>2.0946000000000003E-3</v>
      </c>
    </row>
    <row r="61" spans="2:10" x14ac:dyDescent="0.15">
      <c r="B61" t="str">
        <f>[2]wt!B61</f>
        <v>000960.SZ</v>
      </c>
      <c r="C61" t="str">
        <f>[2]wt!C61</f>
        <v>锡业股份</v>
      </c>
      <c r="D61">
        <f>[2]wt!D61</f>
        <v>1.1296594951591403E-3</v>
      </c>
      <c r="H61" t="s">
        <v>181</v>
      </c>
      <c r="I61" t="s">
        <v>182</v>
      </c>
      <c r="J61">
        <v>9.7992999999999995E-4</v>
      </c>
    </row>
    <row r="62" spans="2:10" x14ac:dyDescent="0.15">
      <c r="B62" t="str">
        <f>[2]wt!B62</f>
        <v>000963.SZ</v>
      </c>
      <c r="C62" t="str">
        <f>[2]wt!C62</f>
        <v>华东医药</v>
      </c>
      <c r="D62">
        <f>[2]wt!D62</f>
        <v>1.5619497759066683E-3</v>
      </c>
      <c r="H62" t="s">
        <v>183</v>
      </c>
      <c r="I62" t="s">
        <v>184</v>
      </c>
      <c r="J62">
        <v>1.3575599999999998E-3</v>
      </c>
    </row>
    <row r="63" spans="2:10" x14ac:dyDescent="0.15">
      <c r="B63" t="str">
        <f>[2]wt!B63</f>
        <v>000970.SZ</v>
      </c>
      <c r="C63" t="str">
        <f>[2]wt!C63</f>
        <v>中科三环</v>
      </c>
      <c r="D63">
        <f>[2]wt!D63</f>
        <v>1.9519555977338475E-3</v>
      </c>
      <c r="H63" t="s">
        <v>185</v>
      </c>
      <c r="I63" t="s">
        <v>186</v>
      </c>
      <c r="J63">
        <v>5.5114999999999993E-4</v>
      </c>
    </row>
    <row r="64" spans="2:10" x14ac:dyDescent="0.15">
      <c r="B64" t="str">
        <f>[2]wt!B64</f>
        <v>000983.SZ</v>
      </c>
      <c r="C64" t="str">
        <f>[2]wt!C64</f>
        <v>西山煤电</v>
      </c>
      <c r="D64">
        <f>[2]wt!D64</f>
        <v>1.601934243337626E-3</v>
      </c>
      <c r="H64" t="s">
        <v>187</v>
      </c>
      <c r="I64" t="s">
        <v>188</v>
      </c>
      <c r="J64">
        <v>2.3910999999999997E-3</v>
      </c>
    </row>
    <row r="65" spans="2:10" x14ac:dyDescent="0.15">
      <c r="B65" t="str">
        <f>[2]wt!B65</f>
        <v>000999.SZ</v>
      </c>
      <c r="C65" t="str">
        <f>[2]wt!C65</f>
        <v>华润三九</v>
      </c>
      <c r="D65">
        <f>[2]wt!D65</f>
        <v>1.2026596523886687E-3</v>
      </c>
      <c r="H65" t="s">
        <v>189</v>
      </c>
      <c r="I65" t="s">
        <v>190</v>
      </c>
      <c r="J65">
        <v>2.3966E-3</v>
      </c>
    </row>
    <row r="66" spans="2:10" x14ac:dyDescent="0.15">
      <c r="B66" t="str">
        <f>[2]wt!B66</f>
        <v>002001.SZ</v>
      </c>
      <c r="C66" t="str">
        <f>[2]wt!C66</f>
        <v>新 和 成</v>
      </c>
      <c r="D66">
        <f>[2]wt!D66</f>
        <v>1.1448453364031985E-3</v>
      </c>
      <c r="H66" t="s">
        <v>191</v>
      </c>
      <c r="I66" t="s">
        <v>192</v>
      </c>
      <c r="J66">
        <v>1.74434E-3</v>
      </c>
    </row>
    <row r="67" spans="2:10" x14ac:dyDescent="0.15">
      <c r="B67" t="str">
        <f>[2]wt!B67</f>
        <v>002007.SZ</v>
      </c>
      <c r="C67" t="str">
        <f>[2]wt!C67</f>
        <v>华兰生物</v>
      </c>
      <c r="D67">
        <f>[2]wt!D67</f>
        <v>1.3430279364057545E-3</v>
      </c>
      <c r="H67" t="s">
        <v>193</v>
      </c>
      <c r="I67" t="s">
        <v>194</v>
      </c>
      <c r="J67">
        <v>1.4606E-3</v>
      </c>
    </row>
    <row r="68" spans="2:10" x14ac:dyDescent="0.15">
      <c r="B68" t="str">
        <f>[2]wt!B68</f>
        <v>002008.SZ</v>
      </c>
      <c r="C68" t="str">
        <f>[2]wt!C68</f>
        <v>大族激光</v>
      </c>
      <c r="D68">
        <f>[2]wt!D68</f>
        <v>1.9679375898780799E-3</v>
      </c>
      <c r="H68" t="s">
        <v>195</v>
      </c>
      <c r="I68" t="s">
        <v>196</v>
      </c>
      <c r="J68">
        <v>1.4417799999999999E-3</v>
      </c>
    </row>
    <row r="69" spans="2:10" x14ac:dyDescent="0.15">
      <c r="B69" t="str">
        <f>[2]wt!B69</f>
        <v>002024.SZ</v>
      </c>
      <c r="C69" t="str">
        <f>[2]wt!C69</f>
        <v>苏宁云商</v>
      </c>
      <c r="D69">
        <f>[2]wt!D69</f>
        <v>5.2830313060146681E-3</v>
      </c>
      <c r="H69" t="s">
        <v>197</v>
      </c>
      <c r="I69" t="s">
        <v>198</v>
      </c>
      <c r="J69">
        <v>1.4548199999999999E-3</v>
      </c>
    </row>
    <row r="70" spans="2:10" x14ac:dyDescent="0.15">
      <c r="B70" t="str">
        <f>[2]wt!B70</f>
        <v>002038.SZ</v>
      </c>
      <c r="C70" t="str">
        <f>[2]wt!C70</f>
        <v>双鹭药业</v>
      </c>
      <c r="D70">
        <f>[2]wt!D70</f>
        <v>1.5596104683234413E-3</v>
      </c>
      <c r="H70" t="s">
        <v>199</v>
      </c>
      <c r="I70" t="s">
        <v>200</v>
      </c>
      <c r="J70">
        <v>2.9371700000000002E-3</v>
      </c>
    </row>
    <row r="71" spans="2:10" x14ac:dyDescent="0.15">
      <c r="B71" t="str">
        <f>[2]wt!B71</f>
        <v>002051.SZ</v>
      </c>
      <c r="C71" t="str">
        <f>[2]wt!C71</f>
        <v>中工国际</v>
      </c>
      <c r="D71">
        <f>[2]wt!D71</f>
        <v>1.170420455443354E-3</v>
      </c>
      <c r="H71" t="s">
        <v>201</v>
      </c>
      <c r="I71" t="s">
        <v>202</v>
      </c>
      <c r="J71">
        <v>6.8501100000000004E-3</v>
      </c>
    </row>
    <row r="72" spans="2:10" x14ac:dyDescent="0.15">
      <c r="B72" t="str">
        <f>[2]wt!B72</f>
        <v>002065.SZ</v>
      </c>
      <c r="C72" t="str">
        <f>[2]wt!C72</f>
        <v>东华软件</v>
      </c>
      <c r="D72">
        <f>[2]wt!D72</f>
        <v>1.9579316439968814E-3</v>
      </c>
      <c r="H72" t="s">
        <v>203</v>
      </c>
      <c r="I72" t="s">
        <v>204</v>
      </c>
      <c r="J72">
        <v>2.1065900000000002E-3</v>
      </c>
    </row>
    <row r="73" spans="2:10" x14ac:dyDescent="0.15">
      <c r="B73" t="str">
        <f>[2]wt!B73</f>
        <v>002081.SZ</v>
      </c>
      <c r="C73" t="str">
        <f>[2]wt!C73</f>
        <v>金 螳 螂</v>
      </c>
      <c r="D73">
        <f>[2]wt!D73</f>
        <v>2.0440830346144683E-3</v>
      </c>
      <c r="H73" t="s">
        <v>205</v>
      </c>
      <c r="I73" t="s">
        <v>206</v>
      </c>
      <c r="J73">
        <v>1.0069200000000001E-3</v>
      </c>
    </row>
    <row r="74" spans="2:10" x14ac:dyDescent="0.15">
      <c r="B74" t="str">
        <f>[2]wt!B74</f>
        <v>002129.SZ</v>
      </c>
      <c r="C74" t="str">
        <f>[2]wt!C74</f>
        <v>中环股份</v>
      </c>
      <c r="D74">
        <f>[2]wt!D74</f>
        <v>1.2189168571897513E-3</v>
      </c>
      <c r="H74" t="s">
        <v>207</v>
      </c>
      <c r="I74" t="s">
        <v>208</v>
      </c>
      <c r="J74">
        <v>2.2496500000000002E-3</v>
      </c>
    </row>
    <row r="75" spans="2:10" x14ac:dyDescent="0.15">
      <c r="B75" t="str">
        <f>[2]wt!B75</f>
        <v>002142.SZ</v>
      </c>
      <c r="C75" t="str">
        <f>[2]wt!C75</f>
        <v>宁波银行</v>
      </c>
      <c r="D75">
        <f>[2]wt!D75</f>
        <v>2.3592310137783797E-3</v>
      </c>
      <c r="H75" t="s">
        <v>209</v>
      </c>
      <c r="I75" t="s">
        <v>210</v>
      </c>
      <c r="J75">
        <v>2.7706300000000001E-3</v>
      </c>
    </row>
    <row r="76" spans="2:10" x14ac:dyDescent="0.15">
      <c r="B76" t="str">
        <f>[2]wt!B76</f>
        <v>002146.SZ</v>
      </c>
      <c r="C76" t="str">
        <f>[2]wt!C76</f>
        <v>荣盛发展</v>
      </c>
      <c r="D76">
        <f>[2]wt!D76</f>
        <v>1.1394885186180777E-3</v>
      </c>
      <c r="H76" t="s">
        <v>211</v>
      </c>
      <c r="I76" t="s">
        <v>212</v>
      </c>
      <c r="J76">
        <v>1.1266099999999999E-3</v>
      </c>
    </row>
    <row r="77" spans="2:10" x14ac:dyDescent="0.15">
      <c r="B77" t="str">
        <f>[2]wt!B77</f>
        <v>002153.SZ</v>
      </c>
      <c r="C77" t="str">
        <f>[2]wt!C77</f>
        <v>石基信息</v>
      </c>
      <c r="D77">
        <f>[2]wt!D77</f>
        <v>1.2597476750739937E-3</v>
      </c>
      <c r="H77" t="s">
        <v>213</v>
      </c>
      <c r="I77" t="s">
        <v>214</v>
      </c>
      <c r="J77">
        <v>1.6028400000000001E-3</v>
      </c>
    </row>
    <row r="78" spans="2:10" x14ac:dyDescent="0.15">
      <c r="B78" t="str">
        <f>[2]wt!B78</f>
        <v>002202.SZ</v>
      </c>
      <c r="C78" t="str">
        <f>[2]wt!C78</f>
        <v>金风科技</v>
      </c>
      <c r="D78">
        <f>[2]wt!D78</f>
        <v>2.6324287208195464E-3</v>
      </c>
      <c r="H78" t="s">
        <v>215</v>
      </c>
      <c r="I78" t="s">
        <v>216</v>
      </c>
      <c r="J78">
        <v>2.0494799999999998E-3</v>
      </c>
    </row>
    <row r="79" spans="2:10" x14ac:dyDescent="0.15">
      <c r="B79" t="str">
        <f>[2]wt!B79</f>
        <v>002230.SZ</v>
      </c>
      <c r="C79" t="str">
        <f>[2]wt!C79</f>
        <v>科大讯飞</v>
      </c>
      <c r="D79">
        <f>[2]wt!D79</f>
        <v>2.244054516886551E-3</v>
      </c>
      <c r="H79" t="s">
        <v>217</v>
      </c>
      <c r="I79" t="s">
        <v>218</v>
      </c>
      <c r="J79">
        <v>1.093E-3</v>
      </c>
    </row>
    <row r="80" spans="2:10" x14ac:dyDescent="0.15">
      <c r="B80" t="str">
        <f>[2]wt!B80</f>
        <v>002236.SZ</v>
      </c>
      <c r="C80" t="str">
        <f>[2]wt!C80</f>
        <v>大华股份</v>
      </c>
      <c r="D80">
        <f>[2]wt!D80</f>
        <v>1.9225078434508705E-3</v>
      </c>
      <c r="H80" t="s">
        <v>219</v>
      </c>
      <c r="I80" t="s">
        <v>220</v>
      </c>
      <c r="J80">
        <v>3.1188599999999998E-3</v>
      </c>
    </row>
    <row r="81" spans="2:10" x14ac:dyDescent="0.15">
      <c r="B81" t="str">
        <f>[2]wt!B81</f>
        <v>002241.SZ</v>
      </c>
      <c r="C81" t="str">
        <f>[2]wt!C81</f>
        <v>歌尔声学</v>
      </c>
      <c r="D81">
        <f>[2]wt!D81</f>
        <v>2.6828417821404367E-3</v>
      </c>
      <c r="H81" t="s">
        <v>221</v>
      </c>
      <c r="I81" t="s">
        <v>222</v>
      </c>
      <c r="J81">
        <v>2.7368599999999998E-3</v>
      </c>
    </row>
    <row r="82" spans="2:10" x14ac:dyDescent="0.15">
      <c r="B82" t="str">
        <f>[2]wt!B82</f>
        <v>002252.SZ</v>
      </c>
      <c r="C82" t="str">
        <f>[2]wt!C82</f>
        <v>上海莱士</v>
      </c>
      <c r="D82">
        <f>[2]wt!D82</f>
        <v>1.5321088606853341E-3</v>
      </c>
      <c r="H82" t="s">
        <v>223</v>
      </c>
      <c r="I82" t="s">
        <v>224</v>
      </c>
      <c r="J82">
        <v>2.9504100000000001E-3</v>
      </c>
    </row>
    <row r="83" spans="2:10" x14ac:dyDescent="0.15">
      <c r="B83" t="str">
        <f>[2]wt!B83</f>
        <v>002292.SZ</v>
      </c>
      <c r="C83" t="str">
        <f>[2]wt!C83</f>
        <v>奥飞动漫</v>
      </c>
      <c r="D83">
        <f>[2]wt!D83</f>
        <v>8.166444140858182E-4</v>
      </c>
      <c r="H83" t="s">
        <v>225</v>
      </c>
      <c r="I83" t="s">
        <v>226</v>
      </c>
      <c r="J83">
        <v>3.7341400000000004E-3</v>
      </c>
    </row>
    <row r="84" spans="2:10" x14ac:dyDescent="0.15">
      <c r="B84" t="str">
        <f>[2]wt!B84</f>
        <v>002294.SZ</v>
      </c>
      <c r="C84" t="str">
        <f>[2]wt!C84</f>
        <v>信 立 泰</v>
      </c>
      <c r="D84">
        <f>[2]wt!D84</f>
        <v>9.5442766493320332E-4</v>
      </c>
      <c r="H84" t="s">
        <v>227</v>
      </c>
      <c r="I84" t="s">
        <v>228</v>
      </c>
      <c r="J84">
        <v>1.37729E-3</v>
      </c>
    </row>
    <row r="85" spans="2:10" x14ac:dyDescent="0.15">
      <c r="B85" t="str">
        <f>[2]wt!B85</f>
        <v>002304.SZ</v>
      </c>
      <c r="C85" t="str">
        <f>[2]wt!C85</f>
        <v>洋河股份</v>
      </c>
      <c r="D85">
        <f>[2]wt!D85</f>
        <v>3.00740596577801E-3</v>
      </c>
      <c r="H85" t="s">
        <v>229</v>
      </c>
      <c r="I85" t="s">
        <v>230</v>
      </c>
      <c r="J85">
        <v>5.7408000000000003E-4</v>
      </c>
    </row>
    <row r="86" spans="2:10" x14ac:dyDescent="0.15">
      <c r="B86" t="str">
        <f>[2]wt!B86</f>
        <v>002310.SZ</v>
      </c>
      <c r="C86" t="str">
        <f>[2]wt!C86</f>
        <v>东方园林</v>
      </c>
      <c r="D86">
        <f>[2]wt!D86</f>
        <v>9.8936001430626722E-4</v>
      </c>
      <c r="H86" t="s">
        <v>231</v>
      </c>
      <c r="I86" t="s">
        <v>232</v>
      </c>
      <c r="J86">
        <v>1.16351E-3</v>
      </c>
    </row>
    <row r="87" spans="2:10" x14ac:dyDescent="0.15">
      <c r="B87" t="str">
        <f>[2]wt!B87</f>
        <v>002344.SZ</v>
      </c>
      <c r="C87" t="str">
        <f>[2]wt!C87</f>
        <v>海宁皮城</v>
      </c>
      <c r="D87">
        <f>[2]wt!D87</f>
        <v>1.2088617661912583E-3</v>
      </c>
      <c r="H87" t="s">
        <v>233</v>
      </c>
      <c r="I87" t="s">
        <v>234</v>
      </c>
      <c r="J87">
        <v>1.08146E-3</v>
      </c>
    </row>
    <row r="88" spans="2:10" x14ac:dyDescent="0.15">
      <c r="B88" t="str">
        <f>[2]wt!B88</f>
        <v>002353.SZ</v>
      </c>
      <c r="C88" t="str">
        <f>[2]wt!C88</f>
        <v>杰瑞股份</v>
      </c>
      <c r="D88">
        <f>[2]wt!D88</f>
        <v>1.6893928940752514E-3</v>
      </c>
      <c r="H88" t="s">
        <v>235</v>
      </c>
      <c r="I88" t="s">
        <v>236</v>
      </c>
      <c r="J88">
        <v>3.6500600000000001E-3</v>
      </c>
    </row>
    <row r="89" spans="2:10" x14ac:dyDescent="0.15">
      <c r="B89" t="str">
        <f>[2]wt!B89</f>
        <v>002375.SZ</v>
      </c>
      <c r="C89" t="str">
        <f>[2]wt!C89</f>
        <v>亚厦股份</v>
      </c>
      <c r="D89">
        <f>[2]wt!D89</f>
        <v>9.1134705511268055E-4</v>
      </c>
      <c r="H89" t="s">
        <v>237</v>
      </c>
      <c r="I89" t="s">
        <v>238</v>
      </c>
      <c r="J89">
        <v>1.3265099999999999E-3</v>
      </c>
    </row>
    <row r="90" spans="2:10" x14ac:dyDescent="0.15">
      <c r="B90" t="str">
        <f>[2]wt!B90</f>
        <v>002385.SZ</v>
      </c>
      <c r="C90" t="str">
        <f>[2]wt!C90</f>
        <v>大 北 农</v>
      </c>
      <c r="D90">
        <f>[2]wt!D90</f>
        <v>1.6276273106592882E-3</v>
      </c>
      <c r="H90" t="s">
        <v>239</v>
      </c>
      <c r="I90" t="s">
        <v>240</v>
      </c>
      <c r="J90">
        <v>1.4949399999999999E-3</v>
      </c>
    </row>
    <row r="91" spans="2:10" x14ac:dyDescent="0.15">
      <c r="B91" t="str">
        <f>[2]wt!B91</f>
        <v>002399.SZ</v>
      </c>
      <c r="C91" t="str">
        <f>[2]wt!C91</f>
        <v>海 普 瑞</v>
      </c>
      <c r="D91">
        <f>[2]wt!D91</f>
        <v>9.4109950912288419E-4</v>
      </c>
      <c r="H91" t="s">
        <v>241</v>
      </c>
      <c r="I91" t="s">
        <v>242</v>
      </c>
      <c r="J91">
        <v>2.7239E-3</v>
      </c>
    </row>
    <row r="92" spans="2:10" x14ac:dyDescent="0.15">
      <c r="B92" t="str">
        <f>[2]wt!B92</f>
        <v>002400.SZ</v>
      </c>
      <c r="C92" t="str">
        <f>[2]wt!C92</f>
        <v>省广股份</v>
      </c>
      <c r="D92">
        <f>[2]wt!D92</f>
        <v>1.5521502395181078E-3</v>
      </c>
      <c r="H92" t="s">
        <v>243</v>
      </c>
      <c r="I92" t="s">
        <v>244</v>
      </c>
      <c r="J92">
        <v>1.3584999999999999E-3</v>
      </c>
    </row>
    <row r="93" spans="2:10" x14ac:dyDescent="0.15">
      <c r="B93" t="str">
        <f>[2]wt!B93</f>
        <v>002410.SZ</v>
      </c>
      <c r="C93" t="str">
        <f>[2]wt!C93</f>
        <v>广 联 达</v>
      </c>
      <c r="D93">
        <f>[2]wt!D93</f>
        <v>1.281026456426777E-3</v>
      </c>
      <c r="H93" t="s">
        <v>245</v>
      </c>
      <c r="I93" t="s">
        <v>246</v>
      </c>
      <c r="J93">
        <v>1.9161500000000001E-3</v>
      </c>
    </row>
    <row r="94" spans="2:10" x14ac:dyDescent="0.15">
      <c r="B94" t="str">
        <f>[2]wt!B94</f>
        <v>002415.SZ</v>
      </c>
      <c r="C94" t="str">
        <f>[2]wt!C94</f>
        <v>海康威视</v>
      </c>
      <c r="D94">
        <f>[2]wt!D94</f>
        <v>3.7706689534583392E-3</v>
      </c>
      <c r="H94" t="s">
        <v>247</v>
      </c>
      <c r="I94" t="s">
        <v>248</v>
      </c>
      <c r="J94">
        <v>9.5377000000000005E-4</v>
      </c>
    </row>
    <row r="95" spans="2:10" x14ac:dyDescent="0.15">
      <c r="B95" t="str">
        <f>[2]wt!B95</f>
        <v>002416.SZ</v>
      </c>
      <c r="C95" t="str">
        <f>[2]wt!C95</f>
        <v>爱 施 德</v>
      </c>
      <c r="D95">
        <f>[2]wt!D95</f>
        <v>3.5998798418358417E-4</v>
      </c>
      <c r="H95" t="s">
        <v>249</v>
      </c>
      <c r="I95" t="s">
        <v>250</v>
      </c>
      <c r="J95">
        <v>1.94118E-3</v>
      </c>
    </row>
    <row r="96" spans="2:10" x14ac:dyDescent="0.15">
      <c r="B96" t="str">
        <f>[2]wt!B96</f>
        <v>002422.SZ</v>
      </c>
      <c r="C96" t="str">
        <f>[2]wt!C96</f>
        <v>科伦药业</v>
      </c>
      <c r="D96">
        <f>[2]wt!D96</f>
        <v>1.5010000014377973E-3</v>
      </c>
      <c r="H96" t="s">
        <v>251</v>
      </c>
      <c r="I96" t="s">
        <v>252</v>
      </c>
      <c r="J96">
        <v>1.8664600000000001E-3</v>
      </c>
    </row>
    <row r="97" spans="2:10" x14ac:dyDescent="0.15">
      <c r="B97" t="str">
        <f>[2]wt!B97</f>
        <v>002429.SZ</v>
      </c>
      <c r="C97" t="str">
        <f>[2]wt!C97</f>
        <v>兆驰股份</v>
      </c>
      <c r="D97">
        <f>[2]wt!D97</f>
        <v>7.2154861212059837E-4</v>
      </c>
      <c r="H97" t="s">
        <v>253</v>
      </c>
      <c r="I97" t="s">
        <v>254</v>
      </c>
      <c r="J97">
        <v>4.1296699999999993E-3</v>
      </c>
    </row>
    <row r="98" spans="2:10" x14ac:dyDescent="0.15">
      <c r="B98" t="str">
        <f>[2]wt!B98</f>
        <v>002450.SZ</v>
      </c>
      <c r="C98" t="str">
        <f>[2]wt!C98</f>
        <v>康 得 新</v>
      </c>
      <c r="D98">
        <f>[2]wt!D98</f>
        <v>3.11387394788522E-3</v>
      </c>
      <c r="H98" t="s">
        <v>255</v>
      </c>
      <c r="I98" t="s">
        <v>256</v>
      </c>
      <c r="J98">
        <v>5.5876000000000005E-4</v>
      </c>
    </row>
    <row r="99" spans="2:10" x14ac:dyDescent="0.15">
      <c r="B99" t="str">
        <f>[2]wt!B99</f>
        <v>002456.SZ</v>
      </c>
      <c r="C99" t="str">
        <f>[2]wt!C99</f>
        <v>欧 菲 光</v>
      </c>
      <c r="D99">
        <f>[2]wt!D99</f>
        <v>1.7707477212448768E-3</v>
      </c>
      <c r="H99" t="s">
        <v>257</v>
      </c>
      <c r="I99" t="s">
        <v>258</v>
      </c>
      <c r="J99">
        <v>2.1020499999999998E-3</v>
      </c>
    </row>
    <row r="100" spans="2:10" x14ac:dyDescent="0.15">
      <c r="B100" t="str">
        <f>[2]wt!B100</f>
        <v>002465.SZ</v>
      </c>
      <c r="C100" t="str">
        <f>[2]wt!C100</f>
        <v>海格通信</v>
      </c>
      <c r="D100">
        <f>[2]wt!D100</f>
        <v>1.9893058868778097E-3</v>
      </c>
      <c r="H100" t="s">
        <v>259</v>
      </c>
      <c r="I100" t="s">
        <v>260</v>
      </c>
      <c r="J100">
        <v>9.5433000000000009E-4</v>
      </c>
    </row>
    <row r="101" spans="2:10" x14ac:dyDescent="0.15">
      <c r="B101" t="str">
        <f>[2]wt!B101</f>
        <v>002470.SZ</v>
      </c>
      <c r="C101" t="str">
        <f>[2]wt!C101</f>
        <v>金 正 大</v>
      </c>
      <c r="D101">
        <f>[2]wt!D101</f>
        <v>9.2276838037196583E-4</v>
      </c>
      <c r="H101" t="s">
        <v>261</v>
      </c>
      <c r="I101" t="s">
        <v>262</v>
      </c>
      <c r="J101">
        <v>3.8551800000000002E-3</v>
      </c>
    </row>
    <row r="102" spans="2:10" x14ac:dyDescent="0.15">
      <c r="B102" t="str">
        <f>[2]wt!B102</f>
        <v>002475.SZ</v>
      </c>
      <c r="C102" t="str">
        <f>[2]wt!C102</f>
        <v>立讯精密</v>
      </c>
      <c r="D102">
        <f>[2]wt!D102</f>
        <v>1.0140013761178234E-3</v>
      </c>
      <c r="H102" t="s">
        <v>263</v>
      </c>
      <c r="I102" t="s">
        <v>264</v>
      </c>
      <c r="J102">
        <v>2.6699099999999997E-3</v>
      </c>
    </row>
    <row r="103" spans="2:10" x14ac:dyDescent="0.15">
      <c r="B103" t="str">
        <f>[2]wt!B103</f>
        <v>002500.SZ</v>
      </c>
      <c r="C103" t="str">
        <f>[2]wt!C103</f>
        <v>山西证券</v>
      </c>
      <c r="D103">
        <f>[2]wt!D103</f>
        <v>2.0030075455795687E-3</v>
      </c>
      <c r="H103" t="s">
        <v>265</v>
      </c>
      <c r="I103" t="s">
        <v>266</v>
      </c>
      <c r="J103">
        <v>2.1420800000000002E-3</v>
      </c>
    </row>
    <row r="104" spans="2:10" x14ac:dyDescent="0.15">
      <c r="B104" t="str">
        <f>[2]wt!B104</f>
        <v>002570.SZ</v>
      </c>
      <c r="C104" t="str">
        <f>[2]wt!C104</f>
        <v>贝 因 美</v>
      </c>
      <c r="D104">
        <f>[2]wt!D104</f>
        <v>1.416755441371244E-3</v>
      </c>
      <c r="H104" t="s">
        <v>267</v>
      </c>
      <c r="I104" t="s">
        <v>268</v>
      </c>
      <c r="J104">
        <v>8.2420999999999992E-4</v>
      </c>
    </row>
    <row r="105" spans="2:10" x14ac:dyDescent="0.15">
      <c r="B105" t="str">
        <f>[2]wt!B105</f>
        <v>002594.SZ</v>
      </c>
      <c r="C105" t="str">
        <f>[2]wt!C105</f>
        <v>比 亚 迪</v>
      </c>
      <c r="D105">
        <f>[2]wt!D105</f>
        <v>2.6383556219652859E-3</v>
      </c>
      <c r="H105" t="s">
        <v>269</v>
      </c>
      <c r="I105" t="s">
        <v>270</v>
      </c>
      <c r="J105">
        <v>1.8262800000000002E-3</v>
      </c>
    </row>
    <row r="106" spans="2:10" x14ac:dyDescent="0.15">
      <c r="B106" t="str">
        <f>[2]wt!B106</f>
        <v>002603.SZ</v>
      </c>
      <c r="C106" t="str">
        <f>[2]wt!C106</f>
        <v>以岭药业</v>
      </c>
      <c r="D106">
        <f>[2]wt!D106</f>
        <v>4.8383367976619605E-4</v>
      </c>
      <c r="H106" t="s">
        <v>271</v>
      </c>
      <c r="I106" t="s">
        <v>272</v>
      </c>
      <c r="J106">
        <v>1.4032300000000001E-3</v>
      </c>
    </row>
    <row r="107" spans="2:10" x14ac:dyDescent="0.15">
      <c r="B107" t="str">
        <f>[2]wt!B107</f>
        <v>002653.SZ</v>
      </c>
      <c r="C107" t="str">
        <f>[2]wt!C107</f>
        <v>海 思 科</v>
      </c>
      <c r="D107">
        <f>[2]wt!D107</f>
        <v>5.4901976334586924E-4</v>
      </c>
      <c r="H107" t="s">
        <v>273</v>
      </c>
      <c r="I107" t="s">
        <v>274</v>
      </c>
      <c r="J107">
        <v>1.8820899999999999E-3</v>
      </c>
    </row>
    <row r="108" spans="2:10" x14ac:dyDescent="0.15">
      <c r="B108" t="str">
        <f>[2]wt!B108</f>
        <v>002673.SZ</v>
      </c>
      <c r="C108" t="str">
        <f>[2]wt!C108</f>
        <v>西部证券</v>
      </c>
      <c r="D108">
        <f>[2]wt!D108</f>
        <v>1.4539877822336996E-3</v>
      </c>
      <c r="H108" t="s">
        <v>275</v>
      </c>
      <c r="I108" t="s">
        <v>276</v>
      </c>
      <c r="J108">
        <v>4.1810700000000003E-3</v>
      </c>
    </row>
    <row r="109" spans="2:10" x14ac:dyDescent="0.15">
      <c r="B109" t="str">
        <f>[2]wt!B109</f>
        <v>300015.SZ</v>
      </c>
      <c r="C109" t="str">
        <f>[2]wt!C109</f>
        <v>爱尔眼科</v>
      </c>
      <c r="D109">
        <f>[2]wt!D109</f>
        <v>8.7367091113247166E-4</v>
      </c>
      <c r="H109" t="s">
        <v>277</v>
      </c>
      <c r="I109" t="s">
        <v>278</v>
      </c>
      <c r="J109">
        <v>6.3284999999999991E-4</v>
      </c>
    </row>
    <row r="110" spans="2:10" x14ac:dyDescent="0.15">
      <c r="B110" t="str">
        <f>[2]wt!B110</f>
        <v>300017.SZ</v>
      </c>
      <c r="C110" t="str">
        <f>[2]wt!C110</f>
        <v>网宿科技</v>
      </c>
      <c r="D110">
        <f>[2]wt!D110</f>
        <v>1.4017511316528159E-3</v>
      </c>
      <c r="H110" t="s">
        <v>279</v>
      </c>
      <c r="I110" t="s">
        <v>280</v>
      </c>
      <c r="J110">
        <v>8.1673E-4</v>
      </c>
    </row>
    <row r="111" spans="2:10" x14ac:dyDescent="0.15">
      <c r="B111" t="str">
        <f>[2]wt!B111</f>
        <v>300024.SZ</v>
      </c>
      <c r="C111" t="str">
        <f>[2]wt!C111</f>
        <v>机 器 人</v>
      </c>
      <c r="D111">
        <f>[2]wt!D111</f>
        <v>2.8244383938765224E-3</v>
      </c>
      <c r="H111" t="s">
        <v>281</v>
      </c>
      <c r="I111" t="s">
        <v>282</v>
      </c>
      <c r="J111">
        <v>7.7910999999999996E-4</v>
      </c>
    </row>
    <row r="112" spans="2:10" x14ac:dyDescent="0.15">
      <c r="B112" t="str">
        <f>[2]wt!B112</f>
        <v>300027.SZ</v>
      </c>
      <c r="C112" t="str">
        <f>[2]wt!C112</f>
        <v>华谊兄弟</v>
      </c>
      <c r="D112">
        <f>[2]wt!D112</f>
        <v>3.5876884687191532E-3</v>
      </c>
      <c r="H112" t="s">
        <v>283</v>
      </c>
      <c r="I112" t="s">
        <v>284</v>
      </c>
      <c r="J112">
        <v>1.968522E-2</v>
      </c>
    </row>
    <row r="113" spans="2:10" x14ac:dyDescent="0.15">
      <c r="B113" t="str">
        <f>[2]wt!B113</f>
        <v>300058.SZ</v>
      </c>
      <c r="C113" t="str">
        <f>[2]wt!C113</f>
        <v>蓝色光标</v>
      </c>
      <c r="D113">
        <f>[2]wt!D113</f>
        <v>2.501120211027916E-3</v>
      </c>
      <c r="H113" t="s">
        <v>285</v>
      </c>
      <c r="I113" t="s">
        <v>286</v>
      </c>
      <c r="J113">
        <v>1.54583E-3</v>
      </c>
    </row>
    <row r="114" spans="2:10" x14ac:dyDescent="0.15">
      <c r="B114" t="str">
        <f>[2]wt!B114</f>
        <v>300070.SZ</v>
      </c>
      <c r="C114" t="str">
        <f>[2]wt!C114</f>
        <v>碧 水 源</v>
      </c>
      <c r="D114">
        <f>[2]wt!D114</f>
        <v>3.0342613132056562E-3</v>
      </c>
      <c r="H114" t="s">
        <v>287</v>
      </c>
      <c r="I114" t="s">
        <v>288</v>
      </c>
      <c r="J114">
        <v>2.4946199999999999E-3</v>
      </c>
    </row>
    <row r="115" spans="2:10" x14ac:dyDescent="0.15">
      <c r="B115" t="str">
        <f>[2]wt!B115</f>
        <v>300124.SZ</v>
      </c>
      <c r="C115" t="str">
        <f>[2]wt!C115</f>
        <v>汇川技术</v>
      </c>
      <c r="D115">
        <f>[2]wt!D115</f>
        <v>2.8584835439926575E-3</v>
      </c>
      <c r="H115" t="s">
        <v>289</v>
      </c>
      <c r="I115" t="s">
        <v>290</v>
      </c>
      <c r="J115">
        <v>3.69389E-3</v>
      </c>
    </row>
    <row r="116" spans="2:10" x14ac:dyDescent="0.15">
      <c r="B116" t="str">
        <f>[2]wt!B116</f>
        <v>300133.SZ</v>
      </c>
      <c r="C116" t="str">
        <f>[2]wt!C116</f>
        <v>华策影视</v>
      </c>
      <c r="D116">
        <f>[2]wt!D116</f>
        <v>1.119022864230093E-3</v>
      </c>
      <c r="H116" t="s">
        <v>291</v>
      </c>
      <c r="I116" t="s">
        <v>292</v>
      </c>
      <c r="J116">
        <v>4.6648000000000002E-3</v>
      </c>
    </row>
    <row r="117" spans="2:10" x14ac:dyDescent="0.15">
      <c r="B117" t="str">
        <f>[2]wt!B117</f>
        <v>300146.SZ</v>
      </c>
      <c r="C117" t="str">
        <f>[2]wt!C117</f>
        <v>汤臣倍健</v>
      </c>
      <c r="D117">
        <f>[2]wt!D117</f>
        <v>1.0339573957448681E-3</v>
      </c>
      <c r="H117" t="s">
        <v>293</v>
      </c>
      <c r="I117" t="s">
        <v>294</v>
      </c>
      <c r="J117">
        <v>6.7179400000000004E-3</v>
      </c>
    </row>
    <row r="118" spans="2:10" x14ac:dyDescent="0.15">
      <c r="B118" t="str">
        <f>[2]wt!B118</f>
        <v>300251.SZ</v>
      </c>
      <c r="C118" t="str">
        <f>[2]wt!C118</f>
        <v>光线传媒</v>
      </c>
      <c r="D118">
        <f>[2]wt!D118</f>
        <v>1.0901589600284388E-3</v>
      </c>
      <c r="H118" t="s">
        <v>295</v>
      </c>
      <c r="I118" t="s">
        <v>296</v>
      </c>
      <c r="J118">
        <v>3.0541290000000002E-2</v>
      </c>
    </row>
    <row r="119" spans="2:10" x14ac:dyDescent="0.15">
      <c r="B119" t="str">
        <f>[2]wt!B119</f>
        <v>600000.SH</v>
      </c>
      <c r="C119" t="str">
        <f>[2]wt!C119</f>
        <v>浦发银行</v>
      </c>
      <c r="D119">
        <f>[2]wt!D119</f>
        <v>1.9357937344603168E-2</v>
      </c>
      <c r="H119" t="s">
        <v>297</v>
      </c>
      <c r="I119" t="s">
        <v>298</v>
      </c>
      <c r="J119">
        <v>4.3070399999999998E-3</v>
      </c>
    </row>
    <row r="120" spans="2:10" x14ac:dyDescent="0.15">
      <c r="B120" t="str">
        <f>[2]wt!B120</f>
        <v>600008.SH</v>
      </c>
      <c r="C120" t="str">
        <f>[2]wt!C120</f>
        <v>首创股份</v>
      </c>
      <c r="D120">
        <f>[2]wt!D120</f>
        <v>1.6665797306270576E-3</v>
      </c>
      <c r="H120" t="s">
        <v>299</v>
      </c>
      <c r="I120" t="s">
        <v>300</v>
      </c>
      <c r="J120">
        <v>3.8912799999999996E-3</v>
      </c>
    </row>
    <row r="121" spans="2:10" x14ac:dyDescent="0.15">
      <c r="B121" t="str">
        <f>[2]wt!B121</f>
        <v>600009.SH</v>
      </c>
      <c r="C121" t="str">
        <f>[2]wt!C121</f>
        <v>上海机场</v>
      </c>
      <c r="D121">
        <f>[2]wt!D121</f>
        <v>2.5458841692636023E-3</v>
      </c>
      <c r="H121" t="s">
        <v>301</v>
      </c>
      <c r="I121" t="s">
        <v>302</v>
      </c>
      <c r="J121">
        <v>7.5953999999999995E-4</v>
      </c>
    </row>
    <row r="122" spans="2:10" x14ac:dyDescent="0.15">
      <c r="B122" t="str">
        <f>[2]wt!B122</f>
        <v>600010.SH</v>
      </c>
      <c r="C122" t="str">
        <f>[2]wt!C122</f>
        <v>包钢股份</v>
      </c>
      <c r="D122">
        <f>[2]wt!D122</f>
        <v>4.6386700151171056E-3</v>
      </c>
      <c r="H122" t="s">
        <v>303</v>
      </c>
      <c r="I122" t="s">
        <v>304</v>
      </c>
      <c r="J122">
        <v>1.4964399999999999E-3</v>
      </c>
    </row>
    <row r="123" spans="2:10" x14ac:dyDescent="0.15">
      <c r="B123" t="str">
        <f>[2]wt!B123</f>
        <v>600011.SH</v>
      </c>
      <c r="C123" t="str">
        <f>[2]wt!C123</f>
        <v>华能国际</v>
      </c>
      <c r="D123">
        <f>[2]wt!D123</f>
        <v>4.2142232950898098E-3</v>
      </c>
      <c r="H123" t="s">
        <v>305</v>
      </c>
      <c r="I123" t="s">
        <v>306</v>
      </c>
      <c r="J123">
        <v>5.4582699999999994E-3</v>
      </c>
    </row>
    <row r="124" spans="2:10" x14ac:dyDescent="0.15">
      <c r="B124" t="str">
        <f>[2]wt!B124</f>
        <v>600015.SH</v>
      </c>
      <c r="C124" t="str">
        <f>[2]wt!C124</f>
        <v>华夏银行</v>
      </c>
      <c r="D124">
        <f>[2]wt!D124</f>
        <v>6.4667602592214232E-3</v>
      </c>
      <c r="H124" t="s">
        <v>307</v>
      </c>
      <c r="I124" t="s">
        <v>308</v>
      </c>
      <c r="J124">
        <v>1.8308299999999999E-3</v>
      </c>
    </row>
    <row r="125" spans="2:10" x14ac:dyDescent="0.15">
      <c r="B125" t="str">
        <f>[2]wt!B125</f>
        <v>600016.SH</v>
      </c>
      <c r="C125" t="str">
        <f>[2]wt!C125</f>
        <v>民生银行</v>
      </c>
      <c r="D125">
        <f>[2]wt!D125</f>
        <v>3.0412374645236724E-2</v>
      </c>
      <c r="H125" t="s">
        <v>309</v>
      </c>
      <c r="I125" t="s">
        <v>310</v>
      </c>
      <c r="J125">
        <v>1.8425460000000001E-2</v>
      </c>
    </row>
    <row r="126" spans="2:10" x14ac:dyDescent="0.15">
      <c r="B126" t="str">
        <f>[2]wt!B126</f>
        <v>600018.SH</v>
      </c>
      <c r="C126" t="str">
        <f>[2]wt!C126</f>
        <v>上港集团</v>
      </c>
      <c r="D126">
        <f>[2]wt!D126</f>
        <v>3.8508541268363512E-3</v>
      </c>
      <c r="H126" t="s">
        <v>311</v>
      </c>
      <c r="I126" t="s">
        <v>312</v>
      </c>
      <c r="J126">
        <v>3.1280700000000002E-3</v>
      </c>
    </row>
    <row r="127" spans="2:10" x14ac:dyDescent="0.15">
      <c r="B127" t="str">
        <f>[2]wt!B127</f>
        <v>600019.SH</v>
      </c>
      <c r="C127" t="str">
        <f>[2]wt!C127</f>
        <v>宝钢股份</v>
      </c>
      <c r="D127">
        <f>[2]wt!D127</f>
        <v>4.1680956879970154E-3</v>
      </c>
      <c r="H127" t="s">
        <v>313</v>
      </c>
      <c r="I127" t="s">
        <v>314</v>
      </c>
      <c r="J127">
        <v>3.1295700000000003E-2</v>
      </c>
    </row>
    <row r="128" spans="2:10" x14ac:dyDescent="0.15">
      <c r="B128" t="str">
        <f>[2]wt!B128</f>
        <v>600023.SH</v>
      </c>
      <c r="C128" t="str">
        <f>[2]wt!C128</f>
        <v>浙能电力</v>
      </c>
      <c r="D128">
        <f>[2]wt!D128</f>
        <v>7.0797473072380568E-4</v>
      </c>
      <c r="H128" t="s">
        <v>315</v>
      </c>
      <c r="I128" t="s">
        <v>316</v>
      </c>
      <c r="J128">
        <v>6.4124499999999992E-3</v>
      </c>
    </row>
    <row r="129" spans="2:10" x14ac:dyDescent="0.15">
      <c r="B129" t="str">
        <f>[2]wt!B129</f>
        <v>600027.SH</v>
      </c>
      <c r="C129" t="str">
        <f>[2]wt!C129</f>
        <v>华电国际</v>
      </c>
      <c r="D129">
        <f>[2]wt!D129</f>
        <v>1.6608985550677915E-3</v>
      </c>
      <c r="H129" t="s">
        <v>317</v>
      </c>
      <c r="I129" t="s">
        <v>318</v>
      </c>
      <c r="J129">
        <v>5.4503199999999998E-3</v>
      </c>
    </row>
    <row r="130" spans="2:10" x14ac:dyDescent="0.15">
      <c r="B130" t="str">
        <f>[2]wt!B130</f>
        <v>600028.SH</v>
      </c>
      <c r="C130" t="str">
        <f>[2]wt!C130</f>
        <v>中国石化</v>
      </c>
      <c r="D130">
        <f>[2]wt!D130</f>
        <v>4.3127985713594923E-3</v>
      </c>
      <c r="H130" t="s">
        <v>319</v>
      </c>
      <c r="I130" t="s">
        <v>320</v>
      </c>
      <c r="J130">
        <v>9.2257000000000005E-4</v>
      </c>
    </row>
    <row r="131" spans="2:10" x14ac:dyDescent="0.15">
      <c r="B131" t="str">
        <f>[2]wt!B131</f>
        <v>600029.SH</v>
      </c>
      <c r="C131" t="str">
        <f>[2]wt!C131</f>
        <v>南方航空</v>
      </c>
      <c r="D131">
        <f>[2]wt!D131</f>
        <v>2.5593597604258054E-3</v>
      </c>
      <c r="H131" t="s">
        <v>321</v>
      </c>
      <c r="I131" t="s">
        <v>322</v>
      </c>
      <c r="J131">
        <v>1.6682400000000001E-3</v>
      </c>
    </row>
    <row r="132" spans="2:10" x14ac:dyDescent="0.15">
      <c r="B132" t="str">
        <f>[2]wt!B132</f>
        <v>600030.SH</v>
      </c>
      <c r="C132" t="str">
        <f>[2]wt!C132</f>
        <v>中信证券</v>
      </c>
      <c r="D132">
        <f>[2]wt!D132</f>
        <v>2.6713133205254487E-2</v>
      </c>
      <c r="H132" t="s">
        <v>323</v>
      </c>
      <c r="I132" t="s">
        <v>324</v>
      </c>
      <c r="J132">
        <v>1.12027E-3</v>
      </c>
    </row>
    <row r="133" spans="2:10" x14ac:dyDescent="0.15">
      <c r="B133" t="str">
        <f>[2]wt!B133</f>
        <v>600031.SH</v>
      </c>
      <c r="C133" t="str">
        <f>[2]wt!C133</f>
        <v>三一重工</v>
      </c>
      <c r="D133">
        <f>[2]wt!D133</f>
        <v>3.3816951790943484E-3</v>
      </c>
      <c r="H133" t="s">
        <v>325</v>
      </c>
      <c r="I133" t="s">
        <v>326</v>
      </c>
      <c r="J133">
        <v>2.9437299999999999E-3</v>
      </c>
    </row>
    <row r="134" spans="2:10" x14ac:dyDescent="0.15">
      <c r="B134" t="str">
        <f>[2]wt!B134</f>
        <v>600036.SH</v>
      </c>
      <c r="C134" t="str">
        <f>[2]wt!C134</f>
        <v>招商银行</v>
      </c>
      <c r="D134">
        <f>[2]wt!D134</f>
        <v>3.0589169290192633E-2</v>
      </c>
      <c r="H134" t="s">
        <v>327</v>
      </c>
      <c r="I134" t="s">
        <v>328</v>
      </c>
      <c r="J134">
        <v>1.7842700000000001E-3</v>
      </c>
    </row>
    <row r="135" spans="2:10" x14ac:dyDescent="0.15">
      <c r="B135" t="str">
        <f>[2]wt!B135</f>
        <v>600038.SH</v>
      </c>
      <c r="C135" t="str">
        <f>[2]wt!C135</f>
        <v>哈飞股份</v>
      </c>
      <c r="D135">
        <f>[2]wt!D135</f>
        <v>2.4299186219581457E-3</v>
      </c>
      <c r="H135" t="s">
        <v>329</v>
      </c>
      <c r="I135" t="s">
        <v>330</v>
      </c>
      <c r="J135">
        <v>2.1814899999999999E-3</v>
      </c>
    </row>
    <row r="136" spans="2:10" x14ac:dyDescent="0.15">
      <c r="B136" t="str">
        <f>[2]wt!B136</f>
        <v>600048.SH</v>
      </c>
      <c r="C136" t="str">
        <f>[2]wt!C136</f>
        <v>保利地产</v>
      </c>
      <c r="D136">
        <f>[2]wt!D136</f>
        <v>7.1393406764695957E-3</v>
      </c>
      <c r="H136" t="s">
        <v>331</v>
      </c>
      <c r="I136" t="s">
        <v>332</v>
      </c>
      <c r="J136">
        <v>2.1784999999999999E-3</v>
      </c>
    </row>
    <row r="137" spans="2:10" x14ac:dyDescent="0.15">
      <c r="B137" t="str">
        <f>[2]wt!B137</f>
        <v>600050.SH</v>
      </c>
      <c r="C137" t="str">
        <f>[2]wt!C137</f>
        <v>中国联通</v>
      </c>
      <c r="D137">
        <f>[2]wt!D137</f>
        <v>5.0501817402724396E-3</v>
      </c>
      <c r="H137" t="s">
        <v>333</v>
      </c>
      <c r="I137" t="s">
        <v>334</v>
      </c>
      <c r="J137">
        <v>5.5457599999999994E-3</v>
      </c>
    </row>
    <row r="138" spans="2:10" x14ac:dyDescent="0.15">
      <c r="B138" t="str">
        <f>[2]wt!B138</f>
        <v>600058.SH</v>
      </c>
      <c r="C138" t="str">
        <f>[2]wt!C138</f>
        <v>五矿发展</v>
      </c>
      <c r="D138">
        <f>[2]wt!D138</f>
        <v>8.781446138683898E-4</v>
      </c>
      <c r="H138" t="s">
        <v>335</v>
      </c>
      <c r="I138" t="s">
        <v>336</v>
      </c>
      <c r="J138">
        <v>7.3951000000000008E-4</v>
      </c>
    </row>
    <row r="139" spans="2:10" x14ac:dyDescent="0.15">
      <c r="B139" t="str">
        <f>[2]wt!B139</f>
        <v>600060.SH</v>
      </c>
      <c r="C139" t="str">
        <f>[2]wt!C139</f>
        <v>海信电器</v>
      </c>
      <c r="D139">
        <f>[2]wt!D139</f>
        <v>1.2731632376596271E-3</v>
      </c>
      <c r="H139" t="s">
        <v>337</v>
      </c>
      <c r="I139" t="s">
        <v>338</v>
      </c>
      <c r="J139">
        <v>2.8159099999999996E-3</v>
      </c>
    </row>
    <row r="140" spans="2:10" x14ac:dyDescent="0.15">
      <c r="B140" t="str">
        <f>[2]wt!B140</f>
        <v>600066.SH</v>
      </c>
      <c r="C140" t="str">
        <f>[2]wt!C140</f>
        <v>宇通客车</v>
      </c>
      <c r="D140">
        <f>[2]wt!D140</f>
        <v>2.5389055626077565E-3</v>
      </c>
      <c r="H140" t="s">
        <v>339</v>
      </c>
      <c r="I140" t="s">
        <v>340</v>
      </c>
      <c r="J140">
        <v>1.0796710000000001E-2</v>
      </c>
    </row>
    <row r="141" spans="2:10" x14ac:dyDescent="0.15">
      <c r="B141" t="str">
        <f>[2]wt!B141</f>
        <v>600068.SH</v>
      </c>
      <c r="C141" t="str">
        <f>[2]wt!C141</f>
        <v>葛 洲 坝</v>
      </c>
      <c r="D141">
        <f>[2]wt!D141</f>
        <v>2.1721257232140464E-3</v>
      </c>
      <c r="H141" t="s">
        <v>341</v>
      </c>
      <c r="I141" t="s">
        <v>342</v>
      </c>
      <c r="J141">
        <v>2.30839E-3</v>
      </c>
    </row>
    <row r="142" spans="2:10" x14ac:dyDescent="0.15">
      <c r="B142" t="str">
        <f>[2]wt!B142</f>
        <v>600079.SH</v>
      </c>
      <c r="C142" t="str">
        <f>[2]wt!C142</f>
        <v>人福医药</v>
      </c>
      <c r="D142">
        <f>[2]wt!D142</f>
        <v>1.5270174265336045E-3</v>
      </c>
      <c r="H142" t="s">
        <v>343</v>
      </c>
      <c r="I142" t="s">
        <v>344</v>
      </c>
      <c r="J142">
        <v>3.1056400000000002E-3</v>
      </c>
    </row>
    <row r="143" spans="2:10" x14ac:dyDescent="0.15">
      <c r="B143" t="str">
        <f>[2]wt!B143</f>
        <v>600085.SH</v>
      </c>
      <c r="C143" t="str">
        <f>[2]wt!C143</f>
        <v>同 仁 堂</v>
      </c>
      <c r="D143">
        <f>[2]wt!D143</f>
        <v>1.9314325967515862E-3</v>
      </c>
      <c r="H143" t="s">
        <v>345</v>
      </c>
      <c r="I143" t="s">
        <v>346</v>
      </c>
      <c r="J143">
        <v>5.7348099999999999E-3</v>
      </c>
    </row>
    <row r="144" spans="2:10" x14ac:dyDescent="0.15">
      <c r="B144" t="str">
        <f>[2]wt!B144</f>
        <v>600089.SH</v>
      </c>
      <c r="C144" t="str">
        <f>[2]wt!C144</f>
        <v>特变电工</v>
      </c>
      <c r="D144">
        <f>[2]wt!D144</f>
        <v>4.9526876565832391E-3</v>
      </c>
      <c r="H144" t="s">
        <v>347</v>
      </c>
      <c r="I144" t="s">
        <v>348</v>
      </c>
      <c r="J144">
        <v>1.3175400000000001E-3</v>
      </c>
    </row>
    <row r="145" spans="2:10" x14ac:dyDescent="0.15">
      <c r="B145" t="str">
        <f>[2]wt!B145</f>
        <v>600100.SH</v>
      </c>
      <c r="C145" t="str">
        <f>[2]wt!C145</f>
        <v>同方股份</v>
      </c>
      <c r="D145">
        <f>[2]wt!D145</f>
        <v>2.8229938276414256E-3</v>
      </c>
      <c r="H145" t="s">
        <v>349</v>
      </c>
      <c r="I145" t="s">
        <v>350</v>
      </c>
      <c r="J145">
        <v>2.4968399999999997E-3</v>
      </c>
    </row>
    <row r="146" spans="2:10" x14ac:dyDescent="0.15">
      <c r="B146" t="str">
        <f>[2]wt!B146</f>
        <v>600104.SH</v>
      </c>
      <c r="C146" t="str">
        <f>[2]wt!C146</f>
        <v>上汽集团</v>
      </c>
      <c r="D146">
        <f>[2]wt!D146</f>
        <v>9.6436873925957265E-3</v>
      </c>
      <c r="H146" t="s">
        <v>351</v>
      </c>
      <c r="I146" t="s">
        <v>352</v>
      </c>
      <c r="J146">
        <v>1.04403E-3</v>
      </c>
    </row>
    <row r="147" spans="2:10" x14ac:dyDescent="0.15">
      <c r="B147" t="str">
        <f>[2]wt!B147</f>
        <v>600108.SH</v>
      </c>
      <c r="C147" t="str">
        <f>[2]wt!C147</f>
        <v>亚盛集团</v>
      </c>
      <c r="D147">
        <f>[2]wt!D147</f>
        <v>2.1107238136660643E-3</v>
      </c>
      <c r="H147" t="s">
        <v>353</v>
      </c>
      <c r="I147" t="s">
        <v>354</v>
      </c>
      <c r="J147">
        <v>1.4509099999999999E-3</v>
      </c>
    </row>
    <row r="148" spans="2:10" x14ac:dyDescent="0.15">
      <c r="B148" t="str">
        <f>[2]wt!B148</f>
        <v>600109.SH</v>
      </c>
      <c r="C148" t="str">
        <f>[2]wt!C148</f>
        <v>国金证券</v>
      </c>
      <c r="D148">
        <f>[2]wt!D148</f>
        <v>3.9688220663905175E-3</v>
      </c>
      <c r="H148" t="s">
        <v>355</v>
      </c>
      <c r="I148" t="s">
        <v>356</v>
      </c>
      <c r="J148">
        <v>3.9016299999999997E-3</v>
      </c>
    </row>
    <row r="149" spans="2:10" x14ac:dyDescent="0.15">
      <c r="B149" t="str">
        <f>[2]wt!B149</f>
        <v>600111.SH</v>
      </c>
      <c r="C149" t="str">
        <f>[2]wt!C149</f>
        <v>包钢稀土</v>
      </c>
      <c r="D149">
        <f>[2]wt!D149</f>
        <v>5.0057250671676655E-3</v>
      </c>
      <c r="H149" t="s">
        <v>357</v>
      </c>
      <c r="I149" t="s">
        <v>358</v>
      </c>
      <c r="J149">
        <v>1.8681100000000001E-3</v>
      </c>
    </row>
    <row r="150" spans="2:10" x14ac:dyDescent="0.15">
      <c r="B150" t="str">
        <f>[2]wt!B150</f>
        <v>600115.SH</v>
      </c>
      <c r="C150" t="str">
        <f>[2]wt!C150</f>
        <v>东方航空</v>
      </c>
      <c r="D150">
        <f>[2]wt!D150</f>
        <v>1.9358949734019435E-3</v>
      </c>
      <c r="H150" t="s">
        <v>359</v>
      </c>
      <c r="I150" t="s">
        <v>360</v>
      </c>
      <c r="J150">
        <v>1.8066199999999999E-3</v>
      </c>
    </row>
    <row r="151" spans="2:10" x14ac:dyDescent="0.15">
      <c r="B151" t="str">
        <f>[2]wt!B151</f>
        <v>600118.SH</v>
      </c>
      <c r="C151" t="str">
        <f>[2]wt!C151</f>
        <v>中国卫星</v>
      </c>
      <c r="D151">
        <f>[2]wt!D151</f>
        <v>2.0326420513082648E-3</v>
      </c>
      <c r="H151" t="s">
        <v>361</v>
      </c>
      <c r="I151" t="s">
        <v>362</v>
      </c>
      <c r="J151">
        <v>1.7399100000000001E-3</v>
      </c>
    </row>
    <row r="152" spans="2:10" x14ac:dyDescent="0.15">
      <c r="B152" t="str">
        <f>[2]wt!B152</f>
        <v>600143.SH</v>
      </c>
      <c r="C152" t="str">
        <f>[2]wt!C152</f>
        <v>金发科技</v>
      </c>
      <c r="D152">
        <f>[2]wt!D152</f>
        <v>1.3856465821237072E-3</v>
      </c>
      <c r="H152" t="s">
        <v>363</v>
      </c>
      <c r="I152" t="s">
        <v>364</v>
      </c>
      <c r="J152">
        <v>9.6440999999999996E-4</v>
      </c>
    </row>
    <row r="153" spans="2:10" x14ac:dyDescent="0.15">
      <c r="B153" t="str">
        <f>[2]wt!B153</f>
        <v>600150.SH</v>
      </c>
      <c r="C153" t="str">
        <f>[2]wt!C153</f>
        <v>中国船舶</v>
      </c>
      <c r="D153">
        <f>[2]wt!D153</f>
        <v>3.5460266223043234E-3</v>
      </c>
      <c r="H153" t="s">
        <v>365</v>
      </c>
      <c r="I153" t="s">
        <v>366</v>
      </c>
      <c r="J153">
        <v>2.2404299999999999E-3</v>
      </c>
    </row>
    <row r="154" spans="2:10" x14ac:dyDescent="0.15">
      <c r="B154" t="str">
        <f>[2]wt!B154</f>
        <v>600153.SH</v>
      </c>
      <c r="C154" t="str">
        <f>[2]wt!C154</f>
        <v>建发股份</v>
      </c>
      <c r="D154">
        <f>[2]wt!D154</f>
        <v>2.5138513818109246E-3</v>
      </c>
      <c r="H154" t="s">
        <v>367</v>
      </c>
      <c r="I154" t="s">
        <v>368</v>
      </c>
      <c r="J154">
        <v>8.943E-4</v>
      </c>
    </row>
    <row r="155" spans="2:10" x14ac:dyDescent="0.15">
      <c r="B155" t="str">
        <f>[2]wt!B155</f>
        <v>600157.SH</v>
      </c>
      <c r="C155" t="str">
        <f>[2]wt!C155</f>
        <v>永泰能源</v>
      </c>
      <c r="D155">
        <f>[2]wt!D155</f>
        <v>1.3736158574099676E-3</v>
      </c>
      <c r="H155" t="s">
        <v>369</v>
      </c>
      <c r="I155" t="s">
        <v>370</v>
      </c>
      <c r="J155">
        <v>3.87033E-3</v>
      </c>
    </row>
    <row r="156" spans="2:10" x14ac:dyDescent="0.15">
      <c r="B156" t="str">
        <f>[2]wt!B156</f>
        <v>600166.SH</v>
      </c>
      <c r="C156" t="str">
        <f>[2]wt!C156</f>
        <v>福田汽车</v>
      </c>
      <c r="D156">
        <f>[2]wt!D156</f>
        <v>1.4556488871982599E-3</v>
      </c>
      <c r="H156" t="s">
        <v>371</v>
      </c>
      <c r="I156" t="s">
        <v>372</v>
      </c>
      <c r="J156">
        <v>1.8239300000000001E-3</v>
      </c>
    </row>
    <row r="157" spans="2:10" x14ac:dyDescent="0.15">
      <c r="B157" t="str">
        <f>[2]wt!B157</f>
        <v>600170.SH</v>
      </c>
      <c r="C157" t="str">
        <f>[2]wt!C157</f>
        <v>上海建工</v>
      </c>
      <c r="D157">
        <f>[2]wt!D157</f>
        <v>1.3322946427885948E-3</v>
      </c>
      <c r="H157" t="s">
        <v>373</v>
      </c>
      <c r="I157" t="s">
        <v>374</v>
      </c>
      <c r="J157">
        <v>1.2227399999999999E-3</v>
      </c>
    </row>
    <row r="158" spans="2:10" x14ac:dyDescent="0.15">
      <c r="B158" t="str">
        <f>[2]wt!B158</f>
        <v>600177.SH</v>
      </c>
      <c r="C158" t="str">
        <f>[2]wt!C158</f>
        <v>雅 戈 尔</v>
      </c>
      <c r="D158">
        <f>[2]wt!D158</f>
        <v>2.2596728351628021E-3</v>
      </c>
      <c r="H158" t="s">
        <v>375</v>
      </c>
      <c r="I158" t="s">
        <v>376</v>
      </c>
      <c r="J158">
        <v>1.40705E-3</v>
      </c>
    </row>
    <row r="159" spans="2:10" x14ac:dyDescent="0.15">
      <c r="B159" t="str">
        <f>[2]wt!B159</f>
        <v>600188.SH</v>
      </c>
      <c r="C159" t="str">
        <f>[2]wt!C159</f>
        <v>兖州煤业</v>
      </c>
      <c r="D159">
        <f>[2]wt!D159</f>
        <v>9.5530244802104886E-4</v>
      </c>
      <c r="H159" t="s">
        <v>377</v>
      </c>
      <c r="I159" t="s">
        <v>378</v>
      </c>
      <c r="J159">
        <v>2.1409700000000003E-3</v>
      </c>
    </row>
    <row r="160" spans="2:10" x14ac:dyDescent="0.15">
      <c r="B160" t="str">
        <f>[2]wt!B160</f>
        <v>600196.SH</v>
      </c>
      <c r="C160" t="str">
        <f>[2]wt!C160</f>
        <v>复星医药</v>
      </c>
      <c r="D160">
        <f>[2]wt!D160</f>
        <v>3.3749131529076815E-3</v>
      </c>
      <c r="H160" t="s">
        <v>379</v>
      </c>
      <c r="I160" t="s">
        <v>380</v>
      </c>
      <c r="J160">
        <v>2.1132200000000003E-3</v>
      </c>
    </row>
    <row r="161" spans="2:10" x14ac:dyDescent="0.15">
      <c r="B161" t="str">
        <f>[2]wt!B161</f>
        <v>600208.SH</v>
      </c>
      <c r="C161" t="str">
        <f>[2]wt!C161</f>
        <v>新湖中宝</v>
      </c>
      <c r="D161">
        <f>[2]wt!D161</f>
        <v>2.2959812478201172E-3</v>
      </c>
      <c r="H161" t="s">
        <v>381</v>
      </c>
      <c r="I161" t="s">
        <v>382</v>
      </c>
      <c r="J161">
        <v>4.7885899999999997E-3</v>
      </c>
    </row>
    <row r="162" spans="2:10" x14ac:dyDescent="0.15">
      <c r="B162" t="str">
        <f>[2]wt!B162</f>
        <v>600221.SH</v>
      </c>
      <c r="C162" t="str">
        <f>[2]wt!C162</f>
        <v>海南航空</v>
      </c>
      <c r="D162">
        <f>[2]wt!D162</f>
        <v>2.6995314639737121E-3</v>
      </c>
      <c r="H162" t="s">
        <v>383</v>
      </c>
      <c r="I162" t="s">
        <v>384</v>
      </c>
      <c r="J162">
        <v>9.599299999999999E-4</v>
      </c>
    </row>
    <row r="163" spans="2:10" x14ac:dyDescent="0.15">
      <c r="B163" t="str">
        <f>[2]wt!B163</f>
        <v>600252.SH</v>
      </c>
      <c r="C163" t="str">
        <f>[2]wt!C163</f>
        <v>中恒集团</v>
      </c>
      <c r="D163">
        <f>[2]wt!D163</f>
        <v>2.1263912770596105E-3</v>
      </c>
      <c r="H163" t="s">
        <v>385</v>
      </c>
      <c r="I163" t="s">
        <v>386</v>
      </c>
      <c r="J163">
        <v>1.50691E-3</v>
      </c>
    </row>
    <row r="164" spans="2:10" x14ac:dyDescent="0.15">
      <c r="B164" t="str">
        <f>[2]wt!B164</f>
        <v>600256.SH</v>
      </c>
      <c r="C164" t="str">
        <f>[2]wt!C164</f>
        <v>广汇能源</v>
      </c>
      <c r="D164">
        <f>[2]wt!D164</f>
        <v>3.6235481303249634E-3</v>
      </c>
      <c r="H164" t="s">
        <v>387</v>
      </c>
      <c r="I164" t="s">
        <v>388</v>
      </c>
      <c r="J164">
        <v>2.3051E-3</v>
      </c>
    </row>
    <row r="165" spans="2:10" x14ac:dyDescent="0.15">
      <c r="B165" t="str">
        <f>[2]wt!B165</f>
        <v>600267.SH</v>
      </c>
      <c r="C165" t="str">
        <f>[2]wt!C165</f>
        <v>海正药业</v>
      </c>
      <c r="D165">
        <f>[2]wt!D165</f>
        <v>1.1958874552254609E-3</v>
      </c>
      <c r="H165" t="s">
        <v>389</v>
      </c>
      <c r="I165" t="s">
        <v>390</v>
      </c>
      <c r="J165">
        <v>4.95342E-3</v>
      </c>
    </row>
    <row r="166" spans="2:10" x14ac:dyDescent="0.15">
      <c r="B166" t="str">
        <f>[2]wt!B166</f>
        <v>600271.SH</v>
      </c>
      <c r="C166" t="str">
        <f>[2]wt!C166</f>
        <v>航天信息</v>
      </c>
      <c r="D166">
        <f>[2]wt!D166</f>
        <v>2.1240028243590886E-3</v>
      </c>
      <c r="H166" t="s">
        <v>391</v>
      </c>
      <c r="I166" t="s">
        <v>392</v>
      </c>
      <c r="J166">
        <v>5.6565999999999995E-4</v>
      </c>
    </row>
    <row r="167" spans="2:10" x14ac:dyDescent="0.15">
      <c r="B167" t="str">
        <f>[2]wt!B167</f>
        <v>600276.SH</v>
      </c>
      <c r="C167" t="str">
        <f>[2]wt!C167</f>
        <v>恒瑞医药</v>
      </c>
      <c r="D167">
        <f>[2]wt!D167</f>
        <v>3.7532814109594785E-3</v>
      </c>
      <c r="H167" t="s">
        <v>393</v>
      </c>
      <c r="I167" t="s">
        <v>394</v>
      </c>
      <c r="J167">
        <v>3.3283099999999997E-3</v>
      </c>
    </row>
    <row r="168" spans="2:10" x14ac:dyDescent="0.15">
      <c r="B168" t="str">
        <f>[2]wt!B168</f>
        <v>600277.SH</v>
      </c>
      <c r="C168" t="str">
        <f>[2]wt!C168</f>
        <v>亿利能源</v>
      </c>
      <c r="D168">
        <f>[2]wt!D168</f>
        <v>5.1177759345995527E-4</v>
      </c>
      <c r="H168" t="s">
        <v>395</v>
      </c>
      <c r="I168" t="s">
        <v>396</v>
      </c>
      <c r="J168">
        <v>2.9754299999999998E-3</v>
      </c>
    </row>
    <row r="169" spans="2:10" x14ac:dyDescent="0.15">
      <c r="B169" t="str">
        <f>[2]wt!B169</f>
        <v>600309.SH</v>
      </c>
      <c r="C169" t="str">
        <f>[2]wt!C169</f>
        <v>万华化学</v>
      </c>
      <c r="D169">
        <f>[2]wt!D169</f>
        <v>2.9058426663768088E-3</v>
      </c>
      <c r="H169" t="s">
        <v>397</v>
      </c>
      <c r="I169" t="s">
        <v>398</v>
      </c>
      <c r="J169">
        <v>1.9753100000000001E-3</v>
      </c>
    </row>
    <row r="170" spans="2:10" x14ac:dyDescent="0.15">
      <c r="B170" t="str">
        <f>[2]wt!B170</f>
        <v>600315.SH</v>
      </c>
      <c r="C170" t="str">
        <f>[2]wt!C170</f>
        <v>上海家化</v>
      </c>
      <c r="D170">
        <f>[2]wt!D170</f>
        <v>2.3088376105044072E-3</v>
      </c>
      <c r="H170" t="s">
        <v>399</v>
      </c>
      <c r="I170" t="s">
        <v>400</v>
      </c>
      <c r="J170">
        <v>2.6526599999999998E-3</v>
      </c>
    </row>
    <row r="171" spans="2:10" x14ac:dyDescent="0.15">
      <c r="B171" t="str">
        <f>[2]wt!B171</f>
        <v>600316.SH</v>
      </c>
      <c r="C171" t="str">
        <f>[2]wt!C171</f>
        <v>洪都航空</v>
      </c>
      <c r="D171">
        <f>[2]wt!D171</f>
        <v>1.7962736951677371E-3</v>
      </c>
      <c r="H171" t="s">
        <v>401</v>
      </c>
      <c r="I171" t="s">
        <v>402</v>
      </c>
      <c r="J171">
        <v>2.4264299999999998E-3</v>
      </c>
    </row>
    <row r="172" spans="2:10" x14ac:dyDescent="0.15">
      <c r="B172" t="str">
        <f>[2]wt!B172</f>
        <v>600332.SH</v>
      </c>
      <c r="C172" t="str">
        <f>[2]wt!C172</f>
        <v>白 云 山</v>
      </c>
      <c r="D172">
        <f>[2]wt!D172</f>
        <v>1.935265915900572E-3</v>
      </c>
      <c r="H172" t="s">
        <v>403</v>
      </c>
      <c r="I172" t="s">
        <v>404</v>
      </c>
      <c r="J172">
        <v>1.4687000000000001E-3</v>
      </c>
    </row>
    <row r="173" spans="2:10" x14ac:dyDescent="0.15">
      <c r="B173" t="str">
        <f>[2]wt!B173</f>
        <v>600340.SH</v>
      </c>
      <c r="C173" t="str">
        <f>[2]wt!C173</f>
        <v>华夏幸福</v>
      </c>
      <c r="D173">
        <f>[2]wt!D173</f>
        <v>2.6624760455335179E-3</v>
      </c>
      <c r="H173" t="s">
        <v>405</v>
      </c>
      <c r="I173" t="s">
        <v>406</v>
      </c>
      <c r="J173">
        <v>2.9104600000000001E-3</v>
      </c>
    </row>
    <row r="174" spans="2:10" x14ac:dyDescent="0.15">
      <c r="B174" t="str">
        <f>[2]wt!B174</f>
        <v>600348.SH</v>
      </c>
      <c r="C174" t="str">
        <f>[2]wt!C174</f>
        <v>阳泉煤业</v>
      </c>
      <c r="D174">
        <f>[2]wt!D174</f>
        <v>1.3203425502625269E-3</v>
      </c>
      <c r="H174" t="s">
        <v>407</v>
      </c>
      <c r="I174" t="s">
        <v>408</v>
      </c>
      <c r="J174">
        <v>2.0529200000000002E-3</v>
      </c>
    </row>
    <row r="175" spans="2:10" x14ac:dyDescent="0.15">
      <c r="B175" t="str">
        <f>[2]wt!B175</f>
        <v>600352.SH</v>
      </c>
      <c r="C175" t="str">
        <f>[2]wt!C175</f>
        <v>浙江龙盛</v>
      </c>
      <c r="D175">
        <f>[2]wt!D175</f>
        <v>2.449815293975947E-3</v>
      </c>
      <c r="H175" t="s">
        <v>409</v>
      </c>
      <c r="I175" t="s">
        <v>410</v>
      </c>
      <c r="J175">
        <v>1.9958600000000003E-3</v>
      </c>
    </row>
    <row r="176" spans="2:10" x14ac:dyDescent="0.15">
      <c r="B176" t="str">
        <f>[2]wt!B176</f>
        <v>600362.SH</v>
      </c>
      <c r="C176" t="str">
        <f>[2]wt!C176</f>
        <v>江西铜业</v>
      </c>
      <c r="D176">
        <f>[2]wt!D176</f>
        <v>1.9633670939696738E-3</v>
      </c>
      <c r="H176" t="s">
        <v>411</v>
      </c>
      <c r="I176" t="s">
        <v>412</v>
      </c>
      <c r="J176">
        <v>2.4002100000000003E-3</v>
      </c>
    </row>
    <row r="177" spans="2:10" x14ac:dyDescent="0.15">
      <c r="B177" t="str">
        <f>[2]wt!B177</f>
        <v>600369.SH</v>
      </c>
      <c r="C177" t="str">
        <f>[2]wt!C177</f>
        <v>西南证券</v>
      </c>
      <c r="D177">
        <f>[2]wt!D177</f>
        <v>2.8088007177667199E-3</v>
      </c>
      <c r="H177" t="s">
        <v>413</v>
      </c>
      <c r="I177" t="s">
        <v>414</v>
      </c>
      <c r="J177">
        <v>1.0889300000000001E-3</v>
      </c>
    </row>
    <row r="178" spans="2:10" x14ac:dyDescent="0.15">
      <c r="B178" t="str">
        <f>[2]wt!B178</f>
        <v>600372.SH</v>
      </c>
      <c r="C178" t="str">
        <f>[2]wt!C178</f>
        <v>中航电子</v>
      </c>
      <c r="D178">
        <f>[2]wt!D178</f>
        <v>2.1272857181943738E-3</v>
      </c>
      <c r="H178" t="s">
        <v>415</v>
      </c>
      <c r="I178" t="s">
        <v>416</v>
      </c>
      <c r="J178">
        <v>6.8986000000000004E-3</v>
      </c>
    </row>
    <row r="179" spans="2:10" x14ac:dyDescent="0.15">
      <c r="B179" t="str">
        <f>[2]wt!B179</f>
        <v>600373.SH</v>
      </c>
      <c r="C179" t="str">
        <f>[2]wt!C179</f>
        <v>中文传媒</v>
      </c>
      <c r="D179">
        <f>[2]wt!D179</f>
        <v>9.7678807044088308E-4</v>
      </c>
      <c r="H179" t="s">
        <v>417</v>
      </c>
      <c r="I179" t="s">
        <v>418</v>
      </c>
      <c r="J179">
        <v>7.0662000000000003E-4</v>
      </c>
    </row>
    <row r="180" spans="2:10" x14ac:dyDescent="0.15">
      <c r="B180" t="str">
        <f>[2]wt!B180</f>
        <v>600383.SH</v>
      </c>
      <c r="C180" t="str">
        <f>[2]wt!C180</f>
        <v>金地集团</v>
      </c>
      <c r="D180">
        <f>[2]wt!D180</f>
        <v>5.3625382767740126E-3</v>
      </c>
      <c r="H180" t="s">
        <v>419</v>
      </c>
      <c r="I180" t="s">
        <v>420</v>
      </c>
      <c r="J180">
        <v>6.1047999999999994E-4</v>
      </c>
    </row>
    <row r="181" spans="2:10" x14ac:dyDescent="0.15">
      <c r="B181" t="str">
        <f>[2]wt!B181</f>
        <v>600395.SH</v>
      </c>
      <c r="C181" t="str">
        <f>[2]wt!C181</f>
        <v>盘江股份</v>
      </c>
      <c r="D181">
        <f>[2]wt!D181</f>
        <v>7.0131065281864617E-4</v>
      </c>
      <c r="H181" t="s">
        <v>421</v>
      </c>
      <c r="I181" t="s">
        <v>422</v>
      </c>
      <c r="J181">
        <v>4.1871599999999997E-3</v>
      </c>
    </row>
    <row r="182" spans="2:10" x14ac:dyDescent="0.15">
      <c r="B182" t="str">
        <f>[2]wt!B182</f>
        <v>600398.SH</v>
      </c>
      <c r="C182" t="str">
        <f>[2]wt!C182</f>
        <v>海澜之家</v>
      </c>
      <c r="D182">
        <f>[2]wt!D182</f>
        <v>7.9934495548586036E-4</v>
      </c>
      <c r="H182" t="s">
        <v>423</v>
      </c>
      <c r="I182" t="s">
        <v>424</v>
      </c>
      <c r="J182">
        <v>1.63532E-3</v>
      </c>
    </row>
    <row r="183" spans="2:10" x14ac:dyDescent="0.15">
      <c r="B183" t="str">
        <f>[2]wt!B183</f>
        <v>600406.SH</v>
      </c>
      <c r="C183" t="str">
        <f>[2]wt!C183</f>
        <v>国电南瑞</v>
      </c>
      <c r="D183">
        <f>[2]wt!D183</f>
        <v>3.3091274988970129E-3</v>
      </c>
      <c r="H183" t="s">
        <v>425</v>
      </c>
      <c r="I183" t="s">
        <v>426</v>
      </c>
      <c r="J183">
        <v>1.1942300000000001E-3</v>
      </c>
    </row>
    <row r="184" spans="2:10" x14ac:dyDescent="0.15">
      <c r="B184" t="str">
        <f>[2]wt!B184</f>
        <v>600415.SH</v>
      </c>
      <c r="C184" t="str">
        <f>[2]wt!C184</f>
        <v>小商品城</v>
      </c>
      <c r="D184">
        <f>[2]wt!D184</f>
        <v>2.0671615816960534E-3</v>
      </c>
      <c r="H184" t="s">
        <v>427</v>
      </c>
      <c r="I184" t="s">
        <v>428</v>
      </c>
      <c r="J184">
        <v>2.2520000000000001E-3</v>
      </c>
    </row>
    <row r="185" spans="2:10" x14ac:dyDescent="0.15">
      <c r="B185" t="str">
        <f>[2]wt!B185</f>
        <v>600436.SH</v>
      </c>
      <c r="C185" t="str">
        <f>[2]wt!C185</f>
        <v>片 仔 癀</v>
      </c>
      <c r="D185">
        <f>[2]wt!D185</f>
        <v>9.6600625456783171E-4</v>
      </c>
      <c r="H185" t="s">
        <v>429</v>
      </c>
      <c r="I185" t="s">
        <v>430</v>
      </c>
      <c r="J185">
        <v>1.8562699999999999E-3</v>
      </c>
    </row>
    <row r="186" spans="2:10" x14ac:dyDescent="0.15">
      <c r="B186" t="str">
        <f>[2]wt!B186</f>
        <v>600485.SH</v>
      </c>
      <c r="C186" t="str">
        <f>[2]wt!C186</f>
        <v>信威集团</v>
      </c>
      <c r="D186">
        <f>[2]wt!D186</f>
        <v>7.6021127685322969E-4</v>
      </c>
      <c r="H186" t="s">
        <v>431</v>
      </c>
      <c r="I186" t="s">
        <v>432</v>
      </c>
      <c r="J186">
        <v>1.1795099999999999E-3</v>
      </c>
    </row>
    <row r="187" spans="2:10" x14ac:dyDescent="0.15">
      <c r="B187" t="str">
        <f>[2]wt!B187</f>
        <v>600489.SH</v>
      </c>
      <c r="C187" t="str">
        <f>[2]wt!C187</f>
        <v>中金黄金</v>
      </c>
      <c r="D187">
        <f>[2]wt!D187</f>
        <v>2.0472381511447871E-3</v>
      </c>
      <c r="H187" t="s">
        <v>433</v>
      </c>
      <c r="I187" t="s">
        <v>434</v>
      </c>
      <c r="J187">
        <v>1.62239E-3</v>
      </c>
    </row>
    <row r="188" spans="2:10" x14ac:dyDescent="0.15">
      <c r="B188" t="str">
        <f>[2]wt!B188</f>
        <v>600497.SH</v>
      </c>
      <c r="C188" t="str">
        <f>[2]wt!C188</f>
        <v>驰宏锌锗</v>
      </c>
      <c r="D188">
        <f>[2]wt!D188</f>
        <v>1.646548180817743E-3</v>
      </c>
      <c r="H188" t="s">
        <v>435</v>
      </c>
      <c r="I188" t="s">
        <v>436</v>
      </c>
      <c r="J188">
        <v>4.2213499999999996E-3</v>
      </c>
    </row>
    <row r="189" spans="2:10" x14ac:dyDescent="0.15">
      <c r="B189" t="str">
        <f>[2]wt!B189</f>
        <v>600498.SH</v>
      </c>
      <c r="C189" t="str">
        <f>[2]wt!C189</f>
        <v>烽火通信</v>
      </c>
      <c r="D189">
        <f>[2]wt!D189</f>
        <v>1.0442747683713507E-3</v>
      </c>
      <c r="H189" t="s">
        <v>437</v>
      </c>
      <c r="I189" t="s">
        <v>438</v>
      </c>
      <c r="J189">
        <v>1.312017E-2</v>
      </c>
    </row>
    <row r="190" spans="2:10" x14ac:dyDescent="0.15">
      <c r="B190" t="str">
        <f>[2]wt!B190</f>
        <v>600516.SH</v>
      </c>
      <c r="C190" t="str">
        <f>[2]wt!C190</f>
        <v>方大炭素</v>
      </c>
      <c r="D190">
        <f>[2]wt!D190</f>
        <v>1.2714038424604774E-3</v>
      </c>
      <c r="H190" t="s">
        <v>439</v>
      </c>
      <c r="I190" t="s">
        <v>440</v>
      </c>
      <c r="J190">
        <v>4.4771799999999999E-3</v>
      </c>
    </row>
    <row r="191" spans="2:10" x14ac:dyDescent="0.15">
      <c r="B191" t="str">
        <f>[2]wt!B191</f>
        <v>600518.SH</v>
      </c>
      <c r="C191" t="str">
        <f>[2]wt!C191</f>
        <v>康美药业</v>
      </c>
      <c r="D191">
        <f>[2]wt!D191</f>
        <v>3.5234100393253085E-3</v>
      </c>
      <c r="H191" t="s">
        <v>441</v>
      </c>
      <c r="I191" t="s">
        <v>442</v>
      </c>
      <c r="J191">
        <v>8.1419000000000001E-4</v>
      </c>
    </row>
    <row r="192" spans="2:10" x14ac:dyDescent="0.15">
      <c r="B192" t="str">
        <f>[2]wt!B192</f>
        <v>600519.SH</v>
      </c>
      <c r="C192" t="str">
        <f>[2]wt!C192</f>
        <v>贵州茅台</v>
      </c>
      <c r="D192">
        <f>[2]wt!D192</f>
        <v>1.0748921764459409E-2</v>
      </c>
      <c r="H192" t="s">
        <v>443</v>
      </c>
      <c r="I192" t="s">
        <v>444</v>
      </c>
      <c r="J192">
        <v>2.10275E-3</v>
      </c>
    </row>
    <row r="193" spans="2:10" x14ac:dyDescent="0.15">
      <c r="B193" t="str">
        <f>[2]wt!B193</f>
        <v>600535.SH</v>
      </c>
      <c r="C193" t="str">
        <f>[2]wt!C193</f>
        <v>天 士 力</v>
      </c>
      <c r="D193">
        <f>[2]wt!D193</f>
        <v>3.4574966080096739E-3</v>
      </c>
      <c r="H193" t="s">
        <v>445</v>
      </c>
      <c r="I193" t="s">
        <v>446</v>
      </c>
      <c r="J193">
        <v>1.81813E-3</v>
      </c>
    </row>
    <row r="194" spans="2:10" x14ac:dyDescent="0.15">
      <c r="B194" t="str">
        <f>[2]wt!B194</f>
        <v>600547.SH</v>
      </c>
      <c r="C194" t="str">
        <f>[2]wt!C194</f>
        <v>山东黄金</v>
      </c>
      <c r="D194">
        <f>[2]wt!D194</f>
        <v>1.9389419706742144E-3</v>
      </c>
      <c r="H194" t="s">
        <v>447</v>
      </c>
      <c r="I194" t="s">
        <v>448</v>
      </c>
      <c r="J194">
        <v>2.6053300000000003E-3</v>
      </c>
    </row>
    <row r="195" spans="2:10" x14ac:dyDescent="0.15">
      <c r="B195" t="str">
        <f>[2]wt!B195</f>
        <v>600549.SH</v>
      </c>
      <c r="C195" t="str">
        <f>[2]wt!C195</f>
        <v>厦门钨业</v>
      </c>
      <c r="D195">
        <f>[2]wt!D195</f>
        <v>1.5307917715418366E-3</v>
      </c>
      <c r="H195" t="s">
        <v>449</v>
      </c>
      <c r="I195" t="s">
        <v>450</v>
      </c>
      <c r="J195">
        <v>6.2564100000000004E-3</v>
      </c>
    </row>
    <row r="196" spans="2:10" x14ac:dyDescent="0.15">
      <c r="B196" t="str">
        <f>[2]wt!B196</f>
        <v>600570.SH</v>
      </c>
      <c r="C196" t="str">
        <f>[2]wt!C196</f>
        <v>恒生电子</v>
      </c>
      <c r="D196">
        <f>[2]wt!D196</f>
        <v>4.5846603104283314E-3</v>
      </c>
      <c r="H196" t="s">
        <v>451</v>
      </c>
      <c r="I196" t="s">
        <v>452</v>
      </c>
      <c r="J196">
        <v>1.66584E-3</v>
      </c>
    </row>
    <row r="197" spans="2:10" x14ac:dyDescent="0.15">
      <c r="B197" t="str">
        <f>[2]wt!B197</f>
        <v>600578.SH</v>
      </c>
      <c r="C197" t="str">
        <f>[2]wt!C197</f>
        <v>京能电力</v>
      </c>
      <c r="D197">
        <f>[2]wt!D197</f>
        <v>4.717931260289977E-4</v>
      </c>
      <c r="H197" t="s">
        <v>453</v>
      </c>
      <c r="I197" t="s">
        <v>454</v>
      </c>
      <c r="J197">
        <v>1.80496E-3</v>
      </c>
    </row>
    <row r="198" spans="2:10" x14ac:dyDescent="0.15">
      <c r="B198" t="str">
        <f>[2]wt!B198</f>
        <v>600583.SH</v>
      </c>
      <c r="C198" t="str">
        <f>[2]wt!C198</f>
        <v>海油工程</v>
      </c>
      <c r="D198">
        <f>[2]wt!D198</f>
        <v>2.0950366922256E-3</v>
      </c>
      <c r="H198" t="s">
        <v>455</v>
      </c>
      <c r="I198" t="s">
        <v>456</v>
      </c>
      <c r="J198">
        <v>2.4529899999999999E-3</v>
      </c>
    </row>
    <row r="199" spans="2:10" x14ac:dyDescent="0.15">
      <c r="B199" t="str">
        <f>[2]wt!B199</f>
        <v>600585.SH</v>
      </c>
      <c r="C199" t="str">
        <f>[2]wt!C199</f>
        <v>海螺水泥</v>
      </c>
      <c r="D199">
        <f>[2]wt!D199</f>
        <v>5.3616634936861675E-3</v>
      </c>
      <c r="H199" t="s">
        <v>457</v>
      </c>
      <c r="I199" t="s">
        <v>458</v>
      </c>
      <c r="J199">
        <v>8.271000000000001E-4</v>
      </c>
    </row>
    <row r="200" spans="2:10" x14ac:dyDescent="0.15">
      <c r="B200" t="str">
        <f>[2]wt!B200</f>
        <v>600588.SH</v>
      </c>
      <c r="C200" t="str">
        <f>[2]wt!C200</f>
        <v>用友软件</v>
      </c>
      <c r="D200">
        <f>[2]wt!D200</f>
        <v>2.1181938714948567E-3</v>
      </c>
      <c r="H200" t="s">
        <v>459</v>
      </c>
      <c r="I200" t="s">
        <v>460</v>
      </c>
      <c r="J200">
        <v>3.8171699999999999E-3</v>
      </c>
    </row>
    <row r="201" spans="2:10" x14ac:dyDescent="0.15">
      <c r="B201" t="str">
        <f>[2]wt!B201</f>
        <v>600597.SH</v>
      </c>
      <c r="C201" t="str">
        <f>[2]wt!C201</f>
        <v>光明乳业</v>
      </c>
      <c r="D201">
        <f>[2]wt!D201</f>
        <v>1.387730335097002E-3</v>
      </c>
      <c r="H201" t="s">
        <v>461</v>
      </c>
      <c r="I201" t="s">
        <v>462</v>
      </c>
      <c r="J201">
        <v>1.9020200000000001E-3</v>
      </c>
    </row>
    <row r="202" spans="2:10" x14ac:dyDescent="0.15">
      <c r="B202" t="str">
        <f>[2]wt!B202</f>
        <v>600600.SH</v>
      </c>
      <c r="C202" t="str">
        <f>[2]wt!C202</f>
        <v>青岛啤酒</v>
      </c>
      <c r="D202">
        <f>[2]wt!D202</f>
        <v>1.9807546364685341E-3</v>
      </c>
      <c r="H202" t="s">
        <v>463</v>
      </c>
      <c r="I202" t="s">
        <v>464</v>
      </c>
      <c r="J202">
        <v>1.5117900000000001E-3</v>
      </c>
    </row>
    <row r="203" spans="2:10" x14ac:dyDescent="0.15">
      <c r="B203" t="str">
        <f>[2]wt!B203</f>
        <v>600633.SH</v>
      </c>
      <c r="C203" t="str">
        <f>[2]wt!C203</f>
        <v>浙报传媒</v>
      </c>
      <c r="D203">
        <f>[2]wt!D203</f>
        <v>6.4191386405628706E-4</v>
      </c>
      <c r="H203" t="s">
        <v>465</v>
      </c>
      <c r="I203" t="s">
        <v>466</v>
      </c>
      <c r="J203">
        <v>1.9178000000000001E-3</v>
      </c>
    </row>
    <row r="204" spans="2:10" x14ac:dyDescent="0.15">
      <c r="B204" t="str">
        <f>[2]wt!B204</f>
        <v>600637.SH</v>
      </c>
      <c r="C204" t="str">
        <f>[2]wt!C204</f>
        <v>百 视 通</v>
      </c>
      <c r="D204">
        <f>[2]wt!D204</f>
        <v>3.5546565049012703E-3</v>
      </c>
      <c r="H204" t="s">
        <v>467</v>
      </c>
      <c r="I204" t="s">
        <v>468</v>
      </c>
      <c r="J204">
        <v>1.56302E-3</v>
      </c>
    </row>
    <row r="205" spans="2:10" x14ac:dyDescent="0.15">
      <c r="B205" t="str">
        <f>[2]wt!B205</f>
        <v>600642.SH</v>
      </c>
      <c r="C205" t="str">
        <f>[2]wt!C205</f>
        <v>申能股份</v>
      </c>
      <c r="D205">
        <f>[2]wt!D205</f>
        <v>1.819706087093844E-3</v>
      </c>
      <c r="H205" t="s">
        <v>469</v>
      </c>
      <c r="I205" t="s">
        <v>470</v>
      </c>
      <c r="J205">
        <v>2.5411800000000001E-3</v>
      </c>
    </row>
    <row r="206" spans="2:10" x14ac:dyDescent="0.15">
      <c r="B206" t="str">
        <f>[2]wt!B206</f>
        <v>600648.SH</v>
      </c>
      <c r="C206" t="str">
        <f>[2]wt!C206</f>
        <v>外 高 桥</v>
      </c>
      <c r="D206">
        <f>[2]wt!D206</f>
        <v>1.2372774730110465E-3</v>
      </c>
      <c r="H206" t="s">
        <v>471</v>
      </c>
      <c r="I206" t="s">
        <v>472</v>
      </c>
      <c r="J206">
        <v>1.3167999999999999E-3</v>
      </c>
    </row>
    <row r="207" spans="2:10" x14ac:dyDescent="0.15">
      <c r="B207" t="str">
        <f>[2]wt!B207</f>
        <v>600649.SH</v>
      </c>
      <c r="C207" t="str">
        <f>[2]wt!C207</f>
        <v>城投控股</v>
      </c>
      <c r="D207">
        <f>[2]wt!D207</f>
        <v>1.4391066407168679E-3</v>
      </c>
      <c r="H207" t="s">
        <v>473</v>
      </c>
      <c r="I207" t="s">
        <v>474</v>
      </c>
      <c r="J207">
        <v>1.4346300000000001E-3</v>
      </c>
    </row>
    <row r="208" spans="2:10" x14ac:dyDescent="0.15">
      <c r="B208" t="str">
        <f>[2]wt!B208</f>
        <v>600655.SH</v>
      </c>
      <c r="C208" t="str">
        <f>[2]wt!C208</f>
        <v>豫园商城</v>
      </c>
      <c r="D208">
        <f>[2]wt!D208</f>
        <v>1.6678083585594246E-3</v>
      </c>
      <c r="H208" t="s">
        <v>475</v>
      </c>
      <c r="I208" t="s">
        <v>476</v>
      </c>
      <c r="J208">
        <v>3.2660899999999997E-3</v>
      </c>
    </row>
    <row r="209" spans="2:10" x14ac:dyDescent="0.15">
      <c r="B209" t="str">
        <f>[2]wt!B209</f>
        <v>600660.SH</v>
      </c>
      <c r="C209" t="str">
        <f>[2]wt!C209</f>
        <v>福耀玻璃</v>
      </c>
      <c r="D209">
        <f>[2]wt!D209</f>
        <v>2.4138607261631538E-3</v>
      </c>
      <c r="H209" t="s">
        <v>477</v>
      </c>
      <c r="I209" t="s">
        <v>478</v>
      </c>
      <c r="J209">
        <v>1.47529E-3</v>
      </c>
    </row>
    <row r="210" spans="2:10" x14ac:dyDescent="0.15">
      <c r="B210" t="str">
        <f>[2]wt!B210</f>
        <v>600663.SH</v>
      </c>
      <c r="C210" t="str">
        <f>[2]wt!C210</f>
        <v>陆 家 嘴</v>
      </c>
      <c r="D210">
        <f>[2]wt!D210</f>
        <v>1.9365338599267746E-3</v>
      </c>
      <c r="H210" t="s">
        <v>479</v>
      </c>
      <c r="I210" t="s">
        <v>480</v>
      </c>
      <c r="J210">
        <v>4.4716599999999997E-3</v>
      </c>
    </row>
    <row r="211" spans="2:10" x14ac:dyDescent="0.15">
      <c r="B211" t="str">
        <f>[2]wt!B211</f>
        <v>600664.SH</v>
      </c>
      <c r="C211" t="str">
        <f>[2]wt!C211</f>
        <v>哈药股份</v>
      </c>
      <c r="D211">
        <f>[2]wt!D211</f>
        <v>1.1076326535876613E-3</v>
      </c>
      <c r="H211" t="s">
        <v>481</v>
      </c>
      <c r="I211" t="s">
        <v>482</v>
      </c>
      <c r="J211">
        <v>3.15147E-3</v>
      </c>
    </row>
    <row r="212" spans="2:10" x14ac:dyDescent="0.15">
      <c r="B212" t="str">
        <f>[2]wt!B212</f>
        <v>600674.SH</v>
      </c>
      <c r="C212" t="str">
        <f>[2]wt!C212</f>
        <v>川投能源</v>
      </c>
      <c r="D212">
        <f>[2]wt!D212</f>
        <v>2.8919051111120364E-3</v>
      </c>
      <c r="H212" t="s">
        <v>483</v>
      </c>
      <c r="I212" t="s">
        <v>484</v>
      </c>
      <c r="J212">
        <v>2.5101299999999997E-3</v>
      </c>
    </row>
    <row r="213" spans="2:10" x14ac:dyDescent="0.15">
      <c r="B213" t="str">
        <f>[2]wt!B213</f>
        <v>600688.SH</v>
      </c>
      <c r="C213" t="str">
        <f>[2]wt!C213</f>
        <v>上海石化</v>
      </c>
      <c r="D213">
        <f>[2]wt!D213</f>
        <v>1.1914447366220212E-3</v>
      </c>
      <c r="H213" t="s">
        <v>485</v>
      </c>
      <c r="I213" t="s">
        <v>486</v>
      </c>
      <c r="J213">
        <v>2.2908999999999998E-3</v>
      </c>
    </row>
    <row r="214" spans="2:10" x14ac:dyDescent="0.15">
      <c r="B214" t="str">
        <f>[2]wt!B214</f>
        <v>600690.SH</v>
      </c>
      <c r="C214" t="str">
        <f>[2]wt!C214</f>
        <v>青岛海尔</v>
      </c>
      <c r="D214">
        <f>[2]wt!D214</f>
        <v>3.803271824271634E-3</v>
      </c>
      <c r="H214" t="s">
        <v>487</v>
      </c>
      <c r="I214" t="s">
        <v>488</v>
      </c>
      <c r="J214">
        <v>3.9891700000000002E-3</v>
      </c>
    </row>
    <row r="215" spans="2:10" x14ac:dyDescent="0.15">
      <c r="B215" t="str">
        <f>[2]wt!B215</f>
        <v>600703.SH</v>
      </c>
      <c r="C215" t="str">
        <f>[2]wt!C215</f>
        <v>三安光电</v>
      </c>
      <c r="D215">
        <f>[2]wt!D215</f>
        <v>2.374082668224834E-3</v>
      </c>
      <c r="H215" t="s">
        <v>489</v>
      </c>
      <c r="I215" t="s">
        <v>490</v>
      </c>
      <c r="J215">
        <v>2.2472900000000003E-3</v>
      </c>
    </row>
    <row r="216" spans="2:10" x14ac:dyDescent="0.15">
      <c r="B216" t="str">
        <f>[2]wt!B216</f>
        <v>600705.SH</v>
      </c>
      <c r="C216" t="str">
        <f>[2]wt!C216</f>
        <v>中航资本</v>
      </c>
      <c r="D216">
        <f>[2]wt!D216</f>
        <v>1.8731661456870047E-3</v>
      </c>
      <c r="H216" t="s">
        <v>491</v>
      </c>
      <c r="I216" t="s">
        <v>492</v>
      </c>
      <c r="J216">
        <v>6.8703999999999998E-4</v>
      </c>
    </row>
    <row r="217" spans="2:10" x14ac:dyDescent="0.15">
      <c r="B217" t="str">
        <f>[2]wt!B217</f>
        <v>600718.SH</v>
      </c>
      <c r="C217" t="str">
        <f>[2]wt!C217</f>
        <v>东软集团</v>
      </c>
      <c r="D217">
        <f>[2]wt!D217</f>
        <v>2.0736978822962467E-3</v>
      </c>
      <c r="H217" t="s">
        <v>493</v>
      </c>
      <c r="I217" t="s">
        <v>494</v>
      </c>
      <c r="J217">
        <v>3.8304100000000002E-3</v>
      </c>
    </row>
    <row r="218" spans="2:10" x14ac:dyDescent="0.15">
      <c r="B218" t="str">
        <f>[2]wt!B218</f>
        <v>600739.SH</v>
      </c>
      <c r="C218" t="str">
        <f>[2]wt!C218</f>
        <v>辽宁成大</v>
      </c>
      <c r="D218">
        <f>[2]wt!D218</f>
        <v>3.83522597953664E-3</v>
      </c>
      <c r="H218" t="s">
        <v>495</v>
      </c>
      <c r="I218" t="s">
        <v>496</v>
      </c>
      <c r="J218">
        <v>3.0911800000000002E-3</v>
      </c>
    </row>
    <row r="219" spans="2:10" x14ac:dyDescent="0.15">
      <c r="B219" t="str">
        <f>[2]wt!B219</f>
        <v>600741.SH</v>
      </c>
      <c r="C219" t="str">
        <f>[2]wt!C219</f>
        <v>华域汽车</v>
      </c>
      <c r="D219">
        <f>[2]wt!D219</f>
        <v>2.2043649201593614E-3</v>
      </c>
      <c r="H219" t="s">
        <v>497</v>
      </c>
      <c r="I219" t="s">
        <v>498</v>
      </c>
      <c r="J219">
        <v>7.6252999999999998E-4</v>
      </c>
    </row>
    <row r="220" spans="2:10" x14ac:dyDescent="0.15">
      <c r="B220" t="str">
        <f>[2]wt!B220</f>
        <v>600783.SH</v>
      </c>
      <c r="C220" t="str">
        <f>[2]wt!C220</f>
        <v>鲁信创投</v>
      </c>
      <c r="D220">
        <f>[2]wt!D220</f>
        <v>7.6830527671476378E-4</v>
      </c>
      <c r="H220" t="s">
        <v>499</v>
      </c>
      <c r="I220" t="s">
        <v>500</v>
      </c>
      <c r="J220">
        <v>1.7383000000000001E-3</v>
      </c>
    </row>
    <row r="221" spans="2:10" x14ac:dyDescent="0.15">
      <c r="B221" t="str">
        <f>[2]wt!B221</f>
        <v>600795.SH</v>
      </c>
      <c r="C221" t="str">
        <f>[2]wt!C221</f>
        <v>国电电力</v>
      </c>
      <c r="D221">
        <f>[2]wt!D221</f>
        <v>4.0293393638271956E-3</v>
      </c>
      <c r="H221" t="s">
        <v>501</v>
      </c>
      <c r="I221" t="s">
        <v>502</v>
      </c>
      <c r="J221">
        <v>3.1065399999999996E-3</v>
      </c>
    </row>
    <row r="222" spans="2:10" x14ac:dyDescent="0.15">
      <c r="B222" t="str">
        <f>[2]wt!B222</f>
        <v>600804.SH</v>
      </c>
      <c r="C222" t="str">
        <f>[2]wt!C222</f>
        <v>鹏 博 士</v>
      </c>
      <c r="D222">
        <f>[2]wt!D222</f>
        <v>2.8657205926174269E-3</v>
      </c>
      <c r="H222" t="s">
        <v>503</v>
      </c>
      <c r="I222" t="s">
        <v>504</v>
      </c>
      <c r="J222">
        <v>1.4637450000000002E-2</v>
      </c>
    </row>
    <row r="223" spans="2:10" x14ac:dyDescent="0.15">
      <c r="B223" t="str">
        <f>[2]wt!B223</f>
        <v>600809.SH</v>
      </c>
      <c r="C223" t="str">
        <f>[2]wt!C223</f>
        <v>山西汾酒</v>
      </c>
      <c r="D223">
        <f>[2]wt!D223</f>
        <v>7.80522752874223E-4</v>
      </c>
      <c r="H223" t="s">
        <v>505</v>
      </c>
      <c r="I223" t="s">
        <v>506</v>
      </c>
      <c r="J223">
        <v>2.85535E-3</v>
      </c>
    </row>
    <row r="224" spans="2:10" x14ac:dyDescent="0.15">
      <c r="B224" t="str">
        <f>[2]wt!B224</f>
        <v>600827.SH</v>
      </c>
      <c r="C224" t="str">
        <f>[2]wt!C224</f>
        <v>百联股份</v>
      </c>
      <c r="D224">
        <f>[2]wt!D224</f>
        <v>1.8337517616166658E-3</v>
      </c>
      <c r="H224" t="s">
        <v>507</v>
      </c>
      <c r="I224" t="s">
        <v>508</v>
      </c>
      <c r="J224">
        <v>1.5918799999999999E-3</v>
      </c>
    </row>
    <row r="225" spans="2:10" x14ac:dyDescent="0.15">
      <c r="B225" t="str">
        <f>[2]wt!B225</f>
        <v>600832.SH</v>
      </c>
      <c r="C225" t="str">
        <f>[2]wt!C225</f>
        <v>东方明珠</v>
      </c>
      <c r="D225">
        <f>[2]wt!D225</f>
        <v>3.3075155390497471E-3</v>
      </c>
      <c r="H225" t="s">
        <v>509</v>
      </c>
      <c r="I225" t="s">
        <v>510</v>
      </c>
      <c r="J225">
        <v>1.7635200000000002E-3</v>
      </c>
    </row>
    <row r="226" spans="2:10" x14ac:dyDescent="0.15">
      <c r="B226" t="str">
        <f>[2]wt!B226</f>
        <v>600837.SH</v>
      </c>
      <c r="C226" t="str">
        <f>[2]wt!C226</f>
        <v>海通证券</v>
      </c>
      <c r="D226">
        <f>[2]wt!D226</f>
        <v>2.1414886570925381E-2</v>
      </c>
      <c r="H226" t="s">
        <v>511</v>
      </c>
      <c r="I226" t="s">
        <v>512</v>
      </c>
      <c r="J226">
        <v>1.5401699999999998E-3</v>
      </c>
    </row>
    <row r="227" spans="2:10" x14ac:dyDescent="0.15">
      <c r="B227" t="str">
        <f>[2]wt!B227</f>
        <v>600839.SH</v>
      </c>
      <c r="C227" t="str">
        <f>[2]wt!C227</f>
        <v>四川长虹</v>
      </c>
      <c r="D227">
        <f>[2]wt!D227</f>
        <v>2.6130458865585215E-3</v>
      </c>
      <c r="H227" t="s">
        <v>513</v>
      </c>
      <c r="I227" t="s">
        <v>514</v>
      </c>
      <c r="J227">
        <v>1.57822E-3</v>
      </c>
    </row>
    <row r="228" spans="2:10" x14ac:dyDescent="0.15">
      <c r="B228" t="str">
        <f>[2]wt!B228</f>
        <v>600863.SH</v>
      </c>
      <c r="C228" t="str">
        <f>[2]wt!C228</f>
        <v>内蒙华电</v>
      </c>
      <c r="D228">
        <f>[2]wt!D228</f>
        <v>1.4781376928723086E-3</v>
      </c>
      <c r="H228" t="s">
        <v>515</v>
      </c>
      <c r="I228" t="s">
        <v>516</v>
      </c>
      <c r="J228">
        <v>1.53685E-3</v>
      </c>
    </row>
    <row r="229" spans="2:10" x14ac:dyDescent="0.15">
      <c r="B229" t="str">
        <f>[2]wt!B229</f>
        <v>600867.SH</v>
      </c>
      <c r="C229" t="str">
        <f>[2]wt!C229</f>
        <v>通化东宝</v>
      </c>
      <c r="D229">
        <f>[2]wt!D229</f>
        <v>1.6055906400643508E-3</v>
      </c>
      <c r="H229" t="s">
        <v>517</v>
      </c>
      <c r="I229" t="s">
        <v>518</v>
      </c>
      <c r="J229">
        <v>4.0229699999999998E-3</v>
      </c>
    </row>
    <row r="230" spans="2:10" x14ac:dyDescent="0.15">
      <c r="B230" t="str">
        <f>[2]wt!B230</f>
        <v>600873.SH</v>
      </c>
      <c r="C230" t="str">
        <f>[2]wt!C230</f>
        <v>梅花生物</v>
      </c>
      <c r="D230">
        <f>[2]wt!D230</f>
        <v>1.3874944385339875E-3</v>
      </c>
      <c r="H230" t="s">
        <v>519</v>
      </c>
      <c r="I230" t="s">
        <v>520</v>
      </c>
      <c r="J230">
        <v>1.1307039999999999E-2</v>
      </c>
    </row>
    <row r="231" spans="2:10" x14ac:dyDescent="0.15">
      <c r="B231" t="str">
        <f>[2]wt!B231</f>
        <v>600875.SH</v>
      </c>
      <c r="C231" t="str">
        <f>[2]wt!C231</f>
        <v>东方电气</v>
      </c>
      <c r="D231">
        <f>[2]wt!D231</f>
        <v>1.5936680346086596E-3</v>
      </c>
      <c r="H231" t="s">
        <v>521</v>
      </c>
      <c r="I231" t="s">
        <v>522</v>
      </c>
      <c r="J231">
        <v>3.0179499999999997E-3</v>
      </c>
    </row>
    <row r="232" spans="2:10" x14ac:dyDescent="0.15">
      <c r="B232" t="str">
        <f>[2]wt!B232</f>
        <v>600880.SH</v>
      </c>
      <c r="C232" t="str">
        <f>[2]wt!C232</f>
        <v>博瑞传播</v>
      </c>
      <c r="D232">
        <f>[2]wt!D232</f>
        <v>1.117137319272454E-3</v>
      </c>
      <c r="H232" t="s">
        <v>523</v>
      </c>
      <c r="I232" t="s">
        <v>524</v>
      </c>
      <c r="J232">
        <v>1.1586999999999999E-3</v>
      </c>
    </row>
    <row r="233" spans="2:10" x14ac:dyDescent="0.15">
      <c r="B233" t="str">
        <f>[2]wt!B233</f>
        <v>600886.SH</v>
      </c>
      <c r="C233" t="str">
        <f>[2]wt!C233</f>
        <v>国投电力</v>
      </c>
      <c r="D233">
        <f>[2]wt!D233</f>
        <v>3.9967856381311947E-3</v>
      </c>
      <c r="H233" t="s">
        <v>525</v>
      </c>
      <c r="I233" t="s">
        <v>526</v>
      </c>
      <c r="J233">
        <v>6.7617600000000003E-3</v>
      </c>
    </row>
    <row r="234" spans="2:10" x14ac:dyDescent="0.15">
      <c r="B234" t="str">
        <f>[2]wt!B234</f>
        <v>600887.SH</v>
      </c>
      <c r="C234" t="str">
        <f>[2]wt!C234</f>
        <v>伊利股份</v>
      </c>
      <c r="D234">
        <f>[2]wt!D234</f>
        <v>8.9898705811306667E-3</v>
      </c>
      <c r="H234" t="s">
        <v>527</v>
      </c>
      <c r="I234" t="s">
        <v>528</v>
      </c>
      <c r="J234">
        <v>1.00884E-3</v>
      </c>
    </row>
    <row r="235" spans="2:10" x14ac:dyDescent="0.15">
      <c r="B235" t="str">
        <f>[2]wt!B235</f>
        <v>600893.SH</v>
      </c>
      <c r="C235" t="str">
        <f>[2]wt!C235</f>
        <v>航空动力</v>
      </c>
      <c r="D235">
        <f>[2]wt!D235</f>
        <v>2.4320739066325653E-3</v>
      </c>
      <c r="H235" t="s">
        <v>529</v>
      </c>
      <c r="I235" t="s">
        <v>530</v>
      </c>
      <c r="J235">
        <v>4.5923800000000001E-3</v>
      </c>
    </row>
    <row r="236" spans="2:10" x14ac:dyDescent="0.15">
      <c r="B236" t="str">
        <f>[2]wt!B236</f>
        <v>600900.SH</v>
      </c>
      <c r="C236" t="str">
        <f>[2]wt!C236</f>
        <v>长江电力</v>
      </c>
      <c r="D236">
        <f>[2]wt!D236</f>
        <v>6.444261624523915E-3</v>
      </c>
      <c r="H236" t="s">
        <v>531</v>
      </c>
      <c r="I236" t="s">
        <v>532</v>
      </c>
      <c r="J236">
        <v>8.2082400000000003E-3</v>
      </c>
    </row>
    <row r="237" spans="2:10" x14ac:dyDescent="0.15">
      <c r="B237" t="str">
        <f>[2]wt!B237</f>
        <v>600998.SH</v>
      </c>
      <c r="C237" t="str">
        <f>[2]wt!C237</f>
        <v>九 州 通</v>
      </c>
      <c r="D237">
        <f>[2]wt!D237</f>
        <v>8.1161195407484208E-4</v>
      </c>
      <c r="H237" t="s">
        <v>533</v>
      </c>
      <c r="I237" t="s">
        <v>534</v>
      </c>
      <c r="J237">
        <v>3.1840400000000004E-3</v>
      </c>
    </row>
    <row r="238" spans="2:10" x14ac:dyDescent="0.15">
      <c r="B238" t="str">
        <f>[2]wt!B238</f>
        <v>600999.SH</v>
      </c>
      <c r="C238" t="str">
        <f>[2]wt!C238</f>
        <v>招商证券</v>
      </c>
      <c r="D238">
        <f>[2]wt!D238</f>
        <v>8.5505427195865392E-3</v>
      </c>
      <c r="H238" t="s">
        <v>535</v>
      </c>
      <c r="I238" t="s">
        <v>536</v>
      </c>
      <c r="J238">
        <v>2.13934E-3</v>
      </c>
    </row>
    <row r="239" spans="2:10" x14ac:dyDescent="0.15">
      <c r="B239" t="str">
        <f>[2]wt!B239</f>
        <v>601006.SH</v>
      </c>
      <c r="C239" t="str">
        <f>[2]wt!C239</f>
        <v>大秦铁路</v>
      </c>
      <c r="D239">
        <f>[2]wt!D239</f>
        <v>8.0984469565692514E-3</v>
      </c>
      <c r="H239" t="s">
        <v>537</v>
      </c>
      <c r="I239" t="s">
        <v>538</v>
      </c>
      <c r="J239">
        <v>9.0225599999999989E-3</v>
      </c>
    </row>
    <row r="240" spans="2:10" x14ac:dyDescent="0.15">
      <c r="B240" t="str">
        <f>[2]wt!B240</f>
        <v>601009.SH</v>
      </c>
      <c r="C240" t="str">
        <f>[2]wt!C240</f>
        <v>南京银行</v>
      </c>
      <c r="D240">
        <f>[2]wt!D240</f>
        <v>3.5197929586924192E-3</v>
      </c>
      <c r="H240" t="s">
        <v>539</v>
      </c>
      <c r="I240" t="s">
        <v>540</v>
      </c>
      <c r="J240">
        <v>1.9549900000000002E-3</v>
      </c>
    </row>
    <row r="241" spans="2:10" x14ac:dyDescent="0.15">
      <c r="B241" t="str">
        <f>[2]wt!B241</f>
        <v>601018.SH</v>
      </c>
      <c r="C241" t="str">
        <f>[2]wt!C241</f>
        <v>宁 波 港</v>
      </c>
      <c r="D241">
        <f>[2]wt!D241</f>
        <v>2.4868019092519292E-3</v>
      </c>
      <c r="H241" t="s">
        <v>541</v>
      </c>
      <c r="I241" t="s">
        <v>542</v>
      </c>
      <c r="J241">
        <v>1.1808599999999999E-3</v>
      </c>
    </row>
    <row r="242" spans="2:10" x14ac:dyDescent="0.15">
      <c r="B242" t="str">
        <f>[2]wt!B242</f>
        <v>601088.SH</v>
      </c>
      <c r="C242" t="str">
        <f>[2]wt!C242</f>
        <v>中国神华</v>
      </c>
      <c r="D242">
        <f>[2]wt!D242</f>
        <v>7.7394615327784806E-3</v>
      </c>
      <c r="H242" t="s">
        <v>543</v>
      </c>
      <c r="I242" t="s">
        <v>544</v>
      </c>
      <c r="J242">
        <v>2.1563299999999997E-3</v>
      </c>
    </row>
    <row r="243" spans="2:10" x14ac:dyDescent="0.15">
      <c r="B243" t="str">
        <f>[2]wt!B243</f>
        <v>601098.SH</v>
      </c>
      <c r="C243" t="str">
        <f>[2]wt!C243</f>
        <v>中南传媒</v>
      </c>
      <c r="D243">
        <f>[2]wt!D243</f>
        <v>1.7135329756904016E-3</v>
      </c>
      <c r="H243" t="s">
        <v>545</v>
      </c>
      <c r="I243" t="s">
        <v>546</v>
      </c>
      <c r="J243">
        <v>1.7900099999999999E-3</v>
      </c>
    </row>
    <row r="244" spans="2:10" x14ac:dyDescent="0.15">
      <c r="B244" t="str">
        <f>[2]wt!B244</f>
        <v>601111.SH</v>
      </c>
      <c r="C244" t="str">
        <f>[2]wt!C244</f>
        <v>中国国航</v>
      </c>
      <c r="D244">
        <f>[2]wt!D244</f>
        <v>1.6102594262073461E-3</v>
      </c>
      <c r="H244" t="s">
        <v>547</v>
      </c>
      <c r="I244" t="s">
        <v>548</v>
      </c>
      <c r="J244">
        <v>5.2692000000000006E-4</v>
      </c>
    </row>
    <row r="245" spans="2:10" x14ac:dyDescent="0.15">
      <c r="B245" t="str">
        <f>[2]wt!B245</f>
        <v>601117.SH</v>
      </c>
      <c r="C245" t="str">
        <f>[2]wt!C245</f>
        <v>中国化学</v>
      </c>
      <c r="D245">
        <f>[2]wt!D245</f>
        <v>2.129752803082567E-3</v>
      </c>
      <c r="H245" t="s">
        <v>549</v>
      </c>
      <c r="I245" t="s">
        <v>550</v>
      </c>
      <c r="J245">
        <v>1.0765200000000001E-3</v>
      </c>
    </row>
    <row r="246" spans="2:10" x14ac:dyDescent="0.15">
      <c r="B246" t="str">
        <f>[2]wt!B246</f>
        <v>601118.SH</v>
      </c>
      <c r="C246" t="str">
        <f>[2]wt!C246</f>
        <v>海南橡胶</v>
      </c>
      <c r="D246">
        <f>[2]wt!D246</f>
        <v>1.5463609447007934E-3</v>
      </c>
      <c r="H246" t="s">
        <v>551</v>
      </c>
      <c r="I246" t="s">
        <v>552</v>
      </c>
      <c r="J246">
        <v>2.1106349999999999E-2</v>
      </c>
    </row>
    <row r="247" spans="2:10" x14ac:dyDescent="0.15">
      <c r="B247" t="str">
        <f>[2]wt!B247</f>
        <v>601158.SH</v>
      </c>
      <c r="C247" t="str">
        <f>[2]wt!C247</f>
        <v>重庆水务</v>
      </c>
      <c r="D247">
        <f>[2]wt!D247</f>
        <v>1.1321069220004158E-3</v>
      </c>
      <c r="H247" t="s">
        <v>553</v>
      </c>
      <c r="I247" t="s">
        <v>554</v>
      </c>
      <c r="J247">
        <v>2.2297100000000002E-3</v>
      </c>
    </row>
    <row r="248" spans="2:10" x14ac:dyDescent="0.15">
      <c r="B248" t="str">
        <f>[2]wt!B248</f>
        <v>601166.SH</v>
      </c>
      <c r="C248" t="str">
        <f>[2]wt!C248</f>
        <v>兴业银行</v>
      </c>
      <c r="D248">
        <f>[2]wt!D248</f>
        <v>1.9969892345156615E-2</v>
      </c>
      <c r="H248" t="s">
        <v>555</v>
      </c>
      <c r="I248" t="s">
        <v>556</v>
      </c>
      <c r="J248">
        <v>9.0285699999999997E-3</v>
      </c>
    </row>
    <row r="249" spans="2:10" x14ac:dyDescent="0.15">
      <c r="B249" t="str">
        <f>[2]wt!B249</f>
        <v>601168.SH</v>
      </c>
      <c r="C249" t="str">
        <f>[2]wt!C249</f>
        <v>西部矿业</v>
      </c>
      <c r="D249">
        <f>[2]wt!D249</f>
        <v>2.2989889289985522E-3</v>
      </c>
      <c r="H249" t="s">
        <v>557</v>
      </c>
      <c r="I249" t="s">
        <v>558</v>
      </c>
      <c r="J249">
        <v>1.55967E-3</v>
      </c>
    </row>
    <row r="250" spans="2:10" x14ac:dyDescent="0.15">
      <c r="B250" t="str">
        <f>[2]wt!B250</f>
        <v>601169.SH</v>
      </c>
      <c r="C250" t="str">
        <f>[2]wt!C250</f>
        <v>北京银行</v>
      </c>
      <c r="D250">
        <f>[2]wt!D250</f>
        <v>7.970188029453578E-3</v>
      </c>
      <c r="H250" t="s">
        <v>559</v>
      </c>
      <c r="I250" t="s">
        <v>560</v>
      </c>
      <c r="J250">
        <v>2.8803499999999998E-3</v>
      </c>
    </row>
    <row r="251" spans="2:10" x14ac:dyDescent="0.15">
      <c r="B251" t="str">
        <f>[2]wt!B251</f>
        <v>601179.SH</v>
      </c>
      <c r="C251" t="str">
        <f>[2]wt!C251</f>
        <v>中国西电</v>
      </c>
      <c r="D251">
        <f>[2]wt!D251</f>
        <v>1.8496551215732265E-3</v>
      </c>
      <c r="H251" t="s">
        <v>561</v>
      </c>
      <c r="I251" t="s">
        <v>562</v>
      </c>
      <c r="J251">
        <v>9.4898999999999992E-4</v>
      </c>
    </row>
    <row r="252" spans="2:10" x14ac:dyDescent="0.15">
      <c r="B252" t="str">
        <f>[2]wt!B252</f>
        <v>601186.SH</v>
      </c>
      <c r="C252" t="str">
        <f>[2]wt!C252</f>
        <v>中国铁建</v>
      </c>
      <c r="D252">
        <f>[2]wt!D252</f>
        <v>4.0158539436415336E-3</v>
      </c>
      <c r="H252" t="s">
        <v>563</v>
      </c>
      <c r="I252" t="s">
        <v>564</v>
      </c>
      <c r="J252">
        <v>4.2409000000000001E-4</v>
      </c>
    </row>
    <row r="253" spans="2:10" x14ac:dyDescent="0.15">
      <c r="B253" t="str">
        <f>[2]wt!B253</f>
        <v>601216.SH</v>
      </c>
      <c r="C253" t="str">
        <f>[2]wt!C253</f>
        <v>内蒙君正</v>
      </c>
      <c r="D253">
        <f>[2]wt!D253</f>
        <v>8.5472205096574186E-4</v>
      </c>
      <c r="H253" t="s">
        <v>565</v>
      </c>
      <c r="I253" t="s">
        <v>566</v>
      </c>
      <c r="J253">
        <v>1.0991199999999999E-3</v>
      </c>
    </row>
    <row r="254" spans="2:10" x14ac:dyDescent="0.15">
      <c r="B254" t="str">
        <f>[2]wt!B254</f>
        <v>601225.SH</v>
      </c>
      <c r="C254" t="str">
        <f>[2]wt!C254</f>
        <v>陕西煤业</v>
      </c>
      <c r="D254">
        <f>[2]wt!D254</f>
        <v>4.7437815919869824E-4</v>
      </c>
      <c r="H254" t="s">
        <v>567</v>
      </c>
      <c r="I254" t="s">
        <v>568</v>
      </c>
      <c r="J254">
        <v>1.2649499999999999E-3</v>
      </c>
    </row>
    <row r="255" spans="2:10" x14ac:dyDescent="0.15">
      <c r="B255" t="str">
        <f>[2]wt!B255</f>
        <v>601231.SH</v>
      </c>
      <c r="C255" t="str">
        <f>[2]wt!C255</f>
        <v>环旭电子</v>
      </c>
      <c r="D255">
        <f>[2]wt!D255</f>
        <v>4.5141756039862038E-4</v>
      </c>
      <c r="H255" t="s">
        <v>569</v>
      </c>
      <c r="I255" t="s">
        <v>570</v>
      </c>
      <c r="J255">
        <v>7.7517999999999999E-4</v>
      </c>
    </row>
    <row r="256" spans="2:10" x14ac:dyDescent="0.15">
      <c r="B256" t="str">
        <f>[2]wt!B256</f>
        <v>601258.SH</v>
      </c>
      <c r="C256" t="str">
        <f>[2]wt!C256</f>
        <v>庞大集团</v>
      </c>
      <c r="D256">
        <f>[2]wt!D256</f>
        <v>8.5356222619758723E-4</v>
      </c>
      <c r="H256" t="s">
        <v>571</v>
      </c>
      <c r="I256" t="s">
        <v>572</v>
      </c>
      <c r="J256">
        <v>1.1593150000000002E-2</v>
      </c>
    </row>
    <row r="257" spans="2:10" x14ac:dyDescent="0.15">
      <c r="B257" t="str">
        <f>[2]wt!B257</f>
        <v>601288.SH</v>
      </c>
      <c r="C257" t="str">
        <f>[2]wt!C257</f>
        <v>农业银行</v>
      </c>
      <c r="D257">
        <f>[2]wt!D257</f>
        <v>1.0519993979077295E-2</v>
      </c>
      <c r="H257" t="s">
        <v>573</v>
      </c>
      <c r="I257" t="s">
        <v>574</v>
      </c>
      <c r="J257">
        <v>3.7725999999999997E-3</v>
      </c>
    </row>
    <row r="258" spans="2:10" x14ac:dyDescent="0.15">
      <c r="B258" t="str">
        <f>[2]wt!B258</f>
        <v>601299.SH</v>
      </c>
      <c r="C258" t="str">
        <f>[2]wt!C258</f>
        <v>中国北车</v>
      </c>
      <c r="D258">
        <f>[2]wt!D258</f>
        <v>3.4853225734219257E-3</v>
      </c>
      <c r="H258" t="s">
        <v>575</v>
      </c>
      <c r="I258" t="s">
        <v>576</v>
      </c>
      <c r="J258">
        <v>3.6229839999999999E-2</v>
      </c>
    </row>
    <row r="259" spans="2:10" x14ac:dyDescent="0.15">
      <c r="B259" t="str">
        <f>[2]wt!B259</f>
        <v>601318.SH</v>
      </c>
      <c r="C259" t="str">
        <f>[2]wt!C259</f>
        <v>中国平安</v>
      </c>
      <c r="D259">
        <f>[2]wt!D259</f>
        <v>3.6399154201887857E-2</v>
      </c>
      <c r="H259" t="s">
        <v>577</v>
      </c>
      <c r="I259" t="s">
        <v>578</v>
      </c>
      <c r="J259">
        <v>1.233545E-2</v>
      </c>
    </row>
    <row r="260" spans="2:10" x14ac:dyDescent="0.15">
      <c r="B260" t="str">
        <f>[2]wt!B260</f>
        <v>601328.SH</v>
      </c>
      <c r="C260" t="str">
        <f>[2]wt!C260</f>
        <v>交通银行</v>
      </c>
      <c r="D260">
        <f>[2]wt!D260</f>
        <v>1.1904058088424116E-2</v>
      </c>
      <c r="H260" t="s">
        <v>579</v>
      </c>
      <c r="I260" t="s">
        <v>580</v>
      </c>
      <c r="J260">
        <v>1.78038E-3</v>
      </c>
    </row>
    <row r="261" spans="2:10" x14ac:dyDescent="0.15">
      <c r="B261" t="str">
        <f>[2]wt!B261</f>
        <v>601333.SH</v>
      </c>
      <c r="C261" t="str">
        <f>[2]wt!C261</f>
        <v>广深铁路</v>
      </c>
      <c r="D261">
        <f>[2]wt!D261</f>
        <v>1.8121279100070033E-3</v>
      </c>
      <c r="H261" t="s">
        <v>581</v>
      </c>
      <c r="I261" t="s">
        <v>582</v>
      </c>
      <c r="J261">
        <v>3.5867999999999998E-3</v>
      </c>
    </row>
    <row r="262" spans="2:10" x14ac:dyDescent="0.15">
      <c r="B262" t="str">
        <f>[2]wt!B262</f>
        <v>601336.SH</v>
      </c>
      <c r="C262" t="str">
        <f>[2]wt!C262</f>
        <v>新华保险</v>
      </c>
      <c r="D262">
        <f>[2]wt!D262</f>
        <v>4.2305787901254811E-3</v>
      </c>
      <c r="H262" t="s">
        <v>583</v>
      </c>
      <c r="I262" t="s">
        <v>584</v>
      </c>
      <c r="J262">
        <v>3.3538499999999998E-3</v>
      </c>
    </row>
    <row r="263" spans="2:10" x14ac:dyDescent="0.15">
      <c r="B263" t="str">
        <f>[2]wt!B263</f>
        <v>601377.SH</v>
      </c>
      <c r="C263" t="str">
        <f>[2]wt!C263</f>
        <v>兴业证券</v>
      </c>
      <c r="D263">
        <f>[2]wt!D263</f>
        <v>5.7954969311167486E-3</v>
      </c>
      <c r="H263" t="s">
        <v>585</v>
      </c>
      <c r="I263" t="s">
        <v>586</v>
      </c>
      <c r="J263">
        <v>3.7479800000000001E-3</v>
      </c>
    </row>
    <row r="264" spans="2:10" x14ac:dyDescent="0.15">
      <c r="B264" t="str">
        <f>[2]wt!B264</f>
        <v>601390.SH</v>
      </c>
      <c r="C264" t="str">
        <f>[2]wt!C264</f>
        <v>中国中铁</v>
      </c>
      <c r="D264">
        <f>[2]wt!D264</f>
        <v>6.10399066139896E-3</v>
      </c>
      <c r="H264" t="s">
        <v>587</v>
      </c>
      <c r="I264" t="s">
        <v>588</v>
      </c>
      <c r="J264">
        <v>1.088506E-2</v>
      </c>
    </row>
    <row r="265" spans="2:10" x14ac:dyDescent="0.15">
      <c r="B265" t="str">
        <f>[2]wt!B265</f>
        <v>601398.SH</v>
      </c>
      <c r="C265" t="str">
        <f>[2]wt!C265</f>
        <v>工商银行</v>
      </c>
      <c r="D265">
        <f>[2]wt!D265</f>
        <v>9.6060127456776192E-3</v>
      </c>
      <c r="H265" t="s">
        <v>589</v>
      </c>
      <c r="I265" t="s">
        <v>590</v>
      </c>
      <c r="J265">
        <v>1.71828E-3</v>
      </c>
    </row>
    <row r="266" spans="2:10" x14ac:dyDescent="0.15">
      <c r="B266" t="str">
        <f>[2]wt!B266</f>
        <v>601555.SH</v>
      </c>
      <c r="C266" t="str">
        <f>[2]wt!C266</f>
        <v>东吴证券</v>
      </c>
      <c r="D266">
        <f>[2]wt!D266</f>
        <v>2.7185014792494616E-3</v>
      </c>
      <c r="H266" t="s">
        <v>591</v>
      </c>
      <c r="I266" t="s">
        <v>592</v>
      </c>
      <c r="J266">
        <v>2.0015599999999999E-3</v>
      </c>
    </row>
    <row r="267" spans="2:10" x14ac:dyDescent="0.15">
      <c r="B267" t="str">
        <f>[2]wt!B267</f>
        <v>601600.SH</v>
      </c>
      <c r="C267" t="str">
        <f>[2]wt!C267</f>
        <v>中国铝业</v>
      </c>
      <c r="D267">
        <f>[2]wt!D267</f>
        <v>1.976213627630505E-3</v>
      </c>
      <c r="H267" t="s">
        <v>593</v>
      </c>
      <c r="I267" t="s">
        <v>594</v>
      </c>
      <c r="J267">
        <v>1.0967569999999999E-2</v>
      </c>
    </row>
    <row r="268" spans="2:10" x14ac:dyDescent="0.15">
      <c r="B268" t="str">
        <f>[2]wt!B268</f>
        <v>601601.SH</v>
      </c>
      <c r="C268" t="str">
        <f>[2]wt!C268</f>
        <v>中国太保</v>
      </c>
      <c r="D268">
        <f>[2]wt!D268</f>
        <v>1.0278760256324593E-2</v>
      </c>
      <c r="H268" t="s">
        <v>595</v>
      </c>
      <c r="I268" t="s">
        <v>596</v>
      </c>
      <c r="J268">
        <v>2.5049600000000001E-3</v>
      </c>
    </row>
    <row r="269" spans="2:10" x14ac:dyDescent="0.15">
      <c r="B269" t="str">
        <f>[2]wt!B269</f>
        <v>601607.SH</v>
      </c>
      <c r="C269" t="str">
        <f>[2]wt!C269</f>
        <v>上海医药</v>
      </c>
      <c r="D269">
        <f>[2]wt!D269</f>
        <v>2.0948106246860441E-3</v>
      </c>
      <c r="H269" t="s">
        <v>597</v>
      </c>
      <c r="I269" t="s">
        <v>598</v>
      </c>
      <c r="J269">
        <v>2.0355899999999999E-3</v>
      </c>
    </row>
    <row r="270" spans="2:10" x14ac:dyDescent="0.15">
      <c r="B270" t="str">
        <f>[2]wt!B270</f>
        <v>601618.SH</v>
      </c>
      <c r="C270" t="str">
        <f>[2]wt!C270</f>
        <v>中国中冶</v>
      </c>
      <c r="D270">
        <f>[2]wt!D270</f>
        <v>2.3240037937015479E-3</v>
      </c>
      <c r="H270" t="s">
        <v>599</v>
      </c>
      <c r="I270" t="s">
        <v>600</v>
      </c>
      <c r="J270">
        <v>4.16768E-3</v>
      </c>
    </row>
    <row r="271" spans="2:10" x14ac:dyDescent="0.15">
      <c r="B271" t="str">
        <f>[2]wt!B271</f>
        <v>601628.SH</v>
      </c>
      <c r="C271" t="str">
        <f>[2]wt!C271</f>
        <v>中国人寿</v>
      </c>
      <c r="D271">
        <f>[2]wt!D271</f>
        <v>4.631180299241395E-3</v>
      </c>
      <c r="H271" t="s">
        <v>601</v>
      </c>
      <c r="I271" t="s">
        <v>602</v>
      </c>
      <c r="J271">
        <v>2.22514E-3</v>
      </c>
    </row>
    <row r="272" spans="2:10" x14ac:dyDescent="0.15">
      <c r="B272" t="str">
        <f>[2]wt!B272</f>
        <v>601633.SH</v>
      </c>
      <c r="C272" t="str">
        <f>[2]wt!C272</f>
        <v>长城汽车</v>
      </c>
      <c r="D272">
        <f>[2]wt!D272</f>
        <v>2.1568809078292344E-3</v>
      </c>
      <c r="H272" t="s">
        <v>603</v>
      </c>
      <c r="I272" t="s">
        <v>604</v>
      </c>
      <c r="J272">
        <v>9.6550999999999994E-4</v>
      </c>
    </row>
    <row r="273" spans="2:10" x14ac:dyDescent="0.15">
      <c r="B273" t="str">
        <f>[2]wt!B273</f>
        <v>601668.SH</v>
      </c>
      <c r="C273" t="str">
        <f>[2]wt!C273</f>
        <v>中国建筑</v>
      </c>
      <c r="D273">
        <f>[2]wt!D273</f>
        <v>1.0833382563042056E-2</v>
      </c>
      <c r="H273" t="s">
        <v>605</v>
      </c>
      <c r="I273" t="s">
        <v>606</v>
      </c>
      <c r="J273">
        <v>8.9728300000000011E-3</v>
      </c>
    </row>
    <row r="274" spans="2:10" x14ac:dyDescent="0.15">
      <c r="B274" t="str">
        <f>[2]wt!B274</f>
        <v>601669.SH</v>
      </c>
      <c r="C274" t="str">
        <f>[2]wt!C274</f>
        <v>中国电建</v>
      </c>
      <c r="D274">
        <f>[2]wt!D274</f>
        <v>2.757994495507472E-3</v>
      </c>
      <c r="H274" t="s">
        <v>607</v>
      </c>
      <c r="I274" t="s">
        <v>608</v>
      </c>
      <c r="J274">
        <v>1.8170600000000001E-3</v>
      </c>
    </row>
    <row r="275" spans="2:10" x14ac:dyDescent="0.15">
      <c r="B275" t="str">
        <f>[2]wt!B275</f>
        <v>601688.SH</v>
      </c>
      <c r="C275" t="str">
        <f>[2]wt!C275</f>
        <v>华泰证券</v>
      </c>
      <c r="D275">
        <f>[2]wt!D275</f>
        <v>7.9807247426015582E-3</v>
      </c>
      <c r="H275" t="s">
        <v>609</v>
      </c>
      <c r="I275" t="s">
        <v>610</v>
      </c>
      <c r="J275">
        <v>4.36981E-3</v>
      </c>
    </row>
    <row r="276" spans="2:10" x14ac:dyDescent="0.15">
      <c r="B276" t="str">
        <f>[2]wt!B276</f>
        <v>601699.SH</v>
      </c>
      <c r="C276" t="str">
        <f>[2]wt!C276</f>
        <v>潞安环能</v>
      </c>
      <c r="D276">
        <f>[2]wt!D276</f>
        <v>1.3663128929799772E-3</v>
      </c>
      <c r="H276" t="s">
        <v>611</v>
      </c>
      <c r="I276" t="s">
        <v>612</v>
      </c>
      <c r="J276">
        <v>1.4479800000000002E-3</v>
      </c>
    </row>
    <row r="277" spans="2:10" x14ac:dyDescent="0.15">
      <c r="B277" t="str">
        <f>[2]wt!B277</f>
        <v>601727.SH</v>
      </c>
      <c r="C277" t="str">
        <f>[2]wt!C277</f>
        <v>上海电气</v>
      </c>
      <c r="D277">
        <f>[2]wt!D277</f>
        <v>1.8569384279562993E-3</v>
      </c>
      <c r="H277" t="s">
        <v>613</v>
      </c>
      <c r="I277" t="s">
        <v>614</v>
      </c>
      <c r="J277">
        <v>4.4253499999999998E-3</v>
      </c>
    </row>
    <row r="278" spans="2:10" x14ac:dyDescent="0.15">
      <c r="B278" t="str">
        <f>[2]wt!B278</f>
        <v>601766.SH</v>
      </c>
      <c r="C278" t="str">
        <f>[2]wt!C278</f>
        <v>中国南车</v>
      </c>
      <c r="D278">
        <f>[2]wt!D278</f>
        <v>3.6414172949733115E-3</v>
      </c>
      <c r="H278" t="s">
        <v>615</v>
      </c>
      <c r="I278" t="s">
        <v>616</v>
      </c>
      <c r="J278">
        <v>1.9298199999999998E-3</v>
      </c>
    </row>
    <row r="279" spans="2:10" x14ac:dyDescent="0.15">
      <c r="B279" t="str">
        <f>[2]wt!B279</f>
        <v>601800.SH</v>
      </c>
      <c r="C279" t="str">
        <f>[2]wt!C279</f>
        <v>中国交建</v>
      </c>
      <c r="D279">
        <f>[2]wt!D279</f>
        <v>3.2058244623435804E-3</v>
      </c>
      <c r="H279" t="s">
        <v>617</v>
      </c>
      <c r="I279" t="s">
        <v>618</v>
      </c>
      <c r="J279">
        <v>2.08281E-3</v>
      </c>
    </row>
    <row r="280" spans="2:10" x14ac:dyDescent="0.15">
      <c r="B280" t="str">
        <f>[2]wt!B280</f>
        <v>601808.SH</v>
      </c>
      <c r="C280" t="str">
        <f>[2]wt!C280</f>
        <v>中海油服</v>
      </c>
      <c r="D280">
        <f>[2]wt!D280</f>
        <v>1.4627651001825304E-3</v>
      </c>
      <c r="H280" t="s">
        <v>619</v>
      </c>
      <c r="I280" t="s">
        <v>620</v>
      </c>
      <c r="J280">
        <v>9.8810699999999987E-3</v>
      </c>
    </row>
    <row r="281" spans="2:10" x14ac:dyDescent="0.15">
      <c r="B281" t="str">
        <f>[2]wt!B281</f>
        <v>601818.SH</v>
      </c>
      <c r="C281" t="str">
        <f>[2]wt!C281</f>
        <v>光大银行</v>
      </c>
      <c r="D281">
        <f>[2]wt!D281</f>
        <v>1.0370897522228674E-2</v>
      </c>
      <c r="H281" t="s">
        <v>621</v>
      </c>
      <c r="I281" t="s">
        <v>622</v>
      </c>
      <c r="J281">
        <v>5.4921200000000005E-3</v>
      </c>
    </row>
    <row r="282" spans="2:10" x14ac:dyDescent="0.15">
      <c r="B282" t="str">
        <f>[2]wt!B282</f>
        <v>601857.SH</v>
      </c>
      <c r="C282" t="str">
        <f>[2]wt!C282</f>
        <v>中国石油</v>
      </c>
      <c r="D282">
        <f>[2]wt!D282</f>
        <v>4.8445782275583858E-3</v>
      </c>
      <c r="H282" t="s">
        <v>623</v>
      </c>
      <c r="I282" t="s">
        <v>624</v>
      </c>
      <c r="J282">
        <v>1.7393300000000001E-3</v>
      </c>
    </row>
    <row r="283" spans="2:10" x14ac:dyDescent="0.15">
      <c r="B283" t="str">
        <f>[2]wt!B283</f>
        <v>601866.SH</v>
      </c>
      <c r="C283" t="str">
        <f>[2]wt!C283</f>
        <v>中海集运</v>
      </c>
      <c r="D283">
        <f>[2]wt!D283</f>
        <v>1.6742463689250287E-3</v>
      </c>
      <c r="H283" t="s">
        <v>625</v>
      </c>
      <c r="I283" t="s">
        <v>626</v>
      </c>
      <c r="J283">
        <v>2.0547199999999999E-3</v>
      </c>
    </row>
    <row r="284" spans="2:10" x14ac:dyDescent="0.15">
      <c r="B284" t="str">
        <f>[2]wt!B284</f>
        <v>601888.SH</v>
      </c>
      <c r="C284" t="str">
        <f>[2]wt!C284</f>
        <v>中国国旅</v>
      </c>
      <c r="D284">
        <f>[2]wt!D284</f>
        <v>1.626585434172641E-3</v>
      </c>
      <c r="H284" t="s">
        <v>627</v>
      </c>
      <c r="I284" t="s">
        <v>628</v>
      </c>
      <c r="J284">
        <v>1.5165500000000002E-3</v>
      </c>
    </row>
    <row r="285" spans="2:10" x14ac:dyDescent="0.15">
      <c r="B285" t="str">
        <f>[2]wt!B285</f>
        <v>601898.SH</v>
      </c>
      <c r="C285" t="str">
        <f>[2]wt!C285</f>
        <v>中煤能源</v>
      </c>
      <c r="D285">
        <f>[2]wt!D285</f>
        <v>1.4756214628668209E-3</v>
      </c>
      <c r="H285" t="s">
        <v>629</v>
      </c>
      <c r="I285" t="s">
        <v>630</v>
      </c>
      <c r="J285">
        <v>3.4428199999999996E-3</v>
      </c>
    </row>
    <row r="286" spans="2:10" x14ac:dyDescent="0.15">
      <c r="B286" t="str">
        <f>[2]wt!B286</f>
        <v>601899.SH</v>
      </c>
      <c r="C286" t="str">
        <f>[2]wt!C286</f>
        <v>紫金矿业</v>
      </c>
      <c r="D286">
        <f>[2]wt!D286</f>
        <v>3.443126575712707E-3</v>
      </c>
      <c r="H286" t="s">
        <v>631</v>
      </c>
      <c r="I286" t="s">
        <v>632</v>
      </c>
      <c r="J286">
        <v>4.3731100000000004E-3</v>
      </c>
    </row>
    <row r="287" spans="2:10" x14ac:dyDescent="0.15">
      <c r="B287" t="str">
        <f>[2]wt!B287</f>
        <v>601901.SH</v>
      </c>
      <c r="C287" t="str">
        <f>[2]wt!C287</f>
        <v>方正证券</v>
      </c>
      <c r="D287">
        <f>[2]wt!D287</f>
        <v>7.5634237226289104E-3</v>
      </c>
      <c r="H287" t="s">
        <v>633</v>
      </c>
      <c r="I287" t="s">
        <v>634</v>
      </c>
      <c r="J287">
        <v>8.0303000000000004E-4</v>
      </c>
    </row>
    <row r="288" spans="2:10" x14ac:dyDescent="0.15">
      <c r="B288" t="str">
        <f>[2]wt!B288</f>
        <v>601928.SH</v>
      </c>
      <c r="C288" t="str">
        <f>[2]wt!C288</f>
        <v>凤凰传媒</v>
      </c>
      <c r="D288">
        <f>[2]wt!D288</f>
        <v>1.2614961868138684E-3</v>
      </c>
      <c r="H288" t="s">
        <v>635</v>
      </c>
      <c r="I288" t="s">
        <v>636</v>
      </c>
      <c r="J288">
        <v>1.4600699999999999E-3</v>
      </c>
    </row>
    <row r="289" spans="2:10" x14ac:dyDescent="0.15">
      <c r="B289" t="str">
        <f>[2]wt!B289</f>
        <v>601929.SH</v>
      </c>
      <c r="C289" t="str">
        <f>[2]wt!C289</f>
        <v>吉视传媒</v>
      </c>
      <c r="D289">
        <f>[2]wt!D289</f>
        <v>1.5068974155131598E-3</v>
      </c>
      <c r="H289" t="s">
        <v>637</v>
      </c>
      <c r="I289" t="s">
        <v>638</v>
      </c>
      <c r="J289">
        <v>2.0806399999999999E-3</v>
      </c>
    </row>
    <row r="290" spans="2:10" x14ac:dyDescent="0.15">
      <c r="B290" t="str">
        <f>[2]wt!B290</f>
        <v>601933.SH</v>
      </c>
      <c r="C290" t="str">
        <f>[2]wt!C290</f>
        <v>永辉超市</v>
      </c>
      <c r="D290">
        <f>[2]wt!D290</f>
        <v>2.0403676637469901E-3</v>
      </c>
      <c r="H290" t="s">
        <v>639</v>
      </c>
      <c r="I290" t="s">
        <v>640</v>
      </c>
      <c r="J290">
        <v>2.1646899999999999E-3</v>
      </c>
    </row>
    <row r="291" spans="2:10" x14ac:dyDescent="0.15">
      <c r="B291" t="str">
        <f>[2]wt!B291</f>
        <v>601939.SH</v>
      </c>
      <c r="C291" t="str">
        <f>[2]wt!C291</f>
        <v>建设银行</v>
      </c>
      <c r="D291">
        <f>[2]wt!D291</f>
        <v>6.9543486259489333E-3</v>
      </c>
      <c r="H291" t="s">
        <v>641</v>
      </c>
      <c r="I291" t="s">
        <v>642</v>
      </c>
      <c r="J291">
        <v>7.0578899999999998E-3</v>
      </c>
    </row>
    <row r="292" spans="2:10" x14ac:dyDescent="0.15">
      <c r="B292" t="str">
        <f>[2]wt!B292</f>
        <v>601958.SH</v>
      </c>
      <c r="C292" t="str">
        <f>[2]wt!C292</f>
        <v>金钼股份</v>
      </c>
      <c r="D292">
        <f>[2]wt!D292</f>
        <v>1.2769572407147771E-3</v>
      </c>
      <c r="H292" t="s">
        <v>643</v>
      </c>
      <c r="I292" t="s">
        <v>644</v>
      </c>
      <c r="J292">
        <v>1.4519099999999998E-3</v>
      </c>
    </row>
    <row r="293" spans="2:10" x14ac:dyDescent="0.15">
      <c r="B293" t="str">
        <f>[2]wt!B293</f>
        <v>601988.SH</v>
      </c>
      <c r="C293" t="str">
        <f>[2]wt!C293</f>
        <v>中国银行</v>
      </c>
      <c r="D293">
        <f>[2]wt!D293</f>
        <v>2.9210481656677858E-3</v>
      </c>
      <c r="H293" t="s">
        <v>645</v>
      </c>
      <c r="I293" t="s">
        <v>646</v>
      </c>
      <c r="J293">
        <v>3.1877199999999998E-3</v>
      </c>
    </row>
    <row r="294" spans="2:10" x14ac:dyDescent="0.15">
      <c r="B294" t="str">
        <f>[2]wt!B294</f>
        <v>601989.SH</v>
      </c>
      <c r="C294" t="str">
        <f>[2]wt!C294</f>
        <v>中国重工</v>
      </c>
      <c r="D294">
        <f>[2]wt!D294</f>
        <v>7.7090112181026921E-3</v>
      </c>
      <c r="H294" t="s">
        <v>647</v>
      </c>
      <c r="I294" t="s">
        <v>648</v>
      </c>
      <c r="J294">
        <v>7.4504300000000001E-3</v>
      </c>
    </row>
    <row r="295" spans="2:10" x14ac:dyDescent="0.15">
      <c r="B295" t="str">
        <f>[2]wt!B295</f>
        <v>601992.SH</v>
      </c>
      <c r="C295" t="str">
        <f>[2]wt!C295</f>
        <v>金隅股份</v>
      </c>
      <c r="D295">
        <f>[2]wt!D295</f>
        <v>1.3368258226031649E-3</v>
      </c>
      <c r="H295" t="s">
        <v>649</v>
      </c>
      <c r="I295" t="s">
        <v>650</v>
      </c>
      <c r="J295">
        <v>2.16833E-3</v>
      </c>
    </row>
    <row r="296" spans="2:10" x14ac:dyDescent="0.15">
      <c r="B296" t="str">
        <f>[2]wt!B296</f>
        <v>601998.SH</v>
      </c>
      <c r="C296" t="str">
        <f>[2]wt!C296</f>
        <v>中信银行</v>
      </c>
      <c r="D296">
        <f>[2]wt!D296</f>
        <v>2.4782506588426536E-3</v>
      </c>
      <c r="H296" t="s">
        <v>651</v>
      </c>
      <c r="I296" t="s">
        <v>652</v>
      </c>
      <c r="J296">
        <v>1.2491500000000001E-3</v>
      </c>
    </row>
    <row r="297" spans="2:10" x14ac:dyDescent="0.15">
      <c r="B297" t="str">
        <f>[2]wt!B297</f>
        <v>603000.SH</v>
      </c>
      <c r="C297" t="str">
        <f>[2]wt!C297</f>
        <v>人 民 网</v>
      </c>
      <c r="D297">
        <f>[2]wt!D297</f>
        <v>1.8011783778737469E-3</v>
      </c>
      <c r="H297" t="s">
        <v>653</v>
      </c>
      <c r="I297" t="s">
        <v>654</v>
      </c>
      <c r="J297">
        <v>2.4046600000000003E-3</v>
      </c>
    </row>
    <row r="298" spans="2:10" x14ac:dyDescent="0.15">
      <c r="B298" t="str">
        <f>[2]wt!B298</f>
        <v>603288.SH</v>
      </c>
      <c r="C298" t="str">
        <f>[2]wt!C298</f>
        <v>海天味业</v>
      </c>
      <c r="D298">
        <f>[2]wt!D298</f>
        <v>9.5763733647532873E-4</v>
      </c>
      <c r="H298" t="s">
        <v>655</v>
      </c>
      <c r="I298" t="s">
        <v>656</v>
      </c>
      <c r="J298">
        <v>2.3721999999999997E-3</v>
      </c>
    </row>
    <row r="299" spans="2:10" x14ac:dyDescent="0.15">
      <c r="B299" t="str">
        <f>[2]wt!B299</f>
        <v>603699.SH</v>
      </c>
      <c r="C299" t="str">
        <f>[2]wt!C299</f>
        <v>纽威股份</v>
      </c>
      <c r="D299">
        <f>[2]wt!D299</f>
        <v>4.3513086852716099E-4</v>
      </c>
      <c r="H299" t="s">
        <v>657</v>
      </c>
      <c r="I299" t="s">
        <v>658</v>
      </c>
      <c r="J299">
        <v>5.3622999999999995E-4</v>
      </c>
    </row>
    <row r="300" spans="2:10" x14ac:dyDescent="0.15">
      <c r="B300" t="str">
        <f>[2]wt!B300</f>
        <v>603993.SH</v>
      </c>
      <c r="C300" t="str">
        <f>[2]wt!C300</f>
        <v>洛阳钼业</v>
      </c>
      <c r="D300">
        <f>[2]wt!D300</f>
        <v>2.9761300131316709E-4</v>
      </c>
      <c r="H300" t="s">
        <v>659</v>
      </c>
      <c r="I300" t="s">
        <v>660</v>
      </c>
      <c r="J300">
        <v>3.1508000000000003E-4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</vt:lpstr>
      <vt:lpstr>配置</vt:lpstr>
      <vt:lpstr>wt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2014-08-13T06:07:50Z</dcterms:created>
  <dcterms:modified xsi:type="dcterms:W3CDTF">2014-12-15T07:36:08Z</dcterms:modified>
</cp:coreProperties>
</file>