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70 - Machine Reasoning/SokobanSolver_MR_Final/results/experiment1/"/>
    </mc:Choice>
  </mc:AlternateContent>
  <xr:revisionPtr revIDLastSave="0" documentId="13_ncr:40009_{98CA5D27-4277-A74A-B6F2-AB871793552F}" xr6:coauthVersionLast="43" xr6:coauthVersionMax="43" xr10:uidLastSave="{00000000-0000-0000-0000-000000000000}"/>
  <bookViews>
    <workbookView xWindow="-180" yWindow="520" windowWidth="28800" windowHeight="17540" activeTab="1"/>
  </bookViews>
  <sheets>
    <sheet name="microbans-output-fixed" sheetId="1" r:id="rId1"/>
    <sheet name="Report" sheetId="2" r:id="rId2"/>
  </sheets>
  <definedNames>
    <definedName name="_xlnm._FilterDatabase" localSheetId="0" hidden="1">'microbans-output-fixed'!$A$1:$K$134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7" i="1" l="1"/>
  <c r="D158" i="1"/>
  <c r="D159" i="1"/>
  <c r="D160" i="1"/>
  <c r="D161" i="1"/>
  <c r="D162" i="1"/>
  <c r="D156" i="1"/>
  <c r="C162" i="1"/>
  <c r="C161" i="1"/>
  <c r="C160" i="1"/>
  <c r="C159" i="1"/>
  <c r="C158" i="1"/>
  <c r="C157" i="1"/>
  <c r="C1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2" i="1"/>
  <c r="J148" i="1"/>
  <c r="J149" i="1"/>
  <c r="J150" i="1"/>
  <c r="J151" i="1"/>
  <c r="J152" i="1"/>
  <c r="J153" i="1"/>
  <c r="J147" i="1"/>
  <c r="I153" i="1"/>
  <c r="I152" i="1"/>
  <c r="I151" i="1"/>
  <c r="I150" i="1"/>
  <c r="I149" i="1"/>
  <c r="I148" i="1"/>
  <c r="I147" i="1"/>
  <c r="G151" i="1"/>
  <c r="G148" i="1"/>
  <c r="G149" i="1"/>
  <c r="G150" i="1"/>
  <c r="G152" i="1"/>
  <c r="G153" i="1"/>
  <c r="G147" i="1"/>
  <c r="F153" i="1"/>
  <c r="F152" i="1"/>
  <c r="F151" i="1"/>
  <c r="F150" i="1"/>
  <c r="F149" i="1"/>
  <c r="F148" i="1"/>
  <c r="F147" i="1"/>
  <c r="C148" i="1"/>
  <c r="C149" i="1"/>
  <c r="C150" i="1"/>
  <c r="C151" i="1"/>
  <c r="C152" i="1"/>
  <c r="C153" i="1"/>
  <c r="C147" i="1"/>
  <c r="B153" i="1"/>
  <c r="B152" i="1"/>
  <c r="B151" i="1"/>
  <c r="B150" i="1"/>
  <c r="B149" i="1"/>
  <c r="B148" i="1"/>
  <c r="B147" i="1"/>
  <c r="J139" i="1"/>
  <c r="J140" i="1"/>
  <c r="J141" i="1"/>
  <c r="J142" i="1"/>
  <c r="J143" i="1"/>
  <c r="J144" i="1"/>
  <c r="J138" i="1"/>
  <c r="I144" i="1"/>
  <c r="I143" i="1"/>
  <c r="I142" i="1"/>
  <c r="I141" i="1"/>
  <c r="I140" i="1"/>
  <c r="I139" i="1"/>
  <c r="I138" i="1"/>
  <c r="F139" i="1"/>
  <c r="F138" i="1"/>
  <c r="G139" i="1"/>
  <c r="G140" i="1"/>
  <c r="G141" i="1"/>
  <c r="G142" i="1"/>
  <c r="G143" i="1"/>
  <c r="G144" i="1"/>
  <c r="F144" i="1"/>
  <c r="F143" i="1"/>
  <c r="F142" i="1"/>
  <c r="F141" i="1"/>
  <c r="F140" i="1"/>
  <c r="B139" i="1"/>
  <c r="D139" i="1" s="1"/>
  <c r="G138" i="1"/>
  <c r="B138" i="1"/>
  <c r="D138" i="1" s="1"/>
  <c r="B141" i="1"/>
  <c r="B140" i="1"/>
  <c r="D140" i="1" s="1"/>
  <c r="B144" i="1"/>
  <c r="D144" i="1" s="1"/>
  <c r="B143" i="1"/>
  <c r="D143" i="1" s="1"/>
  <c r="B142" i="1"/>
  <c r="D142" i="1" s="1"/>
  <c r="D141" i="1"/>
</calcChain>
</file>

<file path=xl/sharedStrings.xml><?xml version="1.0" encoding="utf-8"?>
<sst xmlns="http://schemas.openxmlformats.org/spreadsheetml/2006/main" count="884" uniqueCount="154">
  <si>
    <t>Puzzle Name</t>
  </si>
  <si>
    <t>Search Method</t>
  </si>
  <si>
    <t>Is Solved</t>
  </si>
  <si>
    <t>Heuristic</t>
  </si>
  <si>
    <t>Iteration Step</t>
  </si>
  <si>
    <t>Nodes Generated</t>
  </si>
  <si>
    <t>Nodes Repeated</t>
  </si>
  <si>
    <t>Fringe Nodes</t>
  </si>
  <si>
    <t>Explored Nodes</t>
  </si>
  <si>
    <t>Duration</t>
  </si>
  <si>
    <t>Path</t>
  </si>
  <si>
    <t>microban/microban_01.txt</t>
  </si>
  <si>
    <t>bfs</t>
  </si>
  <si>
    <t>Solved</t>
  </si>
  <si>
    <t>None</t>
  </si>
  <si>
    <t>d|l|u|r|r|r|d|l|r|u|l|l|l|d|d|r|u|l|u|r|u|u|l|d|r|d|d|r|r|u|l|r|d|l|l|u|u|</t>
  </si>
  <si>
    <t>IDA*</t>
  </si>
  <si>
    <t>Manhattan</t>
  </si>
  <si>
    <t>Fixed (1)</t>
  </si>
  <si>
    <t>d|l|u|r|r|r|d|l|u|l|l|d|d|r|u|l|u|r|u|u|l|d|r|d|d|r|r|u|l|d|l|u|u|</t>
  </si>
  <si>
    <t>Fixed (4)</t>
  </si>
  <si>
    <t>Dynamic</t>
  </si>
  <si>
    <t>d|l|u|r|r|r|d|l|r|u|l|l|l|d|d|r|u|l|u|r|u|u|l|d|r|d|d|r|r|u|l|d|l|u|u|</t>
  </si>
  <si>
    <t>microban/microban_02.txt</t>
  </si>
  <si>
    <t>r|d|d|l|r|d|l|l|l|u|u|u|u|r|r|r|d|l|d|r|d|d|l|l|l|u|u|r|</t>
  </si>
  <si>
    <t>r|d|d|l|r|u|u|l|d|u|u|l|l|d|d|r|</t>
  </si>
  <si>
    <t>microban/microban_03.txt</t>
  </si>
  <si>
    <t>r|u|u|l|l|l|l|r|r|r|r|d|d|l|u|r|u|l|l|l|u|l|d|r|d|d|l|l|l|u|u|r|r|d|r|d|l|r|u|l|u|u|r|d|d|</t>
  </si>
  <si>
    <t>r|u|u|l|l|l|u|l|d|r|r|r|r|d|d|l|u|r|u|l|l|l|d|d|l|l|l|u|u|r|r|d|r|d|l|u|u|u|r|d|d|</t>
  </si>
  <si>
    <t>r|u|u|l|l|l|l|r|r|r|r|d|d|l|u|r|u|l|l|l|u|l|d|r|d|d|l|l|l|u|u|r|r|d|r|d|l|u|u|u|r|d|d|</t>
  </si>
  <si>
    <t>microban/microban_04.txt</t>
  </si>
  <si>
    <t>d|l|l|l|l|l|u|r|u|r|r|r|d|r|d|l|r|u|l|u|l|l|l|l|d|r|d|r|r|l|l|l|u|r|u|r|r|d|r|r|d|d|l|u|r|u|u|l|l|l|l|l|d|r|r|l|l|d|r|r|r|l|l|l|u|r|r|u|r|r|r|d|d|l|r|u|u|l|d|r|d|d|l|u|l|r|r|u|u|l|d|r|u|l|l|l|l|l|d|r|r|r|l|l|l|d|r|r|l|l|u|r|r|r|u|r|r|d|l|l|l|r|r|r|d|d|l|u|r|u|l|r|d|l|l|r|r|u|l|l|r|r|d|l|l|l|r|r|r|u|l|l|u|l|l|l|d|d|r|r|r|l|l|l|u|u|r|r|r|r|r|d|d|d|l|u|r|u|l|</t>
  </si>
  <si>
    <t>u|l|l|d|l|d|r|u|u|r|r|d|l|l|r|r|d|d|l|u|r|u|l|</t>
  </si>
  <si>
    <t>u|l|l|d|l|d|r|u|l|u|r|r|r|d|l|l|u|r|r|d|d|d|l|u|d|r|u|u|l|</t>
  </si>
  <si>
    <t>u|l|l|d|l|d|r|u|u|r|r|d|l|l|u|r|r|d|d|d|l|u|r|u|l|</t>
  </si>
  <si>
    <t>microban/microban_06.txt</t>
  </si>
  <si>
    <t>d|l|l|l|l|l|u|l|u|l|l|l|d|d|r|l|u|u|r|d|r|r|r|r|r|l|l|l|l|l|l|d|d|r|r|u|d|l|l|u|r|l|u|r|r|r|r|r|l|l|l|l|l|d|r|d|r|u|l|l|u|r|u|r|r|d|r|r|d|r|r|r|r|u|u|l|l|d|l|d|r|l|l|l|u|r|l|l|l|r|r|r|d|r|r|u|l|r|d|l|l|l|u|l|l|d|l|l|u|r|l|u|r|r|r|d|l|u|l|d|r|r|r|r|l|l|l|l|l|d|r|l|d|r|r|u|l|l|u|r|u|r|d|r|r|r|d|r|r|u|l|r|u|r|r|d|d|l|r|u|u|l|l|d|l|l|r|r|u|r|r|d|d|l|l|r|r|u|u|l|l|d|l|l|l|r|r|r|d|l|r|r|r|u|u|l|l|d|l|l|l|l|r|r|r|r|d|l|l|r|r|r|r|u|u|l|l|d|l|l|l|l|l|r|u|l|l|l|d|r|r|r|r|r|r|l|l|l|l|l|l|d|r|d|r|u|l|l|u|r|r|r|r|r|d|r|r|r|r|u|u|l|l|d|l|r|u|r|r|d|d|l|l|r|r|u|u|l|l|d|l|l|r|r|d|l|r|r|r|u|u|l|l|d|l|l|l|l|l|r|u|l|l|l|d|r|r|r|r|r|r|d|r|r|r|u|u|l|l|d|l|d|r|l|u|r|u|r|r|d|d|l|l|</t>
  </si>
  <si>
    <t>microban/microban_08.txt</t>
  </si>
  <si>
    <t>l|l|d|l|u|r|r|r|d|l|r|u|l|l|l|d|r|d|d|d|d|d|l|l|l|d|d|r|r|d|r|r|u|u|l|r|d|d|l|l|u|l|l|u|u|r|r|r|u|u|u|u|u|l|u|r|r|r|d|l|r|u|l|l|d|d|d|d|d|d|l|l|l|d|d|r|r|u|d|l|l|u|u|r|r|l|l|d|d|r|r|d|r|r|u|u|l|r|d|d|l|l|u|l|l|u|u|r|r|d|r|r|d|d|l|l|u|u|r|u|l|r|u|d|l|d|r|r|d|d|l|l|u|l|l|u|u|r|l|d|d|r|r|d|r|r|u|u|l|u|u|u|d|d|l|r|u|u|u|d|d|d|l|d|r|r|d|d|l|l|u|l|l|u|u|r|l|d|d|r|r|d|r|r|u|u|l|u|u|u|u|u|d|d|d|d|l|r|u|u|u|u|u|l|u|r|l|d|r|d|d|d|d|d|l|d|r|r|d|d|l|l|u|l|l|u|u|r|r|l|l|d|d|r|r|d|r|r|u|u|l|u|u|u|u|u|u|</t>
  </si>
  <si>
    <t>microban/microban_09.txt</t>
  </si>
  <si>
    <t>u|r|r|d|u|l|l|d|r|d|r|l|u|l|u|r|r|d|r|d|d|l|u|r|u|l|r|d|l|l|u|r|u|l|</t>
  </si>
  <si>
    <t>u|r|r|d|u|l|l|d|r|d|r|l|u|u|r|d|r|d|d|l|u|r|u|l|d|l|u|r|u|l|</t>
  </si>
  <si>
    <t>u|r|r|d|u|l|l|d|r|d|r|l|u|l|u|r|r|d|r|d|d|l|u|r|u|l|d|l|u|r|u|l|</t>
  </si>
  <si>
    <t>microban/microban_10.txt</t>
  </si>
  <si>
    <t>r|d|d|r|r|u|u|l|l|r|r|d|d|r|r|u|u|l|r|u|u|u|r|r|d|d|d|l|r|u|u|u|l|l|d|d|d|l|l|d|d|r|r|u|d|l|l|l|l|u|u|r|r|l|l|d|d|r|r|r|r|u|u|l|r|d|d|l|l|l|l|u|u|r|r|l|l|d|d|l|l|u|u|r|r|l|l|d|d|r|r|r|r|r|r|u|u|u|d|d|d|l|l|u|u|l|r|d|d|r|r|u|u|r|r|u|u|u|l|l|d|u|r|r|d|d|d|l|l|u|u|d|d|d|d|l|l|l|l|l|l|u|u|r|r|l|l|d|d|r|r|r|r|u|u|r|l|l|r|d|d|r|r|u|u|l|l|l|l|r|r|r|r|d|d|l|l|l|l|l|l|u|u|r|r|r|r|l|l|l|l|d|d|r|r|r|r|r|r|u|u|l|r|u|d|l|l|r|r|d|d|l|l|l|l|l|l|u|u|r|r|r|r|r|l|l|l|l|l|d|d|r|r|r|r|r|r|u|u|</t>
  </si>
  <si>
    <t>microban/microban_11.txt</t>
  </si>
  <si>
    <t>u|l|l|l|d|d|d|l|l|d|r|r|r|r|r|r|u|l|r|d|l|l|l|l|l|l|u|r|r|u|u|u|r|r|r|d|d|r|d|d|l|u|u|r|d|l|d|l|l|l|l|l|u|r|r|u|u|u|r|r|r|d|d|l|d|u|r|r|d|l|r|d|l|l|r|r|u|l|u|u|u|l|l|l|d|d|d|l|l|d|r|r|r|r|l|l|l|l|u|r|r|u|u|u|r|r|r|d|d|r|d|d|l|l|l|l|r|r|r|r|u|l|u|l|d|r|r|d|l|l|r|r|u|l|l|u|r|u|u|l|l|l|d|d|d|l|l|d|d|r|u|r|r|r|l|l|l|l|u|r|l|d|r|r|r|r|u|r|r|d|l|l|l|l|r|r|r|r|u|l|l|u|r|u|u|l|l|l|d|d|d|l|l|d|d|r|u|r|r|r|u|r|r|d|l|r|u|l|l|u|r|u|u|l|l|l|d|d|d|d|l|l|u|r|l|d|r|r|u|l|l|d|r|r|r|r|l|l|l|l|u|r|r|u|d|l|l|d|r|r|r|r|u|r|r|d|l|r|u|l|l|u|r|u|u|l|l|l|d|u|r|r|r|d|d|r|d|l|d|l|l|l|u|l|l|d|d|r|u|r|r|r|r|r|u|l|l|u|r|u|u|l|l|l|d|d|</t>
  </si>
  <si>
    <t>microban/microban_12.txt</t>
  </si>
  <si>
    <t>u|u|l|u|l|l|d|r|d|r|l|u|l|u|r|r|d|r|d|d|r|r|r|d|d|l|l|l|l|u|r|l|d|r|r|r|r|u|u|l|l|l|u|u|l|l|d|r|l|u|r|r|d|d|r|r|r|d|d|l|l|u|d|l|l|u|r|</t>
  </si>
  <si>
    <t>u|u|l|u|l|l|d|r|d|r|l|u|u|r|d|r|d|d|r|d|d|l|l|u|r|u|u|u|l|l|d|r|u|r|d|d|r|r|r|d|d|l|l|u|d|l|l|u|r|</t>
  </si>
  <si>
    <t>u|u|l|u|l|l|d|r|d|r|l|u|l|u|r|r|d|r|d|d|r|r|r|d|d|l|l|l|l|u|r|u|u|u|l|l|d|r|u|u|l|r|d|r|d|d|r|r|r|d|d|l|l|u|d|l|l|u|r|</t>
  </si>
  <si>
    <t>u|u|l|u|l|l|d|r|d|r|l|u|l|u|r|r|d|r|d|d|r|r|r|d|d|l|l|l|l|u|r|u|u|u|l|l|d|r|u|r|d|d|r|r|r|d|d|l|l|u|d|l|l|u|r|</t>
  </si>
  <si>
    <t>u|u|l|u|l|l|d|r|d|r|l|u|l|u|r|r|d|r|d|d|r|d|d|l|l|u|r|u|u|u|l|l|d|r|u|r|d|d|r|r|r|d|d|l|l|u|d|l|l|u|r|</t>
  </si>
  <si>
    <t>microban/microban_13.txt</t>
  </si>
  <si>
    <t>r|d|l|d|d|r|d|r|r|u|l|r|d|l|l|d|l|u|u|r|l|u|d|r|d|r|r|u|l|r|d|l|l|l|u|r|u|l|d|r|d|r|r|u|l|r|d|l|l|l|u|u|r|d|r|r|d|l|l|r|r|u|l|l|l|u|u|l|u|u|r|d|r|d|d|l|d|r|l|u|r|u|u|l|l|d|r|d|r|d|d|r|r|u|l|r|d|l|l|d|l|u|u|r|l|u|u|l|u|u|r|d|r|d|d|l|u|r|d|l|d|d|r|u|l|d|r|r|r|u|l|r|d|l|l|l|u|r|u|l|d|r|d|r|r|u|l|r|d|l|l|l|u|u|r|d|r|r|d|l|l|d|l|u|r|r|r|u|l|l|u|l|u|l|u|u|r|d|r|d|d|l|d|r|d|r|r|u|l|r|d|l|l|d|l|u|u|r|u|u|u|l|l|d|r|l|u|r|r|d|d|d|l|u|u|r|u|l|r|d|l|l|u|r|r|d|l|d|r|d|l|d|d|r|u|u|l|d|r|r|r|u|l|r|d|l|l|l|u|r|u|l|d|r|d|r|r|u|l|r|d|l|l|l|u|u|r|d|r|r|d|l|l|r|r|u|l|l|l|u|u|l|u|r|r|d|l|d|d|r|r|r|d|l|l|d|l|u|r|r|r|u|l|l|u|l|u|l|u|r|r|d|d|l|d|r|d|r|r|u|l|r|d|l|l|d|l|u|u|r|l|d|r|r|r|u|l|r|d|l|l|u|r|r|d|l|l|l|u|u|u|r|d|l|d|r|l|d|r|r|r|u|l|l|r|r|d|l|l|l|u|r|u|u|l|d|r|u|u|l|r|d|l|d|r|d|r|r|d|l|l|l|u|r|u|u|l|d|d|r|r|r|d|l|l|d|l|u|u|u|r|u|l|</t>
  </si>
  <si>
    <t>microban/microban_14.txt</t>
  </si>
  <si>
    <t>u|u|l|l|l|l|d|d|r|d|r|u|l|l|u|u|r|r|r|r|d|d|l|l|r|r|u|u|l|l|d|u|l|l|d|d|d|r|r|u|l|r|r|r|u|u|l|l|d|u|r|r|d|d|l|l|d|l|l|u|r|r|u|u|l|l|d|</t>
  </si>
  <si>
    <t>u|u|l|l|l|l|d|d|r|d|r|u|l|l|u|u|r|r|r|r|d|d|l|l|l|r|r|r|u|u|l|l|d|u|r|r|d|d|l|l|d|l|l|u|r|r|u|u|l|l|d|</t>
  </si>
  <si>
    <t>microban/microban_15.txt</t>
  </si>
  <si>
    <t>d|r|d|d|d|l|l|u|u|d|d|r|r|u|u|l|r|u|l|l|l|r|d|r|r|u|l|l|l|l|r|r|r|r|d|d|d|l|l|u|d|r|r|u|u|l|u|l|l|l|d|l|l|u|r|r|r|r|d|r|r|d|d|l|l|u|u|</t>
  </si>
  <si>
    <t>d|r|d|d|d|l|l|u|u|d|d|r|r|u|u|l|u|l|l|l|d|l|l|u|r|r|r|r|d|r|r|d|d|l|l|u|u|</t>
  </si>
  <si>
    <t>d|r|d|d|d|l|l|u|u|d|d|r|r|u|u|l|r|u|l|l|l|l|d|l|l|u|r|r|r|r|d|r|r|d|d|l|l|u|u|</t>
  </si>
  <si>
    <t>microban/microban_17.txt</t>
  </si>
  <si>
    <t>r|d|l|l|d|u|r|r|d|u|l|l|d|r|d|d|r|r|u|l|r|d|l|l|l|u|r|l|d|r|r|r|u|l|r|d|l|l|u|r|r|d|l|l|l|u|u|d|r|r|u|d|r|d|l|l|l|u|r|u|</t>
  </si>
  <si>
    <t>r|d|d|u|l|l|d|r|d|d|r|r|u|l|u|d|d|l|u|u|d|d|l|u|u|</t>
  </si>
  <si>
    <t>r|d|d|u|l|l|d|r|d|d|r|r|u|l|u|d|d|l|l|u|u|d|d|r|u|u|</t>
  </si>
  <si>
    <t>microban/microban_18.txt</t>
  </si>
  <si>
    <t>r|u|u|l|r|u|u|r|u|l|l|l|l|d|d|d|r|r|d|r|d|d|l|u|r|u|u|l|d|r|u|u|d|l|l|l|u|u|r|r|u|r|r|d|l|r|u|l|l|l|l|d|d|d|r|r|r|d|d|d|l|u|r|u|u|l|l|l|u|u|r|r|l|l|u|r|r|r|r|d|l|l|r|r|u|l|l|l|l|d|d|d|r|r|r|d|d|l|u|r|u|l|r|u|u|r|u|l|l|l|l|d|r|r|l|l|d|d|r|r|l|l|u|u|r|r|u|r|r|d|l|r|u|l|l|l|l|d|d|d|r|r|d|r|u|l|l|l|u|u|r|r|l|l|u|r|r|r|r|d|l|l|r|r|u|l|l|l|l|d|d|d|r|r|r|u|d|l|l|l|u|u|u|r|r|d|l|r|u|r|r|d|l|</t>
  </si>
  <si>
    <t>r|u|u|l|r|u|u|l|l|l|d|d|r|r|d|r|u|u|d|l|l|l|u|u|r|u|l|r|r|r|r|d|l|d|d|l|d|r|d|d|l|u|u|r|u|u|u|l|u|l|l|d|d|d|r|r|d|r|u|u|d|d|l|u|l|l|u|u|u|r|r|d|l|u|r|r|r|d|l|</t>
  </si>
  <si>
    <t>r|u|u|l|r|u|u|l|l|l|d|d|r|r|d|r|u|u|d|l|l|l|u|u|r|r|u|r|r|d|l|d|d|d|d|d|l|u|u|d|r|u|u|u|u|l|u|l|l|d|d|d|r|r|d|d|r|u|u|u|d|l|l|l|u|u|u|r|r|d|l|r|u|l|r|r|r|d|l|</t>
  </si>
  <si>
    <t>microban/microban_19.txt</t>
  </si>
  <si>
    <t>l|l|u|r|r|r|r|d|r|u|l|l|l|l|l|d|r|r|r|l|l|l|u|r|r|r|r|r|d|l|l|r|d|d|u|u|r|u|l|l|l|l|l|d|r|r|r|l|l|l|u|r|r|r|r|r|d|l|d|d|l|d|d|r|u|u|u|u|r|u|l|l|l|d|r|l|l|l|u|r|l|d|r|r|r|u|r|d|r|u|l|l|l|r|r|r|d|l|l|l|l|l|u|r|r|r|l|l|l|d|r|r|r|r|r|u|l|r|d|l|d|d|l|d|d|r|u|u|u|u|</t>
  </si>
  <si>
    <t>u|r|r|d|d|d|l|d|d|r|u|u|u|u|r|u|l|l|l|d|r|u|r|d|d|d|l|d|d|r|u|u|u|u|l|l|l|l|u|r|r|</t>
  </si>
  <si>
    <t>l|l|u|r|r|r|r|d|d|d|l|d|d|r|u|u|u|u|r|u|l|l|l|d|r|l|u|r|r|d|d|d|l|d|d|r|u|u|u|u|d|u|l|l|l|l|u|r|r|</t>
  </si>
  <si>
    <t>l|u|r|r|r|d|d|d|l|d|d|r|u|u|u|u|r|u|l|l|l|d|r|u|r|d|d|d|l|d|d|r|u|u|u|u|l|l|l|l|u|r|r|</t>
  </si>
  <si>
    <t>l|l|u|r|r|r|r|d|d|d|l|d|d|r|u|u|u|u|r|u|l|l|l|d|r|l|u|r|r|d|d|d|l|d|d|r|u|u|u|u|l|l|l|l|u|r|r|</t>
  </si>
  <si>
    <t>microban/microban_20.txt</t>
  </si>
  <si>
    <t>l|l|u|r|r|r|d|r|l|d|d|r|r|r|u|u|l|r|d|d|l|l|l|l|d|d|r|u|u|r|r|r|u|u|l|l|l|r|r|r|d|d|l|l|l|u|d|r|r|r|u|u|l|l|u|l|d|l|r|r|r|r|d|d|l|l|l|u|d|r|r|r|u|u|l|l|u|l|l|d|r|r|r|l|l|l|u|l|l|d|r|r|r|r|</t>
  </si>
  <si>
    <t>u|r|d|d|d|r|r|r|u|u|l|l|l|l|r|d|d|l|d|d|r|u|u|u|d|r|r|r|u|u|l|l|u|l|l|d|r|r|r|l|u|l|l|l|l|d|r|r|r|r|</t>
  </si>
  <si>
    <t>l|l|u|r|r|r|d|r|l|d|d|r|r|r|u|u|l|l|l|l|r|d|d|l|d|d|r|u|u|u|d|r|r|r|u|u|l|l|u|l|l|d|r|r|r|l|u|l|l|l|l|d|r|r|r|r|</t>
  </si>
  <si>
    <t>microban/microban_21.txt</t>
  </si>
  <si>
    <t>d|l|l|l|u|l|u|r|r|l|l|d|r|d|r|r|r|u|u|l|l|r|r|d|d|l|l|u|l|l|u|u|r|d|r|d|d|l|u|</t>
  </si>
  <si>
    <t>d|l|l|u|d|l|u|l|u|u|r|d|r|d|d|l|u|</t>
  </si>
  <si>
    <t>d|l|l|l|u|d|r|u|l|l|u|u|r|d|r|d|d|l|u|</t>
  </si>
  <si>
    <t>microban/microban_22.txt</t>
  </si>
  <si>
    <t>d|r|r|r|u|u|l|d|r|d|l|r|u|l|u|r|u|u|l|l|l|l|d|r|d|d|r|l|d|r|l|u|u|u|r|u|r|r|d|d|d|l|l|r|r|u|u|u|l|l|l|l|d|r|d|d|r|d|d|l|u|u|r|r|r|d|l|r|u|l|l|l|d|d|r|u|r|r|u|l|u|r|u|u|l|l|l|l|d|r|d|d|r|l|u|u|r|u|r|r|d|d|d|l|r|d|l|l|d|l|u|u|r|l|d|r|r|r|u|u|u|u|l|l|l|l|d|r|d|u|r|u|r|r|d|d|d|d|l|l|l|u|u|d|r|d|r|r|u|l|r|d|l|l|l|u|u|u|r|u|r|r|d|d|l|d|r|d|l|l|l|u|r|l|d|r|r|r|u|l|l|r|r|d|l|l|l|u|r|r|r|u|u|u|l|l|d|l|l|u|r|r|l|l|d|r|d|d|r|r|r|d|l|l|d|l|u|u|u|u|r|u|l|r|d|l|d|d|r|r|r|u|u|u|l|</t>
  </si>
  <si>
    <t>d|r|r|r|u|u|l|d|r|d|l|l|d|l|u|u|u|u|l|u|r|r|d|l|d|d|d|r|r|u|l|r|r|d|l|l|l|u|u|u|r|u|l|d|d|d|d|r|r|r|u|u|u|u|l|</t>
  </si>
  <si>
    <t>d|r|r|r|u|u|l|d|l|d|l|u|u|u|l|u|r|r|d|l|d|d|r|r|r|d|l|l|d|l|u|u|u|u|r|u|l|d|d|d|r|r|u|r|u|u|l|</t>
  </si>
  <si>
    <t>d|r|r|r|u|u|l|d|r|d|l|l|d|l|u|u|u|u|l|u|r|r|d|l|d|d|d|r|r|u|l|d|d|l|u|u|u|u|r|u|l|d|d|d|d|d|r|u|r|r|u|u|u|u|l|</t>
  </si>
  <si>
    <t>microban/microban_23.txt</t>
  </si>
  <si>
    <t>r|d|l|l|u|r|r|u|u|r|u|l|l|r|r|d|l|l|l|l|u|r|r|l|l|d|r|r|r|d|d|l|l|u|d|r|r|u|u|l|u|l|l|d|r|d|d|r|r|u|u|r|u|l|l|r|r|d|l|d|d|l|l|u|u|r|u|r|d|r|u|l|l|d|l|l|u|r|r|l|l|d|r|r|r|r|u|l|r|d|l|d|</t>
  </si>
  <si>
    <t>r|u|u|l|l|u|r|d|r|d|d|d|l|l|u|u|d|r|r|u|u|l|u|l|l|d|r|d|d|r|r|u|u|r|u|l|l|r|d|d|d|l|l|u|u|r|u|r|d|d|u|l|l|l|u|r|</t>
  </si>
  <si>
    <t>r|u|u|l|l|l|u|r|r|d|r|d|d|d|l|l|u|u|d|r|r|u|u|l|u|l|l|d|r|d|d|r|r|u|u|r|u|l|l|r|r|d|l|d|d|l|d|l|u|u|u|r|u|r|d|d|u|l|l|l|u|r|</t>
  </si>
  <si>
    <t>r|u|u|l|l|u|r|d|r|d|d|d|l|l|u|u|d|r|r|u|u|l|u|l|l|d|r|d|d|d|r|r|u|u|u|r|u|l|l|r|d|d|d|l|l|u|u|r|u|r|d|d|u|l|l|l|u|r|</t>
  </si>
  <si>
    <t>microban/microban_24.txt</t>
  </si>
  <si>
    <t>u|l|l|d|d|l|l|d|r|r|l|l|d|r|r|r|r|u|l|l|r|r|d|l|l|l|l|u|u|r|r|u|u|r|r|d|l|r|u|l|l|d|d|l|d|r|d|r|r|u|l|l|u|l|l|d|d|r|r|l|l|u|u|r|d|</t>
  </si>
  <si>
    <t>u|l|l|d|d|l|d|d|r|r|u|l|u|u|u|r|r|d|l|u|l|d|d|d|u|l|l|d|d|r|r|u|u|l|d|</t>
  </si>
  <si>
    <t>u|l|l|d|d|l|l|d|r|r|l|l|d|r|r|r|r|u|l|l|u|u|u|r|r|d|l|r|u|l|l|d|d|d|u|l|l|d|d|r|r|u|u|l|d|</t>
  </si>
  <si>
    <t>u|l|l|d|d|l|l|d|r|d|r|r|r|u|l|l|u|u|u|r|r|d|l|u|l|d|d|d|u|u|d|l|l|d|d|r|r|u|u|l|d|</t>
  </si>
  <si>
    <t>u|l|l|d|d|l|l|d|r|d|r|r|r|u|l|l|u|u|u|r|r|d|l|u|l|d|d|d|u|l|l|d|d|r|r|u|u|l|d|</t>
  </si>
  <si>
    <t>microban/microban_25.txt</t>
  </si>
  <si>
    <t>l|u|r|r|r|d|l|r|u|l|l|l|d|l|d|r|r|u|l|u|r|l|u|u|r|d|l|d|d|r|r|r|u|u|l|l|r|r|d|d|l|u|r|d|l|l|l|u|r|u|u|l|d|d|r|d|r|r|u|l|r|d|l|l|d|l|l|u|r|r|l|u|u|r|d|r|r|u|l|r|d|l|l|l|d|l|d|r|r|u|l|u|r|l|u|u|r|d|r|r|d|d|l|l|r|r|u|u|l|d|r|u|l|l|l|d|r|l|u|r|r|r|d|l|l|d|d|l|l|u|r|l|d|r|r|u|l|u|r|u|r|r|d|l|r|d|l|r|u|l|u|l|u|l|d|r|r|r|d|l|d|l|d|l|l|u|r|u|r|u|r|r|d|d|l|l|r|r|u|u|l|l|u|l|d|r|r|r|d|d|l|l|d|l|l|u|r|l|d|r|r|u|</t>
  </si>
  <si>
    <t>u|r|r|d|l|u|l|l|u|u|r|d|l|d|r|l|d|d|r|u|r|r|u|u|l|l|u|l|d|</t>
  </si>
  <si>
    <t>l|u|r|r|r|d|l|r|u|l|l|l|u|u|r|d|l|d|r|l|d|l|d|r|r|u|r|r|u|u|l|l|u|l|d|</t>
  </si>
  <si>
    <t>l|u|r|r|r|d|l|u|l|l|u|u|r|d|l|d|r|l|d|d|r|u|r|r|u|u|l|l|u|l|d|</t>
  </si>
  <si>
    <t>microban/microban_26.txt</t>
  </si>
  <si>
    <t>r|d|d|d|l|u|r|d|d|d|l|u|u|l|l|d|r|l|u|r|r|r|d|d|l|u|r|u|l|r|u|u|u|l|l|d|r|l|u|r|r|d|l|d|d|r|d|d|l|u|r|u|u|l|u|l|u|r|r|d|d|</t>
  </si>
  <si>
    <t>r|d|d|d|l|u|r|d|d|d|l|u|u|l|l|d|r|u|r|r|d|d|l|u|r|u|l|r|u|u|u|l|l|d|r|d|u|u|r|d|d|</t>
  </si>
  <si>
    <t>r|d|d|d|l|u|r|d|d|d|l|u|u|l|l|d|r|l|u|r|r|r|d|d|l|u|r|u|l|r|u|u|u|l|l|d|r|d|u|u|r|d|d|</t>
  </si>
  <si>
    <t>r|d|d|d|l|u|r|d|d|d|l|u|u|l|l|d|r|l|u|r|r|r|d|d|l|u|r|u|l|r|u|u|u|l|l|d|r|l|u|r|r|d|d|u|l|d|</t>
  </si>
  <si>
    <t>microban/microban_27.txt</t>
  </si>
  <si>
    <t>d|l|l|d|l|l|u|u|u|u|r|r|r|d|d|l|l|r|r|u|u|l|l|l|d|d|r|r|d|d|l|l|u|u|r|r|r|r|d|l|r|u|l|l|l|l|d|d|r|r|u|r|r|u|l|l|r|r|d|l|l|d|l|l|u|u|r|r|l|l|d|d|r|r|u|r|r|u|l|u|u|l|l|l|d|d|r|r|l|l|d|u|r|r|d|r|u|u|</t>
  </si>
  <si>
    <t>d|l|u|l|d|d|l|l|u|u|u|u|r|r|r|d|u|l|l|l|d|d|d|d|r|r|u|u|l|r|d|r|r|u|l|u|u|l|l|l|d|d|d|u|r|r|d|r|u|u|</t>
  </si>
  <si>
    <t>d|l|u|l|r|r|d|l|l|d|l|l|u|u|u|u|r|r|r|d|u|l|l|l|d|d|d|d|r|r|u|u|l|r|d|r|r|u|l|l|r|u|u|l|l|l|d|d|r|r|d|r|u|u|d|l|l|l|d|</t>
  </si>
  <si>
    <t>d|l|u|l|d|d|l|l|u|u|u|u|r|r|r|d|u|l|l|l|d|d|d|d|r|r|u|u|l|r|d|r|r|u|l|u|u|l|l|l|d|d|r|r|d|r|u|u|d|l|l|l|d|</t>
  </si>
  <si>
    <t>microban/microban_28.txt</t>
  </si>
  <si>
    <t>r|d|u|l|l|d|r|d|r|l|d|r|r|r|u|l|l|r|r|d|l|l|l|u|r|u|d|r|r|d|l|l|l|u|u|l|u|u|r|r|d|d|l|d|r|l|u|r|u|u|l|d|d|</t>
  </si>
  <si>
    <t>r|d|u|l|l|d|r|d|d|r|r|u|l|d|l|u|u|l|u|u|r|r|d|d|l|d|r|u|u|u|l|d|d|</t>
  </si>
  <si>
    <t>r|d|u|l|l|d|r|d|r|l|d|r|r|r|u|l|l|r|r|d|l|l|l|u|u|l|u|u|r|r|d|d|l|d|r|l|u|l|u|u|r|d|d|</t>
  </si>
  <si>
    <t>r|d|u|l|l|d|r|d|d|r|r|u|l|d|l|u|u|l|u|u|r|r|d|d|u|d|l|d|r|u|u|u|l|d|d|</t>
  </si>
  <si>
    <t>microban/microban_29.txt</t>
  </si>
  <si>
    <t>l|u|l|l|d|r|l|u|r|r|r|d|r|r|d|d|l|l|l|l|l|l|l|u|u|r|l|d|d|r|r|r|r|r|r|r|u|u|l|l|u|l|l|d|r|r|r|l|l|l|u|l|l|d|r|r|r|r|l|l|l|l|l|d|d|r|r|r|r|r|r|r|u|u|l|r|u|r|u|u|l|d|d|d|l|l|l|r|u|l|l|l|l|d|r|r|r|r|l|l|l|l|l|d|d|r|r|r|r|r|r|r|u|u|l|l|r|r|u|d|l|l|l|r|r|r|d|d|l|l|l|l|l|l|l|u|u|r|r|r|r|r|l|l|l|l|l|d|d|r|r|r|r|r|r|r|u|u|l|l|l|l|r|r|r|r|u|r|u|u|l|d|d|d|l|l|l|l|u|l|l|d|r|r|r|l|l|l|l|d|d|r|r|r|r|r|r|r|u|u|u|u|r|d|l|d|l|l|r|r|d|d|l|l|l|l|l|l|l|u|u|r|r|r|r|r|r|l|l|l|l|l|l|d|d|r|r|r|r|r|r|r|u|u|u|r|u|u|l|d|r|u|l|u|l|l|d|r|d|r|d|r|u|l|l|u|l|u|r|r|d|r|d|d|l|d|u|r|u|u|l|d|</t>
  </si>
  <si>
    <t>microban/microban_30.txt</t>
  </si>
  <si>
    <t>l|d|r|r|u|r|u|l|r|d|l|l|l|u|r|l|u|u|r|d|l|d|d|r|r|r|u|u|l|r|d|d|l|l|l|u|u|r|d|l|d|d|r|r|u|r|u|l|r|d|l|l|r|d|l|l|u|u|r|u|u|l|d|d|r|d|r|r|u|u|l|r|d|d|l|l|u|l|u|u|r|d|r|r|d|d|l|l|d|l|u|</t>
  </si>
  <si>
    <t>l|u|u|u|r|d|l|d|d|d|r|r|u|r|u|u|l|l|u|l|d|</t>
  </si>
  <si>
    <t>l|u|u|u|r|d|l|d|d|r|d|r|u|r|u|u|l|l|u|l|d|</t>
  </si>
  <si>
    <t>Euclidean</t>
  </si>
  <si>
    <t>IDA* - Manhattan - Fixed (4)</t>
  </si>
  <si>
    <t>IDA* - Manhattan - Fixed (1)</t>
  </si>
  <si>
    <t>IDA* - Manhattan - Dynamic</t>
  </si>
  <si>
    <t>Total</t>
  </si>
  <si>
    <t xml:space="preserve">Solved % </t>
  </si>
  <si>
    <t>BFS</t>
  </si>
  <si>
    <t>IDA* - Euclidean - Fixed (1)</t>
  </si>
  <si>
    <t>IDA* - Euclidean - Fixed (4)</t>
  </si>
  <si>
    <t>IDA* - Euclidean - Dynamic</t>
  </si>
  <si>
    <t>Avg</t>
  </si>
  <si>
    <t>Total Generated</t>
  </si>
  <si>
    <t>Total Repeated</t>
  </si>
  <si>
    <t>Total Fringe</t>
  </si>
  <si>
    <t>Sokobans Puzzles Solved in 2 Minute</t>
  </si>
  <si>
    <t>Total Explored</t>
  </si>
  <si>
    <t>IDA* - Euclidean - Fixed (1) - Omtimal Path</t>
  </si>
  <si>
    <t>IDA* - Manhattan - Fixed (1) - Optimal Path Length</t>
  </si>
  <si>
    <t>Total Path Length</t>
  </si>
  <si>
    <t>Lengths of Path</t>
  </si>
  <si>
    <t>Total Duration (secs)</t>
  </si>
  <si>
    <t>Nodes in Fringe</t>
  </si>
  <si>
    <t>Nodes Explored</t>
  </si>
  <si>
    <t>Duration (secs)</t>
  </si>
  <si>
    <t>Solution Length</t>
  </si>
  <si>
    <t>Solved in 2 Mins</t>
  </si>
  <si>
    <t>Method - Heuristics - Bound Increment</t>
  </si>
  <si>
    <r>
      <t xml:space="preserve">Table 1: Comparisons of Search Algorithms on 30 </t>
    </r>
    <r>
      <rPr>
        <b/>
        <i/>
        <sz val="12"/>
        <color theme="1"/>
        <rFont val="Calibri"/>
        <family val="2"/>
        <scheme val="minor"/>
      </rPr>
      <t>Microban</t>
    </r>
    <r>
      <rPr>
        <b/>
        <sz val="12"/>
        <color theme="1"/>
        <rFont val="Calibri"/>
        <family val="2"/>
        <scheme val="minor"/>
      </rPr>
      <t xml:space="preserve"> Puzzles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</si>
</sst>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9" fillId="0" borderId="0" xfId="0" applyFont="1"/>
    <xf numFmtId="0" fontId="18" fillId="0" borderId="0" xfId="0" applyFont="1"/>
    <xf numFmtId="2" fontId="0" fillId="0" borderId="0" xfId="0" applyNumberFormat="1"/>
    <xf numFmtId="10" fontId="0" fillId="0" borderId="0" xfId="1" applyNumberFormat="1" applyFont="1"/>
    <xf numFmtId="178" fontId="0" fillId="0" borderId="0" xfId="0" applyNumberFormat="1"/>
    <xf numFmtId="0" fontId="0" fillId="0" borderId="0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16" xfId="0" applyBorder="1"/>
    <xf numFmtId="10" fontId="0" fillId="0" borderId="17" xfId="1" applyNumberFormat="1" applyFont="1" applyBorder="1"/>
    <xf numFmtId="2" fontId="0" fillId="0" borderId="17" xfId="0" applyNumberFormat="1" applyBorder="1"/>
    <xf numFmtId="2" fontId="0" fillId="0" borderId="16" xfId="0" applyNumberForma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6" fillId="0" borderId="10" xfId="0" applyFont="1" applyBorder="1"/>
    <xf numFmtId="0" fontId="16" fillId="0" borderId="2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8" xfId="1" applyNumberFormat="1" applyFont="1" applyBorder="1"/>
    <xf numFmtId="2" fontId="0" fillId="0" borderId="28" xfId="0" applyNumberFormat="1" applyBorder="1"/>
    <xf numFmtId="2" fontId="0" fillId="0" borderId="27" xfId="0" applyNumberFormat="1" applyBorder="1"/>
    <xf numFmtId="0" fontId="16" fillId="33" borderId="29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2" fontId="0" fillId="34" borderId="13" xfId="0" applyNumberFormat="1" applyFill="1" applyBorder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33" workbookViewId="0">
      <selection activeCell="A136" sqref="A136:J162"/>
    </sheetView>
  </sheetViews>
  <sheetFormatPr baseColWidth="10" defaultRowHeight="16" x14ac:dyDescent="0.2"/>
  <cols>
    <col min="1" max="1" width="35.6640625" customWidth="1"/>
    <col min="4" max="4" width="11.6640625" bestFit="1" customWidth="1"/>
    <col min="6" max="6" width="19" customWidth="1"/>
    <col min="7" max="7" width="15" customWidth="1"/>
    <col min="9" max="9" width="14.5" customWidth="1"/>
    <col min="11" max="11" width="48.6640625" customWidth="1"/>
  </cols>
  <sheetData>
    <row r="1" spans="1:12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145</v>
      </c>
    </row>
    <row r="2" spans="1:12" x14ac:dyDescent="0.2">
      <c r="A2" t="s">
        <v>76</v>
      </c>
      <c r="B2" t="s">
        <v>16</v>
      </c>
      <c r="C2" t="s">
        <v>13</v>
      </c>
      <c r="D2" s="2" t="s">
        <v>17</v>
      </c>
      <c r="E2" t="s">
        <v>18</v>
      </c>
      <c r="F2">
        <v>861</v>
      </c>
      <c r="G2">
        <v>0</v>
      </c>
      <c r="H2">
        <v>206</v>
      </c>
      <c r="I2">
        <v>12144</v>
      </c>
      <c r="J2">
        <v>64.182323932647705</v>
      </c>
      <c r="K2" t="s">
        <v>78</v>
      </c>
      <c r="L2">
        <f>LEN(K2)/2</f>
        <v>50</v>
      </c>
    </row>
    <row r="3" spans="1:12" x14ac:dyDescent="0.2">
      <c r="A3" t="s">
        <v>47</v>
      </c>
      <c r="B3" t="s">
        <v>16</v>
      </c>
      <c r="C3" t="s">
        <v>13</v>
      </c>
      <c r="D3" s="2" t="s">
        <v>126</v>
      </c>
      <c r="E3" t="s">
        <v>18</v>
      </c>
      <c r="F3">
        <v>1062</v>
      </c>
      <c r="G3">
        <v>0</v>
      </c>
      <c r="H3">
        <v>135</v>
      </c>
      <c r="I3">
        <v>9745</v>
      </c>
      <c r="J3">
        <v>57.783206939697202</v>
      </c>
      <c r="K3" t="s">
        <v>49</v>
      </c>
      <c r="L3">
        <f t="shared" ref="L3:L66" si="0">LEN(K3)/2</f>
        <v>49</v>
      </c>
    </row>
    <row r="4" spans="1:12" x14ac:dyDescent="0.2">
      <c r="A4" t="s">
        <v>11</v>
      </c>
      <c r="B4" t="s">
        <v>16</v>
      </c>
      <c r="C4" t="s">
        <v>13</v>
      </c>
      <c r="D4" s="2" t="s">
        <v>17</v>
      </c>
      <c r="E4" t="s">
        <v>20</v>
      </c>
      <c r="F4">
        <v>124</v>
      </c>
      <c r="G4">
        <v>0</v>
      </c>
      <c r="H4">
        <v>24</v>
      </c>
      <c r="I4">
        <v>886</v>
      </c>
      <c r="J4">
        <v>2.34460401535034</v>
      </c>
      <c r="K4" t="s">
        <v>15</v>
      </c>
      <c r="L4">
        <f t="shared" si="0"/>
        <v>37</v>
      </c>
    </row>
    <row r="5" spans="1:12" x14ac:dyDescent="0.2">
      <c r="A5" t="s">
        <v>11</v>
      </c>
      <c r="B5" t="s">
        <v>16</v>
      </c>
      <c r="C5" t="s">
        <v>13</v>
      </c>
      <c r="D5" s="2" t="s">
        <v>17</v>
      </c>
      <c r="E5" t="s">
        <v>21</v>
      </c>
      <c r="F5">
        <v>125</v>
      </c>
      <c r="G5">
        <v>0</v>
      </c>
      <c r="H5">
        <v>22</v>
      </c>
      <c r="I5">
        <v>1950</v>
      </c>
      <c r="J5">
        <v>5.4386889934539697</v>
      </c>
      <c r="K5" t="s">
        <v>22</v>
      </c>
      <c r="L5">
        <f t="shared" si="0"/>
        <v>35</v>
      </c>
    </row>
    <row r="6" spans="1:12" x14ac:dyDescent="0.2">
      <c r="A6" t="s">
        <v>110</v>
      </c>
      <c r="B6" t="s">
        <v>16</v>
      </c>
      <c r="C6" t="s">
        <v>13</v>
      </c>
      <c r="D6" s="2" t="s">
        <v>126</v>
      </c>
      <c r="E6" t="s">
        <v>18</v>
      </c>
      <c r="F6">
        <v>761</v>
      </c>
      <c r="G6">
        <v>0</v>
      </c>
      <c r="H6">
        <v>98</v>
      </c>
      <c r="I6">
        <v>14475</v>
      </c>
      <c r="J6">
        <v>50.815043210983198</v>
      </c>
      <c r="K6" t="s">
        <v>112</v>
      </c>
      <c r="L6">
        <f t="shared" si="0"/>
        <v>50</v>
      </c>
    </row>
    <row r="7" spans="1:12" x14ac:dyDescent="0.2">
      <c r="A7" t="s">
        <v>11</v>
      </c>
      <c r="B7" t="s">
        <v>16</v>
      </c>
      <c r="C7" t="s">
        <v>13</v>
      </c>
      <c r="D7" s="2" t="s">
        <v>126</v>
      </c>
      <c r="E7" t="s">
        <v>20</v>
      </c>
      <c r="F7">
        <v>137</v>
      </c>
      <c r="G7">
        <v>0</v>
      </c>
      <c r="H7">
        <v>26</v>
      </c>
      <c r="I7">
        <v>1252</v>
      </c>
      <c r="J7">
        <v>3.4858582019805899</v>
      </c>
      <c r="K7" t="s">
        <v>15</v>
      </c>
      <c r="L7">
        <f t="shared" si="0"/>
        <v>37</v>
      </c>
    </row>
    <row r="8" spans="1:12" x14ac:dyDescent="0.2">
      <c r="A8" t="s">
        <v>11</v>
      </c>
      <c r="B8" t="s">
        <v>16</v>
      </c>
      <c r="C8" t="s">
        <v>13</v>
      </c>
      <c r="D8" s="2" t="s">
        <v>126</v>
      </c>
      <c r="E8" t="s">
        <v>21</v>
      </c>
      <c r="F8">
        <v>239</v>
      </c>
      <c r="G8">
        <v>0</v>
      </c>
      <c r="H8">
        <v>10</v>
      </c>
      <c r="I8">
        <v>3454</v>
      </c>
      <c r="J8">
        <v>9.9454140663146902</v>
      </c>
      <c r="K8" t="s">
        <v>19</v>
      </c>
      <c r="L8">
        <f t="shared" si="0"/>
        <v>33</v>
      </c>
    </row>
    <row r="9" spans="1:12" x14ac:dyDescent="0.2">
      <c r="A9" t="s">
        <v>53</v>
      </c>
      <c r="B9" t="s">
        <v>12</v>
      </c>
      <c r="C9" t="s">
        <v>13</v>
      </c>
      <c r="D9" s="2" t="s">
        <v>14</v>
      </c>
      <c r="E9" t="s">
        <v>14</v>
      </c>
      <c r="F9">
        <v>8245</v>
      </c>
      <c r="G9">
        <v>4845</v>
      </c>
      <c r="H9">
        <v>242</v>
      </c>
      <c r="I9">
        <v>2351</v>
      </c>
      <c r="J9">
        <v>45.306882858276303</v>
      </c>
      <c r="K9" t="s">
        <v>54</v>
      </c>
      <c r="L9">
        <f t="shared" si="0"/>
        <v>413</v>
      </c>
    </row>
    <row r="10" spans="1:12" x14ac:dyDescent="0.2">
      <c r="A10" t="s">
        <v>26</v>
      </c>
      <c r="B10" t="s">
        <v>16</v>
      </c>
      <c r="C10" t="s">
        <v>13</v>
      </c>
      <c r="D10" s="2" t="s">
        <v>17</v>
      </c>
      <c r="E10" t="s">
        <v>18</v>
      </c>
      <c r="F10">
        <v>1121</v>
      </c>
      <c r="G10">
        <v>0</v>
      </c>
      <c r="H10">
        <v>91</v>
      </c>
      <c r="I10">
        <v>8039</v>
      </c>
      <c r="J10">
        <v>34.763865232467602</v>
      </c>
      <c r="K10" t="s">
        <v>28</v>
      </c>
      <c r="L10">
        <f t="shared" si="0"/>
        <v>41</v>
      </c>
    </row>
    <row r="11" spans="1:12" x14ac:dyDescent="0.2">
      <c r="A11" t="s">
        <v>23</v>
      </c>
      <c r="B11" t="s">
        <v>16</v>
      </c>
      <c r="C11" t="s">
        <v>13</v>
      </c>
      <c r="D11" s="2" t="s">
        <v>17</v>
      </c>
      <c r="E11" t="s">
        <v>20</v>
      </c>
      <c r="F11">
        <v>117</v>
      </c>
      <c r="G11">
        <v>0</v>
      </c>
      <c r="H11">
        <v>10</v>
      </c>
      <c r="I11">
        <v>225</v>
      </c>
      <c r="J11">
        <v>0.67122006416320801</v>
      </c>
      <c r="K11" t="s">
        <v>25</v>
      </c>
      <c r="L11">
        <f t="shared" si="0"/>
        <v>16</v>
      </c>
    </row>
    <row r="12" spans="1:12" x14ac:dyDescent="0.2">
      <c r="A12" t="s">
        <v>23</v>
      </c>
      <c r="B12" t="s">
        <v>16</v>
      </c>
      <c r="C12" t="s">
        <v>13</v>
      </c>
      <c r="D12" s="2" t="s">
        <v>17</v>
      </c>
      <c r="E12" t="s">
        <v>21</v>
      </c>
      <c r="F12">
        <v>117</v>
      </c>
      <c r="G12">
        <v>0</v>
      </c>
      <c r="H12">
        <v>10</v>
      </c>
      <c r="I12">
        <v>347</v>
      </c>
      <c r="J12">
        <v>1.1215901374816799</v>
      </c>
      <c r="K12" t="s">
        <v>25</v>
      </c>
      <c r="L12">
        <f t="shared" si="0"/>
        <v>16</v>
      </c>
    </row>
    <row r="13" spans="1:12" x14ac:dyDescent="0.2">
      <c r="A13" t="s">
        <v>70</v>
      </c>
      <c r="B13" t="s">
        <v>16</v>
      </c>
      <c r="C13" t="s">
        <v>13</v>
      </c>
      <c r="D13" s="2" t="s">
        <v>17</v>
      </c>
      <c r="E13" t="s">
        <v>18</v>
      </c>
      <c r="F13">
        <v>873</v>
      </c>
      <c r="G13">
        <v>0</v>
      </c>
      <c r="H13">
        <v>87</v>
      </c>
      <c r="I13">
        <v>6786</v>
      </c>
      <c r="J13">
        <v>31.891396284103301</v>
      </c>
      <c r="K13" t="s">
        <v>72</v>
      </c>
      <c r="L13">
        <f t="shared" si="0"/>
        <v>41</v>
      </c>
    </row>
    <row r="14" spans="1:12" x14ac:dyDescent="0.2">
      <c r="A14" t="s">
        <v>23</v>
      </c>
      <c r="B14" t="s">
        <v>16</v>
      </c>
      <c r="C14" t="s">
        <v>13</v>
      </c>
      <c r="D14" s="2" t="s">
        <v>126</v>
      </c>
      <c r="E14" t="s">
        <v>20</v>
      </c>
      <c r="F14">
        <v>100</v>
      </c>
      <c r="G14">
        <v>0</v>
      </c>
      <c r="H14">
        <v>10</v>
      </c>
      <c r="I14">
        <v>192</v>
      </c>
      <c r="J14">
        <v>0.56943702697753895</v>
      </c>
      <c r="K14" t="s">
        <v>25</v>
      </c>
      <c r="L14">
        <f t="shared" si="0"/>
        <v>16</v>
      </c>
    </row>
    <row r="15" spans="1:12" x14ac:dyDescent="0.2">
      <c r="A15" t="s">
        <v>23</v>
      </c>
      <c r="B15" t="s">
        <v>16</v>
      </c>
      <c r="C15" t="s">
        <v>13</v>
      </c>
      <c r="D15" s="2" t="s">
        <v>126</v>
      </c>
      <c r="E15" t="s">
        <v>21</v>
      </c>
      <c r="F15">
        <v>144</v>
      </c>
      <c r="G15">
        <v>0</v>
      </c>
      <c r="H15">
        <v>12</v>
      </c>
      <c r="I15">
        <v>647</v>
      </c>
      <c r="J15">
        <v>2.1777820587158199</v>
      </c>
      <c r="K15" t="s">
        <v>25</v>
      </c>
      <c r="L15">
        <f t="shared" si="0"/>
        <v>16</v>
      </c>
    </row>
    <row r="16" spans="1:12" x14ac:dyDescent="0.2">
      <c r="A16" t="s">
        <v>105</v>
      </c>
      <c r="B16" t="s">
        <v>16</v>
      </c>
      <c r="C16" t="s">
        <v>13</v>
      </c>
      <c r="D16" s="2" t="s">
        <v>17</v>
      </c>
      <c r="E16" t="s">
        <v>18</v>
      </c>
      <c r="F16">
        <v>1271</v>
      </c>
      <c r="G16">
        <v>0</v>
      </c>
      <c r="H16">
        <v>167</v>
      </c>
      <c r="I16">
        <v>6835</v>
      </c>
      <c r="J16">
        <v>31.506236076354899</v>
      </c>
      <c r="K16" t="s">
        <v>107</v>
      </c>
      <c r="L16">
        <f t="shared" si="0"/>
        <v>41</v>
      </c>
    </row>
    <row r="17" spans="1:12" x14ac:dyDescent="0.2">
      <c r="A17" t="s">
        <v>100</v>
      </c>
      <c r="B17" t="s">
        <v>16</v>
      </c>
      <c r="C17" t="s">
        <v>13</v>
      </c>
      <c r="D17" s="2" t="s">
        <v>126</v>
      </c>
      <c r="E17" t="s">
        <v>18</v>
      </c>
      <c r="F17">
        <v>1944</v>
      </c>
      <c r="G17">
        <v>0</v>
      </c>
      <c r="H17">
        <v>524</v>
      </c>
      <c r="I17">
        <v>6153</v>
      </c>
      <c r="J17">
        <v>26.4527649879455</v>
      </c>
      <c r="K17" t="s">
        <v>102</v>
      </c>
      <c r="L17">
        <f t="shared" si="0"/>
        <v>29</v>
      </c>
    </row>
    <row r="18" spans="1:12" x14ac:dyDescent="0.2">
      <c r="A18" t="s">
        <v>26</v>
      </c>
      <c r="B18" t="s">
        <v>16</v>
      </c>
      <c r="C18" t="s">
        <v>13</v>
      </c>
      <c r="D18" s="2" t="s">
        <v>17</v>
      </c>
      <c r="E18" t="s">
        <v>20</v>
      </c>
      <c r="F18">
        <v>436</v>
      </c>
      <c r="G18">
        <v>0</v>
      </c>
      <c r="H18">
        <v>114</v>
      </c>
      <c r="I18">
        <v>3405</v>
      </c>
      <c r="J18">
        <v>14.841634035110401</v>
      </c>
      <c r="K18" t="s">
        <v>27</v>
      </c>
      <c r="L18">
        <f t="shared" si="0"/>
        <v>45</v>
      </c>
    </row>
    <row r="19" spans="1:12" x14ac:dyDescent="0.2">
      <c r="A19" t="s">
        <v>26</v>
      </c>
      <c r="B19" t="s">
        <v>16</v>
      </c>
      <c r="C19" t="s">
        <v>13</v>
      </c>
      <c r="D19" s="2" t="s">
        <v>17</v>
      </c>
      <c r="E19" t="s">
        <v>21</v>
      </c>
      <c r="F19">
        <v>1220</v>
      </c>
      <c r="G19">
        <v>0</v>
      </c>
      <c r="H19">
        <v>19</v>
      </c>
      <c r="I19">
        <v>5388</v>
      </c>
      <c r="J19">
        <v>26.2601652145385</v>
      </c>
      <c r="K19" t="s">
        <v>29</v>
      </c>
      <c r="L19">
        <f t="shared" si="0"/>
        <v>43</v>
      </c>
    </row>
    <row r="20" spans="1:12" x14ac:dyDescent="0.2">
      <c r="A20" t="s">
        <v>26</v>
      </c>
      <c r="B20" t="s">
        <v>16</v>
      </c>
      <c r="C20" t="s">
        <v>13</v>
      </c>
      <c r="D20" s="2" t="s">
        <v>126</v>
      </c>
      <c r="E20" t="s">
        <v>20</v>
      </c>
      <c r="F20">
        <v>451</v>
      </c>
      <c r="G20">
        <v>0</v>
      </c>
      <c r="H20">
        <v>117</v>
      </c>
      <c r="I20">
        <v>4184</v>
      </c>
      <c r="J20">
        <v>17.172214984893799</v>
      </c>
      <c r="K20" t="s">
        <v>27</v>
      </c>
      <c r="L20">
        <f t="shared" si="0"/>
        <v>45</v>
      </c>
    </row>
    <row r="21" spans="1:12" x14ac:dyDescent="0.2">
      <c r="A21" t="s">
        <v>89</v>
      </c>
      <c r="B21" t="s">
        <v>16</v>
      </c>
      <c r="C21" t="s">
        <v>13</v>
      </c>
      <c r="D21" s="2" t="s">
        <v>17</v>
      </c>
      <c r="E21" t="s">
        <v>18</v>
      </c>
      <c r="F21">
        <v>340</v>
      </c>
      <c r="G21">
        <v>0</v>
      </c>
      <c r="H21">
        <v>52</v>
      </c>
      <c r="I21">
        <v>5920</v>
      </c>
      <c r="J21">
        <v>24.120069265365601</v>
      </c>
      <c r="K21" t="s">
        <v>91</v>
      </c>
      <c r="L21">
        <f t="shared" si="0"/>
        <v>56</v>
      </c>
    </row>
    <row r="22" spans="1:12" x14ac:dyDescent="0.2">
      <c r="A22" t="s">
        <v>30</v>
      </c>
      <c r="B22" t="s">
        <v>12</v>
      </c>
      <c r="C22" t="s">
        <v>13</v>
      </c>
      <c r="D22" s="2" t="s">
        <v>14</v>
      </c>
      <c r="E22" t="s">
        <v>14</v>
      </c>
      <c r="F22">
        <v>3418</v>
      </c>
      <c r="G22">
        <v>2014</v>
      </c>
      <c r="H22">
        <v>118</v>
      </c>
      <c r="I22">
        <v>901</v>
      </c>
      <c r="J22">
        <v>23.379675865173301</v>
      </c>
      <c r="K22" t="s">
        <v>31</v>
      </c>
      <c r="L22">
        <f t="shared" si="0"/>
        <v>179</v>
      </c>
    </row>
    <row r="23" spans="1:12" x14ac:dyDescent="0.2">
      <c r="A23" t="s">
        <v>30</v>
      </c>
      <c r="B23" t="s">
        <v>16</v>
      </c>
      <c r="C23" t="s">
        <v>13</v>
      </c>
      <c r="D23" s="2" t="s">
        <v>17</v>
      </c>
      <c r="E23" t="s">
        <v>20</v>
      </c>
      <c r="F23">
        <v>1029</v>
      </c>
      <c r="G23">
        <v>0</v>
      </c>
      <c r="H23">
        <v>264</v>
      </c>
      <c r="I23">
        <v>3095</v>
      </c>
      <c r="J23">
        <v>14.6777007579803</v>
      </c>
      <c r="K23" t="s">
        <v>33</v>
      </c>
      <c r="L23">
        <f t="shared" si="0"/>
        <v>29</v>
      </c>
    </row>
    <row r="24" spans="1:12" x14ac:dyDescent="0.2">
      <c r="A24" t="s">
        <v>30</v>
      </c>
      <c r="B24" t="s">
        <v>16</v>
      </c>
      <c r="C24" t="s">
        <v>13</v>
      </c>
      <c r="D24" s="2" t="s">
        <v>17</v>
      </c>
      <c r="E24" t="s">
        <v>21</v>
      </c>
      <c r="F24">
        <v>718</v>
      </c>
      <c r="G24">
        <v>0</v>
      </c>
      <c r="H24">
        <v>523</v>
      </c>
      <c r="I24">
        <v>4290</v>
      </c>
      <c r="J24">
        <v>19.970731019973702</v>
      </c>
      <c r="K24" t="s">
        <v>32</v>
      </c>
      <c r="L24">
        <f t="shared" si="0"/>
        <v>23</v>
      </c>
    </row>
    <row r="25" spans="1:12" x14ac:dyDescent="0.2">
      <c r="A25" t="s">
        <v>30</v>
      </c>
      <c r="B25" t="s">
        <v>16</v>
      </c>
      <c r="C25" t="s">
        <v>13</v>
      </c>
      <c r="D25" s="2" t="s">
        <v>126</v>
      </c>
      <c r="E25" t="s">
        <v>20</v>
      </c>
      <c r="F25">
        <v>702</v>
      </c>
      <c r="G25">
        <v>0</v>
      </c>
      <c r="H25">
        <v>358</v>
      </c>
      <c r="I25">
        <v>2342</v>
      </c>
      <c r="J25">
        <v>10.712975263595499</v>
      </c>
      <c r="K25" t="s">
        <v>34</v>
      </c>
      <c r="L25">
        <f t="shared" si="0"/>
        <v>25</v>
      </c>
    </row>
    <row r="26" spans="1:12" x14ac:dyDescent="0.2">
      <c r="A26" t="s">
        <v>115</v>
      </c>
      <c r="B26" t="s">
        <v>16</v>
      </c>
      <c r="C26" t="s">
        <v>13</v>
      </c>
      <c r="D26" s="2" t="s">
        <v>126</v>
      </c>
      <c r="E26" t="s">
        <v>18</v>
      </c>
      <c r="F26">
        <v>574</v>
      </c>
      <c r="G26">
        <v>0</v>
      </c>
      <c r="H26">
        <v>330</v>
      </c>
      <c r="I26">
        <v>5054</v>
      </c>
      <c r="J26">
        <v>23.244609117507899</v>
      </c>
      <c r="K26" t="s">
        <v>117</v>
      </c>
      <c r="L26">
        <f t="shared" si="0"/>
        <v>33</v>
      </c>
    </row>
    <row r="27" spans="1:12" x14ac:dyDescent="0.2">
      <c r="A27" t="s">
        <v>110</v>
      </c>
      <c r="B27" t="s">
        <v>16</v>
      </c>
      <c r="C27" t="s">
        <v>13</v>
      </c>
      <c r="D27" s="2" t="s">
        <v>17</v>
      </c>
      <c r="E27" t="s">
        <v>18</v>
      </c>
      <c r="F27">
        <v>582</v>
      </c>
      <c r="G27">
        <v>0</v>
      </c>
      <c r="H27">
        <v>50</v>
      </c>
      <c r="I27">
        <v>6379</v>
      </c>
      <c r="J27">
        <v>20.806680917739801</v>
      </c>
      <c r="K27" t="s">
        <v>112</v>
      </c>
      <c r="L27">
        <f t="shared" si="0"/>
        <v>50</v>
      </c>
    </row>
    <row r="28" spans="1:12" x14ac:dyDescent="0.2">
      <c r="A28" t="s">
        <v>58</v>
      </c>
      <c r="B28" t="s">
        <v>16</v>
      </c>
      <c r="C28" t="s">
        <v>13</v>
      </c>
      <c r="D28" s="2" t="s">
        <v>126</v>
      </c>
      <c r="E28" t="s">
        <v>18</v>
      </c>
      <c r="F28">
        <v>430</v>
      </c>
      <c r="G28">
        <v>0</v>
      </c>
      <c r="H28">
        <v>108</v>
      </c>
      <c r="I28">
        <v>4684</v>
      </c>
      <c r="J28">
        <v>19.901854038238501</v>
      </c>
      <c r="K28" t="s">
        <v>60</v>
      </c>
      <c r="L28">
        <f t="shared" si="0"/>
        <v>37</v>
      </c>
    </row>
    <row r="29" spans="1:12" x14ac:dyDescent="0.2">
      <c r="A29" t="s">
        <v>30</v>
      </c>
      <c r="B29" t="s">
        <v>16</v>
      </c>
      <c r="C29" t="s">
        <v>13</v>
      </c>
      <c r="D29" s="2" t="s">
        <v>17</v>
      </c>
      <c r="E29" t="s">
        <v>18</v>
      </c>
      <c r="F29">
        <v>718</v>
      </c>
      <c r="G29">
        <v>0</v>
      </c>
      <c r="H29">
        <v>523</v>
      </c>
      <c r="I29">
        <v>4294</v>
      </c>
      <c r="J29">
        <v>19.286199092864901</v>
      </c>
      <c r="K29" t="s">
        <v>32</v>
      </c>
      <c r="L29">
        <f t="shared" si="0"/>
        <v>23</v>
      </c>
    </row>
    <row r="30" spans="1:12" x14ac:dyDescent="0.2">
      <c r="A30" t="s">
        <v>39</v>
      </c>
      <c r="B30" t="s">
        <v>16</v>
      </c>
      <c r="C30" t="s">
        <v>13</v>
      </c>
      <c r="D30" s="2" t="s">
        <v>17</v>
      </c>
      <c r="E30" t="s">
        <v>20</v>
      </c>
      <c r="F30">
        <v>104</v>
      </c>
      <c r="G30">
        <v>0</v>
      </c>
      <c r="H30">
        <v>40</v>
      </c>
      <c r="I30">
        <v>411</v>
      </c>
      <c r="J30">
        <v>1.0951220989227199</v>
      </c>
      <c r="K30" t="s">
        <v>40</v>
      </c>
      <c r="L30">
        <f t="shared" si="0"/>
        <v>34</v>
      </c>
    </row>
    <row r="31" spans="1:12" x14ac:dyDescent="0.2">
      <c r="A31" t="s">
        <v>39</v>
      </c>
      <c r="B31" t="s">
        <v>16</v>
      </c>
      <c r="C31" t="s">
        <v>13</v>
      </c>
      <c r="D31" s="2" t="s">
        <v>17</v>
      </c>
      <c r="E31" t="s">
        <v>21</v>
      </c>
      <c r="F31">
        <v>253</v>
      </c>
      <c r="G31">
        <v>0</v>
      </c>
      <c r="H31">
        <v>6</v>
      </c>
      <c r="I31">
        <v>812</v>
      </c>
      <c r="J31">
        <v>2.43980383872985</v>
      </c>
      <c r="K31" t="s">
        <v>42</v>
      </c>
      <c r="L31">
        <f t="shared" si="0"/>
        <v>32</v>
      </c>
    </row>
    <row r="32" spans="1:12" x14ac:dyDescent="0.2">
      <c r="A32" t="s">
        <v>43</v>
      </c>
      <c r="B32" t="s">
        <v>12</v>
      </c>
      <c r="C32" t="s">
        <v>13</v>
      </c>
      <c r="D32" s="2" t="s">
        <v>14</v>
      </c>
      <c r="E32" t="s">
        <v>14</v>
      </c>
      <c r="F32">
        <v>4976</v>
      </c>
      <c r="G32">
        <v>2552</v>
      </c>
      <c r="H32">
        <v>70</v>
      </c>
      <c r="I32">
        <v>2066</v>
      </c>
      <c r="J32">
        <v>19.184189081191999</v>
      </c>
      <c r="K32" t="s">
        <v>44</v>
      </c>
      <c r="L32">
        <f t="shared" si="0"/>
        <v>239</v>
      </c>
    </row>
    <row r="33" spans="1:12" x14ac:dyDescent="0.2">
      <c r="A33" t="s">
        <v>39</v>
      </c>
      <c r="B33" t="s">
        <v>16</v>
      </c>
      <c r="C33" t="s">
        <v>13</v>
      </c>
      <c r="D33" s="2" t="s">
        <v>126</v>
      </c>
      <c r="E33" t="s">
        <v>20</v>
      </c>
      <c r="F33">
        <v>104</v>
      </c>
      <c r="G33">
        <v>0</v>
      </c>
      <c r="H33">
        <v>40</v>
      </c>
      <c r="I33">
        <v>472</v>
      </c>
      <c r="J33">
        <v>1.2890596389770499</v>
      </c>
      <c r="K33" t="s">
        <v>40</v>
      </c>
      <c r="L33">
        <f t="shared" si="0"/>
        <v>34</v>
      </c>
    </row>
    <row r="34" spans="1:12" x14ac:dyDescent="0.2">
      <c r="A34" t="s">
        <v>39</v>
      </c>
      <c r="B34" t="s">
        <v>16</v>
      </c>
      <c r="C34" t="s">
        <v>13</v>
      </c>
      <c r="D34" s="2" t="s">
        <v>126</v>
      </c>
      <c r="E34" t="s">
        <v>21</v>
      </c>
      <c r="F34">
        <v>262</v>
      </c>
      <c r="G34">
        <v>0</v>
      </c>
      <c r="H34">
        <v>53</v>
      </c>
      <c r="I34">
        <v>1330</v>
      </c>
      <c r="J34">
        <v>3.8230431079864502</v>
      </c>
      <c r="K34" t="s">
        <v>41</v>
      </c>
      <c r="L34">
        <f t="shared" si="0"/>
        <v>30</v>
      </c>
    </row>
    <row r="35" spans="1:12" x14ac:dyDescent="0.2">
      <c r="A35" t="s">
        <v>94</v>
      </c>
      <c r="B35" t="s">
        <v>16</v>
      </c>
      <c r="C35" t="s">
        <v>13</v>
      </c>
      <c r="D35" s="2" t="s">
        <v>17</v>
      </c>
      <c r="E35" t="s">
        <v>18</v>
      </c>
      <c r="F35">
        <v>807</v>
      </c>
      <c r="G35">
        <v>0</v>
      </c>
      <c r="H35">
        <v>115</v>
      </c>
      <c r="I35">
        <v>4167</v>
      </c>
      <c r="J35">
        <v>17.873000860214201</v>
      </c>
      <c r="K35" t="s">
        <v>96</v>
      </c>
      <c r="L35">
        <f t="shared" si="0"/>
        <v>35</v>
      </c>
    </row>
    <row r="36" spans="1:12" x14ac:dyDescent="0.2">
      <c r="A36" t="s">
        <v>84</v>
      </c>
      <c r="B36" t="s">
        <v>12</v>
      </c>
      <c r="C36" t="s">
        <v>13</v>
      </c>
      <c r="D36" s="2" t="s">
        <v>14</v>
      </c>
      <c r="E36" t="s">
        <v>14</v>
      </c>
      <c r="F36">
        <v>2909</v>
      </c>
      <c r="G36">
        <v>1652</v>
      </c>
      <c r="H36">
        <v>143</v>
      </c>
      <c r="I36">
        <v>863</v>
      </c>
      <c r="J36">
        <v>17.178740978240899</v>
      </c>
      <c r="K36" t="s">
        <v>85</v>
      </c>
      <c r="L36">
        <f t="shared" si="0"/>
        <v>235</v>
      </c>
    </row>
    <row r="37" spans="1:12" x14ac:dyDescent="0.2">
      <c r="A37" t="s">
        <v>47</v>
      </c>
      <c r="B37" t="s">
        <v>16</v>
      </c>
      <c r="C37" t="s">
        <v>13</v>
      </c>
      <c r="D37" s="2" t="s">
        <v>17</v>
      </c>
      <c r="E37" t="s">
        <v>18</v>
      </c>
      <c r="F37">
        <v>305</v>
      </c>
      <c r="G37">
        <v>0</v>
      </c>
      <c r="H37">
        <v>100</v>
      </c>
      <c r="I37">
        <v>3191</v>
      </c>
      <c r="J37">
        <v>16.144520998001099</v>
      </c>
      <c r="K37" t="s">
        <v>49</v>
      </c>
      <c r="L37">
        <f t="shared" si="0"/>
        <v>49</v>
      </c>
    </row>
    <row r="38" spans="1:12" x14ac:dyDescent="0.2">
      <c r="A38" t="s">
        <v>66</v>
      </c>
      <c r="B38" t="s">
        <v>12</v>
      </c>
      <c r="C38" t="s">
        <v>13</v>
      </c>
      <c r="D38" s="2" t="s">
        <v>14</v>
      </c>
      <c r="E38" t="s">
        <v>14</v>
      </c>
      <c r="F38">
        <v>3020</v>
      </c>
      <c r="G38">
        <v>1724</v>
      </c>
      <c r="H38">
        <v>87</v>
      </c>
      <c r="I38">
        <v>953</v>
      </c>
      <c r="J38">
        <v>15.692957162857001</v>
      </c>
      <c r="K38" t="s">
        <v>67</v>
      </c>
      <c r="L38">
        <f t="shared" si="0"/>
        <v>193</v>
      </c>
    </row>
    <row r="39" spans="1:12" x14ac:dyDescent="0.2">
      <c r="A39" t="s">
        <v>47</v>
      </c>
      <c r="B39" t="s">
        <v>16</v>
      </c>
      <c r="C39" t="s">
        <v>13</v>
      </c>
      <c r="D39" s="2" t="s">
        <v>17</v>
      </c>
      <c r="E39" t="s">
        <v>20</v>
      </c>
      <c r="F39">
        <v>359</v>
      </c>
      <c r="G39">
        <v>0</v>
      </c>
      <c r="H39">
        <v>35</v>
      </c>
      <c r="I39">
        <v>1612</v>
      </c>
      <c r="J39">
        <v>8.3234901428222603</v>
      </c>
      <c r="K39" t="s">
        <v>50</v>
      </c>
      <c r="L39">
        <f t="shared" si="0"/>
        <v>59</v>
      </c>
    </row>
    <row r="40" spans="1:12" x14ac:dyDescent="0.2">
      <c r="A40" t="s">
        <v>47</v>
      </c>
      <c r="B40" t="s">
        <v>16</v>
      </c>
      <c r="C40" t="s">
        <v>13</v>
      </c>
      <c r="D40" s="2" t="s">
        <v>17</v>
      </c>
      <c r="E40" t="s">
        <v>21</v>
      </c>
      <c r="F40">
        <v>402</v>
      </c>
      <c r="G40">
        <v>0</v>
      </c>
      <c r="H40">
        <v>44</v>
      </c>
      <c r="I40">
        <v>2293</v>
      </c>
      <c r="J40">
        <v>12.3140280246734</v>
      </c>
      <c r="K40" t="s">
        <v>51</v>
      </c>
      <c r="L40">
        <f t="shared" si="0"/>
        <v>55</v>
      </c>
    </row>
    <row r="41" spans="1:12" x14ac:dyDescent="0.2">
      <c r="A41" t="s">
        <v>35</v>
      </c>
      <c r="B41" t="s">
        <v>12</v>
      </c>
      <c r="C41" t="s">
        <v>13</v>
      </c>
      <c r="D41" s="2" t="s">
        <v>14</v>
      </c>
      <c r="E41" t="s">
        <v>14</v>
      </c>
      <c r="F41">
        <v>3130</v>
      </c>
      <c r="G41">
        <v>1710</v>
      </c>
      <c r="H41">
        <v>196</v>
      </c>
      <c r="I41">
        <v>999</v>
      </c>
      <c r="J41">
        <v>15.4714741706848</v>
      </c>
      <c r="K41" t="s">
        <v>36</v>
      </c>
      <c r="L41">
        <f t="shared" si="0"/>
        <v>333</v>
      </c>
    </row>
    <row r="42" spans="1:12" x14ac:dyDescent="0.2">
      <c r="A42" t="s">
        <v>47</v>
      </c>
      <c r="B42" t="s">
        <v>16</v>
      </c>
      <c r="C42" t="s">
        <v>13</v>
      </c>
      <c r="D42" s="2" t="s">
        <v>126</v>
      </c>
      <c r="E42" t="s">
        <v>20</v>
      </c>
      <c r="F42">
        <v>335</v>
      </c>
      <c r="G42">
        <v>0</v>
      </c>
      <c r="H42">
        <v>44</v>
      </c>
      <c r="I42">
        <v>1702</v>
      </c>
      <c r="J42">
        <v>8.5654900074005091</v>
      </c>
      <c r="K42" t="s">
        <v>52</v>
      </c>
      <c r="L42">
        <f t="shared" si="0"/>
        <v>51</v>
      </c>
    </row>
    <row r="43" spans="1:12" x14ac:dyDescent="0.2">
      <c r="A43" t="s">
        <v>47</v>
      </c>
      <c r="B43" t="s">
        <v>16</v>
      </c>
      <c r="C43" t="s">
        <v>13</v>
      </c>
      <c r="D43" s="2" t="s">
        <v>126</v>
      </c>
      <c r="E43" t="s">
        <v>21</v>
      </c>
      <c r="F43">
        <v>409</v>
      </c>
      <c r="G43">
        <v>0</v>
      </c>
      <c r="H43">
        <v>249</v>
      </c>
      <c r="I43">
        <v>6403</v>
      </c>
      <c r="J43">
        <v>35.510432958602898</v>
      </c>
      <c r="K43" t="s">
        <v>52</v>
      </c>
      <c r="L43">
        <f t="shared" si="0"/>
        <v>51</v>
      </c>
    </row>
    <row r="44" spans="1:12" x14ac:dyDescent="0.2">
      <c r="A44" t="s">
        <v>120</v>
      </c>
      <c r="B44" t="s">
        <v>12</v>
      </c>
      <c r="C44" t="s">
        <v>13</v>
      </c>
      <c r="D44" s="2" t="s">
        <v>14</v>
      </c>
      <c r="E44" t="s">
        <v>14</v>
      </c>
      <c r="F44">
        <v>2646</v>
      </c>
      <c r="G44">
        <v>1438</v>
      </c>
      <c r="H44">
        <v>126</v>
      </c>
      <c r="I44">
        <v>922</v>
      </c>
      <c r="J44">
        <v>14.586207866668699</v>
      </c>
      <c r="K44" t="s">
        <v>121</v>
      </c>
      <c r="L44">
        <f t="shared" si="0"/>
        <v>282</v>
      </c>
    </row>
    <row r="45" spans="1:12" x14ac:dyDescent="0.2">
      <c r="A45" t="s">
        <v>45</v>
      </c>
      <c r="B45" t="s">
        <v>12</v>
      </c>
      <c r="C45" t="s">
        <v>13</v>
      </c>
      <c r="D45" s="2" t="s">
        <v>14</v>
      </c>
      <c r="E45" t="s">
        <v>14</v>
      </c>
      <c r="F45">
        <v>2119</v>
      </c>
      <c r="G45">
        <v>1140</v>
      </c>
      <c r="H45">
        <v>124</v>
      </c>
      <c r="I45">
        <v>713</v>
      </c>
      <c r="J45">
        <v>13.775904893875101</v>
      </c>
      <c r="K45" t="s">
        <v>46</v>
      </c>
      <c r="L45">
        <f t="shared" si="0"/>
        <v>306</v>
      </c>
    </row>
    <row r="46" spans="1:12" x14ac:dyDescent="0.2">
      <c r="A46" t="s">
        <v>37</v>
      </c>
      <c r="B46" t="s">
        <v>12</v>
      </c>
      <c r="C46" t="s">
        <v>13</v>
      </c>
      <c r="D46" s="2" t="s">
        <v>14</v>
      </c>
      <c r="E46" t="s">
        <v>14</v>
      </c>
      <c r="F46">
        <v>2125</v>
      </c>
      <c r="G46">
        <v>1148</v>
      </c>
      <c r="H46">
        <v>55</v>
      </c>
      <c r="I46">
        <v>823</v>
      </c>
      <c r="J46">
        <v>13.3051667213439</v>
      </c>
      <c r="K46" t="s">
        <v>38</v>
      </c>
      <c r="L46">
        <f t="shared" si="0"/>
        <v>247</v>
      </c>
    </row>
    <row r="47" spans="1:12" x14ac:dyDescent="0.2">
      <c r="A47" t="s">
        <v>55</v>
      </c>
      <c r="B47" t="s">
        <v>16</v>
      </c>
      <c r="C47" t="s">
        <v>13</v>
      </c>
      <c r="D47" s="2" t="s">
        <v>17</v>
      </c>
      <c r="E47" t="s">
        <v>20</v>
      </c>
      <c r="F47">
        <v>121</v>
      </c>
      <c r="G47">
        <v>0</v>
      </c>
      <c r="H47">
        <v>27</v>
      </c>
      <c r="I47">
        <v>682</v>
      </c>
      <c r="J47">
        <v>2.1831469535827601</v>
      </c>
      <c r="K47" t="s">
        <v>57</v>
      </c>
      <c r="L47">
        <f t="shared" si="0"/>
        <v>51</v>
      </c>
    </row>
    <row r="48" spans="1:12" x14ac:dyDescent="0.2">
      <c r="A48" t="s">
        <v>55</v>
      </c>
      <c r="B48" t="s">
        <v>16</v>
      </c>
      <c r="C48" t="s">
        <v>13</v>
      </c>
      <c r="D48" s="2" t="s">
        <v>17</v>
      </c>
      <c r="E48" t="s">
        <v>21</v>
      </c>
      <c r="F48">
        <v>118</v>
      </c>
      <c r="G48">
        <v>0</v>
      </c>
      <c r="H48">
        <v>39</v>
      </c>
      <c r="I48">
        <v>1617</v>
      </c>
      <c r="J48">
        <v>5.10534191131591</v>
      </c>
      <c r="K48" t="s">
        <v>57</v>
      </c>
      <c r="L48">
        <f t="shared" si="0"/>
        <v>51</v>
      </c>
    </row>
    <row r="49" spans="1:12" x14ac:dyDescent="0.2">
      <c r="A49" t="s">
        <v>100</v>
      </c>
      <c r="B49" t="s">
        <v>12</v>
      </c>
      <c r="C49" t="s">
        <v>13</v>
      </c>
      <c r="D49" s="2" t="s">
        <v>14</v>
      </c>
      <c r="E49" t="s">
        <v>14</v>
      </c>
      <c r="F49">
        <v>3379</v>
      </c>
      <c r="G49">
        <v>1952</v>
      </c>
      <c r="H49">
        <v>108</v>
      </c>
      <c r="I49">
        <v>1000</v>
      </c>
      <c r="J49">
        <v>13.2062699794769</v>
      </c>
      <c r="K49" t="s">
        <v>101</v>
      </c>
      <c r="L49">
        <f t="shared" si="0"/>
        <v>202</v>
      </c>
    </row>
    <row r="50" spans="1:12" x14ac:dyDescent="0.2">
      <c r="A50" t="s">
        <v>55</v>
      </c>
      <c r="B50" t="s">
        <v>16</v>
      </c>
      <c r="C50" t="s">
        <v>13</v>
      </c>
      <c r="D50" s="2" t="s">
        <v>126</v>
      </c>
      <c r="E50" t="s">
        <v>20</v>
      </c>
      <c r="F50">
        <v>118</v>
      </c>
      <c r="G50">
        <v>0</v>
      </c>
      <c r="H50">
        <v>19</v>
      </c>
      <c r="I50">
        <v>722</v>
      </c>
      <c r="J50">
        <v>2.2762887477874698</v>
      </c>
      <c r="K50" t="s">
        <v>57</v>
      </c>
      <c r="L50">
        <f t="shared" si="0"/>
        <v>51</v>
      </c>
    </row>
    <row r="51" spans="1:12" x14ac:dyDescent="0.2">
      <c r="A51" t="s">
        <v>55</v>
      </c>
      <c r="B51" t="s">
        <v>16</v>
      </c>
      <c r="C51" t="s">
        <v>13</v>
      </c>
      <c r="D51" s="2" t="s">
        <v>126</v>
      </c>
      <c r="E51" t="s">
        <v>21</v>
      </c>
      <c r="F51">
        <v>118</v>
      </c>
      <c r="G51">
        <v>0</v>
      </c>
      <c r="H51">
        <v>61</v>
      </c>
      <c r="I51">
        <v>2595</v>
      </c>
      <c r="J51">
        <v>8.5418961048126203</v>
      </c>
      <c r="K51" t="s">
        <v>57</v>
      </c>
      <c r="L51">
        <f t="shared" si="0"/>
        <v>51</v>
      </c>
    </row>
    <row r="52" spans="1:12" x14ac:dyDescent="0.2">
      <c r="A52" t="s">
        <v>100</v>
      </c>
      <c r="B52" t="s">
        <v>16</v>
      </c>
      <c r="C52" t="s">
        <v>13</v>
      </c>
      <c r="D52" s="2" t="s">
        <v>17</v>
      </c>
      <c r="E52" t="s">
        <v>18</v>
      </c>
      <c r="F52">
        <v>385</v>
      </c>
      <c r="G52">
        <v>0</v>
      </c>
      <c r="H52">
        <v>295</v>
      </c>
      <c r="I52">
        <v>3104</v>
      </c>
      <c r="J52">
        <v>11.905088901519701</v>
      </c>
      <c r="K52" t="s">
        <v>102</v>
      </c>
      <c r="L52">
        <f t="shared" si="0"/>
        <v>29</v>
      </c>
    </row>
    <row r="53" spans="1:12" x14ac:dyDescent="0.2">
      <c r="A53" t="s">
        <v>11</v>
      </c>
      <c r="B53" t="s">
        <v>16</v>
      </c>
      <c r="C53" t="s">
        <v>13</v>
      </c>
      <c r="D53" s="2" t="s">
        <v>126</v>
      </c>
      <c r="E53" t="s">
        <v>18</v>
      </c>
      <c r="F53">
        <v>239</v>
      </c>
      <c r="G53">
        <v>0</v>
      </c>
      <c r="H53">
        <v>10</v>
      </c>
      <c r="I53">
        <v>3872</v>
      </c>
      <c r="J53">
        <v>11.504338979721</v>
      </c>
      <c r="K53" t="s">
        <v>19</v>
      </c>
      <c r="L53">
        <f t="shared" si="0"/>
        <v>33</v>
      </c>
    </row>
    <row r="54" spans="1:12" x14ac:dyDescent="0.2">
      <c r="A54" t="s">
        <v>58</v>
      </c>
      <c r="B54" t="s">
        <v>16</v>
      </c>
      <c r="C54" t="s">
        <v>13</v>
      </c>
      <c r="D54" s="2" t="s">
        <v>17</v>
      </c>
      <c r="E54" t="s">
        <v>20</v>
      </c>
      <c r="F54">
        <v>403</v>
      </c>
      <c r="G54">
        <v>0</v>
      </c>
      <c r="H54">
        <v>16</v>
      </c>
      <c r="I54">
        <v>1211</v>
      </c>
      <c r="J54">
        <v>5.1029071807861301</v>
      </c>
      <c r="K54" t="s">
        <v>61</v>
      </c>
      <c r="L54">
        <f t="shared" si="0"/>
        <v>39</v>
      </c>
    </row>
    <row r="55" spans="1:12" x14ac:dyDescent="0.2">
      <c r="A55" t="s">
        <v>58</v>
      </c>
      <c r="B55" t="s">
        <v>16</v>
      </c>
      <c r="C55" t="s">
        <v>13</v>
      </c>
      <c r="D55" s="2" t="s">
        <v>17</v>
      </c>
      <c r="E55" t="s">
        <v>21</v>
      </c>
      <c r="F55">
        <v>384</v>
      </c>
      <c r="G55">
        <v>0</v>
      </c>
      <c r="H55">
        <v>51</v>
      </c>
      <c r="I55">
        <v>2299</v>
      </c>
      <c r="J55">
        <v>9.3760890960693306</v>
      </c>
      <c r="K55" t="s">
        <v>60</v>
      </c>
      <c r="L55">
        <f t="shared" si="0"/>
        <v>37</v>
      </c>
    </row>
    <row r="56" spans="1:12" x14ac:dyDescent="0.2">
      <c r="A56" t="s">
        <v>58</v>
      </c>
      <c r="B56" t="s">
        <v>16</v>
      </c>
      <c r="C56" t="s">
        <v>13</v>
      </c>
      <c r="D56" s="2" t="s">
        <v>17</v>
      </c>
      <c r="E56" t="s">
        <v>18</v>
      </c>
      <c r="F56">
        <v>384</v>
      </c>
      <c r="G56">
        <v>0</v>
      </c>
      <c r="H56">
        <v>51</v>
      </c>
      <c r="I56">
        <v>2324</v>
      </c>
      <c r="J56">
        <v>9.7003278732299805</v>
      </c>
      <c r="K56" t="s">
        <v>60</v>
      </c>
      <c r="L56">
        <f t="shared" si="0"/>
        <v>37</v>
      </c>
    </row>
    <row r="57" spans="1:12" x14ac:dyDescent="0.2">
      <c r="A57" t="s">
        <v>58</v>
      </c>
      <c r="B57" t="s">
        <v>16</v>
      </c>
      <c r="C57" t="s">
        <v>13</v>
      </c>
      <c r="D57" s="2" t="s">
        <v>126</v>
      </c>
      <c r="E57" t="s">
        <v>20</v>
      </c>
      <c r="F57">
        <v>230</v>
      </c>
      <c r="G57">
        <v>0</v>
      </c>
      <c r="H57">
        <v>46</v>
      </c>
      <c r="I57">
        <v>1239</v>
      </c>
      <c r="J57">
        <v>5.1359789371490399</v>
      </c>
      <c r="K57" t="s">
        <v>61</v>
      </c>
      <c r="L57">
        <f t="shared" si="0"/>
        <v>39</v>
      </c>
    </row>
    <row r="58" spans="1:12" x14ac:dyDescent="0.2">
      <c r="A58" t="s">
        <v>58</v>
      </c>
      <c r="B58" t="s">
        <v>16</v>
      </c>
      <c r="C58" t="s">
        <v>13</v>
      </c>
      <c r="D58" s="2" t="s">
        <v>126</v>
      </c>
      <c r="E58" t="s">
        <v>21</v>
      </c>
      <c r="F58">
        <v>430</v>
      </c>
      <c r="G58">
        <v>0</v>
      </c>
      <c r="H58">
        <v>108</v>
      </c>
      <c r="I58">
        <v>4626</v>
      </c>
      <c r="J58">
        <v>19.9387781620025</v>
      </c>
      <c r="K58" t="s">
        <v>60</v>
      </c>
      <c r="L58">
        <f t="shared" si="0"/>
        <v>37</v>
      </c>
    </row>
    <row r="59" spans="1:12" x14ac:dyDescent="0.2">
      <c r="A59" t="s">
        <v>105</v>
      </c>
      <c r="B59" t="s">
        <v>12</v>
      </c>
      <c r="C59" t="s">
        <v>13</v>
      </c>
      <c r="D59" s="2" t="s">
        <v>14</v>
      </c>
      <c r="E59" t="s">
        <v>14</v>
      </c>
      <c r="F59">
        <v>4140</v>
      </c>
      <c r="G59">
        <v>2447</v>
      </c>
      <c r="H59">
        <v>26</v>
      </c>
      <c r="I59">
        <v>1252</v>
      </c>
      <c r="J59">
        <v>9.1874721050262398</v>
      </c>
      <c r="K59" t="s">
        <v>106</v>
      </c>
      <c r="L59">
        <f t="shared" si="0"/>
        <v>61</v>
      </c>
    </row>
    <row r="60" spans="1:12" x14ac:dyDescent="0.2">
      <c r="A60" t="s">
        <v>55</v>
      </c>
      <c r="B60" t="s">
        <v>16</v>
      </c>
      <c r="C60" t="s">
        <v>13</v>
      </c>
      <c r="D60" s="2" t="s">
        <v>126</v>
      </c>
      <c r="E60" t="s">
        <v>18</v>
      </c>
      <c r="F60">
        <v>118</v>
      </c>
      <c r="G60">
        <v>0</v>
      </c>
      <c r="H60">
        <v>61</v>
      </c>
      <c r="I60">
        <v>2598</v>
      </c>
      <c r="J60">
        <v>8.6902940273284894</v>
      </c>
      <c r="K60" t="s">
        <v>57</v>
      </c>
      <c r="L60">
        <f t="shared" si="0"/>
        <v>51</v>
      </c>
    </row>
    <row r="61" spans="1:12" x14ac:dyDescent="0.2">
      <c r="A61" t="s">
        <v>62</v>
      </c>
      <c r="B61" t="s">
        <v>16</v>
      </c>
      <c r="C61" t="s">
        <v>13</v>
      </c>
      <c r="D61" s="2" t="s">
        <v>17</v>
      </c>
      <c r="E61" t="s">
        <v>20</v>
      </c>
      <c r="F61">
        <v>301</v>
      </c>
      <c r="G61">
        <v>0</v>
      </c>
      <c r="H61">
        <v>67</v>
      </c>
      <c r="I61">
        <v>645</v>
      </c>
      <c r="J61">
        <v>2.0853490829467698</v>
      </c>
      <c r="K61" t="s">
        <v>64</v>
      </c>
      <c r="L61">
        <f t="shared" si="0"/>
        <v>25</v>
      </c>
    </row>
    <row r="62" spans="1:12" x14ac:dyDescent="0.2">
      <c r="A62" t="s">
        <v>62</v>
      </c>
      <c r="B62" t="s">
        <v>16</v>
      </c>
      <c r="C62" t="s">
        <v>13</v>
      </c>
      <c r="D62" s="2" t="s">
        <v>17</v>
      </c>
      <c r="E62" t="s">
        <v>21</v>
      </c>
      <c r="F62">
        <v>227</v>
      </c>
      <c r="G62">
        <v>0</v>
      </c>
      <c r="H62">
        <v>126</v>
      </c>
      <c r="I62">
        <v>1062</v>
      </c>
      <c r="J62">
        <v>3.5760359764099099</v>
      </c>
      <c r="K62" t="s">
        <v>65</v>
      </c>
      <c r="L62">
        <f t="shared" si="0"/>
        <v>26</v>
      </c>
    </row>
    <row r="63" spans="1:12" x14ac:dyDescent="0.2">
      <c r="A63" t="s">
        <v>115</v>
      </c>
      <c r="B63" t="s">
        <v>16</v>
      </c>
      <c r="C63" t="s">
        <v>13</v>
      </c>
      <c r="D63" s="2" t="s">
        <v>17</v>
      </c>
      <c r="E63" t="s">
        <v>18</v>
      </c>
      <c r="F63">
        <v>319</v>
      </c>
      <c r="G63">
        <v>0</v>
      </c>
      <c r="H63">
        <v>63</v>
      </c>
      <c r="I63">
        <v>2377</v>
      </c>
      <c r="J63">
        <v>8.5213408470153809</v>
      </c>
      <c r="K63" t="s">
        <v>117</v>
      </c>
      <c r="L63">
        <f t="shared" si="0"/>
        <v>33</v>
      </c>
    </row>
    <row r="64" spans="1:12" x14ac:dyDescent="0.2">
      <c r="A64" t="s">
        <v>62</v>
      </c>
      <c r="B64" t="s">
        <v>16</v>
      </c>
      <c r="C64" t="s">
        <v>13</v>
      </c>
      <c r="D64" s="2" t="s">
        <v>126</v>
      </c>
      <c r="E64" t="s">
        <v>20</v>
      </c>
      <c r="F64">
        <v>286</v>
      </c>
      <c r="G64">
        <v>0</v>
      </c>
      <c r="H64">
        <v>48</v>
      </c>
      <c r="I64">
        <v>548</v>
      </c>
      <c r="J64">
        <v>1.78857493400573</v>
      </c>
      <c r="K64" t="s">
        <v>64</v>
      </c>
      <c r="L64">
        <f t="shared" si="0"/>
        <v>25</v>
      </c>
    </row>
    <row r="65" spans="1:12" x14ac:dyDescent="0.2">
      <c r="A65" t="s">
        <v>62</v>
      </c>
      <c r="B65" t="s">
        <v>16</v>
      </c>
      <c r="C65" t="s">
        <v>13</v>
      </c>
      <c r="D65" s="2" t="s">
        <v>126</v>
      </c>
      <c r="E65" t="s">
        <v>21</v>
      </c>
      <c r="F65">
        <v>298</v>
      </c>
      <c r="G65">
        <v>0</v>
      </c>
      <c r="H65">
        <v>228</v>
      </c>
      <c r="I65">
        <v>1519</v>
      </c>
      <c r="J65">
        <v>5.1256299018859801</v>
      </c>
      <c r="K65" t="s">
        <v>64</v>
      </c>
      <c r="L65">
        <f t="shared" si="0"/>
        <v>25</v>
      </c>
    </row>
    <row r="66" spans="1:12" x14ac:dyDescent="0.2">
      <c r="A66" t="s">
        <v>62</v>
      </c>
      <c r="B66" t="s">
        <v>16</v>
      </c>
      <c r="C66" t="s">
        <v>13</v>
      </c>
      <c r="D66" s="2" t="s">
        <v>126</v>
      </c>
      <c r="E66" t="s">
        <v>18</v>
      </c>
      <c r="F66">
        <v>288</v>
      </c>
      <c r="G66">
        <v>0</v>
      </c>
      <c r="H66">
        <v>237</v>
      </c>
      <c r="I66">
        <v>2406</v>
      </c>
      <c r="J66">
        <v>7.7649621963500897</v>
      </c>
      <c r="K66" t="s">
        <v>64</v>
      </c>
      <c r="L66">
        <f t="shared" si="0"/>
        <v>25</v>
      </c>
    </row>
    <row r="67" spans="1:12" x14ac:dyDescent="0.2">
      <c r="A67" t="s">
        <v>66</v>
      </c>
      <c r="B67" t="s">
        <v>16</v>
      </c>
      <c r="C67" t="s">
        <v>13</v>
      </c>
      <c r="D67" s="2" t="s">
        <v>17</v>
      </c>
      <c r="E67" t="s">
        <v>20</v>
      </c>
      <c r="F67">
        <v>1161</v>
      </c>
      <c r="G67">
        <v>0</v>
      </c>
      <c r="H67">
        <v>117</v>
      </c>
      <c r="I67">
        <v>7654</v>
      </c>
      <c r="J67">
        <v>46.161734819412203</v>
      </c>
      <c r="K67" t="s">
        <v>68</v>
      </c>
      <c r="L67">
        <f t="shared" ref="L67:L130" si="1">LEN(K67)/2</f>
        <v>79</v>
      </c>
    </row>
    <row r="68" spans="1:12" x14ac:dyDescent="0.2">
      <c r="A68" t="s">
        <v>66</v>
      </c>
      <c r="B68" t="s">
        <v>16</v>
      </c>
      <c r="C68" t="s">
        <v>13</v>
      </c>
      <c r="D68" s="2" t="s">
        <v>126</v>
      </c>
      <c r="E68" t="s">
        <v>20</v>
      </c>
      <c r="F68">
        <v>1515</v>
      </c>
      <c r="G68">
        <v>0</v>
      </c>
      <c r="H68">
        <v>114</v>
      </c>
      <c r="I68">
        <v>10235</v>
      </c>
      <c r="J68">
        <v>63.593093872070298</v>
      </c>
      <c r="K68" t="s">
        <v>69</v>
      </c>
      <c r="L68">
        <f t="shared" si="1"/>
        <v>79</v>
      </c>
    </row>
    <row r="69" spans="1:12" x14ac:dyDescent="0.2">
      <c r="A69" t="s">
        <v>122</v>
      </c>
      <c r="B69" t="s">
        <v>16</v>
      </c>
      <c r="C69" t="s">
        <v>13</v>
      </c>
      <c r="D69" s="2" t="s">
        <v>126</v>
      </c>
      <c r="E69" t="s">
        <v>18</v>
      </c>
      <c r="F69">
        <v>191</v>
      </c>
      <c r="G69">
        <v>0</v>
      </c>
      <c r="H69">
        <v>250</v>
      </c>
      <c r="I69">
        <v>2222</v>
      </c>
      <c r="J69">
        <v>6.7437548637390101</v>
      </c>
      <c r="K69" t="s">
        <v>124</v>
      </c>
      <c r="L69">
        <f t="shared" si="1"/>
        <v>21</v>
      </c>
    </row>
    <row r="70" spans="1:12" x14ac:dyDescent="0.2">
      <c r="A70" t="s">
        <v>11</v>
      </c>
      <c r="B70" t="s">
        <v>16</v>
      </c>
      <c r="C70" t="s">
        <v>13</v>
      </c>
      <c r="D70" s="2" t="s">
        <v>17</v>
      </c>
      <c r="E70" t="s">
        <v>18</v>
      </c>
      <c r="F70">
        <v>237</v>
      </c>
      <c r="G70">
        <v>0</v>
      </c>
      <c r="H70">
        <v>11</v>
      </c>
      <c r="I70">
        <v>2181</v>
      </c>
      <c r="J70">
        <v>5.7463169097900302</v>
      </c>
      <c r="K70" t="s">
        <v>19</v>
      </c>
      <c r="L70">
        <f t="shared" si="1"/>
        <v>33</v>
      </c>
    </row>
    <row r="71" spans="1:12" x14ac:dyDescent="0.2">
      <c r="A71" t="s">
        <v>70</v>
      </c>
      <c r="B71" t="s">
        <v>16</v>
      </c>
      <c r="C71" t="s">
        <v>13</v>
      </c>
      <c r="D71" s="2" t="s">
        <v>17</v>
      </c>
      <c r="E71" t="s">
        <v>20</v>
      </c>
      <c r="F71">
        <v>748</v>
      </c>
      <c r="G71">
        <v>0</v>
      </c>
      <c r="H71">
        <v>93</v>
      </c>
      <c r="I71">
        <v>3594</v>
      </c>
      <c r="J71">
        <v>18.164681911468499</v>
      </c>
      <c r="K71" t="s">
        <v>73</v>
      </c>
      <c r="L71">
        <f t="shared" si="1"/>
        <v>49</v>
      </c>
    </row>
    <row r="72" spans="1:12" x14ac:dyDescent="0.2">
      <c r="A72" t="s">
        <v>70</v>
      </c>
      <c r="B72" t="s">
        <v>16</v>
      </c>
      <c r="C72" t="s">
        <v>13</v>
      </c>
      <c r="D72" s="2" t="s">
        <v>17</v>
      </c>
      <c r="E72" t="s">
        <v>21</v>
      </c>
      <c r="F72">
        <v>760</v>
      </c>
      <c r="G72">
        <v>0</v>
      </c>
      <c r="H72">
        <v>143</v>
      </c>
      <c r="I72">
        <v>7015</v>
      </c>
      <c r="J72">
        <v>33.692563295364302</v>
      </c>
      <c r="K72" t="s">
        <v>74</v>
      </c>
      <c r="L72">
        <f t="shared" si="1"/>
        <v>43</v>
      </c>
    </row>
    <row r="73" spans="1:12" x14ac:dyDescent="0.2">
      <c r="A73" t="s">
        <v>70</v>
      </c>
      <c r="B73" t="s">
        <v>16</v>
      </c>
      <c r="C73" t="s">
        <v>13</v>
      </c>
      <c r="D73" s="2" t="s">
        <v>126</v>
      </c>
      <c r="E73" t="s">
        <v>20</v>
      </c>
      <c r="F73">
        <v>676</v>
      </c>
      <c r="G73">
        <v>0</v>
      </c>
      <c r="H73">
        <v>89</v>
      </c>
      <c r="I73">
        <v>3871</v>
      </c>
      <c r="J73">
        <v>18.953958034515299</v>
      </c>
      <c r="K73" t="s">
        <v>75</v>
      </c>
      <c r="L73">
        <f t="shared" si="1"/>
        <v>47</v>
      </c>
    </row>
    <row r="74" spans="1:12" x14ac:dyDescent="0.2">
      <c r="A74" t="s">
        <v>55</v>
      </c>
      <c r="B74" t="s">
        <v>16</v>
      </c>
      <c r="C74" t="s">
        <v>13</v>
      </c>
      <c r="D74" s="2" t="s">
        <v>17</v>
      </c>
      <c r="E74" t="s">
        <v>18</v>
      </c>
      <c r="F74">
        <v>118</v>
      </c>
      <c r="G74">
        <v>0</v>
      </c>
      <c r="H74">
        <v>39</v>
      </c>
      <c r="I74">
        <v>1620</v>
      </c>
      <c r="J74">
        <v>5.1349859237670898</v>
      </c>
      <c r="K74" t="s">
        <v>57</v>
      </c>
      <c r="L74">
        <f t="shared" si="1"/>
        <v>51</v>
      </c>
    </row>
    <row r="75" spans="1:12" x14ac:dyDescent="0.2">
      <c r="A75" t="s">
        <v>39</v>
      </c>
      <c r="B75" t="s">
        <v>16</v>
      </c>
      <c r="C75" t="s">
        <v>13</v>
      </c>
      <c r="D75" s="2" t="s">
        <v>126</v>
      </c>
      <c r="E75" t="s">
        <v>18</v>
      </c>
      <c r="F75">
        <v>201</v>
      </c>
      <c r="G75">
        <v>0</v>
      </c>
      <c r="H75">
        <v>82</v>
      </c>
      <c r="I75">
        <v>1619</v>
      </c>
      <c r="J75">
        <v>4.5697908401489196</v>
      </c>
      <c r="K75" t="s">
        <v>41</v>
      </c>
      <c r="L75">
        <f t="shared" si="1"/>
        <v>30</v>
      </c>
    </row>
    <row r="76" spans="1:12" x14ac:dyDescent="0.2">
      <c r="A76" t="s">
        <v>76</v>
      </c>
      <c r="B76" t="s">
        <v>16</v>
      </c>
      <c r="C76" t="s">
        <v>13</v>
      </c>
      <c r="D76" s="2" t="s">
        <v>17</v>
      </c>
      <c r="E76" t="s">
        <v>20</v>
      </c>
      <c r="F76">
        <v>874</v>
      </c>
      <c r="G76">
        <v>0</v>
      </c>
      <c r="H76">
        <v>121</v>
      </c>
      <c r="I76">
        <v>5136</v>
      </c>
      <c r="J76">
        <v>27.849118947982699</v>
      </c>
      <c r="K76" t="s">
        <v>79</v>
      </c>
      <c r="L76">
        <f t="shared" si="1"/>
        <v>56</v>
      </c>
    </row>
    <row r="77" spans="1:12" x14ac:dyDescent="0.2">
      <c r="A77" t="s">
        <v>76</v>
      </c>
      <c r="B77" t="s">
        <v>16</v>
      </c>
      <c r="C77" t="s">
        <v>13</v>
      </c>
      <c r="D77" s="2" t="s">
        <v>126</v>
      </c>
      <c r="E77" t="s">
        <v>20</v>
      </c>
      <c r="F77">
        <v>815</v>
      </c>
      <c r="G77">
        <v>0</v>
      </c>
      <c r="H77">
        <v>154</v>
      </c>
      <c r="I77">
        <v>6418</v>
      </c>
      <c r="J77">
        <v>35.568136930465698</v>
      </c>
      <c r="K77" t="s">
        <v>79</v>
      </c>
      <c r="L77">
        <f t="shared" si="1"/>
        <v>56</v>
      </c>
    </row>
    <row r="78" spans="1:12" x14ac:dyDescent="0.2">
      <c r="A78" t="s">
        <v>94</v>
      </c>
      <c r="B78" t="s">
        <v>12</v>
      </c>
      <c r="C78" t="s">
        <v>13</v>
      </c>
      <c r="D78" s="2" t="s">
        <v>14</v>
      </c>
      <c r="E78" t="s">
        <v>14</v>
      </c>
      <c r="F78">
        <v>1718</v>
      </c>
      <c r="G78">
        <v>1029</v>
      </c>
      <c r="H78">
        <v>30</v>
      </c>
      <c r="I78">
        <v>485</v>
      </c>
      <c r="J78">
        <v>4.4482481479644704</v>
      </c>
      <c r="K78" t="s">
        <v>95</v>
      </c>
      <c r="L78">
        <f t="shared" si="1"/>
        <v>65</v>
      </c>
    </row>
    <row r="79" spans="1:12" x14ac:dyDescent="0.2">
      <c r="A79" t="s">
        <v>122</v>
      </c>
      <c r="B79" t="s">
        <v>12</v>
      </c>
      <c r="C79" t="s">
        <v>13</v>
      </c>
      <c r="D79" s="2" t="s">
        <v>14</v>
      </c>
      <c r="E79" t="s">
        <v>14</v>
      </c>
      <c r="F79">
        <v>1709</v>
      </c>
      <c r="G79">
        <v>1005</v>
      </c>
      <c r="H79">
        <v>56</v>
      </c>
      <c r="I79">
        <v>479</v>
      </c>
      <c r="J79">
        <v>4.3010458946228001</v>
      </c>
      <c r="K79" t="s">
        <v>123</v>
      </c>
      <c r="L79">
        <f t="shared" si="1"/>
        <v>91</v>
      </c>
    </row>
    <row r="80" spans="1:12" x14ac:dyDescent="0.2">
      <c r="A80" t="s">
        <v>80</v>
      </c>
      <c r="B80" t="s">
        <v>16</v>
      </c>
      <c r="C80" t="s">
        <v>13</v>
      </c>
      <c r="D80" s="2" t="s">
        <v>17</v>
      </c>
      <c r="E80" t="s">
        <v>20</v>
      </c>
      <c r="F80">
        <v>96</v>
      </c>
      <c r="G80">
        <v>0</v>
      </c>
      <c r="H80">
        <v>17</v>
      </c>
      <c r="I80">
        <v>265</v>
      </c>
      <c r="J80">
        <v>0.68865084648132302</v>
      </c>
      <c r="K80" t="s">
        <v>83</v>
      </c>
      <c r="L80">
        <f t="shared" si="1"/>
        <v>19</v>
      </c>
    </row>
    <row r="81" spans="1:12" x14ac:dyDescent="0.2">
      <c r="A81" t="s">
        <v>80</v>
      </c>
      <c r="B81" t="s">
        <v>16</v>
      </c>
      <c r="C81" t="s">
        <v>13</v>
      </c>
      <c r="D81" s="2" t="s">
        <v>17</v>
      </c>
      <c r="E81" t="s">
        <v>21</v>
      </c>
      <c r="F81">
        <v>85</v>
      </c>
      <c r="G81">
        <v>0</v>
      </c>
      <c r="H81">
        <v>21</v>
      </c>
      <c r="I81">
        <v>259</v>
      </c>
      <c r="J81">
        <v>0.66463899612426702</v>
      </c>
      <c r="K81" t="s">
        <v>83</v>
      </c>
      <c r="L81">
        <f t="shared" si="1"/>
        <v>19</v>
      </c>
    </row>
    <row r="82" spans="1:12" x14ac:dyDescent="0.2">
      <c r="A82" t="s">
        <v>122</v>
      </c>
      <c r="B82" t="s">
        <v>16</v>
      </c>
      <c r="C82" t="s">
        <v>13</v>
      </c>
      <c r="D82" s="2" t="s">
        <v>17</v>
      </c>
      <c r="E82" t="s">
        <v>18</v>
      </c>
      <c r="F82">
        <v>191</v>
      </c>
      <c r="G82">
        <v>0</v>
      </c>
      <c r="H82">
        <v>128</v>
      </c>
      <c r="I82">
        <v>1409</v>
      </c>
      <c r="J82">
        <v>4.2565948963165203</v>
      </c>
      <c r="K82" t="s">
        <v>124</v>
      </c>
      <c r="L82">
        <f t="shared" si="1"/>
        <v>21</v>
      </c>
    </row>
    <row r="83" spans="1:12" x14ac:dyDescent="0.2">
      <c r="A83" t="s">
        <v>80</v>
      </c>
      <c r="B83" t="s">
        <v>16</v>
      </c>
      <c r="C83" t="s">
        <v>13</v>
      </c>
      <c r="D83" s="2" t="s">
        <v>126</v>
      </c>
      <c r="E83" t="s">
        <v>20</v>
      </c>
      <c r="F83">
        <v>88</v>
      </c>
      <c r="G83">
        <v>0</v>
      </c>
      <c r="H83">
        <v>17</v>
      </c>
      <c r="I83">
        <v>221</v>
      </c>
      <c r="J83">
        <v>0.56282210350036599</v>
      </c>
      <c r="K83" t="s">
        <v>83</v>
      </c>
      <c r="L83">
        <f t="shared" si="1"/>
        <v>19</v>
      </c>
    </row>
    <row r="84" spans="1:12" x14ac:dyDescent="0.2">
      <c r="A84" t="s">
        <v>80</v>
      </c>
      <c r="B84" t="s">
        <v>16</v>
      </c>
      <c r="C84" t="s">
        <v>13</v>
      </c>
      <c r="D84" s="2" t="s">
        <v>126</v>
      </c>
      <c r="E84" t="s">
        <v>21</v>
      </c>
      <c r="F84">
        <v>82</v>
      </c>
      <c r="G84">
        <v>0</v>
      </c>
      <c r="H84">
        <v>41</v>
      </c>
      <c r="I84">
        <v>435</v>
      </c>
      <c r="J84">
        <v>1.1101608276367101</v>
      </c>
      <c r="K84" t="s">
        <v>83</v>
      </c>
      <c r="L84">
        <f t="shared" si="1"/>
        <v>19</v>
      </c>
    </row>
    <row r="85" spans="1:12" x14ac:dyDescent="0.2">
      <c r="A85" t="s">
        <v>62</v>
      </c>
      <c r="B85" t="s">
        <v>16</v>
      </c>
      <c r="C85" t="s">
        <v>13</v>
      </c>
      <c r="D85" s="2" t="s">
        <v>17</v>
      </c>
      <c r="E85" t="s">
        <v>18</v>
      </c>
      <c r="F85">
        <v>224</v>
      </c>
      <c r="G85">
        <v>0</v>
      </c>
      <c r="H85">
        <v>110</v>
      </c>
      <c r="I85">
        <v>1207</v>
      </c>
      <c r="J85">
        <v>3.6832628250121999</v>
      </c>
      <c r="K85" t="s">
        <v>64</v>
      </c>
      <c r="L85">
        <f t="shared" si="1"/>
        <v>25</v>
      </c>
    </row>
    <row r="86" spans="1:12" x14ac:dyDescent="0.2">
      <c r="A86" t="s">
        <v>84</v>
      </c>
      <c r="B86" t="s">
        <v>16</v>
      </c>
      <c r="C86" t="s">
        <v>13</v>
      </c>
      <c r="D86" s="2" t="s">
        <v>17</v>
      </c>
      <c r="E86" t="s">
        <v>20</v>
      </c>
      <c r="F86">
        <v>1809</v>
      </c>
      <c r="G86">
        <v>0</v>
      </c>
      <c r="H86">
        <v>316</v>
      </c>
      <c r="I86">
        <v>8406</v>
      </c>
      <c r="J86">
        <v>51.078088045120197</v>
      </c>
      <c r="K86" t="s">
        <v>86</v>
      </c>
      <c r="L86">
        <f t="shared" si="1"/>
        <v>55</v>
      </c>
    </row>
    <row r="87" spans="1:12" x14ac:dyDescent="0.2">
      <c r="A87" t="s">
        <v>84</v>
      </c>
      <c r="B87" t="s">
        <v>16</v>
      </c>
      <c r="C87" t="s">
        <v>13</v>
      </c>
      <c r="D87" s="2" t="s">
        <v>17</v>
      </c>
      <c r="E87" t="s">
        <v>21</v>
      </c>
      <c r="F87">
        <v>1797</v>
      </c>
      <c r="G87">
        <v>0</v>
      </c>
      <c r="H87">
        <v>411</v>
      </c>
      <c r="I87">
        <v>11201</v>
      </c>
      <c r="J87">
        <v>66.968443870544405</v>
      </c>
      <c r="K87" t="s">
        <v>87</v>
      </c>
      <c r="L87">
        <f t="shared" si="1"/>
        <v>47</v>
      </c>
    </row>
    <row r="88" spans="1:12" x14ac:dyDescent="0.2">
      <c r="A88" t="s">
        <v>84</v>
      </c>
      <c r="B88" t="s">
        <v>16</v>
      </c>
      <c r="C88" t="s">
        <v>13</v>
      </c>
      <c r="D88" s="2" t="s">
        <v>126</v>
      </c>
      <c r="E88" t="s">
        <v>20</v>
      </c>
      <c r="F88">
        <v>2027</v>
      </c>
      <c r="G88">
        <v>0</v>
      </c>
      <c r="H88">
        <v>197</v>
      </c>
      <c r="I88">
        <v>10601</v>
      </c>
      <c r="J88">
        <v>64.961543798446598</v>
      </c>
      <c r="K88" t="s">
        <v>88</v>
      </c>
      <c r="L88">
        <f t="shared" si="1"/>
        <v>55</v>
      </c>
    </row>
    <row r="89" spans="1:12" x14ac:dyDescent="0.2">
      <c r="A89" t="s">
        <v>70</v>
      </c>
      <c r="B89" t="s">
        <v>12</v>
      </c>
      <c r="C89" t="s">
        <v>13</v>
      </c>
      <c r="D89" s="2" t="s">
        <v>14</v>
      </c>
      <c r="E89" t="s">
        <v>14</v>
      </c>
      <c r="F89">
        <v>1332</v>
      </c>
      <c r="G89">
        <v>741</v>
      </c>
      <c r="H89">
        <v>54</v>
      </c>
      <c r="I89">
        <v>424</v>
      </c>
      <c r="J89">
        <v>3.6034588813781698</v>
      </c>
      <c r="K89" t="s">
        <v>71</v>
      </c>
      <c r="L89">
        <f t="shared" si="1"/>
        <v>130</v>
      </c>
    </row>
    <row r="90" spans="1:12" x14ac:dyDescent="0.2">
      <c r="A90" t="s">
        <v>26</v>
      </c>
      <c r="B90" t="s">
        <v>12</v>
      </c>
      <c r="C90" t="s">
        <v>13</v>
      </c>
      <c r="D90" s="2" t="s">
        <v>14</v>
      </c>
      <c r="E90" t="s">
        <v>14</v>
      </c>
      <c r="F90">
        <v>1769</v>
      </c>
      <c r="G90">
        <v>1001</v>
      </c>
      <c r="H90">
        <v>19</v>
      </c>
      <c r="I90">
        <v>605</v>
      </c>
      <c r="J90">
        <v>3.5422518253326398</v>
      </c>
      <c r="K90" t="s">
        <v>27</v>
      </c>
      <c r="L90">
        <f t="shared" si="1"/>
        <v>45</v>
      </c>
    </row>
    <row r="91" spans="1:12" x14ac:dyDescent="0.2">
      <c r="A91" t="s">
        <v>89</v>
      </c>
      <c r="B91" t="s">
        <v>16</v>
      </c>
      <c r="C91" t="s">
        <v>13</v>
      </c>
      <c r="D91" s="2" t="s">
        <v>17</v>
      </c>
      <c r="E91" t="s">
        <v>20</v>
      </c>
      <c r="F91">
        <v>329</v>
      </c>
      <c r="G91">
        <v>0</v>
      </c>
      <c r="H91">
        <v>27</v>
      </c>
      <c r="I91">
        <v>2547</v>
      </c>
      <c r="J91">
        <v>10.6026680469512</v>
      </c>
      <c r="K91" t="s">
        <v>92</v>
      </c>
      <c r="L91">
        <f t="shared" si="1"/>
        <v>62</v>
      </c>
    </row>
    <row r="92" spans="1:12" x14ac:dyDescent="0.2">
      <c r="A92" t="s">
        <v>89</v>
      </c>
      <c r="B92" t="s">
        <v>16</v>
      </c>
      <c r="C92" t="s">
        <v>13</v>
      </c>
      <c r="D92" s="2" t="s">
        <v>17</v>
      </c>
      <c r="E92" t="s">
        <v>21</v>
      </c>
      <c r="F92">
        <v>381</v>
      </c>
      <c r="G92">
        <v>0</v>
      </c>
      <c r="H92">
        <v>37</v>
      </c>
      <c r="I92">
        <v>5608</v>
      </c>
      <c r="J92">
        <v>22.9703800678253</v>
      </c>
      <c r="K92" t="s">
        <v>91</v>
      </c>
      <c r="L92">
        <f t="shared" si="1"/>
        <v>56</v>
      </c>
    </row>
    <row r="93" spans="1:12" x14ac:dyDescent="0.2">
      <c r="A93" t="s">
        <v>89</v>
      </c>
      <c r="B93" t="s">
        <v>16</v>
      </c>
      <c r="C93" t="s">
        <v>13</v>
      </c>
      <c r="D93" s="2" t="s">
        <v>126</v>
      </c>
      <c r="E93" t="s">
        <v>20</v>
      </c>
      <c r="F93">
        <v>402</v>
      </c>
      <c r="G93">
        <v>0</v>
      </c>
      <c r="H93">
        <v>15</v>
      </c>
      <c r="I93">
        <v>3208</v>
      </c>
      <c r="J93">
        <v>13.5384047031402</v>
      </c>
      <c r="K93" t="s">
        <v>93</v>
      </c>
      <c r="L93">
        <f t="shared" si="1"/>
        <v>58</v>
      </c>
    </row>
    <row r="94" spans="1:12" x14ac:dyDescent="0.2">
      <c r="A94" t="s">
        <v>76</v>
      </c>
      <c r="B94" t="s">
        <v>12</v>
      </c>
      <c r="C94" t="s">
        <v>13</v>
      </c>
      <c r="D94" s="2" t="s">
        <v>14</v>
      </c>
      <c r="E94" t="s">
        <v>14</v>
      </c>
      <c r="F94">
        <v>1006</v>
      </c>
      <c r="G94">
        <v>555</v>
      </c>
      <c r="H94">
        <v>46</v>
      </c>
      <c r="I94">
        <v>334</v>
      </c>
      <c r="J94">
        <v>2.2182090282440101</v>
      </c>
      <c r="K94" t="s">
        <v>77</v>
      </c>
      <c r="L94">
        <f t="shared" si="1"/>
        <v>94</v>
      </c>
    </row>
    <row r="95" spans="1:12" x14ac:dyDescent="0.2">
      <c r="A95" t="s">
        <v>39</v>
      </c>
      <c r="B95" t="s">
        <v>16</v>
      </c>
      <c r="C95" t="s">
        <v>13</v>
      </c>
      <c r="D95" s="2" t="s">
        <v>17</v>
      </c>
      <c r="E95" t="s">
        <v>18</v>
      </c>
      <c r="F95">
        <v>178</v>
      </c>
      <c r="G95">
        <v>0</v>
      </c>
      <c r="H95">
        <v>44</v>
      </c>
      <c r="I95">
        <v>781</v>
      </c>
      <c r="J95">
        <v>2.0761311054229701</v>
      </c>
      <c r="K95" t="s">
        <v>41</v>
      </c>
      <c r="L95">
        <f t="shared" si="1"/>
        <v>30</v>
      </c>
    </row>
    <row r="96" spans="1:12" x14ac:dyDescent="0.2">
      <c r="A96" t="s">
        <v>94</v>
      </c>
      <c r="B96" t="s">
        <v>16</v>
      </c>
      <c r="C96" t="s">
        <v>13</v>
      </c>
      <c r="D96" s="2" t="s">
        <v>17</v>
      </c>
      <c r="E96" t="s">
        <v>20</v>
      </c>
      <c r="F96">
        <v>690</v>
      </c>
      <c r="G96">
        <v>0</v>
      </c>
      <c r="H96">
        <v>60</v>
      </c>
      <c r="I96">
        <v>2307</v>
      </c>
      <c r="J96">
        <v>10.555911064147899</v>
      </c>
      <c r="K96" t="s">
        <v>97</v>
      </c>
      <c r="L96">
        <f t="shared" si="1"/>
        <v>45</v>
      </c>
    </row>
    <row r="97" spans="1:12" x14ac:dyDescent="0.2">
      <c r="A97" t="s">
        <v>94</v>
      </c>
      <c r="B97" t="s">
        <v>16</v>
      </c>
      <c r="C97" t="s">
        <v>13</v>
      </c>
      <c r="D97" s="2" t="s">
        <v>17</v>
      </c>
      <c r="E97" t="s">
        <v>21</v>
      </c>
      <c r="F97">
        <v>716</v>
      </c>
      <c r="G97">
        <v>0</v>
      </c>
      <c r="H97">
        <v>99</v>
      </c>
      <c r="I97">
        <v>2732</v>
      </c>
      <c r="J97">
        <v>12.366308212280201</v>
      </c>
      <c r="K97" t="s">
        <v>98</v>
      </c>
      <c r="L97">
        <f t="shared" si="1"/>
        <v>41</v>
      </c>
    </row>
    <row r="98" spans="1:12" x14ac:dyDescent="0.2">
      <c r="A98" t="s">
        <v>94</v>
      </c>
      <c r="B98" t="s">
        <v>16</v>
      </c>
      <c r="C98" t="s">
        <v>13</v>
      </c>
      <c r="D98" s="2" t="s">
        <v>126</v>
      </c>
      <c r="E98" t="s">
        <v>20</v>
      </c>
      <c r="F98">
        <v>568</v>
      </c>
      <c r="G98">
        <v>0</v>
      </c>
      <c r="H98">
        <v>100</v>
      </c>
      <c r="I98">
        <v>1843</v>
      </c>
      <c r="J98">
        <v>7.92240190505981</v>
      </c>
      <c r="K98" t="s">
        <v>99</v>
      </c>
      <c r="L98">
        <f t="shared" si="1"/>
        <v>39</v>
      </c>
    </row>
    <row r="99" spans="1:12" x14ac:dyDescent="0.2">
      <c r="A99" t="s">
        <v>94</v>
      </c>
      <c r="B99" t="s">
        <v>16</v>
      </c>
      <c r="C99" t="s">
        <v>13</v>
      </c>
      <c r="D99" s="2" t="s">
        <v>126</v>
      </c>
      <c r="E99" t="s">
        <v>21</v>
      </c>
      <c r="F99">
        <v>1612</v>
      </c>
      <c r="G99">
        <v>0</v>
      </c>
      <c r="H99">
        <v>340</v>
      </c>
      <c r="I99">
        <v>6511</v>
      </c>
      <c r="J99">
        <v>32.4166259765625</v>
      </c>
      <c r="K99" t="s">
        <v>99</v>
      </c>
      <c r="L99">
        <f t="shared" si="1"/>
        <v>39</v>
      </c>
    </row>
    <row r="100" spans="1:12" x14ac:dyDescent="0.2">
      <c r="A100" t="s">
        <v>115</v>
      </c>
      <c r="B100" t="s">
        <v>12</v>
      </c>
      <c r="C100" t="s">
        <v>13</v>
      </c>
      <c r="D100" s="2" t="s">
        <v>14</v>
      </c>
      <c r="E100" t="s">
        <v>14</v>
      </c>
      <c r="F100">
        <v>893</v>
      </c>
      <c r="G100">
        <v>515</v>
      </c>
      <c r="H100">
        <v>31</v>
      </c>
      <c r="I100">
        <v>273</v>
      </c>
      <c r="J100">
        <v>2.06103086471557</v>
      </c>
      <c r="K100" t="s">
        <v>116</v>
      </c>
      <c r="L100">
        <f t="shared" si="1"/>
        <v>53</v>
      </c>
    </row>
    <row r="101" spans="1:12" x14ac:dyDescent="0.2">
      <c r="A101" t="s">
        <v>110</v>
      </c>
      <c r="B101" t="s">
        <v>12</v>
      </c>
      <c r="C101" t="s">
        <v>13</v>
      </c>
      <c r="D101" s="2" t="s">
        <v>14</v>
      </c>
      <c r="E101" t="s">
        <v>14</v>
      </c>
      <c r="F101">
        <v>845</v>
      </c>
      <c r="G101">
        <v>428</v>
      </c>
      <c r="H101">
        <v>28</v>
      </c>
      <c r="I101">
        <v>354</v>
      </c>
      <c r="J101">
        <v>1.82066893577575</v>
      </c>
      <c r="K101" t="s">
        <v>111</v>
      </c>
      <c r="L101">
        <f t="shared" si="1"/>
        <v>98</v>
      </c>
    </row>
    <row r="102" spans="1:12" x14ac:dyDescent="0.2">
      <c r="A102" t="s">
        <v>100</v>
      </c>
      <c r="B102" t="s">
        <v>16</v>
      </c>
      <c r="C102" t="s">
        <v>13</v>
      </c>
      <c r="D102" s="2" t="s">
        <v>17</v>
      </c>
      <c r="E102" t="s">
        <v>20</v>
      </c>
      <c r="F102">
        <v>699</v>
      </c>
      <c r="G102">
        <v>0</v>
      </c>
      <c r="H102">
        <v>153</v>
      </c>
      <c r="I102">
        <v>1877</v>
      </c>
      <c r="J102">
        <v>7.7952942848205504</v>
      </c>
      <c r="K102" t="s">
        <v>103</v>
      </c>
      <c r="L102">
        <f t="shared" si="1"/>
        <v>35</v>
      </c>
    </row>
    <row r="103" spans="1:12" x14ac:dyDescent="0.2">
      <c r="A103" t="s">
        <v>100</v>
      </c>
      <c r="B103" t="s">
        <v>16</v>
      </c>
      <c r="C103" t="s">
        <v>13</v>
      </c>
      <c r="D103" s="2" t="s">
        <v>17</v>
      </c>
      <c r="E103" t="s">
        <v>21</v>
      </c>
      <c r="F103">
        <v>565</v>
      </c>
      <c r="G103">
        <v>0</v>
      </c>
      <c r="H103">
        <v>241</v>
      </c>
      <c r="I103">
        <v>3062</v>
      </c>
      <c r="J103">
        <v>12.0981950759887</v>
      </c>
      <c r="K103" t="s">
        <v>104</v>
      </c>
      <c r="L103">
        <f t="shared" si="1"/>
        <v>31</v>
      </c>
    </row>
    <row r="104" spans="1:12" x14ac:dyDescent="0.2">
      <c r="A104" t="s">
        <v>23</v>
      </c>
      <c r="B104" t="s">
        <v>16</v>
      </c>
      <c r="C104" t="s">
        <v>13</v>
      </c>
      <c r="D104" s="2" t="s">
        <v>126</v>
      </c>
      <c r="E104" t="s">
        <v>18</v>
      </c>
      <c r="F104">
        <v>88</v>
      </c>
      <c r="G104">
        <v>0</v>
      </c>
      <c r="H104">
        <v>22</v>
      </c>
      <c r="I104">
        <v>603</v>
      </c>
      <c r="J104">
        <v>1.77099084854125</v>
      </c>
      <c r="K104" t="s">
        <v>25</v>
      </c>
      <c r="L104">
        <f t="shared" si="1"/>
        <v>16</v>
      </c>
    </row>
    <row r="105" spans="1:12" x14ac:dyDescent="0.2">
      <c r="A105" t="s">
        <v>100</v>
      </c>
      <c r="B105" t="s">
        <v>16</v>
      </c>
      <c r="C105" t="s">
        <v>13</v>
      </c>
      <c r="D105" s="2" t="s">
        <v>126</v>
      </c>
      <c r="E105" t="s">
        <v>20</v>
      </c>
      <c r="F105">
        <v>682</v>
      </c>
      <c r="G105">
        <v>0</v>
      </c>
      <c r="H105">
        <v>187</v>
      </c>
      <c r="I105">
        <v>2241</v>
      </c>
      <c r="J105">
        <v>9.3819510936737007</v>
      </c>
      <c r="K105" t="s">
        <v>103</v>
      </c>
      <c r="L105">
        <f t="shared" si="1"/>
        <v>35</v>
      </c>
    </row>
    <row r="106" spans="1:12" x14ac:dyDescent="0.2">
      <c r="A106" t="s">
        <v>100</v>
      </c>
      <c r="B106" t="s">
        <v>16</v>
      </c>
      <c r="C106" t="s">
        <v>13</v>
      </c>
      <c r="D106" s="2" t="s">
        <v>126</v>
      </c>
      <c r="E106" t="s">
        <v>21</v>
      </c>
      <c r="F106">
        <v>1040</v>
      </c>
      <c r="G106">
        <v>0</v>
      </c>
      <c r="H106">
        <v>324</v>
      </c>
      <c r="I106">
        <v>6050</v>
      </c>
      <c r="J106">
        <v>25.605509757995598</v>
      </c>
      <c r="K106" t="s">
        <v>104</v>
      </c>
      <c r="L106">
        <f t="shared" si="1"/>
        <v>31</v>
      </c>
    </row>
    <row r="107" spans="1:12" x14ac:dyDescent="0.2">
      <c r="A107" t="s">
        <v>80</v>
      </c>
      <c r="B107" t="s">
        <v>16</v>
      </c>
      <c r="C107" t="s">
        <v>13</v>
      </c>
      <c r="D107" s="2" t="s">
        <v>126</v>
      </c>
      <c r="E107" t="s">
        <v>18</v>
      </c>
      <c r="F107">
        <v>134</v>
      </c>
      <c r="G107">
        <v>0</v>
      </c>
      <c r="H107">
        <v>20</v>
      </c>
      <c r="I107">
        <v>642</v>
      </c>
      <c r="J107">
        <v>1.6129128932952801</v>
      </c>
      <c r="K107" t="s">
        <v>82</v>
      </c>
      <c r="L107">
        <f t="shared" si="1"/>
        <v>17</v>
      </c>
    </row>
    <row r="108" spans="1:12" x14ac:dyDescent="0.2">
      <c r="A108" t="s">
        <v>62</v>
      </c>
      <c r="B108" t="s">
        <v>12</v>
      </c>
      <c r="C108" t="s">
        <v>13</v>
      </c>
      <c r="D108" s="2" t="s">
        <v>14</v>
      </c>
      <c r="E108" t="s">
        <v>14</v>
      </c>
      <c r="F108">
        <v>849</v>
      </c>
      <c r="G108">
        <v>488</v>
      </c>
      <c r="H108">
        <v>38</v>
      </c>
      <c r="I108">
        <v>255</v>
      </c>
      <c r="J108">
        <v>1.57052302360534</v>
      </c>
      <c r="K108" t="s">
        <v>63</v>
      </c>
      <c r="L108">
        <f t="shared" si="1"/>
        <v>60</v>
      </c>
    </row>
    <row r="109" spans="1:12" x14ac:dyDescent="0.2">
      <c r="A109" t="s">
        <v>105</v>
      </c>
      <c r="B109" t="s">
        <v>16</v>
      </c>
      <c r="C109" t="s">
        <v>13</v>
      </c>
      <c r="D109" s="2" t="s">
        <v>17</v>
      </c>
      <c r="E109" t="s">
        <v>20</v>
      </c>
      <c r="F109">
        <v>707</v>
      </c>
      <c r="G109">
        <v>0</v>
      </c>
      <c r="H109">
        <v>184</v>
      </c>
      <c r="I109">
        <v>2627</v>
      </c>
      <c r="J109">
        <v>11.467536926269499</v>
      </c>
      <c r="K109" t="s">
        <v>108</v>
      </c>
      <c r="L109">
        <f t="shared" si="1"/>
        <v>43</v>
      </c>
    </row>
    <row r="110" spans="1:12" x14ac:dyDescent="0.2">
      <c r="A110" t="s">
        <v>105</v>
      </c>
      <c r="B110" t="s">
        <v>16</v>
      </c>
      <c r="C110" t="s">
        <v>13</v>
      </c>
      <c r="D110" s="2" t="s">
        <v>17</v>
      </c>
      <c r="E110" t="s">
        <v>21</v>
      </c>
      <c r="F110">
        <v>1151</v>
      </c>
      <c r="G110">
        <v>0</v>
      </c>
      <c r="H110">
        <v>244</v>
      </c>
      <c r="I110">
        <v>7073</v>
      </c>
      <c r="J110">
        <v>32.497036933898897</v>
      </c>
      <c r="K110" t="s">
        <v>107</v>
      </c>
      <c r="L110">
        <f t="shared" si="1"/>
        <v>41</v>
      </c>
    </row>
    <row r="111" spans="1:12" x14ac:dyDescent="0.2">
      <c r="A111" t="s">
        <v>105</v>
      </c>
      <c r="B111" t="s">
        <v>16</v>
      </c>
      <c r="C111" t="s">
        <v>13</v>
      </c>
      <c r="D111" s="2" t="s">
        <v>126</v>
      </c>
      <c r="E111" t="s">
        <v>20</v>
      </c>
      <c r="F111">
        <v>860</v>
      </c>
      <c r="G111">
        <v>0</v>
      </c>
      <c r="H111">
        <v>258</v>
      </c>
      <c r="I111">
        <v>4204</v>
      </c>
      <c r="J111">
        <v>19.253746271133402</v>
      </c>
      <c r="K111" t="s">
        <v>109</v>
      </c>
      <c r="L111">
        <f t="shared" si="1"/>
        <v>46</v>
      </c>
    </row>
    <row r="112" spans="1:12" x14ac:dyDescent="0.2">
      <c r="A112" t="s">
        <v>105</v>
      </c>
      <c r="B112" t="s">
        <v>16</v>
      </c>
      <c r="C112" t="s">
        <v>13</v>
      </c>
      <c r="D112" s="2" t="s">
        <v>126</v>
      </c>
      <c r="E112" t="s">
        <v>21</v>
      </c>
      <c r="F112">
        <v>1713</v>
      </c>
      <c r="G112">
        <v>0</v>
      </c>
      <c r="H112">
        <v>747</v>
      </c>
      <c r="I112">
        <v>12859</v>
      </c>
      <c r="J112">
        <v>63.288068056106503</v>
      </c>
      <c r="K112" t="s">
        <v>107</v>
      </c>
      <c r="L112">
        <f t="shared" si="1"/>
        <v>41</v>
      </c>
    </row>
    <row r="113" spans="1:12" x14ac:dyDescent="0.2">
      <c r="A113" t="s">
        <v>89</v>
      </c>
      <c r="B113" t="s">
        <v>12</v>
      </c>
      <c r="C113" t="s">
        <v>13</v>
      </c>
      <c r="D113" s="2" t="s">
        <v>14</v>
      </c>
      <c r="E113" t="s">
        <v>14</v>
      </c>
      <c r="F113">
        <v>710</v>
      </c>
      <c r="G113">
        <v>377</v>
      </c>
      <c r="H113">
        <v>43</v>
      </c>
      <c r="I113">
        <v>245</v>
      </c>
      <c r="J113">
        <v>1.5441269874572701</v>
      </c>
      <c r="K113" t="s">
        <v>90</v>
      </c>
      <c r="L113">
        <f t="shared" si="1"/>
        <v>92</v>
      </c>
    </row>
    <row r="114" spans="1:12" x14ac:dyDescent="0.2">
      <c r="A114" t="s">
        <v>47</v>
      </c>
      <c r="B114" t="s">
        <v>12</v>
      </c>
      <c r="C114" t="s">
        <v>13</v>
      </c>
      <c r="D114" s="2" t="s">
        <v>14</v>
      </c>
      <c r="E114" t="s">
        <v>14</v>
      </c>
      <c r="F114">
        <v>501</v>
      </c>
      <c r="G114">
        <v>269</v>
      </c>
      <c r="H114">
        <v>21</v>
      </c>
      <c r="I114">
        <v>185</v>
      </c>
      <c r="J114">
        <v>1.2860801219940099</v>
      </c>
      <c r="K114" t="s">
        <v>48</v>
      </c>
      <c r="L114">
        <f t="shared" si="1"/>
        <v>67</v>
      </c>
    </row>
    <row r="115" spans="1:12" x14ac:dyDescent="0.2">
      <c r="A115" t="s">
        <v>110</v>
      </c>
      <c r="B115" t="s">
        <v>16</v>
      </c>
      <c r="C115" t="s">
        <v>13</v>
      </c>
      <c r="D115" s="2" t="s">
        <v>17</v>
      </c>
      <c r="E115" t="s">
        <v>20</v>
      </c>
      <c r="F115">
        <v>463</v>
      </c>
      <c r="G115">
        <v>0</v>
      </c>
      <c r="H115">
        <v>56</v>
      </c>
      <c r="I115">
        <v>3383</v>
      </c>
      <c r="J115">
        <v>11.258804798126199</v>
      </c>
      <c r="K115" t="s">
        <v>113</v>
      </c>
      <c r="L115">
        <f t="shared" si="1"/>
        <v>59</v>
      </c>
    </row>
    <row r="116" spans="1:12" x14ac:dyDescent="0.2">
      <c r="A116" t="s">
        <v>110</v>
      </c>
      <c r="B116" t="s">
        <v>16</v>
      </c>
      <c r="C116" t="s">
        <v>13</v>
      </c>
      <c r="D116" s="2" t="s">
        <v>17</v>
      </c>
      <c r="E116" t="s">
        <v>21</v>
      </c>
      <c r="F116">
        <v>637</v>
      </c>
      <c r="G116">
        <v>0</v>
      </c>
      <c r="H116">
        <v>43</v>
      </c>
      <c r="I116">
        <v>6006</v>
      </c>
      <c r="J116">
        <v>20.1201169490814</v>
      </c>
      <c r="K116" t="s">
        <v>112</v>
      </c>
      <c r="L116">
        <f t="shared" si="1"/>
        <v>50</v>
      </c>
    </row>
    <row r="117" spans="1:12" x14ac:dyDescent="0.2">
      <c r="A117" t="s">
        <v>23</v>
      </c>
      <c r="B117" t="s">
        <v>16</v>
      </c>
      <c r="C117" t="s">
        <v>13</v>
      </c>
      <c r="D117" s="2" t="s">
        <v>17</v>
      </c>
      <c r="E117" t="s">
        <v>18</v>
      </c>
      <c r="F117">
        <v>117</v>
      </c>
      <c r="G117">
        <v>0</v>
      </c>
      <c r="H117">
        <v>10</v>
      </c>
      <c r="I117">
        <v>352</v>
      </c>
      <c r="J117">
        <v>1.2359101772308301</v>
      </c>
      <c r="K117" t="s">
        <v>25</v>
      </c>
      <c r="L117">
        <f t="shared" si="1"/>
        <v>16</v>
      </c>
    </row>
    <row r="118" spans="1:12" x14ac:dyDescent="0.2">
      <c r="A118" t="s">
        <v>110</v>
      </c>
      <c r="B118" t="s">
        <v>16</v>
      </c>
      <c r="C118" t="s">
        <v>13</v>
      </c>
      <c r="D118" s="2" t="s">
        <v>126</v>
      </c>
      <c r="E118" t="s">
        <v>20</v>
      </c>
      <c r="F118">
        <v>585</v>
      </c>
      <c r="G118">
        <v>0</v>
      </c>
      <c r="H118">
        <v>50</v>
      </c>
      <c r="I118">
        <v>3704</v>
      </c>
      <c r="J118">
        <v>12.329093933105399</v>
      </c>
      <c r="K118" t="s">
        <v>114</v>
      </c>
      <c r="L118">
        <f t="shared" si="1"/>
        <v>53</v>
      </c>
    </row>
    <row r="119" spans="1:12" x14ac:dyDescent="0.2">
      <c r="A119" t="s">
        <v>110</v>
      </c>
      <c r="B119" t="s">
        <v>16</v>
      </c>
      <c r="C119" t="s">
        <v>13</v>
      </c>
      <c r="D119" s="2" t="s">
        <v>126</v>
      </c>
      <c r="E119" t="s">
        <v>21</v>
      </c>
      <c r="F119">
        <v>761</v>
      </c>
      <c r="G119">
        <v>0</v>
      </c>
      <c r="H119">
        <v>98</v>
      </c>
      <c r="I119">
        <v>13269</v>
      </c>
      <c r="J119">
        <v>47.947062015533398</v>
      </c>
      <c r="K119" t="s">
        <v>112</v>
      </c>
      <c r="L119">
        <f t="shared" si="1"/>
        <v>50</v>
      </c>
    </row>
    <row r="120" spans="1:12" x14ac:dyDescent="0.2">
      <c r="A120" t="s">
        <v>58</v>
      </c>
      <c r="B120" t="s">
        <v>12</v>
      </c>
      <c r="C120" t="s">
        <v>13</v>
      </c>
      <c r="D120" s="2" t="s">
        <v>14</v>
      </c>
      <c r="E120" t="s">
        <v>14</v>
      </c>
      <c r="F120">
        <v>466</v>
      </c>
      <c r="G120">
        <v>237</v>
      </c>
      <c r="H120">
        <v>25</v>
      </c>
      <c r="I120">
        <v>182</v>
      </c>
      <c r="J120">
        <v>0.91652464866638095</v>
      </c>
      <c r="K120" t="s">
        <v>59</v>
      </c>
      <c r="L120">
        <f t="shared" si="1"/>
        <v>67</v>
      </c>
    </row>
    <row r="121" spans="1:12" x14ac:dyDescent="0.2">
      <c r="A121" t="s">
        <v>80</v>
      </c>
      <c r="B121" t="s">
        <v>16</v>
      </c>
      <c r="C121" t="s">
        <v>13</v>
      </c>
      <c r="D121" s="2" t="s">
        <v>17</v>
      </c>
      <c r="E121" t="s">
        <v>18</v>
      </c>
      <c r="F121">
        <v>111</v>
      </c>
      <c r="G121">
        <v>0</v>
      </c>
      <c r="H121">
        <v>21</v>
      </c>
      <c r="I121">
        <v>353</v>
      </c>
      <c r="J121">
        <v>0.87770390510559004</v>
      </c>
      <c r="K121" t="s">
        <v>82</v>
      </c>
      <c r="L121">
        <f t="shared" si="1"/>
        <v>17</v>
      </c>
    </row>
    <row r="122" spans="1:12" x14ac:dyDescent="0.2">
      <c r="A122" t="s">
        <v>115</v>
      </c>
      <c r="B122" t="s">
        <v>16</v>
      </c>
      <c r="C122" t="s">
        <v>13</v>
      </c>
      <c r="D122" s="2" t="s">
        <v>17</v>
      </c>
      <c r="E122" t="s">
        <v>20</v>
      </c>
      <c r="F122">
        <v>356</v>
      </c>
      <c r="G122">
        <v>0</v>
      </c>
      <c r="H122">
        <v>20</v>
      </c>
      <c r="I122">
        <v>1663</v>
      </c>
      <c r="J122">
        <v>6.3757698535919101</v>
      </c>
      <c r="K122" t="s">
        <v>118</v>
      </c>
      <c r="L122">
        <f t="shared" si="1"/>
        <v>43</v>
      </c>
    </row>
    <row r="123" spans="1:12" x14ac:dyDescent="0.2">
      <c r="A123" t="s">
        <v>115</v>
      </c>
      <c r="B123" t="s">
        <v>16</v>
      </c>
      <c r="C123" t="s">
        <v>13</v>
      </c>
      <c r="D123" s="2" t="s">
        <v>17</v>
      </c>
      <c r="E123" t="s">
        <v>21</v>
      </c>
      <c r="F123">
        <v>311</v>
      </c>
      <c r="G123">
        <v>0</v>
      </c>
      <c r="H123">
        <v>63</v>
      </c>
      <c r="I123">
        <v>2026</v>
      </c>
      <c r="J123">
        <v>7.2425842285156197</v>
      </c>
      <c r="K123" t="s">
        <v>117</v>
      </c>
      <c r="L123">
        <f t="shared" si="1"/>
        <v>33</v>
      </c>
    </row>
    <row r="124" spans="1:12" x14ac:dyDescent="0.2">
      <c r="A124" t="s">
        <v>55</v>
      </c>
      <c r="B124" t="s">
        <v>12</v>
      </c>
      <c r="C124" t="s">
        <v>13</v>
      </c>
      <c r="D124" s="2" t="s">
        <v>14</v>
      </c>
      <c r="E124" t="s">
        <v>14</v>
      </c>
      <c r="F124">
        <v>356</v>
      </c>
      <c r="G124">
        <v>174</v>
      </c>
      <c r="H124">
        <v>15</v>
      </c>
      <c r="I124">
        <v>155</v>
      </c>
      <c r="J124">
        <v>0.70175194740295399</v>
      </c>
      <c r="K124" t="s">
        <v>56</v>
      </c>
      <c r="L124">
        <f t="shared" si="1"/>
        <v>67</v>
      </c>
    </row>
    <row r="125" spans="1:12" x14ac:dyDescent="0.2">
      <c r="A125" t="s">
        <v>115</v>
      </c>
      <c r="B125" t="s">
        <v>16</v>
      </c>
      <c r="C125" t="s">
        <v>13</v>
      </c>
      <c r="D125" s="2" t="s">
        <v>126</v>
      </c>
      <c r="E125" t="s">
        <v>20</v>
      </c>
      <c r="F125">
        <v>298</v>
      </c>
      <c r="G125">
        <v>0</v>
      </c>
      <c r="H125">
        <v>33</v>
      </c>
      <c r="I125">
        <v>1263</v>
      </c>
      <c r="J125">
        <v>5.3404989242553702</v>
      </c>
      <c r="K125" t="s">
        <v>119</v>
      </c>
      <c r="L125">
        <f t="shared" si="1"/>
        <v>35</v>
      </c>
    </row>
    <row r="126" spans="1:12" x14ac:dyDescent="0.2">
      <c r="A126" t="s">
        <v>115</v>
      </c>
      <c r="B126" t="s">
        <v>16</v>
      </c>
      <c r="C126" t="s">
        <v>13</v>
      </c>
      <c r="D126" s="2" t="s">
        <v>126</v>
      </c>
      <c r="E126" t="s">
        <v>21</v>
      </c>
      <c r="F126">
        <v>738</v>
      </c>
      <c r="G126">
        <v>0</v>
      </c>
      <c r="H126">
        <v>169</v>
      </c>
      <c r="I126">
        <v>6225</v>
      </c>
      <c r="J126">
        <v>27.9056570529937</v>
      </c>
      <c r="K126" t="s">
        <v>117</v>
      </c>
      <c r="L126">
        <f t="shared" si="1"/>
        <v>33</v>
      </c>
    </row>
    <row r="127" spans="1:12" x14ac:dyDescent="0.2">
      <c r="A127" t="s">
        <v>11</v>
      </c>
      <c r="B127" t="s">
        <v>12</v>
      </c>
      <c r="C127" t="s">
        <v>13</v>
      </c>
      <c r="D127" s="2" t="s">
        <v>14</v>
      </c>
      <c r="E127" t="s">
        <v>14</v>
      </c>
      <c r="F127">
        <v>312</v>
      </c>
      <c r="G127">
        <v>168</v>
      </c>
      <c r="H127">
        <v>16</v>
      </c>
      <c r="I127">
        <v>106</v>
      </c>
      <c r="J127">
        <v>0.417694091796875</v>
      </c>
      <c r="K127" t="s">
        <v>15</v>
      </c>
      <c r="L127">
        <f t="shared" si="1"/>
        <v>37</v>
      </c>
    </row>
    <row r="128" spans="1:12" x14ac:dyDescent="0.2">
      <c r="A128" t="s">
        <v>39</v>
      </c>
      <c r="B128" t="s">
        <v>12</v>
      </c>
      <c r="C128" t="s">
        <v>13</v>
      </c>
      <c r="D128" s="2" t="s">
        <v>14</v>
      </c>
      <c r="E128" t="s">
        <v>14</v>
      </c>
      <c r="F128">
        <v>257</v>
      </c>
      <c r="G128">
        <v>132</v>
      </c>
      <c r="H128">
        <v>15</v>
      </c>
      <c r="I128">
        <v>98</v>
      </c>
      <c r="J128">
        <v>0.32897186279296797</v>
      </c>
      <c r="K128" t="s">
        <v>40</v>
      </c>
      <c r="L128">
        <f t="shared" si="1"/>
        <v>34</v>
      </c>
    </row>
    <row r="129" spans="1:12" x14ac:dyDescent="0.2">
      <c r="A129" t="s">
        <v>80</v>
      </c>
      <c r="B129" t="s">
        <v>12</v>
      </c>
      <c r="C129" t="s">
        <v>13</v>
      </c>
      <c r="D129" s="2" t="s">
        <v>14</v>
      </c>
      <c r="E129" t="s">
        <v>14</v>
      </c>
      <c r="F129">
        <v>193</v>
      </c>
      <c r="G129">
        <v>89</v>
      </c>
      <c r="H129">
        <v>15</v>
      </c>
      <c r="I129">
        <v>84</v>
      </c>
      <c r="J129">
        <v>0.32387399673461897</v>
      </c>
      <c r="K129" t="s">
        <v>81</v>
      </c>
      <c r="L129">
        <f t="shared" si="1"/>
        <v>39</v>
      </c>
    </row>
    <row r="130" spans="1:12" x14ac:dyDescent="0.2">
      <c r="A130" t="s">
        <v>122</v>
      </c>
      <c r="B130" t="s">
        <v>16</v>
      </c>
      <c r="C130" t="s">
        <v>13</v>
      </c>
      <c r="D130" s="2" t="s">
        <v>17</v>
      </c>
      <c r="E130" t="s">
        <v>20</v>
      </c>
      <c r="F130">
        <v>191</v>
      </c>
      <c r="G130">
        <v>0</v>
      </c>
      <c r="H130">
        <v>53</v>
      </c>
      <c r="I130">
        <v>436</v>
      </c>
      <c r="J130">
        <v>1.33057808876037</v>
      </c>
      <c r="K130" t="s">
        <v>124</v>
      </c>
      <c r="L130">
        <f t="shared" si="1"/>
        <v>21</v>
      </c>
    </row>
    <row r="131" spans="1:12" x14ac:dyDescent="0.2">
      <c r="A131" t="s">
        <v>122</v>
      </c>
      <c r="B131" t="s">
        <v>16</v>
      </c>
      <c r="C131" t="s">
        <v>13</v>
      </c>
      <c r="D131" s="2" t="s">
        <v>17</v>
      </c>
      <c r="E131" t="s">
        <v>21</v>
      </c>
      <c r="F131">
        <v>168</v>
      </c>
      <c r="G131">
        <v>0</v>
      </c>
      <c r="H131">
        <v>99</v>
      </c>
      <c r="I131">
        <v>878</v>
      </c>
      <c r="J131">
        <v>2.5867509841918901</v>
      </c>
      <c r="K131" t="s">
        <v>125</v>
      </c>
      <c r="L131">
        <f t="shared" ref="L131:L134" si="2">LEN(K131)/2</f>
        <v>21</v>
      </c>
    </row>
    <row r="132" spans="1:12" x14ac:dyDescent="0.2">
      <c r="A132" t="s">
        <v>23</v>
      </c>
      <c r="B132" t="s">
        <v>12</v>
      </c>
      <c r="C132" t="s">
        <v>13</v>
      </c>
      <c r="D132" s="2" t="s">
        <v>14</v>
      </c>
      <c r="E132" t="s">
        <v>14</v>
      </c>
      <c r="F132">
        <v>99</v>
      </c>
      <c r="G132">
        <v>45</v>
      </c>
      <c r="H132">
        <v>12</v>
      </c>
      <c r="I132">
        <v>40</v>
      </c>
      <c r="J132">
        <v>0.19061112403869601</v>
      </c>
      <c r="K132" t="s">
        <v>24</v>
      </c>
      <c r="L132">
        <f t="shared" si="2"/>
        <v>28</v>
      </c>
    </row>
    <row r="133" spans="1:12" x14ac:dyDescent="0.2">
      <c r="A133" t="s">
        <v>122</v>
      </c>
      <c r="B133" t="s">
        <v>16</v>
      </c>
      <c r="C133" t="s">
        <v>13</v>
      </c>
      <c r="D133" s="2" t="s">
        <v>126</v>
      </c>
      <c r="E133" t="s">
        <v>20</v>
      </c>
      <c r="F133">
        <v>590</v>
      </c>
      <c r="G133">
        <v>0</v>
      </c>
      <c r="H133">
        <v>20</v>
      </c>
      <c r="I133">
        <v>926</v>
      </c>
      <c r="J133">
        <v>3.0643389225006099</v>
      </c>
      <c r="K133" t="s">
        <v>125</v>
      </c>
      <c r="L133">
        <f t="shared" si="2"/>
        <v>21</v>
      </c>
    </row>
    <row r="134" spans="1:12" x14ac:dyDescent="0.2">
      <c r="A134" t="s">
        <v>122</v>
      </c>
      <c r="B134" t="s">
        <v>16</v>
      </c>
      <c r="C134" t="s">
        <v>13</v>
      </c>
      <c r="D134" s="2" t="s">
        <v>126</v>
      </c>
      <c r="E134" t="s">
        <v>21</v>
      </c>
      <c r="F134">
        <v>191</v>
      </c>
      <c r="G134">
        <v>0</v>
      </c>
      <c r="H134">
        <v>270</v>
      </c>
      <c r="I134">
        <v>1714</v>
      </c>
      <c r="J134">
        <v>5.65425682067871</v>
      </c>
      <c r="K134" t="s">
        <v>124</v>
      </c>
      <c r="L134">
        <f t="shared" si="2"/>
        <v>21</v>
      </c>
    </row>
    <row r="136" spans="1:12" x14ac:dyDescent="0.2">
      <c r="B136" t="s">
        <v>140</v>
      </c>
    </row>
    <row r="137" spans="1:12" x14ac:dyDescent="0.2">
      <c r="B137" t="s">
        <v>13</v>
      </c>
      <c r="C137" t="s">
        <v>130</v>
      </c>
      <c r="D137" s="2" t="s">
        <v>131</v>
      </c>
      <c r="F137" t="s">
        <v>137</v>
      </c>
      <c r="G137" t="s">
        <v>136</v>
      </c>
      <c r="I137" t="s">
        <v>138</v>
      </c>
      <c r="J137" t="s">
        <v>136</v>
      </c>
    </row>
    <row r="138" spans="1:12" x14ac:dyDescent="0.2">
      <c r="A138" t="s">
        <v>132</v>
      </c>
      <c r="B138">
        <f>COUNTIF($B$9:$B$132,"bfs")</f>
        <v>27</v>
      </c>
      <c r="C138">
        <v>30</v>
      </c>
      <c r="D138" s="4">
        <f>B138/C138</f>
        <v>0.9</v>
      </c>
      <c r="F138">
        <f>SUMIF($B$9:$B$134,"bfs",$F$2:$F$134)</f>
        <v>16413</v>
      </c>
      <c r="G138" s="3">
        <f>F138/B138</f>
        <v>607.88888888888891</v>
      </c>
      <c r="I138">
        <f>SUMIF($B$9:$B$134,"bfs",$G$2:$G$134)</f>
        <v>3321</v>
      </c>
      <c r="J138">
        <f>I138/B138</f>
        <v>123</v>
      </c>
    </row>
    <row r="139" spans="1:12" x14ac:dyDescent="0.2">
      <c r="A139" t="s">
        <v>128</v>
      </c>
      <c r="B139">
        <f>COUNTIFS($D$2:$D$134,"Manhattan",$E$2:$E$134,"Fixed (1)")</f>
        <v>19</v>
      </c>
      <c r="C139">
        <v>30</v>
      </c>
      <c r="D139" s="4">
        <f t="shared" ref="D139:D144" si="3">B139/C139</f>
        <v>0.6333333333333333</v>
      </c>
      <c r="F139">
        <f>SUMIFS($F$2:$F$134, $D$2:$D$134,"Manhattan",$E$2:$E$134,"Fixed (1)")</f>
        <v>9142</v>
      </c>
      <c r="G139" s="3">
        <f t="shared" ref="G139:G144" si="4">F139/B139</f>
        <v>481.15789473684208</v>
      </c>
      <c r="I139">
        <f>SUMIFS($G$2:$G$134, $D$2:$D$134,"Manhattan",$E$2:$E$134,"Fixed (1)")</f>
        <v>0</v>
      </c>
      <c r="J139">
        <f t="shared" ref="J139:J144" si="5">I139/B139</f>
        <v>0</v>
      </c>
    </row>
    <row r="140" spans="1:12" x14ac:dyDescent="0.2">
      <c r="A140" t="s">
        <v>127</v>
      </c>
      <c r="B140">
        <f>COUNTIFS($D$2:$D$135,"Manhattan",$E$2:$E$135,"Fixed (4)")</f>
        <v>21</v>
      </c>
      <c r="C140">
        <v>30</v>
      </c>
      <c r="D140" s="4">
        <f t="shared" si="3"/>
        <v>0.7</v>
      </c>
      <c r="F140">
        <f>SUMIFS($F$2:$F$134, $D$2:$D$134,"Manhattan",$E$2:$E$134,"Fixed (4)")</f>
        <v>11117</v>
      </c>
      <c r="G140" s="3">
        <f t="shared" si="4"/>
        <v>529.38095238095241</v>
      </c>
      <c r="I140">
        <f>SUMIFS($G$2:$G$134, $D$2:$D$134,"Manhattan",$E$2:$E$134,"Fixed (4)")</f>
        <v>0</v>
      </c>
      <c r="J140">
        <f t="shared" si="5"/>
        <v>0</v>
      </c>
    </row>
    <row r="141" spans="1:12" x14ac:dyDescent="0.2">
      <c r="A141" t="s">
        <v>129</v>
      </c>
      <c r="B141">
        <f>COUNTIFS($D$2:$D$134,"Manhattan",$E$2:$E$134,"Dynamic")</f>
        <v>19</v>
      </c>
      <c r="C141">
        <v>30</v>
      </c>
      <c r="D141" s="4">
        <f t="shared" si="3"/>
        <v>0.6333333333333333</v>
      </c>
      <c r="F141">
        <f>SUMIFS($F$2:$F$134, $D$2:$D$134,"Manhattan",$E$2:$E$134,"Dynamic")</f>
        <v>10135</v>
      </c>
      <c r="G141" s="3">
        <f t="shared" si="4"/>
        <v>533.42105263157896</v>
      </c>
      <c r="I141">
        <f>SUMIFS($G$2:$G$134, $D$2:$D$134,"Manhattan",$E$2:$E$134,"Dynamic")</f>
        <v>0</v>
      </c>
      <c r="J141">
        <f t="shared" si="5"/>
        <v>0</v>
      </c>
    </row>
    <row r="142" spans="1:12" x14ac:dyDescent="0.2">
      <c r="A142" t="s">
        <v>133</v>
      </c>
      <c r="B142">
        <f>COUNTIFS($D$2:$D$134,"Euclidean",$E$2:$E$134,"Fixed (1)")</f>
        <v>12</v>
      </c>
      <c r="C142">
        <v>30</v>
      </c>
      <c r="D142" s="4">
        <f t="shared" si="3"/>
        <v>0.4</v>
      </c>
      <c r="F142">
        <f>SUMIFS($F$2:$F$134, $D$2:$D$134,"Euclidean",$E$2:$E$134,"Fixed (1)")</f>
        <v>6030</v>
      </c>
      <c r="G142" s="3">
        <f t="shared" si="4"/>
        <v>502.5</v>
      </c>
      <c r="I142">
        <f>SUMIFS($G$2:$G$134, $D$2:$D$134,"Euclidean",$E$2:$E$134,"Fixed (1)")</f>
        <v>0</v>
      </c>
      <c r="J142">
        <f t="shared" si="5"/>
        <v>0</v>
      </c>
    </row>
    <row r="143" spans="1:12" x14ac:dyDescent="0.2">
      <c r="A143" t="s">
        <v>134</v>
      </c>
      <c r="B143">
        <f>COUNTIFS($D$2:$D$134,"Euclidean",$E$2:$E$134,"Fixed (4)")</f>
        <v>21</v>
      </c>
      <c r="C143">
        <v>30</v>
      </c>
      <c r="D143" s="4">
        <f t="shared" si="3"/>
        <v>0.7</v>
      </c>
      <c r="F143">
        <f>SUMIFS($F$2:$F$134, $D$2:$D$134,"Euclidean",$E$2:$E$134,"Fixed (4)")</f>
        <v>11569</v>
      </c>
      <c r="G143" s="3">
        <f t="shared" si="4"/>
        <v>550.90476190476193</v>
      </c>
      <c r="I143">
        <f>SUMIFS($G$2:$G$134, $D$2:$D$134,"Euclidean",$E$2:$E$134,"Fixed (4)")</f>
        <v>0</v>
      </c>
      <c r="J143">
        <f t="shared" si="5"/>
        <v>0</v>
      </c>
    </row>
    <row r="144" spans="1:12" x14ac:dyDescent="0.2">
      <c r="A144" t="s">
        <v>135</v>
      </c>
      <c r="B144">
        <f>COUNTIFS($D$2:$D$134,"Euclidean",$E$2:$E$134,"Dynamic")</f>
        <v>14</v>
      </c>
      <c r="C144">
        <v>30</v>
      </c>
      <c r="D144" s="4">
        <f t="shared" si="3"/>
        <v>0.46666666666666667</v>
      </c>
      <c r="F144">
        <f>SUMIFS($F$2:$F$134, $D$2:$D$134,"Euclidean",$E$2:$E$134,"Dynamic")</f>
        <v>8037</v>
      </c>
      <c r="G144" s="3">
        <f t="shared" si="4"/>
        <v>574.07142857142856</v>
      </c>
      <c r="I144">
        <f>SUMIFS($G$2:$G$134, $D$2:$D$134,"Euclidean",$E$2:$E$134,"Dynamic")</f>
        <v>0</v>
      </c>
      <c r="J144">
        <f t="shared" si="5"/>
        <v>0</v>
      </c>
    </row>
    <row r="146" spans="1:10" x14ac:dyDescent="0.2">
      <c r="B146" t="s">
        <v>139</v>
      </c>
      <c r="C146" t="s">
        <v>136</v>
      </c>
      <c r="F146" t="s">
        <v>141</v>
      </c>
      <c r="G146" t="s">
        <v>136</v>
      </c>
      <c r="I146" t="s">
        <v>146</v>
      </c>
      <c r="J146" t="s">
        <v>136</v>
      </c>
    </row>
    <row r="147" spans="1:10" x14ac:dyDescent="0.2">
      <c r="A147" t="s">
        <v>132</v>
      </c>
      <c r="B147">
        <f>SUMIF($B$9:$B$134,"bfs",$H$2:$H$134)</f>
        <v>3096</v>
      </c>
      <c r="C147" s="3">
        <f>B147/B138</f>
        <v>114.66666666666667</v>
      </c>
      <c r="F147">
        <f>SUMIF($B$9:$B$134,"bfs",$I$2:$I$134)</f>
        <v>70217</v>
      </c>
      <c r="G147" s="3">
        <f>F147/B138</f>
        <v>2600.6296296296296</v>
      </c>
      <c r="I147" s="3">
        <f>SUMIF($B$9:$B$134,"bfs",$J$2:$J$134)</f>
        <v>347.98502039909312</v>
      </c>
      <c r="J147" s="3">
        <f>I147/B138</f>
        <v>12.8883340888553</v>
      </c>
    </row>
    <row r="148" spans="1:10" x14ac:dyDescent="0.2">
      <c r="A148" t="s">
        <v>128</v>
      </c>
      <c r="B148">
        <f>SUMIFS($H$2:$H$134, $D$2:$D$134,"Manhattan",$E$2:$E$134,"Fixed (1)")</f>
        <v>2163</v>
      </c>
      <c r="C148" s="3">
        <f>B148/B139</f>
        <v>113.84210526315789</v>
      </c>
      <c r="F148">
        <f>SUMIFS($I$2:$I$134, $D$2:$D$134,"Manhattan",$E$2:$E$134,"Fixed (1)")</f>
        <v>73463</v>
      </c>
      <c r="G148" s="3">
        <f t="shared" ref="G148:G153" si="6">F148/B139</f>
        <v>3866.4736842105262</v>
      </c>
      <c r="I148" s="3">
        <f>SUMIFS($J$2:$J$134, $D$2:$D$134,"Manhattan",$E$2:$E$134,"Fixed (1)")</f>
        <v>313.71195602416947</v>
      </c>
      <c r="J148" s="3">
        <f t="shared" ref="J148:J153" si="7">I148/B139</f>
        <v>16.511155580219445</v>
      </c>
    </row>
    <row r="149" spans="1:10" x14ac:dyDescent="0.2">
      <c r="A149" t="s">
        <v>127</v>
      </c>
      <c r="B149">
        <f>SUMIFS($H$2:$H$134, $D$2:$D$134,"Manhattan",$E$2:$E$134,"Fixed (4)")</f>
        <v>1814</v>
      </c>
      <c r="C149" s="3">
        <f>B149/B140</f>
        <v>86.38095238095238</v>
      </c>
      <c r="F149">
        <f>SUMIFS($I$2:$I$134, $D$2:$D$134,"Manhattan",$E$2:$E$134,"Fixed (4)")</f>
        <v>52067</v>
      </c>
      <c r="G149" s="3">
        <f t="shared" si="6"/>
        <v>2479.3809523809523</v>
      </c>
      <c r="I149" s="3">
        <f>SUMIFS($J$2:$J$134, $D$2:$D$134,"Manhattan",$E$2:$E$134,"Fixed (4)")</f>
        <v>254.65401196479749</v>
      </c>
      <c r="J149" s="3">
        <f t="shared" si="7"/>
        <v>12.126381522133213</v>
      </c>
    </row>
    <row r="150" spans="1:10" x14ac:dyDescent="0.2">
      <c r="A150" t="s">
        <v>129</v>
      </c>
      <c r="B150">
        <f>SUMIFS($H$2:$H$134, $D$2:$D$134,"Manhattan",$E$2:$E$134,"Dynamic")</f>
        <v>2241</v>
      </c>
      <c r="C150" s="3">
        <f>B150/B141</f>
        <v>117.94736842105263</v>
      </c>
      <c r="F150">
        <f>SUMIFS($I$2:$I$134, $D$2:$D$134,"Manhattan",$E$2:$E$134,"Dynamic")</f>
        <v>65918</v>
      </c>
      <c r="G150" s="3">
        <f t="shared" si="6"/>
        <v>3469.3684210526317</v>
      </c>
      <c r="I150" s="3">
        <f>SUMIFS($J$2:$J$134, $D$2:$D$134,"Manhattan",$E$2:$E$134,"Dynamic")</f>
        <v>296.80949282646122</v>
      </c>
      <c r="J150" s="3">
        <f t="shared" si="7"/>
        <v>15.621552254024275</v>
      </c>
    </row>
    <row r="151" spans="1:10" x14ac:dyDescent="0.2">
      <c r="A151" t="s">
        <v>133</v>
      </c>
      <c r="B151">
        <f>SUMIFS($H$2:$H$134, $D$2:$D$134,"Euclidean",$E$2:$E$134,"Fixed (1)")</f>
        <v>1877</v>
      </c>
      <c r="C151" s="3">
        <f>B151/B142</f>
        <v>156.41666666666666</v>
      </c>
      <c r="F151">
        <f>SUMIFS($I$2:$I$134, $D$2:$D$134,"Euclidean",$E$2:$E$134,"Fixed (1)")</f>
        <v>54073</v>
      </c>
      <c r="G151" s="3">
        <f>F151/B142</f>
        <v>4506.083333333333</v>
      </c>
      <c r="I151" s="3">
        <f>SUMIFS($J$2:$J$134, $D$2:$D$134,"Euclidean",$E$2:$E$134,"Fixed (1)")</f>
        <v>220.85452294349639</v>
      </c>
      <c r="J151" s="3">
        <f t="shared" si="7"/>
        <v>18.4045435786247</v>
      </c>
    </row>
    <row r="152" spans="1:10" x14ac:dyDescent="0.2">
      <c r="A152" t="s">
        <v>134</v>
      </c>
      <c r="B152">
        <f>SUMIFS($H$2:$H$134, $D$2:$D$134,"Euclidean",$E$2:$E$134,"Fixed (4)")</f>
        <v>1942</v>
      </c>
      <c r="C152" s="3">
        <f>B152/B143</f>
        <v>92.476190476190482</v>
      </c>
      <c r="F152">
        <f>SUMIFS($I$2:$I$134, $D$2:$D$134,"Euclidean",$E$2:$E$134,"Fixed (4)")</f>
        <v>61388</v>
      </c>
      <c r="G152" s="3">
        <f t="shared" si="6"/>
        <v>2923.2380952380954</v>
      </c>
      <c r="I152" s="3">
        <f>SUMIFS($J$2:$J$134, $D$2:$D$134,"Euclidean",$E$2:$E$134,"Fixed (4)")</f>
        <v>305.465868234634</v>
      </c>
      <c r="J152" s="3">
        <f t="shared" si="7"/>
        <v>14.545993725458763</v>
      </c>
    </row>
    <row r="153" spans="1:10" x14ac:dyDescent="0.2">
      <c r="A153" t="s">
        <v>135</v>
      </c>
      <c r="B153">
        <f>SUMIFS($H$2:$H$134, $D$2:$D$134,"Euclidean",$E$2:$E$134,"Dynamic")</f>
        <v>2710</v>
      </c>
      <c r="C153" s="3">
        <f>B153/B144</f>
        <v>193.57142857142858</v>
      </c>
      <c r="F153">
        <f>SUMIFS($I$2:$I$134, $D$2:$D$134,"Euclidean",$E$2:$E$134,"Dynamic")</f>
        <v>67637</v>
      </c>
      <c r="G153" s="3">
        <f t="shared" si="6"/>
        <v>4831.2142857142853</v>
      </c>
      <c r="I153" s="3">
        <f>SUMIFS($J$2:$J$134, $D$2:$D$134,"Euclidean",$E$2:$E$134,"Dynamic")</f>
        <v>288.99031686782808</v>
      </c>
      <c r="J153" s="3">
        <f t="shared" si="7"/>
        <v>20.642165490559147</v>
      </c>
    </row>
    <row r="155" spans="1:10" x14ac:dyDescent="0.2">
      <c r="C155" t="s">
        <v>144</v>
      </c>
      <c r="D155" t="s">
        <v>136</v>
      </c>
    </row>
    <row r="156" spans="1:10" x14ac:dyDescent="0.2">
      <c r="A156" t="s">
        <v>132</v>
      </c>
      <c r="C156" s="3">
        <f>SUMIF($B$9:$B$134,"bfs",$L$2:$L$134)</f>
        <v>1304</v>
      </c>
      <c r="D156" s="3">
        <f>C156/B138</f>
        <v>48.296296296296298</v>
      </c>
    </row>
    <row r="157" spans="1:10" x14ac:dyDescent="0.2">
      <c r="A157" t="s">
        <v>143</v>
      </c>
      <c r="C157" s="3">
        <f>SUMIFS($L$2:$L$134, $D$2:$D$134,"Manhattan",$E$2:$E$134,"Fixed (1)")</f>
        <v>678</v>
      </c>
      <c r="D157" s="3">
        <f t="shared" ref="D157:D162" si="8">C157/B139</f>
        <v>35.684210526315788</v>
      </c>
    </row>
    <row r="158" spans="1:10" x14ac:dyDescent="0.2">
      <c r="A158" t="s">
        <v>127</v>
      </c>
      <c r="C158" s="3">
        <f>SUMIFS($L$2:$L$134, $D$2:$D$134,"Manhattan",$E$2:$E$134,"Fixed (4)")</f>
        <v>901</v>
      </c>
      <c r="D158" s="3">
        <f t="shared" si="8"/>
        <v>42.904761904761905</v>
      </c>
    </row>
    <row r="159" spans="1:10" x14ac:dyDescent="0.2">
      <c r="A159" t="s">
        <v>129</v>
      </c>
      <c r="C159" s="3">
        <f>SUMIFS($L$2:$L$134, $D$2:$D$134,"Manhattan",$E$2:$E$134,"Dynamic")</f>
        <v>700</v>
      </c>
      <c r="D159" s="3">
        <f t="shared" si="8"/>
        <v>36.842105263157897</v>
      </c>
    </row>
    <row r="160" spans="1:10" x14ac:dyDescent="0.2">
      <c r="A160" t="s">
        <v>142</v>
      </c>
      <c r="C160" s="3">
        <f>SUMIFS($L$2:$L$134, $D$2:$D$134,"Euclidean",$E$2:$E$134,"Fixed (1)")</f>
        <v>391</v>
      </c>
      <c r="D160" s="3">
        <f t="shared" si="8"/>
        <v>32.583333333333336</v>
      </c>
    </row>
    <row r="161" spans="1:4" x14ac:dyDescent="0.2">
      <c r="A161" t="s">
        <v>134</v>
      </c>
      <c r="C161" s="3">
        <f>SUMIFS($L$2:$L$134, $D$2:$D$134,"Euclidean",$E$2:$E$134,"Fixed (4)")</f>
        <v>866</v>
      </c>
      <c r="D161" s="3">
        <f t="shared" si="8"/>
        <v>41.238095238095241</v>
      </c>
    </row>
    <row r="162" spans="1:4" x14ac:dyDescent="0.2">
      <c r="A162" t="s">
        <v>135</v>
      </c>
      <c r="C162" s="3">
        <f>SUMIFS($L$2:$L$134, $D$2:$D$134,"Euclidean",$E$2:$E$134,"Dynamic")</f>
        <v>477</v>
      </c>
      <c r="D162" s="3">
        <f t="shared" si="8"/>
        <v>34.071428571428569</v>
      </c>
    </row>
  </sheetData>
  <autoFilter ref="A1:K134">
    <sortState xmlns:xlrd2="http://schemas.microsoft.com/office/spreadsheetml/2017/richdata2" ref="A2:K132">
      <sortCondition descending="1" ref="J1:J13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D34" sqref="D34"/>
    </sheetView>
  </sheetViews>
  <sheetFormatPr baseColWidth="10" defaultRowHeight="16" x14ac:dyDescent="0.2"/>
  <cols>
    <col min="2" max="2" width="35" customWidth="1"/>
    <col min="3" max="3" width="6.5" bestFit="1" customWidth="1"/>
    <col min="4" max="4" width="10.33203125" customWidth="1"/>
    <col min="5" max="5" width="9" bestFit="1" customWidth="1"/>
    <col min="7" max="7" width="7.6640625" bestFit="1" customWidth="1"/>
    <col min="8" max="8" width="9.5" customWidth="1"/>
    <col min="9" max="9" width="6.6640625" bestFit="1" customWidth="1"/>
    <col min="10" max="10" width="8.6640625" customWidth="1"/>
    <col min="11" max="11" width="9" customWidth="1"/>
    <col min="12" max="12" width="9.33203125" customWidth="1"/>
    <col min="13" max="13" width="8.83203125" customWidth="1"/>
  </cols>
  <sheetData>
    <row r="1" spans="2:15" ht="17" thickBot="1" x14ac:dyDescent="0.25"/>
    <row r="2" spans="2:15" ht="17" thickBot="1" x14ac:dyDescent="0.25">
      <c r="B2" s="31" t="s">
        <v>153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2">
      <c r="B3" s="18"/>
      <c r="C3" s="19" t="s">
        <v>151</v>
      </c>
      <c r="D3" s="20"/>
      <c r="E3" s="21"/>
      <c r="F3" s="19" t="s">
        <v>5</v>
      </c>
      <c r="G3" s="21"/>
      <c r="H3" s="19" t="s">
        <v>147</v>
      </c>
      <c r="I3" s="21"/>
      <c r="J3" s="19" t="s">
        <v>148</v>
      </c>
      <c r="K3" s="21"/>
      <c r="L3" s="19" t="s">
        <v>149</v>
      </c>
      <c r="M3" s="21"/>
      <c r="N3" s="19" t="s">
        <v>150</v>
      </c>
      <c r="O3" s="22"/>
    </row>
    <row r="4" spans="2:15" x14ac:dyDescent="0.2">
      <c r="B4" s="23" t="s">
        <v>152</v>
      </c>
      <c r="C4" s="14" t="s">
        <v>13</v>
      </c>
      <c r="D4" s="15" t="s">
        <v>130</v>
      </c>
      <c r="E4" s="16" t="s">
        <v>131</v>
      </c>
      <c r="F4" s="14" t="s">
        <v>130</v>
      </c>
      <c r="G4" s="17" t="s">
        <v>136</v>
      </c>
      <c r="H4" s="14" t="s">
        <v>130</v>
      </c>
      <c r="I4" s="16" t="s">
        <v>136</v>
      </c>
      <c r="J4" s="14" t="s">
        <v>130</v>
      </c>
      <c r="K4" s="16" t="s">
        <v>136</v>
      </c>
      <c r="L4" s="14" t="s">
        <v>130</v>
      </c>
      <c r="M4" s="16" t="s">
        <v>136</v>
      </c>
      <c r="N4" s="14" t="s">
        <v>130</v>
      </c>
      <c r="O4" s="24" t="s">
        <v>136</v>
      </c>
    </row>
    <row r="5" spans="2:15" x14ac:dyDescent="0.2">
      <c r="B5" s="25" t="s">
        <v>132</v>
      </c>
      <c r="C5" s="10">
        <v>27</v>
      </c>
      <c r="D5" s="6">
        <v>30</v>
      </c>
      <c r="E5" s="11">
        <v>0.9</v>
      </c>
      <c r="F5" s="10">
        <v>16413</v>
      </c>
      <c r="G5" s="12">
        <v>607.88888888888891</v>
      </c>
      <c r="H5" s="10">
        <v>3096</v>
      </c>
      <c r="I5" s="12">
        <v>114.66666666666667</v>
      </c>
      <c r="J5" s="10">
        <v>70217</v>
      </c>
      <c r="K5" s="12">
        <v>2600.6296296296296</v>
      </c>
      <c r="L5" s="13">
        <v>347.98502039909312</v>
      </c>
      <c r="M5" s="12">
        <v>12.8883340888553</v>
      </c>
      <c r="N5" s="10">
        <v>1304</v>
      </c>
      <c r="O5" s="7">
        <v>48.296296296296298</v>
      </c>
    </row>
    <row r="6" spans="2:15" x14ac:dyDescent="0.2">
      <c r="B6" s="25" t="s">
        <v>128</v>
      </c>
      <c r="C6" s="10">
        <v>19</v>
      </c>
      <c r="D6" s="6">
        <v>30</v>
      </c>
      <c r="E6" s="11">
        <v>0.6333333333333333</v>
      </c>
      <c r="F6" s="10">
        <v>9142</v>
      </c>
      <c r="G6" s="12">
        <v>481.15789473684208</v>
      </c>
      <c r="H6" s="10">
        <v>2163</v>
      </c>
      <c r="I6" s="12">
        <v>113.84210526315789</v>
      </c>
      <c r="J6" s="10">
        <v>73463</v>
      </c>
      <c r="K6" s="12">
        <v>3866.4736842105262</v>
      </c>
      <c r="L6" s="13">
        <v>313.71195602416947</v>
      </c>
      <c r="M6" s="12">
        <v>16.511155580219445</v>
      </c>
      <c r="N6" s="10">
        <v>678</v>
      </c>
      <c r="O6" s="34">
        <v>35.684210526315802</v>
      </c>
    </row>
    <row r="7" spans="2:15" x14ac:dyDescent="0.2">
      <c r="B7" s="25" t="s">
        <v>127</v>
      </c>
      <c r="C7" s="10">
        <v>21</v>
      </c>
      <c r="D7" s="6">
        <v>30</v>
      </c>
      <c r="E7" s="11">
        <v>0.7</v>
      </c>
      <c r="F7" s="10">
        <v>11117</v>
      </c>
      <c r="G7" s="12">
        <v>529.38095238095241</v>
      </c>
      <c r="H7" s="10">
        <v>1814</v>
      </c>
      <c r="I7" s="12">
        <v>86.38095238095238</v>
      </c>
      <c r="J7" s="10">
        <v>52067</v>
      </c>
      <c r="K7" s="12">
        <v>2479.3809523809523</v>
      </c>
      <c r="L7" s="13">
        <v>254.65401196479749</v>
      </c>
      <c r="M7" s="12">
        <v>12.126381522133213</v>
      </c>
      <c r="N7" s="10">
        <v>901</v>
      </c>
      <c r="O7" s="7">
        <v>42.904761904761905</v>
      </c>
    </row>
    <row r="8" spans="2:15" x14ac:dyDescent="0.2">
      <c r="B8" s="25" t="s">
        <v>129</v>
      </c>
      <c r="C8" s="10">
        <v>19</v>
      </c>
      <c r="D8" s="6">
        <v>30</v>
      </c>
      <c r="E8" s="11">
        <v>0.6333333333333333</v>
      </c>
      <c r="F8" s="10">
        <v>10135</v>
      </c>
      <c r="G8" s="12">
        <v>533.42105263157896</v>
      </c>
      <c r="H8" s="10">
        <v>2241</v>
      </c>
      <c r="I8" s="12">
        <v>117.94736842105263</v>
      </c>
      <c r="J8" s="10">
        <v>65918</v>
      </c>
      <c r="K8" s="12">
        <v>3469.3684210526317</v>
      </c>
      <c r="L8" s="13">
        <v>296.80949282646122</v>
      </c>
      <c r="M8" s="12">
        <v>15.621552254024275</v>
      </c>
      <c r="N8" s="10">
        <v>700</v>
      </c>
      <c r="O8" s="7">
        <v>36.842105263157897</v>
      </c>
    </row>
    <row r="9" spans="2:15" x14ac:dyDescent="0.2">
      <c r="B9" s="25" t="s">
        <v>133</v>
      </c>
      <c r="C9" s="10">
        <v>12</v>
      </c>
      <c r="D9" s="6">
        <v>30</v>
      </c>
      <c r="E9" s="11">
        <v>0.4</v>
      </c>
      <c r="F9" s="10">
        <v>6030</v>
      </c>
      <c r="G9" s="12">
        <v>502.5</v>
      </c>
      <c r="H9" s="10">
        <v>1877</v>
      </c>
      <c r="I9" s="12">
        <v>156.41666666666666</v>
      </c>
      <c r="J9" s="10">
        <v>54073</v>
      </c>
      <c r="K9" s="12">
        <v>4506.083333333333</v>
      </c>
      <c r="L9" s="13">
        <v>220.85452294349639</v>
      </c>
      <c r="M9" s="12">
        <v>18.4045435786247</v>
      </c>
      <c r="N9" s="10">
        <v>391</v>
      </c>
      <c r="O9" s="34">
        <v>32.583333333333336</v>
      </c>
    </row>
    <row r="10" spans="2:15" x14ac:dyDescent="0.2">
      <c r="B10" s="25" t="s">
        <v>134</v>
      </c>
      <c r="C10" s="10">
        <v>21</v>
      </c>
      <c r="D10" s="6">
        <v>30</v>
      </c>
      <c r="E10" s="11">
        <v>0.7</v>
      </c>
      <c r="F10" s="10">
        <v>11569</v>
      </c>
      <c r="G10" s="12">
        <v>550.90476190476193</v>
      </c>
      <c r="H10" s="10">
        <v>1942</v>
      </c>
      <c r="I10" s="12">
        <v>92.476190476190482</v>
      </c>
      <c r="J10" s="10">
        <v>61388</v>
      </c>
      <c r="K10" s="12">
        <v>2923.2380952380954</v>
      </c>
      <c r="L10" s="13">
        <v>305.465868234634</v>
      </c>
      <c r="M10" s="12">
        <v>14.545993725458763</v>
      </c>
      <c r="N10" s="10">
        <v>866</v>
      </c>
      <c r="O10" s="7">
        <v>41.238095238095241</v>
      </c>
    </row>
    <row r="11" spans="2:15" ht="17" thickBot="1" x14ac:dyDescent="0.25">
      <c r="B11" s="26" t="s">
        <v>135</v>
      </c>
      <c r="C11" s="27">
        <v>14</v>
      </c>
      <c r="D11" s="8">
        <v>30</v>
      </c>
      <c r="E11" s="28">
        <v>0.46666666666666667</v>
      </c>
      <c r="F11" s="27">
        <v>8037</v>
      </c>
      <c r="G11" s="29">
        <v>574.07142857142856</v>
      </c>
      <c r="H11" s="27">
        <v>2710</v>
      </c>
      <c r="I11" s="29">
        <v>193.57142857142858</v>
      </c>
      <c r="J11" s="27">
        <v>67637</v>
      </c>
      <c r="K11" s="29">
        <v>4831.2142857142853</v>
      </c>
      <c r="L11" s="30">
        <v>288.99031686782808</v>
      </c>
      <c r="M11" s="29">
        <v>20.642165490559147</v>
      </c>
      <c r="N11" s="27">
        <v>477</v>
      </c>
      <c r="O11" s="9">
        <v>34.071428571428569</v>
      </c>
    </row>
    <row r="13" spans="2:15" x14ac:dyDescent="0.2">
      <c r="G13" s="5"/>
      <c r="I13" s="5"/>
      <c r="N13" s="35"/>
    </row>
    <row r="14" spans="2:15" x14ac:dyDescent="0.2">
      <c r="D14" s="3"/>
      <c r="G14" s="3"/>
      <c r="H14" s="3"/>
      <c r="I14" s="3"/>
    </row>
    <row r="15" spans="2:15" x14ac:dyDescent="0.2">
      <c r="D15" s="3"/>
      <c r="G15" s="3"/>
      <c r="H15" s="3"/>
      <c r="I15" s="3"/>
    </row>
    <row r="16" spans="2:15" x14ac:dyDescent="0.2">
      <c r="D16" s="3"/>
      <c r="G16" s="3"/>
      <c r="H16" s="3"/>
      <c r="I16" s="3"/>
    </row>
    <row r="17" spans="2:9" x14ac:dyDescent="0.2">
      <c r="D17" s="3"/>
      <c r="G17" s="3"/>
      <c r="H17" s="3"/>
      <c r="I17" s="3"/>
    </row>
    <row r="18" spans="2:9" x14ac:dyDescent="0.2">
      <c r="D18" s="3"/>
      <c r="G18" s="3"/>
      <c r="H18" s="3"/>
      <c r="I18" s="3"/>
    </row>
    <row r="19" spans="2:9" x14ac:dyDescent="0.2">
      <c r="D19" s="3"/>
      <c r="G19" s="3"/>
      <c r="H19" s="3"/>
      <c r="I19" s="3"/>
    </row>
    <row r="20" spans="2:9" x14ac:dyDescent="0.2">
      <c r="D20" s="3"/>
      <c r="G20" s="3"/>
      <c r="H20" s="3"/>
      <c r="I20" s="3"/>
    </row>
    <row r="21" spans="2:9" x14ac:dyDescent="0.2">
      <c r="D21" s="3"/>
      <c r="I21" s="5"/>
    </row>
    <row r="22" spans="2:9" x14ac:dyDescent="0.2">
      <c r="D22" t="s">
        <v>144</v>
      </c>
      <c r="E22" t="s">
        <v>136</v>
      </c>
    </row>
    <row r="23" spans="2:9" x14ac:dyDescent="0.2">
      <c r="B23" t="s">
        <v>132</v>
      </c>
      <c r="D23">
        <v>1304</v>
      </c>
      <c r="E23" s="3">
        <v>48.296296296296298</v>
      </c>
    </row>
    <row r="24" spans="2:9" x14ac:dyDescent="0.2">
      <c r="B24" t="s">
        <v>143</v>
      </c>
      <c r="D24">
        <v>678</v>
      </c>
      <c r="E24" s="3">
        <v>35.684210526315788</v>
      </c>
    </row>
    <row r="25" spans="2:9" x14ac:dyDescent="0.2">
      <c r="B25" t="s">
        <v>127</v>
      </c>
      <c r="D25">
        <v>901</v>
      </c>
      <c r="E25" s="3">
        <v>42.904761904761905</v>
      </c>
    </row>
    <row r="26" spans="2:9" x14ac:dyDescent="0.2">
      <c r="B26" t="s">
        <v>129</v>
      </c>
      <c r="D26">
        <v>700</v>
      </c>
      <c r="E26" s="3">
        <v>36.842105263157897</v>
      </c>
    </row>
    <row r="27" spans="2:9" x14ac:dyDescent="0.2">
      <c r="B27" t="s">
        <v>142</v>
      </c>
      <c r="D27">
        <v>391</v>
      </c>
      <c r="E27" s="3">
        <v>32.583333333333336</v>
      </c>
    </row>
    <row r="28" spans="2:9" x14ac:dyDescent="0.2">
      <c r="B28" t="s">
        <v>134</v>
      </c>
      <c r="D28">
        <v>866</v>
      </c>
      <c r="E28" s="3">
        <v>41.238095238095241</v>
      </c>
    </row>
    <row r="29" spans="2:9" x14ac:dyDescent="0.2">
      <c r="B29" t="s">
        <v>135</v>
      </c>
      <c r="D29">
        <v>477</v>
      </c>
      <c r="E29" s="3">
        <v>34.071428571428569</v>
      </c>
    </row>
  </sheetData>
  <mergeCells count="7">
    <mergeCell ref="B2:O2"/>
    <mergeCell ref="C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microbans-output-fixed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2019-05-08T17:14:24Z</dcterms:created>
  <dcterms:modified xsi:type="dcterms:W3CDTF">2019-05-09T00:46:40Z</dcterms:modified>
</cp:coreProperties>
</file>