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2"/>
  </bookViews>
  <sheets>
    <sheet name="封面" sheetId="5" r:id="rId1"/>
    <sheet name="修订记录" sheetId="6" r:id="rId2"/>
    <sheet name="峰谷 " sheetId="4" r:id="rId3"/>
  </sheets>
  <calcPr calcId="144525"/>
</workbook>
</file>

<file path=xl/sharedStrings.xml><?xml version="1.0" encoding="utf-8"?>
<sst xmlns="http://schemas.openxmlformats.org/spreadsheetml/2006/main" count="67" uniqueCount="64">
  <si>
    <t>杭州协能科技股份有限公司</t>
  </si>
  <si>
    <t>储能项目投资测算表</t>
  </si>
  <si>
    <t>文件编号：</t>
  </si>
  <si>
    <t>文件版本：1.0</t>
  </si>
  <si>
    <t>制订部门：系统集成部</t>
  </si>
  <si>
    <t>制订日期：2021年11月17日</t>
  </si>
  <si>
    <t>制订</t>
  </si>
  <si>
    <t>审核</t>
  </si>
  <si>
    <t>批准</t>
  </si>
  <si>
    <t>日期</t>
  </si>
  <si>
    <t>此文件为杭州协能科技股份有限公司之机密管制文件，由公司人事行政部统一受控管理，未经许可不得私自复印和借出公司。</t>
  </si>
  <si>
    <t>第 四 阶 文 件</t>
  </si>
  <si>
    <t xml:space="preserve">文件编号: </t>
  </si>
  <si>
    <t>文件名称：储能项目投资测算表</t>
  </si>
  <si>
    <t>版    本:1.0</t>
  </si>
  <si>
    <t>页    码：第 2 页 共 5 页</t>
  </si>
  <si>
    <t>修 订 记 录</t>
  </si>
  <si>
    <t>文件版本</t>
  </si>
  <si>
    <t>修订日期</t>
  </si>
  <si>
    <t>修订内容摘要</t>
  </si>
  <si>
    <t>修订人</t>
  </si>
  <si>
    <t>1.0</t>
  </si>
  <si>
    <t>首次生成</t>
  </si>
  <si>
    <t>丁海林</t>
  </si>
  <si>
    <t>并网储能系统收益测算表: 峰谷套利</t>
  </si>
  <si>
    <t>计算条件</t>
  </si>
  <si>
    <t>年限</t>
  </si>
  <si>
    <t>建设规模</t>
  </si>
  <si>
    <t>千瓦时成本/（元/kWh ）</t>
  </si>
  <si>
    <t>储能定增容量/kWh</t>
  </si>
  <si>
    <t>储能定额输出功率/kW</t>
  </si>
  <si>
    <t>初投资/万元</t>
  </si>
  <si>
    <t>资金情况</t>
  </si>
  <si>
    <t>自有资金/万元</t>
  </si>
  <si>
    <t>贷款资金/万元</t>
  </si>
  <si>
    <t>贷款利率/每年</t>
  </si>
  <si>
    <t>峰谷套利情况</t>
  </si>
  <si>
    <t>尖峰电价/元</t>
  </si>
  <si>
    <t>高峰电价/元</t>
  </si>
  <si>
    <t>低谷电价/元</t>
  </si>
  <si>
    <t>电池衰变%</t>
  </si>
  <si>
    <t xml:space="preserve">电池容量% </t>
  </si>
  <si>
    <t>系统容量/kWh</t>
  </si>
  <si>
    <t>放电深度/%</t>
  </si>
  <si>
    <t>使用容量:kWh</t>
  </si>
  <si>
    <t>尖峰谷价差/元</t>
  </si>
  <si>
    <t>峰谷价差/元</t>
  </si>
  <si>
    <t>储能效率(AC侧)%</t>
  </si>
  <si>
    <t>每年运行天数</t>
  </si>
  <si>
    <t>每年尖峰时长/h</t>
  </si>
  <si>
    <t>每年峰时长/h</t>
  </si>
  <si>
    <t>每年尖峰谷转移电量/kWh</t>
  </si>
  <si>
    <t>每年度电尖峰谷套利/万元</t>
  </si>
  <si>
    <t>每年峰谷转移电量/kWh</t>
  </si>
  <si>
    <t>每年度电峰谷套利/万元</t>
  </si>
  <si>
    <t>每年收益</t>
  </si>
  <si>
    <t>运维成本</t>
  </si>
  <si>
    <t>每年/万元</t>
  </si>
  <si>
    <t>收益情况（一充二放：峰谷）</t>
  </si>
  <si>
    <t>年收益/(万元/年)</t>
  </si>
  <si>
    <t>前15年总收益/万元</t>
  </si>
  <si>
    <t>前15年年均收益/(万元/年)</t>
  </si>
  <si>
    <t>静态投资回收期/年</t>
  </si>
  <si>
    <t>备注：一充一放</t>
  </si>
</sst>
</file>

<file path=xl/styles.xml><?xml version="1.0" encoding="utf-8"?>
<styleSheet xmlns="http://schemas.openxmlformats.org/spreadsheetml/2006/main">
  <numFmts count="7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178" formatCode="0.0000_);[Red]\(0.0000\)"/>
  </numFmts>
  <fonts count="32">
    <font>
      <sz val="11"/>
      <color theme="1"/>
      <name val="等线"/>
      <charset val="134"/>
      <scheme val="minor"/>
    </font>
    <font>
      <b/>
      <sz val="14"/>
      <color theme="1"/>
      <name val="宋体"/>
      <charset val="134"/>
    </font>
    <font>
      <sz val="8"/>
      <color theme="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8"/>
      <color theme="1"/>
      <name val="等线"/>
      <charset val="134"/>
      <scheme val="minor"/>
    </font>
    <font>
      <sz val="10.5"/>
      <color indexed="8"/>
      <name val="宋体"/>
      <charset val="134"/>
    </font>
    <font>
      <sz val="11"/>
      <color indexed="8"/>
      <name val="宋体"/>
      <charset val="134"/>
    </font>
    <font>
      <b/>
      <sz val="26"/>
      <color indexed="8"/>
      <name val="宋体"/>
      <charset val="134"/>
    </font>
    <font>
      <b/>
      <sz val="10.5"/>
      <color indexed="8"/>
      <name val="宋体"/>
      <charset val="134"/>
    </font>
    <font>
      <b/>
      <sz val="16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27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7" borderId="28" applyNumberFormat="0" applyAlignment="0" applyProtection="0">
      <alignment vertical="center"/>
    </xf>
    <xf numFmtId="0" fontId="16" fillId="7" borderId="24" applyNumberFormat="0" applyAlignment="0" applyProtection="0">
      <alignment vertical="center"/>
    </xf>
    <xf numFmtId="0" fontId="30" fillId="28" borderId="29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177" fontId="2" fillId="2" borderId="1" xfId="0" applyNumberFormat="1" applyFont="1" applyFill="1" applyBorder="1" applyAlignment="1" applyProtection="1">
      <alignment horizontal="center" vertical="center"/>
      <protection locked="0"/>
    </xf>
    <xf numFmtId="10" fontId="2" fillId="2" borderId="2" xfId="0" applyNumberFormat="1" applyFont="1" applyFill="1" applyBorder="1" applyAlignment="1" applyProtection="1">
      <alignment horizontal="center" vertical="center"/>
      <protection locked="0"/>
    </xf>
    <xf numFmtId="10" fontId="2" fillId="2" borderId="3" xfId="0" applyNumberFormat="1" applyFont="1" applyFill="1" applyBorder="1" applyAlignment="1" applyProtection="1">
      <alignment horizontal="center" vertical="center"/>
      <protection locked="0"/>
    </xf>
    <xf numFmtId="178" fontId="2" fillId="2" borderId="1" xfId="0" applyNumberFormat="1" applyFont="1" applyFill="1" applyBorder="1" applyAlignment="1" applyProtection="1">
      <alignment horizontal="center" vertical="center"/>
      <protection locked="0"/>
    </xf>
    <xf numFmtId="178" fontId="2" fillId="2" borderId="1" xfId="0" applyNumberFormat="1" applyFont="1" applyFill="1" applyBorder="1" applyAlignment="1" applyProtection="1">
      <alignment horizontal="center" vertical="center"/>
    </xf>
    <xf numFmtId="177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</xf>
    <xf numFmtId="177" fontId="2" fillId="2" borderId="2" xfId="0" applyNumberFormat="1" applyFont="1" applyFill="1" applyBorder="1" applyAlignment="1" applyProtection="1">
      <alignment horizontal="center" vertical="center"/>
      <protection locked="0"/>
    </xf>
    <xf numFmtId="177" fontId="2" fillId="2" borderId="3" xfId="0" applyNumberFormat="1" applyFont="1" applyFill="1" applyBorder="1" applyAlignment="1" applyProtection="1">
      <alignment horizontal="center" vertical="center"/>
      <protection locked="0"/>
    </xf>
    <xf numFmtId="177" fontId="2" fillId="2" borderId="2" xfId="0" applyNumberFormat="1" applyFont="1" applyFill="1" applyBorder="1" applyAlignment="1" applyProtection="1">
      <alignment horizontal="center" vertical="center"/>
    </xf>
    <xf numFmtId="177" fontId="2" fillId="2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/>
    <xf numFmtId="10" fontId="2" fillId="2" borderId="4" xfId="0" applyNumberFormat="1" applyFont="1" applyFill="1" applyBorder="1" applyAlignment="1" applyProtection="1">
      <alignment horizontal="center" vertical="center"/>
      <protection locked="0"/>
    </xf>
    <xf numFmtId="177" fontId="2" fillId="2" borderId="4" xfId="0" applyNumberFormat="1" applyFont="1" applyFill="1" applyBorder="1" applyAlignment="1" applyProtection="1">
      <alignment horizontal="center" vertical="center"/>
      <protection locked="0"/>
    </xf>
    <xf numFmtId="177" fontId="2" fillId="2" borderId="4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49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31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8" fillId="0" borderId="6" xfId="0" applyFont="1" applyBorder="1" applyAlignment="1">
      <alignment horizontal="center" vertical="top" wrapText="1"/>
    </xf>
    <xf numFmtId="0" fontId="0" fillId="0" borderId="18" xfId="0" applyBorder="1" applyAlignment="1">
      <alignment vertical="center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justify" wrapText="1"/>
    </xf>
    <xf numFmtId="0" fontId="0" fillId="0" borderId="19" xfId="0" applyBorder="1" applyAlignment="1">
      <alignment vertical="center"/>
    </xf>
    <xf numFmtId="0" fontId="12" fillId="0" borderId="20" xfId="0" applyFont="1" applyBorder="1" applyAlignment="1">
      <alignment horizontal="justify" vertical="center" wrapText="1"/>
    </xf>
    <xf numFmtId="0" fontId="0" fillId="0" borderId="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</xdr:colOff>
      <xdr:row>0</xdr:row>
      <xdr:rowOff>10795</xdr:rowOff>
    </xdr:from>
    <xdr:to>
      <xdr:col>2</xdr:col>
      <xdr:colOff>31115</xdr:colOff>
      <xdr:row>2</xdr:row>
      <xdr:rowOff>152400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650" y="10795"/>
          <a:ext cx="902970" cy="507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0"/>
  <sheetViews>
    <sheetView workbookViewId="0">
      <selection activeCell="M22" sqref="M22"/>
    </sheetView>
  </sheetViews>
  <sheetFormatPr defaultColWidth="9" defaultRowHeight="13.8"/>
  <sheetData>
    <row r="1" ht="32.4" spans="2:9">
      <c r="B1" s="58"/>
      <c r="C1" s="59"/>
      <c r="D1" s="59"/>
      <c r="E1" s="59"/>
      <c r="F1" s="59"/>
      <c r="G1" s="59"/>
      <c r="H1" s="59"/>
      <c r="I1" s="74"/>
    </row>
    <row r="2" ht="32.4" spans="2:9">
      <c r="B2" s="60"/>
      <c r="C2" s="61"/>
      <c r="D2" s="61"/>
      <c r="E2" s="61"/>
      <c r="F2" s="61"/>
      <c r="G2" s="61"/>
      <c r="H2" s="61"/>
      <c r="I2" s="75"/>
    </row>
    <row r="3" ht="33.75" customHeight="1" spans="2:9">
      <c r="B3" s="60"/>
      <c r="C3" s="62" t="s">
        <v>0</v>
      </c>
      <c r="D3" s="62"/>
      <c r="E3" s="62"/>
      <c r="F3" s="62"/>
      <c r="G3" s="62"/>
      <c r="H3" s="62"/>
      <c r="I3" s="75"/>
    </row>
    <row r="4" ht="14.4" spans="2:9">
      <c r="B4" s="60"/>
      <c r="C4" s="63"/>
      <c r="D4" s="63"/>
      <c r="E4" s="63"/>
      <c r="F4" s="63"/>
      <c r="G4" s="63"/>
      <c r="H4" s="63"/>
      <c r="I4" s="75"/>
    </row>
    <row r="5" ht="14.4" spans="2:9">
      <c r="B5" s="60"/>
      <c r="C5" s="63"/>
      <c r="D5" s="63"/>
      <c r="E5" s="63"/>
      <c r="F5" s="63"/>
      <c r="G5" s="63"/>
      <c r="H5" s="63"/>
      <c r="I5" s="75"/>
    </row>
    <row r="6" ht="14.4" spans="2:9">
      <c r="B6" s="60"/>
      <c r="C6" s="63"/>
      <c r="D6" s="63"/>
      <c r="E6" s="63"/>
      <c r="F6" s="63"/>
      <c r="G6" s="63"/>
      <c r="H6" s="63"/>
      <c r="I6" s="75"/>
    </row>
    <row r="7" ht="14.4" spans="2:9">
      <c r="B7" s="60"/>
      <c r="C7" s="63"/>
      <c r="D7" s="63"/>
      <c r="E7" s="63"/>
      <c r="F7" s="63"/>
      <c r="G7" s="63"/>
      <c r="H7" s="63"/>
      <c r="I7" s="75"/>
    </row>
    <row r="8" ht="14.4" spans="2:9">
      <c r="B8" s="60"/>
      <c r="C8" s="63"/>
      <c r="D8" s="63"/>
      <c r="E8" s="63"/>
      <c r="F8" s="63"/>
      <c r="G8" s="63"/>
      <c r="H8" s="63"/>
      <c r="I8" s="75"/>
    </row>
    <row r="9" ht="14.4" spans="2:9">
      <c r="B9" s="60"/>
      <c r="C9" s="63"/>
      <c r="D9" s="63"/>
      <c r="E9" s="63"/>
      <c r="F9" s="63"/>
      <c r="G9" s="63"/>
      <c r="H9" s="63"/>
      <c r="I9" s="75"/>
    </row>
    <row r="10" ht="33.75" customHeight="1" spans="2:9">
      <c r="B10" s="60"/>
      <c r="C10" s="61" t="s">
        <v>1</v>
      </c>
      <c r="D10" s="61"/>
      <c r="E10" s="61"/>
      <c r="F10" s="61"/>
      <c r="G10" s="61"/>
      <c r="H10" s="61"/>
      <c r="I10" s="75"/>
    </row>
    <row r="11" ht="20.4" spans="2:9">
      <c r="B11" s="60"/>
      <c r="C11" s="64"/>
      <c r="D11" s="64"/>
      <c r="E11" s="64"/>
      <c r="F11" s="64"/>
      <c r="G11" s="64"/>
      <c r="H11" s="64"/>
      <c r="I11" s="75"/>
    </row>
    <row r="12" ht="14.4" spans="2:9">
      <c r="B12" s="60"/>
      <c r="C12" s="65"/>
      <c r="D12" s="65"/>
      <c r="E12" s="65"/>
      <c r="F12" s="65"/>
      <c r="G12" s="65"/>
      <c r="H12" s="65"/>
      <c r="I12" s="75"/>
    </row>
    <row r="13" ht="14.4" spans="2:9">
      <c r="B13" s="60"/>
      <c r="C13" s="65"/>
      <c r="D13" s="65"/>
      <c r="E13" s="65"/>
      <c r="F13" s="65"/>
      <c r="G13" s="65"/>
      <c r="H13" s="65"/>
      <c r="I13" s="75"/>
    </row>
    <row r="14" ht="14.4" spans="2:9">
      <c r="B14" s="60"/>
      <c r="C14" s="65"/>
      <c r="D14" s="65"/>
      <c r="E14" s="65"/>
      <c r="F14" s="65"/>
      <c r="G14" s="65"/>
      <c r="H14" s="65"/>
      <c r="I14" s="75"/>
    </row>
    <row r="15" ht="14.4" spans="2:9">
      <c r="B15" s="60"/>
      <c r="C15" s="65"/>
      <c r="D15" s="65"/>
      <c r="E15" s="65"/>
      <c r="F15" s="65"/>
      <c r="G15" s="65"/>
      <c r="H15" s="65"/>
      <c r="I15" s="75"/>
    </row>
    <row r="16" ht="14.4" spans="2:9">
      <c r="B16" s="60"/>
      <c r="C16" s="65"/>
      <c r="D16" s="65"/>
      <c r="E16" s="65"/>
      <c r="F16" s="65"/>
      <c r="G16" s="65"/>
      <c r="H16" s="65"/>
      <c r="I16" s="75"/>
    </row>
    <row r="17" ht="18.75" customHeight="1" spans="2:9">
      <c r="B17" s="60"/>
      <c r="C17" s="66"/>
      <c r="D17" s="67" t="s">
        <v>2</v>
      </c>
      <c r="E17" s="67"/>
      <c r="F17" s="67"/>
      <c r="G17" s="67"/>
      <c r="H17" s="68"/>
      <c r="I17" s="75"/>
    </row>
    <row r="18" ht="18.75" customHeight="1" spans="2:9">
      <c r="B18" s="60"/>
      <c r="C18" s="66"/>
      <c r="D18" s="67" t="s">
        <v>3</v>
      </c>
      <c r="E18" s="67"/>
      <c r="F18" s="67"/>
      <c r="G18" s="67"/>
      <c r="H18" s="68"/>
      <c r="I18" s="75"/>
    </row>
    <row r="19" ht="18.75" customHeight="1" spans="2:9">
      <c r="B19" s="60"/>
      <c r="C19" s="66"/>
      <c r="D19" s="67" t="s">
        <v>4</v>
      </c>
      <c r="E19" s="67"/>
      <c r="F19" s="67"/>
      <c r="G19" s="67"/>
      <c r="H19" s="68"/>
      <c r="I19" s="75"/>
    </row>
    <row r="20" ht="18.75" customHeight="1" spans="2:9">
      <c r="B20" s="60"/>
      <c r="C20" s="66"/>
      <c r="D20" s="67" t="s">
        <v>5</v>
      </c>
      <c r="E20" s="67"/>
      <c r="F20" s="67"/>
      <c r="G20" s="67"/>
      <c r="H20" s="68"/>
      <c r="I20" s="75"/>
    </row>
    <row r="21" ht="14.4" spans="2:9">
      <c r="B21" s="60"/>
      <c r="C21" s="69"/>
      <c r="D21" s="69"/>
      <c r="E21" s="69"/>
      <c r="F21" s="69"/>
      <c r="G21" s="69"/>
      <c r="H21" s="69"/>
      <c r="I21" s="75"/>
    </row>
    <row r="22" ht="14.4" spans="2:9">
      <c r="B22" s="60"/>
      <c r="C22" s="69"/>
      <c r="D22" s="69"/>
      <c r="E22" s="69"/>
      <c r="F22" s="69"/>
      <c r="G22" s="69"/>
      <c r="H22" s="69"/>
      <c r="I22" s="75"/>
    </row>
    <row r="23" ht="14.4" spans="2:9">
      <c r="B23" s="60"/>
      <c r="C23" s="69"/>
      <c r="D23" s="69"/>
      <c r="E23" s="69"/>
      <c r="F23" s="69"/>
      <c r="G23" s="69"/>
      <c r="H23" s="69"/>
      <c r="I23" s="75"/>
    </row>
    <row r="24" ht="14.4" spans="2:9">
      <c r="B24" s="60"/>
      <c r="C24" s="69"/>
      <c r="D24" s="69"/>
      <c r="E24" s="69"/>
      <c r="F24" s="69"/>
      <c r="G24" s="69"/>
      <c r="H24" s="69"/>
      <c r="I24" s="75"/>
    </row>
    <row r="25" ht="14.4" spans="2:9">
      <c r="B25" s="60"/>
      <c r="C25" s="69"/>
      <c r="D25" s="69"/>
      <c r="E25" s="69"/>
      <c r="F25" s="69"/>
      <c r="G25" s="69"/>
      <c r="H25" s="69"/>
      <c r="I25" s="75"/>
    </row>
    <row r="26" ht="14.4" spans="2:9">
      <c r="B26" s="60"/>
      <c r="C26" s="69"/>
      <c r="D26" s="69"/>
      <c r="E26" s="69"/>
      <c r="F26" s="69"/>
      <c r="G26" s="69"/>
      <c r="H26" s="69"/>
      <c r="I26" s="75"/>
    </row>
    <row r="27" ht="17.4" spans="2:9">
      <c r="B27" s="60"/>
      <c r="C27" s="70" t="s">
        <v>6</v>
      </c>
      <c r="D27" s="70"/>
      <c r="E27" s="70" t="s">
        <v>7</v>
      </c>
      <c r="F27" s="70"/>
      <c r="G27" s="70" t="s">
        <v>8</v>
      </c>
      <c r="H27" s="70"/>
      <c r="I27" s="75"/>
    </row>
    <row r="28" ht="17.4" spans="2:9">
      <c r="B28" s="60"/>
      <c r="C28" s="70" t="s">
        <v>9</v>
      </c>
      <c r="D28" s="70"/>
      <c r="E28" s="70" t="s">
        <v>9</v>
      </c>
      <c r="F28" s="70"/>
      <c r="G28" s="70" t="s">
        <v>9</v>
      </c>
      <c r="H28" s="70"/>
      <c r="I28" s="75"/>
    </row>
    <row r="29" ht="15.6" spans="2:9">
      <c r="B29" s="60"/>
      <c r="C29" s="71"/>
      <c r="D29" s="71"/>
      <c r="E29" s="71"/>
      <c r="F29" s="71"/>
      <c r="G29" s="71"/>
      <c r="H29" s="71"/>
      <c r="I29" s="75"/>
    </row>
    <row r="30" ht="51" customHeight="1" spans="2:9">
      <c r="B30" s="72"/>
      <c r="C30" s="73" t="s">
        <v>10</v>
      </c>
      <c r="D30" s="73"/>
      <c r="E30" s="73"/>
      <c r="F30" s="73"/>
      <c r="G30" s="73"/>
      <c r="H30" s="73"/>
      <c r="I30" s="76"/>
    </row>
  </sheetData>
  <mergeCells count="23">
    <mergeCell ref="C1:H1"/>
    <mergeCell ref="C3:H3"/>
    <mergeCell ref="C4:H4"/>
    <mergeCell ref="C7:H7"/>
    <mergeCell ref="C8:H8"/>
    <mergeCell ref="C9:H9"/>
    <mergeCell ref="C10:H10"/>
    <mergeCell ref="C11:H11"/>
    <mergeCell ref="C12:H12"/>
    <mergeCell ref="C14:H14"/>
    <mergeCell ref="C15:H15"/>
    <mergeCell ref="C16:H16"/>
    <mergeCell ref="D17:G17"/>
    <mergeCell ref="D18:G18"/>
    <mergeCell ref="D19:G19"/>
    <mergeCell ref="D20:G20"/>
    <mergeCell ref="C21:H21"/>
    <mergeCell ref="C23:H23"/>
    <mergeCell ref="C24:H24"/>
    <mergeCell ref="C25:H25"/>
    <mergeCell ref="C26:H26"/>
    <mergeCell ref="C29:H29"/>
    <mergeCell ref="C30:H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9"/>
  <sheetViews>
    <sheetView workbookViewId="0">
      <selection activeCell="E2" sqref="E2:F2"/>
    </sheetView>
  </sheetViews>
  <sheetFormatPr defaultColWidth="9" defaultRowHeight="14.4" outlineLevelCol="5"/>
  <cols>
    <col min="2" max="2" width="12.8796296296296" style="29" customWidth="1"/>
    <col min="3" max="3" width="16.3796296296296" style="29" customWidth="1"/>
    <col min="4" max="4" width="24.1296296296296" style="29" customWidth="1"/>
    <col min="5" max="5" width="22.75" style="29" customWidth="1"/>
    <col min="6" max="6" width="17.6296296296296" style="29" customWidth="1"/>
  </cols>
  <sheetData>
    <row r="1" spans="2:6">
      <c r="B1" s="30"/>
      <c r="C1" s="31" t="s">
        <v>11</v>
      </c>
      <c r="D1" s="32"/>
      <c r="E1" s="33" t="s">
        <v>5</v>
      </c>
      <c r="F1" s="34"/>
    </row>
    <row r="2" spans="2:6">
      <c r="B2" s="30"/>
      <c r="C2" s="35" t="s">
        <v>12</v>
      </c>
      <c r="D2" s="35"/>
      <c r="E2" s="34" t="s">
        <v>13</v>
      </c>
      <c r="F2" s="34"/>
    </row>
    <row r="3" spans="2:6">
      <c r="B3" s="30"/>
      <c r="C3" s="35" t="s">
        <v>14</v>
      </c>
      <c r="D3" s="35"/>
      <c r="E3" s="34" t="s">
        <v>15</v>
      </c>
      <c r="F3" s="34"/>
    </row>
    <row r="4" ht="15.15" spans="2:6">
      <c r="B4" s="36"/>
      <c r="C4" s="36"/>
      <c r="D4" s="36"/>
      <c r="E4" s="36"/>
      <c r="F4" s="36"/>
    </row>
    <row r="5" ht="13.8" spans="2:6">
      <c r="B5" s="37" t="s">
        <v>16</v>
      </c>
      <c r="C5" s="38"/>
      <c r="D5" s="38"/>
      <c r="E5" s="38"/>
      <c r="F5" s="39"/>
    </row>
    <row r="6" ht="13.8" spans="2:6">
      <c r="B6" s="40"/>
      <c r="C6" s="41"/>
      <c r="D6" s="41"/>
      <c r="E6" s="41"/>
      <c r="F6" s="42"/>
    </row>
    <row r="7" spans="2:6">
      <c r="B7" s="43" t="s">
        <v>17</v>
      </c>
      <c r="C7" s="44" t="s">
        <v>18</v>
      </c>
      <c r="D7" s="45" t="s">
        <v>19</v>
      </c>
      <c r="E7" s="46"/>
      <c r="F7" s="47" t="s">
        <v>20</v>
      </c>
    </row>
    <row r="8" ht="23.25" customHeight="1" spans="2:6">
      <c r="B8" s="43" t="s">
        <v>21</v>
      </c>
      <c r="C8" s="48">
        <v>44517</v>
      </c>
      <c r="D8" s="49" t="s">
        <v>22</v>
      </c>
      <c r="E8" s="50"/>
      <c r="F8" s="47" t="s">
        <v>23</v>
      </c>
    </row>
    <row r="9" ht="28.5" customHeight="1" spans="2:6">
      <c r="B9" s="43"/>
      <c r="C9" s="48"/>
      <c r="D9" s="49"/>
      <c r="E9" s="50"/>
      <c r="F9" s="47"/>
    </row>
    <row r="10" ht="34.5" customHeight="1" spans="2:6">
      <c r="B10" s="43"/>
      <c r="C10" s="48"/>
      <c r="D10" s="49"/>
      <c r="E10" s="50"/>
      <c r="F10" s="47"/>
    </row>
    <row r="11" ht="24" customHeight="1" spans="2:6">
      <c r="B11" s="43"/>
      <c r="C11" s="48"/>
      <c r="D11" s="49"/>
      <c r="E11" s="50"/>
      <c r="F11" s="47"/>
    </row>
    <row r="12" ht="31.5" customHeight="1" spans="2:6">
      <c r="B12" s="43"/>
      <c r="C12" s="48"/>
      <c r="D12" s="45"/>
      <c r="E12" s="46"/>
      <c r="F12" s="47"/>
    </row>
    <row r="13" spans="2:6">
      <c r="B13" s="43"/>
      <c r="C13" s="44"/>
      <c r="D13" s="45"/>
      <c r="E13" s="46"/>
      <c r="F13" s="47"/>
    </row>
    <row r="14" spans="2:6">
      <c r="B14" s="43"/>
      <c r="C14" s="44"/>
      <c r="D14" s="45"/>
      <c r="E14" s="46"/>
      <c r="F14" s="47"/>
    </row>
    <row r="15" spans="2:6">
      <c r="B15" s="43"/>
      <c r="C15" s="44"/>
      <c r="D15" s="45"/>
      <c r="E15" s="46"/>
      <c r="F15" s="47"/>
    </row>
    <row r="16" spans="2:6">
      <c r="B16" s="43"/>
      <c r="C16" s="44"/>
      <c r="D16" s="45"/>
      <c r="E16" s="46"/>
      <c r="F16" s="47"/>
    </row>
    <row r="17" spans="2:6">
      <c r="B17" s="43"/>
      <c r="C17" s="44"/>
      <c r="D17" s="45"/>
      <c r="E17" s="46"/>
      <c r="F17" s="47"/>
    </row>
    <row r="18" spans="2:6">
      <c r="B18" s="43"/>
      <c r="C18" s="44"/>
      <c r="D18" s="45"/>
      <c r="E18" s="46"/>
      <c r="F18" s="47"/>
    </row>
    <row r="19" spans="2:6">
      <c r="B19" s="43"/>
      <c r="C19" s="44"/>
      <c r="D19" s="45"/>
      <c r="E19" s="46"/>
      <c r="F19" s="47"/>
    </row>
    <row r="20" spans="2:6">
      <c r="B20" s="43"/>
      <c r="C20" s="44"/>
      <c r="D20" s="45"/>
      <c r="E20" s="46"/>
      <c r="F20" s="47"/>
    </row>
    <row r="21" spans="2:6">
      <c r="B21" s="43"/>
      <c r="C21" s="44"/>
      <c r="D21" s="45"/>
      <c r="E21" s="46"/>
      <c r="F21" s="47"/>
    </row>
    <row r="22" spans="2:6">
      <c r="B22" s="43"/>
      <c r="C22" s="44"/>
      <c r="D22" s="45"/>
      <c r="E22" s="46"/>
      <c r="F22" s="47"/>
    </row>
    <row r="23" spans="2:6">
      <c r="B23" s="43"/>
      <c r="C23" s="44"/>
      <c r="D23" s="45"/>
      <c r="E23" s="46"/>
      <c r="F23" s="51"/>
    </row>
    <row r="24" spans="2:6">
      <c r="B24" s="52"/>
      <c r="C24" s="34"/>
      <c r="D24" s="45"/>
      <c r="E24" s="46"/>
      <c r="F24" s="51"/>
    </row>
    <row r="25" spans="2:6">
      <c r="B25" s="52"/>
      <c r="C25" s="34"/>
      <c r="D25" s="45"/>
      <c r="E25" s="46"/>
      <c r="F25" s="51"/>
    </row>
    <row r="26" spans="2:6">
      <c r="B26" s="52"/>
      <c r="C26" s="34"/>
      <c r="D26" s="45"/>
      <c r="E26" s="46"/>
      <c r="F26" s="51"/>
    </row>
    <row r="27" spans="2:6">
      <c r="B27" s="52"/>
      <c r="C27" s="34"/>
      <c r="D27" s="45"/>
      <c r="E27" s="46"/>
      <c r="F27" s="51"/>
    </row>
    <row r="28" spans="2:6">
      <c r="B28" s="52"/>
      <c r="C28" s="34"/>
      <c r="D28" s="45"/>
      <c r="E28" s="46"/>
      <c r="F28" s="51"/>
    </row>
    <row r="29" spans="2:6">
      <c r="B29" s="52"/>
      <c r="C29" s="34"/>
      <c r="D29" s="45"/>
      <c r="E29" s="46"/>
      <c r="F29" s="51"/>
    </row>
    <row r="30" spans="2:6">
      <c r="B30" s="52"/>
      <c r="C30" s="34"/>
      <c r="D30" s="45"/>
      <c r="E30" s="46"/>
      <c r="F30" s="51"/>
    </row>
    <row r="31" spans="2:6">
      <c r="B31" s="52"/>
      <c r="C31" s="34"/>
      <c r="D31" s="45"/>
      <c r="E31" s="46"/>
      <c r="F31" s="51"/>
    </row>
    <row r="32" spans="2:6">
      <c r="B32" s="52"/>
      <c r="C32" s="34"/>
      <c r="D32" s="45"/>
      <c r="E32" s="46"/>
      <c r="F32" s="51"/>
    </row>
    <row r="33" spans="2:6">
      <c r="B33" s="52"/>
      <c r="C33" s="34"/>
      <c r="D33" s="45"/>
      <c r="E33" s="46"/>
      <c r="F33" s="51"/>
    </row>
    <row r="34" spans="2:6">
      <c r="B34" s="52"/>
      <c r="C34" s="34"/>
      <c r="D34" s="45"/>
      <c r="E34" s="46"/>
      <c r="F34" s="51"/>
    </row>
    <row r="35" spans="2:6">
      <c r="B35" s="52"/>
      <c r="C35" s="34"/>
      <c r="D35" s="45"/>
      <c r="E35" s="46"/>
      <c r="F35" s="51"/>
    </row>
    <row r="36" spans="2:6">
      <c r="B36" s="52"/>
      <c r="C36" s="34"/>
      <c r="D36" s="45"/>
      <c r="E36" s="46"/>
      <c r="F36" s="51"/>
    </row>
    <row r="37" spans="2:6">
      <c r="B37" s="52"/>
      <c r="C37" s="34"/>
      <c r="D37" s="45"/>
      <c r="E37" s="46"/>
      <c r="F37" s="51"/>
    </row>
    <row r="38" spans="2:6">
      <c r="B38" s="52"/>
      <c r="C38" s="34"/>
      <c r="D38" s="45"/>
      <c r="E38" s="46"/>
      <c r="F38" s="51"/>
    </row>
    <row r="39" spans="2:6">
      <c r="B39" s="52"/>
      <c r="C39" s="34"/>
      <c r="D39" s="45"/>
      <c r="E39" s="46"/>
      <c r="F39" s="51"/>
    </row>
    <row r="40" spans="2:6">
      <c r="B40" s="52"/>
      <c r="C40" s="34"/>
      <c r="D40" s="45"/>
      <c r="E40" s="46"/>
      <c r="F40" s="51"/>
    </row>
    <row r="41" spans="2:6">
      <c r="B41" s="52"/>
      <c r="C41" s="34"/>
      <c r="D41" s="45"/>
      <c r="E41" s="46"/>
      <c r="F41" s="51"/>
    </row>
    <row r="42" spans="2:6">
      <c r="B42" s="52"/>
      <c r="C42" s="34"/>
      <c r="D42" s="45"/>
      <c r="E42" s="46"/>
      <c r="F42" s="51"/>
    </row>
    <row r="43" spans="2:6">
      <c r="B43" s="52"/>
      <c r="C43" s="34"/>
      <c r="D43" s="45"/>
      <c r="E43" s="46"/>
      <c r="F43" s="51"/>
    </row>
    <row r="44" spans="2:6">
      <c r="B44" s="52"/>
      <c r="C44" s="34"/>
      <c r="D44" s="45"/>
      <c r="E44" s="46"/>
      <c r="F44" s="51"/>
    </row>
    <row r="45" spans="2:6">
      <c r="B45" s="52"/>
      <c r="C45" s="34"/>
      <c r="D45" s="45"/>
      <c r="E45" s="46"/>
      <c r="F45" s="51"/>
    </row>
    <row r="46" spans="2:6">
      <c r="B46" s="52"/>
      <c r="C46" s="34"/>
      <c r="D46" s="45"/>
      <c r="E46" s="46"/>
      <c r="F46" s="51"/>
    </row>
    <row r="47" spans="2:6">
      <c r="B47" s="52"/>
      <c r="C47" s="34"/>
      <c r="D47" s="45"/>
      <c r="E47" s="46"/>
      <c r="F47" s="51"/>
    </row>
    <row r="48" spans="2:6">
      <c r="B48" s="52"/>
      <c r="C48" s="34"/>
      <c r="D48" s="45"/>
      <c r="E48" s="46"/>
      <c r="F48" s="51"/>
    </row>
    <row r="49" ht="15.15" spans="2:6">
      <c r="B49" s="53"/>
      <c r="C49" s="54"/>
      <c r="D49" s="55"/>
      <c r="E49" s="56"/>
      <c r="F49" s="57"/>
    </row>
  </sheetData>
  <mergeCells count="51">
    <mergeCell ref="C1:D1"/>
    <mergeCell ref="E1:F1"/>
    <mergeCell ref="C2:D2"/>
    <mergeCell ref="E2:F2"/>
    <mergeCell ref="C3:D3"/>
    <mergeCell ref="E3:F3"/>
    <mergeCell ref="B4:F4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B5:F6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tabSelected="1" workbookViewId="0">
      <selection activeCell="C5" sqref="C5:Q5"/>
    </sheetView>
  </sheetViews>
  <sheetFormatPr defaultColWidth="9" defaultRowHeight="13.8"/>
  <cols>
    <col min="1" max="1" width="14.75" style="1" customWidth="1"/>
    <col min="2" max="2" width="20.2222222222222" style="2" customWidth="1"/>
    <col min="3" max="9" width="9.22222222222222" style="3" customWidth="1"/>
    <col min="10" max="14" width="9.22222222222222" customWidth="1"/>
    <col min="15" max="17" width="9.22222222222222"/>
  </cols>
  <sheetData>
    <row r="1" ht="31.5" customHeight="1" spans="1:17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s="5" t="s">
        <v>25</v>
      </c>
      <c r="B2" s="6" t="s">
        <v>26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24">
        <v>11</v>
      </c>
      <c r="N2" s="24">
        <v>12</v>
      </c>
      <c r="O2" s="25">
        <v>13</v>
      </c>
      <c r="P2" s="25">
        <v>14</v>
      </c>
      <c r="Q2" s="25">
        <v>15</v>
      </c>
    </row>
    <row r="3" spans="1:17">
      <c r="A3" s="5" t="s">
        <v>27</v>
      </c>
      <c r="B3" s="5" t="s">
        <v>28</v>
      </c>
      <c r="C3" s="8">
        <v>2000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>
      <c r="A4" s="5"/>
      <c r="B4" s="6" t="s">
        <v>29</v>
      </c>
      <c r="C4" s="8">
        <v>1275.6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>
      <c r="A5" s="5"/>
      <c r="B5" s="6" t="s">
        <v>30</v>
      </c>
      <c r="C5" s="8">
        <v>300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>
      <c r="A6" s="5"/>
      <c r="B6" s="6" t="s">
        <v>31</v>
      </c>
      <c r="C6" s="8">
        <f>C3*C4/10000-0.1</f>
        <v>255.02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>
      <c r="A7" s="5" t="s">
        <v>32</v>
      </c>
      <c r="B7" s="6" t="s">
        <v>33</v>
      </c>
      <c r="C7" s="8">
        <v>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>
      <c r="A8" s="5"/>
      <c r="B8" s="6" t="s">
        <v>34</v>
      </c>
      <c r="C8" s="8">
        <f>C6-C7</f>
        <v>255.02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 s="5"/>
      <c r="B9" s="6" t="s">
        <v>35</v>
      </c>
      <c r="C9" s="9">
        <v>0.06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26"/>
    </row>
    <row r="10" spans="1:17">
      <c r="A10" s="6" t="s">
        <v>36</v>
      </c>
      <c r="B10" s="6" t="s">
        <v>37</v>
      </c>
      <c r="C10" s="11">
        <v>1.0637</v>
      </c>
      <c r="D10" s="12">
        <f>C10</f>
        <v>1.0637</v>
      </c>
      <c r="E10" s="12">
        <f>D10</f>
        <v>1.0637</v>
      </c>
      <c r="F10" s="12">
        <f>E10</f>
        <v>1.0637</v>
      </c>
      <c r="G10" s="12">
        <f>F10</f>
        <v>1.0637</v>
      </c>
      <c r="H10" s="12">
        <f t="shared" ref="H10:Q10" si="0">G10</f>
        <v>1.0637</v>
      </c>
      <c r="I10" s="12">
        <f t="shared" si="0"/>
        <v>1.0637</v>
      </c>
      <c r="J10" s="12">
        <f t="shared" si="0"/>
        <v>1.0637</v>
      </c>
      <c r="K10" s="12">
        <f t="shared" si="0"/>
        <v>1.0637</v>
      </c>
      <c r="L10" s="12">
        <f t="shared" si="0"/>
        <v>1.0637</v>
      </c>
      <c r="M10" s="12">
        <f t="shared" si="0"/>
        <v>1.0637</v>
      </c>
      <c r="N10" s="12">
        <f t="shared" si="0"/>
        <v>1.0637</v>
      </c>
      <c r="O10" s="12">
        <f t="shared" si="0"/>
        <v>1.0637</v>
      </c>
      <c r="P10" s="12">
        <f t="shared" si="0"/>
        <v>1.0637</v>
      </c>
      <c r="Q10" s="12">
        <f t="shared" si="0"/>
        <v>1.0637</v>
      </c>
    </row>
    <row r="11" spans="1:17">
      <c r="A11" s="6"/>
      <c r="B11" s="6" t="s">
        <v>38</v>
      </c>
      <c r="C11" s="11">
        <v>0.8508</v>
      </c>
      <c r="D11" s="12">
        <f t="shared" ref="D11:Q11" si="1">C11</f>
        <v>0.8508</v>
      </c>
      <c r="E11" s="12">
        <f t="shared" si="1"/>
        <v>0.8508</v>
      </c>
      <c r="F11" s="12">
        <f t="shared" si="1"/>
        <v>0.8508</v>
      </c>
      <c r="G11" s="12">
        <f t="shared" si="1"/>
        <v>0.8508</v>
      </c>
      <c r="H11" s="12">
        <f t="shared" si="1"/>
        <v>0.8508</v>
      </c>
      <c r="I11" s="12">
        <f t="shared" si="1"/>
        <v>0.8508</v>
      </c>
      <c r="J11" s="12">
        <f t="shared" si="1"/>
        <v>0.8508</v>
      </c>
      <c r="K11" s="12">
        <f t="shared" si="1"/>
        <v>0.8508</v>
      </c>
      <c r="L11" s="12">
        <f t="shared" si="1"/>
        <v>0.8508</v>
      </c>
      <c r="M11" s="12">
        <f t="shared" si="1"/>
        <v>0.8508</v>
      </c>
      <c r="N11" s="12">
        <f t="shared" si="1"/>
        <v>0.8508</v>
      </c>
      <c r="O11" s="12">
        <f t="shared" si="1"/>
        <v>0.8508</v>
      </c>
      <c r="P11" s="12">
        <f t="shared" si="1"/>
        <v>0.8508</v>
      </c>
      <c r="Q11" s="12">
        <f t="shared" si="1"/>
        <v>0.8508</v>
      </c>
    </row>
    <row r="12" spans="1:17">
      <c r="A12" s="6"/>
      <c r="B12" s="6" t="s">
        <v>39</v>
      </c>
      <c r="C12" s="11">
        <v>0.2129</v>
      </c>
      <c r="D12" s="12">
        <f>C12</f>
        <v>0.2129</v>
      </c>
      <c r="E12" s="12">
        <f t="shared" ref="E12:H13" si="2">D12</f>
        <v>0.2129</v>
      </c>
      <c r="F12" s="12">
        <f t="shared" si="2"/>
        <v>0.2129</v>
      </c>
      <c r="G12" s="12">
        <f t="shared" si="2"/>
        <v>0.2129</v>
      </c>
      <c r="H12" s="12">
        <f t="shared" si="2"/>
        <v>0.2129</v>
      </c>
      <c r="I12" s="12">
        <f t="shared" ref="I12:L13" si="3">H12</f>
        <v>0.2129</v>
      </c>
      <c r="J12" s="12">
        <f t="shared" si="3"/>
        <v>0.2129</v>
      </c>
      <c r="K12" s="12">
        <f t="shared" si="3"/>
        <v>0.2129</v>
      </c>
      <c r="L12" s="12">
        <f t="shared" si="3"/>
        <v>0.2129</v>
      </c>
      <c r="M12" s="12">
        <f>L12</f>
        <v>0.2129</v>
      </c>
      <c r="N12" s="12">
        <f>M12</f>
        <v>0.2129</v>
      </c>
      <c r="O12" s="12">
        <f>N12</f>
        <v>0.2129</v>
      </c>
      <c r="P12" s="12">
        <f>O12</f>
        <v>0.2129</v>
      </c>
      <c r="Q12" s="12">
        <f>P12</f>
        <v>0.2129</v>
      </c>
    </row>
    <row r="13" spans="1:17">
      <c r="A13" s="6"/>
      <c r="B13" s="6" t="s">
        <v>40</v>
      </c>
      <c r="C13" s="8">
        <v>0</v>
      </c>
      <c r="D13" s="13">
        <v>2</v>
      </c>
      <c r="E13" s="13">
        <f t="shared" si="2"/>
        <v>2</v>
      </c>
      <c r="F13" s="13">
        <f t="shared" si="2"/>
        <v>2</v>
      </c>
      <c r="G13" s="13">
        <f t="shared" si="2"/>
        <v>2</v>
      </c>
      <c r="H13" s="13">
        <f t="shared" si="2"/>
        <v>2</v>
      </c>
      <c r="I13" s="13">
        <f t="shared" si="3"/>
        <v>2</v>
      </c>
      <c r="J13" s="13">
        <f t="shared" si="3"/>
        <v>2</v>
      </c>
      <c r="K13" s="13">
        <f t="shared" si="3"/>
        <v>2</v>
      </c>
      <c r="L13" s="13">
        <f t="shared" si="3"/>
        <v>2</v>
      </c>
      <c r="M13" s="13">
        <f>L13</f>
        <v>2</v>
      </c>
      <c r="N13" s="13">
        <f>M13</f>
        <v>2</v>
      </c>
      <c r="O13" s="13">
        <f>N13</f>
        <v>2</v>
      </c>
      <c r="P13" s="13">
        <f>O13</f>
        <v>2</v>
      </c>
      <c r="Q13" s="13">
        <f>P13</f>
        <v>2</v>
      </c>
    </row>
    <row r="14" spans="1:17">
      <c r="A14" s="6"/>
      <c r="B14" s="6" t="s">
        <v>41</v>
      </c>
      <c r="C14" s="8">
        <v>100</v>
      </c>
      <c r="D14" s="13">
        <f>C14-D13</f>
        <v>98</v>
      </c>
      <c r="E14" s="13">
        <f t="shared" ref="E14:Q14" si="4">D14-E13</f>
        <v>96</v>
      </c>
      <c r="F14" s="13">
        <f t="shared" si="4"/>
        <v>94</v>
      </c>
      <c r="G14" s="13">
        <f t="shared" si="4"/>
        <v>92</v>
      </c>
      <c r="H14" s="13">
        <f t="shared" si="4"/>
        <v>90</v>
      </c>
      <c r="I14" s="13">
        <f t="shared" si="4"/>
        <v>88</v>
      </c>
      <c r="J14" s="13">
        <f t="shared" si="4"/>
        <v>86</v>
      </c>
      <c r="K14" s="13">
        <f t="shared" si="4"/>
        <v>84</v>
      </c>
      <c r="L14" s="13">
        <f t="shared" si="4"/>
        <v>82</v>
      </c>
      <c r="M14" s="13">
        <f t="shared" si="4"/>
        <v>80</v>
      </c>
      <c r="N14" s="13">
        <f t="shared" si="4"/>
        <v>78</v>
      </c>
      <c r="O14" s="13">
        <f t="shared" si="4"/>
        <v>76</v>
      </c>
      <c r="P14" s="13">
        <f t="shared" si="4"/>
        <v>74</v>
      </c>
      <c r="Q14" s="13">
        <f t="shared" si="4"/>
        <v>72</v>
      </c>
    </row>
    <row r="15" spans="1:17">
      <c r="A15" s="6"/>
      <c r="B15" s="6" t="s">
        <v>42</v>
      </c>
      <c r="C15" s="8">
        <f>C4</f>
        <v>1275.6</v>
      </c>
      <c r="D15" s="13">
        <f>C4*D14/100</f>
        <v>1250.088</v>
      </c>
      <c r="E15" s="13">
        <f>C4*E14/100</f>
        <v>1224.576</v>
      </c>
      <c r="F15" s="13">
        <f>C4*F14/100</f>
        <v>1199.064</v>
      </c>
      <c r="G15" s="13">
        <f>G14*C4/100</f>
        <v>1173.552</v>
      </c>
      <c r="H15" s="13">
        <f>H14*C4/100</f>
        <v>1148.04</v>
      </c>
      <c r="I15" s="13">
        <f>I14*C4/100</f>
        <v>1122.528</v>
      </c>
      <c r="J15" s="13">
        <f>C4*J14/100</f>
        <v>1097.016</v>
      </c>
      <c r="K15" s="13">
        <f>K14*C4/100</f>
        <v>1071.504</v>
      </c>
      <c r="L15" s="13">
        <f>L14*C4/100</f>
        <v>1045.992</v>
      </c>
      <c r="M15" s="13">
        <f>M14*C4/100</f>
        <v>1020.48</v>
      </c>
      <c r="N15" s="13">
        <f>N14*C4/100</f>
        <v>994.968</v>
      </c>
      <c r="O15" s="13">
        <f>O14*C4/100</f>
        <v>969.456</v>
      </c>
      <c r="P15" s="13">
        <f>P14*C4/100</f>
        <v>943.944</v>
      </c>
      <c r="Q15" s="13">
        <f>Q14*C4/100</f>
        <v>918.432</v>
      </c>
    </row>
    <row r="16" spans="1:17">
      <c r="A16" s="6"/>
      <c r="B16" s="6" t="s">
        <v>43</v>
      </c>
      <c r="C16" s="14">
        <v>100</v>
      </c>
      <c r="D16" s="15">
        <f>C16</f>
        <v>100</v>
      </c>
      <c r="E16" s="15">
        <f t="shared" ref="E16:Q16" si="5">D16</f>
        <v>100</v>
      </c>
      <c r="F16" s="15">
        <f t="shared" si="5"/>
        <v>100</v>
      </c>
      <c r="G16" s="15">
        <f t="shared" si="5"/>
        <v>100</v>
      </c>
      <c r="H16" s="15">
        <f t="shared" si="5"/>
        <v>100</v>
      </c>
      <c r="I16" s="15">
        <f t="shared" si="5"/>
        <v>100</v>
      </c>
      <c r="J16" s="15">
        <f t="shared" si="5"/>
        <v>100</v>
      </c>
      <c r="K16" s="15">
        <f t="shared" si="5"/>
        <v>100</v>
      </c>
      <c r="L16" s="15">
        <f t="shared" si="5"/>
        <v>100</v>
      </c>
      <c r="M16" s="15">
        <f t="shared" si="5"/>
        <v>100</v>
      </c>
      <c r="N16" s="15">
        <f t="shared" si="5"/>
        <v>100</v>
      </c>
      <c r="O16" s="15">
        <f t="shared" si="5"/>
        <v>100</v>
      </c>
      <c r="P16" s="15">
        <f t="shared" si="5"/>
        <v>100</v>
      </c>
      <c r="Q16" s="15">
        <f t="shared" si="5"/>
        <v>100</v>
      </c>
    </row>
    <row r="17" spans="1:17">
      <c r="A17" s="6"/>
      <c r="B17" s="6" t="s">
        <v>44</v>
      </c>
      <c r="C17" s="14">
        <f>C15*C16/100</f>
        <v>1275.6</v>
      </c>
      <c r="D17" s="15">
        <f t="shared" ref="D17:I17" si="6">D15*D16/100</f>
        <v>1250.088</v>
      </c>
      <c r="E17" s="15">
        <f t="shared" si="6"/>
        <v>1224.576</v>
      </c>
      <c r="F17" s="15">
        <f t="shared" si="6"/>
        <v>1199.064</v>
      </c>
      <c r="G17" s="15">
        <f t="shared" si="6"/>
        <v>1173.552</v>
      </c>
      <c r="H17" s="15">
        <f t="shared" si="6"/>
        <v>1148.04</v>
      </c>
      <c r="I17" s="15">
        <f t="shared" si="6"/>
        <v>1122.528</v>
      </c>
      <c r="J17" s="15">
        <f t="shared" ref="J17:K17" si="7">J15*J16/100</f>
        <v>1097.016</v>
      </c>
      <c r="K17" s="15">
        <f t="shared" si="7"/>
        <v>1071.504</v>
      </c>
      <c r="L17" s="15">
        <f t="shared" ref="L17:Q17" si="8">L15*L16/100</f>
        <v>1045.992</v>
      </c>
      <c r="M17" s="15">
        <f t="shared" si="8"/>
        <v>1020.48</v>
      </c>
      <c r="N17" s="15">
        <f t="shared" si="8"/>
        <v>994.968</v>
      </c>
      <c r="O17" s="15">
        <f t="shared" si="8"/>
        <v>969.456</v>
      </c>
      <c r="P17" s="15">
        <f t="shared" si="8"/>
        <v>943.944</v>
      </c>
      <c r="Q17" s="15">
        <f t="shared" si="8"/>
        <v>918.432</v>
      </c>
    </row>
    <row r="18" spans="1:17">
      <c r="A18" s="6"/>
      <c r="B18" s="6" t="s">
        <v>45</v>
      </c>
      <c r="C18" s="14">
        <f>C10-C12</f>
        <v>0.8508</v>
      </c>
      <c r="D18" s="15">
        <f t="shared" ref="C18:Q18" si="9">D10-D12</f>
        <v>0.8508</v>
      </c>
      <c r="E18" s="15">
        <f t="shared" si="9"/>
        <v>0.8508</v>
      </c>
      <c r="F18" s="15">
        <f t="shared" si="9"/>
        <v>0.8508</v>
      </c>
      <c r="G18" s="15">
        <f t="shared" si="9"/>
        <v>0.8508</v>
      </c>
      <c r="H18" s="15">
        <f t="shared" si="9"/>
        <v>0.8508</v>
      </c>
      <c r="I18" s="15">
        <f t="shared" si="9"/>
        <v>0.8508</v>
      </c>
      <c r="J18" s="15">
        <f t="shared" si="9"/>
        <v>0.8508</v>
      </c>
      <c r="K18" s="15">
        <f t="shared" si="9"/>
        <v>0.8508</v>
      </c>
      <c r="L18" s="15">
        <f t="shared" si="9"/>
        <v>0.8508</v>
      </c>
      <c r="M18" s="15">
        <f t="shared" si="9"/>
        <v>0.8508</v>
      </c>
      <c r="N18" s="15">
        <f t="shared" si="9"/>
        <v>0.8508</v>
      </c>
      <c r="O18" s="15">
        <f t="shared" si="9"/>
        <v>0.8508</v>
      </c>
      <c r="P18" s="15">
        <f t="shared" si="9"/>
        <v>0.8508</v>
      </c>
      <c r="Q18" s="15">
        <f t="shared" si="9"/>
        <v>0.8508</v>
      </c>
    </row>
    <row r="19" spans="1:17">
      <c r="A19" s="6"/>
      <c r="B19" s="6" t="s">
        <v>46</v>
      </c>
      <c r="C19" s="14">
        <f>C11-C12</f>
        <v>0.6379</v>
      </c>
      <c r="D19" s="14">
        <f t="shared" ref="D19:Q19" si="10">D11-D12</f>
        <v>0.6379</v>
      </c>
      <c r="E19" s="14">
        <f t="shared" si="10"/>
        <v>0.6379</v>
      </c>
      <c r="F19" s="14">
        <f t="shared" si="10"/>
        <v>0.6379</v>
      </c>
      <c r="G19" s="14">
        <f t="shared" si="10"/>
        <v>0.6379</v>
      </c>
      <c r="H19" s="14">
        <f t="shared" si="10"/>
        <v>0.6379</v>
      </c>
      <c r="I19" s="14">
        <f t="shared" si="10"/>
        <v>0.6379</v>
      </c>
      <c r="J19" s="14">
        <f t="shared" si="10"/>
        <v>0.6379</v>
      </c>
      <c r="K19" s="14">
        <f t="shared" si="10"/>
        <v>0.6379</v>
      </c>
      <c r="L19" s="14">
        <f t="shared" si="10"/>
        <v>0.6379</v>
      </c>
      <c r="M19" s="14">
        <f t="shared" si="10"/>
        <v>0.6379</v>
      </c>
      <c r="N19" s="14">
        <f t="shared" si="10"/>
        <v>0.6379</v>
      </c>
      <c r="O19" s="14">
        <f t="shared" si="10"/>
        <v>0.6379</v>
      </c>
      <c r="P19" s="14">
        <f t="shared" si="10"/>
        <v>0.6379</v>
      </c>
      <c r="Q19" s="14">
        <f t="shared" si="10"/>
        <v>0.6379</v>
      </c>
    </row>
    <row r="20" spans="1:17">
      <c r="A20" s="6"/>
      <c r="B20" s="6" t="s">
        <v>47</v>
      </c>
      <c r="C20" s="14">
        <v>95</v>
      </c>
      <c r="D20" s="15">
        <f>C20</f>
        <v>95</v>
      </c>
      <c r="E20" s="15">
        <f t="shared" ref="E20:H21" si="11">D20</f>
        <v>95</v>
      </c>
      <c r="F20" s="15">
        <f t="shared" si="11"/>
        <v>95</v>
      </c>
      <c r="G20" s="15">
        <f t="shared" si="11"/>
        <v>95</v>
      </c>
      <c r="H20" s="15">
        <f t="shared" si="11"/>
        <v>95</v>
      </c>
      <c r="I20" s="15">
        <f t="shared" ref="I20:L21" si="12">H20</f>
        <v>95</v>
      </c>
      <c r="J20" s="15">
        <f t="shared" si="12"/>
        <v>95</v>
      </c>
      <c r="K20" s="15">
        <f t="shared" si="12"/>
        <v>95</v>
      </c>
      <c r="L20" s="15">
        <f t="shared" si="12"/>
        <v>95</v>
      </c>
      <c r="M20" s="15">
        <f>L20</f>
        <v>95</v>
      </c>
      <c r="N20" s="15">
        <f>M20</f>
        <v>95</v>
      </c>
      <c r="O20" s="15">
        <f>N20</f>
        <v>95</v>
      </c>
      <c r="P20" s="15">
        <f>O20</f>
        <v>95</v>
      </c>
      <c r="Q20" s="15">
        <f>P20</f>
        <v>95</v>
      </c>
    </row>
    <row r="21" spans="1:17">
      <c r="A21" s="6"/>
      <c r="B21" s="6" t="s">
        <v>48</v>
      </c>
      <c r="C21" s="14">
        <v>350</v>
      </c>
      <c r="D21" s="15">
        <f>C21</f>
        <v>350</v>
      </c>
      <c r="E21" s="15">
        <f t="shared" si="11"/>
        <v>350</v>
      </c>
      <c r="F21" s="15">
        <f t="shared" si="11"/>
        <v>350</v>
      </c>
      <c r="G21" s="15">
        <f t="shared" si="11"/>
        <v>350</v>
      </c>
      <c r="H21" s="15">
        <f t="shared" si="11"/>
        <v>350</v>
      </c>
      <c r="I21" s="15">
        <f t="shared" si="12"/>
        <v>350</v>
      </c>
      <c r="J21" s="15">
        <f t="shared" si="12"/>
        <v>350</v>
      </c>
      <c r="K21" s="15">
        <f t="shared" si="12"/>
        <v>350</v>
      </c>
      <c r="L21" s="15">
        <f t="shared" si="12"/>
        <v>350</v>
      </c>
      <c r="M21" s="15">
        <f>L21</f>
        <v>350</v>
      </c>
      <c r="N21" s="15">
        <f>M21</f>
        <v>350</v>
      </c>
      <c r="O21" s="15">
        <f>N21</f>
        <v>350</v>
      </c>
      <c r="P21" s="15">
        <f>O21</f>
        <v>350</v>
      </c>
      <c r="Q21" s="15">
        <f>P21</f>
        <v>350</v>
      </c>
    </row>
    <row r="22" spans="1:17">
      <c r="A22" s="6"/>
      <c r="B22" s="6" t="s">
        <v>49</v>
      </c>
      <c r="C22" s="14">
        <f>92*3</f>
        <v>276</v>
      </c>
      <c r="D22" s="15">
        <f>C22</f>
        <v>276</v>
      </c>
      <c r="E22" s="15">
        <f t="shared" ref="E22:Q22" si="13">D22</f>
        <v>276</v>
      </c>
      <c r="F22" s="15">
        <f t="shared" si="13"/>
        <v>276</v>
      </c>
      <c r="G22" s="15">
        <f t="shared" si="13"/>
        <v>276</v>
      </c>
      <c r="H22" s="15">
        <f t="shared" si="13"/>
        <v>276</v>
      </c>
      <c r="I22" s="15">
        <f t="shared" si="13"/>
        <v>276</v>
      </c>
      <c r="J22" s="15">
        <f t="shared" si="13"/>
        <v>276</v>
      </c>
      <c r="K22" s="15">
        <f t="shared" si="13"/>
        <v>276</v>
      </c>
      <c r="L22" s="15">
        <f t="shared" si="13"/>
        <v>276</v>
      </c>
      <c r="M22" s="15">
        <f t="shared" si="13"/>
        <v>276</v>
      </c>
      <c r="N22" s="15">
        <f t="shared" si="13"/>
        <v>276</v>
      </c>
      <c r="O22" s="15">
        <f t="shared" si="13"/>
        <v>276</v>
      </c>
      <c r="P22" s="15">
        <f t="shared" si="13"/>
        <v>276</v>
      </c>
      <c r="Q22" s="15">
        <f t="shared" si="13"/>
        <v>276</v>
      </c>
    </row>
    <row r="23" spans="1:17">
      <c r="A23" s="6"/>
      <c r="B23" s="6" t="s">
        <v>50</v>
      </c>
      <c r="C23" s="14">
        <f>C21*7-C22</f>
        <v>2174</v>
      </c>
      <c r="D23" s="15">
        <f>C23</f>
        <v>2174</v>
      </c>
      <c r="E23" s="15">
        <f t="shared" ref="E23:Q23" si="14">D23</f>
        <v>2174</v>
      </c>
      <c r="F23" s="15">
        <f t="shared" si="14"/>
        <v>2174</v>
      </c>
      <c r="G23" s="15">
        <f t="shared" si="14"/>
        <v>2174</v>
      </c>
      <c r="H23" s="15">
        <f t="shared" si="14"/>
        <v>2174</v>
      </c>
      <c r="I23" s="15">
        <f t="shared" si="14"/>
        <v>2174</v>
      </c>
      <c r="J23" s="15">
        <f t="shared" si="14"/>
        <v>2174</v>
      </c>
      <c r="K23" s="15">
        <f t="shared" si="14"/>
        <v>2174</v>
      </c>
      <c r="L23" s="15">
        <f t="shared" si="14"/>
        <v>2174</v>
      </c>
      <c r="M23" s="15">
        <f t="shared" si="14"/>
        <v>2174</v>
      </c>
      <c r="N23" s="15">
        <f t="shared" si="14"/>
        <v>2174</v>
      </c>
      <c r="O23" s="15">
        <f t="shared" si="14"/>
        <v>2174</v>
      </c>
      <c r="P23" s="15">
        <f t="shared" si="14"/>
        <v>2174</v>
      </c>
      <c r="Q23" s="15">
        <f t="shared" si="14"/>
        <v>2174</v>
      </c>
    </row>
    <row r="24" spans="1:17">
      <c r="A24" s="6"/>
      <c r="B24" s="6" t="s">
        <v>51</v>
      </c>
      <c r="C24" s="13">
        <f>C17*(C22/(C23+C22))*C21</f>
        <v>50295.0857142857</v>
      </c>
      <c r="D24" s="13">
        <f t="shared" ref="D24:Q24" si="15">D17*(D22/(D23+D22))*D21</f>
        <v>49289.184</v>
      </c>
      <c r="E24" s="13">
        <f t="shared" si="15"/>
        <v>48283.2822857143</v>
      </c>
      <c r="F24" s="13">
        <f t="shared" si="15"/>
        <v>47277.3805714286</v>
      </c>
      <c r="G24" s="13">
        <f t="shared" si="15"/>
        <v>46271.4788571429</v>
      </c>
      <c r="H24" s="13">
        <f t="shared" si="15"/>
        <v>45265.5771428571</v>
      </c>
      <c r="I24" s="13">
        <f t="shared" si="15"/>
        <v>44259.6754285714</v>
      </c>
      <c r="J24" s="13">
        <f t="shared" si="15"/>
        <v>43253.7737142857</v>
      </c>
      <c r="K24" s="13">
        <f t="shared" si="15"/>
        <v>42247.872</v>
      </c>
      <c r="L24" s="13">
        <f t="shared" si="15"/>
        <v>41241.9702857143</v>
      </c>
      <c r="M24" s="13">
        <f t="shared" si="15"/>
        <v>40236.0685714286</v>
      </c>
      <c r="N24" s="13">
        <f t="shared" si="15"/>
        <v>39230.1668571429</v>
      </c>
      <c r="O24" s="13">
        <f t="shared" si="15"/>
        <v>38224.2651428571</v>
      </c>
      <c r="P24" s="13">
        <f t="shared" si="15"/>
        <v>37218.3634285714</v>
      </c>
      <c r="Q24" s="13">
        <f t="shared" si="15"/>
        <v>36212.4617142857</v>
      </c>
    </row>
    <row r="25" spans="1:17">
      <c r="A25" s="6"/>
      <c r="B25" s="5" t="s">
        <v>52</v>
      </c>
      <c r="C25" s="13">
        <f>C24*C18/10000</f>
        <v>4.27910589257143</v>
      </c>
      <c r="D25" s="13">
        <f t="shared" ref="D25:Q25" si="16">D24*D18/10000</f>
        <v>4.19352377472</v>
      </c>
      <c r="E25" s="13">
        <f t="shared" si="16"/>
        <v>4.10794165686857</v>
      </c>
      <c r="F25" s="13">
        <f t="shared" si="16"/>
        <v>4.02235953901714</v>
      </c>
      <c r="G25" s="13">
        <f t="shared" si="16"/>
        <v>3.93677742116571</v>
      </c>
      <c r="H25" s="13">
        <f t="shared" si="16"/>
        <v>3.85119530331429</v>
      </c>
      <c r="I25" s="13">
        <f t="shared" si="16"/>
        <v>3.76561318546286</v>
      </c>
      <c r="J25" s="13">
        <f t="shared" si="16"/>
        <v>3.68003106761143</v>
      </c>
      <c r="K25" s="13">
        <f t="shared" si="16"/>
        <v>3.59444894976</v>
      </c>
      <c r="L25" s="13">
        <f t="shared" si="16"/>
        <v>3.50886683190857</v>
      </c>
      <c r="M25" s="13">
        <f t="shared" si="16"/>
        <v>3.42328471405714</v>
      </c>
      <c r="N25" s="13">
        <f t="shared" si="16"/>
        <v>3.33770259620571</v>
      </c>
      <c r="O25" s="13">
        <f t="shared" si="16"/>
        <v>3.25212047835429</v>
      </c>
      <c r="P25" s="13">
        <f t="shared" si="16"/>
        <v>3.16653836050286</v>
      </c>
      <c r="Q25" s="13">
        <f t="shared" si="16"/>
        <v>3.08095624265143</v>
      </c>
    </row>
    <row r="26" spans="1:17">
      <c r="A26" s="6"/>
      <c r="B26" s="6" t="s">
        <v>53</v>
      </c>
      <c r="C26" s="13">
        <f>C17*(C23/(C22+C23))*C21</f>
        <v>396164.914285714</v>
      </c>
      <c r="D26" s="13">
        <f t="shared" ref="D26:Q26" si="17">D17*(D23/(D22+D23))*D21</f>
        <v>388241.616</v>
      </c>
      <c r="E26" s="13">
        <f t="shared" si="17"/>
        <v>380318.317714286</v>
      </c>
      <c r="F26" s="13">
        <f t="shared" si="17"/>
        <v>372395.019428571</v>
      </c>
      <c r="G26" s="13">
        <f t="shared" si="17"/>
        <v>364471.721142857</v>
      </c>
      <c r="H26" s="13">
        <f t="shared" si="17"/>
        <v>356548.422857143</v>
      </c>
      <c r="I26" s="13">
        <f t="shared" si="17"/>
        <v>348625.124571429</v>
      </c>
      <c r="J26" s="13">
        <f t="shared" si="17"/>
        <v>340701.826285714</v>
      </c>
      <c r="K26" s="13">
        <f t="shared" si="17"/>
        <v>332778.528</v>
      </c>
      <c r="L26" s="13">
        <f t="shared" si="17"/>
        <v>324855.229714286</v>
      </c>
      <c r="M26" s="13">
        <f t="shared" si="17"/>
        <v>316931.931428571</v>
      </c>
      <c r="N26" s="13">
        <f t="shared" si="17"/>
        <v>309008.633142857</v>
      </c>
      <c r="O26" s="13">
        <f t="shared" si="17"/>
        <v>301085.334857143</v>
      </c>
      <c r="P26" s="13">
        <f t="shared" si="17"/>
        <v>293162.036571429</v>
      </c>
      <c r="Q26" s="13">
        <f t="shared" si="17"/>
        <v>285238.738285714</v>
      </c>
    </row>
    <row r="27" spans="1:17">
      <c r="A27" s="6"/>
      <c r="B27" s="5" t="s">
        <v>54</v>
      </c>
      <c r="C27" s="13">
        <f>C26*C19/10000</f>
        <v>25.2713598822857</v>
      </c>
      <c r="D27" s="13">
        <f t="shared" ref="D27:Q27" si="18">D26*D19/10000</f>
        <v>24.76593268464</v>
      </c>
      <c r="E27" s="13">
        <f t="shared" si="18"/>
        <v>24.2605054869943</v>
      </c>
      <c r="F27" s="13">
        <f t="shared" si="18"/>
        <v>23.7550782893486</v>
      </c>
      <c r="G27" s="13">
        <f t="shared" si="18"/>
        <v>23.2496510917029</v>
      </c>
      <c r="H27" s="13">
        <f t="shared" si="18"/>
        <v>22.7442238940571</v>
      </c>
      <c r="I27" s="13">
        <f t="shared" si="18"/>
        <v>22.2387966964114</v>
      </c>
      <c r="J27" s="13">
        <f t="shared" si="18"/>
        <v>21.7333694987657</v>
      </c>
      <c r="K27" s="13">
        <f t="shared" si="18"/>
        <v>21.22794230112</v>
      </c>
      <c r="L27" s="13">
        <f t="shared" si="18"/>
        <v>20.7225151034743</v>
      </c>
      <c r="M27" s="13">
        <f t="shared" si="18"/>
        <v>20.2170879058286</v>
      </c>
      <c r="N27" s="13">
        <f t="shared" si="18"/>
        <v>19.7116607081829</v>
      </c>
      <c r="O27" s="13">
        <f t="shared" si="18"/>
        <v>19.2062335105371</v>
      </c>
      <c r="P27" s="13">
        <f t="shared" si="18"/>
        <v>18.7008063128914</v>
      </c>
      <c r="Q27" s="13">
        <f t="shared" si="18"/>
        <v>18.1953791152457</v>
      </c>
    </row>
    <row r="28" spans="1:17">
      <c r="A28" s="6"/>
      <c r="B28" s="5" t="s">
        <v>55</v>
      </c>
      <c r="C28" s="13">
        <f>C25+C27</f>
        <v>29.5504657748571</v>
      </c>
      <c r="D28" s="13">
        <f t="shared" ref="D28:Q28" si="19">D25+D27</f>
        <v>28.95945645936</v>
      </c>
      <c r="E28" s="13">
        <f t="shared" si="19"/>
        <v>28.3684471438629</v>
      </c>
      <c r="F28" s="13">
        <f t="shared" si="19"/>
        <v>27.7774378283657</v>
      </c>
      <c r="G28" s="13">
        <f t="shared" si="19"/>
        <v>27.1864285128686</v>
      </c>
      <c r="H28" s="13">
        <f t="shared" si="19"/>
        <v>26.5954191973714</v>
      </c>
      <c r="I28" s="13">
        <f t="shared" si="19"/>
        <v>26.0044098818743</v>
      </c>
      <c r="J28" s="13">
        <f t="shared" si="19"/>
        <v>25.4134005663771</v>
      </c>
      <c r="K28" s="13">
        <f t="shared" si="19"/>
        <v>24.82239125088</v>
      </c>
      <c r="L28" s="13">
        <f t="shared" si="19"/>
        <v>24.2313819353829</v>
      </c>
      <c r="M28" s="13">
        <f t="shared" si="19"/>
        <v>23.6403726198857</v>
      </c>
      <c r="N28" s="13">
        <f t="shared" si="19"/>
        <v>23.0493633043886</v>
      </c>
      <c r="O28" s="13">
        <f t="shared" si="19"/>
        <v>22.4583539888914</v>
      </c>
      <c r="P28" s="13">
        <f t="shared" si="19"/>
        <v>21.8673446733943</v>
      </c>
      <c r="Q28" s="13">
        <f t="shared" si="19"/>
        <v>21.2763353578971</v>
      </c>
    </row>
    <row r="29" spans="1:17">
      <c r="A29" s="5" t="s">
        <v>56</v>
      </c>
      <c r="B29" s="5" t="s">
        <v>57</v>
      </c>
      <c r="C29" s="16">
        <f>0.5*C4/1000</f>
        <v>0.6378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27"/>
    </row>
    <row r="30" spans="1:17">
      <c r="A30" s="5" t="s">
        <v>58</v>
      </c>
      <c r="B30" s="6" t="s">
        <v>59</v>
      </c>
      <c r="C30" s="13">
        <f>C28-C29</f>
        <v>28.9126657748571</v>
      </c>
      <c r="D30" s="13">
        <f t="shared" ref="D30:Q30" si="20">D28-D29</f>
        <v>28.95945645936</v>
      </c>
      <c r="E30" s="13">
        <f t="shared" si="20"/>
        <v>28.3684471438629</v>
      </c>
      <c r="F30" s="13">
        <f t="shared" si="20"/>
        <v>27.7774378283657</v>
      </c>
      <c r="G30" s="13">
        <f t="shared" si="20"/>
        <v>27.1864285128686</v>
      </c>
      <c r="H30" s="13">
        <f t="shared" si="20"/>
        <v>26.5954191973714</v>
      </c>
      <c r="I30" s="13">
        <f t="shared" si="20"/>
        <v>26.0044098818743</v>
      </c>
      <c r="J30" s="13">
        <f t="shared" si="20"/>
        <v>25.4134005663771</v>
      </c>
      <c r="K30" s="13">
        <f t="shared" si="20"/>
        <v>24.82239125088</v>
      </c>
      <c r="L30" s="13">
        <f t="shared" si="20"/>
        <v>24.2313819353829</v>
      </c>
      <c r="M30" s="13">
        <f t="shared" si="20"/>
        <v>23.6403726198857</v>
      </c>
      <c r="N30" s="13">
        <f t="shared" si="20"/>
        <v>23.0493633043886</v>
      </c>
      <c r="O30" s="13">
        <f t="shared" si="20"/>
        <v>22.4583539888914</v>
      </c>
      <c r="P30" s="13">
        <f t="shared" si="20"/>
        <v>21.8673446733943</v>
      </c>
      <c r="Q30" s="13">
        <f t="shared" si="20"/>
        <v>21.2763353578971</v>
      </c>
    </row>
    <row r="31" spans="1:17">
      <c r="A31" s="5"/>
      <c r="B31" s="6" t="s">
        <v>60</v>
      </c>
      <c r="C31" s="18">
        <f>SUM(C30:Q30)</f>
        <v>380.563208495657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8"/>
    </row>
    <row r="32" spans="1:17">
      <c r="A32" s="5"/>
      <c r="B32" s="6" t="s">
        <v>61</v>
      </c>
      <c r="C32" s="18">
        <f>AVERAGEA(C30:Q30)</f>
        <v>25.3708805663771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8"/>
    </row>
    <row r="33" spans="1:17">
      <c r="A33" s="5"/>
      <c r="B33" s="5" t="s">
        <v>62</v>
      </c>
      <c r="C33" s="18">
        <f>C6/C32</f>
        <v>10.0516810732209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8"/>
    </row>
    <row r="34" ht="14.4" spans="1:9">
      <c r="A34" s="20"/>
      <c r="B34" s="21"/>
      <c r="C34" s="22"/>
      <c r="D34" s="22"/>
      <c r="E34" s="22"/>
      <c r="F34" s="22"/>
      <c r="G34" s="22"/>
      <c r="H34" s="22"/>
      <c r="I34" s="22"/>
    </row>
    <row r="35" ht="14.4" spans="1:9">
      <c r="A35" s="20"/>
      <c r="B35" s="21"/>
      <c r="C35" s="22"/>
      <c r="D35" s="22"/>
      <c r="E35" s="22"/>
      <c r="F35" s="22"/>
      <c r="G35" s="22"/>
      <c r="H35" s="22"/>
      <c r="I35" s="22"/>
    </row>
    <row r="36" ht="14.4" spans="1:9">
      <c r="A36" s="23" t="s">
        <v>63</v>
      </c>
      <c r="B36" s="23"/>
      <c r="C36" s="23"/>
      <c r="D36" s="23"/>
      <c r="E36" s="23"/>
      <c r="F36" s="23"/>
      <c r="G36" s="23"/>
      <c r="H36" s="23"/>
      <c r="I36" s="23"/>
    </row>
  </sheetData>
  <mergeCells count="17">
    <mergeCell ref="A1:Q1"/>
    <mergeCell ref="C3:Q3"/>
    <mergeCell ref="C4:Q4"/>
    <mergeCell ref="C5:Q5"/>
    <mergeCell ref="C6:Q6"/>
    <mergeCell ref="C7:Q7"/>
    <mergeCell ref="C8:Q8"/>
    <mergeCell ref="C9:Q9"/>
    <mergeCell ref="C29:Q29"/>
    <mergeCell ref="C31:Q31"/>
    <mergeCell ref="C32:Q32"/>
    <mergeCell ref="C33:Q33"/>
    <mergeCell ref="A36:I36"/>
    <mergeCell ref="A3:A6"/>
    <mergeCell ref="A7:A9"/>
    <mergeCell ref="A10:A28"/>
    <mergeCell ref="A30:A3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修订记录</vt:lpstr>
      <vt:lpstr>峰谷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dingh</cp:lastModifiedBy>
  <dcterms:created xsi:type="dcterms:W3CDTF">2015-06-05T18:19:00Z</dcterms:created>
  <dcterms:modified xsi:type="dcterms:W3CDTF">2022-09-18T14:34:03Z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AF7B1C52E38D4355B276493B88588E22</vt:lpwstr>
  </property>
  <property fmtid="{D5CDD505-2E9C-101B-9397-08002B2CF9AE}" pid="3" name="KSOProductBuildVer">
    <vt:lpwstr>2052-11.1.0.10361</vt:lpwstr>
  </property>
</Properties>
</file>